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4"/>
  <workbookPr codeName="ThisWorkbook" defaultThemeVersion="124226"/>
  <mc:AlternateContent xmlns:mc="http://schemas.openxmlformats.org/markup-compatibility/2006">
    <mc:Choice Requires="x15">
      <x15ac:absPath xmlns:x15ac="http://schemas.microsoft.com/office/spreadsheetml/2010/11/ac" url="C:\Users\prt_mesaye.bahiru\Downloads\"/>
    </mc:Choice>
  </mc:AlternateContent>
  <xr:revisionPtr revIDLastSave="0" documentId="13_ncr:1_{B3C2314A-6A39-4170-A16A-567E6BC6F881}" xr6:coauthVersionLast="36" xr6:coauthVersionMax="47" xr10:uidLastSave="{00000000-0000-0000-0000-000000000000}"/>
  <bookViews>
    <workbookView xWindow="-28920" yWindow="20" windowWidth="29040" windowHeight="1584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Twitter Search Ntwrk Top Items" sheetId="8" r:id="rId8"/>
    <sheet name="Group Edges" sheetId="9" r:id="rId9"/>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C2" i="6" l="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747" i="3"/>
  <c r="AC2748" i="3"/>
  <c r="AC2749" i="3"/>
  <c r="AC2750" i="3"/>
  <c r="AC2751" i="3"/>
  <c r="AC2752" i="3"/>
  <c r="AC2753" i="3"/>
  <c r="AC2754" i="3"/>
  <c r="AC2755" i="3"/>
  <c r="AC2756" i="3"/>
  <c r="AC2757" i="3"/>
  <c r="AC2758" i="3"/>
  <c r="AC2759" i="3"/>
  <c r="AC2760" i="3"/>
  <c r="AC2761" i="3"/>
  <c r="AC2762" i="3"/>
  <c r="AC2763" i="3"/>
  <c r="AC2764" i="3"/>
  <c r="AC2765" i="3"/>
  <c r="AC2766" i="3"/>
  <c r="AC2767"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801" i="3"/>
  <c r="AC2802" i="3"/>
  <c r="AC2803" i="3"/>
  <c r="AC2804" i="3"/>
  <c r="AC2805" i="3"/>
  <c r="AC2806" i="3"/>
  <c r="AC2807" i="3"/>
  <c r="AC2808" i="3"/>
  <c r="AC2809" i="3"/>
  <c r="AC2810" i="3"/>
  <c r="AC2811" i="3"/>
  <c r="AC2812" i="3"/>
  <c r="AC2813" i="3"/>
  <c r="AC2814" i="3"/>
  <c r="AC2815" i="3"/>
  <c r="AC2816"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38" i="3"/>
  <c r="AC2839" i="3"/>
  <c r="AC2840" i="3"/>
  <c r="AC2841" i="3"/>
  <c r="AC2842" i="3"/>
  <c r="AC2843" i="3"/>
  <c r="AC2844"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81" i="3"/>
  <c r="AC2882" i="3"/>
  <c r="AC2883" i="3"/>
  <c r="AC2884" i="3"/>
  <c r="AC2885" i="3"/>
  <c r="AC2886" i="3"/>
  <c r="AC2887" i="3"/>
  <c r="AC2888" i="3"/>
  <c r="AC2889" i="3"/>
  <c r="AC2890" i="3"/>
  <c r="AC2891" i="3"/>
  <c r="AC2892" i="3"/>
  <c r="AC2893" i="3"/>
  <c r="AC2894" i="3"/>
  <c r="AC2895" i="3"/>
  <c r="AC2896" i="3"/>
  <c r="AC2897" i="3"/>
  <c r="AC2898" i="3"/>
  <c r="AC2899" i="3"/>
  <c r="AC2900" i="3"/>
  <c r="AC2901" i="3"/>
  <c r="AC2902" i="3"/>
  <c r="AC2903" i="3"/>
  <c r="AC2904" i="3"/>
  <c r="AC2905" i="3"/>
  <c r="AC2906" i="3"/>
  <c r="AC2907" i="3"/>
  <c r="AC2908" i="3"/>
  <c r="AC2909"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T2" i="7"/>
  <c r="T45" i="7"/>
  <c r="B130" i="7" l="1"/>
  <c r="B129" i="7"/>
  <c r="P45" i="7"/>
  <c r="Q45" i="7" s="1"/>
  <c r="P2" i="7"/>
  <c r="B127" i="7" s="1"/>
  <c r="B144" i="7"/>
  <c r="B143" i="7"/>
  <c r="R45" i="7"/>
  <c r="S45" i="7" s="1"/>
  <c r="R2" i="7"/>
  <c r="B141" i="7" s="1"/>
  <c r="B116" i="7"/>
  <c r="B115" i="7"/>
  <c r="N45" i="7"/>
  <c r="O45" i="7" s="1"/>
  <c r="N2" i="7"/>
  <c r="B113" i="7" s="1"/>
  <c r="B102" i="7"/>
  <c r="B101" i="7"/>
  <c r="L45" i="7"/>
  <c r="M45" i="7" s="1"/>
  <c r="L2" i="7"/>
  <c r="B99" i="7" s="1"/>
  <c r="B72" i="7"/>
  <c r="B71" i="7"/>
  <c r="B58" i="7"/>
  <c r="B57" i="7"/>
  <c r="B88" i="7"/>
  <c r="B87" i="7"/>
  <c r="J45" i="7"/>
  <c r="K45" i="7" s="1"/>
  <c r="J2" i="7"/>
  <c r="B85" i="7" s="1"/>
  <c r="B74" i="7"/>
  <c r="B73" i="7"/>
  <c r="H45" i="7"/>
  <c r="I45" i="7" s="1"/>
  <c r="H2" i="7"/>
  <c r="B60" i="7"/>
  <c r="B59" i="7"/>
  <c r="F45" i="7"/>
  <c r="G45" i="7" s="1"/>
  <c r="F2" i="7"/>
  <c r="B46" i="7"/>
  <c r="B45" i="7"/>
  <c r="U45" i="7"/>
  <c r="B114" i="7" l="1"/>
  <c r="B100" i="7"/>
  <c r="B86" i="7"/>
  <c r="B142" i="7"/>
  <c r="B128" i="7"/>
  <c r="X2" i="7"/>
  <c r="D45" i="7"/>
  <c r="D2" i="7"/>
  <c r="B43" i="7" s="1"/>
  <c r="P3" i="7" l="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T3" i="7"/>
  <c r="E45" i="7"/>
  <c r="B44" i="7"/>
  <c r="R3" i="7"/>
  <c r="R4" i="7" s="1"/>
  <c r="S3" i="7" s="1"/>
  <c r="L3" i="7"/>
  <c r="M2" i="7" s="1"/>
  <c r="N3" i="7"/>
  <c r="H3" i="7"/>
  <c r="J3" i="7"/>
  <c r="D3" i="7"/>
  <c r="D4" i="7" s="1"/>
  <c r="E3" i="7" s="1"/>
  <c r="F3" i="7"/>
  <c r="U2" i="7"/>
  <c r="Q2" i="7" l="1"/>
  <c r="Q3" i="7"/>
  <c r="T4" i="7"/>
  <c r="Q5" i="7"/>
  <c r="Q4" i="7"/>
  <c r="S2"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T5" i="7" l="1"/>
  <c r="Q6" i="7"/>
  <c r="M3" i="7"/>
  <c r="R6" i="7"/>
  <c r="S5" i="7" s="1"/>
  <c r="I3" i="7"/>
  <c r="N5" i="7"/>
  <c r="O3" i="7"/>
  <c r="M4" i="7"/>
  <c r="M5" i="7"/>
  <c r="M6" i="7"/>
  <c r="J5" i="7"/>
  <c r="K3" i="7"/>
  <c r="H6" i="7"/>
  <c r="I5" i="7" s="1"/>
  <c r="I4" i="7"/>
  <c r="F5" i="7"/>
  <c r="G3" i="7"/>
  <c r="D6" i="7"/>
  <c r="E5" i="7" s="1"/>
  <c r="U4" i="7"/>
  <c r="T6" i="7" l="1"/>
  <c r="Q7"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T8" i="7" l="1"/>
  <c r="Q9" i="7"/>
  <c r="Q8" i="7"/>
  <c r="R9" i="7"/>
  <c r="S7" i="7"/>
  <c r="N8" i="7"/>
  <c r="O6" i="7"/>
  <c r="M9" i="7"/>
  <c r="J8" i="7"/>
  <c r="K7" i="7" s="1"/>
  <c r="H9" i="7"/>
  <c r="I8" i="7" s="1"/>
  <c r="I7" i="7"/>
  <c r="F8" i="7"/>
  <c r="D9" i="7"/>
  <c r="E8" i="7" s="1"/>
  <c r="U7" i="7"/>
  <c r="T9" i="7" l="1"/>
  <c r="Q10" i="7"/>
  <c r="R10" i="7"/>
  <c r="S9" i="7" s="1"/>
  <c r="S8" i="7"/>
  <c r="N9" i="7"/>
  <c r="O8" i="7" s="1"/>
  <c r="O7" i="7"/>
  <c r="M10" i="7"/>
  <c r="J9" i="7"/>
  <c r="K8" i="7" s="1"/>
  <c r="H10" i="7"/>
  <c r="I9" i="7" s="1"/>
  <c r="F9" i="7"/>
  <c r="G8" i="7" s="1"/>
  <c r="G7" i="7"/>
  <c r="D10" i="7"/>
  <c r="E9" i="7" s="1"/>
  <c r="U8" i="7"/>
  <c r="T10" i="7" l="1"/>
  <c r="Q11" i="7"/>
  <c r="R11" i="7"/>
  <c r="S10" i="7" s="1"/>
  <c r="N10" i="7"/>
  <c r="O9" i="7" s="1"/>
  <c r="M11" i="7"/>
  <c r="J10" i="7"/>
  <c r="K9" i="7" s="1"/>
  <c r="H11" i="7"/>
  <c r="I10" i="7" s="1"/>
  <c r="F10" i="7"/>
  <c r="G9" i="7" s="1"/>
  <c r="D11" i="7"/>
  <c r="E10" i="7" s="1"/>
  <c r="U9" i="7"/>
  <c r="T11" i="7" l="1"/>
  <c r="Q12" i="7"/>
  <c r="R12" i="7"/>
  <c r="S11" i="7" s="1"/>
  <c r="N11" i="7"/>
  <c r="O10" i="7" s="1"/>
  <c r="M12" i="7"/>
  <c r="J11" i="7"/>
  <c r="K10" i="7" s="1"/>
  <c r="H12" i="7"/>
  <c r="I11" i="7" s="1"/>
  <c r="F11" i="7"/>
  <c r="G10" i="7" s="1"/>
  <c r="D12" i="7"/>
  <c r="E11" i="7" s="1"/>
  <c r="U10" i="7"/>
  <c r="T12" i="7" l="1"/>
  <c r="Q13" i="7"/>
  <c r="R13" i="7"/>
  <c r="S12" i="7" s="1"/>
  <c r="N12" i="7"/>
  <c r="O11" i="7" s="1"/>
  <c r="M13" i="7"/>
  <c r="J12" i="7"/>
  <c r="K11" i="7" s="1"/>
  <c r="H13" i="7"/>
  <c r="I12" i="7" s="1"/>
  <c r="F12" i="7"/>
  <c r="G11" i="7" s="1"/>
  <c r="D13" i="7"/>
  <c r="E12" i="7" s="1"/>
  <c r="U11" i="7"/>
  <c r="T13" i="7" l="1"/>
  <c r="Q14" i="7"/>
  <c r="R14" i="7"/>
  <c r="S13" i="7" s="1"/>
  <c r="N13" i="7"/>
  <c r="O12" i="7" s="1"/>
  <c r="M14" i="7"/>
  <c r="J13" i="7"/>
  <c r="K12" i="7" s="1"/>
  <c r="H14" i="7"/>
  <c r="I13" i="7" s="1"/>
  <c r="F13" i="7"/>
  <c r="G12" i="7" s="1"/>
  <c r="D14" i="7"/>
  <c r="E13" i="7" s="1"/>
  <c r="U12" i="7"/>
  <c r="T14" i="7" l="1"/>
  <c r="Q15" i="7"/>
  <c r="R15" i="7"/>
  <c r="N14" i="7"/>
  <c r="O13" i="7" s="1"/>
  <c r="M15" i="7"/>
  <c r="J14" i="7"/>
  <c r="K13" i="7" s="1"/>
  <c r="H15" i="7"/>
  <c r="I14" i="7" s="1"/>
  <c r="F14" i="7"/>
  <c r="G13" i="7" s="1"/>
  <c r="D15" i="7"/>
  <c r="E14" i="7" s="1"/>
  <c r="U13" i="7"/>
  <c r="T15" i="7" l="1"/>
  <c r="Q16" i="7"/>
  <c r="R16" i="7"/>
  <c r="S15" i="7" s="1"/>
  <c r="S14" i="7"/>
  <c r="N15" i="7"/>
  <c r="O14" i="7" s="1"/>
  <c r="M16" i="7"/>
  <c r="J15" i="7"/>
  <c r="K14" i="7" s="1"/>
  <c r="H16" i="7"/>
  <c r="I15" i="7" s="1"/>
  <c r="F15" i="7"/>
  <c r="G14" i="7" s="1"/>
  <c r="D16" i="7"/>
  <c r="E15" i="7" s="1"/>
  <c r="U14" i="7"/>
  <c r="T16" i="7" l="1"/>
  <c r="Q17" i="7"/>
  <c r="R17" i="7"/>
  <c r="N16" i="7"/>
  <c r="O15" i="7" s="1"/>
  <c r="M17" i="7"/>
  <c r="J16" i="7"/>
  <c r="K15" i="7" s="1"/>
  <c r="H17" i="7"/>
  <c r="I16" i="7" s="1"/>
  <c r="F16" i="7"/>
  <c r="G15" i="7" s="1"/>
  <c r="D17" i="7"/>
  <c r="E16" i="7" s="1"/>
  <c r="U15" i="7"/>
  <c r="T17" i="7" l="1"/>
  <c r="Q18" i="7"/>
  <c r="R18" i="7"/>
  <c r="S16" i="7"/>
  <c r="N17" i="7"/>
  <c r="O16" i="7" s="1"/>
  <c r="M18" i="7"/>
  <c r="J17" i="7"/>
  <c r="K16" i="7" s="1"/>
  <c r="H18" i="7"/>
  <c r="I17" i="7" s="1"/>
  <c r="F17" i="7"/>
  <c r="G16" i="7" s="1"/>
  <c r="D18" i="7"/>
  <c r="E17" i="7" s="1"/>
  <c r="U16" i="7"/>
  <c r="T18" i="7" l="1"/>
  <c r="Q19" i="7"/>
  <c r="R19" i="7"/>
  <c r="S18" i="7" s="1"/>
  <c r="S17" i="7"/>
  <c r="N18" i="7"/>
  <c r="O17" i="7" s="1"/>
  <c r="M19" i="7"/>
  <c r="J18" i="7"/>
  <c r="K17" i="7" s="1"/>
  <c r="H19" i="7"/>
  <c r="I18" i="7" s="1"/>
  <c r="F18" i="7"/>
  <c r="G17" i="7" s="1"/>
  <c r="D19" i="7"/>
  <c r="E18" i="7" s="1"/>
  <c r="U17" i="7"/>
  <c r="T19" i="7" l="1"/>
  <c r="Q20" i="7"/>
  <c r="R20" i="7"/>
  <c r="S19" i="7" s="1"/>
  <c r="N19" i="7"/>
  <c r="O18" i="7" s="1"/>
  <c r="M20" i="7"/>
  <c r="J19" i="7"/>
  <c r="K18" i="7" s="1"/>
  <c r="H20" i="7"/>
  <c r="I19" i="7" s="1"/>
  <c r="F19" i="7"/>
  <c r="G18" i="7" s="1"/>
  <c r="D20" i="7"/>
  <c r="E19" i="7" s="1"/>
  <c r="U18" i="7"/>
  <c r="T20" i="7" l="1"/>
  <c r="Q21"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T22" i="7" l="1"/>
  <c r="Q22" i="7"/>
  <c r="R23" i="7"/>
  <c r="S22" i="7" s="1"/>
  <c r="N22" i="7"/>
  <c r="O21" i="7" s="1"/>
  <c r="M23" i="7"/>
  <c r="J22" i="7"/>
  <c r="K21" i="7" s="1"/>
  <c r="H23" i="7"/>
  <c r="I22" i="7" s="1"/>
  <c r="F22" i="7"/>
  <c r="G21" i="7" s="1"/>
  <c r="D23" i="7"/>
  <c r="E22" i="7" s="1"/>
  <c r="U21" i="7"/>
  <c r="T23" i="7" l="1"/>
  <c r="Q23" i="7"/>
  <c r="R24" i="7"/>
  <c r="S23" i="7" s="1"/>
  <c r="N23" i="7"/>
  <c r="O22" i="7" s="1"/>
  <c r="M24" i="7"/>
  <c r="J23" i="7"/>
  <c r="K22" i="7" s="1"/>
  <c r="H24" i="7"/>
  <c r="I23" i="7" s="1"/>
  <c r="F23" i="7"/>
  <c r="G22" i="7" s="1"/>
  <c r="D24" i="7"/>
  <c r="E23" i="7" s="1"/>
  <c r="U22" i="7"/>
  <c r="T24" i="7" l="1"/>
  <c r="Q24" i="7"/>
  <c r="R25" i="7"/>
  <c r="S24" i="7" s="1"/>
  <c r="N24" i="7"/>
  <c r="O23" i="7" s="1"/>
  <c r="M25" i="7"/>
  <c r="J24" i="7"/>
  <c r="K23" i="7" s="1"/>
  <c r="H25" i="7"/>
  <c r="I24" i="7" s="1"/>
  <c r="F24" i="7"/>
  <c r="G23" i="7" s="1"/>
  <c r="D25" i="7"/>
  <c r="E24" i="7" s="1"/>
  <c r="U23" i="7"/>
  <c r="T25" i="7" l="1"/>
  <c r="Q25" i="7"/>
  <c r="R26" i="7"/>
  <c r="S25" i="7" s="1"/>
  <c r="N25" i="7"/>
  <c r="O24" i="7" s="1"/>
  <c r="M26" i="7"/>
  <c r="J25" i="7"/>
  <c r="K24" i="7" s="1"/>
  <c r="H26" i="7"/>
  <c r="I25" i="7" s="1"/>
  <c r="F25" i="7"/>
  <c r="G24" i="7" s="1"/>
  <c r="D26" i="7"/>
  <c r="E25" i="7" s="1"/>
  <c r="U24" i="7"/>
  <c r="T26" i="7" l="1"/>
  <c r="Q26" i="7"/>
  <c r="R27" i="7"/>
  <c r="S26" i="7" s="1"/>
  <c r="N26" i="7"/>
  <c r="O25" i="7" s="1"/>
  <c r="M27" i="7"/>
  <c r="J26" i="7"/>
  <c r="K25" i="7" s="1"/>
  <c r="H27" i="7"/>
  <c r="I26" i="7" s="1"/>
  <c r="F26" i="7"/>
  <c r="G25" i="7" s="1"/>
  <c r="D27" i="7"/>
  <c r="E26" i="7" s="1"/>
  <c r="U25" i="7"/>
  <c r="T27" i="7" l="1"/>
  <c r="Q27" i="7"/>
  <c r="R28" i="7"/>
  <c r="S27" i="7" s="1"/>
  <c r="N27" i="7"/>
  <c r="O26" i="7" s="1"/>
  <c r="M28" i="7"/>
  <c r="J27" i="7"/>
  <c r="K26" i="7" s="1"/>
  <c r="H28" i="7"/>
  <c r="I27" i="7" s="1"/>
  <c r="F27" i="7"/>
  <c r="G26" i="7" s="1"/>
  <c r="D28" i="7"/>
  <c r="E27" i="7" s="1"/>
  <c r="U26" i="7"/>
  <c r="T28" i="7" l="1"/>
  <c r="Q28" i="7"/>
  <c r="R29" i="7"/>
  <c r="S28" i="7" s="1"/>
  <c r="N28" i="7"/>
  <c r="O27" i="7" s="1"/>
  <c r="M29" i="7"/>
  <c r="J28" i="7"/>
  <c r="K27" i="7" s="1"/>
  <c r="H29" i="7"/>
  <c r="I28" i="7" s="1"/>
  <c r="F28" i="7"/>
  <c r="G27" i="7" s="1"/>
  <c r="D29" i="7"/>
  <c r="E28" i="7" s="1"/>
  <c r="U27" i="7"/>
  <c r="T29" i="7" l="1"/>
  <c r="Q29" i="7"/>
  <c r="R30" i="7"/>
  <c r="N29" i="7"/>
  <c r="O28" i="7" s="1"/>
  <c r="M30" i="7"/>
  <c r="J29" i="7"/>
  <c r="K28" i="7" s="1"/>
  <c r="H30" i="7"/>
  <c r="I29" i="7" s="1"/>
  <c r="F29" i="7"/>
  <c r="G28" i="7" s="1"/>
  <c r="D30" i="7"/>
  <c r="E29" i="7" s="1"/>
  <c r="U28" i="7"/>
  <c r="T30" i="7" l="1"/>
  <c r="Q30" i="7"/>
  <c r="R31" i="7"/>
  <c r="S30" i="7" s="1"/>
  <c r="S29" i="7"/>
  <c r="N30" i="7"/>
  <c r="O29" i="7" s="1"/>
  <c r="M31" i="7"/>
  <c r="J30" i="7"/>
  <c r="K29" i="7" s="1"/>
  <c r="H31" i="7"/>
  <c r="I30" i="7" s="1"/>
  <c r="F30" i="7"/>
  <c r="G29" i="7" s="1"/>
  <c r="D31" i="7"/>
  <c r="E30" i="7" s="1"/>
  <c r="U29" i="7"/>
  <c r="T31" i="7" l="1"/>
  <c r="Q31" i="7"/>
  <c r="R32" i="7"/>
  <c r="S31" i="7" s="1"/>
  <c r="N31" i="7"/>
  <c r="O30" i="7" s="1"/>
  <c r="M32" i="7"/>
  <c r="J31" i="7"/>
  <c r="K30" i="7" s="1"/>
  <c r="H32" i="7"/>
  <c r="I31" i="7" s="1"/>
  <c r="F31" i="7"/>
  <c r="G30" i="7" s="1"/>
  <c r="D32" i="7"/>
  <c r="E31" i="7" s="1"/>
  <c r="U30" i="7"/>
  <c r="T32" i="7" l="1"/>
  <c r="Q32" i="7"/>
  <c r="R33" i="7"/>
  <c r="N32" i="7"/>
  <c r="O31" i="7" s="1"/>
  <c r="M33" i="7"/>
  <c r="J32" i="7"/>
  <c r="K31" i="7" s="1"/>
  <c r="H33" i="7"/>
  <c r="I32" i="7" s="1"/>
  <c r="F32" i="7"/>
  <c r="G31" i="7" s="1"/>
  <c r="D33" i="7"/>
  <c r="E32" i="7" s="1"/>
  <c r="U31" i="7"/>
  <c r="T33" i="7" l="1"/>
  <c r="Q33" i="7"/>
  <c r="R34" i="7"/>
  <c r="S33" i="7" s="1"/>
  <c r="S32" i="7"/>
  <c r="N33" i="7"/>
  <c r="O32" i="7" s="1"/>
  <c r="M34" i="7"/>
  <c r="J33" i="7"/>
  <c r="K32" i="7" s="1"/>
  <c r="H34" i="7"/>
  <c r="I33" i="7" s="1"/>
  <c r="F33" i="7"/>
  <c r="G32" i="7" s="1"/>
  <c r="D34" i="7"/>
  <c r="E33" i="7" s="1"/>
  <c r="U32" i="7"/>
  <c r="T34" i="7" l="1"/>
  <c r="Q34" i="7"/>
  <c r="R35" i="7"/>
  <c r="S34" i="7" s="1"/>
  <c r="N34" i="7"/>
  <c r="O33" i="7" s="1"/>
  <c r="M35" i="7"/>
  <c r="J34" i="7"/>
  <c r="K33" i="7" s="1"/>
  <c r="H35" i="7"/>
  <c r="I34" i="7" s="1"/>
  <c r="F34" i="7"/>
  <c r="G33" i="7" s="1"/>
  <c r="D35" i="7"/>
  <c r="E34" i="7" s="1"/>
  <c r="U33" i="7"/>
  <c r="T35" i="7" l="1"/>
  <c r="Q35" i="7"/>
  <c r="R36" i="7"/>
  <c r="S35" i="7" s="1"/>
  <c r="N35" i="7"/>
  <c r="O34" i="7" s="1"/>
  <c r="M36" i="7"/>
  <c r="J35" i="7"/>
  <c r="K34" i="7" s="1"/>
  <c r="H36" i="7"/>
  <c r="I35" i="7" s="1"/>
  <c r="F35" i="7"/>
  <c r="G34" i="7" s="1"/>
  <c r="D36" i="7"/>
  <c r="E35" i="7" s="1"/>
  <c r="U34" i="7"/>
  <c r="T36" i="7" l="1"/>
  <c r="Q36" i="7"/>
  <c r="R37" i="7"/>
  <c r="S36" i="7" s="1"/>
  <c r="N36" i="7"/>
  <c r="O35" i="7" s="1"/>
  <c r="M37" i="7"/>
  <c r="J36" i="7"/>
  <c r="K35" i="7" s="1"/>
  <c r="H37" i="7"/>
  <c r="I36" i="7" s="1"/>
  <c r="F36" i="7"/>
  <c r="G35" i="7" s="1"/>
  <c r="D37" i="7"/>
  <c r="E36" i="7" s="1"/>
  <c r="U35" i="7"/>
  <c r="T37" i="7" l="1"/>
  <c r="Q37" i="7"/>
  <c r="R38" i="7"/>
  <c r="S37" i="7" s="1"/>
  <c r="N37" i="7"/>
  <c r="O36" i="7" s="1"/>
  <c r="M38" i="7"/>
  <c r="J37" i="7"/>
  <c r="K36" i="7" s="1"/>
  <c r="H38" i="7"/>
  <c r="I37" i="7" s="1"/>
  <c r="F37" i="7"/>
  <c r="G36" i="7" s="1"/>
  <c r="D38" i="7"/>
  <c r="E37" i="7" s="1"/>
  <c r="U36" i="7"/>
  <c r="T38" i="7" l="1"/>
  <c r="Q38" i="7"/>
  <c r="R39" i="7"/>
  <c r="S38" i="7" s="1"/>
  <c r="N38" i="7"/>
  <c r="O37" i="7" s="1"/>
  <c r="M39" i="7"/>
  <c r="J38" i="7"/>
  <c r="K37" i="7" s="1"/>
  <c r="H39" i="7"/>
  <c r="I38" i="7" s="1"/>
  <c r="F38" i="7"/>
  <c r="G37" i="7" s="1"/>
  <c r="D39" i="7"/>
  <c r="E38" i="7" s="1"/>
  <c r="U37" i="7"/>
  <c r="T39" i="7" l="1"/>
  <c r="Q39" i="7"/>
  <c r="R40" i="7"/>
  <c r="S39" i="7" s="1"/>
  <c r="N39" i="7"/>
  <c r="O38" i="7" s="1"/>
  <c r="M40" i="7"/>
  <c r="J39" i="7"/>
  <c r="K38" i="7" s="1"/>
  <c r="H40" i="7"/>
  <c r="I39" i="7" s="1"/>
  <c r="F39" i="7"/>
  <c r="G38" i="7" s="1"/>
  <c r="D40" i="7"/>
  <c r="E39" i="7" s="1"/>
  <c r="U38" i="7"/>
  <c r="T40" i="7" l="1"/>
  <c r="Q40" i="7"/>
  <c r="R41" i="7"/>
  <c r="S40" i="7" s="1"/>
  <c r="N40" i="7"/>
  <c r="O39" i="7" s="1"/>
  <c r="M41" i="7"/>
  <c r="J40" i="7"/>
  <c r="K39" i="7" s="1"/>
  <c r="H41" i="7"/>
  <c r="I40" i="7" s="1"/>
  <c r="F40" i="7"/>
  <c r="G39" i="7" s="1"/>
  <c r="D41" i="7"/>
  <c r="E40" i="7" s="1"/>
  <c r="U39" i="7"/>
  <c r="T41" i="7" l="1"/>
  <c r="Q41" i="7"/>
  <c r="R42" i="7"/>
  <c r="S41" i="7" s="1"/>
  <c r="N41" i="7"/>
  <c r="O40" i="7" s="1"/>
  <c r="M42" i="7"/>
  <c r="J41" i="7"/>
  <c r="K40" i="7" s="1"/>
  <c r="H42" i="7"/>
  <c r="I41" i="7" s="1"/>
  <c r="F41" i="7"/>
  <c r="G40" i="7" s="1"/>
  <c r="D42" i="7"/>
  <c r="E41" i="7" s="1"/>
  <c r="U40" i="7"/>
  <c r="T42" i="7" l="1"/>
  <c r="Q44" i="7"/>
  <c r="Q42" i="7"/>
  <c r="R43" i="7"/>
  <c r="S42" i="7" s="1"/>
  <c r="N42" i="7"/>
  <c r="O41" i="7" s="1"/>
  <c r="M43" i="7"/>
  <c r="M44" i="7"/>
  <c r="J42" i="7"/>
  <c r="K41" i="7" s="1"/>
  <c r="H43" i="7"/>
  <c r="I42" i="7" s="1"/>
  <c r="F42" i="7"/>
  <c r="G41" i="7" s="1"/>
  <c r="D43" i="7"/>
  <c r="E42" i="7" s="1"/>
  <c r="U41" i="7"/>
  <c r="T43" i="7" l="1"/>
  <c r="Q43" i="7"/>
  <c r="R44" i="7"/>
  <c r="S44" i="7" s="1"/>
  <c r="N43" i="7"/>
  <c r="O42" i="7" s="1"/>
  <c r="J43" i="7"/>
  <c r="K42" i="7" s="1"/>
  <c r="H44" i="7"/>
  <c r="I44" i="7" s="1"/>
  <c r="F43" i="7"/>
  <c r="G42" i="7" s="1"/>
  <c r="D44" i="7"/>
  <c r="E44" i="7" s="1"/>
  <c r="U42" i="7"/>
  <c r="T44" i="7" l="1"/>
  <c r="S43" i="7"/>
  <c r="N44" i="7"/>
  <c r="O44" i="7" s="1"/>
  <c r="J44" i="7"/>
  <c r="K44" i="7" s="1"/>
  <c r="I43" i="7"/>
  <c r="F44" i="7"/>
  <c r="G44" i="7" s="1"/>
  <c r="E43" i="7"/>
  <c r="U43" i="7"/>
  <c r="U44" i="7"/>
  <c r="O43" i="7" l="1"/>
  <c r="K43" i="7"/>
  <c r="G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C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D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F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G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H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I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J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K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L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M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N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P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Q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R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S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T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X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Y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Z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AA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B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D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<sst xmlns="http://schemas.openxmlformats.org/spreadsheetml/2006/main" count="28439" uniqueCount="3950">
  <si>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</si>
  <si>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</si>
  <si>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</si>
  <si>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</si>
  <si>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</si>
  <si>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</si>
  <si>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</si>
  <si>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</si>
  <si>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</si>
  <si>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</si>
  <si>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</si>
  <si>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</si>
  <si>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</si>
  <si>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</si>
  <si>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</si>
  <si>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</si>
  <si>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</si>
  <si>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</si>
  <si>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</si>
  <si>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</si>
  <si>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</si>
  <si>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</si>
  <si>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</si>
  <si>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</si>
  <si>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</si>
  <si>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</si>
  <si>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</si>
  <si>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</si>
  <si>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</si>
  <si>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</si>
  <si>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</si>
  <si>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</si>
  <si>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</si>
  <si>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</si>
  <si>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</si>
  <si>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</si>
  <si>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</si>
  <si>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</si>
  <si>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</si>
  <si>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</si>
  <si>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</si>
  <si>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</si>
  <si>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</si>
  <si>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</si>
  <si>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</si>
  <si>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</si>
  <si>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</si>
  <si>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</si>
  <si>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</si>
  <si>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</si>
  <si>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</si>
  <si>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</si>
  <si>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</si>
  <si>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</si>
  <si>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</si>
  <si>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</si>
  <si>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</si>
  <si>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</si>
  <si>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</si>
  <si>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</si>
  <si>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</si>
  <si>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</si>
  <si>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</si>
  <si>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</si>
  <si>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</si>
  <si>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</si>
  <si>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</si>
  <si>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</si>
  <si>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</si>
  <si>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</si>
  <si>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</si>
  <si>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</si>
  <si>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</si>
  <si>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</si>
  <si>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</si>
  <si>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</si>
  <si>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</si>
  <si>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</si>
  <si>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</si>
  <si>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</si>
  <si>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</si>
  <si>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</si>
  <si>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</si>
  <si>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</si>
  <si>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</si>
  <si>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</si>
  <si>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</si>
  <si>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</si>
  <si>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</si>
  <si>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</si>
  <si>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</si>
  <si>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</si>
  <si>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</si>
  <si>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</si>
  <si>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</si>
  <si>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</si>
  <si>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</si>
  <si>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</si>
  <si>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</si>
  <si>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</si>
  <si>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</si>
  <si>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</si>
  <si>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</si>
  <si>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</si>
  <si>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</si>
  <si>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</si>
  <si>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</si>
  <si>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</si>
  <si>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</si>
  <si>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</si>
  <si>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</si>
  <si>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</si>
  <si>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</si>
  <si>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</si>
  <si>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</si>
  <si>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</si>
  <si>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</si>
  <si>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</si>
  <si>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</si>
  <si>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</si>
  <si>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</si>
  <si>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</si>
  <si>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</si>
  <si>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</si>
  <si>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</si>
  <si>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</si>
  <si>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</si>
  <si>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</si>
  <si>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</si>
  <si>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</si>
  <si>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</si>
  <si>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</si>
  <si>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</si>
  <si>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</si>
  <si>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</si>
  <si>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</si>
  <si>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</si>
  <si>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</si>
  <si>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</si>
  <si>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</si>
  <si>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</si>
  <si>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</si>
  <si>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</si>
  <si>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</si>
  <si>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</si>
  <si>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</si>
  <si>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</si>
  <si>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</si>
  <si>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</si>
  <si>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</si>
  <si>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</si>
  <si>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</si>
  <si>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</si>
  <si>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</si>
  <si>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</si>
  <si>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</si>
  <si>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</si>
  <si>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</si>
  <si>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</si>
  <si>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</si>
  <si>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</si>
  <si>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</si>
  <si>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</si>
  <si>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</si>
  <si>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</si>
  <si>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</si>
  <si>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</si>
  <si>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</si>
  <si>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</si>
  <si>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</si>
  <si>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</si>
  <si>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</si>
  <si>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</si>
  <si>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</si>
  <si>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dgzipes</t>
  </si>
  <si>
    <t>NJSPBA</t>
  </si>
  <si>
    <t>JFNYC1</t>
  </si>
  <si>
    <t>SantaCruzSO1</t>
  </si>
  <si>
    <t>JMBJToday</t>
  </si>
  <si>
    <t>EintheD1</t>
  </si>
  <si>
    <t>Breaking911</t>
  </si>
  <si>
    <t>theappeal</t>
  </si>
  <si>
    <t>SBANYPD</t>
  </si>
  <si>
    <t>JoAnna888</t>
  </si>
  <si>
    <t>PresidentFOP140</t>
  </si>
  <si>
    <t>PatroclusRex</t>
  </si>
  <si>
    <t>nyalatruach</t>
  </si>
  <si>
    <t>BuzzM42</t>
  </si>
  <si>
    <t>ACLUMN</t>
  </si>
  <si>
    <t>anniemae1000</t>
  </si>
  <si>
    <t>MinneapolisPD</t>
  </si>
  <si>
    <t>PatGoldrickPA</t>
  </si>
  <si>
    <t>RealJamesWoods</t>
  </si>
  <si>
    <t>khenry657</t>
  </si>
  <si>
    <t>BlackSocialists</t>
  </si>
  <si>
    <t>MikeC8604</t>
  </si>
  <si>
    <t>ShiraGlenora</t>
  </si>
  <si>
    <t>Jewtastic</t>
  </si>
  <si>
    <t>NYCCouncil</t>
  </si>
  <si>
    <t>NYCComptroller</t>
  </si>
  <si>
    <t>TheAnchovyLover</t>
  </si>
  <si>
    <t>nbc</t>
  </si>
  <si>
    <t>johnlegend</t>
  </si>
  <si>
    <t>NBCTheVoice</t>
  </si>
  <si>
    <t>CarsonDaly9</t>
  </si>
  <si>
    <t>MarkBurnettTV</t>
  </si>
  <si>
    <t>BreitbartNews</t>
  </si>
  <si>
    <t>ResoluteRenee</t>
  </si>
  <si>
    <t>ABC</t>
  </si>
  <si>
    <t>velvethammer</t>
  </si>
  <si>
    <t>DonaldJTrumpJr</t>
  </si>
  <si>
    <t>Fooch1993</t>
  </si>
  <si>
    <t>BBCNews</t>
  </si>
  <si>
    <t>unlikelyhero81</t>
  </si>
  <si>
    <t>tanamongeau</t>
  </si>
  <si>
    <t>gayroge51881653</t>
  </si>
  <si>
    <t>MogTx</t>
  </si>
  <si>
    <t>AARP</t>
  </si>
  <si>
    <t>McDonalds</t>
  </si>
  <si>
    <t>BurgerKing</t>
  </si>
  <si>
    <t>Thankful4Usa</t>
  </si>
  <si>
    <t>BarackObama</t>
  </si>
  <si>
    <t>Risa24Cambridge</t>
  </si>
  <si>
    <t>KateAndrs</t>
  </si>
  <si>
    <t>cammink_</t>
  </si>
  <si>
    <t>AmazonHelp</t>
  </si>
  <si>
    <t>MishyVee</t>
  </si>
  <si>
    <t>NYPDShea</t>
  </si>
  <si>
    <t>rfguerrini</t>
  </si>
  <si>
    <t>Jamdeeder</t>
  </si>
  <si>
    <t>stuckinnyc</t>
  </si>
  <si>
    <t>BernardKerik</t>
  </si>
  <si>
    <t>pba</t>
  </si>
  <si>
    <t>GirmayZahilay</t>
  </si>
  <si>
    <t>Paradise01010</t>
  </si>
  <si>
    <t>TeePublic</t>
  </si>
  <si>
    <t>kierancutting</t>
  </si>
  <si>
    <t>Jaxson724</t>
  </si>
  <si>
    <t>DezBryant</t>
  </si>
  <si>
    <t>imjustsayin2</t>
  </si>
  <si>
    <t>MittRomney</t>
  </si>
  <si>
    <t>JessicaFinnNYC</t>
  </si>
  <si>
    <t>JoeBorelliNYC</t>
  </si>
  <si>
    <t>YankeeGoesSouth</t>
  </si>
  <si>
    <t>pghphotos</t>
  </si>
  <si>
    <t>knewport_5</t>
  </si>
  <si>
    <t>TomArnold</t>
  </si>
  <si>
    <t>robreiner</t>
  </si>
  <si>
    <t>ScarSurrounded</t>
  </si>
  <si>
    <t>langmann_lukas</t>
  </si>
  <si>
    <t>KoeppelRoger</t>
  </si>
  <si>
    <t>RevengeBunny</t>
  </si>
  <si>
    <t>BDaveWalters</t>
  </si>
  <si>
    <t>RealArDor</t>
  </si>
  <si>
    <t>F_Desouche</t>
  </si>
  <si>
    <t>DelporableC</t>
  </si>
  <si>
    <t>amazon</t>
  </si>
  <si>
    <t>JeffBezos</t>
  </si>
  <si>
    <t>MOUNPAM</t>
  </si>
  <si>
    <t>realDonaldTrump</t>
  </si>
  <si>
    <t>SeanParnellUSA</t>
  </si>
  <si>
    <t>GodFamilyJesus</t>
  </si>
  <si>
    <t>letruthreign</t>
  </si>
  <si>
    <t>Jim_Talks</t>
  </si>
  <si>
    <t>StepNTyne</t>
  </si>
  <si>
    <t>HBO</t>
  </si>
  <si>
    <t>beauty_lore</t>
  </si>
  <si>
    <t>ChiomaMyah</t>
  </si>
  <si>
    <t>ATXFestival</t>
  </si>
  <si>
    <t>MichaelaCoel</t>
  </si>
  <si>
    <t>jamberstar</t>
  </si>
  <si>
    <t>KesselMatty</t>
  </si>
  <si>
    <t>turnt_up_tonyy</t>
  </si>
  <si>
    <t>FrankKlein40</t>
  </si>
  <si>
    <t>ladytiger11046</t>
  </si>
  <si>
    <t>JamesCraigmyle</t>
  </si>
  <si>
    <t>K9__Evo</t>
  </si>
  <si>
    <t>buddyboi94</t>
  </si>
  <si>
    <t>tk_brink</t>
  </si>
  <si>
    <t>bpridgeo</t>
  </si>
  <si>
    <t>Dega_1964</t>
  </si>
  <si>
    <t>iveglez</t>
  </si>
  <si>
    <t>deannamarsh751</t>
  </si>
  <si>
    <t>StuBishop_LPD</t>
  </si>
  <si>
    <t>alfonsovdc</t>
  </si>
  <si>
    <t>pnique</t>
  </si>
  <si>
    <t>sauerjc</t>
  </si>
  <si>
    <t>thehill</t>
  </si>
  <si>
    <t>s_black76</t>
  </si>
  <si>
    <t>redviolet1458</t>
  </si>
  <si>
    <t>SunsetsAndNeon</t>
  </si>
  <si>
    <t>amazonprimenow</t>
  </si>
  <si>
    <t>PrimeVideo</t>
  </si>
  <si>
    <t>beaglelover4417</t>
  </si>
  <si>
    <t>JackPosobiec</t>
  </si>
  <si>
    <t>SMSpencerAuthor</t>
  </si>
  <si>
    <t>BillyBaldwin</t>
  </si>
  <si>
    <t>Sea_2Lake</t>
  </si>
  <si>
    <t>trx20</t>
  </si>
  <si>
    <t>ZeroHedgeRobot</t>
  </si>
  <si>
    <t>JohnQueutard</t>
  </si>
  <si>
    <t>DamienRieu</t>
  </si>
  <si>
    <t>Connive</t>
  </si>
  <si>
    <t>lilladydiana</t>
  </si>
  <si>
    <t>ChuckCallesto</t>
  </si>
  <si>
    <t>ACAB1147</t>
  </si>
  <si>
    <t>PopResistance</t>
  </si>
  <si>
    <t>1punchwomen</t>
  </si>
  <si>
    <t>Change</t>
  </si>
  <si>
    <t>KarenBE9</t>
  </si>
  <si>
    <t>jtimberlake</t>
  </si>
  <si>
    <t>77lake1</t>
  </si>
  <si>
    <t>NYGovCuomo</t>
  </si>
  <si>
    <t>ichfactor</t>
  </si>
  <si>
    <t>marklevinshow</t>
  </si>
  <si>
    <t>StopAntisemites</t>
  </si>
  <si>
    <t>StopRacism4ever</t>
  </si>
  <si>
    <t>oregon_seashell</t>
  </si>
  <si>
    <t>montysmirherman</t>
  </si>
  <si>
    <t>Corporal_Ruckus</t>
  </si>
  <si>
    <t>glenn_henagan</t>
  </si>
  <si>
    <t>TheOldBastard66</t>
  </si>
  <si>
    <t>SPECNewsBuffalo</t>
  </si>
  <si>
    <t>Dachief_Paul</t>
  </si>
  <si>
    <t>thinblueliner</t>
  </si>
  <si>
    <t>LivePdFans</t>
  </si>
  <si>
    <t>bluelinenation</t>
  </si>
  <si>
    <t>NationalSheriff</t>
  </si>
  <si>
    <t>NatPoliceAssoc</t>
  </si>
  <si>
    <t>LivePdBlueLine</t>
  </si>
  <si>
    <t>UrgentNews911</t>
  </si>
  <si>
    <t>rhonda_mangus</t>
  </si>
  <si>
    <t>leach_susan</t>
  </si>
  <si>
    <t>MicahNR</t>
  </si>
  <si>
    <t>TheSilentsPR</t>
  </si>
  <si>
    <t>kimguilfoyle</t>
  </si>
  <si>
    <t>SherryL57502801</t>
  </si>
  <si>
    <t>johncardillo</t>
  </si>
  <si>
    <t>BilldeBlasio</t>
  </si>
  <si>
    <t>NYCMayor</t>
  </si>
  <si>
    <t>NYPDnews</t>
  </si>
  <si>
    <t>StaceytheGhost</t>
  </si>
  <si>
    <t>nancy_krush</t>
  </si>
  <si>
    <t>S_S_1983</t>
  </si>
  <si>
    <t>Im1SpoiledLady</t>
  </si>
  <si>
    <t>lucky_deviant</t>
  </si>
  <si>
    <t>gotsumpnferya</t>
  </si>
  <si>
    <t>SteelCity_Burg</t>
  </si>
  <si>
    <t>jeninmn1225</t>
  </si>
  <si>
    <t>buzzsawsmom</t>
  </si>
  <si>
    <t>Steph_Seng</t>
  </si>
  <si>
    <t>hempstead_susan</t>
  </si>
  <si>
    <t>mgarcia1701</t>
  </si>
  <si>
    <t>AwmfNever</t>
  </si>
  <si>
    <t>redsteeze</t>
  </si>
  <si>
    <t>lheras67</t>
  </si>
  <si>
    <t>spurs</t>
  </si>
  <si>
    <t>baamirmukuta</t>
  </si>
  <si>
    <t>rumeh_ejoor</t>
  </si>
  <si>
    <t>DeborahDavid_</t>
  </si>
  <si>
    <t>miriamdera</t>
  </si>
  <si>
    <t>Peng_Linn</t>
  </si>
  <si>
    <t>chineenye_</t>
  </si>
  <si>
    <t>Akinbills</t>
  </si>
  <si>
    <t>adanne_ya</t>
  </si>
  <si>
    <t>calsyuum</t>
  </si>
  <si>
    <t>Ogheneyxle</t>
  </si>
  <si>
    <t>BigBananaa_</t>
  </si>
  <si>
    <t>Cocoismelanin</t>
  </si>
  <si>
    <t>jomjom____</t>
  </si>
  <si>
    <t>nenyebabyyy</t>
  </si>
  <si>
    <t>nkiru__</t>
  </si>
  <si>
    <t>theeshotimothy</t>
  </si>
  <si>
    <t>zaiiii_o</t>
  </si>
  <si>
    <t>kasali_v</t>
  </si>
  <si>
    <t>SekunTaylor</t>
  </si>
  <si>
    <t>ellayolah</t>
  </si>
  <si>
    <t>PeaceSolomonn</t>
  </si>
  <si>
    <t>AdesanyaTomiwaa</t>
  </si>
  <si>
    <t>BomaPg</t>
  </si>
  <si>
    <t>emi_hot_kek</t>
  </si>
  <si>
    <t>The_Yem1</t>
  </si>
  <si>
    <t>AstonEmmanuella</t>
  </si>
  <si>
    <t>dafiid_</t>
  </si>
  <si>
    <t>torotitaylor</t>
  </si>
  <si>
    <t>ayoomikun</t>
  </si>
  <si>
    <t>msmega_</t>
  </si>
  <si>
    <t>FeranmiAA</t>
  </si>
  <si>
    <t>MaryestherAnele</t>
  </si>
  <si>
    <t>Jemima____O</t>
  </si>
  <si>
    <t>phil_fab_uche</t>
  </si>
  <si>
    <t>Braimoh_Ebun</t>
  </si>
  <si>
    <t>pipeloluwa_</t>
  </si>
  <si>
    <t>purplerageee</t>
  </si>
  <si>
    <t>Sile_dee</t>
  </si>
  <si>
    <t>mirrorfisayo</t>
  </si>
  <si>
    <t>Aforbillarito</t>
  </si>
  <si>
    <t>s1kemi</t>
  </si>
  <si>
    <t>TeniiTeno</t>
  </si>
  <si>
    <t>jadejosephh</t>
  </si>
  <si>
    <t>AkinyemiSimbi</t>
  </si>
  <si>
    <t>ReinaEniola</t>
  </si>
  <si>
    <t>melaninchoseme</t>
  </si>
  <si>
    <t>fokoffyou</t>
  </si>
  <si>
    <t>Angelikuewan1</t>
  </si>
  <si>
    <t>ravenmriley</t>
  </si>
  <si>
    <t>crystoako</t>
  </si>
  <si>
    <t>AnnabelDuran</t>
  </si>
  <si>
    <t>steplinds</t>
  </si>
  <si>
    <t>HotBrownBalls</t>
  </si>
  <si>
    <t>PapaJohns</t>
  </si>
  <si>
    <t>TheChuck1nator</t>
  </si>
  <si>
    <t>p3te</t>
  </si>
  <si>
    <t>lbc</t>
  </si>
  <si>
    <t>mrjamesob</t>
  </si>
  <si>
    <t>xencats</t>
  </si>
  <si>
    <t>YourAnonCentral</t>
  </si>
  <si>
    <t>KittyWestMeow</t>
  </si>
  <si>
    <t>JackieHardCoreG</t>
  </si>
  <si>
    <t>BLMLA</t>
  </si>
  <si>
    <t>ginguh_cupid</t>
  </si>
  <si>
    <t>Crocodile_Lyle</t>
  </si>
  <si>
    <t>1146_goat_north</t>
  </si>
  <si>
    <t>Bill_Burt_409</t>
  </si>
  <si>
    <t>drdavidsamadi</t>
  </si>
  <si>
    <t>IVictoreri</t>
  </si>
  <si>
    <t>YouTube</t>
  </si>
  <si>
    <t>bgredpeterbilt</t>
  </si>
  <si>
    <t>swpd_107</t>
  </si>
  <si>
    <t>K1ngSt1tch</t>
  </si>
  <si>
    <t>charliekirk11</t>
  </si>
  <si>
    <t>BlackPressRadio</t>
  </si>
  <si>
    <t>TMZ</t>
  </si>
  <si>
    <t>bajababe77</t>
  </si>
  <si>
    <t>LivePDNation</t>
  </si>
  <si>
    <t>VickyGrace14</t>
  </si>
  <si>
    <t>icecube</t>
  </si>
  <si>
    <t>Batiste_Ice</t>
  </si>
  <si>
    <t>LadyBrownBat1</t>
  </si>
  <si>
    <t>ReggieMillerTNT</t>
  </si>
  <si>
    <t>TonyRushingNY</t>
  </si>
  <si>
    <t>EM_KA_17</t>
  </si>
  <si>
    <t>TombStoneWyatt</t>
  </si>
  <si>
    <t>TomFitton</t>
  </si>
  <si>
    <t>NFL</t>
  </si>
  <si>
    <t>IWantAnXcelsior</t>
  </si>
  <si>
    <t>Trumpster60</t>
  </si>
  <si>
    <t>MichaelRigol</t>
  </si>
  <si>
    <t>PunishDem1776</t>
  </si>
  <si>
    <t>JonnyBlu</t>
  </si>
  <si>
    <t>_jackgrey</t>
  </si>
  <si>
    <t>HereIGoAgain847</t>
  </si>
  <si>
    <t>metpoliceuk</t>
  </si>
  <si>
    <t>meredithdicken1</t>
  </si>
  <si>
    <t>pm2funny</t>
  </si>
  <si>
    <t>mikebradley0426</t>
  </si>
  <si>
    <t>Ronbearable</t>
  </si>
  <si>
    <t>abeg01</t>
  </si>
  <si>
    <t>CrashGladys</t>
  </si>
  <si>
    <t>F_echeverria58</t>
  </si>
  <si>
    <t>BubbaWallace</t>
  </si>
  <si>
    <t>NASCAR</t>
  </si>
  <si>
    <t>CNN</t>
  </si>
  <si>
    <t>MSNBC</t>
  </si>
  <si>
    <t>nom_anonymous</t>
  </si>
  <si>
    <t>TuckerCarlson</t>
  </si>
  <si>
    <t>CSP_Trading</t>
  </si>
  <si>
    <t>PortlandPolice</t>
  </si>
  <si>
    <t>doddrose</t>
  </si>
  <si>
    <t>NoahPollak</t>
  </si>
  <si>
    <t>TrumpCard177620</t>
  </si>
  <si>
    <t>what_the_falk_</t>
  </si>
  <si>
    <t>EASTLA_NEWS</t>
  </si>
  <si>
    <t>Thundercat</t>
  </si>
  <si>
    <t>MayorOfLA</t>
  </si>
  <si>
    <t>LADAOffice</t>
  </si>
  <si>
    <t>SuperMeatBoy</t>
  </si>
  <si>
    <t>edwardnelson4tn</t>
  </si>
  <si>
    <t>KimberlyFergus</t>
  </si>
  <si>
    <t>McDonaldNV</t>
  </si>
  <si>
    <t>RideWithC4T</t>
  </si>
  <si>
    <t>ConfuzedMind</t>
  </si>
  <si>
    <t>KYSTATEFOP</t>
  </si>
  <si>
    <t>RockRose2009</t>
  </si>
  <si>
    <t>KeverFeco</t>
  </si>
  <si>
    <t>ECCKruishoutem</t>
  </si>
  <si>
    <t>tjomac</t>
  </si>
  <si>
    <t>00zzzzzzzzz</t>
  </si>
  <si>
    <t>cliftonnj</t>
  </si>
  <si>
    <t>JediRocky</t>
  </si>
  <si>
    <t>WhosFibbing</t>
  </si>
  <si>
    <t>egilbeau</t>
  </si>
  <si>
    <t>PatrioticUproar</t>
  </si>
  <si>
    <t>joncoopertweets</t>
  </si>
  <si>
    <t>ghost2blue</t>
  </si>
  <si>
    <t>ArthurSchwartz</t>
  </si>
  <si>
    <t>JoeBiden</t>
  </si>
  <si>
    <t>NewsHawkOne</t>
  </si>
  <si>
    <t>MeredithBrooks</t>
  </si>
  <si>
    <t>jacflack22</t>
  </si>
  <si>
    <t>LosAngelesMayor</t>
  </si>
  <si>
    <t>LA</t>
  </si>
  <si>
    <t>Prim3LoL</t>
  </si>
  <si>
    <t>kiddukes1</t>
  </si>
  <si>
    <t>Selling53954523</t>
  </si>
  <si>
    <t>BulachNicolas</t>
  </si>
  <si>
    <t>JTJANIEC</t>
  </si>
  <si>
    <t>Sheklen</t>
  </si>
  <si>
    <t>YahooNews</t>
  </si>
  <si>
    <t>steffrock2020</t>
  </si>
  <si>
    <t>netflix</t>
  </si>
  <si>
    <t>StLNetworkGuru2</t>
  </si>
  <si>
    <t>Shelbycobra642</t>
  </si>
  <si>
    <t>susansaga1</t>
  </si>
  <si>
    <t>CathleenVets</t>
  </si>
  <si>
    <t>MarkMetts3</t>
  </si>
  <si>
    <t>ReversExorcist</t>
  </si>
  <si>
    <t>itsjosephryan</t>
  </si>
  <si>
    <t>SeattlePD</t>
  </si>
  <si>
    <t>PeljorTenzin</t>
  </si>
  <si>
    <t>SoliDavidwache</t>
  </si>
  <si>
    <t>FakeYouOut66</t>
  </si>
  <si>
    <t>moorehn</t>
  </si>
  <si>
    <t>Tabitha59803043</t>
  </si>
  <si>
    <t>mjones1968ok</t>
  </si>
  <si>
    <t>GovStitt</t>
  </si>
  <si>
    <t>TChizzam</t>
  </si>
  <si>
    <t>chicagosmayor</t>
  </si>
  <si>
    <t>DaveyBoi73</t>
  </si>
  <si>
    <t>BustingCrimes</t>
  </si>
  <si>
    <t>janeann421</t>
  </si>
  <si>
    <t>phughes671</t>
  </si>
  <si>
    <t>PoliceHour</t>
  </si>
  <si>
    <t>MetTaskforce</t>
  </si>
  <si>
    <t>EngelsMengels</t>
  </si>
  <si>
    <t>trc6111</t>
  </si>
  <si>
    <t>jamesdison514</t>
  </si>
  <si>
    <t>robbystarbuck</t>
  </si>
  <si>
    <t>MyHeartAmerica</t>
  </si>
  <si>
    <t>MauryO</t>
  </si>
  <si>
    <t>nypost</t>
  </si>
  <si>
    <t>EmBear96</t>
  </si>
  <si>
    <t>privateofficer</t>
  </si>
  <si>
    <t>aluhoedje33</t>
  </si>
  <si>
    <t>RaidDigital</t>
  </si>
  <si>
    <t>PolitiKurd</t>
  </si>
  <si>
    <t>Cernovich</t>
  </si>
  <si>
    <t>Fu_Schneider</t>
  </si>
  <si>
    <t>n_roettgen</t>
  </si>
  <si>
    <t>scharlie8408</t>
  </si>
  <si>
    <t>lsjerm</t>
  </si>
  <si>
    <t>ParadiseFoundMT</t>
  </si>
  <si>
    <t>wehateyourh8</t>
  </si>
  <si>
    <t>Lvaughn411</t>
  </si>
  <si>
    <t>JodiPowell57</t>
  </si>
  <si>
    <t>Galixxie_</t>
  </si>
  <si>
    <t>Nickelodeon</t>
  </si>
  <si>
    <t>Elizabeth_2Bnow</t>
  </si>
  <si>
    <t>takelewheel</t>
  </si>
  <si>
    <t>TONYxTWO</t>
  </si>
  <si>
    <t>donlemon</t>
  </si>
  <si>
    <t>bigrigmmo</t>
  </si>
  <si>
    <t>MatthewLillard</t>
  </si>
  <si>
    <t>itsjustWill91</t>
  </si>
  <si>
    <t>NASCARONFOX</t>
  </si>
  <si>
    <t>CarmiOnTheVerge</t>
  </si>
  <si>
    <t>jfreewright</t>
  </si>
  <si>
    <t>Valnofux</t>
  </si>
  <si>
    <t>Amazon</t>
  </si>
  <si>
    <t>LoudMouth4444</t>
  </si>
  <si>
    <t>PNWDemVoter</t>
  </si>
  <si>
    <t>SashaBeauloux</t>
  </si>
  <si>
    <t>thenailpolisher</t>
  </si>
  <si>
    <t>BobbyMa97639703</t>
  </si>
  <si>
    <t>Mattrago98</t>
  </si>
  <si>
    <t>TomiLahren</t>
  </si>
  <si>
    <t>w_terrence</t>
  </si>
  <si>
    <t>omarbula</t>
  </si>
  <si>
    <t>Phantom_M61A1</t>
  </si>
  <si>
    <t>JustTheNews</t>
  </si>
  <si>
    <t>JoongiesT</t>
  </si>
  <si>
    <t>NwaTrump</t>
  </si>
  <si>
    <t>daybydayish</t>
  </si>
  <si>
    <t>kohnjoshua</t>
  </si>
  <si>
    <t>FINALLEVEL</t>
  </si>
  <si>
    <t>RexChapman</t>
  </si>
  <si>
    <t>ToddJobson</t>
  </si>
  <si>
    <t>njdotcom</t>
  </si>
  <si>
    <t>GovMurphy</t>
  </si>
  <si>
    <t>kanyewest</t>
  </si>
  <si>
    <t>mylinks42</t>
  </si>
  <si>
    <t>ABC7</t>
  </si>
  <si>
    <t>DCarsonCPA</t>
  </si>
  <si>
    <t>kitcat1111</t>
  </si>
  <si>
    <t>StevenW99451879</t>
  </si>
  <si>
    <t>richdiet_mel</t>
  </si>
  <si>
    <t>MackenzieJD</t>
  </si>
  <si>
    <t>TheTNHoller</t>
  </si>
  <si>
    <t>NotNormalK</t>
  </si>
  <si>
    <t>curtsmith</t>
  </si>
  <si>
    <t>Applebaum4th</t>
  </si>
  <si>
    <t>bdaviskc</t>
  </si>
  <si>
    <t>firefighters510</t>
  </si>
  <si>
    <t>GoBuckeyesOH</t>
  </si>
  <si>
    <t>ChicagoPD19</t>
  </si>
  <si>
    <t>Dog23Big</t>
  </si>
  <si>
    <t>KingJames</t>
  </si>
  <si>
    <t>DreKnott</t>
  </si>
  <si>
    <t>RuiterWrongFAN</t>
  </si>
  <si>
    <t>LeeHall5511</t>
  </si>
  <si>
    <t>simon_price01</t>
  </si>
  <si>
    <t>amsupdates</t>
  </si>
  <si>
    <t>drewbrees</t>
  </si>
  <si>
    <t>frgroenendijk</t>
  </si>
  <si>
    <t>PDriverKC</t>
  </si>
  <si>
    <t>CNNPolitics</t>
  </si>
  <si>
    <t>RealCandaceO</t>
  </si>
  <si>
    <t>POTUS</t>
  </si>
  <si>
    <t>usa_legionnaire</t>
  </si>
  <si>
    <t>AntonioSabatoJr</t>
  </si>
  <si>
    <t>Reggie</t>
  </si>
  <si>
    <t>carmenbest</t>
  </si>
  <si>
    <t>misstozak</t>
  </si>
  <si>
    <t>Lukewearechange</t>
  </si>
  <si>
    <t>cuba40</t>
  </si>
  <si>
    <t>SpeakerPelosi</t>
  </si>
  <si>
    <t>SenSchumer</t>
  </si>
  <si>
    <t>SenKamalaHarris</t>
  </si>
  <si>
    <t>SenBooker</t>
  </si>
  <si>
    <t>mcknkc</t>
  </si>
  <si>
    <t>NeekoalinTx</t>
  </si>
  <si>
    <t>stillgray</t>
  </si>
  <si>
    <t>AmericanWom3n</t>
  </si>
  <si>
    <t>mcuban</t>
  </si>
  <si>
    <t>TinaFloresTX</t>
  </si>
  <si>
    <t>bluelivesmtr</t>
  </si>
  <si>
    <t>ProudTexan20</t>
  </si>
  <si>
    <t>BrianPSmyth</t>
  </si>
  <si>
    <t>KatTheHammer1</t>
  </si>
  <si>
    <t>MRodCD7</t>
  </si>
  <si>
    <t>Trace88529604</t>
  </si>
  <si>
    <t>FoxNews</t>
  </si>
  <si>
    <t>NYPDChiefPatrol</t>
  </si>
  <si>
    <t>NYPDDetectives</t>
  </si>
  <si>
    <t>ManPellecer</t>
  </si>
  <si>
    <t>TelediarioGT</t>
  </si>
  <si>
    <t>warroomsuk</t>
  </si>
  <si>
    <t>SheTalksSeXXX</t>
  </si>
  <si>
    <t>AustinWilde</t>
  </si>
  <si>
    <t>TorriGreen81</t>
  </si>
  <si>
    <t>DennisCrabtree</t>
  </si>
  <si>
    <t>kbfreshthoughts</t>
  </si>
  <si>
    <t>RealBasedMAGA</t>
  </si>
  <si>
    <t>LRevop</t>
  </si>
  <si>
    <t>darrengrimes_</t>
  </si>
  <si>
    <t>Chuckle64246462</t>
  </si>
  <si>
    <t>CLARESAMBROOK</t>
  </si>
  <si>
    <t>HackneyAbbott</t>
  </si>
  <si>
    <t>Rebecca_Omonira</t>
  </si>
  <si>
    <t>DawkinsReturns</t>
  </si>
  <si>
    <t>retiredNCSHP</t>
  </si>
  <si>
    <t>PoliceOne</t>
  </si>
  <si>
    <t>ODMP</t>
  </si>
  <si>
    <t>Moniera1</t>
  </si>
  <si>
    <t>tunicatrail</t>
  </si>
  <si>
    <t>American5689</t>
  </si>
  <si>
    <t>CarlmMorton</t>
  </si>
  <si>
    <t>CB_cycles</t>
  </si>
  <si>
    <t>gnboorse</t>
  </si>
  <si>
    <t>thomasdescotea5</t>
  </si>
  <si>
    <t>BlazinBalrog</t>
  </si>
  <si>
    <t>NASCARonNBC</t>
  </si>
  <si>
    <t>stevephelps</t>
  </si>
  <si>
    <t>Terry42366567</t>
  </si>
  <si>
    <t>sengeezer</t>
  </si>
  <si>
    <t>awr2999</t>
  </si>
  <si>
    <t>MelissaAFrancis</t>
  </si>
  <si>
    <t>b69_lisa</t>
  </si>
  <si>
    <t>Shoobydoowoo</t>
  </si>
  <si>
    <t>WattUp67</t>
  </si>
  <si>
    <t>PaulStraf014</t>
  </si>
  <si>
    <t>JustinBrannan</t>
  </si>
  <si>
    <t>metaz00</t>
  </si>
  <si>
    <t>AthenaSalman</t>
  </si>
  <si>
    <t>CharleneforAZ</t>
  </si>
  <si>
    <t>Mk68333198</t>
  </si>
  <si>
    <t>jankru81</t>
  </si>
  <si>
    <t>jonahtim23</t>
  </si>
  <si>
    <t>OxxFroxx</t>
  </si>
  <si>
    <t>IHuntRelentless</t>
  </si>
  <si>
    <t>Chris_and_D</t>
  </si>
  <si>
    <t>jimbobLDN</t>
  </si>
  <si>
    <t>FreeBesieged</t>
  </si>
  <si>
    <t>simonmaginn</t>
  </si>
  <si>
    <t>texas_happy</t>
  </si>
  <si>
    <t>AlemanninSued</t>
  </si>
  <si>
    <t>luzdjc3634</t>
  </si>
  <si>
    <t>BTS_twt</t>
  </si>
  <si>
    <t>USA4VR</t>
  </si>
  <si>
    <t>GLFOP</t>
  </si>
  <si>
    <t>nationalbpa</t>
  </si>
  <si>
    <t>BackTheBlueUSA</t>
  </si>
  <si>
    <t>lamayor_crt</t>
  </si>
  <si>
    <t>Zhepon</t>
  </si>
  <si>
    <t>___aarrii___</t>
  </si>
  <si>
    <t>CClemensButts</t>
  </si>
  <si>
    <t>urmominator_69</t>
  </si>
  <si>
    <t>Cindy7844</t>
  </si>
  <si>
    <t>GateCrasher420</t>
  </si>
  <si>
    <t>GEORGIEDARBY</t>
  </si>
  <si>
    <t>johnpalmay</t>
  </si>
  <si>
    <t>TheDemocrats</t>
  </si>
  <si>
    <t>hotstonerchef</t>
  </si>
  <si>
    <t>James78141017</t>
  </si>
  <si>
    <t>BILLMELVIN15</t>
  </si>
  <si>
    <t>Alex67851282</t>
  </si>
  <si>
    <t>IsicaLynn</t>
  </si>
  <si>
    <t>RealHughJackman</t>
  </si>
  <si>
    <t>tanksgoodnews</t>
  </si>
  <si>
    <t>lori41799</t>
  </si>
  <si>
    <t>shimmeringfalls</t>
  </si>
  <si>
    <t>MrAndyNgo</t>
  </si>
  <si>
    <t>BlueLives11</t>
  </si>
  <si>
    <t>utkarshv13</t>
  </si>
  <si>
    <t>kegeiger</t>
  </si>
  <si>
    <t>Deb1756</t>
  </si>
  <si>
    <t>DianaBubby729</t>
  </si>
  <si>
    <t>Omer33456</t>
  </si>
  <si>
    <t>KollegeKidd</t>
  </si>
  <si>
    <t>camboyan</t>
  </si>
  <si>
    <t>lea1skip</t>
  </si>
  <si>
    <t>jack_rose10</t>
  </si>
  <si>
    <t>Skinny_Legendz</t>
  </si>
  <si>
    <t>fglfan4ever27</t>
  </si>
  <si>
    <t>MMaNavarro</t>
  </si>
  <si>
    <t>corder_sherrie</t>
  </si>
  <si>
    <t>dbongino</t>
  </si>
  <si>
    <t>tisoyspiders</t>
  </si>
  <si>
    <t>TheBorisBecker</t>
  </si>
  <si>
    <t>lou41502785</t>
  </si>
  <si>
    <t>MayorBowser</t>
  </si>
  <si>
    <t>alexaplomo79</t>
  </si>
  <si>
    <t>ChalecosAmarill</t>
  </si>
  <si>
    <t>sovieticaizdas</t>
  </si>
  <si>
    <t>anonymousV888</t>
  </si>
  <si>
    <t>BolsonaroSP</t>
  </si>
  <si>
    <t>anonymo58921522</t>
  </si>
  <si>
    <t>BlueAlertUs</t>
  </si>
  <si>
    <t>BriiiMia</t>
  </si>
  <si>
    <t>tetedolIs</t>
  </si>
  <si>
    <t>luv_boricua</t>
  </si>
  <si>
    <t>TheButterNutty</t>
  </si>
  <si>
    <t>MsGingerCLE</t>
  </si>
  <si>
    <t>dshmitch</t>
  </si>
  <si>
    <t>aeb212</t>
  </si>
  <si>
    <t>JudiciaryGOP</t>
  </si>
  <si>
    <t>hauda01</t>
  </si>
  <si>
    <t>News3LV</t>
  </si>
  <si>
    <t>PearlyBakerbest</t>
  </si>
  <si>
    <t>gratefullydeadi</t>
  </si>
  <si>
    <t>grepri61</t>
  </si>
  <si>
    <t>IowaSportsFans</t>
  </si>
  <si>
    <t>smithopea</t>
  </si>
  <si>
    <t>dcunited</t>
  </si>
  <si>
    <t>BobKoss</t>
  </si>
  <si>
    <t>AOC</t>
  </si>
  <si>
    <t>NYCPBA_GC</t>
  </si>
  <si>
    <t>NYCPBA</t>
  </si>
  <si>
    <t>RepDaveWilliams</t>
  </si>
  <si>
    <t>Based_Irish</t>
  </si>
  <si>
    <t>MBOKSR_MAGA</t>
  </si>
  <si>
    <t>JoVotes45</t>
  </si>
  <si>
    <t>SenRickScott</t>
  </si>
  <si>
    <t>marcorubio</t>
  </si>
  <si>
    <t>JerryMorton</t>
  </si>
  <si>
    <t>markwahlberg</t>
  </si>
  <si>
    <t>BattleSwarmBlog</t>
  </si>
  <si>
    <t>benshapiro</t>
  </si>
  <si>
    <t>txpoliticjunkie</t>
  </si>
  <si>
    <t>cutjibnews</t>
  </si>
  <si>
    <t>AsemotaJoshua3</t>
  </si>
  <si>
    <t>PeterKlein25</t>
  </si>
  <si>
    <t>DrJenGunter</t>
  </si>
  <si>
    <t>BlueStarMomX2</t>
  </si>
  <si>
    <t>MaraLiasson</t>
  </si>
  <si>
    <t>John08588727</t>
  </si>
  <si>
    <t>PilouFilmm</t>
  </si>
  <si>
    <t>WakkaFlexitude</t>
  </si>
  <si>
    <t>Acidfast1</t>
  </si>
  <si>
    <t>RyanAFournier</t>
  </si>
  <si>
    <t>phopart</t>
  </si>
  <si>
    <t>WinSmith1984_</t>
  </si>
  <si>
    <t>MarGarrido14</t>
  </si>
  <si>
    <t>OJICID1</t>
  </si>
  <si>
    <t>MissB_74</t>
  </si>
  <si>
    <t>KekoJones_27</t>
  </si>
  <si>
    <t>wallstwolverine</t>
  </si>
  <si>
    <t>RousseauCS</t>
  </si>
  <si>
    <t>Mar56474029</t>
  </si>
  <si>
    <t>Quijote_cuerdo</t>
  </si>
  <si>
    <t>Javihh33</t>
  </si>
  <si>
    <t>juanrallo</t>
  </si>
  <si>
    <t>clubdeviernes</t>
  </si>
  <si>
    <t>MPrepuce</t>
  </si>
  <si>
    <t>Joschenka</t>
  </si>
  <si>
    <t>DailyMail</t>
  </si>
  <si>
    <t>WalterDemocracy</t>
  </si>
  <si>
    <t>SenateGOP</t>
  </si>
  <si>
    <t>GOP</t>
  </si>
  <si>
    <t>cnnbrk</t>
  </si>
  <si>
    <t>_Krowyn</t>
  </si>
  <si>
    <t>KLoeffler</t>
  </si>
  <si>
    <t>Copsfather</t>
  </si>
  <si>
    <t>ericbolling</t>
  </si>
  <si>
    <t>beausmith2017</t>
  </si>
  <si>
    <t>BuckSexton</t>
  </si>
  <si>
    <t>stacy_redvirgo</t>
  </si>
  <si>
    <t>Boomingbox</t>
  </si>
  <si>
    <t>123silvareed</t>
  </si>
  <si>
    <t>DiamondandSilk</t>
  </si>
  <si>
    <t>queennaija</t>
  </si>
  <si>
    <t>seanhannity</t>
  </si>
  <si>
    <t>2Kkozz</t>
  </si>
  <si>
    <t>CatherineFlon10</t>
  </si>
  <si>
    <t>shaunking</t>
  </si>
  <si>
    <t>TomMorrisJr1</t>
  </si>
  <si>
    <t>nation_pd</t>
  </si>
  <si>
    <t>LivepdEdits</t>
  </si>
  <si>
    <t>Steeltowin69</t>
  </si>
  <si>
    <t>annvandersteel</t>
  </si>
  <si>
    <t>chuckwoolery</t>
  </si>
  <si>
    <t>FordFischer</t>
  </si>
  <si>
    <t>GirlNxDoor</t>
  </si>
  <si>
    <t>two_ghostsvogue</t>
  </si>
  <si>
    <t>killerkingggg</t>
  </si>
  <si>
    <t>jhunebeauty97</t>
  </si>
  <si>
    <t>Bosstatochip</t>
  </si>
  <si>
    <t>RashidaTlaib</t>
  </si>
  <si>
    <t>carolabuckel</t>
  </si>
  <si>
    <t>Marvel</t>
  </si>
  <si>
    <t>WNYCStudios</t>
  </si>
  <si>
    <t>AndreaWNYC</t>
  </si>
  <si>
    <t>onthemedia</t>
  </si>
  <si>
    <t>SamsterMan87</t>
  </si>
  <si>
    <t>ericgarcetti</t>
  </si>
  <si>
    <t>renitenterRonny</t>
  </si>
  <si>
    <t>PhilipPlickert</t>
  </si>
  <si>
    <t>EricShawnTV</t>
  </si>
  <si>
    <t>ArthelNeville</t>
  </si>
  <si>
    <t>Anthony80951798</t>
  </si>
  <si>
    <t>trail2008</t>
  </si>
  <si>
    <t>tvanouvelles</t>
  </si>
  <si>
    <t>francoislegault</t>
  </si>
  <si>
    <t>ArrudaHoracio</t>
  </si>
  <si>
    <t>sante_qc</t>
  </si>
  <si>
    <t>Santepub_Mtl</t>
  </si>
  <si>
    <t>LP_Sante</t>
  </si>
  <si>
    <t>santemontreal</t>
  </si>
  <si>
    <t>Val_Plante</t>
  </si>
  <si>
    <t>cusm_muhc</t>
  </si>
  <si>
    <t>Jo_1_Jo_1</t>
  </si>
  <si>
    <t>BostonGlobe</t>
  </si>
  <si>
    <t>bostonpolice</t>
  </si>
  <si>
    <t>ktmlawrence</t>
  </si>
  <si>
    <t>MinaMinaparisi2</t>
  </si>
  <si>
    <t>Maries203</t>
  </si>
  <si>
    <t>SheriffClarke</t>
  </si>
  <si>
    <t>Bassmaster12</t>
  </si>
  <si>
    <t>NoahDeplorable</t>
  </si>
  <si>
    <t>californiapatr2</t>
  </si>
  <si>
    <t>DucCNguyen</t>
  </si>
  <si>
    <t>vice</t>
  </si>
  <si>
    <t>p_jaynes</t>
  </si>
  <si>
    <t>andres_rubal</t>
  </si>
  <si>
    <t>OANN</t>
  </si>
  <si>
    <t>cindyscorners</t>
  </si>
  <si>
    <t>ArutzSheva_En</t>
  </si>
  <si>
    <t>DiB1017</t>
  </si>
  <si>
    <t>MsCCollins1</t>
  </si>
  <si>
    <t>JohnRedbeard3</t>
  </si>
  <si>
    <t>KaboVan</t>
  </si>
  <si>
    <t>SocialM85897394</t>
  </si>
  <si>
    <t>Nigel_Farage</t>
  </si>
  <si>
    <t>Sas0bam</t>
  </si>
  <si>
    <t>ChrissiHeintze</t>
  </si>
  <si>
    <t>LowerClassMag</t>
  </si>
  <si>
    <t>ActuaLitte</t>
  </si>
  <si>
    <t>tbonillas</t>
  </si>
  <si>
    <t>MaladroitHero</t>
  </si>
  <si>
    <t>polizeiberlin</t>
  </si>
  <si>
    <t>bpol_b_einsatz</t>
  </si>
  <si>
    <t>pccote66</t>
  </si>
  <si>
    <t>GinaM05855132</t>
  </si>
  <si>
    <t>ohKarenlol</t>
  </si>
  <si>
    <t>Demetrois</t>
  </si>
  <si>
    <t>TrumpStudents</t>
  </si>
  <si>
    <t>Mike18354769</t>
  </si>
  <si>
    <t>mood_paul</t>
  </si>
  <si>
    <t>DrAngelaSutton</t>
  </si>
  <si>
    <t>OversightNow</t>
  </si>
  <si>
    <t>ODman58</t>
  </si>
  <si>
    <t>NYPDTransit</t>
  </si>
  <si>
    <t>NYPDCT</t>
  </si>
  <si>
    <t>NYPDChiefofDept</t>
  </si>
  <si>
    <t>RealLPBarb</t>
  </si>
  <si>
    <t>OfficialLivePD</t>
  </si>
  <si>
    <t>BlueLivesMtr</t>
  </si>
  <si>
    <t>OmegaSwass</t>
  </si>
  <si>
    <t>cmikeray</t>
  </si>
  <si>
    <t>TexasGOP</t>
  </si>
  <si>
    <t>artie_rx</t>
  </si>
  <si>
    <t>AmericansVsLibs</t>
  </si>
  <si>
    <t>NixonandIke</t>
  </si>
  <si>
    <t>PJS7749</t>
  </si>
  <si>
    <t>AlisonKuznitz</t>
  </si>
  <si>
    <t>theobserver</t>
  </si>
  <si>
    <t>chiefnole70</t>
  </si>
  <si>
    <t>greg73017</t>
  </si>
  <si>
    <t>djred678</t>
  </si>
  <si>
    <t>Pecafan</t>
  </si>
  <si>
    <t>norcalcop</t>
  </si>
  <si>
    <t>LaurikaMorfosil</t>
  </si>
  <si>
    <t>Lifeofakpoper</t>
  </si>
  <si>
    <t>_begiin_</t>
  </si>
  <si>
    <t>Katdeli0n</t>
  </si>
  <si>
    <t>ssoulhao</t>
  </si>
  <si>
    <t>aussiefreckless</t>
  </si>
  <si>
    <t>_soundsweet_</t>
  </si>
  <si>
    <t>TheBlueTear</t>
  </si>
  <si>
    <t>yunxwoo</t>
  </si>
  <si>
    <t>narxoses</t>
  </si>
  <si>
    <t>jhnl_17</t>
  </si>
  <si>
    <t>CallMeAngie3</t>
  </si>
  <si>
    <t>ChicaRandom2_0</t>
  </si>
  <si>
    <t>InnerboyKim</t>
  </si>
  <si>
    <t>jkyeonluv</t>
  </si>
  <si>
    <t>zaiiii00</t>
  </si>
  <si>
    <t>Luna0510_</t>
  </si>
  <si>
    <t>ourjimindipity</t>
  </si>
  <si>
    <t>jvmvisvu</t>
  </si>
  <si>
    <t>Seven58617234</t>
  </si>
  <si>
    <t>LoveSceneryy</t>
  </si>
  <si>
    <t>Ladycurlyxx</t>
  </si>
  <si>
    <t>laeticiafraguas</t>
  </si>
  <si>
    <t>JaneLightBlue</t>
  </si>
  <si>
    <t>_Carloti_</t>
  </si>
  <si>
    <t>KerryRSchmidt69</t>
  </si>
  <si>
    <t>Chloreriker</t>
  </si>
  <si>
    <t>watch_union</t>
  </si>
  <si>
    <t>Volksverpetzer</t>
  </si>
  <si>
    <t>buckeyes2018</t>
  </si>
  <si>
    <t>TheDemCoalition</t>
  </si>
  <si>
    <t>DemCastUSA</t>
  </si>
  <si>
    <t>StandUpRepublic</t>
  </si>
  <si>
    <t>StandUpAmerica</t>
  </si>
  <si>
    <t>DemsWork4USA</t>
  </si>
  <si>
    <t>swingleft</t>
  </si>
  <si>
    <t>NAACP</t>
  </si>
  <si>
    <t>womensmarchgbal</t>
  </si>
  <si>
    <t>MeTooMVMT</t>
  </si>
  <si>
    <t>MomsDemand</t>
  </si>
  <si>
    <t>HKrassenstein</t>
  </si>
  <si>
    <t>Justcurious604</t>
  </si>
  <si>
    <t>JFKJr2020</t>
  </si>
  <si>
    <t>realTrumpForce</t>
  </si>
  <si>
    <t>blue6205</t>
  </si>
  <si>
    <t>MarthaRaddatz</t>
  </si>
  <si>
    <t>fan11_sonic</t>
  </si>
  <si>
    <t>VictoriaTraylo2</t>
  </si>
  <si>
    <t>ABCPolitics</t>
  </si>
  <si>
    <t>trollingfromIL</t>
  </si>
  <si>
    <t>ThatPatriotGuy1</t>
  </si>
  <si>
    <t>AmericanTeache3</t>
  </si>
  <si>
    <t>slcpd</t>
  </si>
  <si>
    <t>EiphelTweets</t>
  </si>
  <si>
    <t>NicoleArbour</t>
  </si>
  <si>
    <t>brzanonymous</t>
  </si>
  <si>
    <t>IlhanMN</t>
  </si>
  <si>
    <t>HongKongFlu_ey</t>
  </si>
  <si>
    <t>JonathanTurley</t>
  </si>
  <si>
    <t>RNcat50</t>
  </si>
  <si>
    <t>AlliesDonuts</t>
  </si>
  <si>
    <t>Border45Patrol</t>
  </si>
  <si>
    <t>Josevaz49968730</t>
  </si>
  <si>
    <t>danabrams</t>
  </si>
  <si>
    <t>brzanonymous_</t>
  </si>
  <si>
    <t>BabylonO</t>
  </si>
  <si>
    <t>AnkeHoffnung</t>
  </si>
  <si>
    <t>DaniLudwigMdB</t>
  </si>
  <si>
    <t>Phenomenal_Cat</t>
  </si>
  <si>
    <t>katibug817</t>
  </si>
  <si>
    <t>JohnnyBiggs13</t>
  </si>
  <si>
    <t>sapphiresdust</t>
  </si>
  <si>
    <t>BananaShaysh</t>
  </si>
  <si>
    <t>ginajellybeana7</t>
  </si>
  <si>
    <t>kissedbythesun</t>
  </si>
  <si>
    <t>f3rretus</t>
  </si>
  <si>
    <t>CindyBattisti</t>
  </si>
  <si>
    <t>OhVonda</t>
  </si>
  <si>
    <t>Kelleyrose20</t>
  </si>
  <si>
    <t>bill8321</t>
  </si>
  <si>
    <t>LuckyNyte</t>
  </si>
  <si>
    <t>Jeanguypatateru</t>
  </si>
  <si>
    <t>TheRightMelissa</t>
  </si>
  <si>
    <t>Suzoo305</t>
  </si>
  <si>
    <t>SunDevil31673</t>
  </si>
  <si>
    <t>RunCMC01</t>
  </si>
  <si>
    <t>goodblackdude</t>
  </si>
  <si>
    <t>2trill4925</t>
  </si>
  <si>
    <t>BenjaminPDixon</t>
  </si>
  <si>
    <t>Shut_downAmazon</t>
  </si>
  <si>
    <t>greer_jan</t>
  </si>
  <si>
    <t>DerrickGordon09</t>
  </si>
  <si>
    <t>StLouis</t>
  </si>
  <si>
    <t>Lia2oo4</t>
  </si>
  <si>
    <t>Mjpkim_</t>
  </si>
  <si>
    <t>mintaededulce</t>
  </si>
  <si>
    <t>hobinist</t>
  </si>
  <si>
    <t>RepAdamSchiff</t>
  </si>
  <si>
    <t>AnjuSingh1977</t>
  </si>
  <si>
    <t>NYPD70Pct</t>
  </si>
  <si>
    <t>NYPD106Pct</t>
  </si>
  <si>
    <t>NYPDSVU</t>
  </si>
  <si>
    <t>Seabrand2</t>
  </si>
  <si>
    <t>ScarletLynx1231</t>
  </si>
  <si>
    <t>GabrielApfel</t>
  </si>
  <si>
    <t>prageru</t>
  </si>
  <si>
    <t>1035riverbrat</t>
  </si>
  <si>
    <t>terryhoffman02</t>
  </si>
  <si>
    <t>TanyaKeith</t>
  </si>
  <si>
    <t>nebkallop</t>
  </si>
  <si>
    <t>cmarcus65</t>
  </si>
  <si>
    <t>addy_pez</t>
  </si>
  <si>
    <t>Jan34733995</t>
  </si>
  <si>
    <t>sbalcerac</t>
  </si>
  <si>
    <t>CharleneFFreem1</t>
  </si>
  <si>
    <t>KimKriz1</t>
  </si>
  <si>
    <t>steph93065</t>
  </si>
  <si>
    <t>MarkHiggie1</t>
  </si>
  <si>
    <t>Strutzi73</t>
  </si>
  <si>
    <t>thejtlewis</t>
  </si>
  <si>
    <t>DailyCaller</t>
  </si>
  <si>
    <t>_crazy_dog_lady</t>
  </si>
  <si>
    <t>KellySullivanRx</t>
  </si>
  <si>
    <t>CDelisa13</t>
  </si>
  <si>
    <t>bigricanman</t>
  </si>
  <si>
    <t>djflavi</t>
  </si>
  <si>
    <t>ParkerPolice</t>
  </si>
  <si>
    <t>people1776</t>
  </si>
  <si>
    <t>LawrenceHnyc</t>
  </si>
  <si>
    <t>daeshikjr</t>
  </si>
  <si>
    <t>V_Maxson</t>
  </si>
  <si>
    <t>David_Leavitt</t>
  </si>
  <si>
    <t>UTJAKAS</t>
  </si>
  <si>
    <t>yleuutiset</t>
  </si>
  <si>
    <t>HelsinkiPoliisi</t>
  </si>
  <si>
    <t>TimRich53370849</t>
  </si>
  <si>
    <t>latimes</t>
  </si>
  <si>
    <t>Kat7600999</t>
  </si>
  <si>
    <t>KamalaHarris</t>
  </si>
  <si>
    <t>scottastewart71</t>
  </si>
  <si>
    <t>AggieDad2015</t>
  </si>
  <si>
    <t>JHWalz32</t>
  </si>
  <si>
    <t>mommavandam</t>
  </si>
  <si>
    <t>IssabellaCima</t>
  </si>
  <si>
    <t>IronManPatriote</t>
  </si>
  <si>
    <t>EricLovesTheUS1</t>
  </si>
  <si>
    <t>polishprincessh</t>
  </si>
  <si>
    <t>no_silenced</t>
  </si>
  <si>
    <t>Carbongate</t>
  </si>
  <si>
    <t>JerardF</t>
  </si>
  <si>
    <t>cnn</t>
  </si>
  <si>
    <t>abc</t>
  </si>
  <si>
    <t>CBSNews</t>
  </si>
  <si>
    <t>NBCNews</t>
  </si>
  <si>
    <t>njnewsroom</t>
  </si>
  <si>
    <t>nj1015</t>
  </si>
  <si>
    <t>ap</t>
  </si>
  <si>
    <t>MsFarahLondon</t>
  </si>
  <si>
    <t>wink_nod</t>
  </si>
  <si>
    <t>TheAmokz</t>
  </si>
  <si>
    <t>ladyhaw10093904</t>
  </si>
  <si>
    <t>TheLastRefuge2</t>
  </si>
  <si>
    <t>endfitsthestart</t>
  </si>
  <si>
    <t>washingtonpost</t>
  </si>
  <si>
    <t>PBCountySheriff</t>
  </si>
  <si>
    <t>RicBradshaw</t>
  </si>
  <si>
    <t>cutie2daniel</t>
  </si>
  <si>
    <t>giseldar55</t>
  </si>
  <si>
    <t>erikakokay</t>
  </si>
  <si>
    <t>lisareid11</t>
  </si>
  <si>
    <t>RepLeeZeldin</t>
  </si>
  <si>
    <t>JusticeForSam1</t>
  </si>
  <si>
    <t>WLTX</t>
  </si>
  <si>
    <t>wis10</t>
  </si>
  <si>
    <t>wachfox</t>
  </si>
  <si>
    <t>crossroads52</t>
  </si>
  <si>
    <t>Bensgonecoastal</t>
  </si>
  <si>
    <t>RobertHamza8</t>
  </si>
  <si>
    <t>CelebrityFind</t>
  </si>
  <si>
    <t>Lovemypresiden4</t>
  </si>
  <si>
    <t>ilaurante</t>
  </si>
  <si>
    <t>EquisFabri</t>
  </si>
  <si>
    <t>DrispysWorld</t>
  </si>
  <si>
    <t>Briteeye777</t>
  </si>
  <si>
    <t>proudmary5730</t>
  </si>
  <si>
    <t>larryemory9</t>
  </si>
  <si>
    <t>DavidAdrianUSA</t>
  </si>
  <si>
    <t>egidius48</t>
  </si>
  <si>
    <t>nomoneyblues</t>
  </si>
  <si>
    <t>Lathenerd</t>
  </si>
  <si>
    <t>Jene79282976</t>
  </si>
  <si>
    <t>draintheazswamp</t>
  </si>
  <si>
    <t>CandyCantu8</t>
  </si>
  <si>
    <t>TruthBomber24</t>
  </si>
  <si>
    <t>GrindinSoldier</t>
  </si>
  <si>
    <t>KariCares4U</t>
  </si>
  <si>
    <t>AlanMattingly2</t>
  </si>
  <si>
    <t>TorstenLuetten</t>
  </si>
  <si>
    <t>garybrimson</t>
  </si>
  <si>
    <t>K9Sid</t>
  </si>
  <si>
    <t>renee_wheatley</t>
  </si>
  <si>
    <t>Squanchpaperboi</t>
  </si>
  <si>
    <t>Sportsforlunch</t>
  </si>
  <si>
    <t>SoggyMoss11</t>
  </si>
  <si>
    <t>alycialeah</t>
  </si>
  <si>
    <t>TrueTrumper</t>
  </si>
  <si>
    <t>ElijahSchaffer</t>
  </si>
  <si>
    <t>KillaDivaPR</t>
  </si>
  <si>
    <t>Isocom79</t>
  </si>
  <si>
    <t>scrowder</t>
  </si>
  <si>
    <t>FCanuckistan</t>
  </si>
  <si>
    <t>valron4</t>
  </si>
  <si>
    <t>chevymo</t>
  </si>
  <si>
    <t>changereel2real</t>
  </si>
  <si>
    <t>cschwengel</t>
  </si>
  <si>
    <t>BrendaHulse</t>
  </si>
  <si>
    <t>Foxtrot_Cop</t>
  </si>
  <si>
    <t>myjongdaee_exo</t>
  </si>
  <si>
    <t>tlcopper</t>
  </si>
  <si>
    <t>hrkbenowen</t>
  </si>
  <si>
    <t>grandpabrah</t>
  </si>
  <si>
    <t>JohnAll63815927</t>
  </si>
  <si>
    <t>rustypenny_wood</t>
  </si>
  <si>
    <t>ChrisCuomo</t>
  </si>
  <si>
    <t>scarletrain2469</t>
  </si>
  <si>
    <t>dee_deacon</t>
  </si>
  <si>
    <t>MikeMuscutt</t>
  </si>
  <si>
    <t>AKCHercules</t>
  </si>
  <si>
    <t>BeatzieB</t>
  </si>
  <si>
    <t>29_chubbyAmelia</t>
  </si>
  <si>
    <t>BulldogMiranda</t>
  </si>
  <si>
    <t>KnineKane</t>
  </si>
  <si>
    <t>CathyHigginsWY</t>
  </si>
  <si>
    <t>gaddzook</t>
  </si>
  <si>
    <t>Biaggi4NY</t>
  </si>
  <si>
    <t>DivaPolitical</t>
  </si>
  <si>
    <t>dcexaminer</t>
  </si>
  <si>
    <t>Obama</t>
  </si>
  <si>
    <t>GavinNewsom</t>
  </si>
  <si>
    <t>Pelosi</t>
  </si>
  <si>
    <t>RepMaxineWaters</t>
  </si>
  <si>
    <t>1_centered_</t>
  </si>
  <si>
    <t>BW</t>
  </si>
  <si>
    <t>Alexander_S_KA</t>
  </si>
  <si>
    <t>cducsubt</t>
  </si>
  <si>
    <t>spdde</t>
  </si>
  <si>
    <t>laralogan</t>
  </si>
  <si>
    <t>RiseUpMoms</t>
  </si>
  <si>
    <t>bacusano5</t>
  </si>
  <si>
    <t>SRuhle</t>
  </si>
  <si>
    <t>PamelaJaneVP</t>
  </si>
  <si>
    <t>larryelder</t>
  </si>
  <si>
    <t>MLAS</t>
  </si>
  <si>
    <t>RICH_ClSniper</t>
  </si>
  <si>
    <t>NewScapePro</t>
  </si>
  <si>
    <t>tekhow</t>
  </si>
  <si>
    <t>sxdoc</t>
  </si>
  <si>
    <t>jay50richardson</t>
  </si>
  <si>
    <t>ConnorAlexx</t>
  </si>
  <si>
    <t>liveactionfloyd</t>
  </si>
  <si>
    <t>nattosensei</t>
  </si>
  <si>
    <t>msA_Rod2012</t>
  </si>
  <si>
    <t>eugenegu</t>
  </si>
  <si>
    <t>caring_karens</t>
  </si>
  <si>
    <t>KristenClarkeJD</t>
  </si>
  <si>
    <t>CJRichardson06</t>
  </si>
  <si>
    <t>autumspice</t>
  </si>
  <si>
    <t>rhinosoros</t>
  </si>
  <si>
    <t>BillFOXLA</t>
  </si>
  <si>
    <t>FOXLA</t>
  </si>
  <si>
    <t>BreeNewsome</t>
  </si>
  <si>
    <t>ScottDickinson3</t>
  </si>
  <si>
    <t>TomlinsonCJ</t>
  </si>
  <si>
    <t>PrisonPlanet</t>
  </si>
  <si>
    <t>HillaryClinton</t>
  </si>
  <si>
    <t>DaveLapell</t>
  </si>
  <si>
    <t>TimScottSC</t>
  </si>
  <si>
    <t>wilhemrogue</t>
  </si>
  <si>
    <t>MichaelRapaport</t>
  </si>
  <si>
    <t>Bamsey_Bach</t>
  </si>
  <si>
    <t>daverandman34</t>
  </si>
  <si>
    <t>tiffiyaki</t>
  </si>
  <si>
    <t>Rodney_McLeod4</t>
  </si>
  <si>
    <t>Colts</t>
  </si>
  <si>
    <t>getnickwright</t>
  </si>
  <si>
    <t>EspanaCataluna</t>
  </si>
  <si>
    <t>ElAguijon_</t>
  </si>
  <si>
    <t>alfonfrias</t>
  </si>
  <si>
    <t>Tigersfan6976</t>
  </si>
  <si>
    <t>solidleft</t>
  </si>
  <si>
    <t>freep</t>
  </si>
  <si>
    <t>GrantNapearshow</t>
  </si>
  <si>
    <t>agreenphotog</t>
  </si>
  <si>
    <t>telegramdotcom</t>
  </si>
  <si>
    <t>JawBone22541591</t>
  </si>
  <si>
    <t>nicole_hong</t>
  </si>
  <si>
    <t>WRashbaum</t>
  </si>
  <si>
    <t>Beacandanga</t>
  </si>
  <si>
    <t>foxandfriends</t>
  </si>
  <si>
    <t>GovMikeHuckabee</t>
  </si>
  <si>
    <t>trekkie1978</t>
  </si>
  <si>
    <t>HashEyeHosh</t>
  </si>
  <si>
    <t>Jedi__Sentinel</t>
  </si>
  <si>
    <t>jakehoskins27</t>
  </si>
  <si>
    <t>Dani06548474</t>
  </si>
  <si>
    <t>prebs_73</t>
  </si>
  <si>
    <t>GeorgeForTheUSA</t>
  </si>
  <si>
    <t>Jjjjjjj99008191</t>
  </si>
  <si>
    <t>cheddy_cpc</t>
  </si>
  <si>
    <t>Moodyc2019</t>
  </si>
  <si>
    <t>LexzaS89</t>
  </si>
  <si>
    <t>CynsTreat</t>
  </si>
  <si>
    <t>bebe57roy</t>
  </si>
  <si>
    <t>Junobeachlover</t>
  </si>
  <si>
    <t>TENNRG</t>
  </si>
  <si>
    <t>StevenBeschloss</t>
  </si>
  <si>
    <t>Brygida_Poland</t>
  </si>
  <si>
    <t>D_jeneration</t>
  </si>
  <si>
    <t>truth4real</t>
  </si>
  <si>
    <t>rosewitnothorns</t>
  </si>
  <si>
    <t>Blklivesmatter</t>
  </si>
  <si>
    <t>RudyGiuliani</t>
  </si>
  <si>
    <t>R4ps0d14</t>
  </si>
  <si>
    <t>JosefinaRicci2</t>
  </si>
  <si>
    <t>Edward84719132</t>
  </si>
  <si>
    <t>btspriority</t>
  </si>
  <si>
    <t>YourAnonNews</t>
  </si>
  <si>
    <t>MarkNew</t>
  </si>
  <si>
    <t>SaraCarterDC</t>
  </si>
  <si>
    <t>FBI</t>
  </si>
  <si>
    <t>nationofislam_</t>
  </si>
  <si>
    <t>TammyLAdams1</t>
  </si>
  <si>
    <t>kroppnation</t>
  </si>
  <si>
    <t>TorniAlan</t>
  </si>
  <si>
    <t>PekkaKorhonen10</t>
  </si>
  <si>
    <t>BlueNorthTexan</t>
  </si>
  <si>
    <t>Oprah</t>
  </si>
  <si>
    <t>m_m_m200m</t>
  </si>
  <si>
    <t>BoehmeMarco</t>
  </si>
  <si>
    <t>teshen8lin</t>
  </si>
  <si>
    <t>LibsHurtWomen</t>
  </si>
  <si>
    <t>dusteallen</t>
  </si>
  <si>
    <t>jojobickley</t>
  </si>
  <si>
    <t>salim_zeina</t>
  </si>
  <si>
    <t>AudreyAlwett</t>
  </si>
  <si>
    <t>CNEWS</t>
  </si>
  <si>
    <t>mayssabenaycha</t>
  </si>
  <si>
    <t>JustinTrudeau</t>
  </si>
  <si>
    <t>ElyesFakhfakh</t>
  </si>
  <si>
    <t>r_castiglia</t>
  </si>
  <si>
    <t>MrLeMaquis</t>
  </si>
  <si>
    <t>SJallamion</t>
  </si>
  <si>
    <t>salvateradesign</t>
  </si>
  <si>
    <t>sarahcpr</t>
  </si>
  <si>
    <t>Liss_elie</t>
  </si>
  <si>
    <t>atreyo1974</t>
  </si>
  <si>
    <t>sorroes</t>
  </si>
  <si>
    <t>OlgaPatriaVOX</t>
  </si>
  <si>
    <t>DameronFighter</t>
  </si>
  <si>
    <t>ratsofatso</t>
  </si>
  <si>
    <t>nell_png</t>
  </si>
  <si>
    <t>EssentialVirgo</t>
  </si>
  <si>
    <t>RealBenCarson</t>
  </si>
  <si>
    <t>THEADVICERY</t>
  </si>
  <si>
    <t>OITAndina</t>
  </si>
  <si>
    <t>NoticiasONU</t>
  </si>
  <si>
    <t>CorteIDH</t>
  </si>
  <si>
    <t>guardiannews</t>
  </si>
  <si>
    <t>nytimes</t>
  </si>
  <si>
    <t>ucello777</t>
  </si>
  <si>
    <t>LoveDomino</t>
  </si>
  <si>
    <t>QueensFight4Luv</t>
  </si>
  <si>
    <t>acinorev_o</t>
  </si>
  <si>
    <t>PortalEconomic</t>
  </si>
  <si>
    <t>Portaleconomic</t>
  </si>
  <si>
    <t>jaketapper</t>
  </si>
  <si>
    <t>hmf_uk</t>
  </si>
  <si>
    <t>composermyg</t>
  </si>
  <si>
    <t>composertae</t>
  </si>
  <si>
    <t>blueprintsonly</t>
  </si>
  <si>
    <t>ruthtaka</t>
  </si>
  <si>
    <t>GaryALee68</t>
  </si>
  <si>
    <t>Rikinhuh011</t>
  </si>
  <si>
    <t>Urylle</t>
  </si>
  <si>
    <t>anguillablue1</t>
  </si>
  <si>
    <t>Joannejoannede</t>
  </si>
  <si>
    <t>MTV</t>
  </si>
  <si>
    <t>JChaby</t>
  </si>
  <si>
    <t>rogeleen</t>
  </si>
  <si>
    <t>jgnaredo</t>
  </si>
  <si>
    <t>GlodeJo07</t>
  </si>
  <si>
    <t>mamosamanditory</t>
  </si>
  <si>
    <t>dcemrh</t>
  </si>
  <si>
    <t>FoxBusiness</t>
  </si>
  <si>
    <t>limbaugh</t>
  </si>
  <si>
    <t>IngrahamAngle</t>
  </si>
  <si>
    <t>JesseBWatters</t>
  </si>
  <si>
    <t>greggutfeld</t>
  </si>
  <si>
    <t>HouseGOP</t>
  </si>
  <si>
    <t>senatemajldr</t>
  </si>
  <si>
    <t>GOPLeader</t>
  </si>
  <si>
    <t>TrumpWarRoom</t>
  </si>
  <si>
    <t>TeamTrump</t>
  </si>
  <si>
    <t>RollingStone</t>
  </si>
  <si>
    <t>CharlieDaniels</t>
  </si>
  <si>
    <t>RAwarrior69</t>
  </si>
  <si>
    <t>Iched69news</t>
  </si>
  <si>
    <t>SteveSchmidtSES</t>
  </si>
  <si>
    <t>rb_unck</t>
  </si>
  <si>
    <t>CallMeFil_</t>
  </si>
  <si>
    <t>OfficialMLK3</t>
  </si>
  <si>
    <t>TheGene91272461</t>
  </si>
  <si>
    <t>amarthur76</t>
  </si>
  <si>
    <t>BlackManUSA</t>
  </si>
  <si>
    <t>debragarrett</t>
  </si>
  <si>
    <t>HTX_Con</t>
  </si>
  <si>
    <t>dystopianbloke</t>
  </si>
  <si>
    <t>TomNamako</t>
  </si>
  <si>
    <t>gusthehobocat</t>
  </si>
  <si>
    <t>TacticalDogLive</t>
  </si>
  <si>
    <t>callapv</t>
  </si>
  <si>
    <t>cindy_naylor</t>
  </si>
  <si>
    <t>dlbaker777</t>
  </si>
  <si>
    <t>sjironmaking</t>
  </si>
  <si>
    <t>real_defender</t>
  </si>
  <si>
    <t>RVAT2020</t>
  </si>
  <si>
    <t>Jim_Jordan</t>
  </si>
  <si>
    <t>AlexAlessi</t>
  </si>
  <si>
    <t>marvel</t>
  </si>
  <si>
    <t>JuanfraEscudero</t>
  </si>
  <si>
    <t>wandastroh</t>
  </si>
  <si>
    <t>magills_</t>
  </si>
  <si>
    <t>jtLOL</t>
  </si>
  <si>
    <t>AliVelshi</t>
  </si>
  <si>
    <t>Animalsmatter9</t>
  </si>
  <si>
    <t>BlueWalkPoconos</t>
  </si>
  <si>
    <t>woodward_roxie</t>
  </si>
  <si>
    <t>CHP_HQ</t>
  </si>
  <si>
    <t>hurley_tiny</t>
  </si>
  <si>
    <t>ronbeatyjr</t>
  </si>
  <si>
    <t>capecodtimes</t>
  </si>
  <si>
    <t>DrJeffKoloze</t>
  </si>
  <si>
    <t>reallydrsam</t>
  </si>
  <si>
    <t>CitizenFour2020</t>
  </si>
  <si>
    <t>EltonJohnFoot</t>
  </si>
  <si>
    <t>NYPD84Pct</t>
  </si>
  <si>
    <t>NYPDSpecialops</t>
  </si>
  <si>
    <t>qpeep77</t>
  </si>
  <si>
    <t>tobias31</t>
  </si>
  <si>
    <t>PCHarryRance</t>
  </si>
  <si>
    <t>CityPolice</t>
  </si>
  <si>
    <t>llllsergio</t>
  </si>
  <si>
    <t>VlogdoLisboa</t>
  </si>
  <si>
    <t>allantercalivre</t>
  </si>
  <si>
    <t>Olavo</t>
  </si>
  <si>
    <t>CimmeroIl</t>
  </si>
  <si>
    <t>italiana__doc</t>
  </si>
  <si>
    <t>Gouki_in_Japan</t>
  </si>
  <si>
    <t>1984IsHappening</t>
  </si>
  <si>
    <t>Jay_Beecher</t>
  </si>
  <si>
    <t>curtquin</t>
  </si>
  <si>
    <t>essenviews</t>
  </si>
  <si>
    <t>MOTruthOrFake</t>
  </si>
  <si>
    <t>dnc</t>
  </si>
  <si>
    <t>westmassgenius</t>
  </si>
  <si>
    <t>texan_maga</t>
  </si>
  <si>
    <t>chumpsupporter1</t>
  </si>
  <si>
    <t>lawdood</t>
  </si>
  <si>
    <t>SiliconBandits</t>
  </si>
  <si>
    <t>WelshBrexiteer0</t>
  </si>
  <si>
    <t>TrevorCoultMC</t>
  </si>
  <si>
    <t>EnglishAndProu3</t>
  </si>
  <si>
    <t>NinoVit</t>
  </si>
  <si>
    <t>FreeNadeemSam</t>
  </si>
  <si>
    <t>ImranKhanPTI</t>
  </si>
  <si>
    <t>PakPMO</t>
  </si>
  <si>
    <t>blueshawk</t>
  </si>
  <si>
    <t>EdithWassenaar</t>
  </si>
  <si>
    <t>Anita3402</t>
  </si>
  <si>
    <t>HuldaFahmi</t>
  </si>
  <si>
    <t>Alpha_57</t>
  </si>
  <si>
    <t>AHR3th</t>
  </si>
  <si>
    <t>TodleTabitha</t>
  </si>
  <si>
    <t>steven__frank</t>
  </si>
  <si>
    <t>chrisseego</t>
  </si>
  <si>
    <t>tribelaw</t>
  </si>
  <si>
    <t>PyrexPress</t>
  </si>
  <si>
    <t>profstan72</t>
  </si>
  <si>
    <t>LtAndyNorris</t>
  </si>
  <si>
    <t>GanzAnders5</t>
  </si>
  <si>
    <t>HKesvani</t>
  </si>
  <si>
    <t>HaroldsonLafay1</t>
  </si>
  <si>
    <t>chavira_sal</t>
  </si>
  <si>
    <t>CaptainGeko</t>
  </si>
  <si>
    <t>_realjgoodwin</t>
  </si>
  <si>
    <t>CharriseLane</t>
  </si>
  <si>
    <t>jimmybuffalo716</t>
  </si>
  <si>
    <t>WGRZ</t>
  </si>
  <si>
    <t>MrSilverScott</t>
  </si>
  <si>
    <t>consciouskidlib</t>
  </si>
  <si>
    <t>fairfightaction</t>
  </si>
  <si>
    <t>ProtectRPolice</t>
  </si>
  <si>
    <t>Congressional</t>
  </si>
  <si>
    <t>iuelviso</t>
  </si>
  <si>
    <t>iusevilla</t>
  </si>
  <si>
    <t>DeActivistas</t>
  </si>
  <si>
    <t>Mlobaton1</t>
  </si>
  <si>
    <t>MarketWatch</t>
  </si>
  <si>
    <t>__LAMark</t>
  </si>
  <si>
    <t>LionelMedia</t>
  </si>
  <si>
    <t>AMAC31545</t>
  </si>
  <si>
    <t>mrshhjones</t>
  </si>
  <si>
    <t>bbyxmadi</t>
  </si>
  <si>
    <t>MaryGee5660</t>
  </si>
  <si>
    <t>MehreenFaruqi</t>
  </si>
  <si>
    <t>Guardian_Elite</t>
  </si>
  <si>
    <t>Dina1trump</t>
  </si>
  <si>
    <t>LizLiz_Di</t>
  </si>
  <si>
    <t>CGBoatswains</t>
  </si>
  <si>
    <t>HuffPostItalia</t>
  </si>
  <si>
    <t>WKRG</t>
  </si>
  <si>
    <t>betaxplayer1</t>
  </si>
  <si>
    <t>welt</t>
  </si>
  <si>
    <t>TheDonTrumpster</t>
  </si>
  <si>
    <t>MediaLies762</t>
  </si>
  <si>
    <t>sonoclaudio</t>
  </si>
  <si>
    <t>rogerwaters</t>
  </si>
  <si>
    <t>casperg11857820</t>
  </si>
  <si>
    <t>jstines3</t>
  </si>
  <si>
    <t>shelnunes35</t>
  </si>
  <si>
    <t>KSBWChristopher</t>
  </si>
  <si>
    <t>Soccerus344</t>
  </si>
  <si>
    <t>FOX40</t>
  </si>
  <si>
    <t>LegendaryEnergy</t>
  </si>
  <si>
    <t>ScottBaio</t>
  </si>
  <si>
    <t>WhiteHouse</t>
  </si>
  <si>
    <t>AP</t>
  </si>
  <si>
    <t>peterjhasson</t>
  </si>
  <si>
    <t>Brit_Indy</t>
  </si>
  <si>
    <t>pritipatel</t>
  </si>
  <si>
    <t>VMiiniMonii_</t>
  </si>
  <si>
    <t>Laurikamorfosil</t>
  </si>
  <si>
    <t>cokanlamsizbe</t>
  </si>
  <si>
    <t>HanimHayal</t>
  </si>
  <si>
    <t>SadiqKhan</t>
  </si>
  <si>
    <t>LMartinezNews</t>
  </si>
  <si>
    <t>abc7newsbayarea</t>
  </si>
  <si>
    <t>codeofvets</t>
  </si>
  <si>
    <t>Nutsin1983</t>
  </si>
  <si>
    <t>123RHGreen</t>
  </si>
  <si>
    <t>CJ_VoteRed</t>
  </si>
  <si>
    <t>DJMorpheus2007</t>
  </si>
  <si>
    <t>MrMasonMills</t>
  </si>
  <si>
    <t>guardian</t>
  </si>
  <si>
    <t>ladyhaja</t>
  </si>
  <si>
    <t>DeepFriedPizza</t>
  </si>
  <si>
    <t>LynnBrittney2</t>
  </si>
  <si>
    <t>DVATW</t>
  </si>
  <si>
    <t>sfchronicle</t>
  </si>
  <si>
    <t>RadfemBlack</t>
  </si>
  <si>
    <t>wally_217</t>
  </si>
  <si>
    <t>MayorWatermelon</t>
  </si>
  <si>
    <t>REstaCorporate</t>
  </si>
  <si>
    <t>LegaSalvini</t>
  </si>
  <si>
    <t>n42384980</t>
  </si>
  <si>
    <t>vonbaselitz</t>
  </si>
  <si>
    <t>JosephMRyan1</t>
  </si>
  <si>
    <t>ConstableCurt</t>
  </si>
  <si>
    <t>catturd2</t>
  </si>
  <si>
    <t>JewishVoice</t>
  </si>
  <si>
    <t>DeAnna4Congress</t>
  </si>
  <si>
    <t>margmulc12</t>
  </si>
  <si>
    <t>HustusMichael</t>
  </si>
  <si>
    <t>NorbiNorbi17</t>
  </si>
  <si>
    <t>BrianaOsborn13</t>
  </si>
  <si>
    <t>DrTyroneWilson1</t>
  </si>
  <si>
    <t>Freespeechnmw</t>
  </si>
  <si>
    <t>exRAF_Al</t>
  </si>
  <si>
    <t>EHOinExile</t>
  </si>
  <si>
    <t>bajabanjo</t>
  </si>
  <si>
    <t>protestupdatez</t>
  </si>
  <si>
    <t>oreo_cooper</t>
  </si>
  <si>
    <t>C487162158</t>
  </si>
  <si>
    <t>AlabamaWes</t>
  </si>
  <si>
    <t>heckyessica</t>
  </si>
  <si>
    <t>LakewoodScoop</t>
  </si>
  <si>
    <t>BryanLlenas</t>
  </si>
  <si>
    <t>albertmartnez</t>
  </si>
  <si>
    <t>La_Directa</t>
  </si>
  <si>
    <t>chickpoo12</t>
  </si>
  <si>
    <t>gayle_gigiangel</t>
  </si>
  <si>
    <t>TracyCa24689723</t>
  </si>
  <si>
    <t>mschlapp</t>
  </si>
  <si>
    <t>Triangl76228575</t>
  </si>
  <si>
    <t>NPR</t>
  </si>
  <si>
    <t>James_lewis2</t>
  </si>
  <si>
    <t>kavelstorf1</t>
  </si>
  <si>
    <t>DPolGBerlin</t>
  </si>
  <si>
    <t>kh38543</t>
  </si>
  <si>
    <t>politvidchannel</t>
  </si>
  <si>
    <t>nwsgop</t>
  </si>
  <si>
    <t>QuickTake</t>
  </si>
  <si>
    <t>D4Ngerm0usexxx</t>
  </si>
  <si>
    <t>ukblm</t>
  </si>
  <si>
    <t>BorisJohnson</t>
  </si>
  <si>
    <t>KiwiLee17</t>
  </si>
  <si>
    <t>ReverendLenell</t>
  </si>
  <si>
    <t>glennkirschner2</t>
  </si>
  <si>
    <t>LibImmigrant</t>
  </si>
  <si>
    <t>LAPDHQ</t>
  </si>
  <si>
    <t>MagzyG1963</t>
  </si>
  <si>
    <t>cbtaylor_7</t>
  </si>
  <si>
    <t>Johnhodg10</t>
  </si>
  <si>
    <t>andy_Brexit</t>
  </si>
  <si>
    <t>ConcernedMar</t>
  </si>
  <si>
    <t>f_F__16</t>
  </si>
  <si>
    <t>Eyaaaad</t>
  </si>
  <si>
    <t>sunnyek</t>
  </si>
  <si>
    <t>DFBHarvard</t>
  </si>
  <si>
    <t>ckkirsch1</t>
  </si>
  <si>
    <t>isithrarith</t>
  </si>
  <si>
    <t>VittoreMorgane</t>
  </si>
  <si>
    <t>wallis_onlyone</t>
  </si>
  <si>
    <t>cruizbk</t>
  </si>
  <si>
    <t>laSextaTV</t>
  </si>
  <si>
    <t>Bluejade03</t>
  </si>
  <si>
    <t>Bass705</t>
  </si>
  <si>
    <t>JohnFV</t>
  </si>
  <si>
    <t>Paulybats</t>
  </si>
  <si>
    <t>RealQweenT</t>
  </si>
  <si>
    <t>KyleKashuv</t>
  </si>
  <si>
    <t>LekiKruma</t>
  </si>
  <si>
    <t>davidperrotin</t>
  </si>
  <si>
    <t>CCastaner</t>
  </si>
  <si>
    <t>Camelia_Jordana</t>
  </si>
  <si>
    <t>here_kz</t>
  </si>
  <si>
    <t>John_KissMyBot</t>
  </si>
  <si>
    <t>Truerepublicann</t>
  </si>
  <si>
    <t>WSJ</t>
  </si>
  <si>
    <t>Giusepp63438209</t>
  </si>
  <si>
    <t>ONadde</t>
  </si>
  <si>
    <t>millywo</t>
  </si>
  <si>
    <t>PieroSansonetti</t>
  </si>
  <si>
    <t>somoora</t>
  </si>
  <si>
    <t>TheHotelLobby</t>
  </si>
  <si>
    <t>HBPD_PIO</t>
  </si>
  <si>
    <t>HBPDChief</t>
  </si>
  <si>
    <t>silentgiant916</t>
  </si>
  <si>
    <t>GeraldB80810451</t>
  </si>
  <si>
    <t>FATHER__murder</t>
  </si>
  <si>
    <t>AllAmericanJen</t>
  </si>
  <si>
    <t>GayleKing</t>
  </si>
  <si>
    <t>KKenterprice</t>
  </si>
  <si>
    <t>LulzSec_ITA</t>
  </si>
  <si>
    <t>JakeWerner77</t>
  </si>
  <si>
    <t>SilviaBachler81</t>
  </si>
  <si>
    <t>AzieTesfai</t>
  </si>
  <si>
    <t>MizzJerri</t>
  </si>
  <si>
    <t>KeriHilson</t>
  </si>
  <si>
    <t>jenkind11</t>
  </si>
  <si>
    <t>undertaker</t>
  </si>
  <si>
    <t>BobbyKotick</t>
  </si>
  <si>
    <t>FrederickBerg10</t>
  </si>
  <si>
    <t>bosslad79367848</t>
  </si>
  <si>
    <t>WilsonW42347952</t>
  </si>
  <si>
    <t>wyorepublican</t>
  </si>
  <si>
    <t>jmic97</t>
  </si>
  <si>
    <t>SkyNews</t>
  </si>
  <si>
    <t>JoeSchm14314510</t>
  </si>
  <si>
    <t>ZA1194</t>
  </si>
  <si>
    <t>BvuePD</t>
  </si>
  <si>
    <t>cart12121</t>
  </si>
  <si>
    <t>Lauren30717828</t>
  </si>
  <si>
    <t>TheTwentyFirst2</t>
  </si>
  <si>
    <t>JennaEllisEsq</t>
  </si>
  <si>
    <t>ShellieBarker20</t>
  </si>
  <si>
    <t>annovellius</t>
  </si>
  <si>
    <t>hourIykoo</t>
  </si>
  <si>
    <t>kookpics</t>
  </si>
  <si>
    <t>PolitiTrolling</t>
  </si>
  <si>
    <t>JUNIORC4RT1ER</t>
  </si>
  <si>
    <t>_Jedi_Yoda</t>
  </si>
  <si>
    <t>JaisReality</t>
  </si>
  <si>
    <t>Lisa55091554</t>
  </si>
  <si>
    <t>JoshuaPotash</t>
  </si>
  <si>
    <t>freddyatton</t>
  </si>
  <si>
    <t>AntiqueTime</t>
  </si>
  <si>
    <t>slang369</t>
  </si>
  <si>
    <t>bvoice_p</t>
  </si>
  <si>
    <t>Arizonaredrobin</t>
  </si>
  <si>
    <t>Cavano12</t>
  </si>
  <si>
    <t>OCSheriff</t>
  </si>
  <si>
    <t>HeartInspector</t>
  </si>
  <si>
    <t>MultCoSO</t>
  </si>
  <si>
    <t>CovfefeKatie</t>
  </si>
  <si>
    <t>Sana__Rahmani</t>
  </si>
  <si>
    <t>MayorFrey</t>
  </si>
  <si>
    <t>cborkowski</t>
  </si>
  <si>
    <t>IvankaTrump</t>
  </si>
  <si>
    <t>JacobyChrisrt</t>
  </si>
  <si>
    <t>EdwardNorton</t>
  </si>
  <si>
    <t>failurrbydesign</t>
  </si>
  <si>
    <t>candyspice_</t>
  </si>
  <si>
    <t>MomTo2Hamiltons</t>
  </si>
  <si>
    <t>DCComics</t>
  </si>
  <si>
    <t>gop</t>
  </si>
  <si>
    <t>mobilepro_</t>
  </si>
  <si>
    <t>goddamnsage</t>
  </si>
  <si>
    <t>jockowillink</t>
  </si>
  <si>
    <t>franvalentino11</t>
  </si>
  <si>
    <t>RealMattCouch</t>
  </si>
  <si>
    <t>mattwasfunny</t>
  </si>
  <si>
    <t>DeanOuellette</t>
  </si>
  <si>
    <t>AmericanLikeYou</t>
  </si>
  <si>
    <t>mely_barajas15</t>
  </si>
  <si>
    <t>cnewlms1</t>
  </si>
  <si>
    <t>emmaus18</t>
  </si>
  <si>
    <t>kilmeade</t>
  </si>
  <si>
    <t>PressSec</t>
  </si>
  <si>
    <t>DHSgov</t>
  </si>
  <si>
    <t>BlueStateSOS</t>
  </si>
  <si>
    <t>QDigitalSoldier</t>
  </si>
  <si>
    <t>GoingTheBald</t>
  </si>
  <si>
    <t>JetsSzn</t>
  </si>
  <si>
    <t>MsTucson13</t>
  </si>
  <si>
    <t>LaurenDawnFox29</t>
  </si>
  <si>
    <t>PhillyMayor</t>
  </si>
  <si>
    <t>FOX29philly</t>
  </si>
  <si>
    <t>_realitybitch</t>
  </si>
  <si>
    <t>ItsMeJohnnyOB</t>
  </si>
  <si>
    <t>FromTheLand45</t>
  </si>
  <si>
    <t>ksbw</t>
  </si>
  <si>
    <t>LisaSmith4680</t>
  </si>
  <si>
    <t>DevaToTheDivine</t>
  </si>
  <si>
    <t>redwhiteblue02</t>
  </si>
  <si>
    <t>Joe7993</t>
  </si>
  <si>
    <t>1BLKNITE</t>
  </si>
  <si>
    <t>hansdrewen</t>
  </si>
  <si>
    <t>AETV</t>
  </si>
  <si>
    <t>MatthewVeasey</t>
  </si>
  <si>
    <t>schmidtsam7</t>
  </si>
  <si>
    <t>RisePDX</t>
  </si>
  <si>
    <t>MercuryReports</t>
  </si>
  <si>
    <t>ceeele</t>
  </si>
  <si>
    <t>GallowayGlen</t>
  </si>
  <si>
    <t>brhodes</t>
  </si>
  <si>
    <t>KSBW_Kyla</t>
  </si>
  <si>
    <t>ISP25900405</t>
  </si>
  <si>
    <t>CatchWrestling</t>
  </si>
  <si>
    <t>Mrcycclops</t>
  </si>
  <si>
    <t>OZzSue4</t>
  </si>
  <si>
    <t>HINJ2010</t>
  </si>
  <si>
    <t>PatrickMagner6</t>
  </si>
  <si>
    <t>CNBC</t>
  </si>
  <si>
    <t>KristySwansonXO</t>
  </si>
  <si>
    <t>AgentSoulful007</t>
  </si>
  <si>
    <t>NationalGuard</t>
  </si>
  <si>
    <t>SecretService</t>
  </si>
  <si>
    <t>Fly17Q</t>
  </si>
  <si>
    <t>MagaMommy_N</t>
  </si>
  <si>
    <t>benselman</t>
  </si>
  <si>
    <t>deplorablelori</t>
  </si>
  <si>
    <t>EricTrump</t>
  </si>
  <si>
    <t>Shkzo</t>
  </si>
  <si>
    <t>lexkypolice</t>
  </si>
  <si>
    <t>PascoSheriff</t>
  </si>
  <si>
    <t>DIVAANDGENTS</t>
  </si>
  <si>
    <t>mansoortshams</t>
  </si>
  <si>
    <t>SherryLHoward</t>
  </si>
  <si>
    <t>demygorgon</t>
  </si>
  <si>
    <t>brad_gohornsbkw</t>
  </si>
  <si>
    <t>marzialex75</t>
  </si>
  <si>
    <t>AgainstBaizuos</t>
  </si>
  <si>
    <t>JEZchillinout</t>
  </si>
  <si>
    <t>erikaheidewald</t>
  </si>
  <si>
    <t>Brx_Greens</t>
  </si>
  <si>
    <t>jpm248</t>
  </si>
  <si>
    <t>KeGOPGO</t>
  </si>
  <si>
    <t>Trudy15849218</t>
  </si>
  <si>
    <t>MandelaSH</t>
  </si>
  <si>
    <t>MetaMishMish</t>
  </si>
  <si>
    <t>net11e</t>
  </si>
  <si>
    <t>TheMiightyOne</t>
  </si>
  <si>
    <t>Becool088</t>
  </si>
  <si>
    <t>fuchs_julio</t>
  </si>
  <si>
    <t>news_ntd</t>
  </si>
  <si>
    <t>charlottecuthbo</t>
  </si>
  <si>
    <t>Pam_Ramos11</t>
  </si>
  <si>
    <t>Reuters</t>
  </si>
  <si>
    <t>MichaelPghPA</t>
  </si>
  <si>
    <t>gingertealkp</t>
  </si>
  <si>
    <t>GOP_Jack</t>
  </si>
  <si>
    <t>CTUL_TC</t>
  </si>
  <si>
    <t>Jacob_Frey</t>
  </si>
  <si>
    <t>BlackVisionsMN</t>
  </si>
  <si>
    <t>danV_09554</t>
  </si>
  <si>
    <t>mog7546</t>
  </si>
  <si>
    <t>SeanTDel</t>
  </si>
  <si>
    <t>TravelingNun</t>
  </si>
  <si>
    <t>NYCSpeakerCoJo</t>
  </si>
  <si>
    <t>filmfanaddicts</t>
  </si>
  <si>
    <t>ThomasConnorsJr</t>
  </si>
  <si>
    <t>rattyratkinson</t>
  </si>
  <si>
    <t>TMNT</t>
  </si>
  <si>
    <t>Midnights_Edge</t>
  </si>
  <si>
    <t>TheSent62943446</t>
  </si>
  <si>
    <t>DDayCobra</t>
  </si>
  <si>
    <t>TommyConnelly15</t>
  </si>
  <si>
    <t>Kerm_Log_burner</t>
  </si>
  <si>
    <t>WildBillHickcok</t>
  </si>
  <si>
    <t>Get_ASP</t>
  </si>
  <si>
    <t>Bastard0fY</t>
  </si>
  <si>
    <t>USAProtests</t>
  </si>
  <si>
    <t>drawandstrike</t>
  </si>
  <si>
    <t>kjs32503_kathy</t>
  </si>
  <si>
    <t>MarcusDelectus</t>
  </si>
  <si>
    <t>mmfleshman</t>
  </si>
  <si>
    <t>Vonnie932</t>
  </si>
  <si>
    <t>Webcamparrot</t>
  </si>
  <si>
    <t>WBLane5</t>
  </si>
  <si>
    <t>BantheMask</t>
  </si>
  <si>
    <t>DanWLifeMatter</t>
  </si>
  <si>
    <t>father_rmv</t>
  </si>
  <si>
    <t>Kweighbaye</t>
  </si>
  <si>
    <t>RealUMShrestha</t>
  </si>
  <si>
    <t>JudgeJeanine</t>
  </si>
  <si>
    <t>tch0ummmm</t>
  </si>
  <si>
    <t>RockstarGames</t>
  </si>
  <si>
    <t>ThisisRaysBlog</t>
  </si>
  <si>
    <t>LovesDianna</t>
  </si>
  <si>
    <t>NickCarpentry</t>
  </si>
  <si>
    <t>DavidWh16377958</t>
  </si>
  <si>
    <t>MRDEWYFB</t>
  </si>
  <si>
    <t>ReneeTomlin04</t>
  </si>
  <si>
    <t>Sandy_L_K</t>
  </si>
  <si>
    <t>FinisLDaileyIII</t>
  </si>
  <si>
    <t>PenneyVC</t>
  </si>
  <si>
    <t>Barnes_Law</t>
  </si>
  <si>
    <t>Adamqab</t>
  </si>
  <si>
    <t>ember_november</t>
  </si>
  <si>
    <t>reneexo4</t>
  </si>
  <si>
    <t>lomeinho</t>
  </si>
  <si>
    <t>likes_san</t>
  </si>
  <si>
    <t>cuddlyminqi</t>
  </si>
  <si>
    <t>namjoonsavedme</t>
  </si>
  <si>
    <t>pjmspajama</t>
  </si>
  <si>
    <t>LowranceAlice</t>
  </si>
  <si>
    <t>jinniedoII</t>
  </si>
  <si>
    <t>eternaIksj</t>
  </si>
  <si>
    <t>_natashaw_</t>
  </si>
  <si>
    <t>iiskimberly</t>
  </si>
  <si>
    <t>skaijackson</t>
  </si>
  <si>
    <t>lulupink12</t>
  </si>
  <si>
    <t>RoScarborough</t>
  </si>
  <si>
    <t>CBSNewYork</t>
  </si>
  <si>
    <t>NBCNewYork</t>
  </si>
  <si>
    <t>fox5ny</t>
  </si>
  <si>
    <t>ABC7NY</t>
  </si>
  <si>
    <t>PIX11News</t>
  </si>
  <si>
    <t>AaronKatersky</t>
  </si>
  <si>
    <t>MylesMill</t>
  </si>
  <si>
    <t>wcbs880</t>
  </si>
  <si>
    <t>1010WINS</t>
  </si>
  <si>
    <t>mermchel</t>
  </si>
  <si>
    <t>Love_Infusion</t>
  </si>
  <si>
    <t>RedState</t>
  </si>
  <si>
    <t>clueless1deux</t>
  </si>
  <si>
    <t>left_voice</t>
  </si>
  <si>
    <t>fatpedlar</t>
  </si>
  <si>
    <t>axbIumenthal</t>
  </si>
  <si>
    <t>Light7Out</t>
  </si>
  <si>
    <t>chris_bedy</t>
  </si>
  <si>
    <t>PatrickHilsman</t>
  </si>
  <si>
    <t>VitoBagofDonuts</t>
  </si>
  <si>
    <t>freedomB4safety</t>
  </si>
  <si>
    <t>TheNBACentral</t>
  </si>
  <si>
    <t>TonyClementsTC</t>
  </si>
  <si>
    <t>mmahathy</t>
  </si>
  <si>
    <t>Chachi_Holland</t>
  </si>
  <si>
    <t>Lorijbrown51</t>
  </si>
  <si>
    <t>cathywithwings</t>
  </si>
  <si>
    <t>Grungelady</t>
  </si>
  <si>
    <t>Tyongieie</t>
  </si>
  <si>
    <t>RomanceGodess69</t>
  </si>
  <si>
    <t>VictoryAlways5</t>
  </si>
  <si>
    <t>janessae333</t>
  </si>
  <si>
    <t>KentuckyGoddess</t>
  </si>
  <si>
    <t>IamHawkNewsome</t>
  </si>
  <si>
    <t>plramirez</t>
  </si>
  <si>
    <t>jphoganorg</t>
  </si>
  <si>
    <t>Modi4E</t>
  </si>
  <si>
    <t>avr1avr</t>
  </si>
  <si>
    <t>lepprekhan</t>
  </si>
  <si>
    <t>onlineuser18</t>
  </si>
  <si>
    <t>freethoughtfre1</t>
  </si>
  <si>
    <t>EarnestRutherf2</t>
  </si>
  <si>
    <t>ODLJunkie</t>
  </si>
  <si>
    <t>MarkDice</t>
  </si>
  <si>
    <t>bennyjohnson</t>
  </si>
  <si>
    <t>LoriSaldanaSD</t>
  </si>
  <si>
    <t>SupFletcher</t>
  </si>
  <si>
    <t>LorenaSGonzalez</t>
  </si>
  <si>
    <t>KellyMc45</t>
  </si>
  <si>
    <t>ladywithviews1</t>
  </si>
  <si>
    <t>RuffihWho</t>
  </si>
  <si>
    <t>JeonHJ4</t>
  </si>
  <si>
    <t>YourAnonInfos</t>
  </si>
  <si>
    <t>CarolynBMaloney</t>
  </si>
  <si>
    <t>lsarsour</t>
  </si>
  <si>
    <t>musicalg3nius</t>
  </si>
  <si>
    <t>lpsmediaoffice</t>
  </si>
  <si>
    <t>12stepnightmare</t>
  </si>
  <si>
    <t>ChiefSo03940502</t>
  </si>
  <si>
    <t>Stewart73936501</t>
  </si>
  <si>
    <t>mike6206</t>
  </si>
  <si>
    <t>unkoalafied1</t>
  </si>
  <si>
    <t>RedNationRising</t>
  </si>
  <si>
    <t>Arnold09540755</t>
  </si>
  <si>
    <t>GL0CK59</t>
  </si>
  <si>
    <t>pdicrecc</t>
  </si>
  <si>
    <t>TonyBrunoShow</t>
  </si>
  <si>
    <t>News12</t>
  </si>
  <si>
    <t>longislandpatch</t>
  </si>
  <si>
    <t>soakupthesun121</t>
  </si>
  <si>
    <t>DRichards13</t>
  </si>
  <si>
    <t>ht3142_</t>
  </si>
  <si>
    <t>SLMPD</t>
  </si>
  <si>
    <t>STLRCS</t>
  </si>
  <si>
    <t>cgy_guy</t>
  </si>
  <si>
    <t>Pokeballz007</t>
  </si>
  <si>
    <t>DruhFarrell</t>
  </si>
  <si>
    <t>LlamaOfRadiance</t>
  </si>
  <si>
    <t>koijanda</t>
  </si>
  <si>
    <t>flaviaol</t>
  </si>
  <si>
    <t>GloboNews</t>
  </si>
  <si>
    <t>JornalOGlobo</t>
  </si>
  <si>
    <t>STF_oficial</t>
  </si>
  <si>
    <t>PSBNacional40</t>
  </si>
  <si>
    <t>Andy_Faulconer</t>
  </si>
  <si>
    <t>MurielBowser</t>
  </si>
  <si>
    <t>morningmika</t>
  </si>
  <si>
    <t>michellemalkin</t>
  </si>
  <si>
    <t>cvpayne</t>
  </si>
  <si>
    <t>KayaJones</t>
  </si>
  <si>
    <t>BlueIrishAngel</t>
  </si>
  <si>
    <t>JesseKellyDC</t>
  </si>
  <si>
    <t>poet_emily</t>
  </si>
  <si>
    <t>CookevilleCity</t>
  </si>
  <si>
    <t>rayray692</t>
  </si>
  <si>
    <t>liamkiernan59</t>
  </si>
  <si>
    <t>johnmac125</t>
  </si>
  <si>
    <t>UN</t>
  </si>
  <si>
    <t>tigershockey5</t>
  </si>
  <si>
    <t>Pappa_Grizzly</t>
  </si>
  <si>
    <t>TheTestyTarheel</t>
  </si>
  <si>
    <t>kambaskets5854</t>
  </si>
  <si>
    <t>Heywood98</t>
  </si>
  <si>
    <t>justjeff032971</t>
  </si>
  <si>
    <t>dylante123</t>
  </si>
  <si>
    <t>ztarfox</t>
  </si>
  <si>
    <t>Pepsiicann</t>
  </si>
  <si>
    <t>FaZeClan</t>
  </si>
  <si>
    <t>CallofDuty</t>
  </si>
  <si>
    <t>InfinityWard</t>
  </si>
  <si>
    <t>MistressMolotov</t>
  </si>
  <si>
    <t>MayorByronBrown</t>
  </si>
  <si>
    <t>CookevillePD</t>
  </si>
  <si>
    <t>pauledangerous</t>
  </si>
  <si>
    <t>WolverGene1</t>
  </si>
  <si>
    <t>JimCarrey</t>
  </si>
  <si>
    <t>EddieMatheney1</t>
  </si>
  <si>
    <t>julie_cappiello</t>
  </si>
  <si>
    <t>Nvr4Get91101</t>
  </si>
  <si>
    <t>ROSEBdMELLO</t>
  </si>
  <si>
    <t>BAMSjohnson</t>
  </si>
  <si>
    <t>LawEnforceToday</t>
  </si>
  <si>
    <t>blairs7x70</t>
  </si>
  <si>
    <t>Shawna_7777</t>
  </si>
  <si>
    <t>eldamon</t>
  </si>
  <si>
    <t>waltsimsjr</t>
  </si>
  <si>
    <t>jones_thurber</t>
  </si>
  <si>
    <t>didikins4life</t>
  </si>
  <si>
    <t>grammy4lphhl</t>
  </si>
  <si>
    <t>babell54</t>
  </si>
  <si>
    <t>MarianneEliza17</t>
  </si>
  <si>
    <t>mjt184</t>
  </si>
  <si>
    <t>barbarakevans</t>
  </si>
  <si>
    <t>pamcalling</t>
  </si>
  <si>
    <t>Photos62</t>
  </si>
  <si>
    <t>copperpixi</t>
  </si>
  <si>
    <t>derfscratch1</t>
  </si>
  <si>
    <t>michelleismyna2</t>
  </si>
  <si>
    <t>mikalu_michael</t>
  </si>
  <si>
    <t>WarzoneSpace</t>
  </si>
  <si>
    <t>RobVarga1</t>
  </si>
  <si>
    <t>NopeTheOtherOne</t>
  </si>
  <si>
    <t>DrMohamedAraf</t>
  </si>
  <si>
    <t>maggie0325</t>
  </si>
  <si>
    <t>ronandtacos</t>
  </si>
  <si>
    <t>CinemaProfound</t>
  </si>
  <si>
    <t>ChrisMurphyCT</t>
  </si>
  <si>
    <t>ShirleyDebalsi</t>
  </si>
  <si>
    <t>KJVBaptist193</t>
  </si>
  <si>
    <t>IndyThinker1776</t>
  </si>
  <si>
    <t>Tfarchsa_Sm</t>
  </si>
  <si>
    <t>GentlemanJonD</t>
  </si>
  <si>
    <t>charlton_ar</t>
  </si>
  <si>
    <t>KennethDolney</t>
  </si>
  <si>
    <t>missyjade88</t>
  </si>
  <si>
    <t>fckeveryword</t>
  </si>
  <si>
    <t>JeffM2869</t>
  </si>
  <si>
    <t>scoopmalinowski</t>
  </si>
  <si>
    <t>Chanda_Rubin</t>
  </si>
  <si>
    <t>Outbound_Us</t>
  </si>
  <si>
    <t>OnlyChrisMac</t>
  </si>
  <si>
    <t>MichStatePolice</t>
  </si>
  <si>
    <t>BradfordPearson</t>
  </si>
  <si>
    <t>DurstMarilyn</t>
  </si>
  <si>
    <t>AmericaVotesUS</t>
  </si>
  <si>
    <t>WriterRomana</t>
  </si>
  <si>
    <t>qpost55</t>
  </si>
  <si>
    <t>55true4u</t>
  </si>
  <si>
    <t>NBCPhiladelphia</t>
  </si>
  <si>
    <t>argentinatrump</t>
  </si>
  <si>
    <t>Biorealism</t>
  </si>
  <si>
    <t>Sean__Last</t>
  </si>
  <si>
    <t>0Lobsterhauler</t>
  </si>
  <si>
    <t>IAFFNewsDesk</t>
  </si>
  <si>
    <t>DNC</t>
  </si>
  <si>
    <t>WPBF25News</t>
  </si>
  <si>
    <t>dennis10386283</t>
  </si>
  <si>
    <t>Lotuschild32</t>
  </si>
  <si>
    <t>UnknownRoad2</t>
  </si>
  <si>
    <t>Timcast</t>
  </si>
  <si>
    <t>dan452020</t>
  </si>
  <si>
    <t>NancyMAGAmonkey</t>
  </si>
  <si>
    <t>tdreplayer</t>
  </si>
  <si>
    <t>wpgpolice</t>
  </si>
  <si>
    <t>TankertonLatch</t>
  </si>
  <si>
    <t>fakemikemulloy</t>
  </si>
  <si>
    <t>drewtoothpaste</t>
  </si>
  <si>
    <t>MollyOKami</t>
  </si>
  <si>
    <t>BenShapiro</t>
  </si>
  <si>
    <t>alexsviridov25</t>
  </si>
  <si>
    <t>DaviePolice</t>
  </si>
  <si>
    <t>remiller1947</t>
  </si>
  <si>
    <t>YourAnonESP</t>
  </si>
  <si>
    <t>adamscheck</t>
  </si>
  <si>
    <t>Squill_whispers</t>
  </si>
  <si>
    <t>DebHawn</t>
  </si>
  <si>
    <t>theleftstinks</t>
  </si>
  <si>
    <t>ennerut</t>
  </si>
  <si>
    <t>CBCManitoba</t>
  </si>
  <si>
    <t>StevenMSanDiego</t>
  </si>
  <si>
    <t>Slynaa3</t>
  </si>
  <si>
    <t>golrizghahraman</t>
  </si>
  <si>
    <t>MaramaDavidson</t>
  </si>
  <si>
    <t>NZGreens</t>
  </si>
  <si>
    <t>paige80550583</t>
  </si>
  <si>
    <t>dearaqril</t>
  </si>
  <si>
    <t>steptothefuture</t>
  </si>
  <si>
    <t>idolshelpffxofi</t>
  </si>
  <si>
    <t>anonymousbroffc</t>
  </si>
  <si>
    <t>andra_eugene</t>
  </si>
  <si>
    <t>BugzL1FE</t>
  </si>
  <si>
    <t>llReconll</t>
  </si>
  <si>
    <t>drumpf_tonald</t>
  </si>
  <si>
    <t>sph7</t>
  </si>
  <si>
    <t>Heinessight</t>
  </si>
  <si>
    <t>wsdot</t>
  </si>
  <si>
    <t>ScottPresler</t>
  </si>
  <si>
    <t>KVenturo</t>
  </si>
  <si>
    <t>swankyguy74</t>
  </si>
  <si>
    <t>sweatthehet</t>
  </si>
  <si>
    <t>0_smalls_0</t>
  </si>
  <si>
    <t>raw_tranquility</t>
  </si>
  <si>
    <t>QueerXiChisme</t>
  </si>
  <si>
    <t>PaulTStockwell</t>
  </si>
  <si>
    <t>YourAnonnNewsBR</t>
  </si>
  <si>
    <t>sajnaini</t>
  </si>
  <si>
    <t>johnny_sox</t>
  </si>
  <si>
    <t>ThinBluLn4Women</t>
  </si>
  <si>
    <t>Supt_Stephens</t>
  </si>
  <si>
    <t>DolphinaMaria67</t>
  </si>
  <si>
    <t>Antman52899</t>
  </si>
  <si>
    <t>Ginalolaknits</t>
  </si>
  <si>
    <t>Jim31935844</t>
  </si>
  <si>
    <t>LEGO_Group</t>
  </si>
  <si>
    <t>RaptorGuy2018</t>
  </si>
  <si>
    <t>GuysontheGrid</t>
  </si>
  <si>
    <t>CarolynJulia211</t>
  </si>
  <si>
    <t>Stars1776</t>
  </si>
  <si>
    <t>TROLLEY_RT</t>
  </si>
  <si>
    <t>BBC</t>
  </si>
  <si>
    <t>realPvtDewey</t>
  </si>
  <si>
    <t>MattWalshBlog</t>
  </si>
  <si>
    <t>BPhilly11</t>
  </si>
  <si>
    <t>bryanthatcher</t>
  </si>
  <si>
    <t>Misty__Bella</t>
  </si>
  <si>
    <t>filiaaaa</t>
  </si>
  <si>
    <t>drwill_SuttonPl</t>
  </si>
  <si>
    <t>nfl</t>
  </si>
  <si>
    <t>CameronSparkes1</t>
  </si>
  <si>
    <t>xtrader004</t>
  </si>
  <si>
    <t>Michael_Heaver</t>
  </si>
  <si>
    <t>Dave4America1st</t>
  </si>
  <si>
    <t>ideadali</t>
  </si>
  <si>
    <t>hrenee80</t>
  </si>
  <si>
    <t>no_taurus</t>
  </si>
  <si>
    <t>traceysl</t>
  </si>
  <si>
    <t>superyayadize</t>
  </si>
  <si>
    <t>NevadaElJefe</t>
  </si>
  <si>
    <t>SharkDvr88</t>
  </si>
  <si>
    <t>RCSD</t>
  </si>
  <si>
    <t>BrownGaro</t>
  </si>
  <si>
    <t>thundacat830</t>
  </si>
  <si>
    <t>MastrianniChris</t>
  </si>
  <si>
    <t>Chicago_Police</t>
  </si>
  <si>
    <t>CPD_Media</t>
  </si>
  <si>
    <t>GMA_Sue_Abe</t>
  </si>
  <si>
    <t>OregonGovBrown</t>
  </si>
  <si>
    <t>tedwheeler</t>
  </si>
  <si>
    <t>BillyDeMarco4</t>
  </si>
  <si>
    <t>BruitAbout</t>
  </si>
  <si>
    <t>fagmyer</t>
  </si>
  <si>
    <t>kkajaczekk</t>
  </si>
  <si>
    <t>MELODRAMALWT</t>
  </si>
  <si>
    <t>radicalEdHau</t>
  </si>
  <si>
    <t>sunnydrums</t>
  </si>
  <si>
    <t>Voice_OfReality</t>
  </si>
  <si>
    <t>shelbycat03</t>
  </si>
  <si>
    <t>AhlstromRick</t>
  </si>
  <si>
    <t>blood_senator</t>
  </si>
  <si>
    <t>JamesMartinSJ</t>
  </si>
  <si>
    <t>HendrikV2001</t>
  </si>
  <si>
    <t>mehdi_karayusuf</t>
  </si>
  <si>
    <t>Broncos</t>
  </si>
  <si>
    <t>jclanoe</t>
  </si>
  <si>
    <t>_Kano_P</t>
  </si>
  <si>
    <t>homeinbristol</t>
  </si>
  <si>
    <t>nadinebh_</t>
  </si>
  <si>
    <t>Phyzee_dex</t>
  </si>
  <si>
    <t>2018Winning</t>
  </si>
  <si>
    <t>abc7leanne</t>
  </si>
  <si>
    <t>LACity</t>
  </si>
  <si>
    <t>AntJGreco</t>
  </si>
  <si>
    <t>VitorCarnegie</t>
  </si>
  <si>
    <t>CaptnRemix</t>
  </si>
  <si>
    <t>BLoNy85</t>
  </si>
  <si>
    <t>SneakyJoeWGR</t>
  </si>
  <si>
    <t>Ryan_Dumnonia</t>
  </si>
  <si>
    <t>StereoBucket</t>
  </si>
  <si>
    <t>OwenJones84</t>
  </si>
  <si>
    <t>LaurelJtweets</t>
  </si>
  <si>
    <t>SharonHosenfeld</t>
  </si>
  <si>
    <t>VictorJArca1</t>
  </si>
  <si>
    <t>townhallcom</t>
  </si>
  <si>
    <t>oracleofliberty</t>
  </si>
  <si>
    <t>TinaFomo</t>
  </si>
  <si>
    <t>The_Real_Fly</t>
  </si>
  <si>
    <t>FugQue</t>
  </si>
  <si>
    <t>ChicagoCAPS18</t>
  </si>
  <si>
    <t>VersitaleCamp</t>
  </si>
  <si>
    <t>ffangel4u</t>
  </si>
  <si>
    <t>tgatorguy</t>
  </si>
  <si>
    <t>Aug_1405</t>
  </si>
  <si>
    <t>_TrumpWins2Q2Q</t>
  </si>
  <si>
    <t>bsmith8643</t>
  </si>
  <si>
    <t>kaci150</t>
  </si>
  <si>
    <t>gal_kag</t>
  </si>
  <si>
    <t>J0hnnyd0llar</t>
  </si>
  <si>
    <t>DBro209</t>
  </si>
  <si>
    <t>DonaldTriumph7</t>
  </si>
  <si>
    <t>raycoppin</t>
  </si>
  <si>
    <t>407Patriot</t>
  </si>
  <si>
    <t>quazo17</t>
  </si>
  <si>
    <t>lizsfg</t>
  </si>
  <si>
    <t>NINA00MAGA</t>
  </si>
  <si>
    <t>ATuppence</t>
  </si>
  <si>
    <t>mahayes77</t>
  </si>
  <si>
    <t>daviesmith1234</t>
  </si>
  <si>
    <t>EileenLinarez</t>
  </si>
  <si>
    <t>GoDaisy</t>
  </si>
  <si>
    <t>XavierHawk</t>
  </si>
  <si>
    <t>JoeyCB321</t>
  </si>
  <si>
    <t>pjs_lifeisgood</t>
  </si>
  <si>
    <t>9ginasg</t>
  </si>
  <si>
    <t>mynameisntdave</t>
  </si>
  <si>
    <t>kyleayers</t>
  </si>
  <si>
    <t>Scottypooch</t>
  </si>
  <si>
    <t>andyrv1960</t>
  </si>
  <si>
    <t>RobboSprint</t>
  </si>
  <si>
    <t>brfootball</t>
  </si>
  <si>
    <t>think_overnews</t>
  </si>
  <si>
    <t>briantylercohen</t>
  </si>
  <si>
    <t>BPDAlerts</t>
  </si>
  <si>
    <t>MNPDNashville</t>
  </si>
  <si>
    <t>melissadderosa</t>
  </si>
  <si>
    <t>vox_politica</t>
  </si>
  <si>
    <t>Assholes_follow</t>
  </si>
  <si>
    <t>JewhadiTM</t>
  </si>
  <si>
    <t>zungumuza</t>
  </si>
  <si>
    <t>nasescobar316</t>
  </si>
  <si>
    <t>uniqueloves</t>
  </si>
  <si>
    <t>AfricaRepublic</t>
  </si>
  <si>
    <t>theblackdetour</t>
  </si>
  <si>
    <t>cali_patriot</t>
  </si>
  <si>
    <t>NoLeftyEsty</t>
  </si>
  <si>
    <t>Warrior417</t>
  </si>
  <si>
    <t>WasabRob</t>
  </si>
  <si>
    <t>FedEx</t>
  </si>
  <si>
    <t>FedExHelp</t>
  </si>
  <si>
    <t>FedExPolicy</t>
  </si>
  <si>
    <t>AmandeepBhogal</t>
  </si>
  <si>
    <t>PatCarr12856</t>
  </si>
  <si>
    <t>TurntableKittah</t>
  </si>
  <si>
    <t>RickCrainium</t>
  </si>
  <si>
    <t>Kiradiju</t>
  </si>
  <si>
    <t>ms_kux</t>
  </si>
  <si>
    <t>Montchelle66</t>
  </si>
  <si>
    <t>KimberlyCollice</t>
  </si>
  <si>
    <t>DaveBro57304834</t>
  </si>
  <si>
    <t>murphtoday</t>
  </si>
  <si>
    <t>deerhunt1</t>
  </si>
  <si>
    <t>starlady24</t>
  </si>
  <si>
    <t>charzdesigns</t>
  </si>
  <si>
    <t>surfagogo</t>
  </si>
  <si>
    <t>SCFGirl</t>
  </si>
  <si>
    <t>CyndeVita</t>
  </si>
  <si>
    <t>GraceRohlf</t>
  </si>
  <si>
    <t>AmericanRose8</t>
  </si>
  <si>
    <t>TexasKelGirl</t>
  </si>
  <si>
    <t>PhoebeDRobinson</t>
  </si>
  <si>
    <t>Elaines2cents</t>
  </si>
  <si>
    <t>ElizabethQE20</t>
  </si>
  <si>
    <t>JKash000</t>
  </si>
  <si>
    <t>LJT_is_me</t>
  </si>
  <si>
    <t>ccastlex23</t>
  </si>
  <si>
    <t>DrLaura2th</t>
  </si>
  <si>
    <t>jskielb3</t>
  </si>
  <si>
    <t>Baby_Blue_2013</t>
  </si>
  <si>
    <t>AKLLL49</t>
  </si>
  <si>
    <t>MesiaArte</t>
  </si>
  <si>
    <t>TheBuffaloNews</t>
  </si>
  <si>
    <t>MyTiffylady</t>
  </si>
  <si>
    <t>NYPD13Pct</t>
  </si>
  <si>
    <t>FDNY</t>
  </si>
  <si>
    <t>NYPDFIRSTDEP</t>
  </si>
  <si>
    <t>FDNYAlerts</t>
  </si>
  <si>
    <t>azurechryysalis</t>
  </si>
  <si>
    <t>DamitMC</t>
  </si>
  <si>
    <t>EtchJenny</t>
  </si>
  <si>
    <t>Florian_Hanover</t>
  </si>
  <si>
    <t>Michael_Leh</t>
  </si>
  <si>
    <t>GordonRepinski</t>
  </si>
  <si>
    <t>Jack92715</t>
  </si>
  <si>
    <t>FargoPolice</t>
  </si>
  <si>
    <t>Lucas04600976</t>
  </si>
  <si>
    <t>PatrickMahomes</t>
  </si>
  <si>
    <t>tkelce</t>
  </si>
  <si>
    <t>FGSreallyduh</t>
  </si>
  <si>
    <t>LivePDMissoula2</t>
  </si>
  <si>
    <t>Triphammer111</t>
  </si>
  <si>
    <t>doktorlumumba</t>
  </si>
  <si>
    <t>BEMigrantifa</t>
  </si>
  <si>
    <t>bamboo_ish</t>
  </si>
  <si>
    <t>WB6DYN</t>
  </si>
  <si>
    <t>DianeSosa19</t>
  </si>
  <si>
    <t>AngelineDC</t>
  </si>
  <si>
    <t>cogitarus</t>
  </si>
  <si>
    <t>thecjpearson</t>
  </si>
  <si>
    <t>LASuzanne1</t>
  </si>
  <si>
    <t>ConlonTisch</t>
  </si>
  <si>
    <t>FlemingtonMayor</t>
  </si>
  <si>
    <t>CanAwareness</t>
  </si>
  <si>
    <t>DCPoliceTraffic</t>
  </si>
  <si>
    <t>Samb19831</t>
  </si>
  <si>
    <t>WendiLin10</t>
  </si>
  <si>
    <t>BoxofRocks7</t>
  </si>
  <si>
    <t>_inadrm</t>
  </si>
  <si>
    <t>eric_enns</t>
  </si>
  <si>
    <t>Crum_Caster</t>
  </si>
  <si>
    <t>BeSeriousUSA</t>
  </si>
  <si>
    <t>ChefJonOE</t>
  </si>
  <si>
    <t>jemelehill</t>
  </si>
  <si>
    <t>ZTB</t>
  </si>
  <si>
    <t>Patriotintruth</t>
  </si>
  <si>
    <t>sanaa_ayari</t>
  </si>
  <si>
    <t>nadine__morano</t>
  </si>
  <si>
    <t>jas8lg1</t>
  </si>
  <si>
    <t>DerSchwarzBaron</t>
  </si>
  <si>
    <t>PoliceInspForum</t>
  </si>
  <si>
    <t>STEVE_MK_</t>
  </si>
  <si>
    <t>KTHopkins</t>
  </si>
  <si>
    <t>peytonfckinglit</t>
  </si>
  <si>
    <t>KaitMarieox</t>
  </si>
  <si>
    <t>VanguardiaEspa1</t>
  </si>
  <si>
    <t>Arrivemainten</t>
  </si>
  <si>
    <t>FBananapants</t>
  </si>
  <si>
    <t>DrEricDing</t>
  </si>
  <si>
    <t>konte_bougadas</t>
  </si>
  <si>
    <t>GeorghyZhukov</t>
  </si>
  <si>
    <t>rapidis</t>
  </si>
  <si>
    <t>Marty_Bolton</t>
  </si>
  <si>
    <t>k9sofvalor</t>
  </si>
  <si>
    <t>DaytonPolice</t>
  </si>
  <si>
    <t>workingdogmag</t>
  </si>
  <si>
    <t>whiotv</t>
  </si>
  <si>
    <t>MCOhio</t>
  </si>
  <si>
    <t>The_Happy_Tory</t>
  </si>
  <si>
    <t>walkaatae</t>
  </si>
  <si>
    <t>Lynda63986855</t>
  </si>
  <si>
    <t>hawaiiansun4me</t>
  </si>
  <si>
    <t>letswinin2020</t>
  </si>
  <si>
    <t>DavidKyaloM</t>
  </si>
  <si>
    <t>chef_thing</t>
  </si>
  <si>
    <t>Karma67194532</t>
  </si>
  <si>
    <t>Steve1Branch</t>
  </si>
  <si>
    <t>momtomaxmygs</t>
  </si>
  <si>
    <t>WIMSJ</t>
  </si>
  <si>
    <t>maximus_u</t>
  </si>
  <si>
    <t>Shelleyasmith06</t>
  </si>
  <si>
    <t>IDFSF217</t>
  </si>
  <si>
    <t>SandraL91948417</t>
  </si>
  <si>
    <t>PaulMer52</t>
  </si>
  <si>
    <t>AALIVESMATTER</t>
  </si>
  <si>
    <t>Ytweek1</t>
  </si>
  <si>
    <t>Farmgal2010</t>
  </si>
  <si>
    <t>JanetETaylor2</t>
  </si>
  <si>
    <t>EmergingFrank</t>
  </si>
  <si>
    <t>Mikertaylor31</t>
  </si>
  <si>
    <t>bku43</t>
  </si>
  <si>
    <t>BeauCosso</t>
  </si>
  <si>
    <t>MasterDieken</t>
  </si>
  <si>
    <t>OURrescue</t>
  </si>
  <si>
    <t>Tone712</t>
  </si>
  <si>
    <t>gocorybisolo</t>
  </si>
  <si>
    <t>7oceanus</t>
  </si>
  <si>
    <t>AmandaJillG</t>
  </si>
  <si>
    <t>bunnycat007</t>
  </si>
  <si>
    <t>bernard_story</t>
  </si>
  <si>
    <t>BugOffDear</t>
  </si>
  <si>
    <t>PatriotWest</t>
  </si>
  <si>
    <t>TonyGuid3</t>
  </si>
  <si>
    <t>v4cr</t>
  </si>
  <si>
    <t>WWG1WGA</t>
  </si>
  <si>
    <t>cbrnetaskforce</t>
  </si>
  <si>
    <t>MarilynLavala</t>
  </si>
  <si>
    <t>Agortitz</t>
  </si>
  <si>
    <t>ScottRickhoff</t>
  </si>
  <si>
    <t>usvetram</t>
  </si>
  <si>
    <t>Quin4Trump</t>
  </si>
  <si>
    <t>Jamie32377541</t>
  </si>
  <si>
    <t>kit_bramat</t>
  </si>
  <si>
    <t>realTrumpSquad</t>
  </si>
  <si>
    <t>Mattytwo2</t>
  </si>
  <si>
    <t>malski1954</t>
  </si>
  <si>
    <t>MaysPatriot</t>
  </si>
  <si>
    <t>Mongo3804</t>
  </si>
  <si>
    <t>LoveCovfefe2020</t>
  </si>
  <si>
    <t>CreativeVerveM</t>
  </si>
  <si>
    <t>GOPChairwoman</t>
  </si>
  <si>
    <t>SparkyD19</t>
  </si>
  <si>
    <t>ChiTribKane</t>
  </si>
  <si>
    <t>pluckynoonez</t>
  </si>
  <si>
    <t>Big_crusher1000</t>
  </si>
  <si>
    <t>davidf4444</t>
  </si>
  <si>
    <t>robcarlson20</t>
  </si>
  <si>
    <t>EngagedPatriot</t>
  </si>
  <si>
    <t>carebear302</t>
  </si>
  <si>
    <t>candlerock</t>
  </si>
  <si>
    <t>traveler002</t>
  </si>
  <si>
    <t>RosaWal90673631</t>
  </si>
  <si>
    <t>Jeanetteisback</t>
  </si>
  <si>
    <t>GrandOnlyParty</t>
  </si>
  <si>
    <t>kweezer</t>
  </si>
  <si>
    <t>ChrisPBaconLT</t>
  </si>
  <si>
    <t>gottripstone</t>
  </si>
  <si>
    <t>LoveMAGALife</t>
  </si>
  <si>
    <t>Trump4PrezXX</t>
  </si>
  <si>
    <t>RandyIngram1955</t>
  </si>
  <si>
    <t>laneylane25</t>
  </si>
  <si>
    <t>PAMsLOvE</t>
  </si>
  <si>
    <t>wildwestwishes</t>
  </si>
  <si>
    <t>commandonaut</t>
  </si>
  <si>
    <t>jjpalmer2015</t>
  </si>
  <si>
    <t>FergusFinking</t>
  </si>
  <si>
    <t>sensibilisfella</t>
  </si>
  <si>
    <t>RealLeonardCarl</t>
  </si>
  <si>
    <t>fedagentmark</t>
  </si>
  <si>
    <t>stand4honor</t>
  </si>
  <si>
    <t>alpstwt</t>
  </si>
  <si>
    <t>PatriotCowboy2</t>
  </si>
  <si>
    <t>spinson7746</t>
  </si>
  <si>
    <t>MemeMercenary</t>
  </si>
  <si>
    <t>RobertP60779724</t>
  </si>
  <si>
    <t>littlequackus</t>
  </si>
  <si>
    <t>MarlaineDettlo1</t>
  </si>
  <si>
    <t>vicksiern</t>
  </si>
  <si>
    <t>jan_aurora</t>
  </si>
  <si>
    <t>TheWickerhead</t>
  </si>
  <si>
    <t>establishmentno</t>
  </si>
  <si>
    <t>Rosemar06585176</t>
  </si>
  <si>
    <t>ISafeyet</t>
  </si>
  <si>
    <t>RemiDSS</t>
  </si>
  <si>
    <t>ALEXNEWMAN_JOU</t>
  </si>
  <si>
    <t>WMRDC</t>
  </si>
  <si>
    <t>libertytarian</t>
  </si>
  <si>
    <t>BIZPACReview</t>
  </si>
  <si>
    <t>EKRobinson1</t>
  </si>
  <si>
    <t>politicheri</t>
  </si>
  <si>
    <t>Stephw0513</t>
  </si>
  <si>
    <t>KenPaxtonTX</t>
  </si>
  <si>
    <t>marctyler30</t>
  </si>
  <si>
    <t>Florenturna</t>
  </si>
  <si>
    <t>Tw1nty</t>
  </si>
  <si>
    <t>20Buff</t>
  </si>
  <si>
    <t>DUKEScomics</t>
  </si>
  <si>
    <t>gerryconway</t>
  </si>
  <si>
    <t>ecensored20</t>
  </si>
  <si>
    <t>realannapaulina</t>
  </si>
  <si>
    <t>5aub5aug3r</t>
  </si>
  <si>
    <t>mhmiller192</t>
  </si>
  <si>
    <t>MaryHen06512201</t>
  </si>
  <si>
    <t>Moonglorious2</t>
  </si>
  <si>
    <t>spacejellybeans</t>
  </si>
  <si>
    <t>KarenAttiah</t>
  </si>
  <si>
    <t>ShaunBaileyUK</t>
  </si>
  <si>
    <t>Conservatives</t>
  </si>
  <si>
    <t>AvneetIsabella</t>
  </si>
  <si>
    <t>1959n</t>
  </si>
  <si>
    <t>Zoobahtov</t>
  </si>
  <si>
    <t>HartleySarah1</t>
  </si>
  <si>
    <t>KristinCollie20</t>
  </si>
  <si>
    <t>UMIMEqualMed</t>
  </si>
  <si>
    <t>RaymondYYeow</t>
  </si>
  <si>
    <t>klevy314</t>
  </si>
  <si>
    <t>LHeidemann1</t>
  </si>
  <si>
    <t>libtardsridiots</t>
  </si>
  <si>
    <t>komonews</t>
  </si>
  <si>
    <t>CIA</t>
  </si>
  <si>
    <t>BritishArmy</t>
  </si>
  <si>
    <t>blackmetalweld</t>
  </si>
  <si>
    <t>zayer_dounya</t>
  </si>
  <si>
    <t>Jetpilotjohn12</t>
  </si>
  <si>
    <t>BritishAlba</t>
  </si>
  <si>
    <t>Marco__Roth</t>
  </si>
  <si>
    <t>Ourssyndicale</t>
  </si>
  <si>
    <t>ChadPergram</t>
  </si>
  <si>
    <t>magistertalley</t>
  </si>
  <si>
    <t>LostInTheRocks</t>
  </si>
  <si>
    <t>chiproytx</t>
  </si>
  <si>
    <t>bmbrigham</t>
  </si>
  <si>
    <t>Jaffee53</t>
  </si>
  <si>
    <t>NormalToon</t>
  </si>
  <si>
    <t>Wootpad</t>
  </si>
  <si>
    <t>BBCWorld</t>
  </si>
  <si>
    <t>Bernadette69</t>
  </si>
  <si>
    <t>RyanKinder</t>
  </si>
  <si>
    <t>kadajoza</t>
  </si>
  <si>
    <t>CorkySwift2</t>
  </si>
  <si>
    <t>applechai4</t>
  </si>
  <si>
    <t>obrim_jr</t>
  </si>
  <si>
    <t>NicoleKrum1</t>
  </si>
  <si>
    <t>BuzzPolice</t>
  </si>
  <si>
    <t>AdrianOertli</t>
  </si>
  <si>
    <t>king_of_norge</t>
  </si>
  <si>
    <t>alex_dd89</t>
  </si>
  <si>
    <t>JanetHodgson19</t>
  </si>
  <si>
    <t>AndieM43151505</t>
  </si>
  <si>
    <t>fun_kyprince</t>
  </si>
  <si>
    <t>bluemangroup</t>
  </si>
  <si>
    <t>andrewwright2</t>
  </si>
  <si>
    <t>Carl_M79</t>
  </si>
  <si>
    <t>Bright19Rainbow</t>
  </si>
  <si>
    <t>SachaLEnglish</t>
  </si>
  <si>
    <t>lacadri34</t>
  </si>
  <si>
    <t>Lazyrandy1</t>
  </si>
  <si>
    <t>officer_jill</t>
  </si>
  <si>
    <t>GrannyGail31</t>
  </si>
  <si>
    <t>geraldfitz1977</t>
  </si>
  <si>
    <t>rachaelvenables</t>
  </si>
  <si>
    <t>LBC</t>
  </si>
  <si>
    <t>thayumpi</t>
  </si>
  <si>
    <t>AmirPars_</t>
  </si>
  <si>
    <t>leopoldwear</t>
  </si>
  <si>
    <t>GOODProjectsDC</t>
  </si>
  <si>
    <t>evanmcmurry</t>
  </si>
  <si>
    <t>trish_regan</t>
  </si>
  <si>
    <t>KickinBrass1</t>
  </si>
  <si>
    <t>gatewaypundit</t>
  </si>
  <si>
    <t>VTRaiderBooster</t>
  </si>
  <si>
    <t>DLoesch</t>
  </si>
  <si>
    <t>TheyOnMain</t>
  </si>
  <si>
    <t>Conserv76161604</t>
  </si>
  <si>
    <t>LeanneStuck</t>
  </si>
  <si>
    <t>USAwareTexas</t>
  </si>
  <si>
    <t>tedcruz</t>
  </si>
  <si>
    <t>johnnyd57</t>
  </si>
  <si>
    <t>Jali_Cat</t>
  </si>
  <si>
    <t>Buffbabe3</t>
  </si>
  <si>
    <t>USArmy</t>
  </si>
  <si>
    <t>DerekWadeWeller</t>
  </si>
  <si>
    <t>RubinReport</t>
  </si>
  <si>
    <t>TheMIAReporter</t>
  </si>
  <si>
    <t>theangiestanton</t>
  </si>
  <si>
    <t>khan_iakhan08</t>
  </si>
  <si>
    <t>Tr1zz</t>
  </si>
  <si>
    <t>jesmimi</t>
  </si>
  <si>
    <t>tonyopiola</t>
  </si>
  <si>
    <t>GJohnston2014</t>
  </si>
  <si>
    <t>MadisonSedona</t>
  </si>
  <si>
    <t>Holly4humanity</t>
  </si>
  <si>
    <t>gencaboose</t>
  </si>
  <si>
    <t>RobbersonJon</t>
  </si>
  <si>
    <t>I_DeMelo</t>
  </si>
  <si>
    <t>GMA</t>
  </si>
  <si>
    <t>evjone2019</t>
  </si>
  <si>
    <t>JayyJayy944</t>
  </si>
  <si>
    <t>Indivisible_sd</t>
  </si>
  <si>
    <t>makaiandkobi</t>
  </si>
  <si>
    <t>SanDiegoPD</t>
  </si>
  <si>
    <t>KUSINews</t>
  </si>
  <si>
    <t>TotalToughScene</t>
  </si>
  <si>
    <t>Brad_Philly</t>
  </si>
  <si>
    <t>LRRH6</t>
  </si>
  <si>
    <t>MsShillow71</t>
  </si>
  <si>
    <t>bouncetv</t>
  </si>
  <si>
    <t>jonnyklamer</t>
  </si>
  <si>
    <t>SenateDems</t>
  </si>
  <si>
    <t>Skye_1008</t>
  </si>
  <si>
    <t>dbht14</t>
  </si>
  <si>
    <t>edsbs</t>
  </si>
  <si>
    <t>thejasonkirk</t>
  </si>
  <si>
    <t>celebrityhottub</t>
  </si>
  <si>
    <t>HollyAnderson</t>
  </si>
  <si>
    <t>HomefieldApparl</t>
  </si>
  <si>
    <t>sck8182</t>
  </si>
  <si>
    <t>VirtuaMe</t>
  </si>
  <si>
    <t>endermanbee</t>
  </si>
  <si>
    <t>cantbesilenced1</t>
  </si>
  <si>
    <t>LadyPrimaDonald</t>
  </si>
  <si>
    <t>CaptainDefiant</t>
  </si>
  <si>
    <t>RepDanCrenshaw</t>
  </si>
  <si>
    <t>Frosty48123534</t>
  </si>
  <si>
    <t>vicpdcanada</t>
  </si>
  <si>
    <t>riot_rebecca</t>
  </si>
  <si>
    <t>sandman91288317</t>
  </si>
  <si>
    <t>IanRH64</t>
  </si>
  <si>
    <t>cornwellstyling</t>
  </si>
  <si>
    <t>MariahCarey</t>
  </si>
  <si>
    <t>FirstThemNEWS</t>
  </si>
  <si>
    <t>cityofwarren</t>
  </si>
  <si>
    <t>tariqnasheed</t>
  </si>
  <si>
    <t>MrTheFPS</t>
  </si>
  <si>
    <t>tweetybrun</t>
  </si>
  <si>
    <t>realdonaldtrump</t>
  </si>
  <si>
    <t>Klaus40142551</t>
  </si>
  <si>
    <t>MalteKaufmann</t>
  </si>
  <si>
    <t>Find_Fraud_NY</t>
  </si>
  <si>
    <t>MurphyPIX</t>
  </si>
  <si>
    <t>RetiredNYCPD</t>
  </si>
  <si>
    <t>Fisher_DanaR</t>
  </si>
  <si>
    <t>elainejgodfrey</t>
  </si>
  <si>
    <t>PilotGal12</t>
  </si>
  <si>
    <t>ofcrdeonjoseph</t>
  </si>
  <si>
    <t>leandrozx17</t>
  </si>
  <si>
    <t>SaveRockMixPop</t>
  </si>
  <si>
    <t>LauraBaileyVO</t>
  </si>
  <si>
    <t>SaintSimmel</t>
  </si>
  <si>
    <t>salsapantz</t>
  </si>
  <si>
    <t>tillerylakelady</t>
  </si>
  <si>
    <t>TheRock</t>
  </si>
  <si>
    <t>AlohaHa59067534</t>
  </si>
  <si>
    <t>nazlietate</t>
  </si>
  <si>
    <t>jeffkatzshow</t>
  </si>
  <si>
    <t>kingchapstick69</t>
  </si>
  <si>
    <t>DennysDiner</t>
  </si>
  <si>
    <t>GucciGoldstein</t>
  </si>
  <si>
    <t>vicsinghb</t>
  </si>
  <si>
    <t>200belligerents</t>
  </si>
  <si>
    <t>Thecarrogirl</t>
  </si>
  <si>
    <t>DarrenPlymouth</t>
  </si>
  <si>
    <t>BetoOrc</t>
  </si>
  <si>
    <t>fullzerr</t>
  </si>
  <si>
    <t>andrewdecker593</t>
  </si>
  <si>
    <t>lw177677</t>
  </si>
  <si>
    <t>BlackSabbath22</t>
  </si>
  <si>
    <t>SherryWernicke</t>
  </si>
  <si>
    <t>IndivisibleGCT</t>
  </si>
  <si>
    <t>Funzito</t>
  </si>
  <si>
    <t>rn_gal</t>
  </si>
  <si>
    <t>catwahler</t>
  </si>
  <si>
    <t>eriketacost_tv</t>
  </si>
  <si>
    <t>News_8</t>
  </si>
  <si>
    <t>Dolfan6419</t>
  </si>
  <si>
    <t>RepStevenSmith</t>
  </si>
  <si>
    <t>MplsWard3</t>
  </si>
  <si>
    <t>Olgold96</t>
  </si>
  <si>
    <t>fox32news</t>
  </si>
  <si>
    <t>PissSlit</t>
  </si>
  <si>
    <t>satinharness</t>
  </si>
  <si>
    <t>missbassoon</t>
  </si>
  <si>
    <t>JaclynGlenn</t>
  </si>
  <si>
    <t>longdriver22</t>
  </si>
  <si>
    <t>MikeBloomberg</t>
  </si>
  <si>
    <t>TheRevAl</t>
  </si>
  <si>
    <t>ReverendWarnock</t>
  </si>
  <si>
    <t>RevDrBarber</t>
  </si>
  <si>
    <t>HowardKravetz</t>
  </si>
  <si>
    <t>BlueLineBeasts</t>
  </si>
  <si>
    <t>ReneeSchiefer</t>
  </si>
  <si>
    <t>Just_Shannah</t>
  </si>
  <si>
    <t>demibanging</t>
  </si>
  <si>
    <t>spicoli_69</t>
  </si>
  <si>
    <t>SantaMonicaPD</t>
  </si>
  <si>
    <t>Lynn80217236</t>
  </si>
  <si>
    <t>JoeBoss1020</t>
  </si>
  <si>
    <t>Jonia43635343</t>
  </si>
  <si>
    <t>LoriinUtah</t>
  </si>
  <si>
    <t>robjacobs59</t>
  </si>
  <si>
    <t>NBCLA</t>
  </si>
  <si>
    <t>purvynoona</t>
  </si>
  <si>
    <t>baddiejezzy</t>
  </si>
  <si>
    <t>PoliticsBloke</t>
  </si>
  <si>
    <t>IslandGuy4life</t>
  </si>
  <si>
    <t>lily_marston</t>
  </si>
  <si>
    <t>jadenkai</t>
  </si>
  <si>
    <t>VanellaJ5</t>
  </si>
  <si>
    <t>mpriva76</t>
  </si>
  <si>
    <t>XRPCabo</t>
  </si>
  <si>
    <t>RNR_Georgia</t>
  </si>
  <si>
    <t>joelcomm</t>
  </si>
  <si>
    <t>LAist</t>
  </si>
  <si>
    <t>WestPalmPD</t>
  </si>
  <si>
    <t>DeeBorden10</t>
  </si>
  <si>
    <t>WGNOtv</t>
  </si>
  <si>
    <t>tigerli13319657</t>
  </si>
  <si>
    <t>itsnoumanA</t>
  </si>
  <si>
    <t>he111en</t>
  </si>
  <si>
    <t>eeelijahhh</t>
  </si>
  <si>
    <t>TheDrunkJake</t>
  </si>
  <si>
    <t>magee333</t>
  </si>
  <si>
    <t>KevinKvasnok12</t>
  </si>
  <si>
    <t>nflplaya77</t>
  </si>
  <si>
    <t>DawgPoundEast</t>
  </si>
  <si>
    <t>SareesDad</t>
  </si>
  <si>
    <t>doogiehowser03</t>
  </si>
  <si>
    <t>Karen66Ford</t>
  </si>
  <si>
    <t>root4browns</t>
  </si>
  <si>
    <t>MsBrownsGirl</t>
  </si>
  <si>
    <t>angelics44</t>
  </si>
  <si>
    <t>ACamille38</t>
  </si>
  <si>
    <t>shervin</t>
  </si>
  <si>
    <t>nflcommish</t>
  </si>
  <si>
    <t>Kaepernick7</t>
  </si>
  <si>
    <t>yourrightscamp</t>
  </si>
  <si>
    <t>BerndFDollinger</t>
  </si>
  <si>
    <t>SZ</t>
  </si>
  <si>
    <t>33Relsek</t>
  </si>
  <si>
    <t>CampRisenNation</t>
  </si>
  <si>
    <t>derek_platki</t>
  </si>
  <si>
    <t>alexvnews</t>
  </si>
  <si>
    <t>UplandPD_Chief</t>
  </si>
  <si>
    <t>Just_Lisa_1776</t>
  </si>
  <si>
    <t>roachman61</t>
  </si>
  <si>
    <t>NaomiWong1984</t>
  </si>
  <si>
    <t>tlshields85</t>
  </si>
  <si>
    <t>CTVNews</t>
  </si>
  <si>
    <t>skis416</t>
  </si>
  <si>
    <t>GrizzlyJoeShow</t>
  </si>
  <si>
    <t>CarmanRondia</t>
  </si>
  <si>
    <t>charlieboo4</t>
  </si>
  <si>
    <t>haas9701</t>
  </si>
  <si>
    <t>HopeReborn2017</t>
  </si>
  <si>
    <t>RobPaulhus</t>
  </si>
  <si>
    <t>TheHeatherPeter</t>
  </si>
  <si>
    <t>davidicke</t>
  </si>
  <si>
    <t>dont4geturcrown</t>
  </si>
  <si>
    <t>BCavaliere1</t>
  </si>
  <si>
    <t>sadhy</t>
  </si>
  <si>
    <t>NRA</t>
  </si>
  <si>
    <t>calicodragon</t>
  </si>
  <si>
    <t>CEA_cheermom2jj</t>
  </si>
  <si>
    <t>IanJamesSeale</t>
  </si>
  <si>
    <t>Godschild618</t>
  </si>
  <si>
    <t>ThreadedOne</t>
  </si>
  <si>
    <t>jetrotter</t>
  </si>
  <si>
    <t>Pepper_Patriot1</t>
  </si>
  <si>
    <t>gracie99soccer</t>
  </si>
  <si>
    <t>TidesEnd2021</t>
  </si>
  <si>
    <t>linchhen</t>
  </si>
  <si>
    <t>JamesPCarey2</t>
  </si>
  <si>
    <t>SteveCarell</t>
  </si>
  <si>
    <t>21Loko89</t>
  </si>
  <si>
    <t>KrystynaHutch</t>
  </si>
  <si>
    <t>jasonstwiter</t>
  </si>
  <si>
    <t>Aviatrixone</t>
  </si>
  <si>
    <t>NondyK</t>
  </si>
  <si>
    <t>StopandThinkAb1</t>
  </si>
  <si>
    <t>SaunderHart</t>
  </si>
  <si>
    <t>smidgean</t>
  </si>
  <si>
    <t>PekayParker</t>
  </si>
  <si>
    <t>LVMPD</t>
  </si>
  <si>
    <t>dwightyoakamfan</t>
  </si>
  <si>
    <t>CambConservativ</t>
  </si>
  <si>
    <t>disclosetv</t>
  </si>
  <si>
    <t>MomPosh</t>
  </si>
  <si>
    <t>K_Law124</t>
  </si>
  <si>
    <t>LeonLott8</t>
  </si>
  <si>
    <t>TLANES11</t>
  </si>
  <si>
    <t>RenaudDesjardi1</t>
  </si>
  <si>
    <t>SPVM</t>
  </si>
  <si>
    <t>westonsbigboobs</t>
  </si>
  <si>
    <t>geertwilderspvv</t>
  </si>
  <si>
    <t>chicityderby</t>
  </si>
  <si>
    <t>lawyer4laws</t>
  </si>
  <si>
    <t>BHNC2020</t>
  </si>
  <si>
    <t>sjake62</t>
  </si>
  <si>
    <t>americanshomer</t>
  </si>
  <si>
    <t>Arky67</t>
  </si>
  <si>
    <t>AfrocenCHICK</t>
  </si>
  <si>
    <t>UFT</t>
  </si>
  <si>
    <t>DOEChancellor</t>
  </si>
  <si>
    <t>MOREcaucusNYC</t>
  </si>
  <si>
    <t>DignityinSchool</t>
  </si>
  <si>
    <t>AQE_NY</t>
  </si>
  <si>
    <t>integratenyc</t>
  </si>
  <si>
    <t>TeensTakeCharge</t>
  </si>
  <si>
    <t>Teachers_Unite</t>
  </si>
  <si>
    <t>ChalkbeatNY</t>
  </si>
  <si>
    <t>NYCOptOut</t>
  </si>
  <si>
    <t>Blm_edu_nyc</t>
  </si>
  <si>
    <t>NYCoRE3000</t>
  </si>
  <si>
    <t>bobbydupree</t>
  </si>
  <si>
    <t>x_m2lx</t>
  </si>
  <si>
    <t>enviouseric</t>
  </si>
  <si>
    <t>GuiltyHonkey</t>
  </si>
  <si>
    <t>woodwarddotCA</t>
  </si>
  <si>
    <t>cl4ireeeee</t>
  </si>
  <si>
    <t>RXIDENSHOGUN</t>
  </si>
  <si>
    <t>mjveith</t>
  </si>
  <si>
    <t>yonkersoem40</t>
  </si>
  <si>
    <t>ElenaFelicia47</t>
  </si>
  <si>
    <t>realCCrump</t>
  </si>
  <si>
    <t>emrooz_nama</t>
  </si>
  <si>
    <t>RealDeanCain</t>
  </si>
  <si>
    <t>GarySinise</t>
  </si>
  <si>
    <t>Dakota_Meyer</t>
  </si>
  <si>
    <t>aanaaxo</t>
  </si>
  <si>
    <t>WSPTA</t>
  </si>
  <si>
    <t>FFenian67</t>
  </si>
  <si>
    <t>MODIRWA_</t>
  </si>
  <si>
    <t>socialistsunday</t>
  </si>
  <si>
    <t>4whatsright</t>
  </si>
  <si>
    <t>KTLA</t>
  </si>
  <si>
    <t>fox</t>
  </si>
  <si>
    <t>lapdcommission</t>
  </si>
  <si>
    <t>LAPDChiefMoore</t>
  </si>
  <si>
    <t>Thomas1774Paine</t>
  </si>
  <si>
    <t>NY1</t>
  </si>
  <si>
    <t>xbabylungzx</t>
  </si>
  <si>
    <t>vincesba</t>
  </si>
  <si>
    <t>ThePLSReporter</t>
  </si>
  <si>
    <t>PSTA_1962</t>
  </si>
  <si>
    <t>lank3y_Twitch</t>
  </si>
  <si>
    <t>Datrebor</t>
  </si>
  <si>
    <t>franklinleonard</t>
  </si>
  <si>
    <t>charliekulyrwah</t>
  </si>
  <si>
    <t>chrissyteigen</t>
  </si>
  <si>
    <t>Sethrogen</t>
  </si>
  <si>
    <t>orangeyou</t>
  </si>
  <si>
    <t>59_JDC</t>
  </si>
  <si>
    <t>bernieblackbern</t>
  </si>
  <si>
    <t>1107kgreen</t>
  </si>
  <si>
    <t>fox35orlando</t>
  </si>
  <si>
    <t>LeighWaldron</t>
  </si>
  <si>
    <t>cnni</t>
  </si>
  <si>
    <t>MaajidNawaz</t>
  </si>
  <si>
    <t>teddabear2020</t>
  </si>
  <si>
    <t>WFMGINC</t>
  </si>
  <si>
    <t>0kimsmith0</t>
  </si>
  <si>
    <t>Melynn309</t>
  </si>
  <si>
    <t>HomeDepot</t>
  </si>
  <si>
    <t>ari_russian</t>
  </si>
  <si>
    <t>davesouthdakota</t>
  </si>
  <si>
    <t>DHS_Wolf</t>
  </si>
  <si>
    <t>Mike_Pence</t>
  </si>
  <si>
    <t>LindseyGrahamSC</t>
  </si>
  <si>
    <t>ImmaPotatooo</t>
  </si>
  <si>
    <t>MediaAgenda1</t>
  </si>
  <si>
    <t>TeenVogue</t>
  </si>
  <si>
    <t>G_K_Woody</t>
  </si>
  <si>
    <t>azfamily</t>
  </si>
  <si>
    <t>drtochi</t>
  </si>
  <si>
    <t>SkyNewsBreak</t>
  </si>
  <si>
    <t>bcs_scotland</t>
  </si>
  <si>
    <t>Alexforman76</t>
  </si>
  <si>
    <t>AS332L</t>
  </si>
  <si>
    <t>DZedsPipeline</t>
  </si>
  <si>
    <t>GlobalBC</t>
  </si>
  <si>
    <t>Shaynero191</t>
  </si>
  <si>
    <t>JamesCurbishle2</t>
  </si>
  <si>
    <t>americanflagusa</t>
  </si>
  <si>
    <t>PfuusiA</t>
  </si>
  <si>
    <t>UKForUSA</t>
  </si>
  <si>
    <t>ChrisLoesch</t>
  </si>
  <si>
    <t>Intriiigue</t>
  </si>
  <si>
    <t>omarr</t>
  </si>
  <si>
    <t>TolarianCollege</t>
  </si>
  <si>
    <t>HommesInfluence</t>
  </si>
  <si>
    <t>sebwind</t>
  </si>
  <si>
    <t>Bearded_Guy</t>
  </si>
  <si>
    <t>pureredruby</t>
  </si>
  <si>
    <t>Beccaedgal</t>
  </si>
  <si>
    <t>wellpaul</t>
  </si>
  <si>
    <t>BasedPoland</t>
  </si>
  <si>
    <t>fnsalsaif</t>
  </si>
  <si>
    <t>MailOnline</t>
  </si>
  <si>
    <t>Fourdue</t>
  </si>
  <si>
    <t>QPhroggtoo</t>
  </si>
  <si>
    <t>GovGreg</t>
  </si>
  <si>
    <t>ByronSanford</t>
  </si>
  <si>
    <t>JohnJHarwood</t>
  </si>
  <si>
    <t>_HouseofArike_</t>
  </si>
  <si>
    <t>issy_omaa</t>
  </si>
  <si>
    <t>adabekae</t>
  </si>
  <si>
    <t>Iam__Endy</t>
  </si>
  <si>
    <t>deity__god</t>
  </si>
  <si>
    <t>Infamosrichie</t>
  </si>
  <si>
    <t>tiwascott</t>
  </si>
  <si>
    <t>HarshBeatzz</t>
  </si>
  <si>
    <t>its_skilla</t>
  </si>
  <si>
    <t>tytypicasso</t>
  </si>
  <si>
    <t>brum3h</t>
  </si>
  <si>
    <t>EnzoPeso</t>
  </si>
  <si>
    <t>fopsss</t>
  </si>
  <si>
    <t>HaRMaTTaNray</t>
  </si>
  <si>
    <t>Jaebosxe</t>
  </si>
  <si>
    <t>MorrisBaker_</t>
  </si>
  <si>
    <t>mellypops_</t>
  </si>
  <si>
    <t>__ireoluwa</t>
  </si>
  <si>
    <t>__Bamssss</t>
  </si>
  <si>
    <t>SeunAdegbolaa</t>
  </si>
  <si>
    <t>li_nahhh</t>
  </si>
  <si>
    <t>YtmMargaret</t>
  </si>
  <si>
    <t>marshmey1o</t>
  </si>
  <si>
    <t>tifeadeyy</t>
  </si>
  <si>
    <t>DavidOremade</t>
  </si>
  <si>
    <t>ronn_aa</t>
  </si>
  <si>
    <t>Mayowathefirst</t>
  </si>
  <si>
    <t>totoriboy</t>
  </si>
  <si>
    <t>Oluwatunmise__</t>
  </si>
  <si>
    <t>kjbars_</t>
  </si>
  <si>
    <t>llayd_w</t>
  </si>
  <si>
    <t>1rashad_</t>
  </si>
  <si>
    <t>DROXX_OFFICIALL</t>
  </si>
  <si>
    <t>Michael_eli_</t>
  </si>
  <si>
    <t>bolaji_ayenz</t>
  </si>
  <si>
    <t>nicoleken_</t>
  </si>
  <si>
    <t>Begho_official</t>
  </si>
  <si>
    <t>_connortg</t>
  </si>
  <si>
    <t>princeakpa_</t>
  </si>
  <si>
    <t>UtiOritse</t>
  </si>
  <si>
    <t>Deon_Idu</t>
  </si>
  <si>
    <t>TheElyrose</t>
  </si>
  <si>
    <t>_rittyanne</t>
  </si>
  <si>
    <t>SapiensSupreme</t>
  </si>
  <si>
    <t>Olamiide_OG</t>
  </si>
  <si>
    <t>_oyinkaan</t>
  </si>
  <si>
    <t>Ibukunphotos</t>
  </si>
  <si>
    <t>__fareedah</t>
  </si>
  <si>
    <t>simeontobi</t>
  </si>
  <si>
    <t>moe_yinoluwa</t>
  </si>
  <si>
    <t>simisanya</t>
  </si>
  <si>
    <t>joyhasfaith</t>
  </si>
  <si>
    <t>AngelWarrior321</t>
  </si>
  <si>
    <t>BobbyMendez81</t>
  </si>
  <si>
    <t>AttorneyCrump</t>
  </si>
  <si>
    <t>athleteburner</t>
  </si>
  <si>
    <t>aubrey_huff</t>
  </si>
  <si>
    <t>PamaMapa423</t>
  </si>
  <si>
    <t>realhamptonsjoy</t>
  </si>
  <si>
    <t>KarenImmekus</t>
  </si>
  <si>
    <t>TammyA360</t>
  </si>
  <si>
    <t>RepJeffries</t>
  </si>
  <si>
    <t>ztsamudzi</t>
  </si>
  <si>
    <t>RezaFroehlich</t>
  </si>
  <si>
    <t>tinmarbie</t>
  </si>
  <si>
    <t>ohm_jewelry</t>
  </si>
  <si>
    <t>mehrab_baloch01</t>
  </si>
  <si>
    <t>minerwatahir</t>
  </si>
  <si>
    <t>justeike</t>
  </si>
  <si>
    <t>CDMarche</t>
  </si>
  <si>
    <t>TinaTruth101</t>
  </si>
  <si>
    <t>mirandadevine</t>
  </si>
  <si>
    <t>FBISanFrancisco</t>
  </si>
  <si>
    <t>Pwodzinski_0642</t>
  </si>
  <si>
    <t>janessacard1</t>
  </si>
  <si>
    <t>neck_collar</t>
  </si>
  <si>
    <t>Not_Mothman</t>
  </si>
  <si>
    <t>rondini70</t>
  </si>
  <si>
    <t>ScottWBranson</t>
  </si>
  <si>
    <t>prioleaustreet</t>
  </si>
  <si>
    <t>23Greyhound</t>
  </si>
  <si>
    <t>E9ActionHero</t>
  </si>
  <si>
    <t>notkristinj</t>
  </si>
  <si>
    <t>MiaGrav37765135</t>
  </si>
  <si>
    <t>Christo03301021</t>
  </si>
  <si>
    <t>EdwardSurett</t>
  </si>
  <si>
    <t>JamesThomas22</t>
  </si>
  <si>
    <t>saskamare</t>
  </si>
  <si>
    <t>Shan18685672</t>
  </si>
  <si>
    <t>cypresspoint14</t>
  </si>
  <si>
    <t>Crystal__Monroe</t>
  </si>
  <si>
    <t>AndrewNeill91</t>
  </si>
  <si>
    <t>Res0nanc3</t>
  </si>
  <si>
    <t>UnitedNotDvded</t>
  </si>
  <si>
    <t>mauidiver1</t>
  </si>
  <si>
    <t>lisafeb4</t>
  </si>
  <si>
    <t>im4ball</t>
  </si>
  <si>
    <t>Case__Reese</t>
  </si>
  <si>
    <t>ablmab1313</t>
  </si>
  <si>
    <t>RepKathleenRice</t>
  </si>
  <si>
    <t>nassaucountypba</t>
  </si>
  <si>
    <t>NYCPDDEA</t>
  </si>
  <si>
    <t>LouA3465</t>
  </si>
  <si>
    <t>MrMichaelBurkes</t>
  </si>
  <si>
    <t>AbdoulayeK3</t>
  </si>
  <si>
    <t>ROCKnBUNDY</t>
  </si>
  <si>
    <t>thuy1975</t>
  </si>
  <si>
    <t>KyungLahCNN</t>
  </si>
  <si>
    <t>JordanGuzzardo5</t>
  </si>
  <si>
    <t>MirandaSalcido1</t>
  </si>
  <si>
    <t>jtblogs</t>
  </si>
  <si>
    <t>calexander3636a</t>
  </si>
  <si>
    <t>AnnaLiisaCovell</t>
  </si>
  <si>
    <t>DrJHole</t>
  </si>
  <si>
    <t>FenucciMiles</t>
  </si>
  <si>
    <t>jepence</t>
  </si>
  <si>
    <t>FreedomUSA4</t>
  </si>
  <si>
    <t>montaga</t>
  </si>
  <si>
    <t>SweetBrina</t>
  </si>
  <si>
    <t>CBSLA</t>
  </si>
  <si>
    <t>FHPPalmBeach</t>
  </si>
  <si>
    <t>AllRepublicans</t>
  </si>
  <si>
    <t>ThisIsMarisTest</t>
  </si>
  <si>
    <t>callmebratt2</t>
  </si>
  <si>
    <t>scsheard</t>
  </si>
  <si>
    <t>jennifercrossl5</t>
  </si>
  <si>
    <t>Jakirshbaum</t>
  </si>
  <si>
    <t>NonviolenceNY</t>
  </si>
  <si>
    <t>aoc</t>
  </si>
  <si>
    <t>RBReich</t>
  </si>
  <si>
    <t>debbiemacaluso</t>
  </si>
  <si>
    <t>RARpartners</t>
  </si>
  <si>
    <t>lilbenghazi</t>
  </si>
  <si>
    <t>doneeithpeople</t>
  </si>
  <si>
    <t>taecheum</t>
  </si>
  <si>
    <t>jjk00kf</t>
  </si>
  <si>
    <t>Robertinno53</t>
  </si>
  <si>
    <t>YFan914</t>
  </si>
  <si>
    <t>MarkusEhrler</t>
  </si>
  <si>
    <t>leon57041562</t>
  </si>
  <si>
    <t>DeAnnaStealth</t>
  </si>
  <si>
    <t>BovaryCee</t>
  </si>
  <si>
    <t>MAGAnursepj</t>
  </si>
  <si>
    <t>AmericaFerrera</t>
  </si>
  <si>
    <t>RedTexanMike</t>
  </si>
  <si>
    <t>ConliRob</t>
  </si>
  <si>
    <t>pitdragon77</t>
  </si>
  <si>
    <t>wscottreid</t>
  </si>
  <si>
    <t>end_borders</t>
  </si>
  <si>
    <t>marwalahmer6</t>
  </si>
  <si>
    <t>CotedIvoire_off</t>
  </si>
  <si>
    <t>nath4nglx</t>
  </si>
  <si>
    <t>JimNoise</t>
  </si>
  <si>
    <t>BAFTA</t>
  </si>
  <si>
    <t>KennRWeeks</t>
  </si>
  <si>
    <t>lissasno1fan</t>
  </si>
  <si>
    <t>cspanwj</t>
  </si>
  <si>
    <t>jessejholland</t>
  </si>
  <si>
    <t>csrdut</t>
  </si>
  <si>
    <t>PenielJoseph</t>
  </si>
  <si>
    <t>cspan</t>
  </si>
  <si>
    <t>darkforestnyc</t>
  </si>
  <si>
    <t>Stevend55611168</t>
  </si>
  <si>
    <t>KARK4News</t>
  </si>
  <si>
    <t>Tricia_C_James</t>
  </si>
  <si>
    <t>RogersHuggins</t>
  </si>
  <si>
    <t>Debber66</t>
  </si>
  <si>
    <t>DGPurser</t>
  </si>
  <si>
    <t>kidgolferman</t>
  </si>
  <si>
    <t>LoriLit30300097</t>
  </si>
  <si>
    <t>joebiden</t>
  </si>
  <si>
    <t>deidreorion</t>
  </si>
  <si>
    <t>_LoveSimone</t>
  </si>
  <si>
    <t>DennisR38458475</t>
  </si>
  <si>
    <t>MajorityuSilent</t>
  </si>
  <si>
    <t>Draggen75</t>
  </si>
  <si>
    <t>ssopdop</t>
  </si>
  <si>
    <t>SANT0PIA</t>
  </si>
  <si>
    <t>Saveoceancounty</t>
  </si>
  <si>
    <t>kanebrown</t>
  </si>
  <si>
    <t>Schraz8</t>
  </si>
  <si>
    <t>PeterBilmer</t>
  </si>
  <si>
    <t>derspiegel</t>
  </si>
  <si>
    <t>AndTheMeltdowns</t>
  </si>
  <si>
    <t>GovNedLamont</t>
  </si>
  <si>
    <t>Dago70_2</t>
  </si>
  <si>
    <t>SweetKissHershy</t>
  </si>
  <si>
    <t>dad2ktj</t>
  </si>
  <si>
    <t>ChicagoTomcat</t>
  </si>
  <si>
    <t>teriobrien</t>
  </si>
  <si>
    <t>Rosie</t>
  </si>
  <si>
    <t>TReveuse</t>
  </si>
  <si>
    <t>DaveBethune</t>
  </si>
  <si>
    <t>pastormelech</t>
  </si>
  <si>
    <t>aloudhendo</t>
  </si>
  <si>
    <t>derbydreamer</t>
  </si>
  <si>
    <t>chicagotribune</t>
  </si>
  <si>
    <t>TwitterMoments</t>
  </si>
  <si>
    <t>dprovenzanosc</t>
  </si>
  <si>
    <t>meaculpacha</t>
  </si>
  <si>
    <t>filip_rombouts</t>
  </si>
  <si>
    <t>NYPD44Pct</t>
  </si>
  <si>
    <t>NYPDHighway</t>
  </si>
  <si>
    <t>TReligionOPeace</t>
  </si>
  <si>
    <t>WeAreFlagged</t>
  </si>
  <si>
    <t>SecPompeo</t>
  </si>
  <si>
    <t>JenDowlingKoin6</t>
  </si>
  <si>
    <t>JeanMessiha</t>
  </si>
  <si>
    <t>Guerbois6</t>
  </si>
  <si>
    <t>d_sopo</t>
  </si>
  <si>
    <t>SOS_Racisme</t>
  </si>
  <si>
    <t>BabyYod28812729</t>
  </si>
  <si>
    <t>Vivelanation5</t>
  </si>
  <si>
    <t>Matricule45673</t>
  </si>
  <si>
    <t>Valeurs</t>
  </si>
  <si>
    <t>MariaBartiromo</t>
  </si>
  <si>
    <t>FoxNewsSunday</t>
  </si>
  <si>
    <t>GregGutfeldShow</t>
  </si>
  <si>
    <t>WattersWorld</t>
  </si>
  <si>
    <t>RM88881470</t>
  </si>
  <si>
    <t>jasmineviel</t>
  </si>
  <si>
    <t>_ash_slr_</t>
  </si>
  <si>
    <t>Igarrigavaz</t>
  </si>
  <si>
    <t>vox_es</t>
  </si>
  <si>
    <t>sunhalwgs</t>
  </si>
  <si>
    <t>JRoccosalvo</t>
  </si>
  <si>
    <t>Walmart</t>
  </si>
  <si>
    <t>Target</t>
  </si>
  <si>
    <t>SalzenBart</t>
  </si>
  <si>
    <t>nra</t>
  </si>
  <si>
    <t>EliezelCarrasco</t>
  </si>
  <si>
    <t>KevinODonoghue1</t>
  </si>
  <si>
    <t>adetoro2cute</t>
  </si>
  <si>
    <t>MustaphaAyinla4</t>
  </si>
  <si>
    <t>Quin_Ami</t>
  </si>
  <si>
    <t>YourFavsUncle</t>
  </si>
  <si>
    <t>miss__shaw</t>
  </si>
  <si>
    <t>MhizEra2</t>
  </si>
  <si>
    <t>that_blacc_girl</t>
  </si>
  <si>
    <t>melaninchelsea</t>
  </si>
  <si>
    <t>zowiehillz</t>
  </si>
  <si>
    <t>letty2mnisi</t>
  </si>
  <si>
    <t>prettydoc_a</t>
  </si>
  <si>
    <t>likbu</t>
  </si>
  <si>
    <t>ndeshyyyy</t>
  </si>
  <si>
    <t>hrh_fathia</t>
  </si>
  <si>
    <t>ruth19776902</t>
  </si>
  <si>
    <t>cokeroluwaseun6</t>
  </si>
  <si>
    <t>Monica86304259</t>
  </si>
  <si>
    <t>Victori98707193</t>
  </si>
  <si>
    <t>Melanated_pearl</t>
  </si>
  <si>
    <t>sallyagu57</t>
  </si>
  <si>
    <t>MikeSComfort</t>
  </si>
  <si>
    <t>Mercylover7</t>
  </si>
  <si>
    <t>AbolarinwaMari2</t>
  </si>
  <si>
    <t>shawllypops</t>
  </si>
  <si>
    <t>mimie_dolce</t>
  </si>
  <si>
    <t>Pretty_eldams</t>
  </si>
  <si>
    <t>swtlovex</t>
  </si>
  <si>
    <t>Preciousmaya10</t>
  </si>
  <si>
    <t>RadPisces</t>
  </si>
  <si>
    <t>MickeyyJunior</t>
  </si>
  <si>
    <t>Ruqibabe</t>
  </si>
  <si>
    <t>MissBosola</t>
  </si>
  <si>
    <t>hottieid</t>
  </si>
  <si>
    <t>AySmith1</t>
  </si>
  <si>
    <t>lovelynyore</t>
  </si>
  <si>
    <t>ayisa__</t>
  </si>
  <si>
    <t>potus</t>
  </si>
  <si>
    <t>FrequenceSV</t>
  </si>
  <si>
    <t>libe</t>
  </si>
  <si>
    <t>ApologeticsPete</t>
  </si>
  <si>
    <t>Teamsters</t>
  </si>
  <si>
    <t>1SouthSideIrish</t>
  </si>
  <si>
    <t>BeckyBoydVocals</t>
  </si>
  <si>
    <t>julesrivera</t>
  </si>
  <si>
    <t>kingsrush</t>
  </si>
  <si>
    <t>AntifowlSales</t>
  </si>
  <si>
    <t>ErrolWebber</t>
  </si>
  <si>
    <t>Naz_Faulkner</t>
  </si>
  <si>
    <t>scouse_roar</t>
  </si>
  <si>
    <t>TomMUFC8</t>
  </si>
  <si>
    <t>BRFCAustralia</t>
  </si>
  <si>
    <t>nswpolice</t>
  </si>
  <si>
    <t>xoraxis</t>
  </si>
  <si>
    <t>ESemenske</t>
  </si>
  <si>
    <t>SirHip90</t>
  </si>
  <si>
    <t>TVGuide</t>
  </si>
  <si>
    <t>ruth_moyer</t>
  </si>
  <si>
    <t>Martin04199251</t>
  </si>
  <si>
    <t>ArmyAntointette</t>
  </si>
  <si>
    <t>AristonSparta</t>
  </si>
  <si>
    <t>KashJackson2018</t>
  </si>
  <si>
    <t>Twitter</t>
  </si>
  <si>
    <t>love_JMJ_love</t>
  </si>
  <si>
    <t>tiffany81738678</t>
  </si>
  <si>
    <t>The1JasonAW</t>
  </si>
  <si>
    <t>EpochTimes</t>
  </si>
  <si>
    <t>Darrenwigan09</t>
  </si>
  <si>
    <t>1Fubar</t>
  </si>
  <si>
    <t>Matridge7</t>
  </si>
  <si>
    <t>pbedi</t>
  </si>
  <si>
    <t>DelhiTweeter</t>
  </si>
  <si>
    <t>sanjukta</t>
  </si>
  <si>
    <t>wildflower_wa</t>
  </si>
  <si>
    <t>newscomauHQ</t>
  </si>
  <si>
    <t>saturnswhore</t>
  </si>
  <si>
    <t>iJaadee</t>
  </si>
  <si>
    <t>schoudhry73</t>
  </si>
  <si>
    <t>BBCNaga</t>
  </si>
  <si>
    <t>JeffersonADavis</t>
  </si>
  <si>
    <t>sdellag</t>
  </si>
  <si>
    <t>koozakii</t>
  </si>
  <si>
    <t>Morgane_k_19</t>
  </si>
  <si>
    <t>LaOpinionLA</t>
  </si>
  <si>
    <t>MaxLoopDJ</t>
  </si>
  <si>
    <t>music_dss</t>
  </si>
  <si>
    <t>DorothyStringer</t>
  </si>
  <si>
    <t>Ezee_92</t>
  </si>
  <si>
    <t>GrowTheHeckUp</t>
  </si>
  <si>
    <t>ARGtrumpista</t>
  </si>
  <si>
    <t>PowerOfWords4U</t>
  </si>
  <si>
    <t>rodsmafia</t>
  </si>
  <si>
    <t>FOX10Phoenix</t>
  </si>
  <si>
    <t>jlumfox10</t>
  </si>
  <si>
    <t>StarbuckIm</t>
  </si>
  <si>
    <t>Coldfeet927</t>
  </si>
  <si>
    <t>fleccas</t>
  </si>
  <si>
    <t>a_kiemes</t>
  </si>
  <si>
    <t>MakdaFantaye</t>
  </si>
  <si>
    <t>Rudolf81769597</t>
  </si>
  <si>
    <t>dfbeck44</t>
  </si>
  <si>
    <t>SomthngPoppedUp</t>
  </si>
  <si>
    <t>BullPup2A</t>
  </si>
  <si>
    <t>icuDeb</t>
  </si>
  <si>
    <t>Sinner_Stopper</t>
  </si>
  <si>
    <t>NekoCase</t>
  </si>
  <si>
    <t>JoametteGil</t>
  </si>
  <si>
    <t>Hugh_Jassol2</t>
  </si>
  <si>
    <t>BET</t>
  </si>
  <si>
    <t>craftyherbgirl</t>
  </si>
  <si>
    <t>realDerekUtley</t>
  </si>
  <si>
    <t>bryanxc3</t>
  </si>
  <si>
    <t>dallas3344</t>
  </si>
  <si>
    <t>ElliAdventurer</t>
  </si>
  <si>
    <t>thisisinsi</t>
  </si>
  <si>
    <t>Q2323712371</t>
  </si>
  <si>
    <t>BillyWinstead3</t>
  </si>
  <si>
    <t>oprahmagazine</t>
  </si>
  <si>
    <t>waterslap</t>
  </si>
  <si>
    <t>kimpossiblefact</t>
  </si>
  <si>
    <t>MarthaWootten</t>
  </si>
  <si>
    <t>XxMizKxX_23</t>
  </si>
  <si>
    <t>jessaella58</t>
  </si>
  <si>
    <t>ComfyCrush</t>
  </si>
  <si>
    <t>TheOfficerTatum</t>
  </si>
  <si>
    <t>Saleha34957477</t>
  </si>
  <si>
    <t>_peachyoonie</t>
  </si>
  <si>
    <t>MedhBts</t>
  </si>
  <si>
    <t>bangtan_merelal</t>
  </si>
  <si>
    <t>Histaminie</t>
  </si>
  <si>
    <t>youknowkpop_75</t>
  </si>
  <si>
    <t>moonfairy_gguk</t>
  </si>
  <si>
    <t>heyitsbeom</t>
  </si>
  <si>
    <t>_realbangtan</t>
  </si>
  <si>
    <t>kookzxcs</t>
  </si>
  <si>
    <t>luvsmochii</t>
  </si>
  <si>
    <t>95smochiii</t>
  </si>
  <si>
    <t>ggukggukchi</t>
  </si>
  <si>
    <t>meanyoongiiii</t>
  </si>
  <si>
    <t>kookiewluvv</t>
  </si>
  <si>
    <t>shinigaengg</t>
  </si>
  <si>
    <t>bye0ltan</t>
  </si>
  <si>
    <t>kimtaeloml</t>
  </si>
  <si>
    <t>raghad2003de</t>
  </si>
  <si>
    <t>gigglyjinn</t>
  </si>
  <si>
    <t>MEUWURY</t>
  </si>
  <si>
    <t>Iuviesope</t>
  </si>
  <si>
    <t>ysmihr</t>
  </si>
  <si>
    <t>minnielomlie</t>
  </si>
  <si>
    <t>babyjungguki</t>
  </si>
  <si>
    <t>feviik</t>
  </si>
  <si>
    <t>Hana67646348</t>
  </si>
  <si>
    <t>Respect0t7</t>
  </si>
  <si>
    <t>HamsaAladwe</t>
  </si>
  <si>
    <t>adonisguk</t>
  </si>
  <si>
    <t>dibtsor</t>
  </si>
  <si>
    <t>louderthanbombe</t>
  </si>
  <si>
    <t>ipurplebtsk</t>
  </si>
  <si>
    <t>stanbangtang</t>
  </si>
  <si>
    <t>kjilsi</t>
  </si>
  <si>
    <t>EM0RENE</t>
  </si>
  <si>
    <t>crybabychimmy</t>
  </si>
  <si>
    <t>bngtnace</t>
  </si>
  <si>
    <t>strawberriekoo</t>
  </si>
  <si>
    <t>olivicado</t>
  </si>
  <si>
    <t>DDAECHWlTA</t>
  </si>
  <si>
    <t>trivia_lovemaze</t>
  </si>
  <si>
    <t>JoonieSister</t>
  </si>
  <si>
    <t>alaasae</t>
  </si>
  <si>
    <t>Romaisa</t>
  </si>
  <si>
    <t>JagritiOT7</t>
  </si>
  <si>
    <t>pragmatic_prick</t>
  </si>
  <si>
    <t>cutiebloom246</t>
  </si>
  <si>
    <t>jinniefluff</t>
  </si>
  <si>
    <t>_aneogii_</t>
  </si>
  <si>
    <t>aegyochangjae</t>
  </si>
  <si>
    <t>Awesomaki</t>
  </si>
  <si>
    <t>starledger</t>
  </si>
  <si>
    <t>CSojourner</t>
  </si>
  <si>
    <t>MichaelGarboduk</t>
  </si>
  <si>
    <t>dailyrecord</t>
  </si>
  <si>
    <t>313Odyssey</t>
  </si>
  <si>
    <t>ArtM711</t>
  </si>
  <si>
    <t>kellyitela26</t>
  </si>
  <si>
    <t>godlove____</t>
  </si>
  <si>
    <t>aprilaba</t>
  </si>
  <si>
    <t>hellokpop</t>
  </si>
  <si>
    <t>Annxceya</t>
  </si>
  <si>
    <t>2019Sensibility</t>
  </si>
  <si>
    <t>espn</t>
  </si>
  <si>
    <t>MariaTaylor</t>
  </si>
  <si>
    <t>FirstTake</t>
  </si>
  <si>
    <t>John74716042</t>
  </si>
  <si>
    <t>SecretaryCarson</t>
  </si>
  <si>
    <t>QTheWakeUp</t>
  </si>
  <si>
    <t>MadoBalkilo</t>
  </si>
  <si>
    <t>amnestyusa</t>
  </si>
  <si>
    <t>Trooth2A</t>
  </si>
  <si>
    <t>HuffPost</t>
  </si>
  <si>
    <t>Lwbayfront</t>
  </si>
  <si>
    <t>BLM</t>
  </si>
  <si>
    <t>alexleehare</t>
  </si>
  <si>
    <t>negaleft</t>
  </si>
  <si>
    <t>IllinoisOpen</t>
  </si>
  <si>
    <t>chicago</t>
  </si>
  <si>
    <t>GawkingGeeks</t>
  </si>
  <si>
    <t>reddit</t>
  </si>
  <si>
    <t>CKingeryEvents</t>
  </si>
  <si>
    <t>USALandshark</t>
  </si>
  <si>
    <t>DanScavino</t>
  </si>
  <si>
    <t>price_john13</t>
  </si>
  <si>
    <t>SallyMayweather</t>
  </si>
  <si>
    <t>jirs89</t>
  </si>
  <si>
    <t>Cherished081</t>
  </si>
  <si>
    <t>allenconnelly12</t>
  </si>
  <si>
    <t>MaxAction007</t>
  </si>
  <si>
    <t>newtgingrich</t>
  </si>
  <si>
    <t>slickspadegirl</t>
  </si>
  <si>
    <t>guapchasrr</t>
  </si>
  <si>
    <t>Holsum_Prizzm</t>
  </si>
  <si>
    <t>wankers_r_us</t>
  </si>
  <si>
    <t>rachelf512</t>
  </si>
  <si>
    <t>rangerrandy57</t>
  </si>
  <si>
    <t>SidneyPowell1</t>
  </si>
  <si>
    <t>sandsasha8</t>
  </si>
  <si>
    <t>freddylin7</t>
  </si>
  <si>
    <t>blondedmlc</t>
  </si>
  <si>
    <t>Gothamist</t>
  </si>
  <si>
    <t>LtRandySutton</t>
  </si>
  <si>
    <t>MelissaStout12</t>
  </si>
  <si>
    <t>SamoraFortune</t>
  </si>
  <si>
    <t>rolandi_teeji</t>
  </si>
  <si>
    <t>_Tegah</t>
  </si>
  <si>
    <t>BankoleSamia</t>
  </si>
  <si>
    <t>Dani_Atobs</t>
  </si>
  <si>
    <t>_ollieeA</t>
  </si>
  <si>
    <t>Jachimma_x</t>
  </si>
  <si>
    <t>iam_alake</t>
  </si>
  <si>
    <t>Fisiiblack</t>
  </si>
  <si>
    <t>osho_otse</t>
  </si>
  <si>
    <t>thedoriswilkins</t>
  </si>
  <si>
    <t>Goodluck_eze1</t>
  </si>
  <si>
    <t>belovedeyimofe</t>
  </si>
  <si>
    <t>cloudspin_</t>
  </si>
  <si>
    <t>simplyazeezah_</t>
  </si>
  <si>
    <t>Fateehah__</t>
  </si>
  <si>
    <t>heedah_</t>
  </si>
  <si>
    <t>the_ruqayyah</t>
  </si>
  <si>
    <t>HabeebahKareem</t>
  </si>
  <si>
    <t>Khabirr_</t>
  </si>
  <si>
    <t>Ayomituntide_</t>
  </si>
  <si>
    <t>officialsweetch</t>
  </si>
  <si>
    <t>Ipheesto</t>
  </si>
  <si>
    <t>the_erudite_</t>
  </si>
  <si>
    <t>mophairedweirdo</t>
  </si>
  <si>
    <t>trinaisbored</t>
  </si>
  <si>
    <t>Sadcastic2</t>
  </si>
  <si>
    <t>_omeizaa</t>
  </si>
  <si>
    <t>EmekaTheGreat16</t>
  </si>
  <si>
    <t>considerthecash</t>
  </si>
  <si>
    <t>JadHustler</t>
  </si>
  <si>
    <t>CrowderSzn</t>
  </si>
  <si>
    <t>nidha_x</t>
  </si>
  <si>
    <t>FultzWRLD999</t>
  </si>
  <si>
    <t>icy_cwood</t>
  </si>
  <si>
    <t>MotorCityBread4</t>
  </si>
  <si>
    <t>malicethemook</t>
  </si>
  <si>
    <t>RavensMCU</t>
  </si>
  <si>
    <t>NotAMook</t>
  </si>
  <si>
    <t>coresters</t>
  </si>
  <si>
    <t>TBNxDL0</t>
  </si>
  <si>
    <t>IcyBlueArrow</t>
  </si>
  <si>
    <t>LockdownSimmons</t>
  </si>
  <si>
    <t>LobCityBlake</t>
  </si>
  <si>
    <t>K8rlo</t>
  </si>
  <si>
    <t>christian_szn</t>
  </si>
  <si>
    <t>WLRjack</t>
  </si>
  <si>
    <t>carsonzo3</t>
  </si>
  <si>
    <t>Ruthy_orea</t>
  </si>
  <si>
    <t>Anambra_girl</t>
  </si>
  <si>
    <t>Belyn_da</t>
  </si>
  <si>
    <t>mynejas</t>
  </si>
  <si>
    <t>AbeFroman</t>
  </si>
  <si>
    <t>JPruettTX</t>
  </si>
  <si>
    <t>J34ncRodriguez</t>
  </si>
  <si>
    <t>IAmTeww</t>
  </si>
  <si>
    <t>memeingsweat</t>
  </si>
  <si>
    <t>chefbabyd</t>
  </si>
  <si>
    <t>docsteinmetz</t>
  </si>
  <si>
    <t>TTierpark</t>
  </si>
  <si>
    <t>juekueStimme</t>
  </si>
  <si>
    <t>eclafitz</t>
  </si>
  <si>
    <t>Dayne1776</t>
  </si>
  <si>
    <t>beatofrealtruth</t>
  </si>
  <si>
    <t>NYPDTips</t>
  </si>
  <si>
    <t>SergioBecerraI1</t>
  </si>
  <si>
    <t>Jamaica658</t>
  </si>
  <si>
    <t>jasonb13861061</t>
  </si>
  <si>
    <t>chesaboudin</t>
  </si>
  <si>
    <t>Seswa45947330</t>
  </si>
  <si>
    <t>NOS</t>
  </si>
  <si>
    <t>mjlucy6650</t>
  </si>
  <si>
    <t>MCpattycakez</t>
  </si>
  <si>
    <t>tammyyy1618</t>
  </si>
  <si>
    <t>jhermann</t>
  </si>
  <si>
    <t>KS18463</t>
  </si>
  <si>
    <t>tos</t>
  </si>
  <si>
    <t>vmwilliamson1</t>
  </si>
  <si>
    <t>Gailgadawgs</t>
  </si>
  <si>
    <t>Calihrc922</t>
  </si>
  <si>
    <t>laureenrobinso1</t>
  </si>
  <si>
    <t>StanSindel</t>
  </si>
  <si>
    <t>LasVegasLocally</t>
  </si>
  <si>
    <t>LieutenantBC138</t>
  </si>
  <si>
    <t>jada_479</t>
  </si>
  <si>
    <t>1PaulJohns</t>
  </si>
  <si>
    <t>Elusive_Sausage</t>
  </si>
  <si>
    <t>SonnyBWilliams</t>
  </si>
  <si>
    <t>caseyconway_</t>
  </si>
  <si>
    <t>adamliaw</t>
  </si>
  <si>
    <t>joewilliams_tew</t>
  </si>
  <si>
    <t>scottprince7</t>
  </si>
  <si>
    <t>NACCHOAustralia</t>
  </si>
  <si>
    <t>IndigenousPHAA</t>
  </si>
  <si>
    <t>mrbenjaminlaw</t>
  </si>
  <si>
    <t>ATTG_podcast</t>
  </si>
  <si>
    <t>DietzTaura</t>
  </si>
  <si>
    <t>shravaka</t>
  </si>
  <si>
    <t>OFC_DA1</t>
  </si>
  <si>
    <t>briacind</t>
  </si>
  <si>
    <t>Graph History</t>
  </si>
  <si>
    <t>Graph Type</t>
  </si>
  <si>
    <t>Modularity</t>
  </si>
  <si>
    <t>NodeXL Version</t>
  </si>
  <si>
    <t>Not Applicable</t>
  </si>
  <si>
    <t>1.0.1.448</t>
  </si>
  <si>
    <t>Top URLs in Tweet in Entire Graph</t>
  </si>
  <si>
    <t>Entire Graph Count</t>
  </si>
  <si>
    <t>Top URLs in Tweet</t>
  </si>
  <si>
    <t>Top Domains in Tweet in Entire Graph</t>
  </si>
  <si>
    <t>Top Domains in Tweet</t>
  </si>
  <si>
    <t>Top Hashtags in Tweet in Entire Graph</t>
  </si>
  <si>
    <t>Top Hashtags in Tweet</t>
  </si>
  <si>
    <t>Top Words in Tweet in Entire Graph</t>
  </si>
  <si>
    <t>Words in Sentiment List#1: Positive</t>
  </si>
  <si>
    <t>Words in Sentiment List#2: Negative</t>
  </si>
  <si>
    <t>Words in Sentiment List#3: (Add your own word list)</t>
  </si>
  <si>
    <t>Non-categorized Words</t>
  </si>
  <si>
    <t>Total Words</t>
  </si>
  <si>
    <t>Top Words in Tweet</t>
  </si>
  <si>
    <t>Top Word Pairs in Tweet in Entire Graph</t>
  </si>
  <si>
    <t>Top Word Pairs in Tweet</t>
  </si>
  <si>
    <t>Top Replied-To in Entire Graph</t>
  </si>
  <si>
    <t>Top Mentioned in Entire Graph</t>
  </si>
  <si>
    <t>Top Replied-To in Tweet</t>
  </si>
  <si>
    <t>Top Mentioned in Tweet</t>
  </si>
  <si>
    <t>Top Tweeters in Entire Graph</t>
  </si>
  <si>
    <t>Top Tweeters</t>
  </si>
  <si>
    <t>Top URLs in Tweet by Count</t>
  </si>
  <si>
    <t>Top URLs in Tweet by Salience</t>
  </si>
  <si>
    <t>Top Domains in Tweet by Count</t>
  </si>
  <si>
    <t>Top Domains in Tweet by Salience</t>
  </si>
  <si>
    <t>Top Hashtags in Tweet by Count</t>
  </si>
  <si>
    <t>Top Hashtags in Tweet by Salience</t>
  </si>
  <si>
    <t>Top Words in Tweet by Count</t>
  </si>
  <si>
    <t/>
  </si>
  <si>
    <t>Top Words in Tweet by Salience</t>
  </si>
  <si>
    <t>Top Word Pairs in Tweet by Count</t>
  </si>
  <si>
    <t>Top Word Pairs in Tweet by Salience</t>
  </si>
  <si>
    <t>Red</t>
  </si>
  <si>
    <t>239, 49, 49</t>
  </si>
  <si>
    <t>225, 94, 94</t>
  </si>
  <si>
    <t>220, 108, 108</t>
  </si>
  <si>
    <t>217, 118, 118</t>
  </si>
  <si>
    <t>210, 138, 138</t>
  </si>
  <si>
    <t>207, 148, 148</t>
  </si>
  <si>
    <t>205, 153, 153</t>
  </si>
  <si>
    <t>203, 158, 158</t>
  </si>
  <si>
    <t>202, 162, 162</t>
  </si>
  <si>
    <t>200, 167, 167</t>
  </si>
  <si>
    <t>199, 172, 172</t>
  </si>
  <si>
    <t>197, 177, 177</t>
  </si>
  <si>
    <t>195, 182, 182</t>
  </si>
  <si>
    <t>194, 187, 187</t>
  </si>
  <si>
    <t>192, 192, 192</t>
  </si>
  <si>
    <t>Autofill Workbook Results</t>
  </si>
  <si>
    <t>▓0▓0▓0▓True▓Black▓Black▓▓▓0▓0▓0▓0▓0▓False▓▓0▓0▓0▓0▓0▓False▓PageRank▓0.278704▓44.834374▓3▓True▓Silver▓Red▓▓PageRank▓0.278704▓44.834374▓3▓1.5▓30▓False▓▓0▓0▓0▓0▓0▓False▓▓0▓0▓0▓0▓0▓False▓▓0▓0▓0▓0▓0▓False</t>
  </si>
  <si>
    <t>Workbook Settings 2</t>
  </si>
  <si>
    <t>Vertices[Clustering Coefficient]</t>
  </si>
  <si>
    <t>C:\Users\prt_mesaye.bahiru\Pictures\trump.png</t>
  </si>
  <si>
    <t>C:\Users\prt_mesaye.bahiru\Pictures\bot.png</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</si>
  <si>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</si>
  <si>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</si>
  <si>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</si>
  <si>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</si>
  <si>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</si>
  <si>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</si>
  <si>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</si>
  <si>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</si>
  <si>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</si>
  <si>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</si>
  <si>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</si>
  <si>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</si>
  <si>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</si>
  <si>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</si>
  <si>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</si>
  <si>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</si>
  <si>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</si>
  <si>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</si>
  <si>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</si>
  <si>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</si>
  <si>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</si>
  <si>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</si>
  <si>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</si>
  <si>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</si>
  <si>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</si>
  <si>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</si>
  <si>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</si>
  <si>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</si>
  <si>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</si>
  <si>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</si>
  <si>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</si>
  <si>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</si>
  <si>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</si>
  <si>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</si>
  <si>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</si>
  <si>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</si>
  <si>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</si>
  <si>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</si>
  <si>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</si>
  <si>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</si>
  <si>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</si>
  <si>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</si>
  <si>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</si>
  <si>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</si>
  <si>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</si>
  <si>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</si>
  <si>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</si>
  <si>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</si>
  <si>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</si>
  <si>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</si>
  <si>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</si>
  <si>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</si>
  <si>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</si>
  <si>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</si>
  <si>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</si>
  <si>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</si>
  <si>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</si>
  <si>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</si>
  <si>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</si>
  <si>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</si>
  <si>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</si>
  <si>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</si>
  <si>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</si>
  <si>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</si>
  <si>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</si>
  <si>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</si>
  <si>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</si>
  <si>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</si>
  <si>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</si>
  <si>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</si>
  <si>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</si>
  <si>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</si>
  <si>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</si>
  <si>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</si>
  <si>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</si>
  <si>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</si>
  <si>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</si>
  <si>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</si>
  <si>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</si>
  <si>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</si>
  <si>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</si>
  <si>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</si>
  <si>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</si>
  <si>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</si>
  <si>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</si>
  <si>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</si>
  <si>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</si>
  <si>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</si>
  <si>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</si>
  <si>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</si>
  <si>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</si>
  <si>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</si>
  <si>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</si>
  <si>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</si>
  <si>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</si>
  <si>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</si>
  <si>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</si>
  <si>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</si>
  <si>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</si>
  <si>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</si>
  <si>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</si>
  <si>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</si>
  <si>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</si>
  <si>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</si>
  <si>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</si>
  <si>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</si>
  <si>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</si>
  <si>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</si>
  <si>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</si>
  <si>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</si>
  <si>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</si>
  <si>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</si>
  <si>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</si>
  <si>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</si>
  <si>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</si>
  <si>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</si>
  <si>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</si>
  <si>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</si>
  <si>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</si>
  <si>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</si>
  <si>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</si>
  <si>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</si>
  <si>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</si>
  <si>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</si>
  <si>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</si>
  <si>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</si>
  <si>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</si>
  <si>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</si>
  <si>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</si>
  <si>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</si>
  <si>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</si>
  <si>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</si>
  <si>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</si>
  <si>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</si>
  <si>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</si>
  <si>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</si>
  <si>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</si>
  <si>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</si>
  <si>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</si>
  <si>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</si>
  <si>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</si>
  <si>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</si>
  <si>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</si>
  <si>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</si>
  <si>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</si>
  <si>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</si>
  <si>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</si>
  <si>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</si>
  <si>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</si>
  <si>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</si>
  <si>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</si>
  <si>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</si>
  <si>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</si>
  <si>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</si>
  <si>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</si>
  <si>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</si>
  <si>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</si>
  <si>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</si>
  <si>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</si>
  <si>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</si>
  <si>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</si>
  <si>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</si>
  <si>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</si>
  <si>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</si>
  <si>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</si>
  <si>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</si>
  <si>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</si>
  <si>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</si>
  <si>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</si>
  <si>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</si>
  <si>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</si>
  <si>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</si>
  <si>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</si>
  <si>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</si>
  <si>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</si>
  <si>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</si>
  <si>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</si>
  <si>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</si>
  <si>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</si>
  <si>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</si>
  <si>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</si>
  <si>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</si>
  <si>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</si>
  <si>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</si>
  <si>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</si>
  <si>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</si>
  <si>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</si>
  <si>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</si>
  <si>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G189</t>
  </si>
  <si>
    <t>G190</t>
  </si>
  <si>
    <t>G191</t>
  </si>
  <si>
    <t>G192</t>
  </si>
  <si>
    <t>G193</t>
  </si>
  <si>
    <t>G194</t>
  </si>
  <si>
    <t>G195</t>
  </si>
  <si>
    <t>G196</t>
  </si>
  <si>
    <t>G197</t>
  </si>
  <si>
    <t>G198</t>
  </si>
  <si>
    <t>G199</t>
  </si>
  <si>
    <t>G200</t>
  </si>
  <si>
    <t>G201</t>
  </si>
  <si>
    <t>G202</t>
  </si>
  <si>
    <t>G203</t>
  </si>
  <si>
    <t>G204</t>
  </si>
  <si>
    <t>G205</t>
  </si>
  <si>
    <t>G206</t>
  </si>
  <si>
    <t>G207</t>
  </si>
  <si>
    <t>G208</t>
  </si>
  <si>
    <t>G209</t>
  </si>
  <si>
    <t>G210</t>
  </si>
  <si>
    <t>G211</t>
  </si>
  <si>
    <t>G212</t>
  </si>
  <si>
    <t>G213</t>
  </si>
  <si>
    <t>G214</t>
  </si>
  <si>
    <t>G215</t>
  </si>
  <si>
    <t>G216</t>
  </si>
  <si>
    <t>G217</t>
  </si>
  <si>
    <t>G218</t>
  </si>
  <si>
    <t>G219</t>
  </si>
  <si>
    <t>G220</t>
  </si>
  <si>
    <t>G221</t>
  </si>
  <si>
    <t>G222</t>
  </si>
  <si>
    <t>G223</t>
  </si>
  <si>
    <t>G224</t>
  </si>
  <si>
    <t>G225</t>
  </si>
  <si>
    <t>G226</t>
  </si>
  <si>
    <t>G227</t>
  </si>
  <si>
    <t>G228</t>
  </si>
  <si>
    <t>G229</t>
  </si>
  <si>
    <t>G230</t>
  </si>
  <si>
    <t>G231</t>
  </si>
  <si>
    <t>G232</t>
  </si>
  <si>
    <t>G233</t>
  </si>
  <si>
    <t>G234</t>
  </si>
  <si>
    <t>G235</t>
  </si>
  <si>
    <t>G236</t>
  </si>
  <si>
    <t>G237</t>
  </si>
  <si>
    <t>G238</t>
  </si>
  <si>
    <t>G239</t>
  </si>
  <si>
    <t>G240</t>
  </si>
  <si>
    <t>G241</t>
  </si>
  <si>
    <t>G242</t>
  </si>
  <si>
    <t>G243</t>
  </si>
  <si>
    <t>G244</t>
  </si>
  <si>
    <t>G245</t>
  </si>
  <si>
    <t>G246</t>
  </si>
  <si>
    <t>G247</t>
  </si>
  <si>
    <t>G248</t>
  </si>
  <si>
    <t>G249</t>
  </si>
  <si>
    <t>G250</t>
  </si>
  <si>
    <t>G251</t>
  </si>
  <si>
    <t>G252</t>
  </si>
  <si>
    <t>G253</t>
  </si>
  <si>
    <t>G254</t>
  </si>
  <si>
    <t>G255</t>
  </si>
  <si>
    <t>G256</t>
  </si>
  <si>
    <t>G257</t>
  </si>
  <si>
    <t>G258</t>
  </si>
  <si>
    <t>G259</t>
  </si>
  <si>
    <t>G260</t>
  </si>
  <si>
    <t>G261</t>
  </si>
  <si>
    <t>G262</t>
  </si>
  <si>
    <t>G263</t>
  </si>
  <si>
    <t>G264</t>
  </si>
  <si>
    <t>G265</t>
  </si>
  <si>
    <t>G266</t>
  </si>
  <si>
    <t>G267</t>
  </si>
  <si>
    <t>G268</t>
  </si>
  <si>
    <t>G269</t>
  </si>
  <si>
    <t>G270</t>
  </si>
  <si>
    <t>G271</t>
  </si>
  <si>
    <t>G272</t>
  </si>
  <si>
    <t>G273</t>
  </si>
  <si>
    <t>G274</t>
  </si>
  <si>
    <t>G275</t>
  </si>
  <si>
    <t>G276</t>
  </si>
  <si>
    <t>G277</t>
  </si>
  <si>
    <t>G278</t>
  </si>
  <si>
    <t>G279</t>
  </si>
  <si>
    <t>G280</t>
  </si>
  <si>
    <t>G281</t>
  </si>
  <si>
    <t>G282</t>
  </si>
  <si>
    <t>G283</t>
  </si>
  <si>
    <t>G284</t>
  </si>
  <si>
    <t>G285</t>
  </si>
  <si>
    <t>G286</t>
  </si>
  <si>
    <t>G287</t>
  </si>
  <si>
    <t>G288</t>
  </si>
  <si>
    <t>G289</t>
  </si>
  <si>
    <t>G290</t>
  </si>
  <si>
    <t>G291</t>
  </si>
  <si>
    <t>G292</t>
  </si>
  <si>
    <t>G293</t>
  </si>
  <si>
    <t>G294</t>
  </si>
  <si>
    <t>G295</t>
  </si>
  <si>
    <t>G296</t>
  </si>
  <si>
    <t>G297</t>
  </si>
  <si>
    <t>G298</t>
  </si>
  <si>
    <t>G299</t>
  </si>
  <si>
    <t>G300</t>
  </si>
  <si>
    <t>G301</t>
  </si>
  <si>
    <t>G302</t>
  </si>
  <si>
    <t>G303</t>
  </si>
  <si>
    <t>G304</t>
  </si>
  <si>
    <t>G305</t>
  </si>
  <si>
    <t>G306</t>
  </si>
  <si>
    <t>G307</t>
  </si>
  <si>
    <t>G308</t>
  </si>
  <si>
    <t>G309</t>
  </si>
  <si>
    <t>G310</t>
  </si>
  <si>
    <t>G311</t>
  </si>
  <si>
    <t>G312</t>
  </si>
  <si>
    <t>G313</t>
  </si>
  <si>
    <t>G314</t>
  </si>
  <si>
    <t>G315</t>
  </si>
  <si>
    <t>G316</t>
  </si>
  <si>
    <t>G317</t>
  </si>
  <si>
    <t>G318</t>
  </si>
  <si>
    <t>G319</t>
  </si>
  <si>
    <t>G320</t>
  </si>
  <si>
    <t>G321</t>
  </si>
  <si>
    <t>G322</t>
  </si>
  <si>
    <t>G323</t>
  </si>
  <si>
    <t>G324</t>
  </si>
  <si>
    <t>G325</t>
  </si>
  <si>
    <t>G326</t>
  </si>
  <si>
    <t>G327</t>
  </si>
  <si>
    <t>G328</t>
  </si>
  <si>
    <t>G329</t>
  </si>
  <si>
    <t>G330</t>
  </si>
  <si>
    <t>G331</t>
  </si>
  <si>
    <t>G332</t>
  </si>
  <si>
    <t>G333</t>
  </si>
  <si>
    <t>G334</t>
  </si>
  <si>
    <t>G335</t>
  </si>
  <si>
    <t>G336</t>
  </si>
  <si>
    <t>G337</t>
  </si>
  <si>
    <t>G338</t>
  </si>
  <si>
    <t>G339</t>
  </si>
  <si>
    <t>G340</t>
  </si>
  <si>
    <t>G341</t>
  </si>
  <si>
    <t>G342</t>
  </si>
  <si>
    <t>G343</t>
  </si>
  <si>
    <t>G344</t>
  </si>
  <si>
    <t>G345</t>
  </si>
  <si>
    <t>G346</t>
  </si>
  <si>
    <t>G347</t>
  </si>
  <si>
    <t>G348</t>
  </si>
  <si>
    <t>G349</t>
  </si>
  <si>
    <t>G350</t>
  </si>
  <si>
    <t>G351</t>
  </si>
  <si>
    <t>G352</t>
  </si>
  <si>
    <t>G353</t>
  </si>
  <si>
    <t>G354</t>
  </si>
  <si>
    <t>G355</t>
  </si>
  <si>
    <t>G356</t>
  </si>
  <si>
    <t>G357</t>
  </si>
  <si>
    <t>G358</t>
  </si>
  <si>
    <t>G359</t>
  </si>
  <si>
    <t>G360</t>
  </si>
  <si>
    <t>G361</t>
  </si>
  <si>
    <t>G362</t>
  </si>
  <si>
    <t>G363</t>
  </si>
  <si>
    <t>G364</t>
  </si>
  <si>
    <t>G365</t>
  </si>
  <si>
    <t>G366</t>
  </si>
  <si>
    <t>G367</t>
  </si>
  <si>
    <t>G368</t>
  </si>
  <si>
    <t>G369</t>
  </si>
  <si>
    <t>G370</t>
  </si>
  <si>
    <t>G371</t>
  </si>
  <si>
    <t>G372</t>
  </si>
  <si>
    <t>G373</t>
  </si>
  <si>
    <t>G374</t>
  </si>
  <si>
    <t>G375</t>
  </si>
  <si>
    <t>G376</t>
  </si>
  <si>
    <t>G377</t>
  </si>
  <si>
    <t>G378</t>
  </si>
  <si>
    <t>G379</t>
  </si>
  <si>
    <t>G380</t>
  </si>
  <si>
    <t>G381</t>
  </si>
  <si>
    <t>G382</t>
  </si>
  <si>
    <t>G383</t>
  </si>
  <si>
    <t>G384</t>
  </si>
  <si>
    <t>G385</t>
  </si>
  <si>
    <t>G386</t>
  </si>
  <si>
    <t>G387</t>
  </si>
  <si>
    <t>G388</t>
  </si>
  <si>
    <t>G389</t>
  </si>
  <si>
    <t>G390</t>
  </si>
  <si>
    <t>G391</t>
  </si>
  <si>
    <t>G392</t>
  </si>
  <si>
    <t>G393</t>
  </si>
  <si>
    <t>G394</t>
  </si>
  <si>
    <t>G395</t>
  </si>
  <si>
    <t>G396</t>
  </si>
  <si>
    <t>G397</t>
  </si>
  <si>
    <t>G398</t>
  </si>
  <si>
    <t>G399</t>
  </si>
  <si>
    <t>G400</t>
  </si>
  <si>
    <t>G401</t>
  </si>
  <si>
    <t>G402</t>
  </si>
  <si>
    <t>G403</t>
  </si>
  <si>
    <t>G404</t>
  </si>
  <si>
    <t>G405</t>
  </si>
  <si>
    <t>G406</t>
  </si>
  <si>
    <t>G407</t>
  </si>
  <si>
    <t>G408</t>
  </si>
  <si>
    <t>G409</t>
  </si>
  <si>
    <t>G410</t>
  </si>
  <si>
    <t>G411</t>
  </si>
  <si>
    <t>G412</t>
  </si>
  <si>
    <t>G413</t>
  </si>
  <si>
    <t>G414</t>
  </si>
  <si>
    <t>G415</t>
  </si>
  <si>
    <t>G416</t>
  </si>
  <si>
    <t>G417</t>
  </si>
  <si>
    <t>G418</t>
  </si>
  <si>
    <t>G419</t>
  </si>
  <si>
    <t>G420</t>
  </si>
  <si>
    <t>G421</t>
  </si>
  <si>
    <t>G422</t>
  </si>
  <si>
    <t>G423</t>
  </si>
  <si>
    <t>G424</t>
  </si>
  <si>
    <t>G425</t>
  </si>
  <si>
    <t>G426</t>
  </si>
  <si>
    <t>G427</t>
  </si>
  <si>
    <t>G428</t>
  </si>
  <si>
    <t>G429</t>
  </si>
  <si>
    <t>G430</t>
  </si>
  <si>
    <t>G431</t>
  </si>
  <si>
    <t>G432</t>
  </si>
  <si>
    <t>G433</t>
  </si>
  <si>
    <t>0, 12, 96</t>
  </si>
  <si>
    <t>0, 136, 227</t>
  </si>
  <si>
    <t>0, 100, 50</t>
  </si>
  <si>
    <t>0, 176, 22</t>
  </si>
  <si>
    <t>191, 0, 0</t>
  </si>
  <si>
    <t>230, 120, 0</t>
  </si>
  <si>
    <t>255, 191, 0</t>
  </si>
  <si>
    <t>150, 200, 0</t>
  </si>
  <si>
    <t>200, 0, 120</t>
  </si>
  <si>
    <t>77, 0, 96</t>
  </si>
  <si>
    <t>91, 0, 191</t>
  </si>
  <si>
    <t>0, 98, 130</t>
  </si>
  <si>
    <t>0, 23, 187</t>
  </si>
  <si>
    <t>32, 166, 255</t>
  </si>
  <si>
    <t>0, 191, 96</t>
  </si>
  <si>
    <t>0, 249, 31</t>
  </si>
  <si>
    <t>255, 4, 4</t>
  </si>
  <si>
    <t>255, 150, 34</t>
  </si>
  <si>
    <t>255, 205, 53</t>
  </si>
  <si>
    <t>194, 255, 11</t>
  </si>
  <si>
    <t>255, 11, 157</t>
  </si>
  <si>
    <t>150, 0, 187</t>
  </si>
  <si>
    <t>123, 4, 255</t>
  </si>
  <si>
    <t>0, 159, 213</t>
  </si>
  <si>
    <t>26, 54, 255</t>
  </si>
  <si>
    <t>91, 189, 255</t>
  </si>
  <si>
    <t>28, 255, 141</t>
  </si>
  <si>
    <t>66, 255, 89</t>
  </si>
  <si>
    <t>255, 74, 74</t>
  </si>
  <si>
    <t>255, 179, 94</t>
  </si>
  <si>
    <t>255, 218, 106</t>
  </si>
  <si>
    <t>211, 255, 79</t>
  </si>
  <si>
    <t>255, 79, 185</t>
  </si>
  <si>
    <t>209, 26, 255</t>
  </si>
  <si>
    <t>160, 74, 255</t>
  </si>
  <si>
    <t>43, 202, 255</t>
  </si>
  <si>
    <t>119, 136, 255</t>
  </si>
  <si>
    <t>151, 214, 255</t>
  </si>
  <si>
    <t>119, 255, 187</t>
  </si>
  <si>
    <t>138, 255, 153</t>
  </si>
  <si>
    <t>255, 142, 142</t>
  </si>
  <si>
    <t>255, 206, 153</t>
  </si>
  <si>
    <t>255, 232, 159</t>
  </si>
  <si>
    <t>227, 255, 145</t>
  </si>
  <si>
    <t>255, 145, 210</t>
  </si>
  <si>
    <t>227, 119, 255</t>
  </si>
  <si>
    <t>196, 142, 255</t>
  </si>
  <si>
    <t>128, 223, 255</t>
  </si>
  <si>
    <t>213, 218, 255</t>
  </si>
  <si>
    <t>LayoutAlgorithm░The graph was laid out using the Harel-Koren Fast Multiscale layout algorithm.▓GraphDirectedness░The graph is undirected.▓GroupingDescription░The graph's vertices were grouped by cluster using the Girvan-Newman cluster algorithm.</t>
  </si>
  <si>
    <t>Subgraph</t>
  </si>
  <si>
    <t>Group 1</t>
  </si>
  <si>
    <t>Group 2</t>
  </si>
  <si>
    <t>Edges</t>
  </si>
  <si>
    <t>Top URLs in Tweet in G1</t>
  </si>
  <si>
    <t>Top URLs in Tweet in G2</t>
  </si>
  <si>
    <t>G1 Count</t>
  </si>
  <si>
    <t>Top URLs in Tweet in G3</t>
  </si>
  <si>
    <t>G2 Count</t>
  </si>
  <si>
    <t>Top URLs in Tweet in G4</t>
  </si>
  <si>
    <t>G3 Count</t>
  </si>
  <si>
    <t>Top URLs in Tweet in G5</t>
  </si>
  <si>
    <t>G4 Count</t>
  </si>
  <si>
    <t>Top URLs in Tweet in G6</t>
  </si>
  <si>
    <t>G5 Count</t>
  </si>
  <si>
    <t>Top URLs in Tweet in G7</t>
  </si>
  <si>
    <t>G6 Count</t>
  </si>
  <si>
    <t>Top URLs in Tweet in G8</t>
  </si>
  <si>
    <t>G7 Count</t>
  </si>
  <si>
    <t>Top URLs in Tweet in G9</t>
  </si>
  <si>
    <t>G8 Count</t>
  </si>
  <si>
    <t>Top URLs in Tweet in G10</t>
  </si>
  <si>
    <t>G9 Count</t>
  </si>
  <si>
    <t>G10 Count</t>
  </si>
  <si>
    <t>Top Domains in Tweet in G1</t>
  </si>
  <si>
    <t>Top Domains in Tweet in G2</t>
  </si>
  <si>
    <t>Top Domains in Tweet in G3</t>
  </si>
  <si>
    <t>Top Domains in Tweet in G4</t>
  </si>
  <si>
    <t>Top Domains in Tweet in G5</t>
  </si>
  <si>
    <t>Top Domains in Tweet in G6</t>
  </si>
  <si>
    <t>Top Domains in Tweet in G7</t>
  </si>
  <si>
    <t>Top Domains in Tweet in G8</t>
  </si>
  <si>
    <t>Top Domains in Tweet in G9</t>
  </si>
  <si>
    <t>Top Domains in Tweet in G10</t>
  </si>
  <si>
    <t>Top Hashtags in Tweet in G1</t>
  </si>
  <si>
    <t>Top Hashtags in Tweet in G2</t>
  </si>
  <si>
    <t>Top Hashtags in Tweet in G3</t>
  </si>
  <si>
    <t>Top Hashtags in Tweet in G4</t>
  </si>
  <si>
    <t>Top Hashtags in Tweet in G5</t>
  </si>
  <si>
    <t>Top Hashtags in Tweet in G6</t>
  </si>
  <si>
    <t>Top Hashtags in Tweet in G7</t>
  </si>
  <si>
    <t>Top Hashtags in Tweet in G8</t>
  </si>
  <si>
    <t>Top Hashtags in Tweet in G9</t>
  </si>
  <si>
    <t>Top Hashtags in Tweet in G10</t>
  </si>
  <si>
    <t>Top Words in Tweet in G1</t>
  </si>
  <si>
    <t>Top Words in Tweet in G2</t>
  </si>
  <si>
    <t>Top Words in Tweet in G3</t>
  </si>
  <si>
    <t>Top Words in Tweet in G4</t>
  </si>
  <si>
    <t>Top Words in Tweet in G5</t>
  </si>
  <si>
    <t>Top Words in Tweet in G6</t>
  </si>
  <si>
    <t>Top Words in Tweet in G7</t>
  </si>
  <si>
    <t>Top Words in Tweet in G8</t>
  </si>
  <si>
    <t>Top Words in Tweet in G9</t>
  </si>
  <si>
    <t>Top Words in Tweet in G10</t>
  </si>
  <si>
    <t>Top Word Pairs in Tweet in G1</t>
  </si>
  <si>
    <t>Top Word Pairs in Tweet in G2</t>
  </si>
  <si>
    <t>Top Word Pairs in Tweet in G3</t>
  </si>
  <si>
    <t>Top Word Pairs in Tweet in G4</t>
  </si>
  <si>
    <t>Top Word Pairs in Tweet in G5</t>
  </si>
  <si>
    <t>Top Word Pairs in Tweet in G6</t>
  </si>
  <si>
    <t>Top Word Pairs in Tweet in G7</t>
  </si>
  <si>
    <t>Top Word Pairs in Tweet in G8</t>
  </si>
  <si>
    <t>Top Word Pairs in Tweet in G9</t>
  </si>
  <si>
    <t>Top Word Pairs in Tweet in G10</t>
  </si>
  <si>
    <t>Top Replied-To in G1</t>
  </si>
  <si>
    <t>Top Replied-To in G2</t>
  </si>
  <si>
    <t>Top Mentioned in G1</t>
  </si>
  <si>
    <t>Top Mentioned in G2</t>
  </si>
  <si>
    <t>Top Replied-To in G3</t>
  </si>
  <si>
    <t>Top Mentioned in G3</t>
  </si>
  <si>
    <t>Top Replied-To in G4</t>
  </si>
  <si>
    <t>Top Mentioned in G4</t>
  </si>
  <si>
    <t>Top Replied-To in G5</t>
  </si>
  <si>
    <t>Top Mentioned in G5</t>
  </si>
  <si>
    <t>Top Replied-To in G6</t>
  </si>
  <si>
    <t>Top Mentioned in G6</t>
  </si>
  <si>
    <t>Top Replied-To in G7</t>
  </si>
  <si>
    <t>Top Mentioned in G7</t>
  </si>
  <si>
    <t>Top Replied-To in G8</t>
  </si>
  <si>
    <t>Top Mentioned in G8</t>
  </si>
  <si>
    <t>Top Replied-To in G9</t>
  </si>
  <si>
    <t>Top Mentioned in G9</t>
  </si>
  <si>
    <t>Top Replied-To in G10</t>
  </si>
  <si>
    <t>Top Mentioned in G10</t>
  </si>
  <si>
    <t>Top Tweeters in G1</t>
  </si>
  <si>
    <t>Top Tweeters in G2</t>
  </si>
  <si>
    <t>Top Tweeters in G3</t>
  </si>
  <si>
    <t>Top Tweeters in G4</t>
  </si>
  <si>
    <t>Top Tweeters in G5</t>
  </si>
  <si>
    <t>Top Tweeters in G6</t>
  </si>
  <si>
    <t>Top Tweeters in G7</t>
  </si>
  <si>
    <t>Top Tweeters in G8</t>
  </si>
  <si>
    <t>Top Tweeters in G9</t>
  </si>
  <si>
    <t>Top Tweeters in G10</t>
  </si>
  <si>
    <t>&lt;?xml version="1.0" encoding="utf-8"?&gt;_x000D_
&lt;configuration&gt;_x000D_
  &lt;configSections&gt;_x000D_
    &lt;sectionGroup name="userSettings" type="System.Configuration.UserSettingsGroup, System, Version=2.0.0.0, Culture=neutral, PublicKeyToken=b77a5c561934e089"&gt;_x000D_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&lt;/sectionGroup&gt;_x000D_
  &lt;/configSections&gt;_x000D_
  &lt;userSettings&gt;_x000D_
    &lt;GroupUserSettings&gt;_x000D_
      &lt;setting name="ReadGroups" serializeAs="String"&gt;_x000D_
        &lt;value&gt;True&lt;/value&gt;_x000D_
      &lt;/setting&gt;_x000D_
    &lt;/GroupUserSettings&gt;_x000D_
    &lt;ClusterUserSettings&gt;_x000D_
      &lt;setting name="PutNeighborlessVerticesInOneCluster" serializeAs="String"&gt;_x000D_
        &lt;value&gt;False&lt;/value&gt;_x000D_
      &lt;/setting&gt;_x000D_
      &lt;setting name="ClusterAlgorithm" serializeAs="String"&gt;_x000D_
        &lt;value&gt;GirvanNewman&lt;/value&gt;_x000D_
      &lt;/setting&gt;_x000D_
    &lt;/ClusterUserSettings&gt;_x000D_
    &lt;LayoutUserSettings&gt;_x000D_
      &lt;setting name="Layout" serializeAs="String"&gt;_x000D_
        &lt;value&gt;HarelKorenFastMultiscale&lt;/value&gt;_x000D_
      &lt;/setting&gt;_x000D_
      &lt;setting name="FruchtermanReingoldIterations" serializeAs="String"&gt;_x000D_
        &lt;value&gt;10&lt;/value&gt;_x000D_
      &lt;/setting&gt;_x000D_
      &lt;setting name="IntergroupEdgeStyle" serializeAs="String"&gt;_x000D_
        &lt;value&gt;Combine&lt;/value&gt;_x000D_
      &lt;/setting&gt;_x000D_
      &lt;setting name="FruchtermanReingoldC" serializeAs="String"&gt;_x000D_
        &lt;value&gt;3&lt;/value&gt;_x000D_
      &lt;/setting&gt;_x000D_
      &lt;setting name="BoxLayoutAlgorithm" serializeAs="String"&gt;_x000D_
        &lt;value&gt;PackedRectangles&lt;/value&gt;_x000D_
      &lt;/setting&gt;_x000D_
      &lt;setting name="ImproveLayoutOfGroups" serializeAs="String"&gt;_x000D_
        &lt;value&gt;False&lt;/value&gt;_x000D_
      &lt;/setting&gt;_x000D_
      &lt;setting name="LayoutStyle" serializeAs="String"&gt;_x000D_
        &lt;value&gt;UseGroups&lt;/value&gt;_x000D_
      &lt;/setting&gt;_x000D_
      &lt;setting name="GroupRectanglePenWidth" serializeAs="String"&gt;_x000D_
        &lt;value&gt;1&lt;/value&gt;_x000D_
      &lt;/setting&gt;_x000D_
      &lt;setting name="Margin" serializeAs="String"&gt;_x000D_
        &lt;value&gt;6&lt;/value&gt;_x000D_
      &lt;/setting&gt;_x000D_
    &lt;/LayoutUserSettings&gt;_x000D_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&lt;GraphZoomAndScaleUserSettings&gt;_x000D_
      &lt;setting name="GraphScale" serializeAs="String"&gt;_x000D_
        &lt;value&gt;1&lt;/value&gt;_x000D_
      &lt;/setting&gt;_x000D_
    &lt;/GraphZoomAndScaleUserSettings&gt;_x000D_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ClusteringCoefficient, BrandesFastCentralities, EigenvectorCentrality, PageRank, OverallMetrics, GroupMetrics, EdgeReciprocation, TopNBy, TwitterSearchNetworkTopItems, Words, ReciprocatedVertexPairRatio, EdgeCreation, TimeSeries&lt;/value&gt;_x000D_
      &lt;/setting&gt;_x000D_
    &lt;/GraphMetricUserSettings&gt;_x000D_
    &lt;AutoFillUserSettings3&gt;_x000D_
      &lt;setting name="EdgeWidthSourc</t>
  </si>
  <si>
    <t>eColumnName" serializeAs="String"&gt;_x000D_
        &lt;value /&gt;_x000D_
      &lt;/setting&gt;_x000D_
      &lt;setting name="VertexLayoutOrderSourceColumnName" serializeAs="String"&gt;_x000D_
        &lt;value /&gt;_x000D_
      &lt;/setting&gt;_x000D_
      &lt;setting name="VertexLabelFillColorSourceColumnName" serializeAs="String"&gt;_x000D_
        &lt;value /&gt;_x000D_
      &lt;/setting&gt;_x000D_
      &lt;setting name="VertexPolarRSourceColumnName" serializeAs="String"&gt;_x000D_
        &lt;value /&gt;_x000D_
      &lt;/setting&gt;_x000D_
      &lt;setting name="EdgeStyleSourceColumnName" serializeAs="String"&gt;_x000D_
        &lt;value /&gt;_x000D_
      &lt;/setting&gt;_x000D_
      &lt;setting name="VertexToolTipSourceColumnName" serializeAs="String"&gt;_x000D_
        &lt;value /&gt;_x000D_
      &lt;/setting&gt;_x000D_
      &lt;setting name="GroupCollapsedSourceColumnName" serializeAs="String"&gt;_x000D_
        &lt;value /&gt;_x000D_
      &lt;/setting&gt;_x000D_
      &lt;setting name="VertexShapeSourceColumnName" serializeAs="String"&gt;_x000D_
        &lt;value /&gt;_x000D_
      &lt;/setting&gt;_x000D_
      &lt;setting name="VertexYSourceColumnName" serializeAs="String"&gt;_x000D_
        &lt;value /&gt;_x000D_
      &lt;/setting&gt;_x000D_
      &lt;setting name="VertexColorSourceColumnName" serializeAs="String"&gt;_x000D_
        &lt;value&gt;PageRank&lt;/value&gt;_x000D_
      &lt;/setting&gt;_x000D_
      &lt;setting name="VertexLabelPositionSourceColumnName" serializeAs="String"&gt;_x000D_
        &lt;value /&gt;_x000D_
      &lt;/setting&gt;_x000D_
      &lt;setting name="EdgeVisibilitySourceColumnName" serializeAs="String"&gt;_x000D_
        &lt;value /&gt;_x000D_
      &lt;/setting&gt;_x000D_
      &lt;setting name="EdgeLabelSourceColumnName" serializeAs="String"&gt;_x000D_
        &lt;value /&gt;_x000D_
      &lt;/setting&gt;_x000D_
      &lt;setting name="VertexVisibilitySourceColumnName" serializeAs="String"&gt;_x000D_
        &lt;value /&gt;_x000D_
      &lt;/setting&gt;_x000D_
      &lt;setting name="GroupLabelSourceColumnName" serializeAs="String"&gt;_x000D_
        &lt;value /&gt;_x000D_
      &lt;/setting&gt;_x000D_
      &lt;setting name="VertexAlphaSourceColumnName" serializeAs="String"&gt;_x000D_
        &lt;value /&gt;_x000D_
      &lt;/setting&gt;_x000D_
      &lt;setting name="VertexRadiusSourceColumnName" serializeAs="String"&gt;_x000D_
        &lt;value&gt;PageRank&lt;/value&gt;_x000D_
      &lt;/setting&gt;_x000D_
      &lt;setting name="EdgeColorSourceColumnName" serializeAs="String"&gt;_x000D_
        &lt;value /&gt;_x000D_
      &lt;/setting&gt;_x000D_
      &lt;setting name="VertexLabelSourceColumnName" serializeAs="String"&gt;_x000D_
        &lt;value /&gt;_x000D_
      &lt;/setting&gt;_x000D_
      &lt;setting name="VertexPolarAngleSourceColumnName" serializeAs="String"&gt;_x000D_
        &lt;value /&gt;_x000D_
      &lt;/setting&gt;_x000D_
      &lt;setting name="EdgeAlphaSourceColumnName" serializeAs="String"&gt;_x000D_
        &lt;value /&gt;_x000D_
      &lt;/setting&gt;_x000D_
      &lt;setting name="VertexXSourceColumnName" serializeAs="String"&gt;_x000D_
        &lt;value /&gt;_x000D_
      &lt;/setting&gt;_x000D_
      &lt;setting name="VertexColorDetails" serializeAs="String"&gt;_x000D_
        &lt;value&gt;False	False	0	0	Silver	Red	False	False	True&lt;/value&gt;_x000D_
      &lt;/setting&gt;_x000D_
      &lt;setting name="EdgeColorDetails" serializeAs="String"&gt;_x000D_
        &lt;value&gt;False	False	0	10	241, 137, 4	46, 7, 195	False	False	True&lt;/value&gt;_x000D_
      &lt;/setting&gt;_x000D_
      &lt;setting name="VertexLabelFillColorDetails" serializeAs="String"&gt;_x000D_
        &lt;value&gt;False	False	0	10	241, 137, 4	46, 7, 195	False	False	True&lt;/value&gt;_x000D_
      &lt;/setting&gt;_x000D_
      &lt;setting name="EdgeVisibilityDetails" serializeAs="String"&gt;_x000D_
        &lt;value&gt;GreaterThan	0	Show	Skip&lt;/value&gt;_x000D_
      &lt;/setting&gt;_x000D_
      &lt;setting name="VertexAlphaDetails" serializeAs="String"&gt;_x000D_
        &lt;value&gt;False	False	0	100	10	100	False	False&lt;/value&gt;_x000D_
      &lt;/setting&gt;_x000D_
      &lt;setting name="VertexLabelPositionDetails" serializeAs="String"&gt;_x000D_
        &lt;value&gt;GreaterThan	0	Bottom Center	Nowhere&lt;/value&gt;_x000D_
      &lt;/setting&gt;_x000D_
      &lt;setting name="VertexShapeDetails" serializeAs="String"&gt;_x000D_
        &lt;value&gt;GreaterThan	0	Solid Square	Disk&lt;/value&gt;_x000D_
      &lt;/setting&gt;_x000D_
      &lt;setting name="GroupCollapsedDetails" serializeAs="String"&gt;_x000D_
        &lt;value&gt;GreaterThan	0	Yes	No&lt;/value&gt;_x000D_
      &lt;/setting&gt;_x000D_
      &lt;setting name="EdgeWidthDetails" serializeAs="String"&gt;_x000D_
        &lt;value&gt;False	False	1	10	1	10	False	False&lt;/value&gt;_x000D_
      &lt;/setting&gt;_x000D_
      &lt;setting name="VertexPolarRDetails" serializeAs="String"&gt;_x000D_
        &lt;value&gt;False	False	0	0	0	1	False	False&lt;/value&gt;_x000D_
      &lt;/setting&gt;_x000D_
      &lt;setting name="EdgeStyleDetails" serializeAs="String"&gt;_x000D_
        &lt;value&gt;GreaterThan	0	Solid	Dash&lt;/value&gt;_x000D_
      &lt;/setting&gt;_x000D_
      &lt;setting name="VertexPolarAngleDetails" serializeAs="String"&gt;_x000D_
        &lt;value&gt;False	False	0	0	0	359	False	False&lt;/value&gt;_x000D_
      &lt;/setting&gt;_x000D_
      &lt;setting name="VertexRadiusDetails" serializeAs="String"&gt;_x000D_
        &lt;value&gt;False	False	0	0	1.5	30	False	False&lt;/value&gt;_x000D_
      &lt;/setting&gt;_x000D_
      &lt;setting name="VertexXDetails" serializeAs="String"&gt;_x000D_
        &lt;value&gt;False	False	0	0	0	9999	False	False&lt;/value&gt;_x000D_
      &lt;/setting&gt;_x000D_
      &lt;setting name="EdgeAlphaDetails" serializeAs="String"&gt;_x000D_
        &lt;value&gt;False	False	0	100	10	100	False	False&lt;/value&gt;_x000D_
      &lt;/setting&gt;_x000D_
      &lt;setting name="VertexLayoutOrderDetails" serializeAs="String"&gt;_x000D_
        &lt;value&gt;False	False	0	0	1	9999	False	False&lt;/value&gt;_x000D_
      &lt;/setting&gt;_x000D_
      &lt;setting name="VertexVisibilityDetails" serializeAs="String"&gt;_x000D_
        &lt;value&gt;GreaterThan	0	Show if in an Edge	Skip&lt;/value&gt;_x000D_
      &lt;/setting&gt;_x000D_
      &lt;setting name="VertexYDetails" serializeAs="String"&gt;_x000D_
        &lt;value&gt;False	False	0	0	0	9999	False	False&lt;/value&gt;_x000D_
      &lt;/setting&gt;_x000D_
    &lt;/AutoFillUserSettings3&gt;_x000D_
  &lt;/userSettings&gt;_x000D_
&lt;/configuration&gt;</t>
  </si>
  <si>
    <t>C:\Users\prt_mesaye.bahiru\Pictures\mayor.png</t>
  </si>
  <si>
    <t>C:\Users\prt_mesaye.bahiru\Pictures\sean.png</t>
  </si>
  <si>
    <t>donald</t>
  </si>
  <si>
    <t>C:\Users\prt_mesaye.bahiru\Pictures\junior.png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</si>
</sst>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2"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
      <sz val="11"/>
      <color theme="1"/>
      <name val="Calibri"/>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34">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6" fillId="6" borderId="1" xfId="6"/>
    <xf numFmtId="0" fontId="10" fillId="5" borderId="1" xfId="4" applyNumberFormat="1" applyFont="1" applyAlignment="1">
      <alignment wrapText="1"/>
    </xf>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 fontId="0" fillId="5" borderId="1" xfId="4" applyNumberFormat="1" applyFont="1"/>
    <xf numFmtId="0" fontId="0" fillId="2" borderId="1" xfId="1" applyNumberFormat="1" applyFont="1"/>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0"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0"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xf numFmtId="0" fontId="0" fillId="0" borderId="0" xfId="0" applyAlignment="1"/>
    <xf numFmtId="0" fontId="5" fillId="5" borderId="1" xfId="8" applyNumberFormat="1" applyAlignment="1"/>
    <xf numFmtId="0" fontId="0" fillId="0" borderId="0" xfId="0" quotePrefix="1" applyAlignment="1"/>
    <xf numFmtId="49" fontId="5" fillId="4" borderId="1" xfId="5" applyNumberFormat="1" applyAlignment="1">
      <alignment wrapText="1"/>
    </xf>
    <xf numFmtId="1" fontId="5" fillId="4" borderId="1" xfId="5" quotePrefix="1" applyNumberFormat="1" applyAlignment="1"/>
    <xf numFmtId="0" fontId="0" fillId="5" borderId="1" xfId="4" applyNumberFormat="1" applyFont="1" applyBorder="1"/>
    <xf numFmtId="164" fontId="0" fillId="5" borderId="1" xfId="4" applyNumberFormat="1" applyFont="1" applyBorder="1"/>
    <xf numFmtId="1" fontId="0" fillId="5" borderId="1" xfId="4" applyNumberFormat="1" applyFont="1" applyBorder="1"/>
    <xf numFmtId="49" fontId="6" fillId="6" borderId="1" xfId="6" applyNumberFormat="1" applyBorder="1"/>
    <xf numFmtId="0" fontId="6" fillId="6" borderId="1" xfId="6" applyNumberFormat="1" applyBorder="1"/>
    <xf numFmtId="164" fontId="0" fillId="3" borderId="1" xfId="7" applyNumberFormat="1" applyFont="1" applyBorder="1"/>
    <xf numFmtId="165" fontId="0" fillId="3" borderId="1" xfId="7" applyNumberFormat="1" applyFont="1" applyBorder="1"/>
    <xf numFmtId="0" fontId="0" fillId="3" borderId="1" xfId="7" applyNumberFormat="1" applyFont="1" applyBorder="1"/>
    <xf numFmtId="166" fontId="0" fillId="3" borderId="1" xfId="7" applyNumberFormat="1" applyFont="1" applyBorder="1"/>
    <xf numFmtId="1" fontId="0" fillId="4" borderId="1" xfId="5" applyNumberFormat="1" applyFont="1" applyBorder="1" applyAlignment="1"/>
    <xf numFmtId="167" fontId="5" fillId="4" borderId="1" xfId="5" applyNumberFormat="1" applyBorder="1" applyAlignment="1"/>
    <xf numFmtId="0" fontId="0" fillId="2" borderId="1" xfId="1" applyNumberFormat="1" applyFont="1" applyBorder="1"/>
    <xf numFmtId="0" fontId="0" fillId="0" borderId="0" xfId="0" quotePrefix="1" applyAlignment="1">
      <alignment wrapText="1"/>
    </xf>
    <xf numFmtId="49" fontId="6" fillId="6" borderId="0" xfId="6" applyNumberFormat="1" applyBorder="1"/>
    <xf numFmtId="49" fontId="0" fillId="0" borderId="1" xfId="3" applyNumberFormat="1" applyFont="1" applyBorder="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11" fillId="5" borderId="11" xfId="4" applyNumberFormat="1" applyFont="1" applyBorder="1"/>
    <xf numFmtId="0" fontId="11" fillId="2" borderId="11" xfId="1" applyNumberFormat="1" applyFont="1" applyBorder="1"/>
    <xf numFmtId="49" fontId="0" fillId="0" borderId="0" xfId="3" applyNumberFormat="1" applyFont="1" applyBorder="1" applyAlignment="1"/>
    <xf numFmtId="0" fontId="0" fillId="5" borderId="1" xfId="4" applyNumberFormat="1" applyFont="1" applyAlignment="1"/>
    <xf numFmtId="0" fontId="0" fillId="0" borderId="0" xfId="3" applyFont="1" applyAlignment="1"/>
    <xf numFmtId="0" fontId="0" fillId="0" borderId="0" xfId="3" applyFont="1" applyAlignment="1">
      <alignment wrapText="1"/>
    </xf>
    <xf numFmtId="0" fontId="0" fillId="2" borderId="12" xfId="1" applyNumberFormat="1" applyFont="1" applyBorder="1"/>
    <xf numFmtId="0" fontId="0" fillId="0" borderId="7" xfId="3" applyFont="1" applyBorder="1" applyAlignment="1"/>
    <xf numFmtId="0" fontId="0" fillId="0" borderId="0" xfId="3" applyFont="1" applyBorder="1" applyAlignment="1"/>
  </cellXfs>
  <cellStyles count="9">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314">
    <dxf>
      <alignment horizontal="general" vertical="bottom" textRotation="0" wrapText="0" indent="0" justifyLastLine="0" shrinkToFit="0" readingOrder="0"/>
    </dxf>
    <dxf>
      <alignment horizontal="general" vertical="bottom" textRotation="0" wrapText="0" indent="0" justifyLastLine="0" shrinkToFit="0" readingOrder="0"/>
      <border outline="0">
        <left/>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dxf>
    <dxf>
      <numFmt numFmtId="0" formatCode="General"/>
    </dxf>
    <dxf>
      <numFmt numFmtId="167" formatCode="0.000"/>
      <alignment horizontal="general" vertical="bottom" textRotation="0" wrapText="0" relative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border outline="0">
        <right style="thin">
          <color theme="0"/>
        </right>
      </border>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313"/>
      <tableStyleElement type="headerRow" dxfId="312"/>
    </tableStyle>
    <tableStyle name="NodeXL Table" pivot="0" count="1" xr9:uid="{00000000-0011-0000-FFFF-FFFF01000000}">
      <tableStyleElement type="headerRow" dxfId="31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2841</c:v>
                </c:pt>
              </c:strCache>
            </c:strRef>
          </c:tx>
          <c:spPr>
            <a:solidFill>
              <a:schemeClr val="accent1"/>
            </a:solidFill>
          </c:spPr>
          <c:invertIfNegative val="0"/>
          <c:cat>
            <c:numRef>
              <c:f>'Overall Metrics'!$D$2:$D$45</c:f>
              <c:numCache>
                <c:formatCode>#,##0.00</c:formatCode>
                <c:ptCount val="44"/>
                <c:pt idx="0">
                  <c:v>1</c:v>
                </c:pt>
                <c:pt idx="1">
                  <c:v>3.3023255813953489</c:v>
                </c:pt>
                <c:pt idx="2">
                  <c:v>5.6046511627906979</c:v>
                </c:pt>
                <c:pt idx="3">
                  <c:v>7.9069767441860463</c:v>
                </c:pt>
                <c:pt idx="4">
                  <c:v>10.209302325581396</c:v>
                </c:pt>
                <c:pt idx="5">
                  <c:v>12.511627906976745</c:v>
                </c:pt>
                <c:pt idx="6">
                  <c:v>14.813953488372094</c:v>
                </c:pt>
                <c:pt idx="7">
                  <c:v>17.116279069767444</c:v>
                </c:pt>
                <c:pt idx="8">
                  <c:v>19.418604651162791</c:v>
                </c:pt>
                <c:pt idx="9">
                  <c:v>21.720930232558139</c:v>
                </c:pt>
                <c:pt idx="10">
                  <c:v>24.023255813953487</c:v>
                </c:pt>
                <c:pt idx="11">
                  <c:v>26.325581395348834</c:v>
                </c:pt>
                <c:pt idx="12">
                  <c:v>28.627906976744182</c:v>
                </c:pt>
                <c:pt idx="13">
                  <c:v>30.930232558139529</c:v>
                </c:pt>
                <c:pt idx="14">
                  <c:v>33.232558139534881</c:v>
                </c:pt>
                <c:pt idx="15">
                  <c:v>35.534883720930232</c:v>
                </c:pt>
                <c:pt idx="16">
                  <c:v>37.837209302325583</c:v>
                </c:pt>
                <c:pt idx="17">
                  <c:v>40.139534883720934</c:v>
                </c:pt>
                <c:pt idx="18">
                  <c:v>42.441860465116285</c:v>
                </c:pt>
                <c:pt idx="19">
                  <c:v>44.744186046511636</c:v>
                </c:pt>
                <c:pt idx="20">
                  <c:v>47.046511627906987</c:v>
                </c:pt>
                <c:pt idx="21">
                  <c:v>49.348837209302339</c:v>
                </c:pt>
                <c:pt idx="22">
                  <c:v>51.65116279069769</c:v>
                </c:pt>
                <c:pt idx="23">
                  <c:v>53.953488372093041</c:v>
                </c:pt>
                <c:pt idx="24">
                  <c:v>56.255813953488392</c:v>
                </c:pt>
                <c:pt idx="25">
                  <c:v>58.558139534883743</c:v>
                </c:pt>
                <c:pt idx="26">
                  <c:v>60.860465116279094</c:v>
                </c:pt>
                <c:pt idx="27">
                  <c:v>63.162790697674446</c:v>
                </c:pt>
                <c:pt idx="28">
                  <c:v>65.46511627906979</c:v>
                </c:pt>
                <c:pt idx="29">
                  <c:v>67.767441860465141</c:v>
                </c:pt>
                <c:pt idx="30">
                  <c:v>70.069767441860492</c:v>
                </c:pt>
                <c:pt idx="31">
                  <c:v>72.372093023255843</c:v>
                </c:pt>
                <c:pt idx="32">
                  <c:v>74.674418604651194</c:v>
                </c:pt>
                <c:pt idx="33">
                  <c:v>76.976744186046545</c:v>
                </c:pt>
                <c:pt idx="34">
                  <c:v>79.279069767441896</c:v>
                </c:pt>
                <c:pt idx="35">
                  <c:v>81.581395348837248</c:v>
                </c:pt>
                <c:pt idx="36">
                  <c:v>83.883720930232599</c:v>
                </c:pt>
                <c:pt idx="37">
                  <c:v>86.18604651162795</c:v>
                </c:pt>
                <c:pt idx="38">
                  <c:v>88.488372093023301</c:v>
                </c:pt>
                <c:pt idx="39">
                  <c:v>90.790697674418652</c:v>
                </c:pt>
                <c:pt idx="40">
                  <c:v>93.093023255814003</c:v>
                </c:pt>
                <c:pt idx="41">
                  <c:v>95.395348837209355</c:v>
                </c:pt>
                <c:pt idx="42">
                  <c:v>97.697674418604706</c:v>
                </c:pt>
                <c:pt idx="43">
                  <c:v>100</c:v>
                </c:pt>
              </c:numCache>
            </c:numRef>
          </c:cat>
          <c:val>
            <c:numRef>
              <c:f>'Overall Metrics'!$E$2:$E$45</c:f>
              <c:numCache>
                <c:formatCode>General</c:formatCode>
                <c:ptCount val="44"/>
                <c:pt idx="0">
                  <c:v>2841</c:v>
                </c:pt>
                <c:pt idx="1">
                  <c:v>141</c:v>
                </c:pt>
                <c:pt idx="2">
                  <c:v>59</c:v>
                </c:pt>
                <c:pt idx="3">
                  <c:v>36</c:v>
                </c:pt>
                <c:pt idx="4">
                  <c:v>12</c:v>
                </c:pt>
                <c:pt idx="5">
                  <c:v>9</c:v>
                </c:pt>
                <c:pt idx="6">
                  <c:v>9</c:v>
                </c:pt>
                <c:pt idx="7">
                  <c:v>4</c:v>
                </c:pt>
                <c:pt idx="8">
                  <c:v>4</c:v>
                </c:pt>
                <c:pt idx="9">
                  <c:v>2</c:v>
                </c:pt>
                <c:pt idx="10">
                  <c:v>1</c:v>
                </c:pt>
                <c:pt idx="11">
                  <c:v>1</c:v>
                </c:pt>
                <c:pt idx="12">
                  <c:v>1</c:v>
                </c:pt>
                <c:pt idx="13">
                  <c:v>3</c:v>
                </c:pt>
                <c:pt idx="14">
                  <c:v>0</c:v>
                </c:pt>
                <c:pt idx="15">
                  <c:v>0</c:v>
                </c:pt>
                <c:pt idx="16">
                  <c:v>1</c:v>
                </c:pt>
                <c:pt idx="17">
                  <c:v>0</c:v>
                </c:pt>
                <c:pt idx="18">
                  <c:v>0</c:v>
                </c:pt>
                <c:pt idx="19">
                  <c:v>1</c:v>
                </c:pt>
                <c:pt idx="20">
                  <c:v>1</c:v>
                </c:pt>
                <c:pt idx="21">
                  <c:v>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0</c:v>
                </c:pt>
                <c:pt idx="41">
                  <c:v>0</c:v>
                </c:pt>
                <c:pt idx="42">
                  <c:v>0</c:v>
                </c:pt>
                <c:pt idx="43">
                  <c:v>1</c:v>
                </c:pt>
              </c:numCache>
            </c:numRef>
          </c:val>
          <c:extLst>
            <c:ext xmlns:c16="http://schemas.microsoft.com/office/drawing/2014/chart" uri="{C3380CC4-5D6E-409C-BE32-E72D297353CC}">
              <c16:uniqueId val="{00000000-BED5-4F95-805B-2D0A638BF37C}"/>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D4E-42C4-9C43-24F640DB3B7C}"/>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68D-40E5-8E41-EC75D84D8DFD}"/>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2997</c:v>
                </c:pt>
              </c:strCache>
            </c:strRef>
          </c:tx>
          <c:spPr>
            <a:solidFill>
              <a:schemeClr val="accent1"/>
            </a:solidFill>
          </c:spPr>
          <c:invertIfNegative val="0"/>
          <c:cat>
            <c:numRef>
              <c:f>'Overall Metrics'!$J$2:$J$45</c:f>
              <c:numCache>
                <c:formatCode>#,##0.00</c:formatCode>
                <c:ptCount val="44"/>
                <c:pt idx="0">
                  <c:v>0</c:v>
                </c:pt>
                <c:pt idx="1">
                  <c:v>13509.00242672093</c:v>
                </c:pt>
                <c:pt idx="2">
                  <c:v>27018.00485344186</c:v>
                </c:pt>
                <c:pt idx="3">
                  <c:v>40527.00728016279</c:v>
                </c:pt>
                <c:pt idx="4">
                  <c:v>54036.00970688372</c:v>
                </c:pt>
                <c:pt idx="5">
                  <c:v>67545.012133604643</c:v>
                </c:pt>
                <c:pt idx="6">
                  <c:v>81054.014560325566</c:v>
                </c:pt>
                <c:pt idx="7">
                  <c:v>94563.016987046489</c:v>
                </c:pt>
                <c:pt idx="8">
                  <c:v>108072.01941376741</c:v>
                </c:pt>
                <c:pt idx="9">
                  <c:v>121581.02184048833</c:v>
                </c:pt>
                <c:pt idx="10">
                  <c:v>135090.02426720926</c:v>
                </c:pt>
                <c:pt idx="11">
                  <c:v>148599.02669393018</c:v>
                </c:pt>
                <c:pt idx="12">
                  <c:v>162108.0291206511</c:v>
                </c:pt>
                <c:pt idx="13">
                  <c:v>175617.03154737203</c:v>
                </c:pt>
                <c:pt idx="14">
                  <c:v>189126.03397409295</c:v>
                </c:pt>
                <c:pt idx="15">
                  <c:v>202635.03640081387</c:v>
                </c:pt>
                <c:pt idx="16">
                  <c:v>216144.03882753479</c:v>
                </c:pt>
                <c:pt idx="17">
                  <c:v>229653.04125425572</c:v>
                </c:pt>
                <c:pt idx="18">
                  <c:v>243162.04368097664</c:v>
                </c:pt>
                <c:pt idx="19">
                  <c:v>256671.04610769756</c:v>
                </c:pt>
                <c:pt idx="20">
                  <c:v>270180.04853441851</c:v>
                </c:pt>
                <c:pt idx="21">
                  <c:v>283689.05096113944</c:v>
                </c:pt>
                <c:pt idx="22">
                  <c:v>297198.05338786036</c:v>
                </c:pt>
                <c:pt idx="23">
                  <c:v>310707.05581458128</c:v>
                </c:pt>
                <c:pt idx="24">
                  <c:v>324216.05824130221</c:v>
                </c:pt>
                <c:pt idx="25">
                  <c:v>337725.06066802313</c:v>
                </c:pt>
                <c:pt idx="26">
                  <c:v>351234.06309474405</c:v>
                </c:pt>
                <c:pt idx="27">
                  <c:v>364743.06552146497</c:v>
                </c:pt>
                <c:pt idx="28">
                  <c:v>378252.0679481859</c:v>
                </c:pt>
                <c:pt idx="29">
                  <c:v>391761.07037490682</c:v>
                </c:pt>
                <c:pt idx="30">
                  <c:v>405270.07280162774</c:v>
                </c:pt>
                <c:pt idx="31">
                  <c:v>418779.07522834867</c:v>
                </c:pt>
                <c:pt idx="32">
                  <c:v>432288.07765506959</c:v>
                </c:pt>
                <c:pt idx="33">
                  <c:v>445797.08008179051</c:v>
                </c:pt>
                <c:pt idx="34">
                  <c:v>459306.08250851143</c:v>
                </c:pt>
                <c:pt idx="35">
                  <c:v>472815.08493523236</c:v>
                </c:pt>
                <c:pt idx="36">
                  <c:v>486324.08736195328</c:v>
                </c:pt>
                <c:pt idx="37">
                  <c:v>499833.0897886742</c:v>
                </c:pt>
                <c:pt idx="38">
                  <c:v>513342.09221539513</c:v>
                </c:pt>
                <c:pt idx="39">
                  <c:v>526851.09464211611</c:v>
                </c:pt>
                <c:pt idx="40">
                  <c:v>540360.09706883703</c:v>
                </c:pt>
                <c:pt idx="41">
                  <c:v>553869.09949555795</c:v>
                </c:pt>
                <c:pt idx="42">
                  <c:v>567378.10192227887</c:v>
                </c:pt>
                <c:pt idx="43">
                  <c:v>580887.10434900003</c:v>
                </c:pt>
              </c:numCache>
            </c:numRef>
          </c:cat>
          <c:val>
            <c:numRef>
              <c:f>'Overall Metrics'!$K$2:$K$45</c:f>
              <c:numCache>
                <c:formatCode>General</c:formatCode>
                <c:ptCount val="44"/>
                <c:pt idx="0">
                  <c:v>2997</c:v>
                </c:pt>
                <c:pt idx="1">
                  <c:v>67</c:v>
                </c:pt>
                <c:pt idx="2">
                  <c:v>28</c:v>
                </c:pt>
                <c:pt idx="3">
                  <c:v>12</c:v>
                </c:pt>
                <c:pt idx="4">
                  <c:v>8</c:v>
                </c:pt>
                <c:pt idx="5">
                  <c:v>12</c:v>
                </c:pt>
                <c:pt idx="6">
                  <c:v>1</c:v>
                </c:pt>
                <c:pt idx="7">
                  <c:v>2</c:v>
                </c:pt>
                <c:pt idx="8">
                  <c:v>1</c:v>
                </c:pt>
                <c:pt idx="9">
                  <c:v>0</c:v>
                </c:pt>
                <c:pt idx="10">
                  <c:v>1</c:v>
                </c:pt>
                <c:pt idx="11">
                  <c:v>0</c:v>
                </c:pt>
                <c:pt idx="12">
                  <c:v>1</c:v>
                </c:pt>
                <c:pt idx="13">
                  <c:v>0</c:v>
                </c:pt>
                <c:pt idx="14">
                  <c:v>0</c:v>
                </c:pt>
                <c:pt idx="15">
                  <c:v>0</c:v>
                </c:pt>
                <c:pt idx="16">
                  <c:v>0</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92EE-4F72-A842-9D38FB6477EE}"/>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1892</c:v>
                </c:pt>
              </c:strCache>
            </c:strRef>
          </c:tx>
          <c:spPr>
            <a:solidFill>
              <a:schemeClr val="accent1"/>
            </a:solidFill>
          </c:spPr>
          <c:invertIfNegative val="0"/>
          <c:cat>
            <c:numRef>
              <c:f>'Overall Metrics'!$L$2:$L$45</c:f>
              <c:numCache>
                <c:formatCode>#,##0.00</c:formatCode>
                <c:ptCount val="44"/>
                <c:pt idx="0">
                  <c:v>4.3999999999999999E-5</c:v>
                </c:pt>
                <c:pt idx="1">
                  <c:v>2.3298790697674418E-2</c:v>
                </c:pt>
                <c:pt idx="2">
                  <c:v>4.6553581395348834E-2</c:v>
                </c:pt>
                <c:pt idx="3">
                  <c:v>6.9808372093023249E-2</c:v>
                </c:pt>
                <c:pt idx="4">
                  <c:v>9.3063162790697665E-2</c:v>
                </c:pt>
                <c:pt idx="5">
                  <c:v>0.11631795348837208</c:v>
                </c:pt>
                <c:pt idx="6">
                  <c:v>0.13957274418604651</c:v>
                </c:pt>
                <c:pt idx="7">
                  <c:v>0.16282753488372093</c:v>
                </c:pt>
                <c:pt idx="8">
                  <c:v>0.18608232558139534</c:v>
                </c:pt>
                <c:pt idx="9">
                  <c:v>0.20933711627906976</c:v>
                </c:pt>
                <c:pt idx="10">
                  <c:v>0.23259190697674417</c:v>
                </c:pt>
                <c:pt idx="11">
                  <c:v>0.25584669767441859</c:v>
                </c:pt>
                <c:pt idx="12">
                  <c:v>0.27910148837209303</c:v>
                </c:pt>
                <c:pt idx="13">
                  <c:v>0.30235627906976748</c:v>
                </c:pt>
                <c:pt idx="14">
                  <c:v>0.32561106976744192</c:v>
                </c:pt>
                <c:pt idx="15">
                  <c:v>0.34886586046511636</c:v>
                </c:pt>
                <c:pt idx="16">
                  <c:v>0.37212065116279081</c:v>
                </c:pt>
                <c:pt idx="17">
                  <c:v>0.39537544186046525</c:v>
                </c:pt>
                <c:pt idx="18">
                  <c:v>0.41863023255813969</c:v>
                </c:pt>
                <c:pt idx="19">
                  <c:v>0.44188502325581414</c:v>
                </c:pt>
                <c:pt idx="20">
                  <c:v>0.46513981395348858</c:v>
                </c:pt>
                <c:pt idx="21">
                  <c:v>0.48839460465116302</c:v>
                </c:pt>
                <c:pt idx="22">
                  <c:v>0.51164939534883747</c:v>
                </c:pt>
                <c:pt idx="23">
                  <c:v>0.53490418604651191</c:v>
                </c:pt>
                <c:pt idx="24">
                  <c:v>0.55815897674418635</c:v>
                </c:pt>
                <c:pt idx="25">
                  <c:v>0.5814137674418608</c:v>
                </c:pt>
                <c:pt idx="26">
                  <c:v>0.60466855813953524</c:v>
                </c:pt>
                <c:pt idx="27">
                  <c:v>0.62792334883720968</c:v>
                </c:pt>
                <c:pt idx="28">
                  <c:v>0.65117813953488413</c:v>
                </c:pt>
                <c:pt idx="29">
                  <c:v>0.67443293023255857</c:v>
                </c:pt>
                <c:pt idx="30">
                  <c:v>0.69768772093023301</c:v>
                </c:pt>
                <c:pt idx="31">
                  <c:v>0.72094251162790746</c:v>
                </c:pt>
                <c:pt idx="32">
                  <c:v>0.7441973023255819</c:v>
                </c:pt>
                <c:pt idx="33">
                  <c:v>0.76745209302325634</c:v>
                </c:pt>
                <c:pt idx="34">
                  <c:v>0.79070688372093079</c:v>
                </c:pt>
                <c:pt idx="35">
                  <c:v>0.81396167441860523</c:v>
                </c:pt>
                <c:pt idx="36">
                  <c:v>0.83721646511627967</c:v>
                </c:pt>
                <c:pt idx="37">
                  <c:v>0.86047125581395412</c:v>
                </c:pt>
                <c:pt idx="38">
                  <c:v>0.88372604651162856</c:v>
                </c:pt>
                <c:pt idx="39">
                  <c:v>0.906980837209303</c:v>
                </c:pt>
                <c:pt idx="40">
                  <c:v>0.93023562790697745</c:v>
                </c:pt>
                <c:pt idx="41">
                  <c:v>0.95349041860465189</c:v>
                </c:pt>
                <c:pt idx="42">
                  <c:v>0.97674520930232633</c:v>
                </c:pt>
                <c:pt idx="43">
                  <c:v>1</c:v>
                </c:pt>
              </c:numCache>
            </c:numRef>
          </c:cat>
          <c:val>
            <c:numRef>
              <c:f>'Overall Metrics'!$M$2:$M$45</c:f>
              <c:numCache>
                <c:formatCode>General</c:formatCode>
                <c:ptCount val="44"/>
                <c:pt idx="0">
                  <c:v>1892</c:v>
                </c:pt>
                <c:pt idx="1">
                  <c:v>98</c:v>
                </c:pt>
                <c:pt idx="2">
                  <c:v>94</c:v>
                </c:pt>
                <c:pt idx="3">
                  <c:v>53</c:v>
                </c:pt>
                <c:pt idx="4">
                  <c:v>52</c:v>
                </c:pt>
                <c:pt idx="5">
                  <c:v>16</c:v>
                </c:pt>
                <c:pt idx="6">
                  <c:v>53</c:v>
                </c:pt>
                <c:pt idx="7">
                  <c:v>20</c:v>
                </c:pt>
                <c:pt idx="8">
                  <c:v>87</c:v>
                </c:pt>
                <c:pt idx="9">
                  <c:v>0</c:v>
                </c:pt>
                <c:pt idx="10">
                  <c:v>23</c:v>
                </c:pt>
                <c:pt idx="11">
                  <c:v>0</c:v>
                </c:pt>
                <c:pt idx="12">
                  <c:v>0</c:v>
                </c:pt>
                <c:pt idx="13">
                  <c:v>0</c:v>
                </c:pt>
                <c:pt idx="14">
                  <c:v>185</c:v>
                </c:pt>
                <c:pt idx="15">
                  <c:v>0</c:v>
                </c:pt>
                <c:pt idx="16">
                  <c:v>0</c:v>
                </c:pt>
                <c:pt idx="17">
                  <c:v>0</c:v>
                </c:pt>
                <c:pt idx="18">
                  <c:v>0</c:v>
                </c:pt>
                <c:pt idx="19">
                  <c:v>0</c:v>
                </c:pt>
                <c:pt idx="20">
                  <c:v>0</c:v>
                </c:pt>
                <c:pt idx="21">
                  <c:v>79</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480</c:v>
                </c:pt>
              </c:numCache>
            </c:numRef>
          </c:val>
          <c:extLst>
            <c:ext xmlns:c16="http://schemas.microsoft.com/office/drawing/2014/chart" uri="{C3380CC4-5D6E-409C-BE32-E72D297353CC}">
              <c16:uniqueId val="{00000000-B1ED-4259-93A4-5CCEC99D8C45}"/>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3096</c:v>
                </c:pt>
              </c:strCache>
            </c:strRef>
          </c:tx>
          <c:spPr>
            <a:solidFill>
              <a:schemeClr val="accent1"/>
            </a:solidFill>
          </c:spPr>
          <c:invertIfNegative val="0"/>
          <c:cat>
            <c:numRef>
              <c:f>'Overall Metrics'!$N$2:$N$45</c:f>
              <c:numCache>
                <c:formatCode>#,##0.00</c:formatCode>
                <c:ptCount val="44"/>
                <c:pt idx="0">
                  <c:v>0</c:v>
                </c:pt>
                <c:pt idx="1">
                  <c:v>1.7928139534883723E-3</c:v>
                </c:pt>
                <c:pt idx="2">
                  <c:v>3.5856279069767447E-3</c:v>
                </c:pt>
                <c:pt idx="3">
                  <c:v>5.378441860465117E-3</c:v>
                </c:pt>
                <c:pt idx="4">
                  <c:v>7.1712558139534893E-3</c:v>
                </c:pt>
                <c:pt idx="5">
                  <c:v>8.9640697674418617E-3</c:v>
                </c:pt>
                <c:pt idx="6">
                  <c:v>1.0756883720930234E-2</c:v>
                </c:pt>
                <c:pt idx="7">
                  <c:v>1.2549697674418606E-2</c:v>
                </c:pt>
                <c:pt idx="8">
                  <c:v>1.4342511627906979E-2</c:v>
                </c:pt>
                <c:pt idx="9">
                  <c:v>1.6135325581395351E-2</c:v>
                </c:pt>
                <c:pt idx="10">
                  <c:v>1.7928139534883723E-2</c:v>
                </c:pt>
                <c:pt idx="11">
                  <c:v>1.9720953488372096E-2</c:v>
                </c:pt>
                <c:pt idx="12">
                  <c:v>2.1513767441860468E-2</c:v>
                </c:pt>
                <c:pt idx="13">
                  <c:v>2.330658139534884E-2</c:v>
                </c:pt>
                <c:pt idx="14">
                  <c:v>2.5099395348837213E-2</c:v>
                </c:pt>
                <c:pt idx="15">
                  <c:v>2.6892209302325585E-2</c:v>
                </c:pt>
                <c:pt idx="16">
                  <c:v>2.8685023255813957E-2</c:v>
                </c:pt>
                <c:pt idx="17">
                  <c:v>3.047783720930233E-2</c:v>
                </c:pt>
                <c:pt idx="18">
                  <c:v>3.2270651162790702E-2</c:v>
                </c:pt>
                <c:pt idx="19">
                  <c:v>3.4063465116279071E-2</c:v>
                </c:pt>
                <c:pt idx="20">
                  <c:v>3.5856279069767447E-2</c:v>
                </c:pt>
                <c:pt idx="21">
                  <c:v>3.7649093023255822E-2</c:v>
                </c:pt>
                <c:pt idx="22">
                  <c:v>3.9441906976744198E-2</c:v>
                </c:pt>
                <c:pt idx="23">
                  <c:v>4.1234720930232574E-2</c:v>
                </c:pt>
                <c:pt idx="24">
                  <c:v>4.302753488372095E-2</c:v>
                </c:pt>
                <c:pt idx="25">
                  <c:v>4.4820348837209326E-2</c:v>
                </c:pt>
                <c:pt idx="26">
                  <c:v>4.6613162790697701E-2</c:v>
                </c:pt>
                <c:pt idx="27">
                  <c:v>4.8405976744186077E-2</c:v>
                </c:pt>
                <c:pt idx="28">
                  <c:v>5.0198790697674453E-2</c:v>
                </c:pt>
                <c:pt idx="29">
                  <c:v>5.1991604651162829E-2</c:v>
                </c:pt>
                <c:pt idx="30">
                  <c:v>5.3784418604651205E-2</c:v>
                </c:pt>
                <c:pt idx="31">
                  <c:v>5.557723255813958E-2</c:v>
                </c:pt>
                <c:pt idx="32">
                  <c:v>5.7370046511627956E-2</c:v>
                </c:pt>
                <c:pt idx="33">
                  <c:v>5.9162860465116332E-2</c:v>
                </c:pt>
                <c:pt idx="34">
                  <c:v>6.0955674418604708E-2</c:v>
                </c:pt>
                <c:pt idx="35">
                  <c:v>6.2748488372093084E-2</c:v>
                </c:pt>
                <c:pt idx="36">
                  <c:v>6.4541302325581459E-2</c:v>
                </c:pt>
                <c:pt idx="37">
                  <c:v>6.6334116279069835E-2</c:v>
                </c:pt>
                <c:pt idx="38">
                  <c:v>6.8126930232558211E-2</c:v>
                </c:pt>
                <c:pt idx="39">
                  <c:v>6.9919744186046587E-2</c:v>
                </c:pt>
                <c:pt idx="40">
                  <c:v>7.1712558139534963E-2</c:v>
                </c:pt>
                <c:pt idx="41">
                  <c:v>7.3505372093023338E-2</c:v>
                </c:pt>
                <c:pt idx="42">
                  <c:v>7.5298186046511714E-2</c:v>
                </c:pt>
                <c:pt idx="43">
                  <c:v>7.7091000000000007E-2</c:v>
                </c:pt>
              </c:numCache>
            </c:numRef>
          </c:cat>
          <c:val>
            <c:numRef>
              <c:f>'Overall Metrics'!$O$2:$O$45</c:f>
              <c:numCache>
                <c:formatCode>General</c:formatCode>
                <c:ptCount val="44"/>
                <c:pt idx="0">
                  <c:v>3096</c:v>
                </c:pt>
                <c:pt idx="1">
                  <c:v>0</c:v>
                </c:pt>
                <c:pt idx="2">
                  <c:v>0</c:v>
                </c:pt>
                <c:pt idx="3">
                  <c:v>6</c:v>
                </c:pt>
                <c:pt idx="4">
                  <c:v>0</c:v>
                </c:pt>
                <c:pt idx="5">
                  <c:v>0</c:v>
                </c:pt>
                <c:pt idx="6">
                  <c:v>0</c:v>
                </c:pt>
                <c:pt idx="7">
                  <c:v>0</c:v>
                </c:pt>
                <c:pt idx="8">
                  <c:v>0</c:v>
                </c:pt>
                <c:pt idx="9">
                  <c:v>0</c:v>
                </c:pt>
                <c:pt idx="10">
                  <c:v>2</c:v>
                </c:pt>
                <c:pt idx="11">
                  <c:v>0</c:v>
                </c:pt>
                <c:pt idx="12">
                  <c:v>0</c:v>
                </c:pt>
                <c:pt idx="13">
                  <c:v>0</c:v>
                </c:pt>
                <c:pt idx="14">
                  <c:v>24</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0</c:v>
                </c:pt>
                <c:pt idx="42">
                  <c:v>1</c:v>
                </c:pt>
                <c:pt idx="43">
                  <c:v>2</c:v>
                </c:pt>
              </c:numCache>
            </c:numRef>
          </c:val>
          <c:extLst>
            <c:ext xmlns:c16="http://schemas.microsoft.com/office/drawing/2014/chart" uri="{C3380CC4-5D6E-409C-BE32-E72D297353CC}">
              <c16:uniqueId val="{00000000-BDF6-4C41-8B12-05428B447B95}"/>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3092</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Metrics'!$S$2:$S$45</c:f>
              <c:numCache>
                <c:formatCode>General</c:formatCode>
                <c:ptCount val="44"/>
                <c:pt idx="0">
                  <c:v>3092</c:v>
                </c:pt>
                <c:pt idx="1">
                  <c:v>0</c:v>
                </c:pt>
                <c:pt idx="2">
                  <c:v>1</c:v>
                </c:pt>
                <c:pt idx="3">
                  <c:v>0</c:v>
                </c:pt>
                <c:pt idx="4">
                  <c:v>0</c:v>
                </c:pt>
                <c:pt idx="5">
                  <c:v>0</c:v>
                </c:pt>
                <c:pt idx="6">
                  <c:v>2</c:v>
                </c:pt>
                <c:pt idx="7">
                  <c:v>0</c:v>
                </c:pt>
                <c:pt idx="8">
                  <c:v>1</c:v>
                </c:pt>
                <c:pt idx="9">
                  <c:v>1</c:v>
                </c:pt>
                <c:pt idx="10">
                  <c:v>0</c:v>
                </c:pt>
                <c:pt idx="11">
                  <c:v>0</c:v>
                </c:pt>
                <c:pt idx="12">
                  <c:v>0</c:v>
                </c:pt>
                <c:pt idx="13">
                  <c:v>0</c:v>
                </c:pt>
                <c:pt idx="14">
                  <c:v>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32</c:v>
                </c:pt>
              </c:numCache>
            </c:numRef>
          </c:val>
          <c:extLst>
            <c:ext xmlns:c16="http://schemas.microsoft.com/office/drawing/2014/chart" uri="{C3380CC4-5D6E-409C-BE32-E72D297353CC}">
              <c16:uniqueId val="{00000000-2599-4BD6-BCE2-C0780088921B}"/>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2704</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Metrics'!$Q$2:$Q$45</c:f>
              <c:numCache>
                <c:formatCode>General</c:formatCode>
                <c:ptCount val="44"/>
                <c:pt idx="0">
                  <c:v>2704</c:v>
                </c:pt>
                <c:pt idx="1">
                  <c:v>279</c:v>
                </c:pt>
                <c:pt idx="2">
                  <c:v>77</c:v>
                </c:pt>
                <c:pt idx="3">
                  <c:v>23</c:v>
                </c:pt>
                <c:pt idx="4">
                  <c:v>18</c:v>
                </c:pt>
                <c:pt idx="5">
                  <c:v>10</c:v>
                </c:pt>
                <c:pt idx="6">
                  <c:v>8</c:v>
                </c:pt>
                <c:pt idx="7">
                  <c:v>0</c:v>
                </c:pt>
                <c:pt idx="8">
                  <c:v>1</c:v>
                </c:pt>
                <c:pt idx="9">
                  <c:v>1</c:v>
                </c:pt>
                <c:pt idx="10">
                  <c:v>1</c:v>
                </c:pt>
                <c:pt idx="11">
                  <c:v>0</c:v>
                </c:pt>
                <c:pt idx="12">
                  <c:v>1</c:v>
                </c:pt>
                <c:pt idx="13">
                  <c:v>0</c:v>
                </c:pt>
                <c:pt idx="14">
                  <c:v>0</c:v>
                </c:pt>
                <c:pt idx="15">
                  <c:v>0</c:v>
                </c:pt>
                <c:pt idx="16">
                  <c:v>2</c:v>
                </c:pt>
                <c:pt idx="17">
                  <c:v>0</c:v>
                </c:pt>
                <c:pt idx="18">
                  <c:v>0</c:v>
                </c:pt>
                <c:pt idx="19">
                  <c:v>1</c:v>
                </c:pt>
                <c:pt idx="20">
                  <c:v>0</c:v>
                </c:pt>
                <c:pt idx="21">
                  <c:v>0</c:v>
                </c:pt>
                <c:pt idx="22">
                  <c:v>4</c:v>
                </c:pt>
                <c:pt idx="23">
                  <c:v>0</c:v>
                </c:pt>
                <c:pt idx="24">
                  <c:v>0</c:v>
                </c:pt>
                <c:pt idx="25">
                  <c:v>0</c:v>
                </c:pt>
                <c:pt idx="26">
                  <c:v>0</c:v>
                </c:pt>
                <c:pt idx="27">
                  <c:v>0</c:v>
                </c:pt>
                <c:pt idx="28">
                  <c:v>0</c:v>
                </c:pt>
                <c:pt idx="29">
                  <c:v>0</c:v>
                </c:pt>
                <c:pt idx="30">
                  <c:v>0</c:v>
                </c:pt>
                <c:pt idx="31">
                  <c:v>1</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8613-4437-A715-6EAA8F3F26B4}"/>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3092</c:v>
                </c:pt>
              </c:strCache>
            </c:strRef>
          </c:tx>
          <c:spPr>
            <a:solidFill>
              <a:schemeClr val="accent1"/>
            </a:solidFill>
          </c:spPr>
          <c:invertIfNegative val="0"/>
          <c:cat>
            <c:numRef>
              <c:f>'Overall Metrics'!$T$2:$T$45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Metrics'!$U$2:$U$45</c:f>
              <c:numCache>
                <c:formatCode>General</c:formatCode>
                <c:ptCount val="44"/>
                <c:pt idx="0">
                  <c:v>3092</c:v>
                </c:pt>
                <c:pt idx="1">
                  <c:v>0</c:v>
                </c:pt>
                <c:pt idx="2">
                  <c:v>1</c:v>
                </c:pt>
                <c:pt idx="3">
                  <c:v>0</c:v>
                </c:pt>
                <c:pt idx="4">
                  <c:v>0</c:v>
                </c:pt>
                <c:pt idx="5">
                  <c:v>0</c:v>
                </c:pt>
                <c:pt idx="6">
                  <c:v>2</c:v>
                </c:pt>
                <c:pt idx="7">
                  <c:v>0</c:v>
                </c:pt>
                <c:pt idx="8">
                  <c:v>1</c:v>
                </c:pt>
                <c:pt idx="9">
                  <c:v>1</c:v>
                </c:pt>
                <c:pt idx="10">
                  <c:v>0</c:v>
                </c:pt>
                <c:pt idx="11">
                  <c:v>0</c:v>
                </c:pt>
                <c:pt idx="12">
                  <c:v>0</c:v>
                </c:pt>
                <c:pt idx="13">
                  <c:v>0</c:v>
                </c:pt>
                <c:pt idx="14">
                  <c:v>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32</c:v>
                </c:pt>
              </c:numCache>
            </c:numRef>
          </c:val>
          <c:extLst>
            <c:ext xmlns:c16="http://schemas.microsoft.com/office/drawing/2014/chart" uri="{C3380CC4-5D6E-409C-BE32-E72D297353CC}">
              <c16:uniqueId val="{00000000-98FB-4B17-9D15-3AB669EFECC9}"/>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631" Type="http://schemas.openxmlformats.org/officeDocument/2006/relationships/image" Target="../media/image631.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428" Type="http://schemas.openxmlformats.org/officeDocument/2006/relationships/image" Target="../media/image428.png"/><Relationship Id="rId635" Type="http://schemas.openxmlformats.org/officeDocument/2006/relationships/image" Target="../media/image635.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679" Type="http://schemas.openxmlformats.org/officeDocument/2006/relationships/image" Target="../media/image679.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690" Type="http://schemas.openxmlformats.org/officeDocument/2006/relationships/image" Target="../media/image690.png"/><Relationship Id="rId704" Type="http://schemas.openxmlformats.org/officeDocument/2006/relationships/image" Target="../media/image704.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png"/><Relationship Id="rId659" Type="http://schemas.openxmlformats.org/officeDocument/2006/relationships/image" Target="../media/image659.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670" Type="http://schemas.openxmlformats.org/officeDocument/2006/relationships/image" Target="../media/image670.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639" Type="http://schemas.openxmlformats.org/officeDocument/2006/relationships/image" Target="../media/image639.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651" Type="http://schemas.openxmlformats.org/officeDocument/2006/relationships/image" Target="../media/image651.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232" Type="http://schemas.openxmlformats.org/officeDocument/2006/relationships/image" Target="../media/image232.png"/><Relationship Id="rId27" Type="http://schemas.openxmlformats.org/officeDocument/2006/relationships/image" Target="../media/image27.png"/><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265" Type="http://schemas.openxmlformats.org/officeDocument/2006/relationships/image" Target="../media/image265.png"/><Relationship Id="rId472" Type="http://schemas.openxmlformats.org/officeDocument/2006/relationships/image" Target="../media/image47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2</xdr:row>
      <xdr:rowOff>28575</xdr:rowOff>
    </xdr:from>
    <xdr:to>
      <xdr:col>1</xdr:col>
      <xdr:colOff>511175</xdr:colOff>
      <xdr:row>2</xdr:row>
      <xdr:rowOff>352425</xdr:rowOff>
    </xdr:to>
    <xdr:pic>
      <xdr:nvPicPr>
        <xdr:cNvPr id="4" name="Subgraph-Lynda63986855">
          <a:extLst>
            <a:ext uri="{FF2B5EF4-FFF2-40B4-BE49-F238E27FC236}">
              <a16:creationId xmlns:a16="http://schemas.microsoft.com/office/drawing/2014/main" id="{8337AD3D-9515-4732-8326-64A49A349BA2}"/>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0" y="590550"/>
          <a:ext cx="482600" cy="317500"/>
        </a:xfrm>
        <a:prstGeom prst="rect">
          <a:avLst/>
        </a:prstGeom>
      </xdr:spPr>
    </xdr:pic>
    <xdr:clientData/>
  </xdr:twoCellAnchor>
  <xdr:twoCellAnchor editAs="oneCell">
    <xdr:from>
      <xdr:col>1</xdr:col>
      <xdr:colOff>28575</xdr:colOff>
      <xdr:row>3</xdr:row>
      <xdr:rowOff>25400</xdr:rowOff>
    </xdr:from>
    <xdr:to>
      <xdr:col>1</xdr:col>
      <xdr:colOff>511175</xdr:colOff>
      <xdr:row>3</xdr:row>
      <xdr:rowOff>342900</xdr:rowOff>
    </xdr:to>
    <xdr:pic>
      <xdr:nvPicPr>
        <xdr:cNvPr id="8" name="Subgraph-realDonaldTrump">
          <a:extLst>
            <a:ext uri="{FF2B5EF4-FFF2-40B4-BE49-F238E27FC236}">
              <a16:creationId xmlns:a16="http://schemas.microsoft.com/office/drawing/2014/main" id="{DCEE04AA-676D-4FAE-ADB0-310EF6A12419}"/>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7750" y="958850"/>
          <a:ext cx="482600" cy="317500"/>
        </a:xfrm>
        <a:prstGeom prst="rect">
          <a:avLst/>
        </a:prstGeom>
      </xdr:spPr>
    </xdr:pic>
    <xdr:clientData/>
  </xdr:twoCellAnchor>
  <xdr:twoCellAnchor editAs="oneCell">
    <xdr:from>
      <xdr:col>1</xdr:col>
      <xdr:colOff>28575</xdr:colOff>
      <xdr:row>4</xdr:row>
      <xdr:rowOff>22225</xdr:rowOff>
    </xdr:from>
    <xdr:to>
      <xdr:col>1</xdr:col>
      <xdr:colOff>511175</xdr:colOff>
      <xdr:row>4</xdr:row>
      <xdr:rowOff>339725</xdr:rowOff>
    </xdr:to>
    <xdr:pic>
      <xdr:nvPicPr>
        <xdr:cNvPr id="12" name="Subgraph-baamirmukuta">
          <a:extLst>
            <a:ext uri="{FF2B5EF4-FFF2-40B4-BE49-F238E27FC236}">
              <a16:creationId xmlns:a16="http://schemas.microsoft.com/office/drawing/2014/main" id="{314E26AF-8292-476E-8AB9-860F02C8741E}"/>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7750" y="1327150"/>
          <a:ext cx="482600" cy="317500"/>
        </a:xfrm>
        <a:prstGeom prst="rect">
          <a:avLst/>
        </a:prstGeom>
      </xdr:spPr>
    </xdr:pic>
    <xdr:clientData/>
  </xdr:twoCellAnchor>
  <xdr:twoCellAnchor editAs="oneCell">
    <xdr:from>
      <xdr:col>1</xdr:col>
      <xdr:colOff>28575</xdr:colOff>
      <xdr:row>5</xdr:row>
      <xdr:rowOff>19050</xdr:rowOff>
    </xdr:from>
    <xdr:to>
      <xdr:col>1</xdr:col>
      <xdr:colOff>511175</xdr:colOff>
      <xdr:row>5</xdr:row>
      <xdr:rowOff>330200</xdr:rowOff>
    </xdr:to>
    <xdr:pic>
      <xdr:nvPicPr>
        <xdr:cNvPr id="16" name="Subgraph-_HouseofArike_">
          <a:extLst>
            <a:ext uri="{FF2B5EF4-FFF2-40B4-BE49-F238E27FC236}">
              <a16:creationId xmlns:a16="http://schemas.microsoft.com/office/drawing/2014/main" id="{D0B13038-26D3-43F4-AF3D-62929B9F0B12}"/>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50" y="1695450"/>
          <a:ext cx="482600" cy="317500"/>
        </a:xfrm>
        <a:prstGeom prst="rect">
          <a:avLst/>
        </a:prstGeom>
      </xdr:spPr>
    </xdr:pic>
    <xdr:clientData/>
  </xdr:twoCellAnchor>
  <xdr:twoCellAnchor editAs="oneCell">
    <xdr:from>
      <xdr:col>1</xdr:col>
      <xdr:colOff>28575</xdr:colOff>
      <xdr:row>6</xdr:row>
      <xdr:rowOff>15875</xdr:rowOff>
    </xdr:from>
    <xdr:to>
      <xdr:col>1</xdr:col>
      <xdr:colOff>511175</xdr:colOff>
      <xdr:row>6</xdr:row>
      <xdr:rowOff>333375</xdr:rowOff>
    </xdr:to>
    <xdr:pic>
      <xdr:nvPicPr>
        <xdr:cNvPr id="20" name="Subgraph-Saleha34957477">
          <a:extLst>
            <a:ext uri="{FF2B5EF4-FFF2-40B4-BE49-F238E27FC236}">
              <a16:creationId xmlns:a16="http://schemas.microsoft.com/office/drawing/2014/main" id="{B2F35B04-5B18-41CE-ACED-6A685B3B758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750" y="2063750"/>
          <a:ext cx="482600" cy="317500"/>
        </a:xfrm>
        <a:prstGeom prst="rect">
          <a:avLst/>
        </a:prstGeom>
      </xdr:spPr>
    </xdr:pic>
    <xdr:clientData/>
  </xdr:twoCellAnchor>
  <xdr:twoCellAnchor editAs="oneCell">
    <xdr:from>
      <xdr:col>1</xdr:col>
      <xdr:colOff>28575</xdr:colOff>
      <xdr:row>7</xdr:row>
      <xdr:rowOff>12700</xdr:rowOff>
    </xdr:from>
    <xdr:to>
      <xdr:col>1</xdr:col>
      <xdr:colOff>511175</xdr:colOff>
      <xdr:row>7</xdr:row>
      <xdr:rowOff>330200</xdr:rowOff>
    </xdr:to>
    <xdr:pic>
      <xdr:nvPicPr>
        <xdr:cNvPr id="24" name="Subgraph-SamoraFortune">
          <a:extLst>
            <a:ext uri="{FF2B5EF4-FFF2-40B4-BE49-F238E27FC236}">
              <a16:creationId xmlns:a16="http://schemas.microsoft.com/office/drawing/2014/main" id="{525C340D-C90A-40DD-97CE-423191034BF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7750" y="2432050"/>
          <a:ext cx="482600" cy="317500"/>
        </a:xfrm>
        <a:prstGeom prst="rect">
          <a:avLst/>
        </a:prstGeom>
      </xdr:spPr>
    </xdr:pic>
    <xdr:clientData/>
  </xdr:twoCellAnchor>
  <xdr:twoCellAnchor editAs="oneCell">
    <xdr:from>
      <xdr:col>1</xdr:col>
      <xdr:colOff>28575</xdr:colOff>
      <xdr:row>8</xdr:row>
      <xdr:rowOff>9525</xdr:rowOff>
    </xdr:from>
    <xdr:to>
      <xdr:col>1</xdr:col>
      <xdr:colOff>511175</xdr:colOff>
      <xdr:row>8</xdr:row>
      <xdr:rowOff>333375</xdr:rowOff>
    </xdr:to>
    <xdr:pic>
      <xdr:nvPicPr>
        <xdr:cNvPr id="28" name="Subgraph-usa_legionnaire">
          <a:extLst>
            <a:ext uri="{FF2B5EF4-FFF2-40B4-BE49-F238E27FC236}">
              <a16:creationId xmlns:a16="http://schemas.microsoft.com/office/drawing/2014/main" id="{5DC5FD26-2DA3-4981-B3FD-F4C12EBE0E67}"/>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7750" y="2800350"/>
          <a:ext cx="482600" cy="317500"/>
        </a:xfrm>
        <a:prstGeom prst="rect">
          <a:avLst/>
        </a:prstGeom>
      </xdr:spPr>
    </xdr:pic>
    <xdr:clientData/>
  </xdr:twoCellAnchor>
  <xdr:twoCellAnchor editAs="oneCell">
    <xdr:from>
      <xdr:col>1</xdr:col>
      <xdr:colOff>28575</xdr:colOff>
      <xdr:row>9</xdr:row>
      <xdr:rowOff>6350</xdr:rowOff>
    </xdr:from>
    <xdr:to>
      <xdr:col>1</xdr:col>
      <xdr:colOff>511175</xdr:colOff>
      <xdr:row>9</xdr:row>
      <xdr:rowOff>323850</xdr:rowOff>
    </xdr:to>
    <xdr:pic>
      <xdr:nvPicPr>
        <xdr:cNvPr id="32" name="Subgraph-MinaMinaparisi2">
          <a:extLst>
            <a:ext uri="{FF2B5EF4-FFF2-40B4-BE49-F238E27FC236}">
              <a16:creationId xmlns:a16="http://schemas.microsoft.com/office/drawing/2014/main" id="{792437C0-3C4C-48F1-B32C-F4C9693E2833}"/>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7750" y="3168650"/>
          <a:ext cx="482600" cy="317500"/>
        </a:xfrm>
        <a:prstGeom prst="rect">
          <a:avLst/>
        </a:prstGeom>
      </xdr:spPr>
    </xdr:pic>
    <xdr:clientData/>
  </xdr:twoCellAnchor>
  <xdr:twoCellAnchor editAs="oneCell">
    <xdr:from>
      <xdr:col>1</xdr:col>
      <xdr:colOff>28575</xdr:colOff>
      <xdr:row>10</xdr:row>
      <xdr:rowOff>3175</xdr:rowOff>
    </xdr:from>
    <xdr:to>
      <xdr:col>1</xdr:col>
      <xdr:colOff>511175</xdr:colOff>
      <xdr:row>10</xdr:row>
      <xdr:rowOff>320675</xdr:rowOff>
    </xdr:to>
    <xdr:pic>
      <xdr:nvPicPr>
        <xdr:cNvPr id="36" name="Subgraph-khenry657">
          <a:extLst>
            <a:ext uri="{FF2B5EF4-FFF2-40B4-BE49-F238E27FC236}">
              <a16:creationId xmlns:a16="http://schemas.microsoft.com/office/drawing/2014/main" id="{53918226-6861-47C2-959D-2F6600A76FC7}"/>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 y="3536950"/>
          <a:ext cx="482600" cy="317500"/>
        </a:xfrm>
        <a:prstGeom prst="rect">
          <a:avLst/>
        </a:prstGeom>
      </xdr:spPr>
    </xdr:pic>
    <xdr:clientData/>
  </xdr:twoCellAnchor>
  <xdr:twoCellAnchor editAs="oneCell">
    <xdr:from>
      <xdr:col>1</xdr:col>
      <xdr:colOff>28575</xdr:colOff>
      <xdr:row>11</xdr:row>
      <xdr:rowOff>0</xdr:rowOff>
    </xdr:from>
    <xdr:to>
      <xdr:col>1</xdr:col>
      <xdr:colOff>511175</xdr:colOff>
      <xdr:row>11</xdr:row>
      <xdr:rowOff>311150</xdr:rowOff>
    </xdr:to>
    <xdr:pic>
      <xdr:nvPicPr>
        <xdr:cNvPr id="40" name="Subgraph-RealJamesWoods">
          <a:extLst>
            <a:ext uri="{FF2B5EF4-FFF2-40B4-BE49-F238E27FC236}">
              <a16:creationId xmlns:a16="http://schemas.microsoft.com/office/drawing/2014/main" id="{2E9D8362-6EFA-4A70-9814-9D3455E7F7BD}"/>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7750" y="3905250"/>
          <a:ext cx="482600" cy="317500"/>
        </a:xfrm>
        <a:prstGeom prst="rect">
          <a:avLst/>
        </a:prstGeom>
      </xdr:spPr>
    </xdr:pic>
    <xdr:clientData/>
  </xdr:twoCellAnchor>
  <xdr:twoCellAnchor editAs="oneCell">
    <xdr:from>
      <xdr:col>1</xdr:col>
      <xdr:colOff>28575</xdr:colOff>
      <xdr:row>11</xdr:row>
      <xdr:rowOff>368300</xdr:rowOff>
    </xdr:from>
    <xdr:to>
      <xdr:col>1</xdr:col>
      <xdr:colOff>511175</xdr:colOff>
      <xdr:row>12</xdr:row>
      <xdr:rowOff>314325</xdr:rowOff>
    </xdr:to>
    <xdr:pic>
      <xdr:nvPicPr>
        <xdr:cNvPr id="44" name="Subgraph-adetoro2cute">
          <a:extLst>
            <a:ext uri="{FF2B5EF4-FFF2-40B4-BE49-F238E27FC236}">
              <a16:creationId xmlns:a16="http://schemas.microsoft.com/office/drawing/2014/main" id="{FD0B3612-D514-4D78-AFDF-7840E9C4A7B9}"/>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47750" y="4273550"/>
          <a:ext cx="482600" cy="317500"/>
        </a:xfrm>
        <a:prstGeom prst="rect">
          <a:avLst/>
        </a:prstGeom>
      </xdr:spPr>
    </xdr:pic>
    <xdr:clientData/>
  </xdr:twoCellAnchor>
  <xdr:twoCellAnchor editAs="oneCell">
    <xdr:from>
      <xdr:col>1</xdr:col>
      <xdr:colOff>28575</xdr:colOff>
      <xdr:row>12</xdr:row>
      <xdr:rowOff>365125</xdr:rowOff>
    </xdr:from>
    <xdr:to>
      <xdr:col>1</xdr:col>
      <xdr:colOff>511175</xdr:colOff>
      <xdr:row>13</xdr:row>
      <xdr:rowOff>311150</xdr:rowOff>
    </xdr:to>
    <xdr:pic>
      <xdr:nvPicPr>
        <xdr:cNvPr id="48" name="Subgraph-Preciousmaya10">
          <a:extLst>
            <a:ext uri="{FF2B5EF4-FFF2-40B4-BE49-F238E27FC236}">
              <a16:creationId xmlns:a16="http://schemas.microsoft.com/office/drawing/2014/main" id="{BE6F9CCD-550C-44DD-8B82-C39E965E8002}"/>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47750" y="4641850"/>
          <a:ext cx="482600" cy="317500"/>
        </a:xfrm>
        <a:prstGeom prst="rect">
          <a:avLst/>
        </a:prstGeom>
      </xdr:spPr>
    </xdr:pic>
    <xdr:clientData/>
  </xdr:twoCellAnchor>
  <xdr:twoCellAnchor editAs="oneCell">
    <xdr:from>
      <xdr:col>1</xdr:col>
      <xdr:colOff>28575</xdr:colOff>
      <xdr:row>13</xdr:row>
      <xdr:rowOff>361950</xdr:rowOff>
    </xdr:from>
    <xdr:to>
      <xdr:col>1</xdr:col>
      <xdr:colOff>511175</xdr:colOff>
      <xdr:row>14</xdr:row>
      <xdr:rowOff>314325</xdr:rowOff>
    </xdr:to>
    <xdr:pic>
      <xdr:nvPicPr>
        <xdr:cNvPr id="52" name="Subgraph-MustaphaAyinla4">
          <a:extLst>
            <a:ext uri="{FF2B5EF4-FFF2-40B4-BE49-F238E27FC236}">
              <a16:creationId xmlns:a16="http://schemas.microsoft.com/office/drawing/2014/main" id="{148A6D10-6695-43B4-B25A-98AC8852EEB3}"/>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7750" y="5010150"/>
          <a:ext cx="482600" cy="317500"/>
        </a:xfrm>
        <a:prstGeom prst="rect">
          <a:avLst/>
        </a:prstGeom>
      </xdr:spPr>
    </xdr:pic>
    <xdr:clientData/>
  </xdr:twoCellAnchor>
  <xdr:twoCellAnchor editAs="oneCell">
    <xdr:from>
      <xdr:col>1</xdr:col>
      <xdr:colOff>28575</xdr:colOff>
      <xdr:row>14</xdr:row>
      <xdr:rowOff>358775</xdr:rowOff>
    </xdr:from>
    <xdr:to>
      <xdr:col>1</xdr:col>
      <xdr:colOff>511175</xdr:colOff>
      <xdr:row>15</xdr:row>
      <xdr:rowOff>304800</xdr:rowOff>
    </xdr:to>
    <xdr:pic>
      <xdr:nvPicPr>
        <xdr:cNvPr id="56" name="Subgraph-Quin_Ami">
          <a:extLst>
            <a:ext uri="{FF2B5EF4-FFF2-40B4-BE49-F238E27FC236}">
              <a16:creationId xmlns:a16="http://schemas.microsoft.com/office/drawing/2014/main" id="{73576AD8-5737-48E2-BE8E-AF48EDC079D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7750" y="5378450"/>
          <a:ext cx="482600" cy="317500"/>
        </a:xfrm>
        <a:prstGeom prst="rect">
          <a:avLst/>
        </a:prstGeom>
      </xdr:spPr>
    </xdr:pic>
    <xdr:clientData/>
  </xdr:twoCellAnchor>
  <xdr:twoCellAnchor editAs="oneCell">
    <xdr:from>
      <xdr:col>1</xdr:col>
      <xdr:colOff>28575</xdr:colOff>
      <xdr:row>15</xdr:row>
      <xdr:rowOff>355600</xdr:rowOff>
    </xdr:from>
    <xdr:to>
      <xdr:col>1</xdr:col>
      <xdr:colOff>511175</xdr:colOff>
      <xdr:row>16</xdr:row>
      <xdr:rowOff>301625</xdr:rowOff>
    </xdr:to>
    <xdr:pic>
      <xdr:nvPicPr>
        <xdr:cNvPr id="60" name="Subgraph-RealArDor">
          <a:extLst>
            <a:ext uri="{FF2B5EF4-FFF2-40B4-BE49-F238E27FC236}">
              <a16:creationId xmlns:a16="http://schemas.microsoft.com/office/drawing/2014/main" id="{3CEEE7AA-805A-4EC7-9F27-BEDF42DBB7BE}"/>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47750" y="5746750"/>
          <a:ext cx="482600" cy="317500"/>
        </a:xfrm>
        <a:prstGeom prst="rect">
          <a:avLst/>
        </a:prstGeom>
      </xdr:spPr>
    </xdr:pic>
    <xdr:clientData/>
  </xdr:twoCellAnchor>
  <xdr:twoCellAnchor editAs="oneCell">
    <xdr:from>
      <xdr:col>1</xdr:col>
      <xdr:colOff>28575</xdr:colOff>
      <xdr:row>16</xdr:row>
      <xdr:rowOff>352425</xdr:rowOff>
    </xdr:from>
    <xdr:to>
      <xdr:col>1</xdr:col>
      <xdr:colOff>511175</xdr:colOff>
      <xdr:row>17</xdr:row>
      <xdr:rowOff>292100</xdr:rowOff>
    </xdr:to>
    <xdr:pic>
      <xdr:nvPicPr>
        <xdr:cNvPr id="64" name="Subgraph-LaurikaMorfosil">
          <a:extLst>
            <a:ext uri="{FF2B5EF4-FFF2-40B4-BE49-F238E27FC236}">
              <a16:creationId xmlns:a16="http://schemas.microsoft.com/office/drawing/2014/main" id="{24170CEB-DA5B-427F-9014-12DA69E266B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15050"/>
          <a:ext cx="482600" cy="317500"/>
        </a:xfrm>
        <a:prstGeom prst="rect">
          <a:avLst/>
        </a:prstGeom>
      </xdr:spPr>
    </xdr:pic>
    <xdr:clientData/>
  </xdr:twoCellAnchor>
  <xdr:twoCellAnchor editAs="oneCell">
    <xdr:from>
      <xdr:col>1</xdr:col>
      <xdr:colOff>28575</xdr:colOff>
      <xdr:row>17</xdr:row>
      <xdr:rowOff>349250</xdr:rowOff>
    </xdr:from>
    <xdr:to>
      <xdr:col>1</xdr:col>
      <xdr:colOff>511175</xdr:colOff>
      <xdr:row>18</xdr:row>
      <xdr:rowOff>295275</xdr:rowOff>
    </xdr:to>
    <xdr:pic>
      <xdr:nvPicPr>
        <xdr:cNvPr id="68" name="Subgraph-NYCMayor">
          <a:extLst>
            <a:ext uri="{FF2B5EF4-FFF2-40B4-BE49-F238E27FC236}">
              <a16:creationId xmlns:a16="http://schemas.microsoft.com/office/drawing/2014/main" id="{1E9192D3-74C8-46F0-850E-1FAB07764486}"/>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47750" y="6483350"/>
          <a:ext cx="482600" cy="317500"/>
        </a:xfrm>
        <a:prstGeom prst="rect">
          <a:avLst/>
        </a:prstGeom>
      </xdr:spPr>
    </xdr:pic>
    <xdr:clientData/>
  </xdr:twoCellAnchor>
  <xdr:twoCellAnchor editAs="oneCell">
    <xdr:from>
      <xdr:col>1</xdr:col>
      <xdr:colOff>28575</xdr:colOff>
      <xdr:row>18</xdr:row>
      <xdr:rowOff>346075</xdr:rowOff>
    </xdr:from>
    <xdr:to>
      <xdr:col>1</xdr:col>
      <xdr:colOff>511175</xdr:colOff>
      <xdr:row>19</xdr:row>
      <xdr:rowOff>292100</xdr:rowOff>
    </xdr:to>
    <xdr:pic>
      <xdr:nvPicPr>
        <xdr:cNvPr id="72" name="Subgraph-VMiiniMonii_">
          <a:extLst>
            <a:ext uri="{FF2B5EF4-FFF2-40B4-BE49-F238E27FC236}">
              <a16:creationId xmlns:a16="http://schemas.microsoft.com/office/drawing/2014/main" id="{45E7A187-5029-4B51-B389-63A30560AFAC}"/>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47750" y="6851650"/>
          <a:ext cx="482600" cy="317500"/>
        </a:xfrm>
        <a:prstGeom prst="rect">
          <a:avLst/>
        </a:prstGeom>
      </xdr:spPr>
    </xdr:pic>
    <xdr:clientData/>
  </xdr:twoCellAnchor>
  <xdr:twoCellAnchor editAs="oneCell">
    <xdr:from>
      <xdr:col>1</xdr:col>
      <xdr:colOff>28575</xdr:colOff>
      <xdr:row>19</xdr:row>
      <xdr:rowOff>342900</xdr:rowOff>
    </xdr:from>
    <xdr:to>
      <xdr:col>1</xdr:col>
      <xdr:colOff>511175</xdr:colOff>
      <xdr:row>20</xdr:row>
      <xdr:rowOff>295275</xdr:rowOff>
    </xdr:to>
    <xdr:pic>
      <xdr:nvPicPr>
        <xdr:cNvPr id="76" name="Subgraph-eldamon">
          <a:extLst>
            <a:ext uri="{FF2B5EF4-FFF2-40B4-BE49-F238E27FC236}">
              <a16:creationId xmlns:a16="http://schemas.microsoft.com/office/drawing/2014/main" id="{EB1B893D-F53F-4CC0-A6BB-36AB3272CACB}"/>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47750" y="7219950"/>
          <a:ext cx="482600" cy="317500"/>
        </a:xfrm>
        <a:prstGeom prst="rect">
          <a:avLst/>
        </a:prstGeom>
      </xdr:spPr>
    </xdr:pic>
    <xdr:clientData/>
  </xdr:twoCellAnchor>
  <xdr:twoCellAnchor editAs="oneCell">
    <xdr:from>
      <xdr:col>1</xdr:col>
      <xdr:colOff>28575</xdr:colOff>
      <xdr:row>20</xdr:row>
      <xdr:rowOff>339725</xdr:rowOff>
    </xdr:from>
    <xdr:to>
      <xdr:col>1</xdr:col>
      <xdr:colOff>511175</xdr:colOff>
      <xdr:row>21</xdr:row>
      <xdr:rowOff>285750</xdr:rowOff>
    </xdr:to>
    <xdr:pic>
      <xdr:nvPicPr>
        <xdr:cNvPr id="80" name="Subgraph-ParadiseFoundMT">
          <a:extLst>
            <a:ext uri="{FF2B5EF4-FFF2-40B4-BE49-F238E27FC236}">
              <a16:creationId xmlns:a16="http://schemas.microsoft.com/office/drawing/2014/main" id="{ABDD31C3-4E7E-4FA2-BAD3-06CB9B5071B6}"/>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7750" y="7588250"/>
          <a:ext cx="482600" cy="317500"/>
        </a:xfrm>
        <a:prstGeom prst="rect">
          <a:avLst/>
        </a:prstGeom>
      </xdr:spPr>
    </xdr:pic>
    <xdr:clientData/>
  </xdr:twoCellAnchor>
  <xdr:twoCellAnchor editAs="oneCell">
    <xdr:from>
      <xdr:col>1</xdr:col>
      <xdr:colOff>28575</xdr:colOff>
      <xdr:row>21</xdr:row>
      <xdr:rowOff>336550</xdr:rowOff>
    </xdr:from>
    <xdr:to>
      <xdr:col>1</xdr:col>
      <xdr:colOff>511175</xdr:colOff>
      <xdr:row>22</xdr:row>
      <xdr:rowOff>282575</xdr:rowOff>
    </xdr:to>
    <xdr:pic>
      <xdr:nvPicPr>
        <xdr:cNvPr id="84" name="Subgraph-JoeBiden">
          <a:extLst>
            <a:ext uri="{FF2B5EF4-FFF2-40B4-BE49-F238E27FC236}">
              <a16:creationId xmlns:a16="http://schemas.microsoft.com/office/drawing/2014/main" id="{1A8428F4-6C4E-4DA2-BE00-0A6A365D8B5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956550"/>
          <a:ext cx="482600" cy="317500"/>
        </a:xfrm>
        <a:prstGeom prst="rect">
          <a:avLst/>
        </a:prstGeom>
      </xdr:spPr>
    </xdr:pic>
    <xdr:clientData/>
  </xdr:twoCellAnchor>
  <xdr:twoCellAnchor editAs="oneCell">
    <xdr:from>
      <xdr:col>1</xdr:col>
      <xdr:colOff>28575</xdr:colOff>
      <xdr:row>22</xdr:row>
      <xdr:rowOff>333375</xdr:rowOff>
    </xdr:from>
    <xdr:to>
      <xdr:col>1</xdr:col>
      <xdr:colOff>511175</xdr:colOff>
      <xdr:row>23</xdr:row>
      <xdr:rowOff>273050</xdr:rowOff>
    </xdr:to>
    <xdr:pic>
      <xdr:nvPicPr>
        <xdr:cNvPr id="88" name="Subgraph-leopoldwear">
          <a:extLst>
            <a:ext uri="{FF2B5EF4-FFF2-40B4-BE49-F238E27FC236}">
              <a16:creationId xmlns:a16="http://schemas.microsoft.com/office/drawing/2014/main" id="{8C4FA372-727F-49F2-8809-2C915AC1AD4A}"/>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47750" y="8324850"/>
          <a:ext cx="482600" cy="317500"/>
        </a:xfrm>
        <a:prstGeom prst="rect">
          <a:avLst/>
        </a:prstGeom>
      </xdr:spPr>
    </xdr:pic>
    <xdr:clientData/>
  </xdr:twoCellAnchor>
  <xdr:twoCellAnchor editAs="oneCell">
    <xdr:from>
      <xdr:col>1</xdr:col>
      <xdr:colOff>28575</xdr:colOff>
      <xdr:row>23</xdr:row>
      <xdr:rowOff>330200</xdr:rowOff>
    </xdr:from>
    <xdr:to>
      <xdr:col>1</xdr:col>
      <xdr:colOff>511175</xdr:colOff>
      <xdr:row>24</xdr:row>
      <xdr:rowOff>276225</xdr:rowOff>
    </xdr:to>
    <xdr:pic>
      <xdr:nvPicPr>
        <xdr:cNvPr id="92" name="Subgraph-CarmiOnTheVerge">
          <a:extLst>
            <a:ext uri="{FF2B5EF4-FFF2-40B4-BE49-F238E27FC236}">
              <a16:creationId xmlns:a16="http://schemas.microsoft.com/office/drawing/2014/main" id="{2C6888D9-3B88-4FF1-B200-DF7A571EDF39}"/>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47750" y="8693150"/>
          <a:ext cx="482600" cy="317500"/>
        </a:xfrm>
        <a:prstGeom prst="rect">
          <a:avLst/>
        </a:prstGeom>
      </xdr:spPr>
    </xdr:pic>
    <xdr:clientData/>
  </xdr:twoCellAnchor>
  <xdr:twoCellAnchor editAs="oneCell">
    <xdr:from>
      <xdr:col>1</xdr:col>
      <xdr:colOff>28575</xdr:colOff>
      <xdr:row>24</xdr:row>
      <xdr:rowOff>327025</xdr:rowOff>
    </xdr:from>
    <xdr:to>
      <xdr:col>1</xdr:col>
      <xdr:colOff>511175</xdr:colOff>
      <xdr:row>25</xdr:row>
      <xdr:rowOff>273050</xdr:rowOff>
    </xdr:to>
    <xdr:pic>
      <xdr:nvPicPr>
        <xdr:cNvPr id="96" name="Subgraph-stuckinnyc">
          <a:extLst>
            <a:ext uri="{FF2B5EF4-FFF2-40B4-BE49-F238E27FC236}">
              <a16:creationId xmlns:a16="http://schemas.microsoft.com/office/drawing/2014/main" id="{1AA61C1A-984C-447C-9C2C-B0847FED4021}"/>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47750" y="9061450"/>
          <a:ext cx="482600" cy="317500"/>
        </a:xfrm>
        <a:prstGeom prst="rect">
          <a:avLst/>
        </a:prstGeom>
      </xdr:spPr>
    </xdr:pic>
    <xdr:clientData/>
  </xdr:twoCellAnchor>
  <xdr:twoCellAnchor editAs="oneCell">
    <xdr:from>
      <xdr:col>1</xdr:col>
      <xdr:colOff>28575</xdr:colOff>
      <xdr:row>25</xdr:row>
      <xdr:rowOff>323850</xdr:rowOff>
    </xdr:from>
    <xdr:to>
      <xdr:col>1</xdr:col>
      <xdr:colOff>511175</xdr:colOff>
      <xdr:row>26</xdr:row>
      <xdr:rowOff>276225</xdr:rowOff>
    </xdr:to>
    <xdr:pic>
      <xdr:nvPicPr>
        <xdr:cNvPr id="100" name="Subgraph-1_centered_">
          <a:extLst>
            <a:ext uri="{FF2B5EF4-FFF2-40B4-BE49-F238E27FC236}">
              <a16:creationId xmlns:a16="http://schemas.microsoft.com/office/drawing/2014/main" id="{0C6CA176-AB07-4BF4-ADA7-E02B0F37DE2E}"/>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47750" y="9429750"/>
          <a:ext cx="482600" cy="317500"/>
        </a:xfrm>
        <a:prstGeom prst="rect">
          <a:avLst/>
        </a:prstGeom>
      </xdr:spPr>
    </xdr:pic>
    <xdr:clientData/>
  </xdr:twoCellAnchor>
  <xdr:twoCellAnchor editAs="oneCell">
    <xdr:from>
      <xdr:col>1</xdr:col>
      <xdr:colOff>28575</xdr:colOff>
      <xdr:row>26</xdr:row>
      <xdr:rowOff>320675</xdr:rowOff>
    </xdr:from>
    <xdr:to>
      <xdr:col>1</xdr:col>
      <xdr:colOff>511175</xdr:colOff>
      <xdr:row>27</xdr:row>
      <xdr:rowOff>266700</xdr:rowOff>
    </xdr:to>
    <xdr:pic>
      <xdr:nvPicPr>
        <xdr:cNvPr id="104" name="Subgraph-dcemrh">
          <a:extLst>
            <a:ext uri="{FF2B5EF4-FFF2-40B4-BE49-F238E27FC236}">
              <a16:creationId xmlns:a16="http://schemas.microsoft.com/office/drawing/2014/main" id="{72718C1F-5E40-4218-82E0-F68A93398BD9}"/>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47750" y="9798050"/>
          <a:ext cx="482600" cy="317500"/>
        </a:xfrm>
        <a:prstGeom prst="rect">
          <a:avLst/>
        </a:prstGeom>
      </xdr:spPr>
    </xdr:pic>
    <xdr:clientData/>
  </xdr:twoCellAnchor>
  <xdr:twoCellAnchor editAs="oneCell">
    <xdr:from>
      <xdr:col>1</xdr:col>
      <xdr:colOff>28575</xdr:colOff>
      <xdr:row>27</xdr:row>
      <xdr:rowOff>317500</xdr:rowOff>
    </xdr:from>
    <xdr:to>
      <xdr:col>1</xdr:col>
      <xdr:colOff>511175</xdr:colOff>
      <xdr:row>28</xdr:row>
      <xdr:rowOff>263525</xdr:rowOff>
    </xdr:to>
    <xdr:pic>
      <xdr:nvPicPr>
        <xdr:cNvPr id="108" name="Subgraph-Misty__Bella">
          <a:extLst>
            <a:ext uri="{FF2B5EF4-FFF2-40B4-BE49-F238E27FC236}">
              <a16:creationId xmlns:a16="http://schemas.microsoft.com/office/drawing/2014/main" id="{CC1BABB3-E281-474C-B183-C7F98B45F234}"/>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7750" y="10166350"/>
          <a:ext cx="482600" cy="317500"/>
        </a:xfrm>
        <a:prstGeom prst="rect">
          <a:avLst/>
        </a:prstGeom>
      </xdr:spPr>
    </xdr:pic>
    <xdr:clientData/>
  </xdr:twoCellAnchor>
  <xdr:twoCellAnchor editAs="oneCell">
    <xdr:from>
      <xdr:col>1</xdr:col>
      <xdr:colOff>28575</xdr:colOff>
      <xdr:row>28</xdr:row>
      <xdr:rowOff>314325</xdr:rowOff>
    </xdr:from>
    <xdr:to>
      <xdr:col>1</xdr:col>
      <xdr:colOff>511175</xdr:colOff>
      <xdr:row>29</xdr:row>
      <xdr:rowOff>254000</xdr:rowOff>
    </xdr:to>
    <xdr:pic>
      <xdr:nvPicPr>
        <xdr:cNvPr id="112" name="Subgraph-NYPDShea">
          <a:extLst>
            <a:ext uri="{FF2B5EF4-FFF2-40B4-BE49-F238E27FC236}">
              <a16:creationId xmlns:a16="http://schemas.microsoft.com/office/drawing/2014/main" id="{49107F2E-627D-4570-B4AB-67D1C29E9506}"/>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47750" y="10534650"/>
          <a:ext cx="482600" cy="317500"/>
        </a:xfrm>
        <a:prstGeom prst="rect">
          <a:avLst/>
        </a:prstGeom>
      </xdr:spPr>
    </xdr:pic>
    <xdr:clientData/>
  </xdr:twoCellAnchor>
  <xdr:twoCellAnchor editAs="oneCell">
    <xdr:from>
      <xdr:col>1</xdr:col>
      <xdr:colOff>28575</xdr:colOff>
      <xdr:row>29</xdr:row>
      <xdr:rowOff>311150</xdr:rowOff>
    </xdr:from>
    <xdr:to>
      <xdr:col>1</xdr:col>
      <xdr:colOff>511175</xdr:colOff>
      <xdr:row>30</xdr:row>
      <xdr:rowOff>257175</xdr:rowOff>
    </xdr:to>
    <xdr:pic>
      <xdr:nvPicPr>
        <xdr:cNvPr id="116" name="Subgraph-Animalsmatter9">
          <a:extLst>
            <a:ext uri="{FF2B5EF4-FFF2-40B4-BE49-F238E27FC236}">
              <a16:creationId xmlns:a16="http://schemas.microsoft.com/office/drawing/2014/main" id="{198CF154-82C3-4ABC-9EE6-B2B3D2A5A1A4}"/>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47750" y="10902950"/>
          <a:ext cx="482600" cy="317500"/>
        </a:xfrm>
        <a:prstGeom prst="rect">
          <a:avLst/>
        </a:prstGeom>
      </xdr:spPr>
    </xdr:pic>
    <xdr:clientData/>
  </xdr:twoCellAnchor>
  <xdr:twoCellAnchor editAs="oneCell">
    <xdr:from>
      <xdr:col>1</xdr:col>
      <xdr:colOff>28575</xdr:colOff>
      <xdr:row>30</xdr:row>
      <xdr:rowOff>307975</xdr:rowOff>
    </xdr:from>
    <xdr:to>
      <xdr:col>1</xdr:col>
      <xdr:colOff>511175</xdr:colOff>
      <xdr:row>31</xdr:row>
      <xdr:rowOff>254000</xdr:rowOff>
    </xdr:to>
    <xdr:pic>
      <xdr:nvPicPr>
        <xdr:cNvPr id="120" name="Subgraph-dbongino">
          <a:extLst>
            <a:ext uri="{FF2B5EF4-FFF2-40B4-BE49-F238E27FC236}">
              <a16:creationId xmlns:a16="http://schemas.microsoft.com/office/drawing/2014/main" id="{92541205-7422-4B2E-A2C9-E041457709A7}"/>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47750" y="11271250"/>
          <a:ext cx="482600" cy="317500"/>
        </a:xfrm>
        <a:prstGeom prst="rect">
          <a:avLst/>
        </a:prstGeom>
      </xdr:spPr>
    </xdr:pic>
    <xdr:clientData/>
  </xdr:twoCellAnchor>
  <xdr:twoCellAnchor editAs="oneCell">
    <xdr:from>
      <xdr:col>1</xdr:col>
      <xdr:colOff>28575</xdr:colOff>
      <xdr:row>31</xdr:row>
      <xdr:rowOff>304800</xdr:rowOff>
    </xdr:from>
    <xdr:to>
      <xdr:col>1</xdr:col>
      <xdr:colOff>511175</xdr:colOff>
      <xdr:row>32</xdr:row>
      <xdr:rowOff>257175</xdr:rowOff>
    </xdr:to>
    <xdr:pic>
      <xdr:nvPicPr>
        <xdr:cNvPr id="124" name="Subgraph-Arky67">
          <a:extLst>
            <a:ext uri="{FF2B5EF4-FFF2-40B4-BE49-F238E27FC236}">
              <a16:creationId xmlns:a16="http://schemas.microsoft.com/office/drawing/2014/main" id="{18AF276F-2AD7-4BCE-83F3-4FB720B76BE1}"/>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47750" y="11639550"/>
          <a:ext cx="482600" cy="317500"/>
        </a:xfrm>
        <a:prstGeom prst="rect">
          <a:avLst/>
        </a:prstGeom>
      </xdr:spPr>
    </xdr:pic>
    <xdr:clientData/>
  </xdr:twoCellAnchor>
  <xdr:twoCellAnchor editAs="oneCell">
    <xdr:from>
      <xdr:col>1</xdr:col>
      <xdr:colOff>28575</xdr:colOff>
      <xdr:row>32</xdr:row>
      <xdr:rowOff>301625</xdr:rowOff>
    </xdr:from>
    <xdr:to>
      <xdr:col>1</xdr:col>
      <xdr:colOff>511175</xdr:colOff>
      <xdr:row>33</xdr:row>
      <xdr:rowOff>247650</xdr:rowOff>
    </xdr:to>
    <xdr:pic>
      <xdr:nvPicPr>
        <xdr:cNvPr id="128" name="Subgraph-KesselMatty">
          <a:extLst>
            <a:ext uri="{FF2B5EF4-FFF2-40B4-BE49-F238E27FC236}">
              <a16:creationId xmlns:a16="http://schemas.microsoft.com/office/drawing/2014/main" id="{6CF71FDB-46E4-4FB3-B92D-61D177F18FEF}"/>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47750" y="12007850"/>
          <a:ext cx="482600" cy="317500"/>
        </a:xfrm>
        <a:prstGeom prst="rect">
          <a:avLst/>
        </a:prstGeom>
      </xdr:spPr>
    </xdr:pic>
    <xdr:clientData/>
  </xdr:twoCellAnchor>
  <xdr:twoCellAnchor editAs="oneCell">
    <xdr:from>
      <xdr:col>1</xdr:col>
      <xdr:colOff>28575</xdr:colOff>
      <xdr:row>33</xdr:row>
      <xdr:rowOff>298450</xdr:rowOff>
    </xdr:from>
    <xdr:to>
      <xdr:col>1</xdr:col>
      <xdr:colOff>511175</xdr:colOff>
      <xdr:row>34</xdr:row>
      <xdr:rowOff>244475</xdr:rowOff>
    </xdr:to>
    <xdr:pic>
      <xdr:nvPicPr>
        <xdr:cNvPr id="132" name="Subgraph-CNN">
          <a:extLst>
            <a:ext uri="{FF2B5EF4-FFF2-40B4-BE49-F238E27FC236}">
              <a16:creationId xmlns:a16="http://schemas.microsoft.com/office/drawing/2014/main" id="{D2C9D25B-789C-4431-8C49-F0C576A7BA02}"/>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2376150"/>
          <a:ext cx="482600" cy="317500"/>
        </a:xfrm>
        <a:prstGeom prst="rect">
          <a:avLst/>
        </a:prstGeom>
      </xdr:spPr>
    </xdr:pic>
    <xdr:clientData/>
  </xdr:twoCellAnchor>
  <xdr:twoCellAnchor editAs="oneCell">
    <xdr:from>
      <xdr:col>1</xdr:col>
      <xdr:colOff>28575</xdr:colOff>
      <xdr:row>34</xdr:row>
      <xdr:rowOff>295275</xdr:rowOff>
    </xdr:from>
    <xdr:to>
      <xdr:col>1</xdr:col>
      <xdr:colOff>511175</xdr:colOff>
      <xdr:row>35</xdr:row>
      <xdr:rowOff>234950</xdr:rowOff>
    </xdr:to>
    <xdr:pic>
      <xdr:nvPicPr>
        <xdr:cNvPr id="136" name="Subgraph-argentinatrump">
          <a:extLst>
            <a:ext uri="{FF2B5EF4-FFF2-40B4-BE49-F238E27FC236}">
              <a16:creationId xmlns:a16="http://schemas.microsoft.com/office/drawing/2014/main" id="{A303654C-0C6E-4A04-9672-EFE6BA3A0E6F}"/>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47750" y="12744450"/>
          <a:ext cx="482600" cy="317500"/>
        </a:xfrm>
        <a:prstGeom prst="rect">
          <a:avLst/>
        </a:prstGeom>
      </xdr:spPr>
    </xdr:pic>
    <xdr:clientData/>
  </xdr:twoCellAnchor>
  <xdr:twoCellAnchor editAs="oneCell">
    <xdr:from>
      <xdr:col>1</xdr:col>
      <xdr:colOff>28575</xdr:colOff>
      <xdr:row>35</xdr:row>
      <xdr:rowOff>292100</xdr:rowOff>
    </xdr:from>
    <xdr:to>
      <xdr:col>1</xdr:col>
      <xdr:colOff>511175</xdr:colOff>
      <xdr:row>36</xdr:row>
      <xdr:rowOff>238125</xdr:rowOff>
    </xdr:to>
    <xdr:pic>
      <xdr:nvPicPr>
        <xdr:cNvPr id="140" name="Subgraph-DrispysWorld">
          <a:extLst>
            <a:ext uri="{FF2B5EF4-FFF2-40B4-BE49-F238E27FC236}">
              <a16:creationId xmlns:a16="http://schemas.microsoft.com/office/drawing/2014/main" id="{65EE33E4-BD94-420B-9FD6-1A8050DF0074}"/>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47750" y="13112750"/>
          <a:ext cx="482600" cy="317500"/>
        </a:xfrm>
        <a:prstGeom prst="rect">
          <a:avLst/>
        </a:prstGeom>
      </xdr:spPr>
    </xdr:pic>
    <xdr:clientData/>
  </xdr:twoCellAnchor>
  <xdr:twoCellAnchor editAs="oneCell">
    <xdr:from>
      <xdr:col>1</xdr:col>
      <xdr:colOff>28575</xdr:colOff>
      <xdr:row>36</xdr:row>
      <xdr:rowOff>288925</xdr:rowOff>
    </xdr:from>
    <xdr:to>
      <xdr:col>1</xdr:col>
      <xdr:colOff>511175</xdr:colOff>
      <xdr:row>37</xdr:row>
      <xdr:rowOff>234950</xdr:rowOff>
    </xdr:to>
    <xdr:pic>
      <xdr:nvPicPr>
        <xdr:cNvPr id="144" name="Subgraph-PortlandPolice">
          <a:extLst>
            <a:ext uri="{FF2B5EF4-FFF2-40B4-BE49-F238E27FC236}">
              <a16:creationId xmlns:a16="http://schemas.microsoft.com/office/drawing/2014/main" id="{5D1833EB-CB65-4CC6-926C-54DD4B6C9B33}"/>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047750" y="13481050"/>
          <a:ext cx="482600" cy="317500"/>
        </a:xfrm>
        <a:prstGeom prst="rect">
          <a:avLst/>
        </a:prstGeom>
      </xdr:spPr>
    </xdr:pic>
    <xdr:clientData/>
  </xdr:twoCellAnchor>
  <xdr:twoCellAnchor editAs="oneCell">
    <xdr:from>
      <xdr:col>1</xdr:col>
      <xdr:colOff>28575</xdr:colOff>
      <xdr:row>37</xdr:row>
      <xdr:rowOff>285750</xdr:rowOff>
    </xdr:from>
    <xdr:to>
      <xdr:col>1</xdr:col>
      <xdr:colOff>511175</xdr:colOff>
      <xdr:row>38</xdr:row>
      <xdr:rowOff>238125</xdr:rowOff>
    </xdr:to>
    <xdr:pic>
      <xdr:nvPicPr>
        <xdr:cNvPr id="148" name="Subgraph-4whatsright">
          <a:extLst>
            <a:ext uri="{FF2B5EF4-FFF2-40B4-BE49-F238E27FC236}">
              <a16:creationId xmlns:a16="http://schemas.microsoft.com/office/drawing/2014/main" id="{BBD462BC-DA6C-4EDF-93FB-023339B18392}"/>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47750" y="13849350"/>
          <a:ext cx="482600" cy="317500"/>
        </a:xfrm>
        <a:prstGeom prst="rect">
          <a:avLst/>
        </a:prstGeom>
      </xdr:spPr>
    </xdr:pic>
    <xdr:clientData/>
  </xdr:twoCellAnchor>
  <xdr:twoCellAnchor editAs="oneCell">
    <xdr:from>
      <xdr:col>1</xdr:col>
      <xdr:colOff>28575</xdr:colOff>
      <xdr:row>38</xdr:row>
      <xdr:rowOff>282575</xdr:rowOff>
    </xdr:from>
    <xdr:to>
      <xdr:col>1</xdr:col>
      <xdr:colOff>511175</xdr:colOff>
      <xdr:row>39</xdr:row>
      <xdr:rowOff>228600</xdr:rowOff>
    </xdr:to>
    <xdr:pic>
      <xdr:nvPicPr>
        <xdr:cNvPr id="152" name="Subgraph-SantaCruzSO1">
          <a:extLst>
            <a:ext uri="{FF2B5EF4-FFF2-40B4-BE49-F238E27FC236}">
              <a16:creationId xmlns:a16="http://schemas.microsoft.com/office/drawing/2014/main" id="{D8BC3DAB-9D30-4120-8357-524B52AE4657}"/>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47750" y="14217650"/>
          <a:ext cx="482600" cy="317500"/>
        </a:xfrm>
        <a:prstGeom prst="rect">
          <a:avLst/>
        </a:prstGeom>
      </xdr:spPr>
    </xdr:pic>
    <xdr:clientData/>
  </xdr:twoCellAnchor>
  <xdr:twoCellAnchor editAs="oneCell">
    <xdr:from>
      <xdr:col>1</xdr:col>
      <xdr:colOff>28575</xdr:colOff>
      <xdr:row>39</xdr:row>
      <xdr:rowOff>279400</xdr:rowOff>
    </xdr:from>
    <xdr:to>
      <xdr:col>1</xdr:col>
      <xdr:colOff>511175</xdr:colOff>
      <xdr:row>40</xdr:row>
      <xdr:rowOff>225425</xdr:rowOff>
    </xdr:to>
    <xdr:pic>
      <xdr:nvPicPr>
        <xdr:cNvPr id="156" name="Subgraph-bluelivesmtr">
          <a:extLst>
            <a:ext uri="{FF2B5EF4-FFF2-40B4-BE49-F238E27FC236}">
              <a16:creationId xmlns:a16="http://schemas.microsoft.com/office/drawing/2014/main" id="{5A9CF6A1-4BB8-4BF3-96C8-8BAE43B6EA0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4585950"/>
          <a:ext cx="482600" cy="317500"/>
        </a:xfrm>
        <a:prstGeom prst="rect">
          <a:avLst/>
        </a:prstGeom>
      </xdr:spPr>
    </xdr:pic>
    <xdr:clientData/>
  </xdr:twoCellAnchor>
  <xdr:twoCellAnchor editAs="oneCell">
    <xdr:from>
      <xdr:col>1</xdr:col>
      <xdr:colOff>28575</xdr:colOff>
      <xdr:row>40</xdr:row>
      <xdr:rowOff>276225</xdr:rowOff>
    </xdr:from>
    <xdr:to>
      <xdr:col>1</xdr:col>
      <xdr:colOff>511175</xdr:colOff>
      <xdr:row>41</xdr:row>
      <xdr:rowOff>215900</xdr:rowOff>
    </xdr:to>
    <xdr:pic>
      <xdr:nvPicPr>
        <xdr:cNvPr id="160" name="Subgraph-lulupink12">
          <a:extLst>
            <a:ext uri="{FF2B5EF4-FFF2-40B4-BE49-F238E27FC236}">
              <a16:creationId xmlns:a16="http://schemas.microsoft.com/office/drawing/2014/main" id="{9D3D1164-AE1F-4E40-8066-8C036E32B5E0}"/>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047750" y="14954250"/>
          <a:ext cx="482600" cy="317500"/>
        </a:xfrm>
        <a:prstGeom prst="rect">
          <a:avLst/>
        </a:prstGeom>
      </xdr:spPr>
    </xdr:pic>
    <xdr:clientData/>
  </xdr:twoCellAnchor>
  <xdr:twoCellAnchor editAs="oneCell">
    <xdr:from>
      <xdr:col>1</xdr:col>
      <xdr:colOff>28575</xdr:colOff>
      <xdr:row>41</xdr:row>
      <xdr:rowOff>273050</xdr:rowOff>
    </xdr:from>
    <xdr:to>
      <xdr:col>1</xdr:col>
      <xdr:colOff>511175</xdr:colOff>
      <xdr:row>42</xdr:row>
      <xdr:rowOff>219075</xdr:rowOff>
    </xdr:to>
    <xdr:pic>
      <xdr:nvPicPr>
        <xdr:cNvPr id="164" name="Subgraph-anonymousV888">
          <a:extLst>
            <a:ext uri="{FF2B5EF4-FFF2-40B4-BE49-F238E27FC236}">
              <a16:creationId xmlns:a16="http://schemas.microsoft.com/office/drawing/2014/main" id="{2A348ACB-EFC3-4E4D-94C6-625E8C0BD9CD}"/>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47750" y="15322550"/>
          <a:ext cx="482600" cy="317500"/>
        </a:xfrm>
        <a:prstGeom prst="rect">
          <a:avLst/>
        </a:prstGeom>
      </xdr:spPr>
    </xdr:pic>
    <xdr:clientData/>
  </xdr:twoCellAnchor>
  <xdr:twoCellAnchor editAs="oneCell">
    <xdr:from>
      <xdr:col>1</xdr:col>
      <xdr:colOff>28575</xdr:colOff>
      <xdr:row>42</xdr:row>
      <xdr:rowOff>269875</xdr:rowOff>
    </xdr:from>
    <xdr:to>
      <xdr:col>1</xdr:col>
      <xdr:colOff>511175</xdr:colOff>
      <xdr:row>43</xdr:row>
      <xdr:rowOff>215900</xdr:rowOff>
    </xdr:to>
    <xdr:pic>
      <xdr:nvPicPr>
        <xdr:cNvPr id="168" name="Subgraph-buckeyes2018">
          <a:extLst>
            <a:ext uri="{FF2B5EF4-FFF2-40B4-BE49-F238E27FC236}">
              <a16:creationId xmlns:a16="http://schemas.microsoft.com/office/drawing/2014/main" id="{0C2211A5-55D3-49E4-A243-BA6CAA6E45B5}"/>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47750" y="15690850"/>
          <a:ext cx="482600" cy="317500"/>
        </a:xfrm>
        <a:prstGeom prst="rect">
          <a:avLst/>
        </a:prstGeom>
      </xdr:spPr>
    </xdr:pic>
    <xdr:clientData/>
  </xdr:twoCellAnchor>
  <xdr:twoCellAnchor editAs="oneCell">
    <xdr:from>
      <xdr:col>1</xdr:col>
      <xdr:colOff>28575</xdr:colOff>
      <xdr:row>43</xdr:row>
      <xdr:rowOff>266700</xdr:rowOff>
    </xdr:from>
    <xdr:to>
      <xdr:col>1</xdr:col>
      <xdr:colOff>511175</xdr:colOff>
      <xdr:row>44</xdr:row>
      <xdr:rowOff>219075</xdr:rowOff>
    </xdr:to>
    <xdr:pic>
      <xdr:nvPicPr>
        <xdr:cNvPr id="172" name="Subgraph-NYGovCuomo">
          <a:extLst>
            <a:ext uri="{FF2B5EF4-FFF2-40B4-BE49-F238E27FC236}">
              <a16:creationId xmlns:a16="http://schemas.microsoft.com/office/drawing/2014/main" id="{FA36059D-B864-415F-B6D5-830C7E57DFB8}"/>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47750" y="16059150"/>
          <a:ext cx="482600" cy="317500"/>
        </a:xfrm>
        <a:prstGeom prst="rect">
          <a:avLst/>
        </a:prstGeom>
      </xdr:spPr>
    </xdr:pic>
    <xdr:clientData/>
  </xdr:twoCellAnchor>
  <xdr:twoCellAnchor editAs="oneCell">
    <xdr:from>
      <xdr:col>1</xdr:col>
      <xdr:colOff>28575</xdr:colOff>
      <xdr:row>44</xdr:row>
      <xdr:rowOff>263525</xdr:rowOff>
    </xdr:from>
    <xdr:to>
      <xdr:col>1</xdr:col>
      <xdr:colOff>511175</xdr:colOff>
      <xdr:row>45</xdr:row>
      <xdr:rowOff>209550</xdr:rowOff>
    </xdr:to>
    <xdr:pic>
      <xdr:nvPicPr>
        <xdr:cNvPr id="176" name="Subgraph-awr2999">
          <a:extLst>
            <a:ext uri="{FF2B5EF4-FFF2-40B4-BE49-F238E27FC236}">
              <a16:creationId xmlns:a16="http://schemas.microsoft.com/office/drawing/2014/main" id="{0BC4CC70-F5EC-4334-9225-03B5F7B9E9C3}"/>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047750" y="16427450"/>
          <a:ext cx="482600" cy="317500"/>
        </a:xfrm>
        <a:prstGeom prst="rect">
          <a:avLst/>
        </a:prstGeom>
      </xdr:spPr>
    </xdr:pic>
    <xdr:clientData/>
  </xdr:twoCellAnchor>
  <xdr:twoCellAnchor editAs="oneCell">
    <xdr:from>
      <xdr:col>1</xdr:col>
      <xdr:colOff>28575</xdr:colOff>
      <xdr:row>45</xdr:row>
      <xdr:rowOff>260350</xdr:rowOff>
    </xdr:from>
    <xdr:to>
      <xdr:col>1</xdr:col>
      <xdr:colOff>511175</xdr:colOff>
      <xdr:row>46</xdr:row>
      <xdr:rowOff>206375</xdr:rowOff>
    </xdr:to>
    <xdr:pic>
      <xdr:nvPicPr>
        <xdr:cNvPr id="180" name="Subgraph-franvalentino11">
          <a:extLst>
            <a:ext uri="{FF2B5EF4-FFF2-40B4-BE49-F238E27FC236}">
              <a16:creationId xmlns:a16="http://schemas.microsoft.com/office/drawing/2014/main" id="{639F8514-BE57-451A-938D-E294A34BFF7B}"/>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47750" y="16795750"/>
          <a:ext cx="482600" cy="317500"/>
        </a:xfrm>
        <a:prstGeom prst="rect">
          <a:avLst/>
        </a:prstGeom>
      </xdr:spPr>
    </xdr:pic>
    <xdr:clientData/>
  </xdr:twoCellAnchor>
  <xdr:twoCellAnchor editAs="oneCell">
    <xdr:from>
      <xdr:col>1</xdr:col>
      <xdr:colOff>28575</xdr:colOff>
      <xdr:row>46</xdr:row>
      <xdr:rowOff>257175</xdr:rowOff>
    </xdr:from>
    <xdr:to>
      <xdr:col>1</xdr:col>
      <xdr:colOff>511175</xdr:colOff>
      <xdr:row>47</xdr:row>
      <xdr:rowOff>196850</xdr:rowOff>
    </xdr:to>
    <xdr:pic>
      <xdr:nvPicPr>
        <xdr:cNvPr id="184" name="Subgraph-WinSmith1984_">
          <a:extLst>
            <a:ext uri="{FF2B5EF4-FFF2-40B4-BE49-F238E27FC236}">
              <a16:creationId xmlns:a16="http://schemas.microsoft.com/office/drawing/2014/main" id="{B7AB0ACC-91A4-4BFB-AA51-47B27479B66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47750" y="17164050"/>
          <a:ext cx="482600" cy="317500"/>
        </a:xfrm>
        <a:prstGeom prst="rect">
          <a:avLst/>
        </a:prstGeom>
      </xdr:spPr>
    </xdr:pic>
    <xdr:clientData/>
  </xdr:twoCellAnchor>
  <xdr:twoCellAnchor editAs="oneCell">
    <xdr:from>
      <xdr:col>1</xdr:col>
      <xdr:colOff>28575</xdr:colOff>
      <xdr:row>47</xdr:row>
      <xdr:rowOff>254000</xdr:rowOff>
    </xdr:from>
    <xdr:to>
      <xdr:col>1</xdr:col>
      <xdr:colOff>511175</xdr:colOff>
      <xdr:row>48</xdr:row>
      <xdr:rowOff>200025</xdr:rowOff>
    </xdr:to>
    <xdr:pic>
      <xdr:nvPicPr>
        <xdr:cNvPr id="188" name="Subgraph-CynsTreat">
          <a:extLst>
            <a:ext uri="{FF2B5EF4-FFF2-40B4-BE49-F238E27FC236}">
              <a16:creationId xmlns:a16="http://schemas.microsoft.com/office/drawing/2014/main" id="{E536A3AD-4975-4AB4-98C6-953324FA8A8D}"/>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47750" y="17532350"/>
          <a:ext cx="482600" cy="317500"/>
        </a:xfrm>
        <a:prstGeom prst="rect">
          <a:avLst/>
        </a:prstGeom>
      </xdr:spPr>
    </xdr:pic>
    <xdr:clientData/>
  </xdr:twoCellAnchor>
  <xdr:twoCellAnchor editAs="oneCell">
    <xdr:from>
      <xdr:col>1</xdr:col>
      <xdr:colOff>28575</xdr:colOff>
      <xdr:row>48</xdr:row>
      <xdr:rowOff>250825</xdr:rowOff>
    </xdr:from>
    <xdr:to>
      <xdr:col>1</xdr:col>
      <xdr:colOff>511175</xdr:colOff>
      <xdr:row>49</xdr:row>
      <xdr:rowOff>196850</xdr:rowOff>
    </xdr:to>
    <xdr:pic>
      <xdr:nvPicPr>
        <xdr:cNvPr id="192" name="Subgraph-StaceytheGhost">
          <a:extLst>
            <a:ext uri="{FF2B5EF4-FFF2-40B4-BE49-F238E27FC236}">
              <a16:creationId xmlns:a16="http://schemas.microsoft.com/office/drawing/2014/main" id="{AF51C47F-1CA4-4D88-AC50-783F008A36BC}"/>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047750" y="17900650"/>
          <a:ext cx="482600" cy="317500"/>
        </a:xfrm>
        <a:prstGeom prst="rect">
          <a:avLst/>
        </a:prstGeom>
      </xdr:spPr>
    </xdr:pic>
    <xdr:clientData/>
  </xdr:twoCellAnchor>
  <xdr:twoCellAnchor editAs="oneCell">
    <xdr:from>
      <xdr:col>1</xdr:col>
      <xdr:colOff>28575</xdr:colOff>
      <xdr:row>49</xdr:row>
      <xdr:rowOff>247650</xdr:rowOff>
    </xdr:from>
    <xdr:to>
      <xdr:col>1</xdr:col>
      <xdr:colOff>511175</xdr:colOff>
      <xdr:row>50</xdr:row>
      <xdr:rowOff>200025</xdr:rowOff>
    </xdr:to>
    <xdr:pic>
      <xdr:nvPicPr>
        <xdr:cNvPr id="196" name="Subgraph-SherryL57502801">
          <a:extLst>
            <a:ext uri="{FF2B5EF4-FFF2-40B4-BE49-F238E27FC236}">
              <a16:creationId xmlns:a16="http://schemas.microsoft.com/office/drawing/2014/main" id="{7E5F9EB7-23AD-4B63-8664-DE46504FAB73}"/>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47750" y="18268950"/>
          <a:ext cx="482600" cy="317500"/>
        </a:xfrm>
        <a:prstGeom prst="rect">
          <a:avLst/>
        </a:prstGeom>
      </xdr:spPr>
    </xdr:pic>
    <xdr:clientData/>
  </xdr:twoCellAnchor>
  <xdr:twoCellAnchor editAs="oneCell">
    <xdr:from>
      <xdr:col>1</xdr:col>
      <xdr:colOff>28575</xdr:colOff>
      <xdr:row>50</xdr:row>
      <xdr:rowOff>244475</xdr:rowOff>
    </xdr:from>
    <xdr:to>
      <xdr:col>1</xdr:col>
      <xdr:colOff>511175</xdr:colOff>
      <xdr:row>51</xdr:row>
      <xdr:rowOff>190500</xdr:rowOff>
    </xdr:to>
    <xdr:pic>
      <xdr:nvPicPr>
        <xdr:cNvPr id="200" name="Subgraph-ConfuzedMind">
          <a:extLst>
            <a:ext uri="{FF2B5EF4-FFF2-40B4-BE49-F238E27FC236}">
              <a16:creationId xmlns:a16="http://schemas.microsoft.com/office/drawing/2014/main" id="{7AD1CB22-D1C8-4591-BCCC-E956FEA8921E}"/>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047750" y="18637250"/>
          <a:ext cx="482600" cy="317500"/>
        </a:xfrm>
        <a:prstGeom prst="rect">
          <a:avLst/>
        </a:prstGeom>
      </xdr:spPr>
    </xdr:pic>
    <xdr:clientData/>
  </xdr:twoCellAnchor>
  <xdr:twoCellAnchor editAs="oneCell">
    <xdr:from>
      <xdr:col>1</xdr:col>
      <xdr:colOff>28575</xdr:colOff>
      <xdr:row>51</xdr:row>
      <xdr:rowOff>241300</xdr:rowOff>
    </xdr:from>
    <xdr:to>
      <xdr:col>1</xdr:col>
      <xdr:colOff>511175</xdr:colOff>
      <xdr:row>52</xdr:row>
      <xdr:rowOff>187325</xdr:rowOff>
    </xdr:to>
    <xdr:pic>
      <xdr:nvPicPr>
        <xdr:cNvPr id="204" name="Subgraph-SBANYPD">
          <a:extLst>
            <a:ext uri="{FF2B5EF4-FFF2-40B4-BE49-F238E27FC236}">
              <a16:creationId xmlns:a16="http://schemas.microsoft.com/office/drawing/2014/main" id="{BABCBE4D-C0E2-4F1F-BB09-70D6B583BF64}"/>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047750" y="19005550"/>
          <a:ext cx="482600" cy="317500"/>
        </a:xfrm>
        <a:prstGeom prst="rect">
          <a:avLst/>
        </a:prstGeom>
      </xdr:spPr>
    </xdr:pic>
    <xdr:clientData/>
  </xdr:twoCellAnchor>
  <xdr:twoCellAnchor editAs="oneCell">
    <xdr:from>
      <xdr:col>1</xdr:col>
      <xdr:colOff>28575</xdr:colOff>
      <xdr:row>52</xdr:row>
      <xdr:rowOff>238125</xdr:rowOff>
    </xdr:from>
    <xdr:to>
      <xdr:col>1</xdr:col>
      <xdr:colOff>511175</xdr:colOff>
      <xdr:row>53</xdr:row>
      <xdr:rowOff>177800</xdr:rowOff>
    </xdr:to>
    <xdr:pic>
      <xdr:nvPicPr>
        <xdr:cNvPr id="208" name="Subgraph-WhiteHouse">
          <a:extLst>
            <a:ext uri="{FF2B5EF4-FFF2-40B4-BE49-F238E27FC236}">
              <a16:creationId xmlns:a16="http://schemas.microsoft.com/office/drawing/2014/main" id="{50EE8549-C8A2-4FB9-BD26-BAB60404D383}"/>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47750" y="19373850"/>
          <a:ext cx="482600" cy="317500"/>
        </a:xfrm>
        <a:prstGeom prst="rect">
          <a:avLst/>
        </a:prstGeom>
      </xdr:spPr>
    </xdr:pic>
    <xdr:clientData/>
  </xdr:twoCellAnchor>
  <xdr:twoCellAnchor editAs="oneCell">
    <xdr:from>
      <xdr:col>1</xdr:col>
      <xdr:colOff>28575</xdr:colOff>
      <xdr:row>53</xdr:row>
      <xdr:rowOff>234950</xdr:rowOff>
    </xdr:from>
    <xdr:to>
      <xdr:col>1</xdr:col>
      <xdr:colOff>511175</xdr:colOff>
      <xdr:row>54</xdr:row>
      <xdr:rowOff>180975</xdr:rowOff>
    </xdr:to>
    <xdr:pic>
      <xdr:nvPicPr>
        <xdr:cNvPr id="212" name="Subgraph-NYPDnews">
          <a:extLst>
            <a:ext uri="{FF2B5EF4-FFF2-40B4-BE49-F238E27FC236}">
              <a16:creationId xmlns:a16="http://schemas.microsoft.com/office/drawing/2014/main" id="{9EBC5C22-217C-42F3-94A0-0C88A73BEC88}"/>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047750" y="19742150"/>
          <a:ext cx="482600" cy="317500"/>
        </a:xfrm>
        <a:prstGeom prst="rect">
          <a:avLst/>
        </a:prstGeom>
      </xdr:spPr>
    </xdr:pic>
    <xdr:clientData/>
  </xdr:twoCellAnchor>
  <xdr:twoCellAnchor editAs="oneCell">
    <xdr:from>
      <xdr:col>1</xdr:col>
      <xdr:colOff>28575</xdr:colOff>
      <xdr:row>54</xdr:row>
      <xdr:rowOff>231775</xdr:rowOff>
    </xdr:from>
    <xdr:to>
      <xdr:col>1</xdr:col>
      <xdr:colOff>511175</xdr:colOff>
      <xdr:row>55</xdr:row>
      <xdr:rowOff>177800</xdr:rowOff>
    </xdr:to>
    <xdr:pic>
      <xdr:nvPicPr>
        <xdr:cNvPr id="216" name="Subgraph-shelnunes35">
          <a:extLst>
            <a:ext uri="{FF2B5EF4-FFF2-40B4-BE49-F238E27FC236}">
              <a16:creationId xmlns:a16="http://schemas.microsoft.com/office/drawing/2014/main" id="{F0E4A59A-841D-4CBA-AC5E-41E0FC3187BC}"/>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47750" y="20110450"/>
          <a:ext cx="482600" cy="317500"/>
        </a:xfrm>
        <a:prstGeom prst="rect">
          <a:avLst/>
        </a:prstGeom>
      </xdr:spPr>
    </xdr:pic>
    <xdr:clientData/>
  </xdr:twoCellAnchor>
  <xdr:twoCellAnchor editAs="oneCell">
    <xdr:from>
      <xdr:col>1</xdr:col>
      <xdr:colOff>28575</xdr:colOff>
      <xdr:row>55</xdr:row>
      <xdr:rowOff>228600</xdr:rowOff>
    </xdr:from>
    <xdr:to>
      <xdr:col>1</xdr:col>
      <xdr:colOff>511175</xdr:colOff>
      <xdr:row>56</xdr:row>
      <xdr:rowOff>180975</xdr:rowOff>
    </xdr:to>
    <xdr:pic>
      <xdr:nvPicPr>
        <xdr:cNvPr id="220" name="Subgraph-RealCandaceO">
          <a:extLst>
            <a:ext uri="{FF2B5EF4-FFF2-40B4-BE49-F238E27FC236}">
              <a16:creationId xmlns:a16="http://schemas.microsoft.com/office/drawing/2014/main" id="{AB7A6B75-F541-4FD2-AEBB-6E1F9A895B0B}"/>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47750" y="20478750"/>
          <a:ext cx="482600" cy="317500"/>
        </a:xfrm>
        <a:prstGeom prst="rect">
          <a:avLst/>
        </a:prstGeom>
      </xdr:spPr>
    </xdr:pic>
    <xdr:clientData/>
  </xdr:twoCellAnchor>
  <xdr:twoCellAnchor editAs="oneCell">
    <xdr:from>
      <xdr:col>1</xdr:col>
      <xdr:colOff>28575</xdr:colOff>
      <xdr:row>56</xdr:row>
      <xdr:rowOff>225425</xdr:rowOff>
    </xdr:from>
    <xdr:to>
      <xdr:col>1</xdr:col>
      <xdr:colOff>511175</xdr:colOff>
      <xdr:row>57</xdr:row>
      <xdr:rowOff>171450</xdr:rowOff>
    </xdr:to>
    <xdr:pic>
      <xdr:nvPicPr>
        <xdr:cNvPr id="224" name="Subgraph-katibug817">
          <a:extLst>
            <a:ext uri="{FF2B5EF4-FFF2-40B4-BE49-F238E27FC236}">
              <a16:creationId xmlns:a16="http://schemas.microsoft.com/office/drawing/2014/main" id="{CE4AF93D-5A61-4B8F-A6BC-87041F55DEE2}"/>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47750" y="20847050"/>
          <a:ext cx="482600" cy="317500"/>
        </a:xfrm>
        <a:prstGeom prst="rect">
          <a:avLst/>
        </a:prstGeom>
      </xdr:spPr>
    </xdr:pic>
    <xdr:clientData/>
  </xdr:twoCellAnchor>
  <xdr:twoCellAnchor editAs="oneCell">
    <xdr:from>
      <xdr:col>1</xdr:col>
      <xdr:colOff>28575</xdr:colOff>
      <xdr:row>57</xdr:row>
      <xdr:rowOff>222250</xdr:rowOff>
    </xdr:from>
    <xdr:to>
      <xdr:col>1</xdr:col>
      <xdr:colOff>511175</xdr:colOff>
      <xdr:row>58</xdr:row>
      <xdr:rowOff>168275</xdr:rowOff>
    </xdr:to>
    <xdr:pic>
      <xdr:nvPicPr>
        <xdr:cNvPr id="228" name="Subgraph-1PaulJohns">
          <a:extLst>
            <a:ext uri="{FF2B5EF4-FFF2-40B4-BE49-F238E27FC236}">
              <a16:creationId xmlns:a16="http://schemas.microsoft.com/office/drawing/2014/main" id="{A3FB12A4-7819-4733-B612-99870CF22A59}"/>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47750" y="21215350"/>
          <a:ext cx="482600" cy="317500"/>
        </a:xfrm>
        <a:prstGeom prst="rect">
          <a:avLst/>
        </a:prstGeom>
      </xdr:spPr>
    </xdr:pic>
    <xdr:clientData/>
  </xdr:twoCellAnchor>
  <xdr:twoCellAnchor editAs="oneCell">
    <xdr:from>
      <xdr:col>1</xdr:col>
      <xdr:colOff>28575</xdr:colOff>
      <xdr:row>58</xdr:row>
      <xdr:rowOff>219075</xdr:rowOff>
    </xdr:from>
    <xdr:to>
      <xdr:col>1</xdr:col>
      <xdr:colOff>511175</xdr:colOff>
      <xdr:row>59</xdr:row>
      <xdr:rowOff>158750</xdr:rowOff>
    </xdr:to>
    <xdr:pic>
      <xdr:nvPicPr>
        <xdr:cNvPr id="232" name="Subgraph-ReversExorcist">
          <a:extLst>
            <a:ext uri="{FF2B5EF4-FFF2-40B4-BE49-F238E27FC236}">
              <a16:creationId xmlns:a16="http://schemas.microsoft.com/office/drawing/2014/main" id="{84B3D6A8-A4B6-4770-A0EC-EF193932C1E6}"/>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47750" y="21583650"/>
          <a:ext cx="482600" cy="317500"/>
        </a:xfrm>
        <a:prstGeom prst="rect">
          <a:avLst/>
        </a:prstGeom>
      </xdr:spPr>
    </xdr:pic>
    <xdr:clientData/>
  </xdr:twoCellAnchor>
  <xdr:twoCellAnchor editAs="oneCell">
    <xdr:from>
      <xdr:col>1</xdr:col>
      <xdr:colOff>28575</xdr:colOff>
      <xdr:row>59</xdr:row>
      <xdr:rowOff>215900</xdr:rowOff>
    </xdr:from>
    <xdr:to>
      <xdr:col>1</xdr:col>
      <xdr:colOff>511175</xdr:colOff>
      <xdr:row>60</xdr:row>
      <xdr:rowOff>161925</xdr:rowOff>
    </xdr:to>
    <xdr:pic>
      <xdr:nvPicPr>
        <xdr:cNvPr id="236" name="Subgraph-amazon">
          <a:extLst>
            <a:ext uri="{FF2B5EF4-FFF2-40B4-BE49-F238E27FC236}">
              <a16:creationId xmlns:a16="http://schemas.microsoft.com/office/drawing/2014/main" id="{63B5CF0F-0965-45C4-BA4B-6BC48F9236F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21951950"/>
          <a:ext cx="482600" cy="317500"/>
        </a:xfrm>
        <a:prstGeom prst="rect">
          <a:avLst/>
        </a:prstGeom>
      </xdr:spPr>
    </xdr:pic>
    <xdr:clientData/>
  </xdr:twoCellAnchor>
  <xdr:twoCellAnchor editAs="oneCell">
    <xdr:from>
      <xdr:col>1</xdr:col>
      <xdr:colOff>28575</xdr:colOff>
      <xdr:row>60</xdr:row>
      <xdr:rowOff>212725</xdr:rowOff>
    </xdr:from>
    <xdr:to>
      <xdr:col>1</xdr:col>
      <xdr:colOff>511175</xdr:colOff>
      <xdr:row>61</xdr:row>
      <xdr:rowOff>158750</xdr:rowOff>
    </xdr:to>
    <xdr:pic>
      <xdr:nvPicPr>
        <xdr:cNvPr id="240" name="Subgraph-OfficialLivePD">
          <a:extLst>
            <a:ext uri="{FF2B5EF4-FFF2-40B4-BE49-F238E27FC236}">
              <a16:creationId xmlns:a16="http://schemas.microsoft.com/office/drawing/2014/main" id="{65477290-484E-492D-83DE-7BF5BEB973B6}"/>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47750" y="22320250"/>
          <a:ext cx="482600" cy="317500"/>
        </a:xfrm>
        <a:prstGeom prst="rect">
          <a:avLst/>
        </a:prstGeom>
      </xdr:spPr>
    </xdr:pic>
    <xdr:clientData/>
  </xdr:twoCellAnchor>
  <xdr:twoCellAnchor editAs="oneCell">
    <xdr:from>
      <xdr:col>1</xdr:col>
      <xdr:colOff>28575</xdr:colOff>
      <xdr:row>61</xdr:row>
      <xdr:rowOff>209550</xdr:rowOff>
    </xdr:from>
    <xdr:to>
      <xdr:col>1</xdr:col>
      <xdr:colOff>511175</xdr:colOff>
      <xdr:row>62</xdr:row>
      <xdr:rowOff>161925</xdr:rowOff>
    </xdr:to>
    <xdr:pic>
      <xdr:nvPicPr>
        <xdr:cNvPr id="244" name="Subgraph-mikebradley0426">
          <a:extLst>
            <a:ext uri="{FF2B5EF4-FFF2-40B4-BE49-F238E27FC236}">
              <a16:creationId xmlns:a16="http://schemas.microsoft.com/office/drawing/2014/main" id="{C1FBACB7-9930-4A2B-9004-0094B3D42956}"/>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47750" y="22688550"/>
          <a:ext cx="482600" cy="317500"/>
        </a:xfrm>
        <a:prstGeom prst="rect">
          <a:avLst/>
        </a:prstGeom>
      </xdr:spPr>
    </xdr:pic>
    <xdr:clientData/>
  </xdr:twoCellAnchor>
  <xdr:twoCellAnchor editAs="oneCell">
    <xdr:from>
      <xdr:col>1</xdr:col>
      <xdr:colOff>28575</xdr:colOff>
      <xdr:row>62</xdr:row>
      <xdr:rowOff>206375</xdr:rowOff>
    </xdr:from>
    <xdr:to>
      <xdr:col>1</xdr:col>
      <xdr:colOff>511175</xdr:colOff>
      <xdr:row>63</xdr:row>
      <xdr:rowOff>152400</xdr:rowOff>
    </xdr:to>
    <xdr:pic>
      <xdr:nvPicPr>
        <xdr:cNvPr id="248" name="Subgraph-PJS7749">
          <a:extLst>
            <a:ext uri="{FF2B5EF4-FFF2-40B4-BE49-F238E27FC236}">
              <a16:creationId xmlns:a16="http://schemas.microsoft.com/office/drawing/2014/main" id="{016D3657-4EC7-4D3F-A27A-87C11776510A}"/>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047750" y="23056850"/>
          <a:ext cx="482600" cy="317500"/>
        </a:xfrm>
        <a:prstGeom prst="rect">
          <a:avLst/>
        </a:prstGeom>
      </xdr:spPr>
    </xdr:pic>
    <xdr:clientData/>
  </xdr:twoCellAnchor>
  <xdr:twoCellAnchor editAs="oneCell">
    <xdr:from>
      <xdr:col>1</xdr:col>
      <xdr:colOff>28575</xdr:colOff>
      <xdr:row>63</xdr:row>
      <xdr:rowOff>203200</xdr:rowOff>
    </xdr:from>
    <xdr:to>
      <xdr:col>1</xdr:col>
      <xdr:colOff>511175</xdr:colOff>
      <xdr:row>64</xdr:row>
      <xdr:rowOff>149225</xdr:rowOff>
    </xdr:to>
    <xdr:pic>
      <xdr:nvPicPr>
        <xdr:cNvPr id="252" name="Subgraph-JackPosobiec">
          <a:extLst>
            <a:ext uri="{FF2B5EF4-FFF2-40B4-BE49-F238E27FC236}">
              <a16:creationId xmlns:a16="http://schemas.microsoft.com/office/drawing/2014/main" id="{74A7D27A-59F7-4711-A658-8C8DC4AA6514}"/>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047750" y="23425150"/>
          <a:ext cx="482600" cy="317500"/>
        </a:xfrm>
        <a:prstGeom prst="rect">
          <a:avLst/>
        </a:prstGeom>
      </xdr:spPr>
    </xdr:pic>
    <xdr:clientData/>
  </xdr:twoCellAnchor>
  <xdr:twoCellAnchor editAs="oneCell">
    <xdr:from>
      <xdr:col>1</xdr:col>
      <xdr:colOff>28575</xdr:colOff>
      <xdr:row>64</xdr:row>
      <xdr:rowOff>200025</xdr:rowOff>
    </xdr:from>
    <xdr:to>
      <xdr:col>1</xdr:col>
      <xdr:colOff>511175</xdr:colOff>
      <xdr:row>65</xdr:row>
      <xdr:rowOff>139700</xdr:rowOff>
    </xdr:to>
    <xdr:pic>
      <xdr:nvPicPr>
        <xdr:cNvPr id="256" name="Subgraph-CBSNews">
          <a:extLst>
            <a:ext uri="{FF2B5EF4-FFF2-40B4-BE49-F238E27FC236}">
              <a16:creationId xmlns:a16="http://schemas.microsoft.com/office/drawing/2014/main" id="{7827BA24-581F-4FF3-A699-234F8E449A96}"/>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047750" y="23793450"/>
          <a:ext cx="482600" cy="317500"/>
        </a:xfrm>
        <a:prstGeom prst="rect">
          <a:avLst/>
        </a:prstGeom>
      </xdr:spPr>
    </xdr:pic>
    <xdr:clientData/>
  </xdr:twoCellAnchor>
  <xdr:twoCellAnchor editAs="oneCell">
    <xdr:from>
      <xdr:col>1</xdr:col>
      <xdr:colOff>28575</xdr:colOff>
      <xdr:row>65</xdr:row>
      <xdr:rowOff>196850</xdr:rowOff>
    </xdr:from>
    <xdr:to>
      <xdr:col>1</xdr:col>
      <xdr:colOff>511175</xdr:colOff>
      <xdr:row>66</xdr:row>
      <xdr:rowOff>142875</xdr:rowOff>
    </xdr:to>
    <xdr:pic>
      <xdr:nvPicPr>
        <xdr:cNvPr id="260" name="Subgraph-CreativeVerveM">
          <a:extLst>
            <a:ext uri="{FF2B5EF4-FFF2-40B4-BE49-F238E27FC236}">
              <a16:creationId xmlns:a16="http://schemas.microsoft.com/office/drawing/2014/main" id="{62864D61-D196-49AA-A6E6-60E413726DE9}"/>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47750" y="24161750"/>
          <a:ext cx="482600" cy="317500"/>
        </a:xfrm>
        <a:prstGeom prst="rect">
          <a:avLst/>
        </a:prstGeom>
      </xdr:spPr>
    </xdr:pic>
    <xdr:clientData/>
  </xdr:twoCellAnchor>
  <xdr:twoCellAnchor editAs="oneCell">
    <xdr:from>
      <xdr:col>1</xdr:col>
      <xdr:colOff>28575</xdr:colOff>
      <xdr:row>66</xdr:row>
      <xdr:rowOff>193675</xdr:rowOff>
    </xdr:from>
    <xdr:to>
      <xdr:col>1</xdr:col>
      <xdr:colOff>511175</xdr:colOff>
      <xdr:row>67</xdr:row>
      <xdr:rowOff>139700</xdr:rowOff>
    </xdr:to>
    <xdr:pic>
      <xdr:nvPicPr>
        <xdr:cNvPr id="264" name="Subgraph-trail2008">
          <a:extLst>
            <a:ext uri="{FF2B5EF4-FFF2-40B4-BE49-F238E27FC236}">
              <a16:creationId xmlns:a16="http://schemas.microsoft.com/office/drawing/2014/main" id="{F0E6D56A-3E80-4FA3-A0EA-D3EF2223A412}"/>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47750" y="24530050"/>
          <a:ext cx="482600" cy="317500"/>
        </a:xfrm>
        <a:prstGeom prst="rect">
          <a:avLst/>
        </a:prstGeom>
      </xdr:spPr>
    </xdr:pic>
    <xdr:clientData/>
  </xdr:twoCellAnchor>
  <xdr:twoCellAnchor editAs="oneCell">
    <xdr:from>
      <xdr:col>1</xdr:col>
      <xdr:colOff>28575</xdr:colOff>
      <xdr:row>67</xdr:row>
      <xdr:rowOff>190500</xdr:rowOff>
    </xdr:from>
    <xdr:to>
      <xdr:col>1</xdr:col>
      <xdr:colOff>511175</xdr:colOff>
      <xdr:row>68</xdr:row>
      <xdr:rowOff>142875</xdr:rowOff>
    </xdr:to>
    <xdr:pic>
      <xdr:nvPicPr>
        <xdr:cNvPr id="268" name="Subgraph-FCanuckistan">
          <a:extLst>
            <a:ext uri="{FF2B5EF4-FFF2-40B4-BE49-F238E27FC236}">
              <a16:creationId xmlns:a16="http://schemas.microsoft.com/office/drawing/2014/main" id="{D35FB168-EFD0-4267-B709-3D682BC22C10}"/>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047750" y="24898350"/>
          <a:ext cx="482600" cy="317500"/>
        </a:xfrm>
        <a:prstGeom prst="rect">
          <a:avLst/>
        </a:prstGeom>
      </xdr:spPr>
    </xdr:pic>
    <xdr:clientData/>
  </xdr:twoCellAnchor>
  <xdr:twoCellAnchor editAs="oneCell">
    <xdr:from>
      <xdr:col>1</xdr:col>
      <xdr:colOff>28575</xdr:colOff>
      <xdr:row>68</xdr:row>
      <xdr:rowOff>187325</xdr:rowOff>
    </xdr:from>
    <xdr:to>
      <xdr:col>1</xdr:col>
      <xdr:colOff>511175</xdr:colOff>
      <xdr:row>69</xdr:row>
      <xdr:rowOff>133350</xdr:rowOff>
    </xdr:to>
    <xdr:pic>
      <xdr:nvPicPr>
        <xdr:cNvPr id="272" name="Subgraph-MyTiffylady">
          <a:extLst>
            <a:ext uri="{FF2B5EF4-FFF2-40B4-BE49-F238E27FC236}">
              <a16:creationId xmlns:a16="http://schemas.microsoft.com/office/drawing/2014/main" id="{23000C1A-DE46-45E1-8FCF-13EAEC888A4A}"/>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047750" y="25266650"/>
          <a:ext cx="482600" cy="317500"/>
        </a:xfrm>
        <a:prstGeom prst="rect">
          <a:avLst/>
        </a:prstGeom>
      </xdr:spPr>
    </xdr:pic>
    <xdr:clientData/>
  </xdr:twoCellAnchor>
  <xdr:twoCellAnchor editAs="oneCell">
    <xdr:from>
      <xdr:col>1</xdr:col>
      <xdr:colOff>28575</xdr:colOff>
      <xdr:row>69</xdr:row>
      <xdr:rowOff>184150</xdr:rowOff>
    </xdr:from>
    <xdr:to>
      <xdr:col>1</xdr:col>
      <xdr:colOff>511175</xdr:colOff>
      <xdr:row>70</xdr:row>
      <xdr:rowOff>130175</xdr:rowOff>
    </xdr:to>
    <xdr:pic>
      <xdr:nvPicPr>
        <xdr:cNvPr id="276" name="Subgraph-unlikelyhero81">
          <a:extLst>
            <a:ext uri="{FF2B5EF4-FFF2-40B4-BE49-F238E27FC236}">
              <a16:creationId xmlns:a16="http://schemas.microsoft.com/office/drawing/2014/main" id="{C84A0834-6CDD-46DF-8992-042A62C923CC}"/>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47750" y="25634950"/>
          <a:ext cx="482600" cy="317500"/>
        </a:xfrm>
        <a:prstGeom prst="rect">
          <a:avLst/>
        </a:prstGeom>
      </xdr:spPr>
    </xdr:pic>
    <xdr:clientData/>
  </xdr:twoCellAnchor>
  <xdr:twoCellAnchor editAs="oneCell">
    <xdr:from>
      <xdr:col>1</xdr:col>
      <xdr:colOff>28575</xdr:colOff>
      <xdr:row>70</xdr:row>
      <xdr:rowOff>180975</xdr:rowOff>
    </xdr:from>
    <xdr:to>
      <xdr:col>1</xdr:col>
      <xdr:colOff>511175</xdr:colOff>
      <xdr:row>71</xdr:row>
      <xdr:rowOff>120650</xdr:rowOff>
    </xdr:to>
    <xdr:pic>
      <xdr:nvPicPr>
        <xdr:cNvPr id="280" name="Subgraph-DonaldJTrumpJr">
          <a:extLst>
            <a:ext uri="{FF2B5EF4-FFF2-40B4-BE49-F238E27FC236}">
              <a16:creationId xmlns:a16="http://schemas.microsoft.com/office/drawing/2014/main" id="{955E2DC5-5993-49CA-B4AF-AA6B3F21775B}"/>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047750" y="26003250"/>
          <a:ext cx="482600" cy="317500"/>
        </a:xfrm>
        <a:prstGeom prst="rect">
          <a:avLst/>
        </a:prstGeom>
      </xdr:spPr>
    </xdr:pic>
    <xdr:clientData/>
  </xdr:twoCellAnchor>
  <xdr:twoCellAnchor editAs="oneCell">
    <xdr:from>
      <xdr:col>1</xdr:col>
      <xdr:colOff>28575</xdr:colOff>
      <xdr:row>71</xdr:row>
      <xdr:rowOff>177800</xdr:rowOff>
    </xdr:from>
    <xdr:to>
      <xdr:col>1</xdr:col>
      <xdr:colOff>511175</xdr:colOff>
      <xdr:row>72</xdr:row>
      <xdr:rowOff>123825</xdr:rowOff>
    </xdr:to>
    <xdr:pic>
      <xdr:nvPicPr>
        <xdr:cNvPr id="284" name="Subgraph-DivaPolitical">
          <a:extLst>
            <a:ext uri="{FF2B5EF4-FFF2-40B4-BE49-F238E27FC236}">
              <a16:creationId xmlns:a16="http://schemas.microsoft.com/office/drawing/2014/main" id="{B74B70E2-83EA-44BF-B4BC-611026BCE655}"/>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047750" y="26371550"/>
          <a:ext cx="482600" cy="317500"/>
        </a:xfrm>
        <a:prstGeom prst="rect">
          <a:avLst/>
        </a:prstGeom>
      </xdr:spPr>
    </xdr:pic>
    <xdr:clientData/>
  </xdr:twoCellAnchor>
  <xdr:twoCellAnchor editAs="oneCell">
    <xdr:from>
      <xdr:col>1</xdr:col>
      <xdr:colOff>28575</xdr:colOff>
      <xdr:row>72</xdr:row>
      <xdr:rowOff>174625</xdr:rowOff>
    </xdr:from>
    <xdr:to>
      <xdr:col>1</xdr:col>
      <xdr:colOff>511175</xdr:colOff>
      <xdr:row>73</xdr:row>
      <xdr:rowOff>120650</xdr:rowOff>
    </xdr:to>
    <xdr:pic>
      <xdr:nvPicPr>
        <xdr:cNvPr id="288" name="Subgraph-beaglelover4417">
          <a:extLst>
            <a:ext uri="{FF2B5EF4-FFF2-40B4-BE49-F238E27FC236}">
              <a16:creationId xmlns:a16="http://schemas.microsoft.com/office/drawing/2014/main" id="{1C80619F-D702-4DB2-A6CB-6D4A60CCFDA7}"/>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047750" y="26739850"/>
          <a:ext cx="482600" cy="317500"/>
        </a:xfrm>
        <a:prstGeom prst="rect">
          <a:avLst/>
        </a:prstGeom>
      </xdr:spPr>
    </xdr:pic>
    <xdr:clientData/>
  </xdr:twoCellAnchor>
  <xdr:twoCellAnchor editAs="oneCell">
    <xdr:from>
      <xdr:col>1</xdr:col>
      <xdr:colOff>28575</xdr:colOff>
      <xdr:row>73</xdr:row>
      <xdr:rowOff>171450</xdr:rowOff>
    </xdr:from>
    <xdr:to>
      <xdr:col>1</xdr:col>
      <xdr:colOff>511175</xdr:colOff>
      <xdr:row>74</xdr:row>
      <xdr:rowOff>123825</xdr:rowOff>
    </xdr:to>
    <xdr:pic>
      <xdr:nvPicPr>
        <xdr:cNvPr id="292" name="Subgraph-beausmith2017">
          <a:extLst>
            <a:ext uri="{FF2B5EF4-FFF2-40B4-BE49-F238E27FC236}">
              <a16:creationId xmlns:a16="http://schemas.microsoft.com/office/drawing/2014/main" id="{22A98DBB-04F2-4755-9C39-6355807C1E95}"/>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047750" y="27108150"/>
          <a:ext cx="482600" cy="317500"/>
        </a:xfrm>
        <a:prstGeom prst="rect">
          <a:avLst/>
        </a:prstGeom>
      </xdr:spPr>
    </xdr:pic>
    <xdr:clientData/>
  </xdr:twoCellAnchor>
  <xdr:twoCellAnchor editAs="oneCell">
    <xdr:from>
      <xdr:col>1</xdr:col>
      <xdr:colOff>28575</xdr:colOff>
      <xdr:row>74</xdr:row>
      <xdr:rowOff>168275</xdr:rowOff>
    </xdr:from>
    <xdr:to>
      <xdr:col>1</xdr:col>
      <xdr:colOff>511175</xdr:colOff>
      <xdr:row>75</xdr:row>
      <xdr:rowOff>114300</xdr:rowOff>
    </xdr:to>
    <xdr:pic>
      <xdr:nvPicPr>
        <xdr:cNvPr id="296" name="Subgraph-POTUS">
          <a:extLst>
            <a:ext uri="{FF2B5EF4-FFF2-40B4-BE49-F238E27FC236}">
              <a16:creationId xmlns:a16="http://schemas.microsoft.com/office/drawing/2014/main" id="{6AF349D5-694E-415D-8C09-99094214BDE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27476450"/>
          <a:ext cx="482600" cy="317500"/>
        </a:xfrm>
        <a:prstGeom prst="rect">
          <a:avLst/>
        </a:prstGeom>
      </xdr:spPr>
    </xdr:pic>
    <xdr:clientData/>
  </xdr:twoCellAnchor>
  <xdr:twoCellAnchor editAs="oneCell">
    <xdr:from>
      <xdr:col>1</xdr:col>
      <xdr:colOff>28575</xdr:colOff>
      <xdr:row>75</xdr:row>
      <xdr:rowOff>165100</xdr:rowOff>
    </xdr:from>
    <xdr:to>
      <xdr:col>1</xdr:col>
      <xdr:colOff>511175</xdr:colOff>
      <xdr:row>76</xdr:row>
      <xdr:rowOff>111125</xdr:rowOff>
    </xdr:to>
    <xdr:pic>
      <xdr:nvPicPr>
        <xdr:cNvPr id="300" name="Subgraph-Guardian_Elite">
          <a:extLst>
            <a:ext uri="{FF2B5EF4-FFF2-40B4-BE49-F238E27FC236}">
              <a16:creationId xmlns:a16="http://schemas.microsoft.com/office/drawing/2014/main" id="{E3BCE7C9-5A1F-4321-9B81-910D4B7B34AA}"/>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047750" y="27844750"/>
          <a:ext cx="482600" cy="317500"/>
        </a:xfrm>
        <a:prstGeom prst="rect">
          <a:avLst/>
        </a:prstGeom>
      </xdr:spPr>
    </xdr:pic>
    <xdr:clientData/>
  </xdr:twoCellAnchor>
  <xdr:twoCellAnchor editAs="oneCell">
    <xdr:from>
      <xdr:col>1</xdr:col>
      <xdr:colOff>28575</xdr:colOff>
      <xdr:row>76</xdr:row>
      <xdr:rowOff>161925</xdr:rowOff>
    </xdr:from>
    <xdr:to>
      <xdr:col>1</xdr:col>
      <xdr:colOff>511175</xdr:colOff>
      <xdr:row>77</xdr:row>
      <xdr:rowOff>101600</xdr:rowOff>
    </xdr:to>
    <xdr:pic>
      <xdr:nvPicPr>
        <xdr:cNvPr id="304" name="Subgraph-FreeNadeemSam">
          <a:extLst>
            <a:ext uri="{FF2B5EF4-FFF2-40B4-BE49-F238E27FC236}">
              <a16:creationId xmlns:a16="http://schemas.microsoft.com/office/drawing/2014/main" id="{3A3B80D6-0F8D-43C7-A3C5-38C060BE8F02}"/>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047750" y="28213050"/>
          <a:ext cx="482600" cy="317500"/>
        </a:xfrm>
        <a:prstGeom prst="rect">
          <a:avLst/>
        </a:prstGeom>
      </xdr:spPr>
    </xdr:pic>
    <xdr:clientData/>
  </xdr:twoCellAnchor>
  <xdr:twoCellAnchor editAs="oneCell">
    <xdr:from>
      <xdr:col>1</xdr:col>
      <xdr:colOff>28575</xdr:colOff>
      <xdr:row>77</xdr:row>
      <xdr:rowOff>158750</xdr:rowOff>
    </xdr:from>
    <xdr:to>
      <xdr:col>1</xdr:col>
      <xdr:colOff>511175</xdr:colOff>
      <xdr:row>78</xdr:row>
      <xdr:rowOff>104775</xdr:rowOff>
    </xdr:to>
    <xdr:pic>
      <xdr:nvPicPr>
        <xdr:cNvPr id="308" name="Subgraph-filmfanaddicts">
          <a:extLst>
            <a:ext uri="{FF2B5EF4-FFF2-40B4-BE49-F238E27FC236}">
              <a16:creationId xmlns:a16="http://schemas.microsoft.com/office/drawing/2014/main" id="{FE884BF0-39CC-4C26-88B4-D65C4353435E}"/>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047750" y="28581350"/>
          <a:ext cx="482600" cy="317500"/>
        </a:xfrm>
        <a:prstGeom prst="rect">
          <a:avLst/>
        </a:prstGeom>
      </xdr:spPr>
    </xdr:pic>
    <xdr:clientData/>
  </xdr:twoCellAnchor>
  <xdr:twoCellAnchor editAs="oneCell">
    <xdr:from>
      <xdr:col>1</xdr:col>
      <xdr:colOff>28575</xdr:colOff>
      <xdr:row>78</xdr:row>
      <xdr:rowOff>155575</xdr:rowOff>
    </xdr:from>
    <xdr:to>
      <xdr:col>1</xdr:col>
      <xdr:colOff>511175</xdr:colOff>
      <xdr:row>79</xdr:row>
      <xdr:rowOff>101600</xdr:rowOff>
    </xdr:to>
    <xdr:pic>
      <xdr:nvPicPr>
        <xdr:cNvPr id="312" name="Subgraph-magee333">
          <a:extLst>
            <a:ext uri="{FF2B5EF4-FFF2-40B4-BE49-F238E27FC236}">
              <a16:creationId xmlns:a16="http://schemas.microsoft.com/office/drawing/2014/main" id="{EEF59057-58FB-470D-A3FE-BBCF8A6BB475}"/>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047750" y="28949650"/>
          <a:ext cx="482600" cy="317500"/>
        </a:xfrm>
        <a:prstGeom prst="rect">
          <a:avLst/>
        </a:prstGeom>
      </xdr:spPr>
    </xdr:pic>
    <xdr:clientData/>
  </xdr:twoCellAnchor>
  <xdr:twoCellAnchor editAs="oneCell">
    <xdr:from>
      <xdr:col>1</xdr:col>
      <xdr:colOff>28575</xdr:colOff>
      <xdr:row>79</xdr:row>
      <xdr:rowOff>152400</xdr:rowOff>
    </xdr:from>
    <xdr:to>
      <xdr:col>1</xdr:col>
      <xdr:colOff>511175</xdr:colOff>
      <xdr:row>80</xdr:row>
      <xdr:rowOff>104775</xdr:rowOff>
    </xdr:to>
    <xdr:pic>
      <xdr:nvPicPr>
        <xdr:cNvPr id="316" name="Subgraph-sjironmaking">
          <a:extLst>
            <a:ext uri="{FF2B5EF4-FFF2-40B4-BE49-F238E27FC236}">
              <a16:creationId xmlns:a16="http://schemas.microsoft.com/office/drawing/2014/main" id="{E23B747B-518F-4A21-B468-A871F67CF7D9}"/>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1047750" y="29317950"/>
          <a:ext cx="482600" cy="317500"/>
        </a:xfrm>
        <a:prstGeom prst="rect">
          <a:avLst/>
        </a:prstGeom>
      </xdr:spPr>
    </xdr:pic>
    <xdr:clientData/>
  </xdr:twoCellAnchor>
  <xdr:twoCellAnchor editAs="oneCell">
    <xdr:from>
      <xdr:col>1</xdr:col>
      <xdr:colOff>28575</xdr:colOff>
      <xdr:row>80</xdr:row>
      <xdr:rowOff>149225</xdr:rowOff>
    </xdr:from>
    <xdr:to>
      <xdr:col>1</xdr:col>
      <xdr:colOff>511175</xdr:colOff>
      <xdr:row>81</xdr:row>
      <xdr:rowOff>95250</xdr:rowOff>
    </xdr:to>
    <xdr:pic>
      <xdr:nvPicPr>
        <xdr:cNvPr id="320" name="Subgraph-YouTube">
          <a:extLst>
            <a:ext uri="{FF2B5EF4-FFF2-40B4-BE49-F238E27FC236}">
              <a16:creationId xmlns:a16="http://schemas.microsoft.com/office/drawing/2014/main" id="{9A81ABAD-4CDA-4A99-8252-BC9B848CC40F}"/>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047750" y="29686250"/>
          <a:ext cx="482600" cy="317500"/>
        </a:xfrm>
        <a:prstGeom prst="rect">
          <a:avLst/>
        </a:prstGeom>
      </xdr:spPr>
    </xdr:pic>
    <xdr:clientData/>
  </xdr:twoCellAnchor>
  <xdr:twoCellAnchor editAs="oneCell">
    <xdr:from>
      <xdr:col>1</xdr:col>
      <xdr:colOff>28575</xdr:colOff>
      <xdr:row>81</xdr:row>
      <xdr:rowOff>146050</xdr:rowOff>
    </xdr:from>
    <xdr:to>
      <xdr:col>1</xdr:col>
      <xdr:colOff>511175</xdr:colOff>
      <xdr:row>82</xdr:row>
      <xdr:rowOff>92075</xdr:rowOff>
    </xdr:to>
    <xdr:pic>
      <xdr:nvPicPr>
        <xdr:cNvPr id="324" name="Subgraph-johnpalmay">
          <a:extLst>
            <a:ext uri="{FF2B5EF4-FFF2-40B4-BE49-F238E27FC236}">
              <a16:creationId xmlns:a16="http://schemas.microsoft.com/office/drawing/2014/main" id="{D2404281-254D-4DFA-8F2D-ACB9D69C6361}"/>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047750" y="30054550"/>
          <a:ext cx="482600" cy="317500"/>
        </a:xfrm>
        <a:prstGeom prst="rect">
          <a:avLst/>
        </a:prstGeom>
      </xdr:spPr>
    </xdr:pic>
    <xdr:clientData/>
  </xdr:twoCellAnchor>
  <xdr:twoCellAnchor editAs="oneCell">
    <xdr:from>
      <xdr:col>1</xdr:col>
      <xdr:colOff>28575</xdr:colOff>
      <xdr:row>82</xdr:row>
      <xdr:rowOff>142875</xdr:rowOff>
    </xdr:from>
    <xdr:to>
      <xdr:col>1</xdr:col>
      <xdr:colOff>511175</xdr:colOff>
      <xdr:row>83</xdr:row>
      <xdr:rowOff>82550</xdr:rowOff>
    </xdr:to>
    <xdr:pic>
      <xdr:nvPicPr>
        <xdr:cNvPr id="328" name="Subgraph-BlackPressRadio">
          <a:extLst>
            <a:ext uri="{FF2B5EF4-FFF2-40B4-BE49-F238E27FC236}">
              <a16:creationId xmlns:a16="http://schemas.microsoft.com/office/drawing/2014/main" id="{6FBDE7EA-C23A-4179-858D-D3FB3414627F}"/>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047750" y="30422850"/>
          <a:ext cx="482600" cy="317500"/>
        </a:xfrm>
        <a:prstGeom prst="rect">
          <a:avLst/>
        </a:prstGeom>
      </xdr:spPr>
    </xdr:pic>
    <xdr:clientData/>
  </xdr:twoCellAnchor>
  <xdr:twoCellAnchor editAs="oneCell">
    <xdr:from>
      <xdr:col>1</xdr:col>
      <xdr:colOff>28575</xdr:colOff>
      <xdr:row>83</xdr:row>
      <xdr:rowOff>139700</xdr:rowOff>
    </xdr:from>
    <xdr:to>
      <xdr:col>1</xdr:col>
      <xdr:colOff>511175</xdr:colOff>
      <xdr:row>84</xdr:row>
      <xdr:rowOff>85725</xdr:rowOff>
    </xdr:to>
    <xdr:pic>
      <xdr:nvPicPr>
        <xdr:cNvPr id="332" name="Subgraph-MinneapolisPD">
          <a:extLst>
            <a:ext uri="{FF2B5EF4-FFF2-40B4-BE49-F238E27FC236}">
              <a16:creationId xmlns:a16="http://schemas.microsoft.com/office/drawing/2014/main" id="{FDF61C8A-5D46-443B-8445-8CF245723B83}"/>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047750" y="30791150"/>
          <a:ext cx="482600" cy="317500"/>
        </a:xfrm>
        <a:prstGeom prst="rect">
          <a:avLst/>
        </a:prstGeom>
      </xdr:spPr>
    </xdr:pic>
    <xdr:clientData/>
  </xdr:twoCellAnchor>
  <xdr:twoCellAnchor editAs="oneCell">
    <xdr:from>
      <xdr:col>1</xdr:col>
      <xdr:colOff>28575</xdr:colOff>
      <xdr:row>84</xdr:row>
      <xdr:rowOff>136525</xdr:rowOff>
    </xdr:from>
    <xdr:to>
      <xdr:col>1</xdr:col>
      <xdr:colOff>511175</xdr:colOff>
      <xdr:row>85</xdr:row>
      <xdr:rowOff>82550</xdr:rowOff>
    </xdr:to>
    <xdr:pic>
      <xdr:nvPicPr>
        <xdr:cNvPr id="336" name="Subgraph-PDriverKC">
          <a:extLst>
            <a:ext uri="{FF2B5EF4-FFF2-40B4-BE49-F238E27FC236}">
              <a16:creationId xmlns:a16="http://schemas.microsoft.com/office/drawing/2014/main" id="{97E49764-A127-4236-9C2A-863036D2E7DA}"/>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047750" y="31159450"/>
          <a:ext cx="482600" cy="317500"/>
        </a:xfrm>
        <a:prstGeom prst="rect">
          <a:avLst/>
        </a:prstGeom>
      </xdr:spPr>
    </xdr:pic>
    <xdr:clientData/>
  </xdr:twoCellAnchor>
  <xdr:twoCellAnchor editAs="oneCell">
    <xdr:from>
      <xdr:col>1</xdr:col>
      <xdr:colOff>28575</xdr:colOff>
      <xdr:row>85</xdr:row>
      <xdr:rowOff>133350</xdr:rowOff>
    </xdr:from>
    <xdr:to>
      <xdr:col>1</xdr:col>
      <xdr:colOff>511175</xdr:colOff>
      <xdr:row>86</xdr:row>
      <xdr:rowOff>85725</xdr:rowOff>
    </xdr:to>
    <xdr:pic>
      <xdr:nvPicPr>
        <xdr:cNvPr id="340" name="Subgraph-steptothefuture">
          <a:extLst>
            <a:ext uri="{FF2B5EF4-FFF2-40B4-BE49-F238E27FC236}">
              <a16:creationId xmlns:a16="http://schemas.microsoft.com/office/drawing/2014/main" id="{DBDB7E97-077A-483F-BD94-3A4176757501}"/>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047750" y="31527750"/>
          <a:ext cx="482600" cy="317500"/>
        </a:xfrm>
        <a:prstGeom prst="rect">
          <a:avLst/>
        </a:prstGeom>
      </xdr:spPr>
    </xdr:pic>
    <xdr:clientData/>
  </xdr:twoCellAnchor>
  <xdr:twoCellAnchor editAs="oneCell">
    <xdr:from>
      <xdr:col>1</xdr:col>
      <xdr:colOff>28575</xdr:colOff>
      <xdr:row>86</xdr:row>
      <xdr:rowOff>130175</xdr:rowOff>
    </xdr:from>
    <xdr:to>
      <xdr:col>1</xdr:col>
      <xdr:colOff>511175</xdr:colOff>
      <xdr:row>87</xdr:row>
      <xdr:rowOff>76200</xdr:rowOff>
    </xdr:to>
    <xdr:pic>
      <xdr:nvPicPr>
        <xdr:cNvPr id="344" name="Subgraph-metpoliceuk">
          <a:extLst>
            <a:ext uri="{FF2B5EF4-FFF2-40B4-BE49-F238E27FC236}">
              <a16:creationId xmlns:a16="http://schemas.microsoft.com/office/drawing/2014/main" id="{55CC87BF-EDB1-4875-B48E-682E24FA0502}"/>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047750" y="31896050"/>
          <a:ext cx="482600" cy="317500"/>
        </a:xfrm>
        <a:prstGeom prst="rect">
          <a:avLst/>
        </a:prstGeom>
      </xdr:spPr>
    </xdr:pic>
    <xdr:clientData/>
  </xdr:twoCellAnchor>
  <xdr:twoCellAnchor editAs="oneCell">
    <xdr:from>
      <xdr:col>1</xdr:col>
      <xdr:colOff>28575</xdr:colOff>
      <xdr:row>87</xdr:row>
      <xdr:rowOff>127000</xdr:rowOff>
    </xdr:from>
    <xdr:to>
      <xdr:col>1</xdr:col>
      <xdr:colOff>511175</xdr:colOff>
      <xdr:row>88</xdr:row>
      <xdr:rowOff>73025</xdr:rowOff>
    </xdr:to>
    <xdr:pic>
      <xdr:nvPicPr>
        <xdr:cNvPr id="348" name="Subgraph-Modi4E">
          <a:extLst>
            <a:ext uri="{FF2B5EF4-FFF2-40B4-BE49-F238E27FC236}">
              <a16:creationId xmlns:a16="http://schemas.microsoft.com/office/drawing/2014/main" id="{942DEAB9-6614-434F-BBF8-7D3E40A62378}"/>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1047750" y="32264350"/>
          <a:ext cx="482600" cy="317500"/>
        </a:xfrm>
        <a:prstGeom prst="rect">
          <a:avLst/>
        </a:prstGeom>
      </xdr:spPr>
    </xdr:pic>
    <xdr:clientData/>
  </xdr:twoCellAnchor>
  <xdr:twoCellAnchor editAs="oneCell">
    <xdr:from>
      <xdr:col>1</xdr:col>
      <xdr:colOff>28575</xdr:colOff>
      <xdr:row>88</xdr:row>
      <xdr:rowOff>123825</xdr:rowOff>
    </xdr:from>
    <xdr:to>
      <xdr:col>1</xdr:col>
      <xdr:colOff>511175</xdr:colOff>
      <xdr:row>89</xdr:row>
      <xdr:rowOff>63500</xdr:rowOff>
    </xdr:to>
    <xdr:pic>
      <xdr:nvPicPr>
        <xdr:cNvPr id="352" name="Subgraph-JerardF">
          <a:extLst>
            <a:ext uri="{FF2B5EF4-FFF2-40B4-BE49-F238E27FC236}">
              <a16:creationId xmlns:a16="http://schemas.microsoft.com/office/drawing/2014/main" id="{B5412D5D-EA58-4EA3-BE9C-D31CEC2D2F5E}"/>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047750" y="32632650"/>
          <a:ext cx="482600" cy="317500"/>
        </a:xfrm>
        <a:prstGeom prst="rect">
          <a:avLst/>
        </a:prstGeom>
      </xdr:spPr>
    </xdr:pic>
    <xdr:clientData/>
  </xdr:twoCellAnchor>
  <xdr:twoCellAnchor editAs="oneCell">
    <xdr:from>
      <xdr:col>1</xdr:col>
      <xdr:colOff>28575</xdr:colOff>
      <xdr:row>89</xdr:row>
      <xdr:rowOff>120650</xdr:rowOff>
    </xdr:from>
    <xdr:to>
      <xdr:col>1</xdr:col>
      <xdr:colOff>511175</xdr:colOff>
      <xdr:row>90</xdr:row>
      <xdr:rowOff>66675</xdr:rowOff>
    </xdr:to>
    <xdr:pic>
      <xdr:nvPicPr>
        <xdr:cNvPr id="356" name="Subgraph-seanhannity">
          <a:extLst>
            <a:ext uri="{FF2B5EF4-FFF2-40B4-BE49-F238E27FC236}">
              <a16:creationId xmlns:a16="http://schemas.microsoft.com/office/drawing/2014/main" id="{47E73677-2806-4AF2-9AA5-34B99FF083E5}"/>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047750" y="33000950"/>
          <a:ext cx="482600" cy="317500"/>
        </a:xfrm>
        <a:prstGeom prst="rect">
          <a:avLst/>
        </a:prstGeom>
      </xdr:spPr>
    </xdr:pic>
    <xdr:clientData/>
  </xdr:twoCellAnchor>
  <xdr:twoCellAnchor editAs="oneCell">
    <xdr:from>
      <xdr:col>1</xdr:col>
      <xdr:colOff>28575</xdr:colOff>
      <xdr:row>90</xdr:row>
      <xdr:rowOff>117475</xdr:rowOff>
    </xdr:from>
    <xdr:to>
      <xdr:col>1</xdr:col>
      <xdr:colOff>511175</xdr:colOff>
      <xdr:row>91</xdr:row>
      <xdr:rowOff>63500</xdr:rowOff>
    </xdr:to>
    <xdr:pic>
      <xdr:nvPicPr>
        <xdr:cNvPr id="360" name="Subgraph-MichaelRigol">
          <a:extLst>
            <a:ext uri="{FF2B5EF4-FFF2-40B4-BE49-F238E27FC236}">
              <a16:creationId xmlns:a16="http://schemas.microsoft.com/office/drawing/2014/main" id="{5B561BC0-556C-4F5E-A5C7-4B2BE31DC3A5}"/>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047750" y="33369250"/>
          <a:ext cx="482600" cy="317500"/>
        </a:xfrm>
        <a:prstGeom prst="rect">
          <a:avLst/>
        </a:prstGeom>
      </xdr:spPr>
    </xdr:pic>
    <xdr:clientData/>
  </xdr:twoCellAnchor>
  <xdr:twoCellAnchor editAs="oneCell">
    <xdr:from>
      <xdr:col>1</xdr:col>
      <xdr:colOff>28575</xdr:colOff>
      <xdr:row>91</xdr:row>
      <xdr:rowOff>114300</xdr:rowOff>
    </xdr:from>
    <xdr:to>
      <xdr:col>1</xdr:col>
      <xdr:colOff>511175</xdr:colOff>
      <xdr:row>92</xdr:row>
      <xdr:rowOff>66675</xdr:rowOff>
    </xdr:to>
    <xdr:pic>
      <xdr:nvPicPr>
        <xdr:cNvPr id="364" name="Subgraph-sauerjc">
          <a:extLst>
            <a:ext uri="{FF2B5EF4-FFF2-40B4-BE49-F238E27FC236}">
              <a16:creationId xmlns:a16="http://schemas.microsoft.com/office/drawing/2014/main" id="{7BC41D1B-5E5F-46A0-9D85-38FAA1250A30}"/>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047750" y="33737550"/>
          <a:ext cx="482600" cy="317500"/>
        </a:xfrm>
        <a:prstGeom prst="rect">
          <a:avLst/>
        </a:prstGeom>
      </xdr:spPr>
    </xdr:pic>
    <xdr:clientData/>
  </xdr:twoCellAnchor>
  <xdr:twoCellAnchor editAs="oneCell">
    <xdr:from>
      <xdr:col>1</xdr:col>
      <xdr:colOff>28575</xdr:colOff>
      <xdr:row>92</xdr:row>
      <xdr:rowOff>111125</xdr:rowOff>
    </xdr:from>
    <xdr:to>
      <xdr:col>1</xdr:col>
      <xdr:colOff>511175</xdr:colOff>
      <xdr:row>93</xdr:row>
      <xdr:rowOff>57150</xdr:rowOff>
    </xdr:to>
    <xdr:pic>
      <xdr:nvPicPr>
        <xdr:cNvPr id="368" name="Subgraph-renitenterRonny">
          <a:extLst>
            <a:ext uri="{FF2B5EF4-FFF2-40B4-BE49-F238E27FC236}">
              <a16:creationId xmlns:a16="http://schemas.microsoft.com/office/drawing/2014/main" id="{4620C27F-88C1-4B3C-A540-A86DB0A17487}"/>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047750" y="34105850"/>
          <a:ext cx="482600" cy="317500"/>
        </a:xfrm>
        <a:prstGeom prst="rect">
          <a:avLst/>
        </a:prstGeom>
      </xdr:spPr>
    </xdr:pic>
    <xdr:clientData/>
  </xdr:twoCellAnchor>
  <xdr:twoCellAnchor editAs="oneCell">
    <xdr:from>
      <xdr:col>1</xdr:col>
      <xdr:colOff>28575</xdr:colOff>
      <xdr:row>93</xdr:row>
      <xdr:rowOff>107950</xdr:rowOff>
    </xdr:from>
    <xdr:to>
      <xdr:col>1</xdr:col>
      <xdr:colOff>511175</xdr:colOff>
      <xdr:row>94</xdr:row>
      <xdr:rowOff>53975</xdr:rowOff>
    </xdr:to>
    <xdr:pic>
      <xdr:nvPicPr>
        <xdr:cNvPr id="372" name="Subgraph-imjustsayin2">
          <a:extLst>
            <a:ext uri="{FF2B5EF4-FFF2-40B4-BE49-F238E27FC236}">
              <a16:creationId xmlns:a16="http://schemas.microsoft.com/office/drawing/2014/main" id="{90C5881B-D51A-48BD-A4B3-84C8EBA2472C}"/>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47750" y="34474150"/>
          <a:ext cx="482600" cy="317500"/>
        </a:xfrm>
        <a:prstGeom prst="rect">
          <a:avLst/>
        </a:prstGeom>
      </xdr:spPr>
    </xdr:pic>
    <xdr:clientData/>
  </xdr:twoCellAnchor>
  <xdr:twoCellAnchor editAs="oneCell">
    <xdr:from>
      <xdr:col>1</xdr:col>
      <xdr:colOff>28575</xdr:colOff>
      <xdr:row>94</xdr:row>
      <xdr:rowOff>104775</xdr:rowOff>
    </xdr:from>
    <xdr:to>
      <xdr:col>1</xdr:col>
      <xdr:colOff>511175</xdr:colOff>
      <xdr:row>95</xdr:row>
      <xdr:rowOff>44450</xdr:rowOff>
    </xdr:to>
    <xdr:pic>
      <xdr:nvPicPr>
        <xdr:cNvPr id="376" name="Subgraph-LASuzanne1">
          <a:extLst>
            <a:ext uri="{FF2B5EF4-FFF2-40B4-BE49-F238E27FC236}">
              <a16:creationId xmlns:a16="http://schemas.microsoft.com/office/drawing/2014/main" id="{FCE83E73-7D52-4714-B836-B61BF2309E9B}"/>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47750" y="34842450"/>
          <a:ext cx="482600" cy="317500"/>
        </a:xfrm>
        <a:prstGeom prst="rect">
          <a:avLst/>
        </a:prstGeom>
      </xdr:spPr>
    </xdr:pic>
    <xdr:clientData/>
  </xdr:twoCellAnchor>
  <xdr:twoCellAnchor editAs="oneCell">
    <xdr:from>
      <xdr:col>1</xdr:col>
      <xdr:colOff>28575</xdr:colOff>
      <xdr:row>95</xdr:row>
      <xdr:rowOff>101600</xdr:rowOff>
    </xdr:from>
    <xdr:to>
      <xdr:col>1</xdr:col>
      <xdr:colOff>511175</xdr:colOff>
      <xdr:row>96</xdr:row>
      <xdr:rowOff>47625</xdr:rowOff>
    </xdr:to>
    <xdr:pic>
      <xdr:nvPicPr>
        <xdr:cNvPr id="380" name="Subgraph-StepNTyne">
          <a:extLst>
            <a:ext uri="{FF2B5EF4-FFF2-40B4-BE49-F238E27FC236}">
              <a16:creationId xmlns:a16="http://schemas.microsoft.com/office/drawing/2014/main" id="{2ABC65ED-0400-47BE-99B7-14B382BEE0FA}"/>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47750" y="35210750"/>
          <a:ext cx="482600" cy="317500"/>
        </a:xfrm>
        <a:prstGeom prst="rect">
          <a:avLst/>
        </a:prstGeom>
      </xdr:spPr>
    </xdr:pic>
    <xdr:clientData/>
  </xdr:twoCellAnchor>
  <xdr:twoCellAnchor editAs="oneCell">
    <xdr:from>
      <xdr:col>1</xdr:col>
      <xdr:colOff>28575</xdr:colOff>
      <xdr:row>96</xdr:row>
      <xdr:rowOff>98425</xdr:rowOff>
    </xdr:from>
    <xdr:to>
      <xdr:col>1</xdr:col>
      <xdr:colOff>511175</xdr:colOff>
      <xdr:row>97</xdr:row>
      <xdr:rowOff>44450</xdr:rowOff>
    </xdr:to>
    <xdr:pic>
      <xdr:nvPicPr>
        <xdr:cNvPr id="384" name="Subgraph-Dachief_Paul">
          <a:extLst>
            <a:ext uri="{FF2B5EF4-FFF2-40B4-BE49-F238E27FC236}">
              <a16:creationId xmlns:a16="http://schemas.microsoft.com/office/drawing/2014/main" id="{D27D5D9A-D60F-47F3-B719-3F5FDDC1CA7C}"/>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47750" y="35579050"/>
          <a:ext cx="482600" cy="317500"/>
        </a:xfrm>
        <a:prstGeom prst="rect">
          <a:avLst/>
        </a:prstGeom>
      </xdr:spPr>
    </xdr:pic>
    <xdr:clientData/>
  </xdr:twoCellAnchor>
  <xdr:twoCellAnchor editAs="oneCell">
    <xdr:from>
      <xdr:col>1</xdr:col>
      <xdr:colOff>28575</xdr:colOff>
      <xdr:row>97</xdr:row>
      <xdr:rowOff>95250</xdr:rowOff>
    </xdr:from>
    <xdr:to>
      <xdr:col>1</xdr:col>
      <xdr:colOff>511175</xdr:colOff>
      <xdr:row>98</xdr:row>
      <xdr:rowOff>47625</xdr:rowOff>
    </xdr:to>
    <xdr:pic>
      <xdr:nvPicPr>
        <xdr:cNvPr id="388" name="Subgraph-Trace88529604">
          <a:extLst>
            <a:ext uri="{FF2B5EF4-FFF2-40B4-BE49-F238E27FC236}">
              <a16:creationId xmlns:a16="http://schemas.microsoft.com/office/drawing/2014/main" id="{200414F3-C57F-4461-9F9C-8601D35B908A}"/>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047750" y="35947350"/>
          <a:ext cx="482600" cy="317500"/>
        </a:xfrm>
        <a:prstGeom prst="rect">
          <a:avLst/>
        </a:prstGeom>
      </xdr:spPr>
    </xdr:pic>
    <xdr:clientData/>
  </xdr:twoCellAnchor>
  <xdr:twoCellAnchor editAs="oneCell">
    <xdr:from>
      <xdr:col>1</xdr:col>
      <xdr:colOff>28575</xdr:colOff>
      <xdr:row>98</xdr:row>
      <xdr:rowOff>92075</xdr:rowOff>
    </xdr:from>
    <xdr:to>
      <xdr:col>1</xdr:col>
      <xdr:colOff>511175</xdr:colOff>
      <xdr:row>99</xdr:row>
      <xdr:rowOff>38100</xdr:rowOff>
    </xdr:to>
    <xdr:pic>
      <xdr:nvPicPr>
        <xdr:cNvPr id="392" name="Subgraph-Squanchpaperboi">
          <a:extLst>
            <a:ext uri="{FF2B5EF4-FFF2-40B4-BE49-F238E27FC236}">
              <a16:creationId xmlns:a16="http://schemas.microsoft.com/office/drawing/2014/main" id="{985789A7-B540-4A63-9281-B146FC779A87}"/>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1047750" y="36315650"/>
          <a:ext cx="482600" cy="317500"/>
        </a:xfrm>
        <a:prstGeom prst="rect">
          <a:avLst/>
        </a:prstGeom>
      </xdr:spPr>
    </xdr:pic>
    <xdr:clientData/>
  </xdr:twoCellAnchor>
  <xdr:twoCellAnchor editAs="oneCell">
    <xdr:from>
      <xdr:col>1</xdr:col>
      <xdr:colOff>28575</xdr:colOff>
      <xdr:row>99</xdr:row>
      <xdr:rowOff>88900</xdr:rowOff>
    </xdr:from>
    <xdr:to>
      <xdr:col>1</xdr:col>
      <xdr:colOff>511175</xdr:colOff>
      <xdr:row>100</xdr:row>
      <xdr:rowOff>34925</xdr:rowOff>
    </xdr:to>
    <xdr:pic>
      <xdr:nvPicPr>
        <xdr:cNvPr id="396" name="Subgraph-NewsHawkOne">
          <a:extLst>
            <a:ext uri="{FF2B5EF4-FFF2-40B4-BE49-F238E27FC236}">
              <a16:creationId xmlns:a16="http://schemas.microsoft.com/office/drawing/2014/main" id="{1045CF85-71D0-43FB-A474-1426760FAFA6}"/>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1047750" y="36683950"/>
          <a:ext cx="482600" cy="317500"/>
        </a:xfrm>
        <a:prstGeom prst="rect">
          <a:avLst/>
        </a:prstGeom>
      </xdr:spPr>
    </xdr:pic>
    <xdr:clientData/>
  </xdr:twoCellAnchor>
  <xdr:twoCellAnchor editAs="oneCell">
    <xdr:from>
      <xdr:col>1</xdr:col>
      <xdr:colOff>28575</xdr:colOff>
      <xdr:row>100</xdr:row>
      <xdr:rowOff>85725</xdr:rowOff>
    </xdr:from>
    <xdr:to>
      <xdr:col>1</xdr:col>
      <xdr:colOff>511175</xdr:colOff>
      <xdr:row>101</xdr:row>
      <xdr:rowOff>25400</xdr:rowOff>
    </xdr:to>
    <xdr:pic>
      <xdr:nvPicPr>
        <xdr:cNvPr id="400" name="Subgraph-SenSchumer">
          <a:extLst>
            <a:ext uri="{FF2B5EF4-FFF2-40B4-BE49-F238E27FC236}">
              <a16:creationId xmlns:a16="http://schemas.microsoft.com/office/drawing/2014/main" id="{5D686528-A81C-49FC-953A-E259C7E1CB06}"/>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1047750" y="37052250"/>
          <a:ext cx="482600" cy="317500"/>
        </a:xfrm>
        <a:prstGeom prst="rect">
          <a:avLst/>
        </a:prstGeom>
      </xdr:spPr>
    </xdr:pic>
    <xdr:clientData/>
  </xdr:twoCellAnchor>
  <xdr:twoCellAnchor editAs="oneCell">
    <xdr:from>
      <xdr:col>1</xdr:col>
      <xdr:colOff>28575</xdr:colOff>
      <xdr:row>101</xdr:row>
      <xdr:rowOff>82550</xdr:rowOff>
    </xdr:from>
    <xdr:to>
      <xdr:col>1</xdr:col>
      <xdr:colOff>511175</xdr:colOff>
      <xdr:row>102</xdr:row>
      <xdr:rowOff>28575</xdr:rowOff>
    </xdr:to>
    <xdr:pic>
      <xdr:nvPicPr>
        <xdr:cNvPr id="404" name="Subgraph-chicagosmayor">
          <a:extLst>
            <a:ext uri="{FF2B5EF4-FFF2-40B4-BE49-F238E27FC236}">
              <a16:creationId xmlns:a16="http://schemas.microsoft.com/office/drawing/2014/main" id="{3E9336EB-CF5F-4699-AD06-4CFF39C9154C}"/>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1047750" y="37420550"/>
          <a:ext cx="482600" cy="317500"/>
        </a:xfrm>
        <a:prstGeom prst="rect">
          <a:avLst/>
        </a:prstGeom>
      </xdr:spPr>
    </xdr:pic>
    <xdr:clientData/>
  </xdr:twoCellAnchor>
  <xdr:twoCellAnchor editAs="oneCell">
    <xdr:from>
      <xdr:col>1</xdr:col>
      <xdr:colOff>28575</xdr:colOff>
      <xdr:row>102</xdr:row>
      <xdr:rowOff>79375</xdr:rowOff>
    </xdr:from>
    <xdr:to>
      <xdr:col>1</xdr:col>
      <xdr:colOff>511175</xdr:colOff>
      <xdr:row>103</xdr:row>
      <xdr:rowOff>25400</xdr:rowOff>
    </xdr:to>
    <xdr:pic>
      <xdr:nvPicPr>
        <xdr:cNvPr id="408" name="Subgraph-Becool088">
          <a:extLst>
            <a:ext uri="{FF2B5EF4-FFF2-40B4-BE49-F238E27FC236}">
              <a16:creationId xmlns:a16="http://schemas.microsoft.com/office/drawing/2014/main" id="{D2ED03C7-1291-4C5A-867F-8366EE86D27E}"/>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1047750" y="37788850"/>
          <a:ext cx="482600" cy="317500"/>
        </a:xfrm>
        <a:prstGeom prst="rect">
          <a:avLst/>
        </a:prstGeom>
      </xdr:spPr>
    </xdr:pic>
    <xdr:clientData/>
  </xdr:twoCellAnchor>
  <xdr:twoCellAnchor editAs="oneCell">
    <xdr:from>
      <xdr:col>1</xdr:col>
      <xdr:colOff>28575</xdr:colOff>
      <xdr:row>103</xdr:row>
      <xdr:rowOff>76200</xdr:rowOff>
    </xdr:from>
    <xdr:to>
      <xdr:col>1</xdr:col>
      <xdr:colOff>511175</xdr:colOff>
      <xdr:row>104</xdr:row>
      <xdr:rowOff>28575</xdr:rowOff>
    </xdr:to>
    <xdr:pic>
      <xdr:nvPicPr>
        <xdr:cNvPr id="412" name="Subgraph-CarmanRondia">
          <a:extLst>
            <a:ext uri="{FF2B5EF4-FFF2-40B4-BE49-F238E27FC236}">
              <a16:creationId xmlns:a16="http://schemas.microsoft.com/office/drawing/2014/main" id="{55E160C2-58D1-41DC-AAA9-1D6712DA1566}"/>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1047750" y="38157150"/>
          <a:ext cx="482600" cy="317500"/>
        </a:xfrm>
        <a:prstGeom prst="rect">
          <a:avLst/>
        </a:prstGeom>
      </xdr:spPr>
    </xdr:pic>
    <xdr:clientData/>
  </xdr:twoCellAnchor>
  <xdr:twoCellAnchor editAs="oneCell">
    <xdr:from>
      <xdr:col>1</xdr:col>
      <xdr:colOff>28575</xdr:colOff>
      <xdr:row>104</xdr:row>
      <xdr:rowOff>73025</xdr:rowOff>
    </xdr:from>
    <xdr:to>
      <xdr:col>1</xdr:col>
      <xdr:colOff>511175</xdr:colOff>
      <xdr:row>105</xdr:row>
      <xdr:rowOff>19050</xdr:rowOff>
    </xdr:to>
    <xdr:pic>
      <xdr:nvPicPr>
        <xdr:cNvPr id="416" name="Subgraph-marklevinshow">
          <a:extLst>
            <a:ext uri="{FF2B5EF4-FFF2-40B4-BE49-F238E27FC236}">
              <a16:creationId xmlns:a16="http://schemas.microsoft.com/office/drawing/2014/main" id="{0241DF3E-9681-4C1A-B198-BF91CE6CB287}"/>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1047750" y="38525450"/>
          <a:ext cx="482600" cy="317500"/>
        </a:xfrm>
        <a:prstGeom prst="rect">
          <a:avLst/>
        </a:prstGeom>
      </xdr:spPr>
    </xdr:pic>
    <xdr:clientData/>
  </xdr:twoCellAnchor>
  <xdr:twoCellAnchor editAs="oneCell">
    <xdr:from>
      <xdr:col>1</xdr:col>
      <xdr:colOff>28575</xdr:colOff>
      <xdr:row>105</xdr:row>
      <xdr:rowOff>69850</xdr:rowOff>
    </xdr:from>
    <xdr:to>
      <xdr:col>1</xdr:col>
      <xdr:colOff>511175</xdr:colOff>
      <xdr:row>106</xdr:row>
      <xdr:rowOff>15875</xdr:rowOff>
    </xdr:to>
    <xdr:pic>
      <xdr:nvPicPr>
        <xdr:cNvPr id="420" name="Subgraph-MarkNew">
          <a:extLst>
            <a:ext uri="{FF2B5EF4-FFF2-40B4-BE49-F238E27FC236}">
              <a16:creationId xmlns:a16="http://schemas.microsoft.com/office/drawing/2014/main" id="{3A1ED0D6-7933-4699-B6AD-8003BAF17698}"/>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1047750" y="38893750"/>
          <a:ext cx="482600" cy="317500"/>
        </a:xfrm>
        <a:prstGeom prst="rect">
          <a:avLst/>
        </a:prstGeom>
      </xdr:spPr>
    </xdr:pic>
    <xdr:clientData/>
  </xdr:twoCellAnchor>
  <xdr:twoCellAnchor editAs="oneCell">
    <xdr:from>
      <xdr:col>1</xdr:col>
      <xdr:colOff>28575</xdr:colOff>
      <xdr:row>106</xdr:row>
      <xdr:rowOff>66675</xdr:rowOff>
    </xdr:from>
    <xdr:to>
      <xdr:col>1</xdr:col>
      <xdr:colOff>511175</xdr:colOff>
      <xdr:row>107</xdr:row>
      <xdr:rowOff>6350</xdr:rowOff>
    </xdr:to>
    <xdr:pic>
      <xdr:nvPicPr>
        <xdr:cNvPr id="424" name="Subgraph-IlhanMN">
          <a:extLst>
            <a:ext uri="{FF2B5EF4-FFF2-40B4-BE49-F238E27FC236}">
              <a16:creationId xmlns:a16="http://schemas.microsoft.com/office/drawing/2014/main" id="{644A5E2C-58DB-4F2B-8699-1EE1EEB38CDC}"/>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1047750" y="39262050"/>
          <a:ext cx="482600" cy="317500"/>
        </a:xfrm>
        <a:prstGeom prst="rect">
          <a:avLst/>
        </a:prstGeom>
      </xdr:spPr>
    </xdr:pic>
    <xdr:clientData/>
  </xdr:twoCellAnchor>
  <xdr:twoCellAnchor editAs="oneCell">
    <xdr:from>
      <xdr:col>1</xdr:col>
      <xdr:colOff>28575</xdr:colOff>
      <xdr:row>107</xdr:row>
      <xdr:rowOff>63500</xdr:rowOff>
    </xdr:from>
    <xdr:to>
      <xdr:col>1</xdr:col>
      <xdr:colOff>511175</xdr:colOff>
      <xdr:row>108</xdr:row>
      <xdr:rowOff>9525</xdr:rowOff>
    </xdr:to>
    <xdr:pic>
      <xdr:nvPicPr>
        <xdr:cNvPr id="428" name="Subgraph-firefighters510">
          <a:extLst>
            <a:ext uri="{FF2B5EF4-FFF2-40B4-BE49-F238E27FC236}">
              <a16:creationId xmlns:a16="http://schemas.microsoft.com/office/drawing/2014/main" id="{CC8E7AE1-B9A2-407A-BED6-22162C0B3933}"/>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1047750" y="39630350"/>
          <a:ext cx="482600" cy="317500"/>
        </a:xfrm>
        <a:prstGeom prst="rect">
          <a:avLst/>
        </a:prstGeom>
      </xdr:spPr>
    </xdr:pic>
    <xdr:clientData/>
  </xdr:twoCellAnchor>
  <xdr:twoCellAnchor editAs="oneCell">
    <xdr:from>
      <xdr:col>1</xdr:col>
      <xdr:colOff>28575</xdr:colOff>
      <xdr:row>108</xdr:row>
      <xdr:rowOff>60325</xdr:rowOff>
    </xdr:from>
    <xdr:to>
      <xdr:col>1</xdr:col>
      <xdr:colOff>511175</xdr:colOff>
      <xdr:row>109</xdr:row>
      <xdr:rowOff>6350</xdr:rowOff>
    </xdr:to>
    <xdr:pic>
      <xdr:nvPicPr>
        <xdr:cNvPr id="432" name="Subgraph-FoxNews">
          <a:extLst>
            <a:ext uri="{FF2B5EF4-FFF2-40B4-BE49-F238E27FC236}">
              <a16:creationId xmlns:a16="http://schemas.microsoft.com/office/drawing/2014/main" id="{CB85DA5E-D367-4910-A481-D21882654C7B}"/>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1047750" y="39998650"/>
          <a:ext cx="482600" cy="317500"/>
        </a:xfrm>
        <a:prstGeom prst="rect">
          <a:avLst/>
        </a:prstGeom>
      </xdr:spPr>
    </xdr:pic>
    <xdr:clientData/>
  </xdr:twoCellAnchor>
  <xdr:twoCellAnchor editAs="oneCell">
    <xdr:from>
      <xdr:col>1</xdr:col>
      <xdr:colOff>28575</xdr:colOff>
      <xdr:row>109</xdr:row>
      <xdr:rowOff>57150</xdr:rowOff>
    </xdr:from>
    <xdr:to>
      <xdr:col>1</xdr:col>
      <xdr:colOff>511175</xdr:colOff>
      <xdr:row>110</xdr:row>
      <xdr:rowOff>9525</xdr:rowOff>
    </xdr:to>
    <xdr:pic>
      <xdr:nvPicPr>
        <xdr:cNvPr id="436" name="Subgraph-lomeinho">
          <a:extLst>
            <a:ext uri="{FF2B5EF4-FFF2-40B4-BE49-F238E27FC236}">
              <a16:creationId xmlns:a16="http://schemas.microsoft.com/office/drawing/2014/main" id="{B012AE2B-AAD0-4BED-878D-1CF6A05822DF}"/>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1047750" y="40366950"/>
          <a:ext cx="482600" cy="317500"/>
        </a:xfrm>
        <a:prstGeom prst="rect">
          <a:avLst/>
        </a:prstGeom>
      </xdr:spPr>
    </xdr:pic>
    <xdr:clientData/>
  </xdr:twoCellAnchor>
  <xdr:twoCellAnchor editAs="oneCell">
    <xdr:from>
      <xdr:col>1</xdr:col>
      <xdr:colOff>28575</xdr:colOff>
      <xdr:row>110</xdr:row>
      <xdr:rowOff>53975</xdr:rowOff>
    </xdr:from>
    <xdr:to>
      <xdr:col>1</xdr:col>
      <xdr:colOff>511175</xdr:colOff>
      <xdr:row>111</xdr:row>
      <xdr:rowOff>0</xdr:rowOff>
    </xdr:to>
    <xdr:pic>
      <xdr:nvPicPr>
        <xdr:cNvPr id="440" name="Subgraph-Zoobahtov">
          <a:extLst>
            <a:ext uri="{FF2B5EF4-FFF2-40B4-BE49-F238E27FC236}">
              <a16:creationId xmlns:a16="http://schemas.microsoft.com/office/drawing/2014/main" id="{AF57A518-A4A1-4328-8302-3AD7994C0F89}"/>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047750" y="40735250"/>
          <a:ext cx="482600" cy="317500"/>
        </a:xfrm>
        <a:prstGeom prst="rect">
          <a:avLst/>
        </a:prstGeom>
      </xdr:spPr>
    </xdr:pic>
    <xdr:clientData/>
  </xdr:twoCellAnchor>
  <xdr:twoCellAnchor editAs="oneCell">
    <xdr:from>
      <xdr:col>1</xdr:col>
      <xdr:colOff>28575</xdr:colOff>
      <xdr:row>111</xdr:row>
      <xdr:rowOff>50800</xdr:rowOff>
    </xdr:from>
    <xdr:to>
      <xdr:col>1</xdr:col>
      <xdr:colOff>511175</xdr:colOff>
      <xdr:row>112</xdr:row>
      <xdr:rowOff>1058</xdr:rowOff>
    </xdr:to>
    <xdr:pic>
      <xdr:nvPicPr>
        <xdr:cNvPr id="444" name="Subgraph-KennRWeeks">
          <a:extLst>
            <a:ext uri="{FF2B5EF4-FFF2-40B4-BE49-F238E27FC236}">
              <a16:creationId xmlns:a16="http://schemas.microsoft.com/office/drawing/2014/main" id="{89CFB914-0F00-4093-A0B9-502F89B1BB6C}"/>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1047750" y="41103550"/>
          <a:ext cx="482600" cy="317500"/>
        </a:xfrm>
        <a:prstGeom prst="rect">
          <a:avLst/>
        </a:prstGeom>
      </xdr:spPr>
    </xdr:pic>
    <xdr:clientData/>
  </xdr:twoCellAnchor>
  <xdr:twoCellAnchor editAs="oneCell">
    <xdr:from>
      <xdr:col>1</xdr:col>
      <xdr:colOff>28575</xdr:colOff>
      <xdr:row>112</xdr:row>
      <xdr:rowOff>47625</xdr:rowOff>
    </xdr:from>
    <xdr:to>
      <xdr:col>1</xdr:col>
      <xdr:colOff>511175</xdr:colOff>
      <xdr:row>113</xdr:row>
      <xdr:rowOff>1058</xdr:rowOff>
    </xdr:to>
    <xdr:pic>
      <xdr:nvPicPr>
        <xdr:cNvPr id="448" name="Subgraph-WendiLin10">
          <a:extLst>
            <a:ext uri="{FF2B5EF4-FFF2-40B4-BE49-F238E27FC236}">
              <a16:creationId xmlns:a16="http://schemas.microsoft.com/office/drawing/2014/main" id="{990CA9FA-5A1C-418F-B2CF-C22672906D1A}"/>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047750" y="41471850"/>
          <a:ext cx="482600" cy="317500"/>
        </a:xfrm>
        <a:prstGeom prst="rect">
          <a:avLst/>
        </a:prstGeom>
      </xdr:spPr>
    </xdr:pic>
    <xdr:clientData/>
  </xdr:twoCellAnchor>
  <xdr:twoCellAnchor editAs="oneCell">
    <xdr:from>
      <xdr:col>1</xdr:col>
      <xdr:colOff>28575</xdr:colOff>
      <xdr:row>113</xdr:row>
      <xdr:rowOff>44450</xdr:rowOff>
    </xdr:from>
    <xdr:to>
      <xdr:col>1</xdr:col>
      <xdr:colOff>511175</xdr:colOff>
      <xdr:row>113</xdr:row>
      <xdr:rowOff>361950</xdr:rowOff>
    </xdr:to>
    <xdr:pic>
      <xdr:nvPicPr>
        <xdr:cNvPr id="452" name="Subgraph-tetedolIs">
          <a:extLst>
            <a:ext uri="{FF2B5EF4-FFF2-40B4-BE49-F238E27FC236}">
              <a16:creationId xmlns:a16="http://schemas.microsoft.com/office/drawing/2014/main" id="{3E5867FB-FC8D-4CB9-B94D-C05D7324D110}"/>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1047750" y="41840150"/>
          <a:ext cx="482600" cy="317500"/>
        </a:xfrm>
        <a:prstGeom prst="rect">
          <a:avLst/>
        </a:prstGeom>
      </xdr:spPr>
    </xdr:pic>
    <xdr:clientData/>
  </xdr:twoCellAnchor>
  <xdr:twoCellAnchor editAs="oneCell">
    <xdr:from>
      <xdr:col>1</xdr:col>
      <xdr:colOff>28575</xdr:colOff>
      <xdr:row>114</xdr:row>
      <xdr:rowOff>41275</xdr:rowOff>
    </xdr:from>
    <xdr:to>
      <xdr:col>1</xdr:col>
      <xdr:colOff>511175</xdr:colOff>
      <xdr:row>114</xdr:row>
      <xdr:rowOff>358775</xdr:rowOff>
    </xdr:to>
    <xdr:pic>
      <xdr:nvPicPr>
        <xdr:cNvPr id="456" name="Subgraph-ShiraGlenora">
          <a:extLst>
            <a:ext uri="{FF2B5EF4-FFF2-40B4-BE49-F238E27FC236}">
              <a16:creationId xmlns:a16="http://schemas.microsoft.com/office/drawing/2014/main" id="{FCAB032B-FE92-47A0-ADA3-402AB5F30A55}"/>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1047750" y="42208450"/>
          <a:ext cx="482600" cy="317500"/>
        </a:xfrm>
        <a:prstGeom prst="rect">
          <a:avLst/>
        </a:prstGeom>
      </xdr:spPr>
    </xdr:pic>
    <xdr:clientData/>
  </xdr:twoCellAnchor>
  <xdr:twoCellAnchor editAs="oneCell">
    <xdr:from>
      <xdr:col>1</xdr:col>
      <xdr:colOff>28575</xdr:colOff>
      <xdr:row>115</xdr:row>
      <xdr:rowOff>38100</xdr:rowOff>
    </xdr:from>
    <xdr:to>
      <xdr:col>1</xdr:col>
      <xdr:colOff>511175</xdr:colOff>
      <xdr:row>115</xdr:row>
      <xdr:rowOff>349250</xdr:rowOff>
    </xdr:to>
    <xdr:pic>
      <xdr:nvPicPr>
        <xdr:cNvPr id="460" name="Subgraph-oregon_seashell">
          <a:extLst>
            <a:ext uri="{FF2B5EF4-FFF2-40B4-BE49-F238E27FC236}">
              <a16:creationId xmlns:a16="http://schemas.microsoft.com/office/drawing/2014/main" id="{8914AF5F-8CF6-472C-8A30-8D939586CEC8}"/>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047750" y="42576750"/>
          <a:ext cx="482600" cy="317500"/>
        </a:xfrm>
        <a:prstGeom prst="rect">
          <a:avLst/>
        </a:prstGeom>
      </xdr:spPr>
    </xdr:pic>
    <xdr:clientData/>
  </xdr:twoCellAnchor>
  <xdr:twoCellAnchor editAs="oneCell">
    <xdr:from>
      <xdr:col>1</xdr:col>
      <xdr:colOff>28575</xdr:colOff>
      <xdr:row>116</xdr:row>
      <xdr:rowOff>34925</xdr:rowOff>
    </xdr:from>
    <xdr:to>
      <xdr:col>1</xdr:col>
      <xdr:colOff>511175</xdr:colOff>
      <xdr:row>116</xdr:row>
      <xdr:rowOff>352425</xdr:rowOff>
    </xdr:to>
    <xdr:pic>
      <xdr:nvPicPr>
        <xdr:cNvPr id="464" name="Subgraph-doddrose">
          <a:extLst>
            <a:ext uri="{FF2B5EF4-FFF2-40B4-BE49-F238E27FC236}">
              <a16:creationId xmlns:a16="http://schemas.microsoft.com/office/drawing/2014/main" id="{19280DA7-04FA-4C23-8F12-423B298AC9FA}"/>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1047750" y="42945050"/>
          <a:ext cx="482600" cy="317500"/>
        </a:xfrm>
        <a:prstGeom prst="rect">
          <a:avLst/>
        </a:prstGeom>
      </xdr:spPr>
    </xdr:pic>
    <xdr:clientData/>
  </xdr:twoCellAnchor>
  <xdr:twoCellAnchor editAs="oneCell">
    <xdr:from>
      <xdr:col>1</xdr:col>
      <xdr:colOff>28575</xdr:colOff>
      <xdr:row>117</xdr:row>
      <xdr:rowOff>31750</xdr:rowOff>
    </xdr:from>
    <xdr:to>
      <xdr:col>1</xdr:col>
      <xdr:colOff>511175</xdr:colOff>
      <xdr:row>117</xdr:row>
      <xdr:rowOff>349250</xdr:rowOff>
    </xdr:to>
    <xdr:pic>
      <xdr:nvPicPr>
        <xdr:cNvPr id="468" name="Subgraph-charliekirk11">
          <a:extLst>
            <a:ext uri="{FF2B5EF4-FFF2-40B4-BE49-F238E27FC236}">
              <a16:creationId xmlns:a16="http://schemas.microsoft.com/office/drawing/2014/main" id="{646597C1-F50A-4EB4-82F5-5B91ABA17D66}"/>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047750" y="43313350"/>
          <a:ext cx="482600" cy="317500"/>
        </a:xfrm>
        <a:prstGeom prst="rect">
          <a:avLst/>
        </a:prstGeom>
      </xdr:spPr>
    </xdr:pic>
    <xdr:clientData/>
  </xdr:twoCellAnchor>
  <xdr:twoCellAnchor editAs="oneCell">
    <xdr:from>
      <xdr:col>1</xdr:col>
      <xdr:colOff>28575</xdr:colOff>
      <xdr:row>118</xdr:row>
      <xdr:rowOff>28575</xdr:rowOff>
    </xdr:from>
    <xdr:to>
      <xdr:col>1</xdr:col>
      <xdr:colOff>511175</xdr:colOff>
      <xdr:row>118</xdr:row>
      <xdr:rowOff>352425</xdr:rowOff>
    </xdr:to>
    <xdr:pic>
      <xdr:nvPicPr>
        <xdr:cNvPr id="472" name="Subgraph-ChuckCallesto">
          <a:extLst>
            <a:ext uri="{FF2B5EF4-FFF2-40B4-BE49-F238E27FC236}">
              <a16:creationId xmlns:a16="http://schemas.microsoft.com/office/drawing/2014/main" id="{F956123F-17C3-4079-88A5-5D015410AC0F}"/>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1047750" y="43681650"/>
          <a:ext cx="482600" cy="317500"/>
        </a:xfrm>
        <a:prstGeom prst="rect">
          <a:avLst/>
        </a:prstGeom>
      </xdr:spPr>
    </xdr:pic>
    <xdr:clientData/>
  </xdr:twoCellAnchor>
  <xdr:twoCellAnchor editAs="oneCell">
    <xdr:from>
      <xdr:col>1</xdr:col>
      <xdr:colOff>28575</xdr:colOff>
      <xdr:row>119</xdr:row>
      <xdr:rowOff>25400</xdr:rowOff>
    </xdr:from>
    <xdr:to>
      <xdr:col>1</xdr:col>
      <xdr:colOff>511175</xdr:colOff>
      <xdr:row>119</xdr:row>
      <xdr:rowOff>342900</xdr:rowOff>
    </xdr:to>
    <xdr:pic>
      <xdr:nvPicPr>
        <xdr:cNvPr id="476" name="Subgraph-Marty_Bolton">
          <a:extLst>
            <a:ext uri="{FF2B5EF4-FFF2-40B4-BE49-F238E27FC236}">
              <a16:creationId xmlns:a16="http://schemas.microsoft.com/office/drawing/2014/main" id="{B125403A-09DB-473D-A14A-87A4A9E27706}"/>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1047750" y="44049950"/>
          <a:ext cx="482600" cy="317500"/>
        </a:xfrm>
        <a:prstGeom prst="rect">
          <a:avLst/>
        </a:prstGeom>
      </xdr:spPr>
    </xdr:pic>
    <xdr:clientData/>
  </xdr:twoCellAnchor>
  <xdr:twoCellAnchor editAs="oneCell">
    <xdr:from>
      <xdr:col>1</xdr:col>
      <xdr:colOff>28575</xdr:colOff>
      <xdr:row>120</xdr:row>
      <xdr:rowOff>22225</xdr:rowOff>
    </xdr:from>
    <xdr:to>
      <xdr:col>1</xdr:col>
      <xdr:colOff>511175</xdr:colOff>
      <xdr:row>120</xdr:row>
      <xdr:rowOff>339725</xdr:rowOff>
    </xdr:to>
    <xdr:pic>
      <xdr:nvPicPr>
        <xdr:cNvPr id="480" name="Subgraph-Bosstatochip">
          <a:extLst>
            <a:ext uri="{FF2B5EF4-FFF2-40B4-BE49-F238E27FC236}">
              <a16:creationId xmlns:a16="http://schemas.microsoft.com/office/drawing/2014/main" id="{6DB3683F-111A-47F8-9DA3-2ED87FAFA6FD}"/>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1047750" y="44418250"/>
          <a:ext cx="482600" cy="317500"/>
        </a:xfrm>
        <a:prstGeom prst="rect">
          <a:avLst/>
        </a:prstGeom>
      </xdr:spPr>
    </xdr:pic>
    <xdr:clientData/>
  </xdr:twoCellAnchor>
  <xdr:twoCellAnchor editAs="oneCell">
    <xdr:from>
      <xdr:col>1</xdr:col>
      <xdr:colOff>28575</xdr:colOff>
      <xdr:row>121</xdr:row>
      <xdr:rowOff>19050</xdr:rowOff>
    </xdr:from>
    <xdr:to>
      <xdr:col>1</xdr:col>
      <xdr:colOff>511175</xdr:colOff>
      <xdr:row>121</xdr:row>
      <xdr:rowOff>330200</xdr:rowOff>
    </xdr:to>
    <xdr:pic>
      <xdr:nvPicPr>
        <xdr:cNvPr id="484" name="Subgraph-HereIGoAgain847">
          <a:extLst>
            <a:ext uri="{FF2B5EF4-FFF2-40B4-BE49-F238E27FC236}">
              <a16:creationId xmlns:a16="http://schemas.microsoft.com/office/drawing/2014/main" id="{F01A870B-1BB5-4DFD-9AC4-7B42E5B29D93}"/>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1047750" y="44786550"/>
          <a:ext cx="482600" cy="317500"/>
        </a:xfrm>
        <a:prstGeom prst="rect">
          <a:avLst/>
        </a:prstGeom>
      </xdr:spPr>
    </xdr:pic>
    <xdr:clientData/>
  </xdr:twoCellAnchor>
  <xdr:twoCellAnchor editAs="oneCell">
    <xdr:from>
      <xdr:col>1</xdr:col>
      <xdr:colOff>28575</xdr:colOff>
      <xdr:row>122</xdr:row>
      <xdr:rowOff>15875</xdr:rowOff>
    </xdr:from>
    <xdr:to>
      <xdr:col>1</xdr:col>
      <xdr:colOff>511175</xdr:colOff>
      <xdr:row>122</xdr:row>
      <xdr:rowOff>333375</xdr:rowOff>
    </xdr:to>
    <xdr:pic>
      <xdr:nvPicPr>
        <xdr:cNvPr id="488" name="Subgraph-JoAnna888">
          <a:extLst>
            <a:ext uri="{FF2B5EF4-FFF2-40B4-BE49-F238E27FC236}">
              <a16:creationId xmlns:a16="http://schemas.microsoft.com/office/drawing/2014/main" id="{2EA41363-B8F8-40C0-81CF-4F27BFB5C6B3}"/>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1047750" y="45154850"/>
          <a:ext cx="482600" cy="317500"/>
        </a:xfrm>
        <a:prstGeom prst="rect">
          <a:avLst/>
        </a:prstGeom>
      </xdr:spPr>
    </xdr:pic>
    <xdr:clientData/>
  </xdr:twoCellAnchor>
  <xdr:twoCellAnchor editAs="oneCell">
    <xdr:from>
      <xdr:col>1</xdr:col>
      <xdr:colOff>28575</xdr:colOff>
      <xdr:row>123</xdr:row>
      <xdr:rowOff>12700</xdr:rowOff>
    </xdr:from>
    <xdr:to>
      <xdr:col>1</xdr:col>
      <xdr:colOff>511175</xdr:colOff>
      <xdr:row>123</xdr:row>
      <xdr:rowOff>330200</xdr:rowOff>
    </xdr:to>
    <xdr:pic>
      <xdr:nvPicPr>
        <xdr:cNvPr id="492" name="Subgraph-nypost">
          <a:extLst>
            <a:ext uri="{FF2B5EF4-FFF2-40B4-BE49-F238E27FC236}">
              <a16:creationId xmlns:a16="http://schemas.microsoft.com/office/drawing/2014/main" id="{577037C1-2959-4D9D-9066-F9DDF1609758}"/>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1047750" y="45523150"/>
          <a:ext cx="482600" cy="317500"/>
        </a:xfrm>
        <a:prstGeom prst="rect">
          <a:avLst/>
        </a:prstGeom>
      </xdr:spPr>
    </xdr:pic>
    <xdr:clientData/>
  </xdr:twoCellAnchor>
  <xdr:twoCellAnchor editAs="oneCell">
    <xdr:from>
      <xdr:col>1</xdr:col>
      <xdr:colOff>28575</xdr:colOff>
      <xdr:row>124</xdr:row>
      <xdr:rowOff>9525</xdr:rowOff>
    </xdr:from>
    <xdr:to>
      <xdr:col>1</xdr:col>
      <xdr:colOff>511175</xdr:colOff>
      <xdr:row>124</xdr:row>
      <xdr:rowOff>333375</xdr:rowOff>
    </xdr:to>
    <xdr:pic>
      <xdr:nvPicPr>
        <xdr:cNvPr id="496" name="Subgraph-cuba40">
          <a:extLst>
            <a:ext uri="{FF2B5EF4-FFF2-40B4-BE49-F238E27FC236}">
              <a16:creationId xmlns:a16="http://schemas.microsoft.com/office/drawing/2014/main" id="{24B2A5A7-C4E4-4ED7-AD4A-E9C5FBE0D4C3}"/>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047750" y="45891450"/>
          <a:ext cx="482600" cy="317500"/>
        </a:xfrm>
        <a:prstGeom prst="rect">
          <a:avLst/>
        </a:prstGeom>
      </xdr:spPr>
    </xdr:pic>
    <xdr:clientData/>
  </xdr:twoCellAnchor>
  <xdr:twoCellAnchor editAs="oneCell">
    <xdr:from>
      <xdr:col>1</xdr:col>
      <xdr:colOff>28575</xdr:colOff>
      <xdr:row>125</xdr:row>
      <xdr:rowOff>6350</xdr:rowOff>
    </xdr:from>
    <xdr:to>
      <xdr:col>1</xdr:col>
      <xdr:colOff>511175</xdr:colOff>
      <xdr:row>125</xdr:row>
      <xdr:rowOff>323850</xdr:rowOff>
    </xdr:to>
    <xdr:pic>
      <xdr:nvPicPr>
        <xdr:cNvPr id="500" name="Subgraph-AETV">
          <a:extLst>
            <a:ext uri="{FF2B5EF4-FFF2-40B4-BE49-F238E27FC236}">
              <a16:creationId xmlns:a16="http://schemas.microsoft.com/office/drawing/2014/main" id="{A3F27B99-A1AA-4395-B03E-35EA025A0404}"/>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047750" y="46259750"/>
          <a:ext cx="482600" cy="317500"/>
        </a:xfrm>
        <a:prstGeom prst="rect">
          <a:avLst/>
        </a:prstGeom>
      </xdr:spPr>
    </xdr:pic>
    <xdr:clientData/>
  </xdr:twoCellAnchor>
  <xdr:twoCellAnchor editAs="oneCell">
    <xdr:from>
      <xdr:col>1</xdr:col>
      <xdr:colOff>28575</xdr:colOff>
      <xdr:row>126</xdr:row>
      <xdr:rowOff>3175</xdr:rowOff>
    </xdr:from>
    <xdr:to>
      <xdr:col>1</xdr:col>
      <xdr:colOff>511175</xdr:colOff>
      <xdr:row>126</xdr:row>
      <xdr:rowOff>320675</xdr:rowOff>
    </xdr:to>
    <xdr:pic>
      <xdr:nvPicPr>
        <xdr:cNvPr id="504" name="Subgraph-CBSLA">
          <a:extLst>
            <a:ext uri="{FF2B5EF4-FFF2-40B4-BE49-F238E27FC236}">
              <a16:creationId xmlns:a16="http://schemas.microsoft.com/office/drawing/2014/main" id="{80740644-DB57-4FE6-9174-C8CE01378978}"/>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047750" y="46628050"/>
          <a:ext cx="482600" cy="317500"/>
        </a:xfrm>
        <a:prstGeom prst="rect">
          <a:avLst/>
        </a:prstGeom>
      </xdr:spPr>
    </xdr:pic>
    <xdr:clientData/>
  </xdr:twoCellAnchor>
  <xdr:twoCellAnchor editAs="oneCell">
    <xdr:from>
      <xdr:col>1</xdr:col>
      <xdr:colOff>28575</xdr:colOff>
      <xdr:row>127</xdr:row>
      <xdr:rowOff>0</xdr:rowOff>
    </xdr:from>
    <xdr:to>
      <xdr:col>1</xdr:col>
      <xdr:colOff>511175</xdr:colOff>
      <xdr:row>127</xdr:row>
      <xdr:rowOff>311150</xdr:rowOff>
    </xdr:to>
    <xdr:pic>
      <xdr:nvPicPr>
        <xdr:cNvPr id="508" name="Subgraph-2Kkozz">
          <a:extLst>
            <a:ext uri="{FF2B5EF4-FFF2-40B4-BE49-F238E27FC236}">
              <a16:creationId xmlns:a16="http://schemas.microsoft.com/office/drawing/2014/main" id="{3D476AD7-B0FB-47DF-89C5-F2EB848E09CF}"/>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1047750" y="46996350"/>
          <a:ext cx="482600" cy="317500"/>
        </a:xfrm>
        <a:prstGeom prst="rect">
          <a:avLst/>
        </a:prstGeom>
      </xdr:spPr>
    </xdr:pic>
    <xdr:clientData/>
  </xdr:twoCellAnchor>
  <xdr:twoCellAnchor editAs="oneCell">
    <xdr:from>
      <xdr:col>1</xdr:col>
      <xdr:colOff>28575</xdr:colOff>
      <xdr:row>127</xdr:row>
      <xdr:rowOff>368300</xdr:rowOff>
    </xdr:from>
    <xdr:to>
      <xdr:col>1</xdr:col>
      <xdr:colOff>511175</xdr:colOff>
      <xdr:row>128</xdr:row>
      <xdr:rowOff>314325</xdr:rowOff>
    </xdr:to>
    <xdr:pic>
      <xdr:nvPicPr>
        <xdr:cNvPr id="512" name="Subgraph-danabrams">
          <a:extLst>
            <a:ext uri="{FF2B5EF4-FFF2-40B4-BE49-F238E27FC236}">
              <a16:creationId xmlns:a16="http://schemas.microsoft.com/office/drawing/2014/main" id="{11C499A9-FAB7-4D39-A9D0-E3BD5F8C00D9}"/>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047750" y="47364650"/>
          <a:ext cx="482600" cy="317500"/>
        </a:xfrm>
        <a:prstGeom prst="rect">
          <a:avLst/>
        </a:prstGeom>
      </xdr:spPr>
    </xdr:pic>
    <xdr:clientData/>
  </xdr:twoCellAnchor>
  <xdr:twoCellAnchor editAs="oneCell">
    <xdr:from>
      <xdr:col>1</xdr:col>
      <xdr:colOff>28575</xdr:colOff>
      <xdr:row>128</xdr:row>
      <xdr:rowOff>365125</xdr:rowOff>
    </xdr:from>
    <xdr:to>
      <xdr:col>1</xdr:col>
      <xdr:colOff>511175</xdr:colOff>
      <xdr:row>129</xdr:row>
      <xdr:rowOff>311150</xdr:rowOff>
    </xdr:to>
    <xdr:pic>
      <xdr:nvPicPr>
        <xdr:cNvPr id="516" name="Subgraph-TheAnchovyLover">
          <a:extLst>
            <a:ext uri="{FF2B5EF4-FFF2-40B4-BE49-F238E27FC236}">
              <a16:creationId xmlns:a16="http://schemas.microsoft.com/office/drawing/2014/main" id="{9B6E4BA2-8ACB-45DF-818D-4A49CEE26A3A}"/>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1047750" y="47732950"/>
          <a:ext cx="482600" cy="317500"/>
        </a:xfrm>
        <a:prstGeom prst="rect">
          <a:avLst/>
        </a:prstGeom>
      </xdr:spPr>
    </xdr:pic>
    <xdr:clientData/>
  </xdr:twoCellAnchor>
  <xdr:twoCellAnchor editAs="oneCell">
    <xdr:from>
      <xdr:col>1</xdr:col>
      <xdr:colOff>28575</xdr:colOff>
      <xdr:row>129</xdr:row>
      <xdr:rowOff>361950</xdr:rowOff>
    </xdr:from>
    <xdr:to>
      <xdr:col>1</xdr:col>
      <xdr:colOff>511175</xdr:colOff>
      <xdr:row>130</xdr:row>
      <xdr:rowOff>314325</xdr:rowOff>
    </xdr:to>
    <xdr:pic>
      <xdr:nvPicPr>
        <xdr:cNvPr id="520" name="Subgraph-NoLeftyEsty">
          <a:extLst>
            <a:ext uri="{FF2B5EF4-FFF2-40B4-BE49-F238E27FC236}">
              <a16:creationId xmlns:a16="http://schemas.microsoft.com/office/drawing/2014/main" id="{BC7D7F94-C2A2-4271-813A-01F22FCD9E0F}"/>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1047750" y="48101250"/>
          <a:ext cx="482600" cy="317500"/>
        </a:xfrm>
        <a:prstGeom prst="rect">
          <a:avLst/>
        </a:prstGeom>
      </xdr:spPr>
    </xdr:pic>
    <xdr:clientData/>
  </xdr:twoCellAnchor>
  <xdr:twoCellAnchor editAs="oneCell">
    <xdr:from>
      <xdr:col>1</xdr:col>
      <xdr:colOff>28575</xdr:colOff>
      <xdr:row>130</xdr:row>
      <xdr:rowOff>358775</xdr:rowOff>
    </xdr:from>
    <xdr:to>
      <xdr:col>1</xdr:col>
      <xdr:colOff>511175</xdr:colOff>
      <xdr:row>131</xdr:row>
      <xdr:rowOff>304800</xdr:rowOff>
    </xdr:to>
    <xdr:pic>
      <xdr:nvPicPr>
        <xdr:cNvPr id="524" name="Subgraph-GavinNewsom">
          <a:extLst>
            <a:ext uri="{FF2B5EF4-FFF2-40B4-BE49-F238E27FC236}">
              <a16:creationId xmlns:a16="http://schemas.microsoft.com/office/drawing/2014/main" id="{BC4F0DE8-5921-4114-BC9F-D78406F4AF1B}"/>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1047750" y="48469550"/>
          <a:ext cx="482600" cy="317500"/>
        </a:xfrm>
        <a:prstGeom prst="rect">
          <a:avLst/>
        </a:prstGeom>
      </xdr:spPr>
    </xdr:pic>
    <xdr:clientData/>
  </xdr:twoCellAnchor>
  <xdr:twoCellAnchor editAs="oneCell">
    <xdr:from>
      <xdr:col>1</xdr:col>
      <xdr:colOff>28575</xdr:colOff>
      <xdr:row>131</xdr:row>
      <xdr:rowOff>355600</xdr:rowOff>
    </xdr:from>
    <xdr:to>
      <xdr:col>1</xdr:col>
      <xdr:colOff>511175</xdr:colOff>
      <xdr:row>132</xdr:row>
      <xdr:rowOff>301625</xdr:rowOff>
    </xdr:to>
    <xdr:pic>
      <xdr:nvPicPr>
        <xdr:cNvPr id="528" name="Subgraph-LivePdFans">
          <a:extLst>
            <a:ext uri="{FF2B5EF4-FFF2-40B4-BE49-F238E27FC236}">
              <a16:creationId xmlns:a16="http://schemas.microsoft.com/office/drawing/2014/main" id="{7F2AB5A5-D2BA-40D4-95A8-B3DD8E352FAD}"/>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1047750" y="48837850"/>
          <a:ext cx="482600" cy="317500"/>
        </a:xfrm>
        <a:prstGeom prst="rect">
          <a:avLst/>
        </a:prstGeom>
      </xdr:spPr>
    </xdr:pic>
    <xdr:clientData/>
  </xdr:twoCellAnchor>
  <xdr:twoCellAnchor editAs="oneCell">
    <xdr:from>
      <xdr:col>1</xdr:col>
      <xdr:colOff>28575</xdr:colOff>
      <xdr:row>132</xdr:row>
      <xdr:rowOff>352425</xdr:rowOff>
    </xdr:from>
    <xdr:to>
      <xdr:col>1</xdr:col>
      <xdr:colOff>511175</xdr:colOff>
      <xdr:row>133</xdr:row>
      <xdr:rowOff>292100</xdr:rowOff>
    </xdr:to>
    <xdr:pic>
      <xdr:nvPicPr>
        <xdr:cNvPr id="532" name="Subgraph-mschlapp">
          <a:extLst>
            <a:ext uri="{FF2B5EF4-FFF2-40B4-BE49-F238E27FC236}">
              <a16:creationId xmlns:a16="http://schemas.microsoft.com/office/drawing/2014/main" id="{6B844E52-0764-48F8-9451-27C603EEBAA6}"/>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1047750" y="49206150"/>
          <a:ext cx="482600" cy="317500"/>
        </a:xfrm>
        <a:prstGeom prst="rect">
          <a:avLst/>
        </a:prstGeom>
      </xdr:spPr>
    </xdr:pic>
    <xdr:clientData/>
  </xdr:twoCellAnchor>
  <xdr:twoCellAnchor editAs="oneCell">
    <xdr:from>
      <xdr:col>1</xdr:col>
      <xdr:colOff>28575</xdr:colOff>
      <xdr:row>133</xdr:row>
      <xdr:rowOff>349250</xdr:rowOff>
    </xdr:from>
    <xdr:to>
      <xdr:col>1</xdr:col>
      <xdr:colOff>511175</xdr:colOff>
      <xdr:row>134</xdr:row>
      <xdr:rowOff>295275</xdr:rowOff>
    </xdr:to>
    <xdr:pic>
      <xdr:nvPicPr>
        <xdr:cNvPr id="536" name="Subgraph-Breaking911">
          <a:extLst>
            <a:ext uri="{FF2B5EF4-FFF2-40B4-BE49-F238E27FC236}">
              <a16:creationId xmlns:a16="http://schemas.microsoft.com/office/drawing/2014/main" id="{791D27FB-C595-41A1-9EC8-35F2A62575C0}"/>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1047750" y="49574450"/>
          <a:ext cx="482600" cy="317500"/>
        </a:xfrm>
        <a:prstGeom prst="rect">
          <a:avLst/>
        </a:prstGeom>
      </xdr:spPr>
    </xdr:pic>
    <xdr:clientData/>
  </xdr:twoCellAnchor>
  <xdr:twoCellAnchor editAs="oneCell">
    <xdr:from>
      <xdr:col>1</xdr:col>
      <xdr:colOff>28575</xdr:colOff>
      <xdr:row>134</xdr:row>
      <xdr:rowOff>346075</xdr:rowOff>
    </xdr:from>
    <xdr:to>
      <xdr:col>1</xdr:col>
      <xdr:colOff>511175</xdr:colOff>
      <xdr:row>135</xdr:row>
      <xdr:rowOff>292100</xdr:rowOff>
    </xdr:to>
    <xdr:pic>
      <xdr:nvPicPr>
        <xdr:cNvPr id="540" name="Subgraph-sph7">
          <a:extLst>
            <a:ext uri="{FF2B5EF4-FFF2-40B4-BE49-F238E27FC236}">
              <a16:creationId xmlns:a16="http://schemas.microsoft.com/office/drawing/2014/main" id="{5833B11D-BDD1-487C-ACF2-DF19D6AA2F15}"/>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1047750" y="49942750"/>
          <a:ext cx="482600" cy="317500"/>
        </a:xfrm>
        <a:prstGeom prst="rect">
          <a:avLst/>
        </a:prstGeom>
      </xdr:spPr>
    </xdr:pic>
    <xdr:clientData/>
  </xdr:twoCellAnchor>
  <xdr:twoCellAnchor editAs="oneCell">
    <xdr:from>
      <xdr:col>1</xdr:col>
      <xdr:colOff>28575</xdr:colOff>
      <xdr:row>135</xdr:row>
      <xdr:rowOff>342900</xdr:rowOff>
    </xdr:from>
    <xdr:to>
      <xdr:col>1</xdr:col>
      <xdr:colOff>511175</xdr:colOff>
      <xdr:row>136</xdr:row>
      <xdr:rowOff>295275</xdr:rowOff>
    </xdr:to>
    <xdr:pic>
      <xdr:nvPicPr>
        <xdr:cNvPr id="544" name="Subgraph-IngrahamAngle">
          <a:extLst>
            <a:ext uri="{FF2B5EF4-FFF2-40B4-BE49-F238E27FC236}">
              <a16:creationId xmlns:a16="http://schemas.microsoft.com/office/drawing/2014/main" id="{351258EA-0DBF-440C-B069-2D531872A961}"/>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1047750" y="50311050"/>
          <a:ext cx="482600" cy="317500"/>
        </a:xfrm>
        <a:prstGeom prst="rect">
          <a:avLst/>
        </a:prstGeom>
      </xdr:spPr>
    </xdr:pic>
    <xdr:clientData/>
  </xdr:twoCellAnchor>
  <xdr:twoCellAnchor editAs="oneCell">
    <xdr:from>
      <xdr:col>1</xdr:col>
      <xdr:colOff>28575</xdr:colOff>
      <xdr:row>136</xdr:row>
      <xdr:rowOff>339725</xdr:rowOff>
    </xdr:from>
    <xdr:to>
      <xdr:col>1</xdr:col>
      <xdr:colOff>511175</xdr:colOff>
      <xdr:row>137</xdr:row>
      <xdr:rowOff>285750</xdr:rowOff>
    </xdr:to>
    <xdr:pic>
      <xdr:nvPicPr>
        <xdr:cNvPr id="548" name="Subgraph-FromTheLand45">
          <a:extLst>
            <a:ext uri="{FF2B5EF4-FFF2-40B4-BE49-F238E27FC236}">
              <a16:creationId xmlns:a16="http://schemas.microsoft.com/office/drawing/2014/main" id="{7EEF1A25-1925-49F6-96E9-14C9BF492B49}"/>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1047750" y="50679350"/>
          <a:ext cx="482600" cy="317500"/>
        </a:xfrm>
        <a:prstGeom prst="rect">
          <a:avLst/>
        </a:prstGeom>
      </xdr:spPr>
    </xdr:pic>
    <xdr:clientData/>
  </xdr:twoCellAnchor>
  <xdr:twoCellAnchor editAs="oneCell">
    <xdr:from>
      <xdr:col>1</xdr:col>
      <xdr:colOff>28575</xdr:colOff>
      <xdr:row>137</xdr:row>
      <xdr:rowOff>336550</xdr:rowOff>
    </xdr:from>
    <xdr:to>
      <xdr:col>1</xdr:col>
      <xdr:colOff>511175</xdr:colOff>
      <xdr:row>138</xdr:row>
      <xdr:rowOff>282575</xdr:rowOff>
    </xdr:to>
    <xdr:pic>
      <xdr:nvPicPr>
        <xdr:cNvPr id="552" name="Subgraph-LivePDNation">
          <a:extLst>
            <a:ext uri="{FF2B5EF4-FFF2-40B4-BE49-F238E27FC236}">
              <a16:creationId xmlns:a16="http://schemas.microsoft.com/office/drawing/2014/main" id="{506E30C2-E9B9-4774-9DE8-6DAAAC5B7E81}"/>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1047750" y="51047650"/>
          <a:ext cx="482600" cy="317500"/>
        </a:xfrm>
        <a:prstGeom prst="rect">
          <a:avLst/>
        </a:prstGeom>
      </xdr:spPr>
    </xdr:pic>
    <xdr:clientData/>
  </xdr:twoCellAnchor>
  <xdr:twoCellAnchor editAs="oneCell">
    <xdr:from>
      <xdr:col>1</xdr:col>
      <xdr:colOff>28575</xdr:colOff>
      <xdr:row>138</xdr:row>
      <xdr:rowOff>333375</xdr:rowOff>
    </xdr:from>
    <xdr:to>
      <xdr:col>1</xdr:col>
      <xdr:colOff>511175</xdr:colOff>
      <xdr:row>139</xdr:row>
      <xdr:rowOff>273050</xdr:rowOff>
    </xdr:to>
    <xdr:pic>
      <xdr:nvPicPr>
        <xdr:cNvPr id="556" name="Subgraph-KarenBE9">
          <a:extLst>
            <a:ext uri="{FF2B5EF4-FFF2-40B4-BE49-F238E27FC236}">
              <a16:creationId xmlns:a16="http://schemas.microsoft.com/office/drawing/2014/main" id="{1A101F5E-98DC-437E-A7AA-608BFFC00A96}"/>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1047750" y="51415950"/>
          <a:ext cx="482600" cy="317500"/>
        </a:xfrm>
        <a:prstGeom prst="rect">
          <a:avLst/>
        </a:prstGeom>
      </xdr:spPr>
    </xdr:pic>
    <xdr:clientData/>
  </xdr:twoCellAnchor>
  <xdr:twoCellAnchor editAs="oneCell">
    <xdr:from>
      <xdr:col>1</xdr:col>
      <xdr:colOff>28575</xdr:colOff>
      <xdr:row>139</xdr:row>
      <xdr:rowOff>330200</xdr:rowOff>
    </xdr:from>
    <xdr:to>
      <xdr:col>1</xdr:col>
      <xdr:colOff>511175</xdr:colOff>
      <xdr:row>140</xdr:row>
      <xdr:rowOff>276225</xdr:rowOff>
    </xdr:to>
    <xdr:pic>
      <xdr:nvPicPr>
        <xdr:cNvPr id="560" name="Subgraph-ABC">
          <a:extLst>
            <a:ext uri="{FF2B5EF4-FFF2-40B4-BE49-F238E27FC236}">
              <a16:creationId xmlns:a16="http://schemas.microsoft.com/office/drawing/2014/main" id="{9CF7DC3F-0F3F-4111-8F69-3715FB5D5786}"/>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51784250"/>
          <a:ext cx="482600" cy="317500"/>
        </a:xfrm>
        <a:prstGeom prst="rect">
          <a:avLst/>
        </a:prstGeom>
      </xdr:spPr>
    </xdr:pic>
    <xdr:clientData/>
  </xdr:twoCellAnchor>
  <xdr:twoCellAnchor editAs="oneCell">
    <xdr:from>
      <xdr:col>1</xdr:col>
      <xdr:colOff>28575</xdr:colOff>
      <xdr:row>140</xdr:row>
      <xdr:rowOff>327025</xdr:rowOff>
    </xdr:from>
    <xdr:to>
      <xdr:col>1</xdr:col>
      <xdr:colOff>511175</xdr:colOff>
      <xdr:row>141</xdr:row>
      <xdr:rowOff>273050</xdr:rowOff>
    </xdr:to>
    <xdr:pic>
      <xdr:nvPicPr>
        <xdr:cNvPr id="564" name="Subgraph-MayorBowser">
          <a:extLst>
            <a:ext uri="{FF2B5EF4-FFF2-40B4-BE49-F238E27FC236}">
              <a16:creationId xmlns:a16="http://schemas.microsoft.com/office/drawing/2014/main" id="{E0DC8CFE-0CE5-4DCD-8E2A-A7FC09A693FE}"/>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1047750" y="52152550"/>
          <a:ext cx="482600" cy="317500"/>
        </a:xfrm>
        <a:prstGeom prst="rect">
          <a:avLst/>
        </a:prstGeom>
      </xdr:spPr>
    </xdr:pic>
    <xdr:clientData/>
  </xdr:twoCellAnchor>
  <xdr:twoCellAnchor editAs="oneCell">
    <xdr:from>
      <xdr:col>1</xdr:col>
      <xdr:colOff>28575</xdr:colOff>
      <xdr:row>141</xdr:row>
      <xdr:rowOff>323850</xdr:rowOff>
    </xdr:from>
    <xdr:to>
      <xdr:col>1</xdr:col>
      <xdr:colOff>511175</xdr:colOff>
      <xdr:row>142</xdr:row>
      <xdr:rowOff>276225</xdr:rowOff>
    </xdr:to>
    <xdr:pic>
      <xdr:nvPicPr>
        <xdr:cNvPr id="568" name="Subgraph-EricLovesTheUS1">
          <a:extLst>
            <a:ext uri="{FF2B5EF4-FFF2-40B4-BE49-F238E27FC236}">
              <a16:creationId xmlns:a16="http://schemas.microsoft.com/office/drawing/2014/main" id="{D9091939-74B0-4FB1-B8A0-6B375F90D03F}"/>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1047750" y="52520850"/>
          <a:ext cx="482600" cy="317500"/>
        </a:xfrm>
        <a:prstGeom prst="rect">
          <a:avLst/>
        </a:prstGeom>
      </xdr:spPr>
    </xdr:pic>
    <xdr:clientData/>
  </xdr:twoCellAnchor>
  <xdr:twoCellAnchor editAs="oneCell">
    <xdr:from>
      <xdr:col>1</xdr:col>
      <xdr:colOff>28575</xdr:colOff>
      <xdr:row>142</xdr:row>
      <xdr:rowOff>320675</xdr:rowOff>
    </xdr:from>
    <xdr:to>
      <xdr:col>1</xdr:col>
      <xdr:colOff>511175</xdr:colOff>
      <xdr:row>143</xdr:row>
      <xdr:rowOff>266700</xdr:rowOff>
    </xdr:to>
    <xdr:pic>
      <xdr:nvPicPr>
        <xdr:cNvPr id="572" name="Subgraph-JRoccosalvo">
          <a:extLst>
            <a:ext uri="{FF2B5EF4-FFF2-40B4-BE49-F238E27FC236}">
              <a16:creationId xmlns:a16="http://schemas.microsoft.com/office/drawing/2014/main" id="{1E018690-4EAB-43FD-BBC7-A9A18EA4C6E5}"/>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1047750" y="52889150"/>
          <a:ext cx="482600" cy="317500"/>
        </a:xfrm>
        <a:prstGeom prst="rect">
          <a:avLst/>
        </a:prstGeom>
      </xdr:spPr>
    </xdr:pic>
    <xdr:clientData/>
  </xdr:twoCellAnchor>
  <xdr:twoCellAnchor editAs="oneCell">
    <xdr:from>
      <xdr:col>1</xdr:col>
      <xdr:colOff>28575</xdr:colOff>
      <xdr:row>143</xdr:row>
      <xdr:rowOff>317500</xdr:rowOff>
    </xdr:from>
    <xdr:to>
      <xdr:col>1</xdr:col>
      <xdr:colOff>511175</xdr:colOff>
      <xdr:row>144</xdr:row>
      <xdr:rowOff>263525</xdr:rowOff>
    </xdr:to>
    <xdr:pic>
      <xdr:nvPicPr>
        <xdr:cNvPr id="576" name="Subgraph-larryelder">
          <a:extLst>
            <a:ext uri="{FF2B5EF4-FFF2-40B4-BE49-F238E27FC236}">
              <a16:creationId xmlns:a16="http://schemas.microsoft.com/office/drawing/2014/main" id="{569A4229-FD51-4ED2-B336-B51CC3D3184B}"/>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1047750" y="53257450"/>
          <a:ext cx="482600" cy="317500"/>
        </a:xfrm>
        <a:prstGeom prst="rect">
          <a:avLst/>
        </a:prstGeom>
      </xdr:spPr>
    </xdr:pic>
    <xdr:clientData/>
  </xdr:twoCellAnchor>
  <xdr:twoCellAnchor editAs="oneCell">
    <xdr:from>
      <xdr:col>1</xdr:col>
      <xdr:colOff>28575</xdr:colOff>
      <xdr:row>144</xdr:row>
      <xdr:rowOff>314325</xdr:rowOff>
    </xdr:from>
    <xdr:to>
      <xdr:col>1</xdr:col>
      <xdr:colOff>511175</xdr:colOff>
      <xdr:row>145</xdr:row>
      <xdr:rowOff>254000</xdr:rowOff>
    </xdr:to>
    <xdr:pic>
      <xdr:nvPicPr>
        <xdr:cNvPr id="580" name="Subgraph-ABC7">
          <a:extLst>
            <a:ext uri="{FF2B5EF4-FFF2-40B4-BE49-F238E27FC236}">
              <a16:creationId xmlns:a16="http://schemas.microsoft.com/office/drawing/2014/main" id="{376E0054-DF33-4CA6-9DAD-87989F0F7411}"/>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1047750" y="53625750"/>
          <a:ext cx="482600" cy="317500"/>
        </a:xfrm>
        <a:prstGeom prst="rect">
          <a:avLst/>
        </a:prstGeom>
      </xdr:spPr>
    </xdr:pic>
    <xdr:clientData/>
  </xdr:twoCellAnchor>
  <xdr:twoCellAnchor editAs="oneCell">
    <xdr:from>
      <xdr:col>1</xdr:col>
      <xdr:colOff>28575</xdr:colOff>
      <xdr:row>145</xdr:row>
      <xdr:rowOff>311150</xdr:rowOff>
    </xdr:from>
    <xdr:to>
      <xdr:col>1</xdr:col>
      <xdr:colOff>511175</xdr:colOff>
      <xdr:row>146</xdr:row>
      <xdr:rowOff>257175</xdr:rowOff>
    </xdr:to>
    <xdr:pic>
      <xdr:nvPicPr>
        <xdr:cNvPr id="584" name="Subgraph-BreitbartNews">
          <a:extLst>
            <a:ext uri="{FF2B5EF4-FFF2-40B4-BE49-F238E27FC236}">
              <a16:creationId xmlns:a16="http://schemas.microsoft.com/office/drawing/2014/main" id="{BF769A8F-8B66-41AC-830B-1E9211D23DE0}"/>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1047750" y="53994050"/>
          <a:ext cx="482600" cy="317500"/>
        </a:xfrm>
        <a:prstGeom prst="rect">
          <a:avLst/>
        </a:prstGeom>
      </xdr:spPr>
    </xdr:pic>
    <xdr:clientData/>
  </xdr:twoCellAnchor>
  <xdr:twoCellAnchor editAs="oneCell">
    <xdr:from>
      <xdr:col>1</xdr:col>
      <xdr:colOff>28575</xdr:colOff>
      <xdr:row>146</xdr:row>
      <xdr:rowOff>307975</xdr:rowOff>
    </xdr:from>
    <xdr:to>
      <xdr:col>1</xdr:col>
      <xdr:colOff>511175</xdr:colOff>
      <xdr:row>147</xdr:row>
      <xdr:rowOff>254000</xdr:rowOff>
    </xdr:to>
    <xdr:pic>
      <xdr:nvPicPr>
        <xdr:cNvPr id="588" name="Subgraph-w_terrence">
          <a:extLst>
            <a:ext uri="{FF2B5EF4-FFF2-40B4-BE49-F238E27FC236}">
              <a16:creationId xmlns:a16="http://schemas.microsoft.com/office/drawing/2014/main" id="{5ECB7254-86CA-4A30-A9DF-ACE2F3BAA473}"/>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1047750" y="54362350"/>
          <a:ext cx="482600" cy="317500"/>
        </a:xfrm>
        <a:prstGeom prst="rect">
          <a:avLst/>
        </a:prstGeom>
      </xdr:spPr>
    </xdr:pic>
    <xdr:clientData/>
  </xdr:twoCellAnchor>
  <xdr:twoCellAnchor editAs="oneCell">
    <xdr:from>
      <xdr:col>1</xdr:col>
      <xdr:colOff>28575</xdr:colOff>
      <xdr:row>147</xdr:row>
      <xdr:rowOff>304800</xdr:rowOff>
    </xdr:from>
    <xdr:to>
      <xdr:col>1</xdr:col>
      <xdr:colOff>511175</xdr:colOff>
      <xdr:row>148</xdr:row>
      <xdr:rowOff>257175</xdr:rowOff>
    </xdr:to>
    <xdr:pic>
      <xdr:nvPicPr>
        <xdr:cNvPr id="592" name="Subgraph-daybydayish">
          <a:extLst>
            <a:ext uri="{FF2B5EF4-FFF2-40B4-BE49-F238E27FC236}">
              <a16:creationId xmlns:a16="http://schemas.microsoft.com/office/drawing/2014/main" id="{5E6823E4-FBD7-4053-B755-7FE2705EFCAC}"/>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1047750" y="54730650"/>
          <a:ext cx="482600" cy="317500"/>
        </a:xfrm>
        <a:prstGeom prst="rect">
          <a:avLst/>
        </a:prstGeom>
      </xdr:spPr>
    </xdr:pic>
    <xdr:clientData/>
  </xdr:twoCellAnchor>
  <xdr:twoCellAnchor editAs="oneCell">
    <xdr:from>
      <xdr:col>1</xdr:col>
      <xdr:colOff>28575</xdr:colOff>
      <xdr:row>148</xdr:row>
      <xdr:rowOff>301625</xdr:rowOff>
    </xdr:from>
    <xdr:to>
      <xdr:col>1</xdr:col>
      <xdr:colOff>511175</xdr:colOff>
      <xdr:row>149</xdr:row>
      <xdr:rowOff>247650</xdr:rowOff>
    </xdr:to>
    <xdr:pic>
      <xdr:nvPicPr>
        <xdr:cNvPr id="596" name="Subgraph-BBCNews">
          <a:extLst>
            <a:ext uri="{FF2B5EF4-FFF2-40B4-BE49-F238E27FC236}">
              <a16:creationId xmlns:a16="http://schemas.microsoft.com/office/drawing/2014/main" id="{703A0E42-64EB-40DB-A8EA-8198D4D56D82}"/>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1047750" y="55098950"/>
          <a:ext cx="482600" cy="317500"/>
        </a:xfrm>
        <a:prstGeom prst="rect">
          <a:avLst/>
        </a:prstGeom>
      </xdr:spPr>
    </xdr:pic>
    <xdr:clientData/>
  </xdr:twoCellAnchor>
  <xdr:twoCellAnchor editAs="oneCell">
    <xdr:from>
      <xdr:col>1</xdr:col>
      <xdr:colOff>28575</xdr:colOff>
      <xdr:row>149</xdr:row>
      <xdr:rowOff>298450</xdr:rowOff>
    </xdr:from>
    <xdr:to>
      <xdr:col>1</xdr:col>
      <xdr:colOff>511175</xdr:colOff>
      <xdr:row>150</xdr:row>
      <xdr:rowOff>244475</xdr:rowOff>
    </xdr:to>
    <xdr:pic>
      <xdr:nvPicPr>
        <xdr:cNvPr id="600" name="Subgraph-Border45Patrol">
          <a:extLst>
            <a:ext uri="{FF2B5EF4-FFF2-40B4-BE49-F238E27FC236}">
              <a16:creationId xmlns:a16="http://schemas.microsoft.com/office/drawing/2014/main" id="{856762E5-2872-46E6-9242-5F5E4111E50F}"/>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1047750" y="55467250"/>
          <a:ext cx="482600" cy="317500"/>
        </a:xfrm>
        <a:prstGeom prst="rect">
          <a:avLst/>
        </a:prstGeom>
      </xdr:spPr>
    </xdr:pic>
    <xdr:clientData/>
  </xdr:twoCellAnchor>
  <xdr:twoCellAnchor editAs="oneCell">
    <xdr:from>
      <xdr:col>1</xdr:col>
      <xdr:colOff>28575</xdr:colOff>
      <xdr:row>150</xdr:row>
      <xdr:rowOff>295275</xdr:rowOff>
    </xdr:from>
    <xdr:to>
      <xdr:col>1</xdr:col>
      <xdr:colOff>511175</xdr:colOff>
      <xdr:row>151</xdr:row>
      <xdr:rowOff>234950</xdr:rowOff>
    </xdr:to>
    <xdr:pic>
      <xdr:nvPicPr>
        <xdr:cNvPr id="604" name="Subgraph-ScarSurrounded">
          <a:extLst>
            <a:ext uri="{FF2B5EF4-FFF2-40B4-BE49-F238E27FC236}">
              <a16:creationId xmlns:a16="http://schemas.microsoft.com/office/drawing/2014/main" id="{342913B5-BD0F-476B-93DC-A9CA014E9F75}"/>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1047750" y="55835550"/>
          <a:ext cx="482600" cy="317500"/>
        </a:xfrm>
        <a:prstGeom prst="rect">
          <a:avLst/>
        </a:prstGeom>
      </xdr:spPr>
    </xdr:pic>
    <xdr:clientData/>
  </xdr:twoCellAnchor>
  <xdr:twoCellAnchor editAs="oneCell">
    <xdr:from>
      <xdr:col>1</xdr:col>
      <xdr:colOff>28575</xdr:colOff>
      <xdr:row>151</xdr:row>
      <xdr:rowOff>292100</xdr:rowOff>
    </xdr:from>
    <xdr:to>
      <xdr:col>1</xdr:col>
      <xdr:colOff>511175</xdr:colOff>
      <xdr:row>152</xdr:row>
      <xdr:rowOff>238125</xdr:rowOff>
    </xdr:to>
    <xdr:pic>
      <xdr:nvPicPr>
        <xdr:cNvPr id="608" name="Subgraph-DiB1017">
          <a:extLst>
            <a:ext uri="{FF2B5EF4-FFF2-40B4-BE49-F238E27FC236}">
              <a16:creationId xmlns:a16="http://schemas.microsoft.com/office/drawing/2014/main" id="{A6B1A206-1D0F-45B5-AAA2-77174D1AF636}"/>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1047750" y="56203850"/>
          <a:ext cx="482600" cy="317500"/>
        </a:xfrm>
        <a:prstGeom prst="rect">
          <a:avLst/>
        </a:prstGeom>
      </xdr:spPr>
    </xdr:pic>
    <xdr:clientData/>
  </xdr:twoCellAnchor>
  <xdr:twoCellAnchor editAs="oneCell">
    <xdr:from>
      <xdr:col>1</xdr:col>
      <xdr:colOff>28575</xdr:colOff>
      <xdr:row>152</xdr:row>
      <xdr:rowOff>288925</xdr:rowOff>
    </xdr:from>
    <xdr:to>
      <xdr:col>1</xdr:col>
      <xdr:colOff>511175</xdr:colOff>
      <xdr:row>153</xdr:row>
      <xdr:rowOff>234950</xdr:rowOff>
    </xdr:to>
    <xdr:pic>
      <xdr:nvPicPr>
        <xdr:cNvPr id="612" name="Subgraph-lepprekhan">
          <a:extLst>
            <a:ext uri="{FF2B5EF4-FFF2-40B4-BE49-F238E27FC236}">
              <a16:creationId xmlns:a16="http://schemas.microsoft.com/office/drawing/2014/main" id="{24E205FA-76E1-4392-9E73-8452CE860DD1}"/>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1047750" y="56572150"/>
          <a:ext cx="482600" cy="317500"/>
        </a:xfrm>
        <a:prstGeom prst="rect">
          <a:avLst/>
        </a:prstGeom>
      </xdr:spPr>
    </xdr:pic>
    <xdr:clientData/>
  </xdr:twoCellAnchor>
  <xdr:twoCellAnchor editAs="oneCell">
    <xdr:from>
      <xdr:col>1</xdr:col>
      <xdr:colOff>28575</xdr:colOff>
      <xdr:row>153</xdr:row>
      <xdr:rowOff>285750</xdr:rowOff>
    </xdr:from>
    <xdr:to>
      <xdr:col>1</xdr:col>
      <xdr:colOff>511175</xdr:colOff>
      <xdr:row>154</xdr:row>
      <xdr:rowOff>238125</xdr:rowOff>
    </xdr:to>
    <xdr:pic>
      <xdr:nvPicPr>
        <xdr:cNvPr id="616" name="Subgraph-koijanda">
          <a:extLst>
            <a:ext uri="{FF2B5EF4-FFF2-40B4-BE49-F238E27FC236}">
              <a16:creationId xmlns:a16="http://schemas.microsoft.com/office/drawing/2014/main" id="{F7179552-F270-4AB9-8B75-A4F89BE161CF}"/>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1047750" y="56940450"/>
          <a:ext cx="482600" cy="317500"/>
        </a:xfrm>
        <a:prstGeom prst="rect">
          <a:avLst/>
        </a:prstGeom>
      </xdr:spPr>
    </xdr:pic>
    <xdr:clientData/>
  </xdr:twoCellAnchor>
  <xdr:twoCellAnchor editAs="oneCell">
    <xdr:from>
      <xdr:col>1</xdr:col>
      <xdr:colOff>28575</xdr:colOff>
      <xdr:row>154</xdr:row>
      <xdr:rowOff>282575</xdr:rowOff>
    </xdr:from>
    <xdr:to>
      <xdr:col>1</xdr:col>
      <xdr:colOff>511175</xdr:colOff>
      <xdr:row>155</xdr:row>
      <xdr:rowOff>228600</xdr:rowOff>
    </xdr:to>
    <xdr:pic>
      <xdr:nvPicPr>
        <xdr:cNvPr id="620" name="Subgraph-dylante123">
          <a:extLst>
            <a:ext uri="{FF2B5EF4-FFF2-40B4-BE49-F238E27FC236}">
              <a16:creationId xmlns:a16="http://schemas.microsoft.com/office/drawing/2014/main" id="{1C268688-5FF3-46BA-B716-213D77151D2F}"/>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1047750" y="57308750"/>
          <a:ext cx="482600" cy="317500"/>
        </a:xfrm>
        <a:prstGeom prst="rect">
          <a:avLst/>
        </a:prstGeom>
      </xdr:spPr>
    </xdr:pic>
    <xdr:clientData/>
  </xdr:twoCellAnchor>
  <xdr:twoCellAnchor editAs="oneCell">
    <xdr:from>
      <xdr:col>1</xdr:col>
      <xdr:colOff>28575</xdr:colOff>
      <xdr:row>155</xdr:row>
      <xdr:rowOff>279400</xdr:rowOff>
    </xdr:from>
    <xdr:to>
      <xdr:col>1</xdr:col>
      <xdr:colOff>511175</xdr:colOff>
      <xdr:row>156</xdr:row>
      <xdr:rowOff>225425</xdr:rowOff>
    </xdr:to>
    <xdr:pic>
      <xdr:nvPicPr>
        <xdr:cNvPr id="624" name="Subgraph-dbht14">
          <a:extLst>
            <a:ext uri="{FF2B5EF4-FFF2-40B4-BE49-F238E27FC236}">
              <a16:creationId xmlns:a16="http://schemas.microsoft.com/office/drawing/2014/main" id="{E6A1CA47-C7AD-442D-A225-8FF731519618}"/>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1047750" y="57677050"/>
          <a:ext cx="482600" cy="317500"/>
        </a:xfrm>
        <a:prstGeom prst="rect">
          <a:avLst/>
        </a:prstGeom>
      </xdr:spPr>
    </xdr:pic>
    <xdr:clientData/>
  </xdr:twoCellAnchor>
  <xdr:twoCellAnchor editAs="oneCell">
    <xdr:from>
      <xdr:col>1</xdr:col>
      <xdr:colOff>28575</xdr:colOff>
      <xdr:row>156</xdr:row>
      <xdr:rowOff>276225</xdr:rowOff>
    </xdr:from>
    <xdr:to>
      <xdr:col>1</xdr:col>
      <xdr:colOff>511175</xdr:colOff>
      <xdr:row>157</xdr:row>
      <xdr:rowOff>215900</xdr:rowOff>
    </xdr:to>
    <xdr:pic>
      <xdr:nvPicPr>
        <xdr:cNvPr id="628" name="Subgraph-SharkDvr88">
          <a:extLst>
            <a:ext uri="{FF2B5EF4-FFF2-40B4-BE49-F238E27FC236}">
              <a16:creationId xmlns:a16="http://schemas.microsoft.com/office/drawing/2014/main" id="{5DA73E20-CCF9-4A26-AD37-D9E788396BD0}"/>
            </a:ext>
          </a:extLst>
        </xdr:cNvPr>
        <xdr:cNvPicPr>
          <a:picLocks/>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1047750" y="58045350"/>
          <a:ext cx="482600" cy="317500"/>
        </a:xfrm>
        <a:prstGeom prst="rect">
          <a:avLst/>
        </a:prstGeom>
      </xdr:spPr>
    </xdr:pic>
    <xdr:clientData/>
  </xdr:twoCellAnchor>
  <xdr:twoCellAnchor editAs="oneCell">
    <xdr:from>
      <xdr:col>1</xdr:col>
      <xdr:colOff>28575</xdr:colOff>
      <xdr:row>157</xdr:row>
      <xdr:rowOff>273050</xdr:rowOff>
    </xdr:from>
    <xdr:to>
      <xdr:col>1</xdr:col>
      <xdr:colOff>511175</xdr:colOff>
      <xdr:row>158</xdr:row>
      <xdr:rowOff>219075</xdr:rowOff>
    </xdr:to>
    <xdr:pic>
      <xdr:nvPicPr>
        <xdr:cNvPr id="632" name="Subgraph-MomPosh">
          <a:extLst>
            <a:ext uri="{FF2B5EF4-FFF2-40B4-BE49-F238E27FC236}">
              <a16:creationId xmlns:a16="http://schemas.microsoft.com/office/drawing/2014/main" id="{F1562D38-9F66-4029-B8FE-3B551282F9EB}"/>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1047750" y="58413650"/>
          <a:ext cx="482600" cy="317500"/>
        </a:xfrm>
        <a:prstGeom prst="rect">
          <a:avLst/>
        </a:prstGeom>
      </xdr:spPr>
    </xdr:pic>
    <xdr:clientData/>
  </xdr:twoCellAnchor>
  <xdr:twoCellAnchor editAs="oneCell">
    <xdr:from>
      <xdr:col>1</xdr:col>
      <xdr:colOff>28575</xdr:colOff>
      <xdr:row>158</xdr:row>
      <xdr:rowOff>269875</xdr:rowOff>
    </xdr:from>
    <xdr:to>
      <xdr:col>1</xdr:col>
      <xdr:colOff>511175</xdr:colOff>
      <xdr:row>159</xdr:row>
      <xdr:rowOff>215900</xdr:rowOff>
    </xdr:to>
    <xdr:pic>
      <xdr:nvPicPr>
        <xdr:cNvPr id="636" name="Subgraph-teddabear2020">
          <a:extLst>
            <a:ext uri="{FF2B5EF4-FFF2-40B4-BE49-F238E27FC236}">
              <a16:creationId xmlns:a16="http://schemas.microsoft.com/office/drawing/2014/main" id="{3970654F-116E-4012-BB6D-71CB89EE708B}"/>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1047750" y="58781950"/>
          <a:ext cx="482600" cy="317500"/>
        </a:xfrm>
        <a:prstGeom prst="rect">
          <a:avLst/>
        </a:prstGeom>
      </xdr:spPr>
    </xdr:pic>
    <xdr:clientData/>
  </xdr:twoCellAnchor>
  <xdr:twoCellAnchor editAs="oneCell">
    <xdr:from>
      <xdr:col>1</xdr:col>
      <xdr:colOff>28575</xdr:colOff>
      <xdr:row>159</xdr:row>
      <xdr:rowOff>266700</xdr:rowOff>
    </xdr:from>
    <xdr:to>
      <xdr:col>1</xdr:col>
      <xdr:colOff>511175</xdr:colOff>
      <xdr:row>160</xdr:row>
      <xdr:rowOff>219075</xdr:rowOff>
    </xdr:to>
    <xdr:pic>
      <xdr:nvPicPr>
        <xdr:cNvPr id="640" name="Subgraph-1984IsHappening">
          <a:extLst>
            <a:ext uri="{FF2B5EF4-FFF2-40B4-BE49-F238E27FC236}">
              <a16:creationId xmlns:a16="http://schemas.microsoft.com/office/drawing/2014/main" id="{2F50413C-CBCA-46D5-B438-10CC5709ED37}"/>
            </a:ext>
          </a:extLst>
        </xdr:cNvPr>
        <xdr:cNvPicPr>
          <a:picLocks/>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1047750" y="59150250"/>
          <a:ext cx="482600" cy="317500"/>
        </a:xfrm>
        <a:prstGeom prst="rect">
          <a:avLst/>
        </a:prstGeom>
      </xdr:spPr>
    </xdr:pic>
    <xdr:clientData/>
  </xdr:twoCellAnchor>
  <xdr:twoCellAnchor editAs="oneCell">
    <xdr:from>
      <xdr:col>1</xdr:col>
      <xdr:colOff>28575</xdr:colOff>
      <xdr:row>160</xdr:row>
      <xdr:rowOff>263525</xdr:rowOff>
    </xdr:from>
    <xdr:to>
      <xdr:col>1</xdr:col>
      <xdr:colOff>511175</xdr:colOff>
      <xdr:row>161</xdr:row>
      <xdr:rowOff>209550</xdr:rowOff>
    </xdr:to>
    <xdr:pic>
      <xdr:nvPicPr>
        <xdr:cNvPr id="644" name="Subgraph-jasmineviel">
          <a:extLst>
            <a:ext uri="{FF2B5EF4-FFF2-40B4-BE49-F238E27FC236}">
              <a16:creationId xmlns:a16="http://schemas.microsoft.com/office/drawing/2014/main" id="{E230B67B-FF95-48FC-A8C8-4080FB6F1196}"/>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1047750" y="59518550"/>
          <a:ext cx="482600" cy="317500"/>
        </a:xfrm>
        <a:prstGeom prst="rect">
          <a:avLst/>
        </a:prstGeom>
      </xdr:spPr>
    </xdr:pic>
    <xdr:clientData/>
  </xdr:twoCellAnchor>
  <xdr:twoCellAnchor editAs="oneCell">
    <xdr:from>
      <xdr:col>1</xdr:col>
      <xdr:colOff>28575</xdr:colOff>
      <xdr:row>161</xdr:row>
      <xdr:rowOff>260350</xdr:rowOff>
    </xdr:from>
    <xdr:to>
      <xdr:col>1</xdr:col>
      <xdr:colOff>511175</xdr:colOff>
      <xdr:row>162</xdr:row>
      <xdr:rowOff>206375</xdr:rowOff>
    </xdr:to>
    <xdr:pic>
      <xdr:nvPicPr>
        <xdr:cNvPr id="648" name="Subgraph-TuckerCarlson">
          <a:extLst>
            <a:ext uri="{FF2B5EF4-FFF2-40B4-BE49-F238E27FC236}">
              <a16:creationId xmlns:a16="http://schemas.microsoft.com/office/drawing/2014/main" id="{73B49B03-3046-4161-9C3C-A1D0BE205F83}"/>
            </a:ext>
          </a:extLst>
        </xdr:cNvPr>
        <xdr:cNvPicPr>
          <a:picLocks/>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1047750" y="59886850"/>
          <a:ext cx="482600" cy="317500"/>
        </a:xfrm>
        <a:prstGeom prst="rect">
          <a:avLst/>
        </a:prstGeom>
      </xdr:spPr>
    </xdr:pic>
    <xdr:clientData/>
  </xdr:twoCellAnchor>
  <xdr:twoCellAnchor editAs="oneCell">
    <xdr:from>
      <xdr:col>1</xdr:col>
      <xdr:colOff>28575</xdr:colOff>
      <xdr:row>162</xdr:row>
      <xdr:rowOff>257175</xdr:rowOff>
    </xdr:from>
    <xdr:to>
      <xdr:col>1</xdr:col>
      <xdr:colOff>511175</xdr:colOff>
      <xdr:row>163</xdr:row>
      <xdr:rowOff>196850</xdr:rowOff>
    </xdr:to>
    <xdr:pic>
      <xdr:nvPicPr>
        <xdr:cNvPr id="652" name="Subgraph-ablmab1313">
          <a:extLst>
            <a:ext uri="{FF2B5EF4-FFF2-40B4-BE49-F238E27FC236}">
              <a16:creationId xmlns:a16="http://schemas.microsoft.com/office/drawing/2014/main" id="{083A71AD-A369-4E31-A754-2AB54B8F5DBE}"/>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1047750" y="60255150"/>
          <a:ext cx="482600" cy="317500"/>
        </a:xfrm>
        <a:prstGeom prst="rect">
          <a:avLst/>
        </a:prstGeom>
      </xdr:spPr>
    </xdr:pic>
    <xdr:clientData/>
  </xdr:twoCellAnchor>
  <xdr:twoCellAnchor editAs="oneCell">
    <xdr:from>
      <xdr:col>1</xdr:col>
      <xdr:colOff>28575</xdr:colOff>
      <xdr:row>163</xdr:row>
      <xdr:rowOff>254000</xdr:rowOff>
    </xdr:from>
    <xdr:to>
      <xdr:col>1</xdr:col>
      <xdr:colOff>511175</xdr:colOff>
      <xdr:row>164</xdr:row>
      <xdr:rowOff>200025</xdr:rowOff>
    </xdr:to>
    <xdr:pic>
      <xdr:nvPicPr>
        <xdr:cNvPr id="656" name="Subgraph-UKForUSA">
          <a:extLst>
            <a:ext uri="{FF2B5EF4-FFF2-40B4-BE49-F238E27FC236}">
              <a16:creationId xmlns:a16="http://schemas.microsoft.com/office/drawing/2014/main" id="{51303191-3129-4ACB-A94E-831BB8EDB252}"/>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1047750" y="60623450"/>
          <a:ext cx="482600" cy="317500"/>
        </a:xfrm>
        <a:prstGeom prst="rect">
          <a:avLst/>
        </a:prstGeom>
      </xdr:spPr>
    </xdr:pic>
    <xdr:clientData/>
  </xdr:twoCellAnchor>
  <xdr:twoCellAnchor editAs="oneCell">
    <xdr:from>
      <xdr:col>1</xdr:col>
      <xdr:colOff>28575</xdr:colOff>
      <xdr:row>164</xdr:row>
      <xdr:rowOff>250825</xdr:rowOff>
    </xdr:from>
    <xdr:to>
      <xdr:col>1</xdr:col>
      <xdr:colOff>511175</xdr:colOff>
      <xdr:row>165</xdr:row>
      <xdr:rowOff>196850</xdr:rowOff>
    </xdr:to>
    <xdr:pic>
      <xdr:nvPicPr>
        <xdr:cNvPr id="660" name="Subgraph-ACamille38">
          <a:extLst>
            <a:ext uri="{FF2B5EF4-FFF2-40B4-BE49-F238E27FC236}">
              <a16:creationId xmlns:a16="http://schemas.microsoft.com/office/drawing/2014/main" id="{B2B16E2C-0AB8-400C-AACE-1D224692A762}"/>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1047750" y="60991750"/>
          <a:ext cx="482600" cy="317500"/>
        </a:xfrm>
        <a:prstGeom prst="rect">
          <a:avLst/>
        </a:prstGeom>
      </xdr:spPr>
    </xdr:pic>
    <xdr:clientData/>
  </xdr:twoCellAnchor>
  <xdr:twoCellAnchor editAs="oneCell">
    <xdr:from>
      <xdr:col>1</xdr:col>
      <xdr:colOff>28575</xdr:colOff>
      <xdr:row>165</xdr:row>
      <xdr:rowOff>247650</xdr:rowOff>
    </xdr:from>
    <xdr:to>
      <xdr:col>1</xdr:col>
      <xdr:colOff>511175</xdr:colOff>
      <xdr:row>166</xdr:row>
      <xdr:rowOff>200025</xdr:rowOff>
    </xdr:to>
    <xdr:pic>
      <xdr:nvPicPr>
        <xdr:cNvPr id="664" name="Subgraph-RogersHuggins">
          <a:extLst>
            <a:ext uri="{FF2B5EF4-FFF2-40B4-BE49-F238E27FC236}">
              <a16:creationId xmlns:a16="http://schemas.microsoft.com/office/drawing/2014/main" id="{14BF22EB-C969-4DC3-9A73-B9A21E01348B}"/>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1047750" y="61360050"/>
          <a:ext cx="482600" cy="317500"/>
        </a:xfrm>
        <a:prstGeom prst="rect">
          <a:avLst/>
        </a:prstGeom>
      </xdr:spPr>
    </xdr:pic>
    <xdr:clientData/>
  </xdr:twoCellAnchor>
  <xdr:twoCellAnchor editAs="oneCell">
    <xdr:from>
      <xdr:col>1</xdr:col>
      <xdr:colOff>28575</xdr:colOff>
      <xdr:row>166</xdr:row>
      <xdr:rowOff>244475</xdr:rowOff>
    </xdr:from>
    <xdr:to>
      <xdr:col>1</xdr:col>
      <xdr:colOff>511175</xdr:colOff>
      <xdr:row>167</xdr:row>
      <xdr:rowOff>190500</xdr:rowOff>
    </xdr:to>
    <xdr:pic>
      <xdr:nvPicPr>
        <xdr:cNvPr id="668" name="Subgraph-wilhemrogue">
          <a:extLst>
            <a:ext uri="{FF2B5EF4-FFF2-40B4-BE49-F238E27FC236}">
              <a16:creationId xmlns:a16="http://schemas.microsoft.com/office/drawing/2014/main" id="{AD373548-3BC5-4961-A4FD-DFAADE999A8A}"/>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1047750" y="61728350"/>
          <a:ext cx="482600" cy="317500"/>
        </a:xfrm>
        <a:prstGeom prst="rect">
          <a:avLst/>
        </a:prstGeom>
      </xdr:spPr>
    </xdr:pic>
    <xdr:clientData/>
  </xdr:twoCellAnchor>
  <xdr:twoCellAnchor editAs="oneCell">
    <xdr:from>
      <xdr:col>1</xdr:col>
      <xdr:colOff>28575</xdr:colOff>
      <xdr:row>167</xdr:row>
      <xdr:rowOff>241300</xdr:rowOff>
    </xdr:from>
    <xdr:to>
      <xdr:col>1</xdr:col>
      <xdr:colOff>511175</xdr:colOff>
      <xdr:row>168</xdr:row>
      <xdr:rowOff>187325</xdr:rowOff>
    </xdr:to>
    <xdr:pic>
      <xdr:nvPicPr>
        <xdr:cNvPr id="672" name="Subgraph-THEADVICERY">
          <a:extLst>
            <a:ext uri="{FF2B5EF4-FFF2-40B4-BE49-F238E27FC236}">
              <a16:creationId xmlns:a16="http://schemas.microsoft.com/office/drawing/2014/main" id="{2A75E914-9CB8-4061-A462-2BFE664D8CD2}"/>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1047750" y="62096650"/>
          <a:ext cx="482600" cy="317500"/>
        </a:xfrm>
        <a:prstGeom prst="rect">
          <a:avLst/>
        </a:prstGeom>
      </xdr:spPr>
    </xdr:pic>
    <xdr:clientData/>
  </xdr:twoCellAnchor>
  <xdr:twoCellAnchor editAs="oneCell">
    <xdr:from>
      <xdr:col>1</xdr:col>
      <xdr:colOff>28575</xdr:colOff>
      <xdr:row>168</xdr:row>
      <xdr:rowOff>238125</xdr:rowOff>
    </xdr:from>
    <xdr:to>
      <xdr:col>1</xdr:col>
      <xdr:colOff>511175</xdr:colOff>
      <xdr:row>169</xdr:row>
      <xdr:rowOff>177800</xdr:rowOff>
    </xdr:to>
    <xdr:pic>
      <xdr:nvPicPr>
        <xdr:cNvPr id="676" name="Subgraph-AOC">
          <a:extLst>
            <a:ext uri="{FF2B5EF4-FFF2-40B4-BE49-F238E27FC236}">
              <a16:creationId xmlns:a16="http://schemas.microsoft.com/office/drawing/2014/main" id="{B97AB7C2-008A-44D2-8258-7E8C874615D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2464950"/>
          <a:ext cx="482600" cy="317500"/>
        </a:xfrm>
        <a:prstGeom prst="rect">
          <a:avLst/>
        </a:prstGeom>
      </xdr:spPr>
    </xdr:pic>
    <xdr:clientData/>
  </xdr:twoCellAnchor>
  <xdr:twoCellAnchor editAs="oneCell">
    <xdr:from>
      <xdr:col>1</xdr:col>
      <xdr:colOff>28575</xdr:colOff>
      <xdr:row>169</xdr:row>
      <xdr:rowOff>234950</xdr:rowOff>
    </xdr:from>
    <xdr:to>
      <xdr:col>1</xdr:col>
      <xdr:colOff>511175</xdr:colOff>
      <xdr:row>170</xdr:row>
      <xdr:rowOff>180975</xdr:rowOff>
    </xdr:to>
    <xdr:pic>
      <xdr:nvPicPr>
        <xdr:cNvPr id="680" name="Subgraph-USA4VR">
          <a:extLst>
            <a:ext uri="{FF2B5EF4-FFF2-40B4-BE49-F238E27FC236}">
              <a16:creationId xmlns:a16="http://schemas.microsoft.com/office/drawing/2014/main" id="{3533AEF5-E6F8-4134-A768-B1D956792513}"/>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1047750" y="62833250"/>
          <a:ext cx="482600" cy="317500"/>
        </a:xfrm>
        <a:prstGeom prst="rect">
          <a:avLst/>
        </a:prstGeom>
      </xdr:spPr>
    </xdr:pic>
    <xdr:clientData/>
  </xdr:twoCellAnchor>
  <xdr:twoCellAnchor editAs="oneCell">
    <xdr:from>
      <xdr:col>1</xdr:col>
      <xdr:colOff>28575</xdr:colOff>
      <xdr:row>170</xdr:row>
      <xdr:rowOff>231775</xdr:rowOff>
    </xdr:from>
    <xdr:to>
      <xdr:col>1</xdr:col>
      <xdr:colOff>511175</xdr:colOff>
      <xdr:row>171</xdr:row>
      <xdr:rowOff>177800</xdr:rowOff>
    </xdr:to>
    <xdr:pic>
      <xdr:nvPicPr>
        <xdr:cNvPr id="684" name="Subgraph-johncardillo">
          <a:extLst>
            <a:ext uri="{FF2B5EF4-FFF2-40B4-BE49-F238E27FC236}">
              <a16:creationId xmlns:a16="http://schemas.microsoft.com/office/drawing/2014/main" id="{B27DE1E3-A548-4140-9A9B-37EF41511CE6}"/>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1047750" y="63201550"/>
          <a:ext cx="482600" cy="317500"/>
        </a:xfrm>
        <a:prstGeom prst="rect">
          <a:avLst/>
        </a:prstGeom>
      </xdr:spPr>
    </xdr:pic>
    <xdr:clientData/>
  </xdr:twoCellAnchor>
  <xdr:twoCellAnchor editAs="oneCell">
    <xdr:from>
      <xdr:col>1</xdr:col>
      <xdr:colOff>28575</xdr:colOff>
      <xdr:row>171</xdr:row>
      <xdr:rowOff>228600</xdr:rowOff>
    </xdr:from>
    <xdr:to>
      <xdr:col>1</xdr:col>
      <xdr:colOff>511175</xdr:colOff>
      <xdr:row>172</xdr:row>
      <xdr:rowOff>180975</xdr:rowOff>
    </xdr:to>
    <xdr:pic>
      <xdr:nvPicPr>
        <xdr:cNvPr id="688" name="Subgraph-MayorOfLA">
          <a:extLst>
            <a:ext uri="{FF2B5EF4-FFF2-40B4-BE49-F238E27FC236}">
              <a16:creationId xmlns:a16="http://schemas.microsoft.com/office/drawing/2014/main" id="{03F72B86-CBF2-440B-8450-B6E551D31C07}"/>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1047750" y="63569850"/>
          <a:ext cx="482600" cy="317500"/>
        </a:xfrm>
        <a:prstGeom prst="rect">
          <a:avLst/>
        </a:prstGeom>
      </xdr:spPr>
    </xdr:pic>
    <xdr:clientData/>
  </xdr:twoCellAnchor>
  <xdr:twoCellAnchor editAs="oneCell">
    <xdr:from>
      <xdr:col>1</xdr:col>
      <xdr:colOff>28575</xdr:colOff>
      <xdr:row>172</xdr:row>
      <xdr:rowOff>225425</xdr:rowOff>
    </xdr:from>
    <xdr:to>
      <xdr:col>1</xdr:col>
      <xdr:colOff>511175</xdr:colOff>
      <xdr:row>173</xdr:row>
      <xdr:rowOff>171450</xdr:rowOff>
    </xdr:to>
    <xdr:pic>
      <xdr:nvPicPr>
        <xdr:cNvPr id="692" name="Subgraph-KimberlyFergus">
          <a:extLst>
            <a:ext uri="{FF2B5EF4-FFF2-40B4-BE49-F238E27FC236}">
              <a16:creationId xmlns:a16="http://schemas.microsoft.com/office/drawing/2014/main" id="{EB615CAD-3A8D-40F4-BA3C-53E283DCEB42}"/>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1047750" y="63938150"/>
          <a:ext cx="482600" cy="317500"/>
        </a:xfrm>
        <a:prstGeom prst="rect">
          <a:avLst/>
        </a:prstGeom>
      </xdr:spPr>
    </xdr:pic>
    <xdr:clientData/>
  </xdr:twoCellAnchor>
  <xdr:twoCellAnchor editAs="oneCell">
    <xdr:from>
      <xdr:col>1</xdr:col>
      <xdr:colOff>28575</xdr:colOff>
      <xdr:row>173</xdr:row>
      <xdr:rowOff>222250</xdr:rowOff>
    </xdr:from>
    <xdr:to>
      <xdr:col>1</xdr:col>
      <xdr:colOff>511175</xdr:colOff>
      <xdr:row>174</xdr:row>
      <xdr:rowOff>168275</xdr:rowOff>
    </xdr:to>
    <xdr:pic>
      <xdr:nvPicPr>
        <xdr:cNvPr id="696" name="Subgraph-Nutsin1983">
          <a:extLst>
            <a:ext uri="{FF2B5EF4-FFF2-40B4-BE49-F238E27FC236}">
              <a16:creationId xmlns:a16="http://schemas.microsoft.com/office/drawing/2014/main" id="{77FBE778-D4B2-4F9D-B5C4-99B058943AF2}"/>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1047750" y="64306450"/>
          <a:ext cx="482600" cy="317500"/>
        </a:xfrm>
        <a:prstGeom prst="rect">
          <a:avLst/>
        </a:prstGeom>
      </xdr:spPr>
    </xdr:pic>
    <xdr:clientData/>
  </xdr:twoCellAnchor>
  <xdr:twoCellAnchor editAs="oneCell">
    <xdr:from>
      <xdr:col>1</xdr:col>
      <xdr:colOff>28575</xdr:colOff>
      <xdr:row>174</xdr:row>
      <xdr:rowOff>219075</xdr:rowOff>
    </xdr:from>
    <xdr:to>
      <xdr:col>1</xdr:col>
      <xdr:colOff>511175</xdr:colOff>
      <xdr:row>175</xdr:row>
      <xdr:rowOff>158750</xdr:rowOff>
    </xdr:to>
    <xdr:pic>
      <xdr:nvPicPr>
        <xdr:cNvPr id="700" name="Subgraph-DLoesch">
          <a:extLst>
            <a:ext uri="{FF2B5EF4-FFF2-40B4-BE49-F238E27FC236}">
              <a16:creationId xmlns:a16="http://schemas.microsoft.com/office/drawing/2014/main" id="{3FE0856E-D570-4530-9DBE-10491CC985F7}"/>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1047750" y="64674750"/>
          <a:ext cx="482600" cy="317500"/>
        </a:xfrm>
        <a:prstGeom prst="rect">
          <a:avLst/>
        </a:prstGeom>
      </xdr:spPr>
    </xdr:pic>
    <xdr:clientData/>
  </xdr:twoCellAnchor>
  <xdr:twoCellAnchor editAs="oneCell">
    <xdr:from>
      <xdr:col>1</xdr:col>
      <xdr:colOff>28575</xdr:colOff>
      <xdr:row>175</xdr:row>
      <xdr:rowOff>215900</xdr:rowOff>
    </xdr:from>
    <xdr:to>
      <xdr:col>1</xdr:col>
      <xdr:colOff>511175</xdr:colOff>
      <xdr:row>176</xdr:row>
      <xdr:rowOff>161925</xdr:rowOff>
    </xdr:to>
    <xdr:pic>
      <xdr:nvPicPr>
        <xdr:cNvPr id="704" name="Subgraph-TheDemocrats">
          <a:extLst>
            <a:ext uri="{FF2B5EF4-FFF2-40B4-BE49-F238E27FC236}">
              <a16:creationId xmlns:a16="http://schemas.microsoft.com/office/drawing/2014/main" id="{5F129677-4299-4210-AD6D-F0C20EA40C1A}"/>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1047750" y="65043050"/>
          <a:ext cx="482600" cy="317500"/>
        </a:xfrm>
        <a:prstGeom prst="rect">
          <a:avLst/>
        </a:prstGeom>
      </xdr:spPr>
    </xdr:pic>
    <xdr:clientData/>
  </xdr:twoCellAnchor>
  <xdr:twoCellAnchor editAs="oneCell">
    <xdr:from>
      <xdr:col>1</xdr:col>
      <xdr:colOff>28575</xdr:colOff>
      <xdr:row>176</xdr:row>
      <xdr:rowOff>212725</xdr:rowOff>
    </xdr:from>
    <xdr:to>
      <xdr:col>1</xdr:col>
      <xdr:colOff>511175</xdr:colOff>
      <xdr:row>177</xdr:row>
      <xdr:rowOff>158750</xdr:rowOff>
    </xdr:to>
    <xdr:pic>
      <xdr:nvPicPr>
        <xdr:cNvPr id="708" name="Subgraph-bigricanman">
          <a:extLst>
            <a:ext uri="{FF2B5EF4-FFF2-40B4-BE49-F238E27FC236}">
              <a16:creationId xmlns:a16="http://schemas.microsoft.com/office/drawing/2014/main" id="{6D063BB9-25B8-428B-B573-C2A0A2B51B21}"/>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1047750" y="65411350"/>
          <a:ext cx="482600" cy="317500"/>
        </a:xfrm>
        <a:prstGeom prst="rect">
          <a:avLst/>
        </a:prstGeom>
      </xdr:spPr>
    </xdr:pic>
    <xdr:clientData/>
  </xdr:twoCellAnchor>
  <xdr:twoCellAnchor editAs="oneCell">
    <xdr:from>
      <xdr:col>1</xdr:col>
      <xdr:colOff>28575</xdr:colOff>
      <xdr:row>177</xdr:row>
      <xdr:rowOff>209550</xdr:rowOff>
    </xdr:from>
    <xdr:to>
      <xdr:col>1</xdr:col>
      <xdr:colOff>511175</xdr:colOff>
      <xdr:row>178</xdr:row>
      <xdr:rowOff>161925</xdr:rowOff>
    </xdr:to>
    <xdr:pic>
      <xdr:nvPicPr>
        <xdr:cNvPr id="712" name="Subgraph-Anthony80951798">
          <a:extLst>
            <a:ext uri="{FF2B5EF4-FFF2-40B4-BE49-F238E27FC236}">
              <a16:creationId xmlns:a16="http://schemas.microsoft.com/office/drawing/2014/main" id="{C9621F81-5577-434F-96F4-1689546D4D3D}"/>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1047750" y="65779650"/>
          <a:ext cx="482600" cy="317500"/>
        </a:xfrm>
        <a:prstGeom prst="rect">
          <a:avLst/>
        </a:prstGeom>
      </xdr:spPr>
    </xdr:pic>
    <xdr:clientData/>
  </xdr:twoCellAnchor>
  <xdr:twoCellAnchor editAs="oneCell">
    <xdr:from>
      <xdr:col>1</xdr:col>
      <xdr:colOff>28575</xdr:colOff>
      <xdr:row>178</xdr:row>
      <xdr:rowOff>206375</xdr:rowOff>
    </xdr:from>
    <xdr:to>
      <xdr:col>1</xdr:col>
      <xdr:colOff>511175</xdr:colOff>
      <xdr:row>179</xdr:row>
      <xdr:rowOff>152400</xdr:rowOff>
    </xdr:to>
    <xdr:pic>
      <xdr:nvPicPr>
        <xdr:cNvPr id="716" name="Subgraph-PressSec">
          <a:extLst>
            <a:ext uri="{FF2B5EF4-FFF2-40B4-BE49-F238E27FC236}">
              <a16:creationId xmlns:a16="http://schemas.microsoft.com/office/drawing/2014/main" id="{285DA1FE-C30D-49ED-9B0E-DC0CA357F192}"/>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1047750" y="66147950"/>
          <a:ext cx="482600" cy="317500"/>
        </a:xfrm>
        <a:prstGeom prst="rect">
          <a:avLst/>
        </a:prstGeom>
      </xdr:spPr>
    </xdr:pic>
    <xdr:clientData/>
  </xdr:twoCellAnchor>
  <xdr:twoCellAnchor editAs="oneCell">
    <xdr:from>
      <xdr:col>1</xdr:col>
      <xdr:colOff>28575</xdr:colOff>
      <xdr:row>179</xdr:row>
      <xdr:rowOff>203200</xdr:rowOff>
    </xdr:from>
    <xdr:to>
      <xdr:col>1</xdr:col>
      <xdr:colOff>511175</xdr:colOff>
      <xdr:row>180</xdr:row>
      <xdr:rowOff>149225</xdr:rowOff>
    </xdr:to>
    <xdr:pic>
      <xdr:nvPicPr>
        <xdr:cNvPr id="720" name="Subgraph-NatPoliceAssoc">
          <a:extLst>
            <a:ext uri="{FF2B5EF4-FFF2-40B4-BE49-F238E27FC236}">
              <a16:creationId xmlns:a16="http://schemas.microsoft.com/office/drawing/2014/main" id="{7F90CA8F-DDD2-4E78-80F7-CE4177C4B6FD}"/>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1047750" y="66516250"/>
          <a:ext cx="482600" cy="317500"/>
        </a:xfrm>
        <a:prstGeom prst="rect">
          <a:avLst/>
        </a:prstGeom>
      </xdr:spPr>
    </xdr:pic>
    <xdr:clientData/>
  </xdr:twoCellAnchor>
  <xdr:twoCellAnchor editAs="oneCell">
    <xdr:from>
      <xdr:col>1</xdr:col>
      <xdr:colOff>28575</xdr:colOff>
      <xdr:row>180</xdr:row>
      <xdr:rowOff>200025</xdr:rowOff>
    </xdr:from>
    <xdr:to>
      <xdr:col>1</xdr:col>
      <xdr:colOff>511175</xdr:colOff>
      <xdr:row>181</xdr:row>
      <xdr:rowOff>139700</xdr:rowOff>
    </xdr:to>
    <xdr:pic>
      <xdr:nvPicPr>
        <xdr:cNvPr id="724" name="Subgraph-SpeakerPelosi">
          <a:extLst>
            <a:ext uri="{FF2B5EF4-FFF2-40B4-BE49-F238E27FC236}">
              <a16:creationId xmlns:a16="http://schemas.microsoft.com/office/drawing/2014/main" id="{9DEE94CA-9489-4B17-BDC3-4628090A80D0}"/>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1047750" y="66884550"/>
          <a:ext cx="482600" cy="317500"/>
        </a:xfrm>
        <a:prstGeom prst="rect">
          <a:avLst/>
        </a:prstGeom>
      </xdr:spPr>
    </xdr:pic>
    <xdr:clientData/>
  </xdr:twoCellAnchor>
  <xdr:twoCellAnchor editAs="oneCell">
    <xdr:from>
      <xdr:col>1</xdr:col>
      <xdr:colOff>28575</xdr:colOff>
      <xdr:row>181</xdr:row>
      <xdr:rowOff>196850</xdr:rowOff>
    </xdr:from>
    <xdr:to>
      <xdr:col>1</xdr:col>
      <xdr:colOff>511175</xdr:colOff>
      <xdr:row>182</xdr:row>
      <xdr:rowOff>142875</xdr:rowOff>
    </xdr:to>
    <xdr:pic>
      <xdr:nvPicPr>
        <xdr:cNvPr id="728" name="Subgraph-NFL">
          <a:extLst>
            <a:ext uri="{FF2B5EF4-FFF2-40B4-BE49-F238E27FC236}">
              <a16:creationId xmlns:a16="http://schemas.microsoft.com/office/drawing/2014/main" id="{D5D24D29-C9FE-4BE6-AD61-E0D947D87E5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252850"/>
          <a:ext cx="482600" cy="317500"/>
        </a:xfrm>
        <a:prstGeom prst="rect">
          <a:avLst/>
        </a:prstGeom>
      </xdr:spPr>
    </xdr:pic>
    <xdr:clientData/>
  </xdr:twoCellAnchor>
  <xdr:twoCellAnchor editAs="oneCell">
    <xdr:from>
      <xdr:col>1</xdr:col>
      <xdr:colOff>28575</xdr:colOff>
      <xdr:row>182</xdr:row>
      <xdr:rowOff>193675</xdr:rowOff>
    </xdr:from>
    <xdr:to>
      <xdr:col>1</xdr:col>
      <xdr:colOff>511175</xdr:colOff>
      <xdr:row>183</xdr:row>
      <xdr:rowOff>139700</xdr:rowOff>
    </xdr:to>
    <xdr:pic>
      <xdr:nvPicPr>
        <xdr:cNvPr id="732" name="Subgraph-DeAnna4Congress">
          <a:extLst>
            <a:ext uri="{FF2B5EF4-FFF2-40B4-BE49-F238E27FC236}">
              <a16:creationId xmlns:a16="http://schemas.microsoft.com/office/drawing/2014/main" id="{9DDC46E5-1E74-4C9A-8442-EE53FBE3F42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1047750" y="67621150"/>
          <a:ext cx="482600" cy="317500"/>
        </a:xfrm>
        <a:prstGeom prst="rect">
          <a:avLst/>
        </a:prstGeom>
      </xdr:spPr>
    </xdr:pic>
    <xdr:clientData/>
  </xdr:twoCellAnchor>
  <xdr:twoCellAnchor editAs="oneCell">
    <xdr:from>
      <xdr:col>1</xdr:col>
      <xdr:colOff>28575</xdr:colOff>
      <xdr:row>183</xdr:row>
      <xdr:rowOff>190500</xdr:rowOff>
    </xdr:from>
    <xdr:to>
      <xdr:col>1</xdr:col>
      <xdr:colOff>511175</xdr:colOff>
      <xdr:row>184</xdr:row>
      <xdr:rowOff>142875</xdr:rowOff>
    </xdr:to>
    <xdr:pic>
      <xdr:nvPicPr>
        <xdr:cNvPr id="736" name="Subgraph-YourAnonCentral">
          <a:extLst>
            <a:ext uri="{FF2B5EF4-FFF2-40B4-BE49-F238E27FC236}">
              <a16:creationId xmlns:a16="http://schemas.microsoft.com/office/drawing/2014/main" id="{CC9AFD82-58BF-487B-971A-F15D2CAECBD9}"/>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1047750" y="67989450"/>
          <a:ext cx="482600" cy="317500"/>
        </a:xfrm>
        <a:prstGeom prst="rect">
          <a:avLst/>
        </a:prstGeom>
      </xdr:spPr>
    </xdr:pic>
    <xdr:clientData/>
  </xdr:twoCellAnchor>
  <xdr:twoCellAnchor editAs="oneCell">
    <xdr:from>
      <xdr:col>1</xdr:col>
      <xdr:colOff>28575</xdr:colOff>
      <xdr:row>184</xdr:row>
      <xdr:rowOff>187325</xdr:rowOff>
    </xdr:from>
    <xdr:to>
      <xdr:col>1</xdr:col>
      <xdr:colOff>511175</xdr:colOff>
      <xdr:row>185</xdr:row>
      <xdr:rowOff>133350</xdr:rowOff>
    </xdr:to>
    <xdr:pic>
      <xdr:nvPicPr>
        <xdr:cNvPr id="740" name="Subgraph-RyanAFournier">
          <a:extLst>
            <a:ext uri="{FF2B5EF4-FFF2-40B4-BE49-F238E27FC236}">
              <a16:creationId xmlns:a16="http://schemas.microsoft.com/office/drawing/2014/main" id="{98110FE0-B464-45FF-B8CC-E042F2C3C6EC}"/>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1047750" y="68357750"/>
          <a:ext cx="482600" cy="317500"/>
        </a:xfrm>
        <a:prstGeom prst="rect">
          <a:avLst/>
        </a:prstGeom>
      </xdr:spPr>
    </xdr:pic>
    <xdr:clientData/>
  </xdr:twoCellAnchor>
  <xdr:twoCellAnchor editAs="oneCell">
    <xdr:from>
      <xdr:col>1</xdr:col>
      <xdr:colOff>28575</xdr:colOff>
      <xdr:row>185</xdr:row>
      <xdr:rowOff>184150</xdr:rowOff>
    </xdr:from>
    <xdr:to>
      <xdr:col>1</xdr:col>
      <xdr:colOff>511175</xdr:colOff>
      <xdr:row>186</xdr:row>
      <xdr:rowOff>130175</xdr:rowOff>
    </xdr:to>
    <xdr:pic>
      <xdr:nvPicPr>
        <xdr:cNvPr id="744" name="Subgraph-MomTo2Hamiltons">
          <a:extLst>
            <a:ext uri="{FF2B5EF4-FFF2-40B4-BE49-F238E27FC236}">
              <a16:creationId xmlns:a16="http://schemas.microsoft.com/office/drawing/2014/main" id="{75DB65AF-F00A-4341-B52C-B79D2DD5F22B}"/>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1047750" y="68726050"/>
          <a:ext cx="482600" cy="317500"/>
        </a:xfrm>
        <a:prstGeom prst="rect">
          <a:avLst/>
        </a:prstGeom>
      </xdr:spPr>
    </xdr:pic>
    <xdr:clientData/>
  </xdr:twoCellAnchor>
  <xdr:twoCellAnchor editAs="oneCell">
    <xdr:from>
      <xdr:col>1</xdr:col>
      <xdr:colOff>28575</xdr:colOff>
      <xdr:row>186</xdr:row>
      <xdr:rowOff>180975</xdr:rowOff>
    </xdr:from>
    <xdr:to>
      <xdr:col>1</xdr:col>
      <xdr:colOff>511175</xdr:colOff>
      <xdr:row>187</xdr:row>
      <xdr:rowOff>120650</xdr:rowOff>
    </xdr:to>
    <xdr:pic>
      <xdr:nvPicPr>
        <xdr:cNvPr id="748" name="Subgraph-FGSreallyduh">
          <a:extLst>
            <a:ext uri="{FF2B5EF4-FFF2-40B4-BE49-F238E27FC236}">
              <a16:creationId xmlns:a16="http://schemas.microsoft.com/office/drawing/2014/main" id="{E68C6046-63B8-422B-A8A2-7E13E29B3E7E}"/>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1047750" y="69094350"/>
          <a:ext cx="482600" cy="317500"/>
        </a:xfrm>
        <a:prstGeom prst="rect">
          <a:avLst/>
        </a:prstGeom>
      </xdr:spPr>
    </xdr:pic>
    <xdr:clientData/>
  </xdr:twoCellAnchor>
  <xdr:twoCellAnchor editAs="oneCell">
    <xdr:from>
      <xdr:col>1</xdr:col>
      <xdr:colOff>28575</xdr:colOff>
      <xdr:row>187</xdr:row>
      <xdr:rowOff>177800</xdr:rowOff>
    </xdr:from>
    <xdr:to>
      <xdr:col>1</xdr:col>
      <xdr:colOff>511175</xdr:colOff>
      <xdr:row>188</xdr:row>
      <xdr:rowOff>123825</xdr:rowOff>
    </xdr:to>
    <xdr:pic>
      <xdr:nvPicPr>
        <xdr:cNvPr id="752" name="Subgraph-thehill">
          <a:extLst>
            <a:ext uri="{FF2B5EF4-FFF2-40B4-BE49-F238E27FC236}">
              <a16:creationId xmlns:a16="http://schemas.microsoft.com/office/drawing/2014/main" id="{80CC7E77-9A4F-4F7D-8BD9-57833691F60C}"/>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1047750" y="69462650"/>
          <a:ext cx="482600" cy="317500"/>
        </a:xfrm>
        <a:prstGeom prst="rect">
          <a:avLst/>
        </a:prstGeom>
      </xdr:spPr>
    </xdr:pic>
    <xdr:clientData/>
  </xdr:twoCellAnchor>
  <xdr:twoCellAnchor editAs="oneCell">
    <xdr:from>
      <xdr:col>1</xdr:col>
      <xdr:colOff>28575</xdr:colOff>
      <xdr:row>188</xdr:row>
      <xdr:rowOff>174625</xdr:rowOff>
    </xdr:from>
    <xdr:to>
      <xdr:col>1</xdr:col>
      <xdr:colOff>511175</xdr:colOff>
      <xdr:row>189</xdr:row>
      <xdr:rowOff>120650</xdr:rowOff>
    </xdr:to>
    <xdr:pic>
      <xdr:nvPicPr>
        <xdr:cNvPr id="756" name="Subgraph-blue6205">
          <a:extLst>
            <a:ext uri="{FF2B5EF4-FFF2-40B4-BE49-F238E27FC236}">
              <a16:creationId xmlns:a16="http://schemas.microsoft.com/office/drawing/2014/main" id="{DB4E616C-E153-4610-9430-CC4B3CB11B4B}"/>
            </a:ext>
          </a:extLst>
        </xdr:cNvPr>
        <xdr:cNvPicPr>
          <a:picLocks/>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1047750" y="69830950"/>
          <a:ext cx="482600" cy="317500"/>
        </a:xfrm>
        <a:prstGeom prst="rect">
          <a:avLst/>
        </a:prstGeom>
      </xdr:spPr>
    </xdr:pic>
    <xdr:clientData/>
  </xdr:twoCellAnchor>
  <xdr:twoCellAnchor editAs="oneCell">
    <xdr:from>
      <xdr:col>1</xdr:col>
      <xdr:colOff>28575</xdr:colOff>
      <xdr:row>189</xdr:row>
      <xdr:rowOff>171450</xdr:rowOff>
    </xdr:from>
    <xdr:to>
      <xdr:col>1</xdr:col>
      <xdr:colOff>511175</xdr:colOff>
      <xdr:row>190</xdr:row>
      <xdr:rowOff>123825</xdr:rowOff>
    </xdr:to>
    <xdr:pic>
      <xdr:nvPicPr>
        <xdr:cNvPr id="760" name="Subgraph-mcknkc">
          <a:extLst>
            <a:ext uri="{FF2B5EF4-FFF2-40B4-BE49-F238E27FC236}">
              <a16:creationId xmlns:a16="http://schemas.microsoft.com/office/drawing/2014/main" id="{8F9251C5-3AB2-42E5-90B7-067B580B40B3}"/>
            </a:ext>
          </a:extLst>
        </xdr:cNvPr>
        <xdr:cNvPicPr>
          <a:picLocks/>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1047750" y="70199250"/>
          <a:ext cx="482600" cy="317500"/>
        </a:xfrm>
        <a:prstGeom prst="rect">
          <a:avLst/>
        </a:prstGeom>
      </xdr:spPr>
    </xdr:pic>
    <xdr:clientData/>
  </xdr:twoCellAnchor>
  <xdr:twoCellAnchor editAs="oneCell">
    <xdr:from>
      <xdr:col>1</xdr:col>
      <xdr:colOff>28575</xdr:colOff>
      <xdr:row>190</xdr:row>
      <xdr:rowOff>168275</xdr:rowOff>
    </xdr:from>
    <xdr:to>
      <xdr:col>1</xdr:col>
      <xdr:colOff>511175</xdr:colOff>
      <xdr:row>191</xdr:row>
      <xdr:rowOff>114300</xdr:rowOff>
    </xdr:to>
    <xdr:pic>
      <xdr:nvPicPr>
        <xdr:cNvPr id="764" name="Subgraph-StuBishop_LPD">
          <a:extLst>
            <a:ext uri="{FF2B5EF4-FFF2-40B4-BE49-F238E27FC236}">
              <a16:creationId xmlns:a16="http://schemas.microsoft.com/office/drawing/2014/main" id="{CAE5130F-2E29-4637-940E-6B47F1E4F5A8}"/>
            </a:ext>
          </a:extLst>
        </xdr:cNvPr>
        <xdr:cNvPicPr>
          <a:picLocks/>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1047750" y="70567550"/>
          <a:ext cx="482600" cy="317500"/>
        </a:xfrm>
        <a:prstGeom prst="rect">
          <a:avLst/>
        </a:prstGeom>
      </xdr:spPr>
    </xdr:pic>
    <xdr:clientData/>
  </xdr:twoCellAnchor>
  <xdr:twoCellAnchor editAs="oneCell">
    <xdr:from>
      <xdr:col>1</xdr:col>
      <xdr:colOff>28575</xdr:colOff>
      <xdr:row>191</xdr:row>
      <xdr:rowOff>165100</xdr:rowOff>
    </xdr:from>
    <xdr:to>
      <xdr:col>1</xdr:col>
      <xdr:colOff>511175</xdr:colOff>
      <xdr:row>192</xdr:row>
      <xdr:rowOff>111125</xdr:rowOff>
    </xdr:to>
    <xdr:pic>
      <xdr:nvPicPr>
        <xdr:cNvPr id="768" name="Subgraph-TONYxTWO">
          <a:extLst>
            <a:ext uri="{FF2B5EF4-FFF2-40B4-BE49-F238E27FC236}">
              <a16:creationId xmlns:a16="http://schemas.microsoft.com/office/drawing/2014/main" id="{CB75FDE8-0057-448C-967D-19DB63EB1D85}"/>
            </a:ext>
          </a:extLst>
        </xdr:cNvPr>
        <xdr:cNvPicPr>
          <a:picLocks/>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1047750" y="70935850"/>
          <a:ext cx="482600" cy="317500"/>
        </a:xfrm>
        <a:prstGeom prst="rect">
          <a:avLst/>
        </a:prstGeom>
      </xdr:spPr>
    </xdr:pic>
    <xdr:clientData/>
  </xdr:twoCellAnchor>
  <xdr:twoCellAnchor editAs="oneCell">
    <xdr:from>
      <xdr:col>1</xdr:col>
      <xdr:colOff>28575</xdr:colOff>
      <xdr:row>192</xdr:row>
      <xdr:rowOff>161925</xdr:rowOff>
    </xdr:from>
    <xdr:to>
      <xdr:col>1</xdr:col>
      <xdr:colOff>511175</xdr:colOff>
      <xdr:row>193</xdr:row>
      <xdr:rowOff>101600</xdr:rowOff>
    </xdr:to>
    <xdr:pic>
      <xdr:nvPicPr>
        <xdr:cNvPr id="772" name="Subgraph-HillaryClinton">
          <a:extLst>
            <a:ext uri="{FF2B5EF4-FFF2-40B4-BE49-F238E27FC236}">
              <a16:creationId xmlns:a16="http://schemas.microsoft.com/office/drawing/2014/main" id="{7296B5DD-81BC-4752-A7B0-C31AE2E115E6}"/>
            </a:ext>
          </a:extLst>
        </xdr:cNvPr>
        <xdr:cNvPicPr>
          <a:picLocks/>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1047750" y="71304150"/>
          <a:ext cx="482600" cy="317500"/>
        </a:xfrm>
        <a:prstGeom prst="rect">
          <a:avLst/>
        </a:prstGeom>
      </xdr:spPr>
    </xdr:pic>
    <xdr:clientData/>
  </xdr:twoCellAnchor>
  <xdr:twoCellAnchor editAs="oneCell">
    <xdr:from>
      <xdr:col>1</xdr:col>
      <xdr:colOff>28575</xdr:colOff>
      <xdr:row>193</xdr:row>
      <xdr:rowOff>158750</xdr:rowOff>
    </xdr:from>
    <xdr:to>
      <xdr:col>1</xdr:col>
      <xdr:colOff>511175</xdr:colOff>
      <xdr:row>194</xdr:row>
      <xdr:rowOff>104775</xdr:rowOff>
    </xdr:to>
    <xdr:pic>
      <xdr:nvPicPr>
        <xdr:cNvPr id="776" name="Subgraph-YourFavsUncle">
          <a:extLst>
            <a:ext uri="{FF2B5EF4-FFF2-40B4-BE49-F238E27FC236}">
              <a16:creationId xmlns:a16="http://schemas.microsoft.com/office/drawing/2014/main" id="{277FDFC5-F272-4C77-B69B-C920EDABC2AE}"/>
            </a:ext>
          </a:extLst>
        </xdr:cNvPr>
        <xdr:cNvPicPr>
          <a:picLocks/>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1047750" y="71672450"/>
          <a:ext cx="482600" cy="317500"/>
        </a:xfrm>
        <a:prstGeom prst="rect">
          <a:avLst/>
        </a:prstGeom>
      </xdr:spPr>
    </xdr:pic>
    <xdr:clientData/>
  </xdr:twoCellAnchor>
  <xdr:twoCellAnchor editAs="oneCell">
    <xdr:from>
      <xdr:col>1</xdr:col>
      <xdr:colOff>28575</xdr:colOff>
      <xdr:row>194</xdr:row>
      <xdr:rowOff>155575</xdr:rowOff>
    </xdr:from>
    <xdr:to>
      <xdr:col>1</xdr:col>
      <xdr:colOff>511175</xdr:colOff>
      <xdr:row>195</xdr:row>
      <xdr:rowOff>101600</xdr:rowOff>
    </xdr:to>
    <xdr:pic>
      <xdr:nvPicPr>
        <xdr:cNvPr id="780" name="Subgraph-miss__shaw">
          <a:extLst>
            <a:ext uri="{FF2B5EF4-FFF2-40B4-BE49-F238E27FC236}">
              <a16:creationId xmlns:a16="http://schemas.microsoft.com/office/drawing/2014/main" id="{BF1F234C-5147-4E66-B76B-7AC58B01414E}"/>
            </a:ext>
          </a:extLst>
        </xdr:cNvPr>
        <xdr:cNvPicPr>
          <a:picLocks/>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1047750" y="72040750"/>
          <a:ext cx="482600" cy="317500"/>
        </a:xfrm>
        <a:prstGeom prst="rect">
          <a:avLst/>
        </a:prstGeom>
      </xdr:spPr>
    </xdr:pic>
    <xdr:clientData/>
  </xdr:twoCellAnchor>
  <xdr:twoCellAnchor editAs="oneCell">
    <xdr:from>
      <xdr:col>1</xdr:col>
      <xdr:colOff>28575</xdr:colOff>
      <xdr:row>195</xdr:row>
      <xdr:rowOff>152400</xdr:rowOff>
    </xdr:from>
    <xdr:to>
      <xdr:col>1</xdr:col>
      <xdr:colOff>511175</xdr:colOff>
      <xdr:row>196</xdr:row>
      <xdr:rowOff>104775</xdr:rowOff>
    </xdr:to>
    <xdr:pic>
      <xdr:nvPicPr>
        <xdr:cNvPr id="784" name="Subgraph-MhizEra2">
          <a:extLst>
            <a:ext uri="{FF2B5EF4-FFF2-40B4-BE49-F238E27FC236}">
              <a16:creationId xmlns:a16="http://schemas.microsoft.com/office/drawing/2014/main" id="{A372C8B2-2AB1-437F-A3A0-8276D41D61A6}"/>
            </a:ext>
          </a:extLst>
        </xdr:cNvPr>
        <xdr:cNvPicPr>
          <a:picLocks/>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1047750" y="72409050"/>
          <a:ext cx="482600" cy="317500"/>
        </a:xfrm>
        <a:prstGeom prst="rect">
          <a:avLst/>
        </a:prstGeom>
      </xdr:spPr>
    </xdr:pic>
    <xdr:clientData/>
  </xdr:twoCellAnchor>
  <xdr:twoCellAnchor editAs="oneCell">
    <xdr:from>
      <xdr:col>1</xdr:col>
      <xdr:colOff>28575</xdr:colOff>
      <xdr:row>196</xdr:row>
      <xdr:rowOff>149225</xdr:rowOff>
    </xdr:from>
    <xdr:to>
      <xdr:col>1</xdr:col>
      <xdr:colOff>511175</xdr:colOff>
      <xdr:row>197</xdr:row>
      <xdr:rowOff>95250</xdr:rowOff>
    </xdr:to>
    <xdr:pic>
      <xdr:nvPicPr>
        <xdr:cNvPr id="788" name="Subgraph-that_blacc_girl">
          <a:extLst>
            <a:ext uri="{FF2B5EF4-FFF2-40B4-BE49-F238E27FC236}">
              <a16:creationId xmlns:a16="http://schemas.microsoft.com/office/drawing/2014/main" id="{526E94F1-901D-4117-9CF1-2F0A95654DCD}"/>
            </a:ext>
          </a:extLst>
        </xdr:cNvPr>
        <xdr:cNvPicPr>
          <a:picLocks/>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1047750" y="72777350"/>
          <a:ext cx="482600" cy="317500"/>
        </a:xfrm>
        <a:prstGeom prst="rect">
          <a:avLst/>
        </a:prstGeom>
      </xdr:spPr>
    </xdr:pic>
    <xdr:clientData/>
  </xdr:twoCellAnchor>
  <xdr:twoCellAnchor editAs="oneCell">
    <xdr:from>
      <xdr:col>1</xdr:col>
      <xdr:colOff>28575</xdr:colOff>
      <xdr:row>197</xdr:row>
      <xdr:rowOff>146050</xdr:rowOff>
    </xdr:from>
    <xdr:to>
      <xdr:col>1</xdr:col>
      <xdr:colOff>511175</xdr:colOff>
      <xdr:row>198</xdr:row>
      <xdr:rowOff>92075</xdr:rowOff>
    </xdr:to>
    <xdr:pic>
      <xdr:nvPicPr>
        <xdr:cNvPr id="792" name="Subgraph-melaninchelsea">
          <a:extLst>
            <a:ext uri="{FF2B5EF4-FFF2-40B4-BE49-F238E27FC236}">
              <a16:creationId xmlns:a16="http://schemas.microsoft.com/office/drawing/2014/main" id="{0BF5FB46-7FEC-46B9-B87F-AF811CCDAB7F}"/>
            </a:ext>
          </a:extLst>
        </xdr:cNvPr>
        <xdr:cNvPicPr>
          <a:picLocks/>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1047750" y="73145650"/>
          <a:ext cx="482600" cy="317500"/>
        </a:xfrm>
        <a:prstGeom prst="rect">
          <a:avLst/>
        </a:prstGeom>
      </xdr:spPr>
    </xdr:pic>
    <xdr:clientData/>
  </xdr:twoCellAnchor>
  <xdr:twoCellAnchor editAs="oneCell">
    <xdr:from>
      <xdr:col>1</xdr:col>
      <xdr:colOff>28575</xdr:colOff>
      <xdr:row>198</xdr:row>
      <xdr:rowOff>142875</xdr:rowOff>
    </xdr:from>
    <xdr:to>
      <xdr:col>1</xdr:col>
      <xdr:colOff>511175</xdr:colOff>
      <xdr:row>199</xdr:row>
      <xdr:rowOff>82550</xdr:rowOff>
    </xdr:to>
    <xdr:pic>
      <xdr:nvPicPr>
        <xdr:cNvPr id="796" name="Subgraph-zowiehillz">
          <a:extLst>
            <a:ext uri="{FF2B5EF4-FFF2-40B4-BE49-F238E27FC236}">
              <a16:creationId xmlns:a16="http://schemas.microsoft.com/office/drawing/2014/main" id="{4559708A-E687-4EC7-A934-299DCD9565EC}"/>
            </a:ext>
          </a:extLst>
        </xdr:cNvPr>
        <xdr:cNvPicPr>
          <a:picLocks/>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1047750" y="73513950"/>
          <a:ext cx="482600" cy="317500"/>
        </a:xfrm>
        <a:prstGeom prst="rect">
          <a:avLst/>
        </a:prstGeom>
      </xdr:spPr>
    </xdr:pic>
    <xdr:clientData/>
  </xdr:twoCellAnchor>
  <xdr:twoCellAnchor editAs="oneCell">
    <xdr:from>
      <xdr:col>1</xdr:col>
      <xdr:colOff>28575</xdr:colOff>
      <xdr:row>199</xdr:row>
      <xdr:rowOff>139700</xdr:rowOff>
    </xdr:from>
    <xdr:to>
      <xdr:col>1</xdr:col>
      <xdr:colOff>511175</xdr:colOff>
      <xdr:row>200</xdr:row>
      <xdr:rowOff>85725</xdr:rowOff>
    </xdr:to>
    <xdr:pic>
      <xdr:nvPicPr>
        <xdr:cNvPr id="800" name="Subgraph-letty2mnisi">
          <a:extLst>
            <a:ext uri="{FF2B5EF4-FFF2-40B4-BE49-F238E27FC236}">
              <a16:creationId xmlns:a16="http://schemas.microsoft.com/office/drawing/2014/main" id="{2477466A-5671-4FC6-BED8-8BD9DE5887A6}"/>
            </a:ext>
          </a:extLst>
        </xdr:cNvPr>
        <xdr:cNvPicPr>
          <a:picLocks/>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1047750" y="73882250"/>
          <a:ext cx="482600" cy="317500"/>
        </a:xfrm>
        <a:prstGeom prst="rect">
          <a:avLst/>
        </a:prstGeom>
      </xdr:spPr>
    </xdr:pic>
    <xdr:clientData/>
  </xdr:twoCellAnchor>
  <xdr:twoCellAnchor editAs="oneCell">
    <xdr:from>
      <xdr:col>1</xdr:col>
      <xdr:colOff>28575</xdr:colOff>
      <xdr:row>200</xdr:row>
      <xdr:rowOff>136525</xdr:rowOff>
    </xdr:from>
    <xdr:to>
      <xdr:col>1</xdr:col>
      <xdr:colOff>511175</xdr:colOff>
      <xdr:row>201</xdr:row>
      <xdr:rowOff>82550</xdr:rowOff>
    </xdr:to>
    <xdr:pic>
      <xdr:nvPicPr>
        <xdr:cNvPr id="804" name="Subgraph-prettydoc_a">
          <a:extLst>
            <a:ext uri="{FF2B5EF4-FFF2-40B4-BE49-F238E27FC236}">
              <a16:creationId xmlns:a16="http://schemas.microsoft.com/office/drawing/2014/main" id="{2566BE21-983B-4B57-91AA-7348732E4B47}"/>
            </a:ext>
          </a:extLst>
        </xdr:cNvPr>
        <xdr:cNvPicPr>
          <a:picLocks/>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1047750" y="74250550"/>
          <a:ext cx="482600" cy="317500"/>
        </a:xfrm>
        <a:prstGeom prst="rect">
          <a:avLst/>
        </a:prstGeom>
      </xdr:spPr>
    </xdr:pic>
    <xdr:clientData/>
  </xdr:twoCellAnchor>
  <xdr:twoCellAnchor editAs="oneCell">
    <xdr:from>
      <xdr:col>1</xdr:col>
      <xdr:colOff>28575</xdr:colOff>
      <xdr:row>201</xdr:row>
      <xdr:rowOff>133350</xdr:rowOff>
    </xdr:from>
    <xdr:to>
      <xdr:col>1</xdr:col>
      <xdr:colOff>511175</xdr:colOff>
      <xdr:row>202</xdr:row>
      <xdr:rowOff>85725</xdr:rowOff>
    </xdr:to>
    <xdr:pic>
      <xdr:nvPicPr>
        <xdr:cNvPr id="808" name="Subgraph-likbu">
          <a:extLst>
            <a:ext uri="{FF2B5EF4-FFF2-40B4-BE49-F238E27FC236}">
              <a16:creationId xmlns:a16="http://schemas.microsoft.com/office/drawing/2014/main" id="{A66ADB73-E964-4422-97D0-33B6E4986BE1}"/>
            </a:ext>
          </a:extLst>
        </xdr:cNvPr>
        <xdr:cNvPicPr>
          <a:picLocks/>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1047750" y="74618850"/>
          <a:ext cx="482600" cy="317500"/>
        </a:xfrm>
        <a:prstGeom prst="rect">
          <a:avLst/>
        </a:prstGeom>
      </xdr:spPr>
    </xdr:pic>
    <xdr:clientData/>
  </xdr:twoCellAnchor>
  <xdr:twoCellAnchor editAs="oneCell">
    <xdr:from>
      <xdr:col>1</xdr:col>
      <xdr:colOff>28575</xdr:colOff>
      <xdr:row>202</xdr:row>
      <xdr:rowOff>130175</xdr:rowOff>
    </xdr:from>
    <xdr:to>
      <xdr:col>1</xdr:col>
      <xdr:colOff>511175</xdr:colOff>
      <xdr:row>203</xdr:row>
      <xdr:rowOff>76200</xdr:rowOff>
    </xdr:to>
    <xdr:pic>
      <xdr:nvPicPr>
        <xdr:cNvPr id="812" name="Subgraph-ndeshyyyy">
          <a:extLst>
            <a:ext uri="{FF2B5EF4-FFF2-40B4-BE49-F238E27FC236}">
              <a16:creationId xmlns:a16="http://schemas.microsoft.com/office/drawing/2014/main" id="{29DF5370-6C22-45F4-9604-D048C14B29F7}"/>
            </a:ext>
          </a:extLst>
        </xdr:cNvPr>
        <xdr:cNvPicPr>
          <a:picLocks/>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1047750" y="74987150"/>
          <a:ext cx="482600" cy="317500"/>
        </a:xfrm>
        <a:prstGeom prst="rect">
          <a:avLst/>
        </a:prstGeom>
      </xdr:spPr>
    </xdr:pic>
    <xdr:clientData/>
  </xdr:twoCellAnchor>
  <xdr:twoCellAnchor editAs="oneCell">
    <xdr:from>
      <xdr:col>1</xdr:col>
      <xdr:colOff>28575</xdr:colOff>
      <xdr:row>203</xdr:row>
      <xdr:rowOff>127000</xdr:rowOff>
    </xdr:from>
    <xdr:to>
      <xdr:col>1</xdr:col>
      <xdr:colOff>511175</xdr:colOff>
      <xdr:row>204</xdr:row>
      <xdr:rowOff>73025</xdr:rowOff>
    </xdr:to>
    <xdr:pic>
      <xdr:nvPicPr>
        <xdr:cNvPr id="816" name="Subgraph-hrh_fathia">
          <a:extLst>
            <a:ext uri="{FF2B5EF4-FFF2-40B4-BE49-F238E27FC236}">
              <a16:creationId xmlns:a16="http://schemas.microsoft.com/office/drawing/2014/main" id="{31955E11-B725-4D09-8ED0-1FE07DA7B5D4}"/>
            </a:ext>
          </a:extLst>
        </xdr:cNvPr>
        <xdr:cNvPicPr>
          <a:picLocks/>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1047750" y="75355450"/>
          <a:ext cx="482600" cy="317500"/>
        </a:xfrm>
        <a:prstGeom prst="rect">
          <a:avLst/>
        </a:prstGeom>
      </xdr:spPr>
    </xdr:pic>
    <xdr:clientData/>
  </xdr:twoCellAnchor>
  <xdr:twoCellAnchor editAs="oneCell">
    <xdr:from>
      <xdr:col>1</xdr:col>
      <xdr:colOff>28575</xdr:colOff>
      <xdr:row>204</xdr:row>
      <xdr:rowOff>123825</xdr:rowOff>
    </xdr:from>
    <xdr:to>
      <xdr:col>1</xdr:col>
      <xdr:colOff>511175</xdr:colOff>
      <xdr:row>205</xdr:row>
      <xdr:rowOff>63500</xdr:rowOff>
    </xdr:to>
    <xdr:pic>
      <xdr:nvPicPr>
        <xdr:cNvPr id="820" name="Subgraph-ruth19776902">
          <a:extLst>
            <a:ext uri="{FF2B5EF4-FFF2-40B4-BE49-F238E27FC236}">
              <a16:creationId xmlns:a16="http://schemas.microsoft.com/office/drawing/2014/main" id="{999E8E4D-AF44-4562-BBE1-210798B697C7}"/>
            </a:ext>
          </a:extLst>
        </xdr:cNvPr>
        <xdr:cNvPicPr>
          <a:picLocks/>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1047750" y="75723750"/>
          <a:ext cx="482600" cy="317500"/>
        </a:xfrm>
        <a:prstGeom prst="rect">
          <a:avLst/>
        </a:prstGeom>
      </xdr:spPr>
    </xdr:pic>
    <xdr:clientData/>
  </xdr:twoCellAnchor>
  <xdr:twoCellAnchor editAs="oneCell">
    <xdr:from>
      <xdr:col>1</xdr:col>
      <xdr:colOff>28575</xdr:colOff>
      <xdr:row>205</xdr:row>
      <xdr:rowOff>120650</xdr:rowOff>
    </xdr:from>
    <xdr:to>
      <xdr:col>1</xdr:col>
      <xdr:colOff>511175</xdr:colOff>
      <xdr:row>206</xdr:row>
      <xdr:rowOff>66675</xdr:rowOff>
    </xdr:to>
    <xdr:pic>
      <xdr:nvPicPr>
        <xdr:cNvPr id="824" name="Subgraph-cokeroluwaseun6">
          <a:extLst>
            <a:ext uri="{FF2B5EF4-FFF2-40B4-BE49-F238E27FC236}">
              <a16:creationId xmlns:a16="http://schemas.microsoft.com/office/drawing/2014/main" id="{5D4098D4-F271-4732-A4F5-F7B2D6846526}"/>
            </a:ext>
          </a:extLst>
        </xdr:cNvPr>
        <xdr:cNvPicPr>
          <a:picLocks/>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1047750" y="76092050"/>
          <a:ext cx="482600" cy="317500"/>
        </a:xfrm>
        <a:prstGeom prst="rect">
          <a:avLst/>
        </a:prstGeom>
      </xdr:spPr>
    </xdr:pic>
    <xdr:clientData/>
  </xdr:twoCellAnchor>
  <xdr:twoCellAnchor editAs="oneCell">
    <xdr:from>
      <xdr:col>1</xdr:col>
      <xdr:colOff>28575</xdr:colOff>
      <xdr:row>206</xdr:row>
      <xdr:rowOff>117475</xdr:rowOff>
    </xdr:from>
    <xdr:to>
      <xdr:col>1</xdr:col>
      <xdr:colOff>511175</xdr:colOff>
      <xdr:row>207</xdr:row>
      <xdr:rowOff>63500</xdr:rowOff>
    </xdr:to>
    <xdr:pic>
      <xdr:nvPicPr>
        <xdr:cNvPr id="828" name="Subgraph-Monica86304259">
          <a:extLst>
            <a:ext uri="{FF2B5EF4-FFF2-40B4-BE49-F238E27FC236}">
              <a16:creationId xmlns:a16="http://schemas.microsoft.com/office/drawing/2014/main" id="{27ECB505-41CC-4BAB-B257-B74CEC3F567C}"/>
            </a:ext>
          </a:extLst>
        </xdr:cNvPr>
        <xdr:cNvPicPr>
          <a:picLocks/>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1047750" y="76460350"/>
          <a:ext cx="482600" cy="317500"/>
        </a:xfrm>
        <a:prstGeom prst="rect">
          <a:avLst/>
        </a:prstGeom>
      </xdr:spPr>
    </xdr:pic>
    <xdr:clientData/>
  </xdr:twoCellAnchor>
  <xdr:twoCellAnchor editAs="oneCell">
    <xdr:from>
      <xdr:col>1</xdr:col>
      <xdr:colOff>28575</xdr:colOff>
      <xdr:row>207</xdr:row>
      <xdr:rowOff>114300</xdr:rowOff>
    </xdr:from>
    <xdr:to>
      <xdr:col>1</xdr:col>
      <xdr:colOff>511175</xdr:colOff>
      <xdr:row>208</xdr:row>
      <xdr:rowOff>66675</xdr:rowOff>
    </xdr:to>
    <xdr:pic>
      <xdr:nvPicPr>
        <xdr:cNvPr id="832" name="Subgraph-Victori98707193">
          <a:extLst>
            <a:ext uri="{FF2B5EF4-FFF2-40B4-BE49-F238E27FC236}">
              <a16:creationId xmlns:a16="http://schemas.microsoft.com/office/drawing/2014/main" id="{1872970B-3993-4802-96BE-7A9244332AA9}"/>
            </a:ext>
          </a:extLst>
        </xdr:cNvPr>
        <xdr:cNvPicPr>
          <a:picLocks/>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1047750" y="76828650"/>
          <a:ext cx="482600" cy="317500"/>
        </a:xfrm>
        <a:prstGeom prst="rect">
          <a:avLst/>
        </a:prstGeom>
      </xdr:spPr>
    </xdr:pic>
    <xdr:clientData/>
  </xdr:twoCellAnchor>
  <xdr:twoCellAnchor editAs="oneCell">
    <xdr:from>
      <xdr:col>1</xdr:col>
      <xdr:colOff>28575</xdr:colOff>
      <xdr:row>208</xdr:row>
      <xdr:rowOff>111125</xdr:rowOff>
    </xdr:from>
    <xdr:to>
      <xdr:col>1</xdr:col>
      <xdr:colOff>511175</xdr:colOff>
      <xdr:row>209</xdr:row>
      <xdr:rowOff>57150</xdr:rowOff>
    </xdr:to>
    <xdr:pic>
      <xdr:nvPicPr>
        <xdr:cNvPr id="836" name="Subgraph-Melanated_pearl">
          <a:extLst>
            <a:ext uri="{FF2B5EF4-FFF2-40B4-BE49-F238E27FC236}">
              <a16:creationId xmlns:a16="http://schemas.microsoft.com/office/drawing/2014/main" id="{D1771901-B6BB-44E5-820D-5A95A835989F}"/>
            </a:ext>
          </a:extLst>
        </xdr:cNvPr>
        <xdr:cNvPicPr>
          <a:picLocks/>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1047750" y="77196950"/>
          <a:ext cx="482600" cy="317500"/>
        </a:xfrm>
        <a:prstGeom prst="rect">
          <a:avLst/>
        </a:prstGeom>
      </xdr:spPr>
    </xdr:pic>
    <xdr:clientData/>
  </xdr:twoCellAnchor>
  <xdr:twoCellAnchor editAs="oneCell">
    <xdr:from>
      <xdr:col>1</xdr:col>
      <xdr:colOff>28575</xdr:colOff>
      <xdr:row>209</xdr:row>
      <xdr:rowOff>107950</xdr:rowOff>
    </xdr:from>
    <xdr:to>
      <xdr:col>1</xdr:col>
      <xdr:colOff>511175</xdr:colOff>
      <xdr:row>210</xdr:row>
      <xdr:rowOff>53975</xdr:rowOff>
    </xdr:to>
    <xdr:pic>
      <xdr:nvPicPr>
        <xdr:cNvPr id="840" name="Subgraph-sallyagu57">
          <a:extLst>
            <a:ext uri="{FF2B5EF4-FFF2-40B4-BE49-F238E27FC236}">
              <a16:creationId xmlns:a16="http://schemas.microsoft.com/office/drawing/2014/main" id="{B4183C4A-B8DB-476A-AEAD-1C5BC8F6F561}"/>
            </a:ext>
          </a:extLst>
        </xdr:cNvPr>
        <xdr:cNvPicPr>
          <a:picLocks/>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1047750" y="77565250"/>
          <a:ext cx="482600" cy="317500"/>
        </a:xfrm>
        <a:prstGeom prst="rect">
          <a:avLst/>
        </a:prstGeom>
      </xdr:spPr>
    </xdr:pic>
    <xdr:clientData/>
  </xdr:twoCellAnchor>
  <xdr:twoCellAnchor editAs="oneCell">
    <xdr:from>
      <xdr:col>1</xdr:col>
      <xdr:colOff>28575</xdr:colOff>
      <xdr:row>210</xdr:row>
      <xdr:rowOff>104775</xdr:rowOff>
    </xdr:from>
    <xdr:to>
      <xdr:col>1</xdr:col>
      <xdr:colOff>511175</xdr:colOff>
      <xdr:row>211</xdr:row>
      <xdr:rowOff>44450</xdr:rowOff>
    </xdr:to>
    <xdr:pic>
      <xdr:nvPicPr>
        <xdr:cNvPr id="844" name="Subgraph-MikeSComfort">
          <a:extLst>
            <a:ext uri="{FF2B5EF4-FFF2-40B4-BE49-F238E27FC236}">
              <a16:creationId xmlns:a16="http://schemas.microsoft.com/office/drawing/2014/main" id="{9BE375CE-65F4-4D65-B76C-7F9B734A30BE}"/>
            </a:ext>
          </a:extLst>
        </xdr:cNvPr>
        <xdr:cNvPicPr>
          <a:picLocks/>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1047750" y="77933550"/>
          <a:ext cx="482600" cy="317500"/>
        </a:xfrm>
        <a:prstGeom prst="rect">
          <a:avLst/>
        </a:prstGeom>
      </xdr:spPr>
    </xdr:pic>
    <xdr:clientData/>
  </xdr:twoCellAnchor>
  <xdr:twoCellAnchor editAs="oneCell">
    <xdr:from>
      <xdr:col>1</xdr:col>
      <xdr:colOff>28575</xdr:colOff>
      <xdr:row>211</xdr:row>
      <xdr:rowOff>101600</xdr:rowOff>
    </xdr:from>
    <xdr:to>
      <xdr:col>1</xdr:col>
      <xdr:colOff>511175</xdr:colOff>
      <xdr:row>212</xdr:row>
      <xdr:rowOff>47625</xdr:rowOff>
    </xdr:to>
    <xdr:pic>
      <xdr:nvPicPr>
        <xdr:cNvPr id="848" name="Subgraph-Mercylover7">
          <a:extLst>
            <a:ext uri="{FF2B5EF4-FFF2-40B4-BE49-F238E27FC236}">
              <a16:creationId xmlns:a16="http://schemas.microsoft.com/office/drawing/2014/main" id="{C6F236D5-0E8F-4ED1-9897-4EE32E2F65CC}"/>
            </a:ext>
          </a:extLst>
        </xdr:cNvPr>
        <xdr:cNvPicPr>
          <a:picLocks/>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1047750" y="78301850"/>
          <a:ext cx="482600" cy="317500"/>
        </a:xfrm>
        <a:prstGeom prst="rect">
          <a:avLst/>
        </a:prstGeom>
      </xdr:spPr>
    </xdr:pic>
    <xdr:clientData/>
  </xdr:twoCellAnchor>
  <xdr:twoCellAnchor editAs="oneCell">
    <xdr:from>
      <xdr:col>1</xdr:col>
      <xdr:colOff>28575</xdr:colOff>
      <xdr:row>212</xdr:row>
      <xdr:rowOff>98425</xdr:rowOff>
    </xdr:from>
    <xdr:to>
      <xdr:col>1</xdr:col>
      <xdr:colOff>511175</xdr:colOff>
      <xdr:row>213</xdr:row>
      <xdr:rowOff>44450</xdr:rowOff>
    </xdr:to>
    <xdr:pic>
      <xdr:nvPicPr>
        <xdr:cNvPr id="852" name="Subgraph-AbolarinwaMari2">
          <a:extLst>
            <a:ext uri="{FF2B5EF4-FFF2-40B4-BE49-F238E27FC236}">
              <a16:creationId xmlns:a16="http://schemas.microsoft.com/office/drawing/2014/main" id="{6E09B4E5-C090-4A53-91D6-25230C894C29}"/>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1047750" y="78670150"/>
          <a:ext cx="482600" cy="317500"/>
        </a:xfrm>
        <a:prstGeom prst="rect">
          <a:avLst/>
        </a:prstGeom>
      </xdr:spPr>
    </xdr:pic>
    <xdr:clientData/>
  </xdr:twoCellAnchor>
  <xdr:twoCellAnchor editAs="oneCell">
    <xdr:from>
      <xdr:col>1</xdr:col>
      <xdr:colOff>28575</xdr:colOff>
      <xdr:row>213</xdr:row>
      <xdr:rowOff>95250</xdr:rowOff>
    </xdr:from>
    <xdr:to>
      <xdr:col>1</xdr:col>
      <xdr:colOff>511175</xdr:colOff>
      <xdr:row>214</xdr:row>
      <xdr:rowOff>47625</xdr:rowOff>
    </xdr:to>
    <xdr:pic>
      <xdr:nvPicPr>
        <xdr:cNvPr id="856" name="Subgraph-shawllypops">
          <a:extLst>
            <a:ext uri="{FF2B5EF4-FFF2-40B4-BE49-F238E27FC236}">
              <a16:creationId xmlns:a16="http://schemas.microsoft.com/office/drawing/2014/main" id="{AADAF831-0811-4A67-B79E-D7D00464E6EE}"/>
            </a:ext>
          </a:extLst>
        </xdr:cNvPr>
        <xdr:cNvPicPr>
          <a:picLocks/>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1047750" y="79038450"/>
          <a:ext cx="482600" cy="317500"/>
        </a:xfrm>
        <a:prstGeom prst="rect">
          <a:avLst/>
        </a:prstGeom>
      </xdr:spPr>
    </xdr:pic>
    <xdr:clientData/>
  </xdr:twoCellAnchor>
  <xdr:twoCellAnchor editAs="oneCell">
    <xdr:from>
      <xdr:col>1</xdr:col>
      <xdr:colOff>28575</xdr:colOff>
      <xdr:row>214</xdr:row>
      <xdr:rowOff>92075</xdr:rowOff>
    </xdr:from>
    <xdr:to>
      <xdr:col>1</xdr:col>
      <xdr:colOff>511175</xdr:colOff>
      <xdr:row>215</xdr:row>
      <xdr:rowOff>38100</xdr:rowOff>
    </xdr:to>
    <xdr:pic>
      <xdr:nvPicPr>
        <xdr:cNvPr id="860" name="Subgraph-mimie_dolce">
          <a:extLst>
            <a:ext uri="{FF2B5EF4-FFF2-40B4-BE49-F238E27FC236}">
              <a16:creationId xmlns:a16="http://schemas.microsoft.com/office/drawing/2014/main" id="{1AE892F7-4B78-40A9-8BF4-BC207FDACB4E}"/>
            </a:ext>
          </a:extLst>
        </xdr:cNvPr>
        <xdr:cNvPicPr>
          <a:picLocks/>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1047750" y="79406750"/>
          <a:ext cx="482600" cy="317500"/>
        </a:xfrm>
        <a:prstGeom prst="rect">
          <a:avLst/>
        </a:prstGeom>
      </xdr:spPr>
    </xdr:pic>
    <xdr:clientData/>
  </xdr:twoCellAnchor>
  <xdr:twoCellAnchor editAs="oneCell">
    <xdr:from>
      <xdr:col>1</xdr:col>
      <xdr:colOff>28575</xdr:colOff>
      <xdr:row>215</xdr:row>
      <xdr:rowOff>88900</xdr:rowOff>
    </xdr:from>
    <xdr:to>
      <xdr:col>1</xdr:col>
      <xdr:colOff>511175</xdr:colOff>
      <xdr:row>216</xdr:row>
      <xdr:rowOff>34925</xdr:rowOff>
    </xdr:to>
    <xdr:pic>
      <xdr:nvPicPr>
        <xdr:cNvPr id="864" name="Subgraph-Pretty_eldams">
          <a:extLst>
            <a:ext uri="{FF2B5EF4-FFF2-40B4-BE49-F238E27FC236}">
              <a16:creationId xmlns:a16="http://schemas.microsoft.com/office/drawing/2014/main" id="{F5DC29C6-51BF-4ACC-8435-9BC209071C97}"/>
            </a:ext>
          </a:extLst>
        </xdr:cNvPr>
        <xdr:cNvPicPr>
          <a:picLocks/>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1047750" y="79775050"/>
          <a:ext cx="482600" cy="317500"/>
        </a:xfrm>
        <a:prstGeom prst="rect">
          <a:avLst/>
        </a:prstGeom>
      </xdr:spPr>
    </xdr:pic>
    <xdr:clientData/>
  </xdr:twoCellAnchor>
  <xdr:twoCellAnchor editAs="oneCell">
    <xdr:from>
      <xdr:col>1</xdr:col>
      <xdr:colOff>28575</xdr:colOff>
      <xdr:row>216</xdr:row>
      <xdr:rowOff>85725</xdr:rowOff>
    </xdr:from>
    <xdr:to>
      <xdr:col>1</xdr:col>
      <xdr:colOff>511175</xdr:colOff>
      <xdr:row>217</xdr:row>
      <xdr:rowOff>25400</xdr:rowOff>
    </xdr:to>
    <xdr:pic>
      <xdr:nvPicPr>
        <xdr:cNvPr id="868" name="Subgraph-swtlovex">
          <a:extLst>
            <a:ext uri="{FF2B5EF4-FFF2-40B4-BE49-F238E27FC236}">
              <a16:creationId xmlns:a16="http://schemas.microsoft.com/office/drawing/2014/main" id="{E3372A99-9E1F-476A-A7C0-5C1BA3AB4A21}"/>
            </a:ext>
          </a:extLst>
        </xdr:cNvPr>
        <xdr:cNvPicPr>
          <a:picLocks/>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1047750" y="80143350"/>
          <a:ext cx="482600" cy="317500"/>
        </a:xfrm>
        <a:prstGeom prst="rect">
          <a:avLst/>
        </a:prstGeom>
      </xdr:spPr>
    </xdr:pic>
    <xdr:clientData/>
  </xdr:twoCellAnchor>
  <xdr:twoCellAnchor editAs="oneCell">
    <xdr:from>
      <xdr:col>1</xdr:col>
      <xdr:colOff>28575</xdr:colOff>
      <xdr:row>217</xdr:row>
      <xdr:rowOff>82550</xdr:rowOff>
    </xdr:from>
    <xdr:to>
      <xdr:col>1</xdr:col>
      <xdr:colOff>511175</xdr:colOff>
      <xdr:row>218</xdr:row>
      <xdr:rowOff>28575</xdr:rowOff>
    </xdr:to>
    <xdr:pic>
      <xdr:nvPicPr>
        <xdr:cNvPr id="872" name="Subgraph-Jaxson724">
          <a:extLst>
            <a:ext uri="{FF2B5EF4-FFF2-40B4-BE49-F238E27FC236}">
              <a16:creationId xmlns:a16="http://schemas.microsoft.com/office/drawing/2014/main" id="{F60D6F33-F419-4820-8B8E-8AF567163389}"/>
            </a:ext>
          </a:extLst>
        </xdr:cNvPr>
        <xdr:cNvPicPr>
          <a:picLocks/>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1047750" y="80511650"/>
          <a:ext cx="482600" cy="317500"/>
        </a:xfrm>
        <a:prstGeom prst="rect">
          <a:avLst/>
        </a:prstGeom>
      </xdr:spPr>
    </xdr:pic>
    <xdr:clientData/>
  </xdr:twoCellAnchor>
  <xdr:twoCellAnchor editAs="oneCell">
    <xdr:from>
      <xdr:col>1</xdr:col>
      <xdr:colOff>28575</xdr:colOff>
      <xdr:row>218</xdr:row>
      <xdr:rowOff>79375</xdr:rowOff>
    </xdr:from>
    <xdr:to>
      <xdr:col>1</xdr:col>
      <xdr:colOff>511175</xdr:colOff>
      <xdr:row>219</xdr:row>
      <xdr:rowOff>25400</xdr:rowOff>
    </xdr:to>
    <xdr:pic>
      <xdr:nvPicPr>
        <xdr:cNvPr id="876" name="Subgraph-Chris_and_D">
          <a:extLst>
            <a:ext uri="{FF2B5EF4-FFF2-40B4-BE49-F238E27FC236}">
              <a16:creationId xmlns:a16="http://schemas.microsoft.com/office/drawing/2014/main" id="{1DB88703-37AC-4BFB-B255-C30248B3CF01}"/>
            </a:ext>
          </a:extLst>
        </xdr:cNvPr>
        <xdr:cNvPicPr>
          <a:picLocks/>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1047750" y="80879950"/>
          <a:ext cx="482600" cy="317500"/>
        </a:xfrm>
        <a:prstGeom prst="rect">
          <a:avLst/>
        </a:prstGeom>
      </xdr:spPr>
    </xdr:pic>
    <xdr:clientData/>
  </xdr:twoCellAnchor>
  <xdr:twoCellAnchor editAs="oneCell">
    <xdr:from>
      <xdr:col>1</xdr:col>
      <xdr:colOff>28575</xdr:colOff>
      <xdr:row>219</xdr:row>
      <xdr:rowOff>76200</xdr:rowOff>
    </xdr:from>
    <xdr:to>
      <xdr:col>1</xdr:col>
      <xdr:colOff>511175</xdr:colOff>
      <xdr:row>220</xdr:row>
      <xdr:rowOff>28575</xdr:rowOff>
    </xdr:to>
    <xdr:pic>
      <xdr:nvPicPr>
        <xdr:cNvPr id="880" name="Subgraph-tlcopper">
          <a:extLst>
            <a:ext uri="{FF2B5EF4-FFF2-40B4-BE49-F238E27FC236}">
              <a16:creationId xmlns:a16="http://schemas.microsoft.com/office/drawing/2014/main" id="{F043C5EB-146A-42A4-B757-4D9577B8A865}"/>
            </a:ext>
          </a:extLst>
        </xdr:cNvPr>
        <xdr:cNvPicPr>
          <a:picLocks/>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1047750" y="81248250"/>
          <a:ext cx="482600" cy="317500"/>
        </a:xfrm>
        <a:prstGeom prst="rect">
          <a:avLst/>
        </a:prstGeom>
      </xdr:spPr>
    </xdr:pic>
    <xdr:clientData/>
  </xdr:twoCellAnchor>
  <xdr:twoCellAnchor editAs="oneCell">
    <xdr:from>
      <xdr:col>1</xdr:col>
      <xdr:colOff>28575</xdr:colOff>
      <xdr:row>220</xdr:row>
      <xdr:rowOff>73025</xdr:rowOff>
    </xdr:from>
    <xdr:to>
      <xdr:col>1</xdr:col>
      <xdr:colOff>511175</xdr:colOff>
      <xdr:row>221</xdr:row>
      <xdr:rowOff>19050</xdr:rowOff>
    </xdr:to>
    <xdr:pic>
      <xdr:nvPicPr>
        <xdr:cNvPr id="884" name="Subgraph-AKCHercules">
          <a:extLst>
            <a:ext uri="{FF2B5EF4-FFF2-40B4-BE49-F238E27FC236}">
              <a16:creationId xmlns:a16="http://schemas.microsoft.com/office/drawing/2014/main" id="{3120BCD8-4687-4E2F-A03C-6294BD652F0D}"/>
            </a:ext>
          </a:extLst>
        </xdr:cNvPr>
        <xdr:cNvPicPr>
          <a:picLocks/>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1047750" y="81616550"/>
          <a:ext cx="482600" cy="317500"/>
        </a:xfrm>
        <a:prstGeom prst="rect">
          <a:avLst/>
        </a:prstGeom>
      </xdr:spPr>
    </xdr:pic>
    <xdr:clientData/>
  </xdr:twoCellAnchor>
  <xdr:twoCellAnchor editAs="oneCell">
    <xdr:from>
      <xdr:col>1</xdr:col>
      <xdr:colOff>28575</xdr:colOff>
      <xdr:row>221</xdr:row>
      <xdr:rowOff>69850</xdr:rowOff>
    </xdr:from>
    <xdr:to>
      <xdr:col>1</xdr:col>
      <xdr:colOff>511175</xdr:colOff>
      <xdr:row>222</xdr:row>
      <xdr:rowOff>15875</xdr:rowOff>
    </xdr:to>
    <xdr:pic>
      <xdr:nvPicPr>
        <xdr:cNvPr id="888" name="Subgraph-Liss_elie">
          <a:extLst>
            <a:ext uri="{FF2B5EF4-FFF2-40B4-BE49-F238E27FC236}">
              <a16:creationId xmlns:a16="http://schemas.microsoft.com/office/drawing/2014/main" id="{E5ACB625-F19A-4245-9C88-A1FF8F0EFD9C}"/>
            </a:ext>
          </a:extLst>
        </xdr:cNvPr>
        <xdr:cNvPicPr>
          <a:picLocks/>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1047750" y="81984850"/>
          <a:ext cx="482600" cy="317500"/>
        </a:xfrm>
        <a:prstGeom prst="rect">
          <a:avLst/>
        </a:prstGeom>
      </xdr:spPr>
    </xdr:pic>
    <xdr:clientData/>
  </xdr:twoCellAnchor>
  <xdr:twoCellAnchor editAs="oneCell">
    <xdr:from>
      <xdr:col>1</xdr:col>
      <xdr:colOff>28575</xdr:colOff>
      <xdr:row>222</xdr:row>
      <xdr:rowOff>66675</xdr:rowOff>
    </xdr:from>
    <xdr:to>
      <xdr:col>1</xdr:col>
      <xdr:colOff>511175</xdr:colOff>
      <xdr:row>223</xdr:row>
      <xdr:rowOff>6350</xdr:rowOff>
    </xdr:to>
    <xdr:pic>
      <xdr:nvPicPr>
        <xdr:cNvPr id="892" name="Subgraph-DurstMarilyn">
          <a:extLst>
            <a:ext uri="{FF2B5EF4-FFF2-40B4-BE49-F238E27FC236}">
              <a16:creationId xmlns:a16="http://schemas.microsoft.com/office/drawing/2014/main" id="{AFF64AF2-63D4-4674-86C6-95EC8EDA43E1}"/>
            </a:ext>
          </a:extLst>
        </xdr:cNvPr>
        <xdr:cNvPicPr>
          <a:picLocks/>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1047750" y="82353150"/>
          <a:ext cx="482600" cy="317500"/>
        </a:xfrm>
        <a:prstGeom prst="rect">
          <a:avLst/>
        </a:prstGeom>
      </xdr:spPr>
    </xdr:pic>
    <xdr:clientData/>
  </xdr:twoCellAnchor>
  <xdr:twoCellAnchor editAs="oneCell">
    <xdr:from>
      <xdr:col>1</xdr:col>
      <xdr:colOff>28575</xdr:colOff>
      <xdr:row>223</xdr:row>
      <xdr:rowOff>63500</xdr:rowOff>
    </xdr:from>
    <xdr:to>
      <xdr:col>1</xdr:col>
      <xdr:colOff>511175</xdr:colOff>
      <xdr:row>224</xdr:row>
      <xdr:rowOff>9525</xdr:rowOff>
    </xdr:to>
    <xdr:pic>
      <xdr:nvPicPr>
        <xdr:cNvPr id="896" name="Subgraph-swankyguy74">
          <a:extLst>
            <a:ext uri="{FF2B5EF4-FFF2-40B4-BE49-F238E27FC236}">
              <a16:creationId xmlns:a16="http://schemas.microsoft.com/office/drawing/2014/main" id="{7B889D33-CC81-4163-9137-CEAFB6886DBA}"/>
            </a:ext>
          </a:extLst>
        </xdr:cNvPr>
        <xdr:cNvPicPr>
          <a:picLocks/>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1047750" y="82721450"/>
          <a:ext cx="482600" cy="317500"/>
        </a:xfrm>
        <a:prstGeom prst="rect">
          <a:avLst/>
        </a:prstGeom>
      </xdr:spPr>
    </xdr:pic>
    <xdr:clientData/>
  </xdr:twoCellAnchor>
  <xdr:twoCellAnchor editAs="oneCell">
    <xdr:from>
      <xdr:col>1</xdr:col>
      <xdr:colOff>28575</xdr:colOff>
      <xdr:row>224</xdr:row>
      <xdr:rowOff>60325</xdr:rowOff>
    </xdr:from>
    <xdr:to>
      <xdr:col>1</xdr:col>
      <xdr:colOff>511175</xdr:colOff>
      <xdr:row>225</xdr:row>
      <xdr:rowOff>6350</xdr:rowOff>
    </xdr:to>
    <xdr:pic>
      <xdr:nvPicPr>
        <xdr:cNvPr id="900" name="Subgraph-zungumuza">
          <a:extLst>
            <a:ext uri="{FF2B5EF4-FFF2-40B4-BE49-F238E27FC236}">
              <a16:creationId xmlns:a16="http://schemas.microsoft.com/office/drawing/2014/main" id="{4BB952CF-AFF0-49B9-88B1-A24ABF4E0FC6}"/>
            </a:ext>
          </a:extLst>
        </xdr:cNvPr>
        <xdr:cNvPicPr>
          <a:picLocks/>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1047750" y="83089750"/>
          <a:ext cx="482600" cy="317500"/>
        </a:xfrm>
        <a:prstGeom prst="rect">
          <a:avLst/>
        </a:prstGeom>
      </xdr:spPr>
    </xdr:pic>
    <xdr:clientData/>
  </xdr:twoCellAnchor>
  <xdr:twoCellAnchor editAs="oneCell">
    <xdr:from>
      <xdr:col>1</xdr:col>
      <xdr:colOff>28575</xdr:colOff>
      <xdr:row>225</xdr:row>
      <xdr:rowOff>57150</xdr:rowOff>
    </xdr:from>
    <xdr:to>
      <xdr:col>1</xdr:col>
      <xdr:colOff>511175</xdr:colOff>
      <xdr:row>226</xdr:row>
      <xdr:rowOff>9525</xdr:rowOff>
    </xdr:to>
    <xdr:pic>
      <xdr:nvPicPr>
        <xdr:cNvPr id="904" name="Subgraph-GucciGoldstein">
          <a:extLst>
            <a:ext uri="{FF2B5EF4-FFF2-40B4-BE49-F238E27FC236}">
              <a16:creationId xmlns:a16="http://schemas.microsoft.com/office/drawing/2014/main" id="{B1C2BAD6-5B41-4659-80C1-A523242EB8E1}"/>
            </a:ext>
          </a:extLst>
        </xdr:cNvPr>
        <xdr:cNvPicPr>
          <a:picLocks/>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1047750" y="83458050"/>
          <a:ext cx="482600" cy="317500"/>
        </a:xfrm>
        <a:prstGeom prst="rect">
          <a:avLst/>
        </a:prstGeom>
      </xdr:spPr>
    </xdr:pic>
    <xdr:clientData/>
  </xdr:twoCellAnchor>
  <xdr:twoCellAnchor editAs="oneCell">
    <xdr:from>
      <xdr:col>1</xdr:col>
      <xdr:colOff>28575</xdr:colOff>
      <xdr:row>226</xdr:row>
      <xdr:rowOff>53975</xdr:rowOff>
    </xdr:from>
    <xdr:to>
      <xdr:col>1</xdr:col>
      <xdr:colOff>511175</xdr:colOff>
      <xdr:row>227</xdr:row>
      <xdr:rowOff>0</xdr:rowOff>
    </xdr:to>
    <xdr:pic>
      <xdr:nvPicPr>
        <xdr:cNvPr id="908" name="Subgraph-longdriver22">
          <a:extLst>
            <a:ext uri="{FF2B5EF4-FFF2-40B4-BE49-F238E27FC236}">
              <a16:creationId xmlns:a16="http://schemas.microsoft.com/office/drawing/2014/main" id="{265AA442-CF0A-43CF-B88F-EBC3E76A5CAA}"/>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1047750" y="83826350"/>
          <a:ext cx="482600" cy="317500"/>
        </a:xfrm>
        <a:prstGeom prst="rect">
          <a:avLst/>
        </a:prstGeom>
      </xdr:spPr>
    </xdr:pic>
    <xdr:clientData/>
  </xdr:twoCellAnchor>
  <xdr:twoCellAnchor editAs="oneCell">
    <xdr:from>
      <xdr:col>1</xdr:col>
      <xdr:colOff>28575</xdr:colOff>
      <xdr:row>227</xdr:row>
      <xdr:rowOff>50800</xdr:rowOff>
    </xdr:from>
    <xdr:to>
      <xdr:col>1</xdr:col>
      <xdr:colOff>511175</xdr:colOff>
      <xdr:row>228</xdr:row>
      <xdr:rowOff>1059</xdr:rowOff>
    </xdr:to>
    <xdr:pic>
      <xdr:nvPicPr>
        <xdr:cNvPr id="912" name="Subgraph-JPruettTX">
          <a:extLst>
            <a:ext uri="{FF2B5EF4-FFF2-40B4-BE49-F238E27FC236}">
              <a16:creationId xmlns:a16="http://schemas.microsoft.com/office/drawing/2014/main" id="{7CFF606B-48FF-4E17-9DA5-55E2DD953A8A}"/>
            </a:ext>
          </a:extLst>
        </xdr:cNvPr>
        <xdr:cNvPicPr>
          <a:picLocks/>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1047750" y="84194650"/>
          <a:ext cx="482600" cy="317500"/>
        </a:xfrm>
        <a:prstGeom prst="rect">
          <a:avLst/>
        </a:prstGeom>
      </xdr:spPr>
    </xdr:pic>
    <xdr:clientData/>
  </xdr:twoCellAnchor>
  <xdr:twoCellAnchor editAs="oneCell">
    <xdr:from>
      <xdr:col>1</xdr:col>
      <xdr:colOff>28575</xdr:colOff>
      <xdr:row>228</xdr:row>
      <xdr:rowOff>47625</xdr:rowOff>
    </xdr:from>
    <xdr:to>
      <xdr:col>1</xdr:col>
      <xdr:colOff>511175</xdr:colOff>
      <xdr:row>229</xdr:row>
      <xdr:rowOff>1058</xdr:rowOff>
    </xdr:to>
    <xdr:pic>
      <xdr:nvPicPr>
        <xdr:cNvPr id="916" name="Subgraph-EngelsMengels">
          <a:extLst>
            <a:ext uri="{FF2B5EF4-FFF2-40B4-BE49-F238E27FC236}">
              <a16:creationId xmlns:a16="http://schemas.microsoft.com/office/drawing/2014/main" id="{A2226D7B-1504-4AF0-B8EB-137834149642}"/>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1047750" y="84562950"/>
          <a:ext cx="482600" cy="317500"/>
        </a:xfrm>
        <a:prstGeom prst="rect">
          <a:avLst/>
        </a:prstGeom>
      </xdr:spPr>
    </xdr:pic>
    <xdr:clientData/>
  </xdr:twoCellAnchor>
  <xdr:twoCellAnchor editAs="oneCell">
    <xdr:from>
      <xdr:col>1</xdr:col>
      <xdr:colOff>28575</xdr:colOff>
      <xdr:row>229</xdr:row>
      <xdr:rowOff>44450</xdr:rowOff>
    </xdr:from>
    <xdr:to>
      <xdr:col>1</xdr:col>
      <xdr:colOff>511175</xdr:colOff>
      <xdr:row>229</xdr:row>
      <xdr:rowOff>361950</xdr:rowOff>
    </xdr:to>
    <xdr:pic>
      <xdr:nvPicPr>
        <xdr:cNvPr id="920" name="Subgraph-EspanaCataluna">
          <a:extLst>
            <a:ext uri="{FF2B5EF4-FFF2-40B4-BE49-F238E27FC236}">
              <a16:creationId xmlns:a16="http://schemas.microsoft.com/office/drawing/2014/main" id="{8E783C11-4732-4011-B9F2-3E16DDD13805}"/>
            </a:ext>
          </a:extLst>
        </xdr:cNvPr>
        <xdr:cNvPicPr>
          <a:picLocks/>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1047750" y="84931250"/>
          <a:ext cx="482600" cy="317500"/>
        </a:xfrm>
        <a:prstGeom prst="rect">
          <a:avLst/>
        </a:prstGeom>
      </xdr:spPr>
    </xdr:pic>
    <xdr:clientData/>
  </xdr:twoCellAnchor>
  <xdr:twoCellAnchor editAs="oneCell">
    <xdr:from>
      <xdr:col>1</xdr:col>
      <xdr:colOff>28575</xdr:colOff>
      <xdr:row>230</xdr:row>
      <xdr:rowOff>41275</xdr:rowOff>
    </xdr:from>
    <xdr:to>
      <xdr:col>1</xdr:col>
      <xdr:colOff>511175</xdr:colOff>
      <xdr:row>230</xdr:row>
      <xdr:rowOff>358775</xdr:rowOff>
    </xdr:to>
    <xdr:pic>
      <xdr:nvPicPr>
        <xdr:cNvPr id="924" name="Subgraph-Ryan_Dumnonia">
          <a:extLst>
            <a:ext uri="{FF2B5EF4-FFF2-40B4-BE49-F238E27FC236}">
              <a16:creationId xmlns:a16="http://schemas.microsoft.com/office/drawing/2014/main" id="{EE7B2C16-9225-42D5-B726-E0EB9E909574}"/>
            </a:ext>
          </a:extLst>
        </xdr:cNvPr>
        <xdr:cNvPicPr>
          <a:picLocks/>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1047750" y="85299550"/>
          <a:ext cx="482600" cy="317500"/>
        </a:xfrm>
        <a:prstGeom prst="rect">
          <a:avLst/>
        </a:prstGeom>
      </xdr:spPr>
    </xdr:pic>
    <xdr:clientData/>
  </xdr:twoCellAnchor>
  <xdr:twoCellAnchor editAs="oneCell">
    <xdr:from>
      <xdr:col>1</xdr:col>
      <xdr:colOff>28575</xdr:colOff>
      <xdr:row>231</xdr:row>
      <xdr:rowOff>38100</xdr:rowOff>
    </xdr:from>
    <xdr:to>
      <xdr:col>1</xdr:col>
      <xdr:colOff>511175</xdr:colOff>
      <xdr:row>231</xdr:row>
      <xdr:rowOff>349250</xdr:rowOff>
    </xdr:to>
    <xdr:pic>
      <xdr:nvPicPr>
        <xdr:cNvPr id="928" name="Subgraph-GOP">
          <a:extLst>
            <a:ext uri="{FF2B5EF4-FFF2-40B4-BE49-F238E27FC236}">
              <a16:creationId xmlns:a16="http://schemas.microsoft.com/office/drawing/2014/main" id="{5B1461A1-A2A7-45A7-A62B-A4B16997022B}"/>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85667850"/>
          <a:ext cx="482600" cy="317500"/>
        </a:xfrm>
        <a:prstGeom prst="rect">
          <a:avLst/>
        </a:prstGeom>
      </xdr:spPr>
    </xdr:pic>
    <xdr:clientData/>
  </xdr:twoCellAnchor>
  <xdr:twoCellAnchor editAs="oneCell">
    <xdr:from>
      <xdr:col>1</xdr:col>
      <xdr:colOff>28575</xdr:colOff>
      <xdr:row>232</xdr:row>
      <xdr:rowOff>34925</xdr:rowOff>
    </xdr:from>
    <xdr:to>
      <xdr:col>1</xdr:col>
      <xdr:colOff>511175</xdr:colOff>
      <xdr:row>232</xdr:row>
      <xdr:rowOff>352425</xdr:rowOff>
    </xdr:to>
    <xdr:pic>
      <xdr:nvPicPr>
        <xdr:cNvPr id="932" name="Subgraph-NYPDChiefofDept">
          <a:extLst>
            <a:ext uri="{FF2B5EF4-FFF2-40B4-BE49-F238E27FC236}">
              <a16:creationId xmlns:a16="http://schemas.microsoft.com/office/drawing/2014/main" id="{C04AB608-F146-4651-AE4C-878D7E86A88D}"/>
            </a:ext>
          </a:extLst>
        </xdr:cNvPr>
        <xdr:cNvPicPr>
          <a:picLocks/>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1047750" y="86036150"/>
          <a:ext cx="482600" cy="317500"/>
        </a:xfrm>
        <a:prstGeom prst="rect">
          <a:avLst/>
        </a:prstGeom>
      </xdr:spPr>
    </xdr:pic>
    <xdr:clientData/>
  </xdr:twoCellAnchor>
  <xdr:twoCellAnchor editAs="oneCell">
    <xdr:from>
      <xdr:col>1</xdr:col>
      <xdr:colOff>28575</xdr:colOff>
      <xdr:row>233</xdr:row>
      <xdr:rowOff>31750</xdr:rowOff>
    </xdr:from>
    <xdr:to>
      <xdr:col>1</xdr:col>
      <xdr:colOff>511175</xdr:colOff>
      <xdr:row>233</xdr:row>
      <xdr:rowOff>349250</xdr:rowOff>
    </xdr:to>
    <xdr:pic>
      <xdr:nvPicPr>
        <xdr:cNvPr id="936" name="Subgraph-EltonJohnFoot">
          <a:extLst>
            <a:ext uri="{FF2B5EF4-FFF2-40B4-BE49-F238E27FC236}">
              <a16:creationId xmlns:a16="http://schemas.microsoft.com/office/drawing/2014/main" id="{5CA05BD9-3789-4162-A82B-CA6FC84138F9}"/>
            </a:ext>
          </a:extLst>
        </xdr:cNvPr>
        <xdr:cNvPicPr>
          <a:picLocks/>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1047750" y="86404450"/>
          <a:ext cx="482600" cy="317500"/>
        </a:xfrm>
        <a:prstGeom prst="rect">
          <a:avLst/>
        </a:prstGeom>
      </xdr:spPr>
    </xdr:pic>
    <xdr:clientData/>
  </xdr:twoCellAnchor>
  <xdr:twoCellAnchor editAs="oneCell">
    <xdr:from>
      <xdr:col>1</xdr:col>
      <xdr:colOff>28575</xdr:colOff>
      <xdr:row>234</xdr:row>
      <xdr:rowOff>28575</xdr:rowOff>
    </xdr:from>
    <xdr:to>
      <xdr:col>1</xdr:col>
      <xdr:colOff>511175</xdr:colOff>
      <xdr:row>234</xdr:row>
      <xdr:rowOff>352425</xdr:rowOff>
    </xdr:to>
    <xdr:pic>
      <xdr:nvPicPr>
        <xdr:cNvPr id="940" name="Subgraph-Awesomaki">
          <a:extLst>
            <a:ext uri="{FF2B5EF4-FFF2-40B4-BE49-F238E27FC236}">
              <a16:creationId xmlns:a16="http://schemas.microsoft.com/office/drawing/2014/main" id="{22A9AF04-1B21-4312-81A7-A6C82DB7B57C}"/>
            </a:ext>
          </a:extLst>
        </xdr:cNvPr>
        <xdr:cNvPicPr>
          <a:picLocks/>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1047750" y="86772750"/>
          <a:ext cx="482600" cy="317500"/>
        </a:xfrm>
        <a:prstGeom prst="rect">
          <a:avLst/>
        </a:prstGeom>
      </xdr:spPr>
    </xdr:pic>
    <xdr:clientData/>
  </xdr:twoCellAnchor>
  <xdr:twoCellAnchor editAs="oneCell">
    <xdr:from>
      <xdr:col>1</xdr:col>
      <xdr:colOff>28575</xdr:colOff>
      <xdr:row>235</xdr:row>
      <xdr:rowOff>25400</xdr:rowOff>
    </xdr:from>
    <xdr:to>
      <xdr:col>1</xdr:col>
      <xdr:colOff>511175</xdr:colOff>
      <xdr:row>235</xdr:row>
      <xdr:rowOff>342900</xdr:rowOff>
    </xdr:to>
    <xdr:pic>
      <xdr:nvPicPr>
        <xdr:cNvPr id="944" name="Subgraph-HTX_Con">
          <a:extLst>
            <a:ext uri="{FF2B5EF4-FFF2-40B4-BE49-F238E27FC236}">
              <a16:creationId xmlns:a16="http://schemas.microsoft.com/office/drawing/2014/main" id="{28BA9105-D8B9-4DAE-84A0-CA4D3A44D792}"/>
            </a:ext>
          </a:extLst>
        </xdr:cNvPr>
        <xdr:cNvPicPr>
          <a:picLocks/>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1047750" y="87141050"/>
          <a:ext cx="482600" cy="317500"/>
        </a:xfrm>
        <a:prstGeom prst="rect">
          <a:avLst/>
        </a:prstGeom>
      </xdr:spPr>
    </xdr:pic>
    <xdr:clientData/>
  </xdr:twoCellAnchor>
  <xdr:twoCellAnchor editAs="oneCell">
    <xdr:from>
      <xdr:col>1</xdr:col>
      <xdr:colOff>28575</xdr:colOff>
      <xdr:row>236</xdr:row>
      <xdr:rowOff>22225</xdr:rowOff>
    </xdr:from>
    <xdr:to>
      <xdr:col>1</xdr:col>
      <xdr:colOff>511175</xdr:colOff>
      <xdr:row>236</xdr:row>
      <xdr:rowOff>339725</xdr:rowOff>
    </xdr:to>
    <xdr:pic>
      <xdr:nvPicPr>
        <xdr:cNvPr id="948" name="Subgraph-demygorgon">
          <a:extLst>
            <a:ext uri="{FF2B5EF4-FFF2-40B4-BE49-F238E27FC236}">
              <a16:creationId xmlns:a16="http://schemas.microsoft.com/office/drawing/2014/main" id="{C359B09F-2180-4A29-80C0-6C9F316689D3}"/>
            </a:ext>
          </a:extLst>
        </xdr:cNvPr>
        <xdr:cNvPicPr>
          <a:picLocks/>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047750" y="87509350"/>
          <a:ext cx="482600" cy="317500"/>
        </a:xfrm>
        <a:prstGeom prst="rect">
          <a:avLst/>
        </a:prstGeom>
      </xdr:spPr>
    </xdr:pic>
    <xdr:clientData/>
  </xdr:twoCellAnchor>
  <xdr:twoCellAnchor editAs="oneCell">
    <xdr:from>
      <xdr:col>1</xdr:col>
      <xdr:colOff>28575</xdr:colOff>
      <xdr:row>237</xdr:row>
      <xdr:rowOff>19050</xdr:rowOff>
    </xdr:from>
    <xdr:to>
      <xdr:col>1</xdr:col>
      <xdr:colOff>511175</xdr:colOff>
      <xdr:row>237</xdr:row>
      <xdr:rowOff>330200</xdr:rowOff>
    </xdr:to>
    <xdr:pic>
      <xdr:nvPicPr>
        <xdr:cNvPr id="952" name="Subgraph-BilldeBlasio">
          <a:extLst>
            <a:ext uri="{FF2B5EF4-FFF2-40B4-BE49-F238E27FC236}">
              <a16:creationId xmlns:a16="http://schemas.microsoft.com/office/drawing/2014/main" id="{447E5838-E10B-4A74-9543-E04C39CC3F77}"/>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1047750" y="87877650"/>
          <a:ext cx="482600" cy="317500"/>
        </a:xfrm>
        <a:prstGeom prst="rect">
          <a:avLst/>
        </a:prstGeom>
      </xdr:spPr>
    </xdr:pic>
    <xdr:clientData/>
  </xdr:twoCellAnchor>
  <xdr:twoCellAnchor editAs="oneCell">
    <xdr:from>
      <xdr:col>1</xdr:col>
      <xdr:colOff>28575</xdr:colOff>
      <xdr:row>238</xdr:row>
      <xdr:rowOff>15875</xdr:rowOff>
    </xdr:from>
    <xdr:to>
      <xdr:col>1</xdr:col>
      <xdr:colOff>511175</xdr:colOff>
      <xdr:row>238</xdr:row>
      <xdr:rowOff>333375</xdr:rowOff>
    </xdr:to>
    <xdr:pic>
      <xdr:nvPicPr>
        <xdr:cNvPr id="956" name="Subgraph-CJRichardson06">
          <a:extLst>
            <a:ext uri="{FF2B5EF4-FFF2-40B4-BE49-F238E27FC236}">
              <a16:creationId xmlns:a16="http://schemas.microsoft.com/office/drawing/2014/main" id="{F5212CE0-7B61-44FA-A990-A848AE0A3C7E}"/>
            </a:ext>
          </a:extLst>
        </xdr:cNvPr>
        <xdr:cNvPicPr>
          <a:picLocks/>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1047750" y="88245950"/>
          <a:ext cx="482600" cy="317500"/>
        </a:xfrm>
        <a:prstGeom prst="rect">
          <a:avLst/>
        </a:prstGeom>
      </xdr:spPr>
    </xdr:pic>
    <xdr:clientData/>
  </xdr:twoCellAnchor>
  <xdr:twoCellAnchor editAs="oneCell">
    <xdr:from>
      <xdr:col>1</xdr:col>
      <xdr:colOff>28575</xdr:colOff>
      <xdr:row>239</xdr:row>
      <xdr:rowOff>12700</xdr:rowOff>
    </xdr:from>
    <xdr:to>
      <xdr:col>1</xdr:col>
      <xdr:colOff>511175</xdr:colOff>
      <xdr:row>239</xdr:row>
      <xdr:rowOff>330200</xdr:rowOff>
    </xdr:to>
    <xdr:pic>
      <xdr:nvPicPr>
        <xdr:cNvPr id="960" name="Subgraph-2trill4925">
          <a:extLst>
            <a:ext uri="{FF2B5EF4-FFF2-40B4-BE49-F238E27FC236}">
              <a16:creationId xmlns:a16="http://schemas.microsoft.com/office/drawing/2014/main" id="{3A9A5A26-649C-430A-9B78-0319F0911CBE}"/>
            </a:ext>
          </a:extLst>
        </xdr:cNvPr>
        <xdr:cNvPicPr>
          <a:picLocks/>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1047750" y="88614250"/>
          <a:ext cx="482600" cy="317500"/>
        </a:xfrm>
        <a:prstGeom prst="rect">
          <a:avLst/>
        </a:prstGeom>
      </xdr:spPr>
    </xdr:pic>
    <xdr:clientData/>
  </xdr:twoCellAnchor>
  <xdr:twoCellAnchor editAs="oneCell">
    <xdr:from>
      <xdr:col>1</xdr:col>
      <xdr:colOff>28575</xdr:colOff>
      <xdr:row>240</xdr:row>
      <xdr:rowOff>9525</xdr:rowOff>
    </xdr:from>
    <xdr:to>
      <xdr:col>1</xdr:col>
      <xdr:colOff>511175</xdr:colOff>
      <xdr:row>240</xdr:row>
      <xdr:rowOff>333375</xdr:rowOff>
    </xdr:to>
    <xdr:pic>
      <xdr:nvPicPr>
        <xdr:cNvPr id="964" name="Subgraph-Beacandanga">
          <a:extLst>
            <a:ext uri="{FF2B5EF4-FFF2-40B4-BE49-F238E27FC236}">
              <a16:creationId xmlns:a16="http://schemas.microsoft.com/office/drawing/2014/main" id="{78497F22-4A86-43C8-87D3-E80C8F788755}"/>
            </a:ext>
          </a:extLst>
        </xdr:cNvPr>
        <xdr:cNvPicPr>
          <a:picLocks/>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1047750" y="88982550"/>
          <a:ext cx="482600" cy="317500"/>
        </a:xfrm>
        <a:prstGeom prst="rect">
          <a:avLst/>
        </a:prstGeom>
      </xdr:spPr>
    </xdr:pic>
    <xdr:clientData/>
  </xdr:twoCellAnchor>
  <xdr:twoCellAnchor editAs="oneCell">
    <xdr:from>
      <xdr:col>1</xdr:col>
      <xdr:colOff>28575</xdr:colOff>
      <xdr:row>241</xdr:row>
      <xdr:rowOff>6350</xdr:rowOff>
    </xdr:from>
    <xdr:to>
      <xdr:col>1</xdr:col>
      <xdr:colOff>511175</xdr:colOff>
      <xdr:row>241</xdr:row>
      <xdr:rowOff>323850</xdr:rowOff>
    </xdr:to>
    <xdr:pic>
      <xdr:nvPicPr>
        <xdr:cNvPr id="968" name="Subgraph-NYCPBA">
          <a:extLst>
            <a:ext uri="{FF2B5EF4-FFF2-40B4-BE49-F238E27FC236}">
              <a16:creationId xmlns:a16="http://schemas.microsoft.com/office/drawing/2014/main" id="{6B5A3BE1-566E-4E87-BB0C-99221A945FFB}"/>
            </a:ext>
          </a:extLst>
        </xdr:cNvPr>
        <xdr:cNvPicPr>
          <a:picLocks/>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1047750" y="89350850"/>
          <a:ext cx="482600" cy="317500"/>
        </a:xfrm>
        <a:prstGeom prst="rect">
          <a:avLst/>
        </a:prstGeom>
      </xdr:spPr>
    </xdr:pic>
    <xdr:clientData/>
  </xdr:twoCellAnchor>
  <xdr:twoCellAnchor editAs="oneCell">
    <xdr:from>
      <xdr:col>1</xdr:col>
      <xdr:colOff>28575</xdr:colOff>
      <xdr:row>242</xdr:row>
      <xdr:rowOff>3175</xdr:rowOff>
    </xdr:from>
    <xdr:to>
      <xdr:col>1</xdr:col>
      <xdr:colOff>511175</xdr:colOff>
      <xdr:row>242</xdr:row>
      <xdr:rowOff>320675</xdr:rowOff>
    </xdr:to>
    <xdr:pic>
      <xdr:nvPicPr>
        <xdr:cNvPr id="972" name="Subgraph-ChicagoTomcat">
          <a:extLst>
            <a:ext uri="{FF2B5EF4-FFF2-40B4-BE49-F238E27FC236}">
              <a16:creationId xmlns:a16="http://schemas.microsoft.com/office/drawing/2014/main" id="{2B07E76E-9E44-4DF1-A7E7-EFFF2751D947}"/>
            </a:ext>
          </a:extLst>
        </xdr:cNvPr>
        <xdr:cNvPicPr>
          <a:picLocks/>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1047750" y="89719150"/>
          <a:ext cx="482600" cy="317500"/>
        </a:xfrm>
        <a:prstGeom prst="rect">
          <a:avLst/>
        </a:prstGeom>
      </xdr:spPr>
    </xdr:pic>
    <xdr:clientData/>
  </xdr:twoCellAnchor>
  <xdr:twoCellAnchor editAs="oneCell">
    <xdr:from>
      <xdr:col>1</xdr:col>
      <xdr:colOff>28575</xdr:colOff>
      <xdr:row>243</xdr:row>
      <xdr:rowOff>0</xdr:rowOff>
    </xdr:from>
    <xdr:to>
      <xdr:col>1</xdr:col>
      <xdr:colOff>511175</xdr:colOff>
      <xdr:row>243</xdr:row>
      <xdr:rowOff>311150</xdr:rowOff>
    </xdr:to>
    <xdr:pic>
      <xdr:nvPicPr>
        <xdr:cNvPr id="976" name="Subgraph-AntJGreco">
          <a:extLst>
            <a:ext uri="{FF2B5EF4-FFF2-40B4-BE49-F238E27FC236}">
              <a16:creationId xmlns:a16="http://schemas.microsoft.com/office/drawing/2014/main" id="{0769B368-DEF4-497C-8572-DCA2D2C55979}"/>
            </a:ext>
          </a:extLst>
        </xdr:cNvPr>
        <xdr:cNvPicPr>
          <a:picLocks/>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1047750" y="90087450"/>
          <a:ext cx="482600" cy="317500"/>
        </a:xfrm>
        <a:prstGeom prst="rect">
          <a:avLst/>
        </a:prstGeom>
      </xdr:spPr>
    </xdr:pic>
    <xdr:clientData/>
  </xdr:twoCellAnchor>
  <xdr:twoCellAnchor editAs="oneCell">
    <xdr:from>
      <xdr:col>1</xdr:col>
      <xdr:colOff>28575</xdr:colOff>
      <xdr:row>243</xdr:row>
      <xdr:rowOff>368300</xdr:rowOff>
    </xdr:from>
    <xdr:to>
      <xdr:col>1</xdr:col>
      <xdr:colOff>511175</xdr:colOff>
      <xdr:row>244</xdr:row>
      <xdr:rowOff>314325</xdr:rowOff>
    </xdr:to>
    <xdr:pic>
      <xdr:nvPicPr>
        <xdr:cNvPr id="980" name="Subgraph-CharleneFFreem1">
          <a:extLst>
            <a:ext uri="{FF2B5EF4-FFF2-40B4-BE49-F238E27FC236}">
              <a16:creationId xmlns:a16="http://schemas.microsoft.com/office/drawing/2014/main" id="{159619D1-50BB-435C-BD99-3E74E44A10BB}"/>
            </a:ext>
          </a:extLst>
        </xdr:cNvPr>
        <xdr:cNvPicPr>
          <a:picLocks/>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1047750" y="90455750"/>
          <a:ext cx="482600" cy="317500"/>
        </a:xfrm>
        <a:prstGeom prst="rect">
          <a:avLst/>
        </a:prstGeom>
      </xdr:spPr>
    </xdr:pic>
    <xdr:clientData/>
  </xdr:twoCellAnchor>
  <xdr:twoCellAnchor editAs="oneCell">
    <xdr:from>
      <xdr:col>1</xdr:col>
      <xdr:colOff>28575</xdr:colOff>
      <xdr:row>244</xdr:row>
      <xdr:rowOff>365125</xdr:rowOff>
    </xdr:from>
    <xdr:to>
      <xdr:col>1</xdr:col>
      <xdr:colOff>511175</xdr:colOff>
      <xdr:row>245</xdr:row>
      <xdr:rowOff>311150</xdr:rowOff>
    </xdr:to>
    <xdr:pic>
      <xdr:nvPicPr>
        <xdr:cNvPr id="984" name="Subgraph-thomasdescotea5">
          <a:extLst>
            <a:ext uri="{FF2B5EF4-FFF2-40B4-BE49-F238E27FC236}">
              <a16:creationId xmlns:a16="http://schemas.microsoft.com/office/drawing/2014/main" id="{C46AA526-38B6-44EE-8025-1951CC36C279}"/>
            </a:ext>
          </a:extLst>
        </xdr:cNvPr>
        <xdr:cNvPicPr>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1047750" y="90824050"/>
          <a:ext cx="482600" cy="317500"/>
        </a:xfrm>
        <a:prstGeom prst="rect">
          <a:avLst/>
        </a:prstGeom>
      </xdr:spPr>
    </xdr:pic>
    <xdr:clientData/>
  </xdr:twoCellAnchor>
  <xdr:twoCellAnchor editAs="oneCell">
    <xdr:from>
      <xdr:col>1</xdr:col>
      <xdr:colOff>28575</xdr:colOff>
      <xdr:row>245</xdr:row>
      <xdr:rowOff>361950</xdr:rowOff>
    </xdr:from>
    <xdr:to>
      <xdr:col>1</xdr:col>
      <xdr:colOff>511175</xdr:colOff>
      <xdr:row>246</xdr:row>
      <xdr:rowOff>314325</xdr:rowOff>
    </xdr:to>
    <xdr:pic>
      <xdr:nvPicPr>
        <xdr:cNvPr id="988" name="Subgraph-axbIumenthal">
          <a:extLst>
            <a:ext uri="{FF2B5EF4-FFF2-40B4-BE49-F238E27FC236}">
              <a16:creationId xmlns:a16="http://schemas.microsoft.com/office/drawing/2014/main" id="{FE173A59-FA75-4E8C-9350-243F1E6EEEAE}"/>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1047750" y="91192350"/>
          <a:ext cx="482600" cy="317500"/>
        </a:xfrm>
        <a:prstGeom prst="rect">
          <a:avLst/>
        </a:prstGeom>
      </xdr:spPr>
    </xdr:pic>
    <xdr:clientData/>
  </xdr:twoCellAnchor>
  <xdr:twoCellAnchor editAs="oneCell">
    <xdr:from>
      <xdr:col>1</xdr:col>
      <xdr:colOff>28575</xdr:colOff>
      <xdr:row>246</xdr:row>
      <xdr:rowOff>358775</xdr:rowOff>
    </xdr:from>
    <xdr:to>
      <xdr:col>1</xdr:col>
      <xdr:colOff>511175</xdr:colOff>
      <xdr:row>247</xdr:row>
      <xdr:rowOff>304800</xdr:rowOff>
    </xdr:to>
    <xdr:pic>
      <xdr:nvPicPr>
        <xdr:cNvPr id="992" name="Subgraph-johnny_sox">
          <a:extLst>
            <a:ext uri="{FF2B5EF4-FFF2-40B4-BE49-F238E27FC236}">
              <a16:creationId xmlns:a16="http://schemas.microsoft.com/office/drawing/2014/main" id="{472EFA10-940A-4483-A627-88759DE66982}"/>
            </a:ext>
          </a:extLst>
        </xdr:cNvPr>
        <xdr:cNvPicPr>
          <a:picLocks/>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1047750" y="91560650"/>
          <a:ext cx="482600" cy="317500"/>
        </a:xfrm>
        <a:prstGeom prst="rect">
          <a:avLst/>
        </a:prstGeom>
      </xdr:spPr>
    </xdr:pic>
    <xdr:clientData/>
  </xdr:twoCellAnchor>
  <xdr:twoCellAnchor editAs="oneCell">
    <xdr:from>
      <xdr:col>1</xdr:col>
      <xdr:colOff>28575</xdr:colOff>
      <xdr:row>247</xdr:row>
      <xdr:rowOff>355600</xdr:rowOff>
    </xdr:from>
    <xdr:to>
      <xdr:col>1</xdr:col>
      <xdr:colOff>511175</xdr:colOff>
      <xdr:row>248</xdr:row>
      <xdr:rowOff>301625</xdr:rowOff>
    </xdr:to>
    <xdr:pic>
      <xdr:nvPicPr>
        <xdr:cNvPr id="996" name="Subgraph-what_the_falk_">
          <a:extLst>
            <a:ext uri="{FF2B5EF4-FFF2-40B4-BE49-F238E27FC236}">
              <a16:creationId xmlns:a16="http://schemas.microsoft.com/office/drawing/2014/main" id="{51EED92F-7F6A-4492-BC15-F8DC8747F0F0}"/>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1047750" y="91928950"/>
          <a:ext cx="482600" cy="317500"/>
        </a:xfrm>
        <a:prstGeom prst="rect">
          <a:avLst/>
        </a:prstGeom>
      </xdr:spPr>
    </xdr:pic>
    <xdr:clientData/>
  </xdr:twoCellAnchor>
  <xdr:twoCellAnchor editAs="oneCell">
    <xdr:from>
      <xdr:col>1</xdr:col>
      <xdr:colOff>28575</xdr:colOff>
      <xdr:row>248</xdr:row>
      <xdr:rowOff>352425</xdr:rowOff>
    </xdr:from>
    <xdr:to>
      <xdr:col>1</xdr:col>
      <xdr:colOff>511175</xdr:colOff>
      <xdr:row>249</xdr:row>
      <xdr:rowOff>292100</xdr:rowOff>
    </xdr:to>
    <xdr:pic>
      <xdr:nvPicPr>
        <xdr:cNvPr id="1000" name="Subgraph-WasabRob">
          <a:extLst>
            <a:ext uri="{FF2B5EF4-FFF2-40B4-BE49-F238E27FC236}">
              <a16:creationId xmlns:a16="http://schemas.microsoft.com/office/drawing/2014/main" id="{AF3408D4-76C4-4A74-8B7F-D5B0ED4C066B}"/>
            </a:ext>
          </a:extLst>
        </xdr:cNvPr>
        <xdr:cNvPicPr>
          <a:picLocks/>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1047750" y="92297250"/>
          <a:ext cx="482600" cy="317500"/>
        </a:xfrm>
        <a:prstGeom prst="rect">
          <a:avLst/>
        </a:prstGeom>
      </xdr:spPr>
    </xdr:pic>
    <xdr:clientData/>
  </xdr:twoCellAnchor>
  <xdr:twoCellAnchor editAs="oneCell">
    <xdr:from>
      <xdr:col>1</xdr:col>
      <xdr:colOff>28575</xdr:colOff>
      <xdr:row>249</xdr:row>
      <xdr:rowOff>349250</xdr:rowOff>
    </xdr:from>
    <xdr:to>
      <xdr:col>1</xdr:col>
      <xdr:colOff>511175</xdr:colOff>
      <xdr:row>250</xdr:row>
      <xdr:rowOff>295275</xdr:rowOff>
    </xdr:to>
    <xdr:pic>
      <xdr:nvPicPr>
        <xdr:cNvPr id="1004" name="Subgraph-BlueLives11">
          <a:extLst>
            <a:ext uri="{FF2B5EF4-FFF2-40B4-BE49-F238E27FC236}">
              <a16:creationId xmlns:a16="http://schemas.microsoft.com/office/drawing/2014/main" id="{3312C5DD-5F7F-41A8-A812-C2E4C64008E1}"/>
            </a:ext>
          </a:extLst>
        </xdr:cNvPr>
        <xdr:cNvPicPr>
          <a:picLocks/>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1047750" y="92665550"/>
          <a:ext cx="482600" cy="317500"/>
        </a:xfrm>
        <a:prstGeom prst="rect">
          <a:avLst/>
        </a:prstGeom>
      </xdr:spPr>
    </xdr:pic>
    <xdr:clientData/>
  </xdr:twoCellAnchor>
  <xdr:twoCellAnchor editAs="oneCell">
    <xdr:from>
      <xdr:col>1</xdr:col>
      <xdr:colOff>28575</xdr:colOff>
      <xdr:row>250</xdr:row>
      <xdr:rowOff>346075</xdr:rowOff>
    </xdr:from>
    <xdr:to>
      <xdr:col>1</xdr:col>
      <xdr:colOff>511175</xdr:colOff>
      <xdr:row>251</xdr:row>
      <xdr:rowOff>292100</xdr:rowOff>
    </xdr:to>
    <xdr:pic>
      <xdr:nvPicPr>
        <xdr:cNvPr id="1008" name="Subgraph-Pappa_Grizzly">
          <a:extLst>
            <a:ext uri="{FF2B5EF4-FFF2-40B4-BE49-F238E27FC236}">
              <a16:creationId xmlns:a16="http://schemas.microsoft.com/office/drawing/2014/main" id="{C1C1AD81-274A-4BF7-B2E9-FF7D094B81B7}"/>
            </a:ext>
          </a:extLst>
        </xdr:cNvPr>
        <xdr:cNvPicPr>
          <a:picLocks/>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1047750" y="93033850"/>
          <a:ext cx="482600" cy="317500"/>
        </a:xfrm>
        <a:prstGeom prst="rect">
          <a:avLst/>
        </a:prstGeom>
      </xdr:spPr>
    </xdr:pic>
    <xdr:clientData/>
  </xdr:twoCellAnchor>
  <xdr:twoCellAnchor editAs="oneCell">
    <xdr:from>
      <xdr:col>1</xdr:col>
      <xdr:colOff>28575</xdr:colOff>
      <xdr:row>251</xdr:row>
      <xdr:rowOff>342900</xdr:rowOff>
    </xdr:from>
    <xdr:to>
      <xdr:col>1</xdr:col>
      <xdr:colOff>511175</xdr:colOff>
      <xdr:row>252</xdr:row>
      <xdr:rowOff>295275</xdr:rowOff>
    </xdr:to>
    <xdr:pic>
      <xdr:nvPicPr>
        <xdr:cNvPr id="1012" name="Subgraph-greg73017">
          <a:extLst>
            <a:ext uri="{FF2B5EF4-FFF2-40B4-BE49-F238E27FC236}">
              <a16:creationId xmlns:a16="http://schemas.microsoft.com/office/drawing/2014/main" id="{953785CA-E518-44EE-B4F9-C0EDDF8C12FB}"/>
            </a:ext>
          </a:extLst>
        </xdr:cNvPr>
        <xdr:cNvPicPr>
          <a:picLocks/>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1047750" y="93402150"/>
          <a:ext cx="482600" cy="317500"/>
        </a:xfrm>
        <a:prstGeom prst="rect">
          <a:avLst/>
        </a:prstGeom>
      </xdr:spPr>
    </xdr:pic>
    <xdr:clientData/>
  </xdr:twoCellAnchor>
  <xdr:twoCellAnchor editAs="oneCell">
    <xdr:from>
      <xdr:col>1</xdr:col>
      <xdr:colOff>28575</xdr:colOff>
      <xdr:row>252</xdr:row>
      <xdr:rowOff>339725</xdr:rowOff>
    </xdr:from>
    <xdr:to>
      <xdr:col>1</xdr:col>
      <xdr:colOff>511175</xdr:colOff>
      <xdr:row>253</xdr:row>
      <xdr:rowOff>285750</xdr:rowOff>
    </xdr:to>
    <xdr:pic>
      <xdr:nvPicPr>
        <xdr:cNvPr id="1016" name="Subgraph-Jjjjjjj99008191">
          <a:extLst>
            <a:ext uri="{FF2B5EF4-FFF2-40B4-BE49-F238E27FC236}">
              <a16:creationId xmlns:a16="http://schemas.microsoft.com/office/drawing/2014/main" id="{3AF90E7B-F91C-4C1A-AE23-A10127A7D294}"/>
            </a:ext>
          </a:extLst>
        </xdr:cNvPr>
        <xdr:cNvPicPr>
          <a:picLocks/>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1047750" y="93770450"/>
          <a:ext cx="482600" cy="317500"/>
        </a:xfrm>
        <a:prstGeom prst="rect">
          <a:avLst/>
        </a:prstGeom>
      </xdr:spPr>
    </xdr:pic>
    <xdr:clientData/>
  </xdr:twoCellAnchor>
  <xdr:twoCellAnchor editAs="oneCell">
    <xdr:from>
      <xdr:col>1</xdr:col>
      <xdr:colOff>28575</xdr:colOff>
      <xdr:row>253</xdr:row>
      <xdr:rowOff>336550</xdr:rowOff>
    </xdr:from>
    <xdr:to>
      <xdr:col>1</xdr:col>
      <xdr:colOff>511175</xdr:colOff>
      <xdr:row>254</xdr:row>
      <xdr:rowOff>282575</xdr:rowOff>
    </xdr:to>
    <xdr:pic>
      <xdr:nvPicPr>
        <xdr:cNvPr id="1020" name="Subgraph-dfbeck44">
          <a:extLst>
            <a:ext uri="{FF2B5EF4-FFF2-40B4-BE49-F238E27FC236}">
              <a16:creationId xmlns:a16="http://schemas.microsoft.com/office/drawing/2014/main" id="{458E8D41-6B70-4584-B0E0-FCEFDE090B54}"/>
            </a:ext>
          </a:extLst>
        </xdr:cNvPr>
        <xdr:cNvPicPr>
          <a:picLocks/>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1047750" y="94138750"/>
          <a:ext cx="482600" cy="317500"/>
        </a:xfrm>
        <a:prstGeom prst="rect">
          <a:avLst/>
        </a:prstGeom>
      </xdr:spPr>
    </xdr:pic>
    <xdr:clientData/>
  </xdr:twoCellAnchor>
  <xdr:twoCellAnchor editAs="oneCell">
    <xdr:from>
      <xdr:col>1</xdr:col>
      <xdr:colOff>28575</xdr:colOff>
      <xdr:row>254</xdr:row>
      <xdr:rowOff>333375</xdr:rowOff>
    </xdr:from>
    <xdr:to>
      <xdr:col>1</xdr:col>
      <xdr:colOff>511175</xdr:colOff>
      <xdr:row>255</xdr:row>
      <xdr:rowOff>273050</xdr:rowOff>
    </xdr:to>
    <xdr:pic>
      <xdr:nvPicPr>
        <xdr:cNvPr id="1024" name="Subgraph-Jaffee53">
          <a:extLst>
            <a:ext uri="{FF2B5EF4-FFF2-40B4-BE49-F238E27FC236}">
              <a16:creationId xmlns:a16="http://schemas.microsoft.com/office/drawing/2014/main" id="{1D31C921-2DD0-4D4D-A379-6C0AB708FFCB}"/>
            </a:ext>
          </a:extLst>
        </xdr:cNvPr>
        <xdr:cNvPicPr>
          <a:picLocks/>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1047750" y="94507050"/>
          <a:ext cx="482600" cy="317500"/>
        </a:xfrm>
        <a:prstGeom prst="rect">
          <a:avLst/>
        </a:prstGeom>
      </xdr:spPr>
    </xdr:pic>
    <xdr:clientData/>
  </xdr:twoCellAnchor>
  <xdr:twoCellAnchor editAs="oneCell">
    <xdr:from>
      <xdr:col>1</xdr:col>
      <xdr:colOff>28575</xdr:colOff>
      <xdr:row>255</xdr:row>
      <xdr:rowOff>330200</xdr:rowOff>
    </xdr:from>
    <xdr:to>
      <xdr:col>1</xdr:col>
      <xdr:colOff>511175</xdr:colOff>
      <xdr:row>256</xdr:row>
      <xdr:rowOff>276225</xdr:rowOff>
    </xdr:to>
    <xdr:pic>
      <xdr:nvPicPr>
        <xdr:cNvPr id="1028" name="Subgraph-BarackObama">
          <a:extLst>
            <a:ext uri="{FF2B5EF4-FFF2-40B4-BE49-F238E27FC236}">
              <a16:creationId xmlns:a16="http://schemas.microsoft.com/office/drawing/2014/main" id="{585285E9-DBB4-43D5-A8AC-D24C66E3F121}"/>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1047750" y="94875350"/>
          <a:ext cx="482600" cy="317500"/>
        </a:xfrm>
        <a:prstGeom prst="rect">
          <a:avLst/>
        </a:prstGeom>
      </xdr:spPr>
    </xdr:pic>
    <xdr:clientData/>
  </xdr:twoCellAnchor>
  <xdr:twoCellAnchor editAs="oneCell">
    <xdr:from>
      <xdr:col>1</xdr:col>
      <xdr:colOff>28575</xdr:colOff>
      <xdr:row>256</xdr:row>
      <xdr:rowOff>327025</xdr:rowOff>
    </xdr:from>
    <xdr:to>
      <xdr:col>1</xdr:col>
      <xdr:colOff>511175</xdr:colOff>
      <xdr:row>257</xdr:row>
      <xdr:rowOff>273050</xdr:rowOff>
    </xdr:to>
    <xdr:pic>
      <xdr:nvPicPr>
        <xdr:cNvPr id="1032" name="Subgraph-drwill_SuttonPl">
          <a:extLst>
            <a:ext uri="{FF2B5EF4-FFF2-40B4-BE49-F238E27FC236}">
              <a16:creationId xmlns:a16="http://schemas.microsoft.com/office/drawing/2014/main" id="{23051E76-7C2F-461F-B7E4-5460F3FC9A7F}"/>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1047750" y="95243650"/>
          <a:ext cx="482600" cy="317500"/>
        </a:xfrm>
        <a:prstGeom prst="rect">
          <a:avLst/>
        </a:prstGeom>
      </xdr:spPr>
    </xdr:pic>
    <xdr:clientData/>
  </xdr:twoCellAnchor>
  <xdr:twoCellAnchor editAs="oneCell">
    <xdr:from>
      <xdr:col>1</xdr:col>
      <xdr:colOff>28575</xdr:colOff>
      <xdr:row>257</xdr:row>
      <xdr:rowOff>323850</xdr:rowOff>
    </xdr:from>
    <xdr:to>
      <xdr:col>1</xdr:col>
      <xdr:colOff>511175</xdr:colOff>
      <xdr:row>258</xdr:row>
      <xdr:rowOff>276225</xdr:rowOff>
    </xdr:to>
    <xdr:pic>
      <xdr:nvPicPr>
        <xdr:cNvPr id="1036" name="Subgraph-MaxLoopDJ">
          <a:extLst>
            <a:ext uri="{FF2B5EF4-FFF2-40B4-BE49-F238E27FC236}">
              <a16:creationId xmlns:a16="http://schemas.microsoft.com/office/drawing/2014/main" id="{D7C3665E-5E4F-46E4-BC1A-7F9629C9A33A}"/>
            </a:ext>
          </a:extLst>
        </xdr:cNvPr>
        <xdr:cNvPicPr>
          <a:picLocks/>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1047750" y="95611950"/>
          <a:ext cx="482600" cy="317500"/>
        </a:xfrm>
        <a:prstGeom prst="rect">
          <a:avLst/>
        </a:prstGeom>
      </xdr:spPr>
    </xdr:pic>
    <xdr:clientData/>
  </xdr:twoCellAnchor>
  <xdr:twoCellAnchor editAs="oneCell">
    <xdr:from>
      <xdr:col>1</xdr:col>
      <xdr:colOff>28575</xdr:colOff>
      <xdr:row>258</xdr:row>
      <xdr:rowOff>320675</xdr:rowOff>
    </xdr:from>
    <xdr:to>
      <xdr:col>1</xdr:col>
      <xdr:colOff>511175</xdr:colOff>
      <xdr:row>259</xdr:row>
      <xdr:rowOff>266700</xdr:rowOff>
    </xdr:to>
    <xdr:pic>
      <xdr:nvPicPr>
        <xdr:cNvPr id="1040" name="Subgraph-itsjustWill91">
          <a:extLst>
            <a:ext uri="{FF2B5EF4-FFF2-40B4-BE49-F238E27FC236}">
              <a16:creationId xmlns:a16="http://schemas.microsoft.com/office/drawing/2014/main" id="{BB668D78-CC61-4312-A8AF-D00BE8210300}"/>
            </a:ext>
          </a:extLst>
        </xdr:cNvPr>
        <xdr:cNvPicPr>
          <a:picLocks/>
        </xdr:cNvPicPr>
      </xdr:nvPicPr>
      <xdr:blipFill>
        <a:blip xmlns:r="http://schemas.openxmlformats.org/officeDocument/2006/relationships" r:embed="rId249">
          <a:extLst>
            <a:ext uri="{28A0092B-C50C-407E-A947-70E740481C1C}">
              <a14:useLocalDpi xmlns:a14="http://schemas.microsoft.com/office/drawing/2010/main" val="0"/>
            </a:ext>
          </a:extLst>
        </a:blip>
        <a:stretch>
          <a:fillRect/>
        </a:stretch>
      </xdr:blipFill>
      <xdr:spPr>
        <a:xfrm>
          <a:off x="1047750" y="95980250"/>
          <a:ext cx="482600" cy="317500"/>
        </a:xfrm>
        <a:prstGeom prst="rect">
          <a:avLst/>
        </a:prstGeom>
      </xdr:spPr>
    </xdr:pic>
    <xdr:clientData/>
  </xdr:twoCellAnchor>
  <xdr:twoCellAnchor editAs="oneCell">
    <xdr:from>
      <xdr:col>1</xdr:col>
      <xdr:colOff>28575</xdr:colOff>
      <xdr:row>259</xdr:row>
      <xdr:rowOff>317500</xdr:rowOff>
    </xdr:from>
    <xdr:to>
      <xdr:col>1</xdr:col>
      <xdr:colOff>511175</xdr:colOff>
      <xdr:row>260</xdr:row>
      <xdr:rowOff>263525</xdr:rowOff>
    </xdr:to>
    <xdr:pic>
      <xdr:nvPicPr>
        <xdr:cNvPr id="1044" name="Subgraph-orangeyou">
          <a:extLst>
            <a:ext uri="{FF2B5EF4-FFF2-40B4-BE49-F238E27FC236}">
              <a16:creationId xmlns:a16="http://schemas.microsoft.com/office/drawing/2014/main" id="{21F8C26B-ACA5-4FB7-A693-CCA7770B53A8}"/>
            </a:ext>
          </a:extLst>
        </xdr:cNvPr>
        <xdr:cNvPicPr>
          <a:picLocks/>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1047750" y="96348550"/>
          <a:ext cx="482600" cy="317500"/>
        </a:xfrm>
        <a:prstGeom prst="rect">
          <a:avLst/>
        </a:prstGeom>
      </xdr:spPr>
    </xdr:pic>
    <xdr:clientData/>
  </xdr:twoCellAnchor>
  <xdr:twoCellAnchor editAs="oneCell">
    <xdr:from>
      <xdr:col>1</xdr:col>
      <xdr:colOff>28575</xdr:colOff>
      <xdr:row>260</xdr:row>
      <xdr:rowOff>314325</xdr:rowOff>
    </xdr:from>
    <xdr:to>
      <xdr:col>1</xdr:col>
      <xdr:colOff>511175</xdr:colOff>
      <xdr:row>261</xdr:row>
      <xdr:rowOff>254000</xdr:rowOff>
    </xdr:to>
    <xdr:pic>
      <xdr:nvPicPr>
        <xdr:cNvPr id="1048" name="Subgraph-robreiner">
          <a:extLst>
            <a:ext uri="{FF2B5EF4-FFF2-40B4-BE49-F238E27FC236}">
              <a16:creationId xmlns:a16="http://schemas.microsoft.com/office/drawing/2014/main" id="{3E4C6DA0-45C0-4D87-A7FC-78F7646C82A9}"/>
            </a:ext>
          </a:extLst>
        </xdr:cNvPr>
        <xdr:cNvPicPr>
          <a:picLocks/>
        </xdr:cNvPicPr>
      </xdr:nvPicPr>
      <xdr:blipFill>
        <a:blip xmlns:r="http://schemas.openxmlformats.org/officeDocument/2006/relationships" r:embed="rId251">
          <a:extLst>
            <a:ext uri="{28A0092B-C50C-407E-A947-70E740481C1C}">
              <a14:useLocalDpi xmlns:a14="http://schemas.microsoft.com/office/drawing/2010/main" val="0"/>
            </a:ext>
          </a:extLst>
        </a:blip>
        <a:stretch>
          <a:fillRect/>
        </a:stretch>
      </xdr:blipFill>
      <xdr:spPr>
        <a:xfrm>
          <a:off x="1047750" y="96716850"/>
          <a:ext cx="482600" cy="317500"/>
        </a:xfrm>
        <a:prstGeom prst="rect">
          <a:avLst/>
        </a:prstGeom>
      </xdr:spPr>
    </xdr:pic>
    <xdr:clientData/>
  </xdr:twoCellAnchor>
  <xdr:twoCellAnchor editAs="oneCell">
    <xdr:from>
      <xdr:col>1</xdr:col>
      <xdr:colOff>28575</xdr:colOff>
      <xdr:row>261</xdr:row>
      <xdr:rowOff>311150</xdr:rowOff>
    </xdr:from>
    <xdr:to>
      <xdr:col>1</xdr:col>
      <xdr:colOff>511175</xdr:colOff>
      <xdr:row>262</xdr:row>
      <xdr:rowOff>257175</xdr:rowOff>
    </xdr:to>
    <xdr:pic>
      <xdr:nvPicPr>
        <xdr:cNvPr id="1052" name="Subgraph-CelebrityFind">
          <a:extLst>
            <a:ext uri="{FF2B5EF4-FFF2-40B4-BE49-F238E27FC236}">
              <a16:creationId xmlns:a16="http://schemas.microsoft.com/office/drawing/2014/main" id="{F6396196-AD14-4B06-8402-9F285FAECD94}"/>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1047750" y="97085150"/>
          <a:ext cx="482600" cy="317500"/>
        </a:xfrm>
        <a:prstGeom prst="rect">
          <a:avLst/>
        </a:prstGeom>
      </xdr:spPr>
    </xdr:pic>
    <xdr:clientData/>
  </xdr:twoCellAnchor>
  <xdr:twoCellAnchor editAs="oneCell">
    <xdr:from>
      <xdr:col>1</xdr:col>
      <xdr:colOff>28575</xdr:colOff>
      <xdr:row>262</xdr:row>
      <xdr:rowOff>307975</xdr:rowOff>
    </xdr:from>
    <xdr:to>
      <xdr:col>1</xdr:col>
      <xdr:colOff>511175</xdr:colOff>
      <xdr:row>263</xdr:row>
      <xdr:rowOff>254000</xdr:rowOff>
    </xdr:to>
    <xdr:pic>
      <xdr:nvPicPr>
        <xdr:cNvPr id="1056" name="Subgraph-SunsetsAndNeon">
          <a:extLst>
            <a:ext uri="{FF2B5EF4-FFF2-40B4-BE49-F238E27FC236}">
              <a16:creationId xmlns:a16="http://schemas.microsoft.com/office/drawing/2014/main" id="{C375CF52-4CA3-47F5-B40D-071BA82BD8A4}"/>
            </a:ext>
          </a:extLst>
        </xdr:cNvPr>
        <xdr:cNvPicPr>
          <a:picLocks/>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1047750" y="97453450"/>
          <a:ext cx="482600" cy="317500"/>
        </a:xfrm>
        <a:prstGeom prst="rect">
          <a:avLst/>
        </a:prstGeom>
      </xdr:spPr>
    </xdr:pic>
    <xdr:clientData/>
  </xdr:twoCellAnchor>
  <xdr:twoCellAnchor editAs="oneCell">
    <xdr:from>
      <xdr:col>1</xdr:col>
      <xdr:colOff>28575</xdr:colOff>
      <xdr:row>263</xdr:row>
      <xdr:rowOff>304800</xdr:rowOff>
    </xdr:from>
    <xdr:to>
      <xdr:col>1</xdr:col>
      <xdr:colOff>511175</xdr:colOff>
      <xdr:row>264</xdr:row>
      <xdr:rowOff>257175</xdr:rowOff>
    </xdr:to>
    <xdr:pic>
      <xdr:nvPicPr>
        <xdr:cNvPr id="1060" name="Subgraph-dgzipes">
          <a:extLst>
            <a:ext uri="{FF2B5EF4-FFF2-40B4-BE49-F238E27FC236}">
              <a16:creationId xmlns:a16="http://schemas.microsoft.com/office/drawing/2014/main" id="{CBD9C7B3-BC9E-4298-9EB1-D9CB017D3891}"/>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1047750" y="97821750"/>
          <a:ext cx="482600" cy="317500"/>
        </a:xfrm>
        <a:prstGeom prst="rect">
          <a:avLst/>
        </a:prstGeom>
      </xdr:spPr>
    </xdr:pic>
    <xdr:clientData/>
  </xdr:twoCellAnchor>
  <xdr:twoCellAnchor editAs="oneCell">
    <xdr:from>
      <xdr:col>1</xdr:col>
      <xdr:colOff>28575</xdr:colOff>
      <xdr:row>264</xdr:row>
      <xdr:rowOff>301625</xdr:rowOff>
    </xdr:from>
    <xdr:to>
      <xdr:col>1</xdr:col>
      <xdr:colOff>511175</xdr:colOff>
      <xdr:row>265</xdr:row>
      <xdr:rowOff>247650</xdr:rowOff>
    </xdr:to>
    <xdr:pic>
      <xdr:nvPicPr>
        <xdr:cNvPr id="1064" name="Subgraph-TomiLahren">
          <a:extLst>
            <a:ext uri="{FF2B5EF4-FFF2-40B4-BE49-F238E27FC236}">
              <a16:creationId xmlns:a16="http://schemas.microsoft.com/office/drawing/2014/main" id="{A5797D7E-56DD-47A5-9DEE-C75DCB4EC973}"/>
            </a:ext>
          </a:extLst>
        </xdr:cNvPr>
        <xdr:cNvPicPr>
          <a:picLocks/>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1047750" y="98190050"/>
          <a:ext cx="482600" cy="317500"/>
        </a:xfrm>
        <a:prstGeom prst="rect">
          <a:avLst/>
        </a:prstGeom>
      </xdr:spPr>
    </xdr:pic>
    <xdr:clientData/>
  </xdr:twoCellAnchor>
  <xdr:twoCellAnchor editAs="oneCell">
    <xdr:from>
      <xdr:col>1</xdr:col>
      <xdr:colOff>28575</xdr:colOff>
      <xdr:row>265</xdr:row>
      <xdr:rowOff>298450</xdr:rowOff>
    </xdr:from>
    <xdr:to>
      <xdr:col>1</xdr:col>
      <xdr:colOff>511175</xdr:colOff>
      <xdr:row>266</xdr:row>
      <xdr:rowOff>244475</xdr:rowOff>
    </xdr:to>
    <xdr:pic>
      <xdr:nvPicPr>
        <xdr:cNvPr id="1068" name="Subgraph-Martin04199251">
          <a:extLst>
            <a:ext uri="{FF2B5EF4-FFF2-40B4-BE49-F238E27FC236}">
              <a16:creationId xmlns:a16="http://schemas.microsoft.com/office/drawing/2014/main" id="{8B0A911F-2E94-4B03-99DF-7F62E233D314}"/>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1047750" y="98558350"/>
          <a:ext cx="482600" cy="317500"/>
        </a:xfrm>
        <a:prstGeom prst="rect">
          <a:avLst/>
        </a:prstGeom>
      </xdr:spPr>
    </xdr:pic>
    <xdr:clientData/>
  </xdr:twoCellAnchor>
  <xdr:twoCellAnchor editAs="oneCell">
    <xdr:from>
      <xdr:col>1</xdr:col>
      <xdr:colOff>28575</xdr:colOff>
      <xdr:row>266</xdr:row>
      <xdr:rowOff>295275</xdr:rowOff>
    </xdr:from>
    <xdr:to>
      <xdr:col>1</xdr:col>
      <xdr:colOff>511175</xdr:colOff>
      <xdr:row>267</xdr:row>
      <xdr:rowOff>234950</xdr:rowOff>
    </xdr:to>
    <xdr:pic>
      <xdr:nvPicPr>
        <xdr:cNvPr id="1072" name="Subgraph-Fourdue">
          <a:extLst>
            <a:ext uri="{FF2B5EF4-FFF2-40B4-BE49-F238E27FC236}">
              <a16:creationId xmlns:a16="http://schemas.microsoft.com/office/drawing/2014/main" id="{4AA7C135-C8D3-4874-B71C-AE892CF54A4C}"/>
            </a:ext>
          </a:extLst>
        </xdr:cNvPr>
        <xdr:cNvPicPr>
          <a:picLocks/>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1047750" y="98926650"/>
          <a:ext cx="482600" cy="317500"/>
        </a:xfrm>
        <a:prstGeom prst="rect">
          <a:avLst/>
        </a:prstGeom>
      </xdr:spPr>
    </xdr:pic>
    <xdr:clientData/>
  </xdr:twoCellAnchor>
  <xdr:twoCellAnchor editAs="oneCell">
    <xdr:from>
      <xdr:col>1</xdr:col>
      <xdr:colOff>28575</xdr:colOff>
      <xdr:row>267</xdr:row>
      <xdr:rowOff>292100</xdr:rowOff>
    </xdr:from>
    <xdr:to>
      <xdr:col>1</xdr:col>
      <xdr:colOff>511175</xdr:colOff>
      <xdr:row>268</xdr:row>
      <xdr:rowOff>238125</xdr:rowOff>
    </xdr:to>
    <xdr:pic>
      <xdr:nvPicPr>
        <xdr:cNvPr id="1076" name="Subgraph-dee_deacon">
          <a:extLst>
            <a:ext uri="{FF2B5EF4-FFF2-40B4-BE49-F238E27FC236}">
              <a16:creationId xmlns:a16="http://schemas.microsoft.com/office/drawing/2014/main" id="{25D3A9DD-571D-47D7-B9A7-C263A87DB68C}"/>
            </a:ext>
          </a:extLst>
        </xdr:cNvPr>
        <xdr:cNvPicPr>
          <a:picLocks/>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1047750" y="99294950"/>
          <a:ext cx="482600" cy="317500"/>
        </a:xfrm>
        <a:prstGeom prst="rect">
          <a:avLst/>
        </a:prstGeom>
      </xdr:spPr>
    </xdr:pic>
    <xdr:clientData/>
  </xdr:twoCellAnchor>
  <xdr:twoCellAnchor editAs="oneCell">
    <xdr:from>
      <xdr:col>1</xdr:col>
      <xdr:colOff>28575</xdr:colOff>
      <xdr:row>268</xdr:row>
      <xdr:rowOff>288925</xdr:rowOff>
    </xdr:from>
    <xdr:to>
      <xdr:col>1</xdr:col>
      <xdr:colOff>511175</xdr:colOff>
      <xdr:row>269</xdr:row>
      <xdr:rowOff>234950</xdr:rowOff>
    </xdr:to>
    <xdr:pic>
      <xdr:nvPicPr>
        <xdr:cNvPr id="1080" name="Subgraph-Tabitha59803043">
          <a:extLst>
            <a:ext uri="{FF2B5EF4-FFF2-40B4-BE49-F238E27FC236}">
              <a16:creationId xmlns:a16="http://schemas.microsoft.com/office/drawing/2014/main" id="{6498C508-7CCC-4AF1-85DC-690944BA3D15}"/>
            </a:ext>
          </a:extLst>
        </xdr:cNvPr>
        <xdr:cNvPicPr>
          <a:picLocks/>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1047750" y="99663250"/>
          <a:ext cx="482600" cy="317500"/>
        </a:xfrm>
        <a:prstGeom prst="rect">
          <a:avLst/>
        </a:prstGeom>
      </xdr:spPr>
    </xdr:pic>
    <xdr:clientData/>
  </xdr:twoCellAnchor>
  <xdr:twoCellAnchor editAs="oneCell">
    <xdr:from>
      <xdr:col>1</xdr:col>
      <xdr:colOff>28575</xdr:colOff>
      <xdr:row>269</xdr:row>
      <xdr:rowOff>285750</xdr:rowOff>
    </xdr:from>
    <xdr:to>
      <xdr:col>1</xdr:col>
      <xdr:colOff>511175</xdr:colOff>
      <xdr:row>270</xdr:row>
      <xdr:rowOff>238125</xdr:rowOff>
    </xdr:to>
    <xdr:pic>
      <xdr:nvPicPr>
        <xdr:cNvPr id="1084" name="Subgraph-AliVelshi">
          <a:extLst>
            <a:ext uri="{FF2B5EF4-FFF2-40B4-BE49-F238E27FC236}">
              <a16:creationId xmlns:a16="http://schemas.microsoft.com/office/drawing/2014/main" id="{EC6EB781-AFFD-4E69-95BA-84D07FFCCC2A}"/>
            </a:ext>
          </a:extLst>
        </xdr:cNvPr>
        <xdr:cNvPicPr>
          <a:picLocks/>
        </xdr:cNvPicPr>
      </xdr:nvPicPr>
      <xdr:blipFill>
        <a:blip xmlns:r="http://schemas.openxmlformats.org/officeDocument/2006/relationships" r:embed="rId259">
          <a:extLst>
            <a:ext uri="{28A0092B-C50C-407E-A947-70E740481C1C}">
              <a14:useLocalDpi xmlns:a14="http://schemas.microsoft.com/office/drawing/2010/main" val="0"/>
            </a:ext>
          </a:extLst>
        </a:blip>
        <a:stretch>
          <a:fillRect/>
        </a:stretch>
      </xdr:blipFill>
      <xdr:spPr>
        <a:xfrm>
          <a:off x="1047750" y="100031550"/>
          <a:ext cx="482600" cy="317500"/>
        </a:xfrm>
        <a:prstGeom prst="rect">
          <a:avLst/>
        </a:prstGeom>
      </xdr:spPr>
    </xdr:pic>
    <xdr:clientData/>
  </xdr:twoCellAnchor>
  <xdr:twoCellAnchor editAs="oneCell">
    <xdr:from>
      <xdr:col>1</xdr:col>
      <xdr:colOff>28575</xdr:colOff>
      <xdr:row>270</xdr:row>
      <xdr:rowOff>282575</xdr:rowOff>
    </xdr:from>
    <xdr:to>
      <xdr:col>1</xdr:col>
      <xdr:colOff>511175</xdr:colOff>
      <xdr:row>271</xdr:row>
      <xdr:rowOff>228600</xdr:rowOff>
    </xdr:to>
    <xdr:pic>
      <xdr:nvPicPr>
        <xdr:cNvPr id="1088" name="Subgraph-SkyNews">
          <a:extLst>
            <a:ext uri="{FF2B5EF4-FFF2-40B4-BE49-F238E27FC236}">
              <a16:creationId xmlns:a16="http://schemas.microsoft.com/office/drawing/2014/main" id="{4BC79CFB-C0A8-4EF2-B1D3-9D3FDF05585B}"/>
            </a:ext>
          </a:extLst>
        </xdr:cNvPr>
        <xdr:cNvPicPr>
          <a:picLocks/>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1047750" y="100399850"/>
          <a:ext cx="482600" cy="317500"/>
        </a:xfrm>
        <a:prstGeom prst="rect">
          <a:avLst/>
        </a:prstGeom>
      </xdr:spPr>
    </xdr:pic>
    <xdr:clientData/>
  </xdr:twoCellAnchor>
  <xdr:twoCellAnchor editAs="oneCell">
    <xdr:from>
      <xdr:col>1</xdr:col>
      <xdr:colOff>28575</xdr:colOff>
      <xdr:row>271</xdr:row>
      <xdr:rowOff>279400</xdr:rowOff>
    </xdr:from>
    <xdr:to>
      <xdr:col>1</xdr:col>
      <xdr:colOff>511175</xdr:colOff>
      <xdr:row>272</xdr:row>
      <xdr:rowOff>225425</xdr:rowOff>
    </xdr:to>
    <xdr:pic>
      <xdr:nvPicPr>
        <xdr:cNvPr id="1092" name="Subgraph-LibImmigrant">
          <a:extLst>
            <a:ext uri="{FF2B5EF4-FFF2-40B4-BE49-F238E27FC236}">
              <a16:creationId xmlns:a16="http://schemas.microsoft.com/office/drawing/2014/main" id="{0EC9C652-CF28-46C2-B254-D2625C484410}"/>
            </a:ext>
          </a:extLst>
        </xdr:cNvPr>
        <xdr:cNvPicPr>
          <a:picLocks/>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1047750" y="100768150"/>
          <a:ext cx="482600" cy="317500"/>
        </a:xfrm>
        <a:prstGeom prst="rect">
          <a:avLst/>
        </a:prstGeom>
      </xdr:spPr>
    </xdr:pic>
    <xdr:clientData/>
  </xdr:twoCellAnchor>
  <xdr:twoCellAnchor editAs="oneCell">
    <xdr:from>
      <xdr:col>1</xdr:col>
      <xdr:colOff>28575</xdr:colOff>
      <xdr:row>272</xdr:row>
      <xdr:rowOff>276225</xdr:rowOff>
    </xdr:from>
    <xdr:to>
      <xdr:col>1</xdr:col>
      <xdr:colOff>511175</xdr:colOff>
      <xdr:row>273</xdr:row>
      <xdr:rowOff>215900</xdr:rowOff>
    </xdr:to>
    <xdr:pic>
      <xdr:nvPicPr>
        <xdr:cNvPr id="1096" name="Subgraph-TinaTruth101">
          <a:extLst>
            <a:ext uri="{FF2B5EF4-FFF2-40B4-BE49-F238E27FC236}">
              <a16:creationId xmlns:a16="http://schemas.microsoft.com/office/drawing/2014/main" id="{5A7554F0-AD8F-462B-AB55-BFE1E2AF4874}"/>
            </a:ext>
          </a:extLst>
        </xdr:cNvPr>
        <xdr:cNvPicPr>
          <a:picLocks/>
        </xdr:cNvPicPr>
      </xdr:nvPicPr>
      <xdr:blipFill>
        <a:blip xmlns:r="http://schemas.openxmlformats.org/officeDocument/2006/relationships" r:embed="rId262">
          <a:extLst>
            <a:ext uri="{28A0092B-C50C-407E-A947-70E740481C1C}">
              <a14:useLocalDpi xmlns:a14="http://schemas.microsoft.com/office/drawing/2010/main" val="0"/>
            </a:ext>
          </a:extLst>
        </a:blip>
        <a:stretch>
          <a:fillRect/>
        </a:stretch>
      </xdr:blipFill>
      <xdr:spPr>
        <a:xfrm>
          <a:off x="1047750" y="101136450"/>
          <a:ext cx="482600" cy="317500"/>
        </a:xfrm>
        <a:prstGeom prst="rect">
          <a:avLst/>
        </a:prstGeom>
      </xdr:spPr>
    </xdr:pic>
    <xdr:clientData/>
  </xdr:twoCellAnchor>
  <xdr:twoCellAnchor editAs="oneCell">
    <xdr:from>
      <xdr:col>1</xdr:col>
      <xdr:colOff>28575</xdr:colOff>
      <xdr:row>273</xdr:row>
      <xdr:rowOff>273050</xdr:rowOff>
    </xdr:from>
    <xdr:to>
      <xdr:col>1</xdr:col>
      <xdr:colOff>511175</xdr:colOff>
      <xdr:row>274</xdr:row>
      <xdr:rowOff>219075</xdr:rowOff>
    </xdr:to>
    <xdr:pic>
      <xdr:nvPicPr>
        <xdr:cNvPr id="1100" name="Subgraph-kohnjoshua">
          <a:extLst>
            <a:ext uri="{FF2B5EF4-FFF2-40B4-BE49-F238E27FC236}">
              <a16:creationId xmlns:a16="http://schemas.microsoft.com/office/drawing/2014/main" id="{6693121F-D280-4F6E-85A8-1EF93FFB5F56}"/>
            </a:ext>
          </a:extLst>
        </xdr:cNvPr>
        <xdr:cNvPicPr>
          <a:picLocks/>
        </xdr:cNvPicPr>
      </xdr:nvPicPr>
      <xdr:blipFill>
        <a:blip xmlns:r="http://schemas.openxmlformats.org/officeDocument/2006/relationships" r:embed="rId263">
          <a:extLst>
            <a:ext uri="{28A0092B-C50C-407E-A947-70E740481C1C}">
              <a14:useLocalDpi xmlns:a14="http://schemas.microsoft.com/office/drawing/2010/main" val="0"/>
            </a:ext>
          </a:extLst>
        </a:blip>
        <a:stretch>
          <a:fillRect/>
        </a:stretch>
      </xdr:blipFill>
      <xdr:spPr>
        <a:xfrm>
          <a:off x="1047750" y="101504750"/>
          <a:ext cx="482600" cy="317500"/>
        </a:xfrm>
        <a:prstGeom prst="rect">
          <a:avLst/>
        </a:prstGeom>
      </xdr:spPr>
    </xdr:pic>
    <xdr:clientData/>
  </xdr:twoCellAnchor>
  <xdr:twoCellAnchor editAs="oneCell">
    <xdr:from>
      <xdr:col>1</xdr:col>
      <xdr:colOff>28575</xdr:colOff>
      <xdr:row>274</xdr:row>
      <xdr:rowOff>269875</xdr:rowOff>
    </xdr:from>
    <xdr:to>
      <xdr:col>1</xdr:col>
      <xdr:colOff>511175</xdr:colOff>
      <xdr:row>275</xdr:row>
      <xdr:rowOff>215900</xdr:rowOff>
    </xdr:to>
    <xdr:pic>
      <xdr:nvPicPr>
        <xdr:cNvPr id="1104" name="Subgraph-ToddJobson">
          <a:extLst>
            <a:ext uri="{FF2B5EF4-FFF2-40B4-BE49-F238E27FC236}">
              <a16:creationId xmlns:a16="http://schemas.microsoft.com/office/drawing/2014/main" id="{7B7F2255-2749-43C2-9ECE-EE584D05EC1C}"/>
            </a:ext>
          </a:extLst>
        </xdr:cNvPr>
        <xdr:cNvPicPr>
          <a:picLocks/>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1047750" y="101873050"/>
          <a:ext cx="482600" cy="317500"/>
        </a:xfrm>
        <a:prstGeom prst="rect">
          <a:avLst/>
        </a:prstGeom>
      </xdr:spPr>
    </xdr:pic>
    <xdr:clientData/>
  </xdr:twoCellAnchor>
  <xdr:twoCellAnchor editAs="oneCell">
    <xdr:from>
      <xdr:col>1</xdr:col>
      <xdr:colOff>28575</xdr:colOff>
      <xdr:row>275</xdr:row>
      <xdr:rowOff>266700</xdr:rowOff>
    </xdr:from>
    <xdr:to>
      <xdr:col>1</xdr:col>
      <xdr:colOff>511175</xdr:colOff>
      <xdr:row>276</xdr:row>
      <xdr:rowOff>219075</xdr:rowOff>
    </xdr:to>
    <xdr:pic>
      <xdr:nvPicPr>
        <xdr:cNvPr id="1108" name="Subgraph-LAPDHQ">
          <a:extLst>
            <a:ext uri="{FF2B5EF4-FFF2-40B4-BE49-F238E27FC236}">
              <a16:creationId xmlns:a16="http://schemas.microsoft.com/office/drawing/2014/main" id="{72E068F7-3717-46EE-9031-3A59622C4F55}"/>
            </a:ext>
          </a:extLst>
        </xdr:cNvPr>
        <xdr:cNvPicPr>
          <a:picLocks/>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1047750" y="102241350"/>
          <a:ext cx="482600" cy="317500"/>
        </a:xfrm>
        <a:prstGeom prst="rect">
          <a:avLst/>
        </a:prstGeom>
      </xdr:spPr>
    </xdr:pic>
    <xdr:clientData/>
  </xdr:twoCellAnchor>
  <xdr:twoCellAnchor editAs="oneCell">
    <xdr:from>
      <xdr:col>1</xdr:col>
      <xdr:colOff>28575</xdr:colOff>
      <xdr:row>276</xdr:row>
      <xdr:rowOff>263525</xdr:rowOff>
    </xdr:from>
    <xdr:to>
      <xdr:col>1</xdr:col>
      <xdr:colOff>511175</xdr:colOff>
      <xdr:row>277</xdr:row>
      <xdr:rowOff>209550</xdr:rowOff>
    </xdr:to>
    <xdr:pic>
      <xdr:nvPicPr>
        <xdr:cNvPr id="1112" name="Subgraph-NASCAR">
          <a:extLst>
            <a:ext uri="{FF2B5EF4-FFF2-40B4-BE49-F238E27FC236}">
              <a16:creationId xmlns:a16="http://schemas.microsoft.com/office/drawing/2014/main" id="{10ED0ED6-D0EB-4E95-8C3F-C2455454230E}"/>
            </a:ext>
          </a:extLst>
        </xdr:cNvPr>
        <xdr:cNvPicPr>
          <a:picLocks/>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1047750" y="102609650"/>
          <a:ext cx="482600" cy="317500"/>
        </a:xfrm>
        <a:prstGeom prst="rect">
          <a:avLst/>
        </a:prstGeom>
      </xdr:spPr>
    </xdr:pic>
    <xdr:clientData/>
  </xdr:twoCellAnchor>
  <xdr:twoCellAnchor editAs="oneCell">
    <xdr:from>
      <xdr:col>1</xdr:col>
      <xdr:colOff>28575</xdr:colOff>
      <xdr:row>277</xdr:row>
      <xdr:rowOff>260350</xdr:rowOff>
    </xdr:from>
    <xdr:to>
      <xdr:col>1</xdr:col>
      <xdr:colOff>511175</xdr:colOff>
      <xdr:row>278</xdr:row>
      <xdr:rowOff>206375</xdr:rowOff>
    </xdr:to>
    <xdr:pic>
      <xdr:nvPicPr>
        <xdr:cNvPr id="1116" name="Subgraph-YourAnonNews">
          <a:extLst>
            <a:ext uri="{FF2B5EF4-FFF2-40B4-BE49-F238E27FC236}">
              <a16:creationId xmlns:a16="http://schemas.microsoft.com/office/drawing/2014/main" id="{421CC0BB-48CE-4765-BA2F-08532AA6B4F6}"/>
            </a:ext>
          </a:extLst>
        </xdr:cNvPr>
        <xdr:cNvPicPr>
          <a:picLocks/>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1047750" y="102977950"/>
          <a:ext cx="482600" cy="317500"/>
        </a:xfrm>
        <a:prstGeom prst="rect">
          <a:avLst/>
        </a:prstGeom>
      </xdr:spPr>
    </xdr:pic>
    <xdr:clientData/>
  </xdr:twoCellAnchor>
  <xdr:twoCellAnchor editAs="oneCell">
    <xdr:from>
      <xdr:col>1</xdr:col>
      <xdr:colOff>28575</xdr:colOff>
      <xdr:row>278</xdr:row>
      <xdr:rowOff>257175</xdr:rowOff>
    </xdr:from>
    <xdr:to>
      <xdr:col>1</xdr:col>
      <xdr:colOff>511175</xdr:colOff>
      <xdr:row>279</xdr:row>
      <xdr:rowOff>196850</xdr:rowOff>
    </xdr:to>
    <xdr:pic>
      <xdr:nvPicPr>
        <xdr:cNvPr id="1120" name="Subgraph-Brit_Indy">
          <a:extLst>
            <a:ext uri="{FF2B5EF4-FFF2-40B4-BE49-F238E27FC236}">
              <a16:creationId xmlns:a16="http://schemas.microsoft.com/office/drawing/2014/main" id="{6727EFBD-D856-42B0-9C5F-BB967C678784}"/>
            </a:ext>
          </a:extLst>
        </xdr:cNvPr>
        <xdr:cNvPicPr>
          <a:picLocks/>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1047750" y="103346250"/>
          <a:ext cx="482600" cy="317500"/>
        </a:xfrm>
        <a:prstGeom prst="rect">
          <a:avLst/>
        </a:prstGeom>
      </xdr:spPr>
    </xdr:pic>
    <xdr:clientData/>
  </xdr:twoCellAnchor>
  <xdr:twoCellAnchor editAs="oneCell">
    <xdr:from>
      <xdr:col>1</xdr:col>
      <xdr:colOff>28575</xdr:colOff>
      <xdr:row>279</xdr:row>
      <xdr:rowOff>254000</xdr:rowOff>
    </xdr:from>
    <xdr:to>
      <xdr:col>1</xdr:col>
      <xdr:colOff>511175</xdr:colOff>
      <xdr:row>280</xdr:row>
      <xdr:rowOff>200025</xdr:rowOff>
    </xdr:to>
    <xdr:pic>
      <xdr:nvPicPr>
        <xdr:cNvPr id="1124" name="Subgraph-remiller1947">
          <a:extLst>
            <a:ext uri="{FF2B5EF4-FFF2-40B4-BE49-F238E27FC236}">
              <a16:creationId xmlns:a16="http://schemas.microsoft.com/office/drawing/2014/main" id="{6F8414AF-4280-4319-B6D6-1568B74779FB}"/>
            </a:ext>
          </a:extLst>
        </xdr:cNvPr>
        <xdr:cNvPicPr>
          <a:picLocks/>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1047750" y="103714550"/>
          <a:ext cx="482600" cy="317500"/>
        </a:xfrm>
        <a:prstGeom prst="rect">
          <a:avLst/>
        </a:prstGeom>
      </xdr:spPr>
    </xdr:pic>
    <xdr:clientData/>
  </xdr:twoCellAnchor>
  <xdr:twoCellAnchor editAs="oneCell">
    <xdr:from>
      <xdr:col>1</xdr:col>
      <xdr:colOff>28575</xdr:colOff>
      <xdr:row>280</xdr:row>
      <xdr:rowOff>250825</xdr:rowOff>
    </xdr:from>
    <xdr:to>
      <xdr:col>1</xdr:col>
      <xdr:colOff>511175</xdr:colOff>
      <xdr:row>281</xdr:row>
      <xdr:rowOff>196850</xdr:rowOff>
    </xdr:to>
    <xdr:pic>
      <xdr:nvPicPr>
        <xdr:cNvPr id="1128" name="Subgraph-James_lewis2">
          <a:extLst>
            <a:ext uri="{FF2B5EF4-FFF2-40B4-BE49-F238E27FC236}">
              <a16:creationId xmlns:a16="http://schemas.microsoft.com/office/drawing/2014/main" id="{6F59A0BB-2132-431F-830A-92E738C29E11}"/>
            </a:ext>
          </a:extLst>
        </xdr:cNvPr>
        <xdr:cNvPicPr>
          <a:picLocks/>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1047750" y="104082850"/>
          <a:ext cx="482600" cy="317500"/>
        </a:xfrm>
        <a:prstGeom prst="rect">
          <a:avLst/>
        </a:prstGeom>
      </xdr:spPr>
    </xdr:pic>
    <xdr:clientData/>
  </xdr:twoCellAnchor>
  <xdr:twoCellAnchor editAs="oneCell">
    <xdr:from>
      <xdr:col>1</xdr:col>
      <xdr:colOff>28575</xdr:colOff>
      <xdr:row>281</xdr:row>
      <xdr:rowOff>247650</xdr:rowOff>
    </xdr:from>
    <xdr:to>
      <xdr:col>1</xdr:col>
      <xdr:colOff>511175</xdr:colOff>
      <xdr:row>282</xdr:row>
      <xdr:rowOff>200025</xdr:rowOff>
    </xdr:to>
    <xdr:pic>
      <xdr:nvPicPr>
        <xdr:cNvPr id="1132" name="Subgraph-123silvareed">
          <a:extLst>
            <a:ext uri="{FF2B5EF4-FFF2-40B4-BE49-F238E27FC236}">
              <a16:creationId xmlns:a16="http://schemas.microsoft.com/office/drawing/2014/main" id="{7CBC8BE8-4146-4029-B295-8F19A32AD37D}"/>
            </a:ext>
          </a:extLst>
        </xdr:cNvPr>
        <xdr:cNvPicPr>
          <a:picLocks/>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1047750" y="104451150"/>
          <a:ext cx="482600" cy="317500"/>
        </a:xfrm>
        <a:prstGeom prst="rect">
          <a:avLst/>
        </a:prstGeom>
      </xdr:spPr>
    </xdr:pic>
    <xdr:clientData/>
  </xdr:twoCellAnchor>
  <xdr:twoCellAnchor editAs="oneCell">
    <xdr:from>
      <xdr:col>1</xdr:col>
      <xdr:colOff>28575</xdr:colOff>
      <xdr:row>282</xdr:row>
      <xdr:rowOff>244475</xdr:rowOff>
    </xdr:from>
    <xdr:to>
      <xdr:col>1</xdr:col>
      <xdr:colOff>511175</xdr:colOff>
      <xdr:row>283</xdr:row>
      <xdr:rowOff>190500</xdr:rowOff>
    </xdr:to>
    <xdr:pic>
      <xdr:nvPicPr>
        <xdr:cNvPr id="1136" name="Subgraph-mgarcia1701">
          <a:extLst>
            <a:ext uri="{FF2B5EF4-FFF2-40B4-BE49-F238E27FC236}">
              <a16:creationId xmlns:a16="http://schemas.microsoft.com/office/drawing/2014/main" id="{EA54B1D6-FF07-4C9D-9BDB-68AB7D24C30D}"/>
            </a:ext>
          </a:extLst>
        </xdr:cNvPr>
        <xdr:cNvPicPr>
          <a:picLocks/>
        </xdr:cNvPicPr>
      </xdr:nvPicPr>
      <xdr:blipFill>
        <a:blip xmlns:r="http://schemas.openxmlformats.org/officeDocument/2006/relationships" r:embed="rId271">
          <a:extLst>
            <a:ext uri="{28A0092B-C50C-407E-A947-70E740481C1C}">
              <a14:useLocalDpi xmlns:a14="http://schemas.microsoft.com/office/drawing/2010/main" val="0"/>
            </a:ext>
          </a:extLst>
        </a:blip>
        <a:stretch>
          <a:fillRect/>
        </a:stretch>
      </xdr:blipFill>
      <xdr:spPr>
        <a:xfrm>
          <a:off x="1047750" y="104819450"/>
          <a:ext cx="482600" cy="317500"/>
        </a:xfrm>
        <a:prstGeom prst="rect">
          <a:avLst/>
        </a:prstGeom>
      </xdr:spPr>
    </xdr:pic>
    <xdr:clientData/>
  </xdr:twoCellAnchor>
  <xdr:twoCellAnchor editAs="oneCell">
    <xdr:from>
      <xdr:col>1</xdr:col>
      <xdr:colOff>28575</xdr:colOff>
      <xdr:row>283</xdr:row>
      <xdr:rowOff>241300</xdr:rowOff>
    </xdr:from>
    <xdr:to>
      <xdr:col>1</xdr:col>
      <xdr:colOff>511175</xdr:colOff>
      <xdr:row>284</xdr:row>
      <xdr:rowOff>187325</xdr:rowOff>
    </xdr:to>
    <xdr:pic>
      <xdr:nvPicPr>
        <xdr:cNvPr id="1140" name="Subgraph-codeofvets">
          <a:extLst>
            <a:ext uri="{FF2B5EF4-FFF2-40B4-BE49-F238E27FC236}">
              <a16:creationId xmlns:a16="http://schemas.microsoft.com/office/drawing/2014/main" id="{F35DAEE9-1557-4D3F-B77E-7F3D7F966644}"/>
            </a:ext>
          </a:extLst>
        </xdr:cNvPr>
        <xdr:cNvPicPr>
          <a:picLocks/>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1047750" y="105187750"/>
          <a:ext cx="482600" cy="317500"/>
        </a:xfrm>
        <a:prstGeom prst="rect">
          <a:avLst/>
        </a:prstGeom>
      </xdr:spPr>
    </xdr:pic>
    <xdr:clientData/>
  </xdr:twoCellAnchor>
  <xdr:twoCellAnchor editAs="oneCell">
    <xdr:from>
      <xdr:col>1</xdr:col>
      <xdr:colOff>28575</xdr:colOff>
      <xdr:row>284</xdr:row>
      <xdr:rowOff>238125</xdr:rowOff>
    </xdr:from>
    <xdr:to>
      <xdr:col>1</xdr:col>
      <xdr:colOff>511175</xdr:colOff>
      <xdr:row>285</xdr:row>
      <xdr:rowOff>177800</xdr:rowOff>
    </xdr:to>
    <xdr:pic>
      <xdr:nvPicPr>
        <xdr:cNvPr id="1144" name="Subgraph-SadiqKhan">
          <a:extLst>
            <a:ext uri="{FF2B5EF4-FFF2-40B4-BE49-F238E27FC236}">
              <a16:creationId xmlns:a16="http://schemas.microsoft.com/office/drawing/2014/main" id="{580C8E6F-F57F-42D8-A7E3-0EED86C19DC4}"/>
            </a:ext>
          </a:extLst>
        </xdr:cNvPr>
        <xdr:cNvPicPr>
          <a:picLocks/>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1047750" y="105556050"/>
          <a:ext cx="482600" cy="317500"/>
        </a:xfrm>
        <a:prstGeom prst="rect">
          <a:avLst/>
        </a:prstGeom>
      </xdr:spPr>
    </xdr:pic>
    <xdr:clientData/>
  </xdr:twoCellAnchor>
  <xdr:twoCellAnchor editAs="oneCell">
    <xdr:from>
      <xdr:col>1</xdr:col>
      <xdr:colOff>28575</xdr:colOff>
      <xdr:row>285</xdr:row>
      <xdr:rowOff>234950</xdr:rowOff>
    </xdr:from>
    <xdr:to>
      <xdr:col>1</xdr:col>
      <xdr:colOff>511175</xdr:colOff>
      <xdr:row>286</xdr:row>
      <xdr:rowOff>180975</xdr:rowOff>
    </xdr:to>
    <xdr:pic>
      <xdr:nvPicPr>
        <xdr:cNvPr id="1148" name="Subgraph-JewishVoice">
          <a:extLst>
            <a:ext uri="{FF2B5EF4-FFF2-40B4-BE49-F238E27FC236}">
              <a16:creationId xmlns:a16="http://schemas.microsoft.com/office/drawing/2014/main" id="{AAC7C383-22C9-4455-A543-D0C5B67AA038}"/>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1047750" y="105924350"/>
          <a:ext cx="482600" cy="317500"/>
        </a:xfrm>
        <a:prstGeom prst="rect">
          <a:avLst/>
        </a:prstGeom>
      </xdr:spPr>
    </xdr:pic>
    <xdr:clientData/>
  </xdr:twoCellAnchor>
  <xdr:twoCellAnchor editAs="oneCell">
    <xdr:from>
      <xdr:col>1</xdr:col>
      <xdr:colOff>28575</xdr:colOff>
      <xdr:row>286</xdr:row>
      <xdr:rowOff>231775</xdr:rowOff>
    </xdr:from>
    <xdr:to>
      <xdr:col>1</xdr:col>
      <xdr:colOff>511175</xdr:colOff>
      <xdr:row>287</xdr:row>
      <xdr:rowOff>177800</xdr:rowOff>
    </xdr:to>
    <xdr:pic>
      <xdr:nvPicPr>
        <xdr:cNvPr id="1152" name="Subgraph-GLFOP">
          <a:extLst>
            <a:ext uri="{FF2B5EF4-FFF2-40B4-BE49-F238E27FC236}">
              <a16:creationId xmlns:a16="http://schemas.microsoft.com/office/drawing/2014/main" id="{123792A3-15AF-4260-8AE9-F348EB42E6A3}"/>
            </a:ext>
          </a:extLst>
        </xdr:cNvPr>
        <xdr:cNvPicPr>
          <a:picLocks/>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1047750" y="106292650"/>
          <a:ext cx="482600" cy="317500"/>
        </a:xfrm>
        <a:prstGeom prst="rect">
          <a:avLst/>
        </a:prstGeom>
      </xdr:spPr>
    </xdr:pic>
    <xdr:clientData/>
  </xdr:twoCellAnchor>
  <xdr:twoCellAnchor editAs="oneCell">
    <xdr:from>
      <xdr:col>1</xdr:col>
      <xdr:colOff>28575</xdr:colOff>
      <xdr:row>287</xdr:row>
      <xdr:rowOff>228600</xdr:rowOff>
    </xdr:from>
    <xdr:to>
      <xdr:col>1</xdr:col>
      <xdr:colOff>511175</xdr:colOff>
      <xdr:row>288</xdr:row>
      <xdr:rowOff>180975</xdr:rowOff>
    </xdr:to>
    <xdr:pic>
      <xdr:nvPicPr>
        <xdr:cNvPr id="1156" name="Subgraph-deplorablelori">
          <a:extLst>
            <a:ext uri="{FF2B5EF4-FFF2-40B4-BE49-F238E27FC236}">
              <a16:creationId xmlns:a16="http://schemas.microsoft.com/office/drawing/2014/main" id="{BE3A01F0-A92C-4051-831E-ED3BB2F278D8}"/>
            </a:ext>
          </a:extLst>
        </xdr:cNvPr>
        <xdr:cNvPicPr>
          <a:picLocks/>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1047750" y="106660950"/>
          <a:ext cx="482600" cy="317500"/>
        </a:xfrm>
        <a:prstGeom prst="rect">
          <a:avLst/>
        </a:prstGeom>
      </xdr:spPr>
    </xdr:pic>
    <xdr:clientData/>
  </xdr:twoCellAnchor>
  <xdr:twoCellAnchor editAs="oneCell">
    <xdr:from>
      <xdr:col>1</xdr:col>
      <xdr:colOff>28575</xdr:colOff>
      <xdr:row>288</xdr:row>
      <xdr:rowOff>225425</xdr:rowOff>
    </xdr:from>
    <xdr:to>
      <xdr:col>1</xdr:col>
      <xdr:colOff>511175</xdr:colOff>
      <xdr:row>289</xdr:row>
      <xdr:rowOff>171450</xdr:rowOff>
    </xdr:to>
    <xdr:pic>
      <xdr:nvPicPr>
        <xdr:cNvPr id="1160" name="Subgraph-Cernovich">
          <a:extLst>
            <a:ext uri="{FF2B5EF4-FFF2-40B4-BE49-F238E27FC236}">
              <a16:creationId xmlns:a16="http://schemas.microsoft.com/office/drawing/2014/main" id="{DC652CD5-9F0C-4C07-9F06-CC21D430F11B}"/>
            </a:ext>
          </a:extLst>
        </xdr:cNvPr>
        <xdr:cNvPicPr>
          <a:picLocks/>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1047750" y="107029250"/>
          <a:ext cx="482600" cy="317500"/>
        </a:xfrm>
        <a:prstGeom prst="rect">
          <a:avLst/>
        </a:prstGeom>
      </xdr:spPr>
    </xdr:pic>
    <xdr:clientData/>
  </xdr:twoCellAnchor>
  <xdr:twoCellAnchor editAs="oneCell">
    <xdr:from>
      <xdr:col>1</xdr:col>
      <xdr:colOff>28575</xdr:colOff>
      <xdr:row>289</xdr:row>
      <xdr:rowOff>222250</xdr:rowOff>
    </xdr:from>
    <xdr:to>
      <xdr:col>1</xdr:col>
      <xdr:colOff>511175</xdr:colOff>
      <xdr:row>290</xdr:row>
      <xdr:rowOff>168275</xdr:rowOff>
    </xdr:to>
    <xdr:pic>
      <xdr:nvPicPr>
        <xdr:cNvPr id="1164" name="Subgraph-WelshBrexiteer0">
          <a:extLst>
            <a:ext uri="{FF2B5EF4-FFF2-40B4-BE49-F238E27FC236}">
              <a16:creationId xmlns:a16="http://schemas.microsoft.com/office/drawing/2014/main" id="{FA65D53B-5E13-4259-9BF6-12A8607CAB6D}"/>
            </a:ext>
          </a:extLst>
        </xdr:cNvPr>
        <xdr:cNvPicPr>
          <a:picLocks/>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1047750" y="107397550"/>
          <a:ext cx="482600" cy="317500"/>
        </a:xfrm>
        <a:prstGeom prst="rect">
          <a:avLst/>
        </a:prstGeom>
      </xdr:spPr>
    </xdr:pic>
    <xdr:clientData/>
  </xdr:twoCellAnchor>
  <xdr:twoCellAnchor editAs="oneCell">
    <xdr:from>
      <xdr:col>1</xdr:col>
      <xdr:colOff>28575</xdr:colOff>
      <xdr:row>290</xdr:row>
      <xdr:rowOff>219075</xdr:rowOff>
    </xdr:from>
    <xdr:to>
      <xdr:col>1</xdr:col>
      <xdr:colOff>511175</xdr:colOff>
      <xdr:row>291</xdr:row>
      <xdr:rowOff>158750</xdr:rowOff>
    </xdr:to>
    <xdr:pic>
      <xdr:nvPicPr>
        <xdr:cNvPr id="1168" name="Subgraph-RadPisces">
          <a:extLst>
            <a:ext uri="{FF2B5EF4-FFF2-40B4-BE49-F238E27FC236}">
              <a16:creationId xmlns:a16="http://schemas.microsoft.com/office/drawing/2014/main" id="{1300343E-209E-4649-A03D-D168B0EA4BEC}"/>
            </a:ext>
          </a:extLst>
        </xdr:cNvPr>
        <xdr:cNvPicPr>
          <a:picLocks/>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1047750" y="107765850"/>
          <a:ext cx="482600" cy="317500"/>
        </a:xfrm>
        <a:prstGeom prst="rect">
          <a:avLst/>
        </a:prstGeom>
      </xdr:spPr>
    </xdr:pic>
    <xdr:clientData/>
  </xdr:twoCellAnchor>
  <xdr:twoCellAnchor editAs="oneCell">
    <xdr:from>
      <xdr:col>1</xdr:col>
      <xdr:colOff>28575</xdr:colOff>
      <xdr:row>291</xdr:row>
      <xdr:rowOff>215900</xdr:rowOff>
    </xdr:from>
    <xdr:to>
      <xdr:col>1</xdr:col>
      <xdr:colOff>511175</xdr:colOff>
      <xdr:row>292</xdr:row>
      <xdr:rowOff>161925</xdr:rowOff>
    </xdr:to>
    <xdr:pic>
      <xdr:nvPicPr>
        <xdr:cNvPr id="1172" name="Subgraph-MickeyyJunior">
          <a:extLst>
            <a:ext uri="{FF2B5EF4-FFF2-40B4-BE49-F238E27FC236}">
              <a16:creationId xmlns:a16="http://schemas.microsoft.com/office/drawing/2014/main" id="{BFFC172F-9DBE-4F7B-A50E-4EADAF69026C}"/>
            </a:ext>
          </a:extLst>
        </xdr:cNvPr>
        <xdr:cNvPicPr>
          <a:picLocks/>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1047750" y="108134150"/>
          <a:ext cx="482600" cy="317500"/>
        </a:xfrm>
        <a:prstGeom prst="rect">
          <a:avLst/>
        </a:prstGeom>
      </xdr:spPr>
    </xdr:pic>
    <xdr:clientData/>
  </xdr:twoCellAnchor>
  <xdr:twoCellAnchor editAs="oneCell">
    <xdr:from>
      <xdr:col>1</xdr:col>
      <xdr:colOff>28575</xdr:colOff>
      <xdr:row>292</xdr:row>
      <xdr:rowOff>212725</xdr:rowOff>
    </xdr:from>
    <xdr:to>
      <xdr:col>1</xdr:col>
      <xdr:colOff>511175</xdr:colOff>
      <xdr:row>293</xdr:row>
      <xdr:rowOff>158750</xdr:rowOff>
    </xdr:to>
    <xdr:pic>
      <xdr:nvPicPr>
        <xdr:cNvPr id="1176" name="Subgraph-MarkMetts3">
          <a:extLst>
            <a:ext uri="{FF2B5EF4-FFF2-40B4-BE49-F238E27FC236}">
              <a16:creationId xmlns:a16="http://schemas.microsoft.com/office/drawing/2014/main" id="{F93D38A0-331E-4430-83DC-BEC1AC81D92F}"/>
            </a:ext>
          </a:extLst>
        </xdr:cNvPr>
        <xdr:cNvPicPr>
          <a:picLocks/>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1047750" y="108502450"/>
          <a:ext cx="482600" cy="317500"/>
        </a:xfrm>
        <a:prstGeom prst="rect">
          <a:avLst/>
        </a:prstGeom>
      </xdr:spPr>
    </xdr:pic>
    <xdr:clientData/>
  </xdr:twoCellAnchor>
  <xdr:twoCellAnchor editAs="oneCell">
    <xdr:from>
      <xdr:col>1</xdr:col>
      <xdr:colOff>28575</xdr:colOff>
      <xdr:row>293</xdr:row>
      <xdr:rowOff>209550</xdr:rowOff>
    </xdr:from>
    <xdr:to>
      <xdr:col>1</xdr:col>
      <xdr:colOff>511175</xdr:colOff>
      <xdr:row>294</xdr:row>
      <xdr:rowOff>161925</xdr:rowOff>
    </xdr:to>
    <xdr:pic>
      <xdr:nvPicPr>
        <xdr:cNvPr id="1180" name="Subgraph-iuelviso">
          <a:extLst>
            <a:ext uri="{FF2B5EF4-FFF2-40B4-BE49-F238E27FC236}">
              <a16:creationId xmlns:a16="http://schemas.microsoft.com/office/drawing/2014/main" id="{3B630C4D-6CFE-458A-A0CE-B98F67B8A6AD}"/>
            </a:ext>
          </a:extLst>
        </xdr:cNvPr>
        <xdr:cNvPicPr>
          <a:picLocks/>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1047750" y="108870750"/>
          <a:ext cx="482600" cy="317500"/>
        </a:xfrm>
        <a:prstGeom prst="rect">
          <a:avLst/>
        </a:prstGeom>
      </xdr:spPr>
    </xdr:pic>
    <xdr:clientData/>
  </xdr:twoCellAnchor>
  <xdr:twoCellAnchor editAs="oneCell">
    <xdr:from>
      <xdr:col>1</xdr:col>
      <xdr:colOff>28575</xdr:colOff>
      <xdr:row>294</xdr:row>
      <xdr:rowOff>206375</xdr:rowOff>
    </xdr:from>
    <xdr:to>
      <xdr:col>1</xdr:col>
      <xdr:colOff>511175</xdr:colOff>
      <xdr:row>295</xdr:row>
      <xdr:rowOff>152400</xdr:rowOff>
    </xdr:to>
    <xdr:pic>
      <xdr:nvPicPr>
        <xdr:cNvPr id="1184" name="Subgraph-MogTx">
          <a:extLst>
            <a:ext uri="{FF2B5EF4-FFF2-40B4-BE49-F238E27FC236}">
              <a16:creationId xmlns:a16="http://schemas.microsoft.com/office/drawing/2014/main" id="{F7C8AF64-7DEE-4E62-85D3-4B8AC3E13CC0}"/>
            </a:ext>
          </a:extLst>
        </xdr:cNvPr>
        <xdr:cNvPicPr>
          <a:picLocks/>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1047750" y="109239050"/>
          <a:ext cx="482600" cy="317500"/>
        </a:xfrm>
        <a:prstGeom prst="rect">
          <a:avLst/>
        </a:prstGeom>
      </xdr:spPr>
    </xdr:pic>
    <xdr:clientData/>
  </xdr:twoCellAnchor>
  <xdr:twoCellAnchor editAs="oneCell">
    <xdr:from>
      <xdr:col>1</xdr:col>
      <xdr:colOff>28575</xdr:colOff>
      <xdr:row>295</xdr:row>
      <xdr:rowOff>203200</xdr:rowOff>
    </xdr:from>
    <xdr:to>
      <xdr:col>1</xdr:col>
      <xdr:colOff>511175</xdr:colOff>
      <xdr:row>296</xdr:row>
      <xdr:rowOff>149225</xdr:rowOff>
    </xdr:to>
    <xdr:pic>
      <xdr:nvPicPr>
        <xdr:cNvPr id="1188" name="Subgraph-Change">
          <a:extLst>
            <a:ext uri="{FF2B5EF4-FFF2-40B4-BE49-F238E27FC236}">
              <a16:creationId xmlns:a16="http://schemas.microsoft.com/office/drawing/2014/main" id="{970001F0-AE65-4543-B932-6AD9F6837AEB}"/>
            </a:ext>
          </a:extLst>
        </xdr:cNvPr>
        <xdr:cNvPicPr>
          <a:picLocks/>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1047750" y="109607350"/>
          <a:ext cx="482600" cy="317500"/>
        </a:xfrm>
        <a:prstGeom prst="rect">
          <a:avLst/>
        </a:prstGeom>
      </xdr:spPr>
    </xdr:pic>
    <xdr:clientData/>
  </xdr:twoCellAnchor>
  <xdr:twoCellAnchor editAs="oneCell">
    <xdr:from>
      <xdr:col>1</xdr:col>
      <xdr:colOff>28575</xdr:colOff>
      <xdr:row>296</xdr:row>
      <xdr:rowOff>200025</xdr:rowOff>
    </xdr:from>
    <xdr:to>
      <xdr:col>1</xdr:col>
      <xdr:colOff>511175</xdr:colOff>
      <xdr:row>297</xdr:row>
      <xdr:rowOff>139700</xdr:rowOff>
    </xdr:to>
    <xdr:pic>
      <xdr:nvPicPr>
        <xdr:cNvPr id="1192" name="Subgraph-LoudMouth4444">
          <a:extLst>
            <a:ext uri="{FF2B5EF4-FFF2-40B4-BE49-F238E27FC236}">
              <a16:creationId xmlns:a16="http://schemas.microsoft.com/office/drawing/2014/main" id="{0CC2245A-D073-4388-B015-282A48112706}"/>
            </a:ext>
          </a:extLst>
        </xdr:cNvPr>
        <xdr:cNvPicPr>
          <a:picLocks/>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1047750" y="109975650"/>
          <a:ext cx="482600" cy="317500"/>
        </a:xfrm>
        <a:prstGeom prst="rect">
          <a:avLst/>
        </a:prstGeom>
      </xdr:spPr>
    </xdr:pic>
    <xdr:clientData/>
  </xdr:twoCellAnchor>
  <xdr:twoCellAnchor editAs="oneCell">
    <xdr:from>
      <xdr:col>1</xdr:col>
      <xdr:colOff>28575</xdr:colOff>
      <xdr:row>297</xdr:row>
      <xdr:rowOff>196850</xdr:rowOff>
    </xdr:from>
    <xdr:to>
      <xdr:col>1</xdr:col>
      <xdr:colOff>511175</xdr:colOff>
      <xdr:row>298</xdr:row>
      <xdr:rowOff>142875</xdr:rowOff>
    </xdr:to>
    <xdr:pic>
      <xdr:nvPicPr>
        <xdr:cNvPr id="1196" name="Subgraph-Mk68333198">
          <a:extLst>
            <a:ext uri="{FF2B5EF4-FFF2-40B4-BE49-F238E27FC236}">
              <a16:creationId xmlns:a16="http://schemas.microsoft.com/office/drawing/2014/main" id="{39EE4A55-47A4-4618-A444-0A4DA0EE168D}"/>
            </a:ext>
          </a:extLst>
        </xdr:cNvPr>
        <xdr:cNvPicPr>
          <a:picLocks/>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1047750" y="110343950"/>
          <a:ext cx="482600" cy="317500"/>
        </a:xfrm>
        <a:prstGeom prst="rect">
          <a:avLst/>
        </a:prstGeom>
      </xdr:spPr>
    </xdr:pic>
    <xdr:clientData/>
  </xdr:twoCellAnchor>
  <xdr:twoCellAnchor editAs="oneCell">
    <xdr:from>
      <xdr:col>1</xdr:col>
      <xdr:colOff>28575</xdr:colOff>
      <xdr:row>298</xdr:row>
      <xdr:rowOff>193675</xdr:rowOff>
    </xdr:from>
    <xdr:to>
      <xdr:col>1</xdr:col>
      <xdr:colOff>511175</xdr:colOff>
      <xdr:row>299</xdr:row>
      <xdr:rowOff>139700</xdr:rowOff>
    </xdr:to>
    <xdr:pic>
      <xdr:nvPicPr>
        <xdr:cNvPr id="1200" name="Subgraph-Alex67851282">
          <a:extLst>
            <a:ext uri="{FF2B5EF4-FFF2-40B4-BE49-F238E27FC236}">
              <a16:creationId xmlns:a16="http://schemas.microsoft.com/office/drawing/2014/main" id="{590661AA-009B-4E90-883D-5EE9CE604E9C}"/>
            </a:ext>
          </a:extLst>
        </xdr:cNvPr>
        <xdr:cNvPicPr>
          <a:picLocks/>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1047750" y="110712250"/>
          <a:ext cx="482600" cy="317500"/>
        </a:xfrm>
        <a:prstGeom prst="rect">
          <a:avLst/>
        </a:prstGeom>
      </xdr:spPr>
    </xdr:pic>
    <xdr:clientData/>
  </xdr:twoCellAnchor>
  <xdr:twoCellAnchor editAs="oneCell">
    <xdr:from>
      <xdr:col>1</xdr:col>
      <xdr:colOff>28575</xdr:colOff>
      <xdr:row>299</xdr:row>
      <xdr:rowOff>190500</xdr:rowOff>
    </xdr:from>
    <xdr:to>
      <xdr:col>1</xdr:col>
      <xdr:colOff>511175</xdr:colOff>
      <xdr:row>300</xdr:row>
      <xdr:rowOff>142875</xdr:rowOff>
    </xdr:to>
    <xdr:pic>
      <xdr:nvPicPr>
        <xdr:cNvPr id="1204" name="Subgraph-Lia2oo4">
          <a:extLst>
            <a:ext uri="{FF2B5EF4-FFF2-40B4-BE49-F238E27FC236}">
              <a16:creationId xmlns:a16="http://schemas.microsoft.com/office/drawing/2014/main" id="{8D73EA35-F05F-4B07-852D-BDD51F031455}"/>
            </a:ext>
          </a:extLst>
        </xdr:cNvPr>
        <xdr:cNvPicPr>
          <a:picLocks/>
        </xdr:cNvPicPr>
      </xdr:nvPicPr>
      <xdr:blipFill>
        <a:blip xmlns:r="http://schemas.openxmlformats.org/officeDocument/2006/relationships" r:embed="rId287">
          <a:extLst>
            <a:ext uri="{28A0092B-C50C-407E-A947-70E740481C1C}">
              <a14:useLocalDpi xmlns:a14="http://schemas.microsoft.com/office/drawing/2010/main" val="0"/>
            </a:ext>
          </a:extLst>
        </a:blip>
        <a:stretch>
          <a:fillRect/>
        </a:stretch>
      </xdr:blipFill>
      <xdr:spPr>
        <a:xfrm>
          <a:off x="1047750" y="111080550"/>
          <a:ext cx="482600" cy="317500"/>
        </a:xfrm>
        <a:prstGeom prst="rect">
          <a:avLst/>
        </a:prstGeom>
      </xdr:spPr>
    </xdr:pic>
    <xdr:clientData/>
  </xdr:twoCellAnchor>
  <xdr:twoCellAnchor editAs="oneCell">
    <xdr:from>
      <xdr:col>1</xdr:col>
      <xdr:colOff>28575</xdr:colOff>
      <xdr:row>300</xdr:row>
      <xdr:rowOff>187325</xdr:rowOff>
    </xdr:from>
    <xdr:to>
      <xdr:col>1</xdr:col>
      <xdr:colOff>511175</xdr:colOff>
      <xdr:row>301</xdr:row>
      <xdr:rowOff>133350</xdr:rowOff>
    </xdr:to>
    <xdr:pic>
      <xdr:nvPicPr>
        <xdr:cNvPr id="1208" name="Subgraph-AnjuSingh1977">
          <a:extLst>
            <a:ext uri="{FF2B5EF4-FFF2-40B4-BE49-F238E27FC236}">
              <a16:creationId xmlns:a16="http://schemas.microsoft.com/office/drawing/2014/main" id="{1C47692A-9D88-4193-9AA1-B48EE078CB27}"/>
            </a:ext>
          </a:extLst>
        </xdr:cNvPr>
        <xdr:cNvPicPr>
          <a:picLocks/>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1047750" y="111448850"/>
          <a:ext cx="482600" cy="317500"/>
        </a:xfrm>
        <a:prstGeom prst="rect">
          <a:avLst/>
        </a:prstGeom>
      </xdr:spPr>
    </xdr:pic>
    <xdr:clientData/>
  </xdr:twoCellAnchor>
  <xdr:twoCellAnchor editAs="oneCell">
    <xdr:from>
      <xdr:col>1</xdr:col>
      <xdr:colOff>28575</xdr:colOff>
      <xdr:row>301</xdr:row>
      <xdr:rowOff>184150</xdr:rowOff>
    </xdr:from>
    <xdr:to>
      <xdr:col>1</xdr:col>
      <xdr:colOff>511175</xdr:colOff>
      <xdr:row>302</xdr:row>
      <xdr:rowOff>130175</xdr:rowOff>
    </xdr:to>
    <xdr:pic>
      <xdr:nvPicPr>
        <xdr:cNvPr id="1212" name="Subgraph-wink_nod">
          <a:extLst>
            <a:ext uri="{FF2B5EF4-FFF2-40B4-BE49-F238E27FC236}">
              <a16:creationId xmlns:a16="http://schemas.microsoft.com/office/drawing/2014/main" id="{541E8D33-C5C0-4935-B3A6-0D94C7DD484D}"/>
            </a:ext>
          </a:extLst>
        </xdr:cNvPr>
        <xdr:cNvPicPr>
          <a:picLocks/>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1047750" y="111817150"/>
          <a:ext cx="482600" cy="317500"/>
        </a:xfrm>
        <a:prstGeom prst="rect">
          <a:avLst/>
        </a:prstGeom>
      </xdr:spPr>
    </xdr:pic>
    <xdr:clientData/>
  </xdr:twoCellAnchor>
  <xdr:twoCellAnchor editAs="oneCell">
    <xdr:from>
      <xdr:col>1</xdr:col>
      <xdr:colOff>28575</xdr:colOff>
      <xdr:row>302</xdr:row>
      <xdr:rowOff>180975</xdr:rowOff>
    </xdr:from>
    <xdr:to>
      <xdr:col>1</xdr:col>
      <xdr:colOff>511175</xdr:colOff>
      <xdr:row>303</xdr:row>
      <xdr:rowOff>120650</xdr:rowOff>
    </xdr:to>
    <xdr:pic>
      <xdr:nvPicPr>
        <xdr:cNvPr id="1216" name="Subgraph-DaveLapell">
          <a:extLst>
            <a:ext uri="{FF2B5EF4-FFF2-40B4-BE49-F238E27FC236}">
              <a16:creationId xmlns:a16="http://schemas.microsoft.com/office/drawing/2014/main" id="{C3CA9FB7-3CD1-42C8-B25C-F49D5533B10C}"/>
            </a:ext>
          </a:extLst>
        </xdr:cNvPr>
        <xdr:cNvPicPr>
          <a:picLocks/>
        </xdr:cNvPicPr>
      </xdr:nvPicPr>
      <xdr:blipFill>
        <a:blip xmlns:r="http://schemas.openxmlformats.org/officeDocument/2006/relationships" r:embed="rId290">
          <a:extLst>
            <a:ext uri="{28A0092B-C50C-407E-A947-70E740481C1C}">
              <a14:useLocalDpi xmlns:a14="http://schemas.microsoft.com/office/drawing/2010/main" val="0"/>
            </a:ext>
          </a:extLst>
        </a:blip>
        <a:stretch>
          <a:fillRect/>
        </a:stretch>
      </xdr:blipFill>
      <xdr:spPr>
        <a:xfrm>
          <a:off x="1047750" y="112185450"/>
          <a:ext cx="482600" cy="317500"/>
        </a:xfrm>
        <a:prstGeom prst="rect">
          <a:avLst/>
        </a:prstGeom>
      </xdr:spPr>
    </xdr:pic>
    <xdr:clientData/>
  </xdr:twoCellAnchor>
  <xdr:twoCellAnchor editAs="oneCell">
    <xdr:from>
      <xdr:col>1</xdr:col>
      <xdr:colOff>28575</xdr:colOff>
      <xdr:row>303</xdr:row>
      <xdr:rowOff>177800</xdr:rowOff>
    </xdr:from>
    <xdr:to>
      <xdr:col>1</xdr:col>
      <xdr:colOff>511175</xdr:colOff>
      <xdr:row>304</xdr:row>
      <xdr:rowOff>123825</xdr:rowOff>
    </xdr:to>
    <xdr:pic>
      <xdr:nvPicPr>
        <xdr:cNvPr id="1220" name="Subgraph-m_m_m200m">
          <a:extLst>
            <a:ext uri="{FF2B5EF4-FFF2-40B4-BE49-F238E27FC236}">
              <a16:creationId xmlns:a16="http://schemas.microsoft.com/office/drawing/2014/main" id="{9761566E-E2CE-48F7-ADA7-629BA4890547}"/>
            </a:ext>
          </a:extLst>
        </xdr:cNvPr>
        <xdr:cNvPicPr>
          <a:picLocks/>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1047750" y="112553750"/>
          <a:ext cx="482600" cy="317500"/>
        </a:xfrm>
        <a:prstGeom prst="rect">
          <a:avLst/>
        </a:prstGeom>
      </xdr:spPr>
    </xdr:pic>
    <xdr:clientData/>
  </xdr:twoCellAnchor>
  <xdr:twoCellAnchor editAs="oneCell">
    <xdr:from>
      <xdr:col>1</xdr:col>
      <xdr:colOff>28575</xdr:colOff>
      <xdr:row>304</xdr:row>
      <xdr:rowOff>174625</xdr:rowOff>
    </xdr:from>
    <xdr:to>
      <xdr:col>1</xdr:col>
      <xdr:colOff>511175</xdr:colOff>
      <xdr:row>305</xdr:row>
      <xdr:rowOff>120650</xdr:rowOff>
    </xdr:to>
    <xdr:pic>
      <xdr:nvPicPr>
        <xdr:cNvPr id="1224" name="Subgraph-llllsergio">
          <a:extLst>
            <a:ext uri="{FF2B5EF4-FFF2-40B4-BE49-F238E27FC236}">
              <a16:creationId xmlns:a16="http://schemas.microsoft.com/office/drawing/2014/main" id="{BE206519-F8BB-4AA4-9291-6D6A98A2FF2D}"/>
            </a:ext>
          </a:extLst>
        </xdr:cNvPr>
        <xdr:cNvPicPr>
          <a:picLocks/>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1047750" y="112922050"/>
          <a:ext cx="482600" cy="317500"/>
        </a:xfrm>
        <a:prstGeom prst="rect">
          <a:avLst/>
        </a:prstGeom>
      </xdr:spPr>
    </xdr:pic>
    <xdr:clientData/>
  </xdr:twoCellAnchor>
  <xdr:twoCellAnchor editAs="oneCell">
    <xdr:from>
      <xdr:col>1</xdr:col>
      <xdr:colOff>28575</xdr:colOff>
      <xdr:row>305</xdr:row>
      <xdr:rowOff>171450</xdr:rowOff>
    </xdr:from>
    <xdr:to>
      <xdr:col>1</xdr:col>
      <xdr:colOff>511175</xdr:colOff>
      <xdr:row>306</xdr:row>
      <xdr:rowOff>123825</xdr:rowOff>
    </xdr:to>
    <xdr:pic>
      <xdr:nvPicPr>
        <xdr:cNvPr id="1228" name="Subgraph-MagzyG1963">
          <a:extLst>
            <a:ext uri="{FF2B5EF4-FFF2-40B4-BE49-F238E27FC236}">
              <a16:creationId xmlns:a16="http://schemas.microsoft.com/office/drawing/2014/main" id="{24EFB669-5E67-47CB-BA54-5FF299244093}"/>
            </a:ext>
          </a:extLst>
        </xdr:cNvPr>
        <xdr:cNvPicPr>
          <a:picLocks/>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1047750" y="113290350"/>
          <a:ext cx="482600" cy="317500"/>
        </a:xfrm>
        <a:prstGeom prst="rect">
          <a:avLst/>
        </a:prstGeom>
      </xdr:spPr>
    </xdr:pic>
    <xdr:clientData/>
  </xdr:twoCellAnchor>
  <xdr:twoCellAnchor editAs="oneCell">
    <xdr:from>
      <xdr:col>1</xdr:col>
      <xdr:colOff>28575</xdr:colOff>
      <xdr:row>306</xdr:row>
      <xdr:rowOff>168275</xdr:rowOff>
    </xdr:from>
    <xdr:to>
      <xdr:col>1</xdr:col>
      <xdr:colOff>511175</xdr:colOff>
      <xdr:row>307</xdr:row>
      <xdr:rowOff>114300</xdr:rowOff>
    </xdr:to>
    <xdr:pic>
      <xdr:nvPicPr>
        <xdr:cNvPr id="1232" name="Subgraph-LekiKruma">
          <a:extLst>
            <a:ext uri="{FF2B5EF4-FFF2-40B4-BE49-F238E27FC236}">
              <a16:creationId xmlns:a16="http://schemas.microsoft.com/office/drawing/2014/main" id="{BBBB9B9B-3B52-4CCF-8E5E-4AE2ADC3ABCE}"/>
            </a:ext>
          </a:extLst>
        </xdr:cNvPr>
        <xdr:cNvPicPr>
          <a:picLocks/>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1047750" y="113658650"/>
          <a:ext cx="482600" cy="317500"/>
        </a:xfrm>
        <a:prstGeom prst="rect">
          <a:avLst/>
        </a:prstGeom>
      </xdr:spPr>
    </xdr:pic>
    <xdr:clientData/>
  </xdr:twoCellAnchor>
  <xdr:twoCellAnchor editAs="oneCell">
    <xdr:from>
      <xdr:col>1</xdr:col>
      <xdr:colOff>28575</xdr:colOff>
      <xdr:row>307</xdr:row>
      <xdr:rowOff>165100</xdr:rowOff>
    </xdr:from>
    <xdr:to>
      <xdr:col>1</xdr:col>
      <xdr:colOff>511175</xdr:colOff>
      <xdr:row>308</xdr:row>
      <xdr:rowOff>111125</xdr:rowOff>
    </xdr:to>
    <xdr:pic>
      <xdr:nvPicPr>
        <xdr:cNvPr id="1236" name="Subgraph-Giusepp63438209">
          <a:extLst>
            <a:ext uri="{FF2B5EF4-FFF2-40B4-BE49-F238E27FC236}">
              <a16:creationId xmlns:a16="http://schemas.microsoft.com/office/drawing/2014/main" id="{08E68F31-C34A-4F48-92B8-E765FEA31403}"/>
            </a:ext>
          </a:extLst>
        </xdr:cNvPr>
        <xdr:cNvPicPr>
          <a:picLocks/>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1047750" y="114026950"/>
          <a:ext cx="482600" cy="317500"/>
        </a:xfrm>
        <a:prstGeom prst="rect">
          <a:avLst/>
        </a:prstGeom>
      </xdr:spPr>
    </xdr:pic>
    <xdr:clientData/>
  </xdr:twoCellAnchor>
  <xdr:twoCellAnchor editAs="oneCell">
    <xdr:from>
      <xdr:col>1</xdr:col>
      <xdr:colOff>28575</xdr:colOff>
      <xdr:row>308</xdr:row>
      <xdr:rowOff>161925</xdr:rowOff>
    </xdr:from>
    <xdr:to>
      <xdr:col>1</xdr:col>
      <xdr:colOff>511175</xdr:colOff>
      <xdr:row>309</xdr:row>
      <xdr:rowOff>101600</xdr:rowOff>
    </xdr:to>
    <xdr:pic>
      <xdr:nvPicPr>
        <xdr:cNvPr id="1240" name="Subgraph-jockowillink">
          <a:extLst>
            <a:ext uri="{FF2B5EF4-FFF2-40B4-BE49-F238E27FC236}">
              <a16:creationId xmlns:a16="http://schemas.microsoft.com/office/drawing/2014/main" id="{7FE14F33-A2EC-4F4C-B386-D26C8ED98CD1}"/>
            </a:ext>
          </a:extLst>
        </xdr:cNvPr>
        <xdr:cNvPicPr>
          <a:picLocks/>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1047750" y="114395250"/>
          <a:ext cx="482600" cy="317500"/>
        </a:xfrm>
        <a:prstGeom prst="rect">
          <a:avLst/>
        </a:prstGeom>
      </xdr:spPr>
    </xdr:pic>
    <xdr:clientData/>
  </xdr:twoCellAnchor>
  <xdr:twoCellAnchor editAs="oneCell">
    <xdr:from>
      <xdr:col>1</xdr:col>
      <xdr:colOff>28575</xdr:colOff>
      <xdr:row>309</xdr:row>
      <xdr:rowOff>158750</xdr:rowOff>
    </xdr:from>
    <xdr:to>
      <xdr:col>1</xdr:col>
      <xdr:colOff>511175</xdr:colOff>
      <xdr:row>310</xdr:row>
      <xdr:rowOff>104775</xdr:rowOff>
    </xdr:to>
    <xdr:pic>
      <xdr:nvPicPr>
        <xdr:cNvPr id="1244" name="Subgraph-rayray692">
          <a:extLst>
            <a:ext uri="{FF2B5EF4-FFF2-40B4-BE49-F238E27FC236}">
              <a16:creationId xmlns:a16="http://schemas.microsoft.com/office/drawing/2014/main" id="{112D413C-CAB7-401E-B850-2D538F461FFA}"/>
            </a:ext>
          </a:extLst>
        </xdr:cNvPr>
        <xdr:cNvPicPr>
          <a:picLocks/>
        </xdr:cNvPicPr>
      </xdr:nvPicPr>
      <xdr:blipFill>
        <a:blip xmlns:r="http://schemas.openxmlformats.org/officeDocument/2006/relationships" r:embed="rId297">
          <a:extLst>
            <a:ext uri="{28A0092B-C50C-407E-A947-70E740481C1C}">
              <a14:useLocalDpi xmlns:a14="http://schemas.microsoft.com/office/drawing/2010/main" val="0"/>
            </a:ext>
          </a:extLst>
        </a:blip>
        <a:stretch>
          <a:fillRect/>
        </a:stretch>
      </xdr:blipFill>
      <xdr:spPr>
        <a:xfrm>
          <a:off x="1047750" y="114763550"/>
          <a:ext cx="482600" cy="317500"/>
        </a:xfrm>
        <a:prstGeom prst="rect">
          <a:avLst/>
        </a:prstGeom>
      </xdr:spPr>
    </xdr:pic>
    <xdr:clientData/>
  </xdr:twoCellAnchor>
  <xdr:twoCellAnchor editAs="oneCell">
    <xdr:from>
      <xdr:col>1</xdr:col>
      <xdr:colOff>28575</xdr:colOff>
      <xdr:row>310</xdr:row>
      <xdr:rowOff>155575</xdr:rowOff>
    </xdr:from>
    <xdr:to>
      <xdr:col>1</xdr:col>
      <xdr:colOff>511175</xdr:colOff>
      <xdr:row>311</xdr:row>
      <xdr:rowOff>101600</xdr:rowOff>
    </xdr:to>
    <xdr:pic>
      <xdr:nvPicPr>
        <xdr:cNvPr id="1248" name="Subgraph-magistertalley">
          <a:extLst>
            <a:ext uri="{FF2B5EF4-FFF2-40B4-BE49-F238E27FC236}">
              <a16:creationId xmlns:a16="http://schemas.microsoft.com/office/drawing/2014/main" id="{9D8350F3-1C8F-47B0-8B75-4103CA2284E7}"/>
            </a:ext>
          </a:extLst>
        </xdr:cNvPr>
        <xdr:cNvPicPr>
          <a:picLocks/>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1047750" y="115131850"/>
          <a:ext cx="482600" cy="317500"/>
        </a:xfrm>
        <a:prstGeom prst="rect">
          <a:avLst/>
        </a:prstGeom>
      </xdr:spPr>
    </xdr:pic>
    <xdr:clientData/>
  </xdr:twoCellAnchor>
  <xdr:twoCellAnchor editAs="oneCell">
    <xdr:from>
      <xdr:col>1</xdr:col>
      <xdr:colOff>28575</xdr:colOff>
      <xdr:row>311</xdr:row>
      <xdr:rowOff>152400</xdr:rowOff>
    </xdr:from>
    <xdr:to>
      <xdr:col>1</xdr:col>
      <xdr:colOff>511175</xdr:colOff>
      <xdr:row>312</xdr:row>
      <xdr:rowOff>104775</xdr:rowOff>
    </xdr:to>
    <xdr:pic>
      <xdr:nvPicPr>
        <xdr:cNvPr id="1252" name="Subgraph-geraldfitz1977">
          <a:extLst>
            <a:ext uri="{FF2B5EF4-FFF2-40B4-BE49-F238E27FC236}">
              <a16:creationId xmlns:a16="http://schemas.microsoft.com/office/drawing/2014/main" id="{60D84B75-26F8-41A9-A8B2-482086717A41}"/>
            </a:ext>
          </a:extLst>
        </xdr:cNvPr>
        <xdr:cNvPicPr>
          <a:picLocks/>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1047750" y="115500150"/>
          <a:ext cx="482600" cy="317500"/>
        </a:xfrm>
        <a:prstGeom prst="rect">
          <a:avLst/>
        </a:prstGeom>
      </xdr:spPr>
    </xdr:pic>
    <xdr:clientData/>
  </xdr:twoCellAnchor>
  <xdr:twoCellAnchor editAs="oneCell">
    <xdr:from>
      <xdr:col>1</xdr:col>
      <xdr:colOff>28575</xdr:colOff>
      <xdr:row>312</xdr:row>
      <xdr:rowOff>149225</xdr:rowOff>
    </xdr:from>
    <xdr:to>
      <xdr:col>1</xdr:col>
      <xdr:colOff>511175</xdr:colOff>
      <xdr:row>313</xdr:row>
      <xdr:rowOff>95250</xdr:rowOff>
    </xdr:to>
    <xdr:pic>
      <xdr:nvPicPr>
        <xdr:cNvPr id="1256" name="Subgraph-Indivisible_sd">
          <a:extLst>
            <a:ext uri="{FF2B5EF4-FFF2-40B4-BE49-F238E27FC236}">
              <a16:creationId xmlns:a16="http://schemas.microsoft.com/office/drawing/2014/main" id="{AEBCC661-1EA4-4C08-92FC-9F381AFFA3FE}"/>
            </a:ext>
          </a:extLst>
        </xdr:cNvPr>
        <xdr:cNvPicPr>
          <a:picLocks/>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1047750" y="115868450"/>
          <a:ext cx="482600" cy="317500"/>
        </a:xfrm>
        <a:prstGeom prst="rect">
          <a:avLst/>
        </a:prstGeom>
      </xdr:spPr>
    </xdr:pic>
    <xdr:clientData/>
  </xdr:twoCellAnchor>
  <xdr:twoCellAnchor editAs="oneCell">
    <xdr:from>
      <xdr:col>1</xdr:col>
      <xdr:colOff>28575</xdr:colOff>
      <xdr:row>313</xdr:row>
      <xdr:rowOff>146050</xdr:rowOff>
    </xdr:from>
    <xdr:to>
      <xdr:col>1</xdr:col>
      <xdr:colOff>511175</xdr:colOff>
      <xdr:row>314</xdr:row>
      <xdr:rowOff>92075</xdr:rowOff>
    </xdr:to>
    <xdr:pic>
      <xdr:nvPicPr>
        <xdr:cNvPr id="1260" name="Subgraph-realdonaldtrump">
          <a:extLst>
            <a:ext uri="{FF2B5EF4-FFF2-40B4-BE49-F238E27FC236}">
              <a16:creationId xmlns:a16="http://schemas.microsoft.com/office/drawing/2014/main" id="{22A5B4F9-C1DA-48AF-B85C-2D0C1AA6C55E}"/>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7750" y="116236750"/>
          <a:ext cx="482600" cy="317500"/>
        </a:xfrm>
        <a:prstGeom prst="rect">
          <a:avLst/>
        </a:prstGeom>
      </xdr:spPr>
    </xdr:pic>
    <xdr:clientData/>
  </xdr:twoCellAnchor>
  <xdr:twoCellAnchor editAs="oneCell">
    <xdr:from>
      <xdr:col>1</xdr:col>
      <xdr:colOff>28575</xdr:colOff>
      <xdr:row>314</xdr:row>
      <xdr:rowOff>142875</xdr:rowOff>
    </xdr:from>
    <xdr:to>
      <xdr:col>1</xdr:col>
      <xdr:colOff>511175</xdr:colOff>
      <xdr:row>315</xdr:row>
      <xdr:rowOff>82550</xdr:rowOff>
    </xdr:to>
    <xdr:pic>
      <xdr:nvPicPr>
        <xdr:cNvPr id="1264" name="Subgraph-FFenian67">
          <a:extLst>
            <a:ext uri="{FF2B5EF4-FFF2-40B4-BE49-F238E27FC236}">
              <a16:creationId xmlns:a16="http://schemas.microsoft.com/office/drawing/2014/main" id="{A6AA802D-84F1-4453-A154-191AAD578117}"/>
            </a:ext>
          </a:extLst>
        </xdr:cNvPr>
        <xdr:cNvPicPr>
          <a:picLocks/>
        </xdr:cNvPicPr>
      </xdr:nvPicPr>
      <xdr:blipFill>
        <a:blip xmlns:r="http://schemas.openxmlformats.org/officeDocument/2006/relationships" r:embed="rId301">
          <a:extLst>
            <a:ext uri="{28A0092B-C50C-407E-A947-70E740481C1C}">
              <a14:useLocalDpi xmlns:a14="http://schemas.microsoft.com/office/drawing/2010/main" val="0"/>
            </a:ext>
          </a:extLst>
        </a:blip>
        <a:stretch>
          <a:fillRect/>
        </a:stretch>
      </xdr:blipFill>
      <xdr:spPr>
        <a:xfrm>
          <a:off x="1047750" y="116605050"/>
          <a:ext cx="482600" cy="317500"/>
        </a:xfrm>
        <a:prstGeom prst="rect">
          <a:avLst/>
        </a:prstGeom>
      </xdr:spPr>
    </xdr:pic>
    <xdr:clientData/>
  </xdr:twoCellAnchor>
  <xdr:twoCellAnchor editAs="oneCell">
    <xdr:from>
      <xdr:col>1</xdr:col>
      <xdr:colOff>28575</xdr:colOff>
      <xdr:row>315</xdr:row>
      <xdr:rowOff>139700</xdr:rowOff>
    </xdr:from>
    <xdr:to>
      <xdr:col>1</xdr:col>
      <xdr:colOff>511175</xdr:colOff>
      <xdr:row>316</xdr:row>
      <xdr:rowOff>85725</xdr:rowOff>
    </xdr:to>
    <xdr:pic>
      <xdr:nvPicPr>
        <xdr:cNvPr id="1268" name="Subgraph-Jakirshbaum">
          <a:extLst>
            <a:ext uri="{FF2B5EF4-FFF2-40B4-BE49-F238E27FC236}">
              <a16:creationId xmlns:a16="http://schemas.microsoft.com/office/drawing/2014/main" id="{C27E8337-BB6D-4E8F-9BD1-00959A78F41C}"/>
            </a:ext>
          </a:extLst>
        </xdr:cNvPr>
        <xdr:cNvPicPr>
          <a:picLocks/>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1047750" y="116973350"/>
          <a:ext cx="482600" cy="317500"/>
        </a:xfrm>
        <a:prstGeom prst="rect">
          <a:avLst/>
        </a:prstGeom>
      </xdr:spPr>
    </xdr:pic>
    <xdr:clientData/>
  </xdr:twoCellAnchor>
  <xdr:twoCellAnchor editAs="oneCell">
    <xdr:from>
      <xdr:col>1</xdr:col>
      <xdr:colOff>28575</xdr:colOff>
      <xdr:row>316</xdr:row>
      <xdr:rowOff>136525</xdr:rowOff>
    </xdr:from>
    <xdr:to>
      <xdr:col>1</xdr:col>
      <xdr:colOff>511175</xdr:colOff>
      <xdr:row>317</xdr:row>
      <xdr:rowOff>82550</xdr:rowOff>
    </xdr:to>
    <xdr:pic>
      <xdr:nvPicPr>
        <xdr:cNvPr id="1272" name="Subgraph-_ash_slr_">
          <a:extLst>
            <a:ext uri="{FF2B5EF4-FFF2-40B4-BE49-F238E27FC236}">
              <a16:creationId xmlns:a16="http://schemas.microsoft.com/office/drawing/2014/main" id="{7F7B0B71-6027-40A8-836F-BB8F21C4EA40}"/>
            </a:ext>
          </a:extLst>
        </xdr:cNvPr>
        <xdr:cNvPicPr>
          <a:picLocks/>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1047750" y="117341650"/>
          <a:ext cx="482600" cy="317500"/>
        </a:xfrm>
        <a:prstGeom prst="rect">
          <a:avLst/>
        </a:prstGeom>
      </xdr:spPr>
    </xdr:pic>
    <xdr:clientData/>
  </xdr:twoCellAnchor>
  <xdr:twoCellAnchor editAs="oneCell">
    <xdr:from>
      <xdr:col>1</xdr:col>
      <xdr:colOff>28575</xdr:colOff>
      <xdr:row>317</xdr:row>
      <xdr:rowOff>133350</xdr:rowOff>
    </xdr:from>
    <xdr:to>
      <xdr:col>1</xdr:col>
      <xdr:colOff>511175</xdr:colOff>
      <xdr:row>318</xdr:row>
      <xdr:rowOff>85725</xdr:rowOff>
    </xdr:to>
    <xdr:pic>
      <xdr:nvPicPr>
        <xdr:cNvPr id="1276" name="Subgraph-ArmyAntointette">
          <a:extLst>
            <a:ext uri="{FF2B5EF4-FFF2-40B4-BE49-F238E27FC236}">
              <a16:creationId xmlns:a16="http://schemas.microsoft.com/office/drawing/2014/main" id="{0DD6FF01-DF69-4099-9287-0C44A8FA6483}"/>
            </a:ext>
          </a:extLst>
        </xdr:cNvPr>
        <xdr:cNvPicPr>
          <a:picLocks/>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1047750" y="117709950"/>
          <a:ext cx="482600" cy="317500"/>
        </a:xfrm>
        <a:prstGeom prst="rect">
          <a:avLst/>
        </a:prstGeom>
      </xdr:spPr>
    </xdr:pic>
    <xdr:clientData/>
  </xdr:twoCellAnchor>
  <xdr:twoCellAnchor editAs="oneCell">
    <xdr:from>
      <xdr:col>1</xdr:col>
      <xdr:colOff>28575</xdr:colOff>
      <xdr:row>318</xdr:row>
      <xdr:rowOff>130175</xdr:rowOff>
    </xdr:from>
    <xdr:to>
      <xdr:col>1</xdr:col>
      <xdr:colOff>511175</xdr:colOff>
      <xdr:row>319</xdr:row>
      <xdr:rowOff>76200</xdr:rowOff>
    </xdr:to>
    <xdr:pic>
      <xdr:nvPicPr>
        <xdr:cNvPr id="1280" name="Subgraph-icuDeb">
          <a:extLst>
            <a:ext uri="{FF2B5EF4-FFF2-40B4-BE49-F238E27FC236}">
              <a16:creationId xmlns:a16="http://schemas.microsoft.com/office/drawing/2014/main" id="{2551C95E-4F15-4776-95E2-7CE5294C2679}"/>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1047750" y="118078250"/>
          <a:ext cx="482600" cy="317500"/>
        </a:xfrm>
        <a:prstGeom prst="rect">
          <a:avLst/>
        </a:prstGeom>
      </xdr:spPr>
    </xdr:pic>
    <xdr:clientData/>
  </xdr:twoCellAnchor>
  <xdr:twoCellAnchor editAs="oneCell">
    <xdr:from>
      <xdr:col>1</xdr:col>
      <xdr:colOff>28575</xdr:colOff>
      <xdr:row>319</xdr:row>
      <xdr:rowOff>127000</xdr:rowOff>
    </xdr:from>
    <xdr:to>
      <xdr:col>1</xdr:col>
      <xdr:colOff>511175</xdr:colOff>
      <xdr:row>320</xdr:row>
      <xdr:rowOff>73025</xdr:rowOff>
    </xdr:to>
    <xdr:pic>
      <xdr:nvPicPr>
        <xdr:cNvPr id="1284" name="Subgraph-2019Sensibility">
          <a:extLst>
            <a:ext uri="{FF2B5EF4-FFF2-40B4-BE49-F238E27FC236}">
              <a16:creationId xmlns:a16="http://schemas.microsoft.com/office/drawing/2014/main" id="{FDED85B7-310E-4C8B-B208-FB46FD9525D9}"/>
            </a:ext>
          </a:extLst>
        </xdr:cNvPr>
        <xdr:cNvPicPr>
          <a:picLocks/>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1047750" y="118446550"/>
          <a:ext cx="482600" cy="317500"/>
        </a:xfrm>
        <a:prstGeom prst="rect">
          <a:avLst/>
        </a:prstGeom>
      </xdr:spPr>
    </xdr:pic>
    <xdr:clientData/>
  </xdr:twoCellAnchor>
  <xdr:twoCellAnchor editAs="oneCell">
    <xdr:from>
      <xdr:col>1</xdr:col>
      <xdr:colOff>28575</xdr:colOff>
      <xdr:row>320</xdr:row>
      <xdr:rowOff>123825</xdr:rowOff>
    </xdr:from>
    <xdr:to>
      <xdr:col>1</xdr:col>
      <xdr:colOff>511175</xdr:colOff>
      <xdr:row>321</xdr:row>
      <xdr:rowOff>63500</xdr:rowOff>
    </xdr:to>
    <xdr:pic>
      <xdr:nvPicPr>
        <xdr:cNvPr id="1288" name="Subgraph-Florian_Hanover">
          <a:extLst>
            <a:ext uri="{FF2B5EF4-FFF2-40B4-BE49-F238E27FC236}">
              <a16:creationId xmlns:a16="http://schemas.microsoft.com/office/drawing/2014/main" id="{4813E71A-C563-4FB6-85AE-0CB8B26D3347}"/>
            </a:ext>
          </a:extLst>
        </xdr:cNvPr>
        <xdr:cNvPicPr>
          <a:picLocks/>
        </xdr:cNvPicPr>
      </xdr:nvPicPr>
      <xdr:blipFill>
        <a:blip xmlns:r="http://schemas.openxmlformats.org/officeDocument/2006/relationships" r:embed="rId307">
          <a:extLst>
            <a:ext uri="{28A0092B-C50C-407E-A947-70E740481C1C}">
              <a14:useLocalDpi xmlns:a14="http://schemas.microsoft.com/office/drawing/2010/main" val="0"/>
            </a:ext>
          </a:extLst>
        </a:blip>
        <a:stretch>
          <a:fillRect/>
        </a:stretch>
      </xdr:blipFill>
      <xdr:spPr>
        <a:xfrm>
          <a:off x="1047750" y="118814850"/>
          <a:ext cx="482600" cy="317500"/>
        </a:xfrm>
        <a:prstGeom prst="rect">
          <a:avLst/>
        </a:prstGeom>
      </xdr:spPr>
    </xdr:pic>
    <xdr:clientData/>
  </xdr:twoCellAnchor>
  <xdr:twoCellAnchor editAs="oneCell">
    <xdr:from>
      <xdr:col>1</xdr:col>
      <xdr:colOff>28575</xdr:colOff>
      <xdr:row>321</xdr:row>
      <xdr:rowOff>120650</xdr:rowOff>
    </xdr:from>
    <xdr:to>
      <xdr:col>1</xdr:col>
      <xdr:colOff>511175</xdr:colOff>
      <xdr:row>322</xdr:row>
      <xdr:rowOff>66675</xdr:rowOff>
    </xdr:to>
    <xdr:pic>
      <xdr:nvPicPr>
        <xdr:cNvPr id="1292" name="Subgraph-scouse_roar">
          <a:extLst>
            <a:ext uri="{FF2B5EF4-FFF2-40B4-BE49-F238E27FC236}">
              <a16:creationId xmlns:a16="http://schemas.microsoft.com/office/drawing/2014/main" id="{C6CF7492-C16F-4D8C-86FD-ED3609D962B4}"/>
            </a:ext>
          </a:extLst>
        </xdr:cNvPr>
        <xdr:cNvPicPr>
          <a:picLocks/>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1047750" y="119183150"/>
          <a:ext cx="482600" cy="317500"/>
        </a:xfrm>
        <a:prstGeom prst="rect">
          <a:avLst/>
        </a:prstGeom>
      </xdr:spPr>
    </xdr:pic>
    <xdr:clientData/>
  </xdr:twoCellAnchor>
  <xdr:twoCellAnchor editAs="oneCell">
    <xdr:from>
      <xdr:col>1</xdr:col>
      <xdr:colOff>28575</xdr:colOff>
      <xdr:row>322</xdr:row>
      <xdr:rowOff>117475</xdr:rowOff>
    </xdr:from>
    <xdr:to>
      <xdr:col>1</xdr:col>
      <xdr:colOff>511175</xdr:colOff>
      <xdr:row>323</xdr:row>
      <xdr:rowOff>63500</xdr:rowOff>
    </xdr:to>
    <xdr:pic>
      <xdr:nvPicPr>
        <xdr:cNvPr id="1296" name="Subgraph-BEMigrantifa">
          <a:extLst>
            <a:ext uri="{FF2B5EF4-FFF2-40B4-BE49-F238E27FC236}">
              <a16:creationId xmlns:a16="http://schemas.microsoft.com/office/drawing/2014/main" id="{AAC5F4BD-CA47-4B8E-AF62-44562C414E20}"/>
            </a:ext>
          </a:extLst>
        </xdr:cNvPr>
        <xdr:cNvPicPr>
          <a:picLocks/>
        </xdr:cNvPicPr>
      </xdr:nvPicPr>
      <xdr:blipFill>
        <a:blip xmlns:r="http://schemas.openxmlformats.org/officeDocument/2006/relationships" r:embed="rId309">
          <a:extLst>
            <a:ext uri="{28A0092B-C50C-407E-A947-70E740481C1C}">
              <a14:useLocalDpi xmlns:a14="http://schemas.microsoft.com/office/drawing/2010/main" val="0"/>
            </a:ext>
          </a:extLst>
        </a:blip>
        <a:stretch>
          <a:fillRect/>
        </a:stretch>
      </xdr:blipFill>
      <xdr:spPr>
        <a:xfrm>
          <a:off x="1047750" y="119551450"/>
          <a:ext cx="482600" cy="317500"/>
        </a:xfrm>
        <a:prstGeom prst="rect">
          <a:avLst/>
        </a:prstGeom>
      </xdr:spPr>
    </xdr:pic>
    <xdr:clientData/>
  </xdr:twoCellAnchor>
  <xdr:twoCellAnchor editAs="oneCell">
    <xdr:from>
      <xdr:col>1</xdr:col>
      <xdr:colOff>28575</xdr:colOff>
      <xdr:row>323</xdr:row>
      <xdr:rowOff>114300</xdr:rowOff>
    </xdr:from>
    <xdr:to>
      <xdr:col>1</xdr:col>
      <xdr:colOff>511175</xdr:colOff>
      <xdr:row>324</xdr:row>
      <xdr:rowOff>66675</xdr:rowOff>
    </xdr:to>
    <xdr:pic>
      <xdr:nvPicPr>
        <xdr:cNvPr id="1300" name="Subgraph-AdrianOertli">
          <a:extLst>
            <a:ext uri="{FF2B5EF4-FFF2-40B4-BE49-F238E27FC236}">
              <a16:creationId xmlns:a16="http://schemas.microsoft.com/office/drawing/2014/main" id="{4E86FEF9-800C-4359-8D77-BEC0BC01EF10}"/>
            </a:ext>
          </a:extLst>
        </xdr:cNvPr>
        <xdr:cNvPicPr>
          <a:picLocks/>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1047750" y="119919750"/>
          <a:ext cx="482600" cy="317500"/>
        </a:xfrm>
        <a:prstGeom prst="rect">
          <a:avLst/>
        </a:prstGeom>
      </xdr:spPr>
    </xdr:pic>
    <xdr:clientData/>
  </xdr:twoCellAnchor>
  <xdr:twoCellAnchor editAs="oneCell">
    <xdr:from>
      <xdr:col>1</xdr:col>
      <xdr:colOff>28575</xdr:colOff>
      <xdr:row>324</xdr:row>
      <xdr:rowOff>111125</xdr:rowOff>
    </xdr:from>
    <xdr:to>
      <xdr:col>1</xdr:col>
      <xdr:colOff>511175</xdr:colOff>
      <xdr:row>325</xdr:row>
      <xdr:rowOff>57150</xdr:rowOff>
    </xdr:to>
    <xdr:pic>
      <xdr:nvPicPr>
        <xdr:cNvPr id="1304" name="Subgraph-Dog23Big">
          <a:extLst>
            <a:ext uri="{FF2B5EF4-FFF2-40B4-BE49-F238E27FC236}">
              <a16:creationId xmlns:a16="http://schemas.microsoft.com/office/drawing/2014/main" id="{9CF65E61-10D9-4A0F-A446-2A33A1A640AC}"/>
            </a:ext>
          </a:extLst>
        </xdr:cNvPr>
        <xdr:cNvPicPr>
          <a:picLocks/>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1047750" y="120288050"/>
          <a:ext cx="482600" cy="317500"/>
        </a:xfrm>
        <a:prstGeom prst="rect">
          <a:avLst/>
        </a:prstGeom>
      </xdr:spPr>
    </xdr:pic>
    <xdr:clientData/>
  </xdr:twoCellAnchor>
  <xdr:twoCellAnchor editAs="oneCell">
    <xdr:from>
      <xdr:col>1</xdr:col>
      <xdr:colOff>28575</xdr:colOff>
      <xdr:row>325</xdr:row>
      <xdr:rowOff>107950</xdr:rowOff>
    </xdr:from>
    <xdr:to>
      <xdr:col>1</xdr:col>
      <xdr:colOff>511175</xdr:colOff>
      <xdr:row>326</xdr:row>
      <xdr:rowOff>53975</xdr:rowOff>
    </xdr:to>
    <xdr:pic>
      <xdr:nvPicPr>
        <xdr:cNvPr id="1308" name="Subgraph-ProudTexan20">
          <a:extLst>
            <a:ext uri="{FF2B5EF4-FFF2-40B4-BE49-F238E27FC236}">
              <a16:creationId xmlns:a16="http://schemas.microsoft.com/office/drawing/2014/main" id="{0DDC6D43-B029-4664-90D4-3A1C44B6902B}"/>
            </a:ext>
          </a:extLst>
        </xdr:cNvPr>
        <xdr:cNvPicPr>
          <a:picLocks/>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1047750" y="120656350"/>
          <a:ext cx="482600" cy="317500"/>
        </a:xfrm>
        <a:prstGeom prst="rect">
          <a:avLst/>
        </a:prstGeom>
      </xdr:spPr>
    </xdr:pic>
    <xdr:clientData/>
  </xdr:twoCellAnchor>
  <xdr:twoCellAnchor editAs="oneCell">
    <xdr:from>
      <xdr:col>1</xdr:col>
      <xdr:colOff>28575</xdr:colOff>
      <xdr:row>326</xdr:row>
      <xdr:rowOff>104775</xdr:rowOff>
    </xdr:from>
    <xdr:to>
      <xdr:col>1</xdr:col>
      <xdr:colOff>511175</xdr:colOff>
      <xdr:row>327</xdr:row>
      <xdr:rowOff>44450</xdr:rowOff>
    </xdr:to>
    <xdr:pic>
      <xdr:nvPicPr>
        <xdr:cNvPr id="1312" name="Subgraph-EKRobinson1">
          <a:extLst>
            <a:ext uri="{FF2B5EF4-FFF2-40B4-BE49-F238E27FC236}">
              <a16:creationId xmlns:a16="http://schemas.microsoft.com/office/drawing/2014/main" id="{5E1F4272-BD1A-45AF-BC4A-C3D2F398CFBA}"/>
            </a:ext>
          </a:extLst>
        </xdr:cNvPr>
        <xdr:cNvPicPr>
          <a:picLocks/>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1047750" y="121024650"/>
          <a:ext cx="482600" cy="317500"/>
        </a:xfrm>
        <a:prstGeom prst="rect">
          <a:avLst/>
        </a:prstGeom>
      </xdr:spPr>
    </xdr:pic>
    <xdr:clientData/>
  </xdr:twoCellAnchor>
  <xdr:twoCellAnchor editAs="oneCell">
    <xdr:from>
      <xdr:col>1</xdr:col>
      <xdr:colOff>28575</xdr:colOff>
      <xdr:row>327</xdr:row>
      <xdr:rowOff>101600</xdr:rowOff>
    </xdr:from>
    <xdr:to>
      <xdr:col>1</xdr:col>
      <xdr:colOff>511175</xdr:colOff>
      <xdr:row>328</xdr:row>
      <xdr:rowOff>47625</xdr:rowOff>
    </xdr:to>
    <xdr:pic>
      <xdr:nvPicPr>
        <xdr:cNvPr id="1316" name="Subgraph-cnni">
          <a:extLst>
            <a:ext uri="{FF2B5EF4-FFF2-40B4-BE49-F238E27FC236}">
              <a16:creationId xmlns:a16="http://schemas.microsoft.com/office/drawing/2014/main" id="{B812CFD4-048D-44F7-B516-5AD518C741BF}"/>
            </a:ext>
          </a:extLst>
        </xdr:cNvPr>
        <xdr:cNvPicPr>
          <a:picLocks/>
        </xdr:cNvPicPr>
      </xdr:nvPicPr>
      <xdr:blipFill>
        <a:blip xmlns:r="http://schemas.openxmlformats.org/officeDocument/2006/relationships" r:embed="rId314">
          <a:extLst>
            <a:ext uri="{28A0092B-C50C-407E-A947-70E740481C1C}">
              <a14:useLocalDpi xmlns:a14="http://schemas.microsoft.com/office/drawing/2010/main" val="0"/>
            </a:ext>
          </a:extLst>
        </a:blip>
        <a:stretch>
          <a:fillRect/>
        </a:stretch>
      </xdr:blipFill>
      <xdr:spPr>
        <a:xfrm>
          <a:off x="1047750" y="121392950"/>
          <a:ext cx="482600" cy="317500"/>
        </a:xfrm>
        <a:prstGeom prst="rect">
          <a:avLst/>
        </a:prstGeom>
      </xdr:spPr>
    </xdr:pic>
    <xdr:clientData/>
  </xdr:twoCellAnchor>
  <xdr:twoCellAnchor editAs="oneCell">
    <xdr:from>
      <xdr:col>1</xdr:col>
      <xdr:colOff>28575</xdr:colOff>
      <xdr:row>328</xdr:row>
      <xdr:rowOff>98425</xdr:rowOff>
    </xdr:from>
    <xdr:to>
      <xdr:col>1</xdr:col>
      <xdr:colOff>511175</xdr:colOff>
      <xdr:row>329</xdr:row>
      <xdr:rowOff>44450</xdr:rowOff>
    </xdr:to>
    <xdr:pic>
      <xdr:nvPicPr>
        <xdr:cNvPr id="1320" name="Subgraph-alycialeah">
          <a:extLst>
            <a:ext uri="{FF2B5EF4-FFF2-40B4-BE49-F238E27FC236}">
              <a16:creationId xmlns:a16="http://schemas.microsoft.com/office/drawing/2014/main" id="{396D4144-098D-4F86-A4DD-3E8F467ABB8F}"/>
            </a:ext>
          </a:extLst>
        </xdr:cNvPr>
        <xdr:cNvPicPr>
          <a:picLocks/>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1047750" y="121761250"/>
          <a:ext cx="482600" cy="317500"/>
        </a:xfrm>
        <a:prstGeom prst="rect">
          <a:avLst/>
        </a:prstGeom>
      </xdr:spPr>
    </xdr:pic>
    <xdr:clientData/>
  </xdr:twoCellAnchor>
  <xdr:twoCellAnchor editAs="oneCell">
    <xdr:from>
      <xdr:col>1</xdr:col>
      <xdr:colOff>28575</xdr:colOff>
      <xdr:row>329</xdr:row>
      <xdr:rowOff>95250</xdr:rowOff>
    </xdr:from>
    <xdr:to>
      <xdr:col>1</xdr:col>
      <xdr:colOff>511175</xdr:colOff>
      <xdr:row>330</xdr:row>
      <xdr:rowOff>47625</xdr:rowOff>
    </xdr:to>
    <xdr:pic>
      <xdr:nvPicPr>
        <xdr:cNvPr id="1324" name="Subgraph-addy_pez">
          <a:extLst>
            <a:ext uri="{FF2B5EF4-FFF2-40B4-BE49-F238E27FC236}">
              <a16:creationId xmlns:a16="http://schemas.microsoft.com/office/drawing/2014/main" id="{08EB5D49-5B97-4B42-9232-48F9DBACD225}"/>
            </a:ext>
          </a:extLst>
        </xdr:cNvPr>
        <xdr:cNvPicPr>
          <a:picLocks/>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1047750" y="122129550"/>
          <a:ext cx="482600" cy="317500"/>
        </a:xfrm>
        <a:prstGeom prst="rect">
          <a:avLst/>
        </a:prstGeom>
      </xdr:spPr>
    </xdr:pic>
    <xdr:clientData/>
  </xdr:twoCellAnchor>
  <xdr:twoCellAnchor editAs="oneCell">
    <xdr:from>
      <xdr:col>1</xdr:col>
      <xdr:colOff>28575</xdr:colOff>
      <xdr:row>330</xdr:row>
      <xdr:rowOff>92075</xdr:rowOff>
    </xdr:from>
    <xdr:to>
      <xdr:col>1</xdr:col>
      <xdr:colOff>511175</xdr:colOff>
      <xdr:row>331</xdr:row>
      <xdr:rowOff>38100</xdr:rowOff>
    </xdr:to>
    <xdr:pic>
      <xdr:nvPicPr>
        <xdr:cNvPr id="1328" name="Subgraph-Alexander_S_KA">
          <a:extLst>
            <a:ext uri="{FF2B5EF4-FFF2-40B4-BE49-F238E27FC236}">
              <a16:creationId xmlns:a16="http://schemas.microsoft.com/office/drawing/2014/main" id="{4D1A64B7-BAB6-49EE-9617-7D5865093CC6}"/>
            </a:ext>
          </a:extLst>
        </xdr:cNvPr>
        <xdr:cNvPicPr>
          <a:picLocks/>
        </xdr:cNvPicPr>
      </xdr:nvPicPr>
      <xdr:blipFill>
        <a:blip xmlns:r="http://schemas.openxmlformats.org/officeDocument/2006/relationships" r:embed="rId317">
          <a:extLst>
            <a:ext uri="{28A0092B-C50C-407E-A947-70E740481C1C}">
              <a14:useLocalDpi xmlns:a14="http://schemas.microsoft.com/office/drawing/2010/main" val="0"/>
            </a:ext>
          </a:extLst>
        </a:blip>
        <a:stretch>
          <a:fillRect/>
        </a:stretch>
      </xdr:blipFill>
      <xdr:spPr>
        <a:xfrm>
          <a:off x="1047750" y="122497850"/>
          <a:ext cx="482600" cy="317500"/>
        </a:xfrm>
        <a:prstGeom prst="rect">
          <a:avLst/>
        </a:prstGeom>
      </xdr:spPr>
    </xdr:pic>
    <xdr:clientData/>
  </xdr:twoCellAnchor>
  <xdr:twoCellAnchor editAs="oneCell">
    <xdr:from>
      <xdr:col>1</xdr:col>
      <xdr:colOff>28575</xdr:colOff>
      <xdr:row>331</xdr:row>
      <xdr:rowOff>88900</xdr:rowOff>
    </xdr:from>
    <xdr:to>
      <xdr:col>1</xdr:col>
      <xdr:colOff>511175</xdr:colOff>
      <xdr:row>332</xdr:row>
      <xdr:rowOff>34925</xdr:rowOff>
    </xdr:to>
    <xdr:pic>
      <xdr:nvPicPr>
        <xdr:cNvPr id="1332" name="Subgraph-docsteinmetz">
          <a:extLst>
            <a:ext uri="{FF2B5EF4-FFF2-40B4-BE49-F238E27FC236}">
              <a16:creationId xmlns:a16="http://schemas.microsoft.com/office/drawing/2014/main" id="{5058604C-B744-4B44-994B-99FAD5E27C97}"/>
            </a:ext>
          </a:extLst>
        </xdr:cNvPr>
        <xdr:cNvPicPr>
          <a:picLocks/>
        </xdr:cNvPicPr>
      </xdr:nvPicPr>
      <xdr:blipFill>
        <a:blip xmlns:r="http://schemas.openxmlformats.org/officeDocument/2006/relationships" r:embed="rId318">
          <a:extLst>
            <a:ext uri="{28A0092B-C50C-407E-A947-70E740481C1C}">
              <a14:useLocalDpi xmlns:a14="http://schemas.microsoft.com/office/drawing/2010/main" val="0"/>
            </a:ext>
          </a:extLst>
        </a:blip>
        <a:stretch>
          <a:fillRect/>
        </a:stretch>
      </xdr:blipFill>
      <xdr:spPr>
        <a:xfrm>
          <a:off x="1047750" y="122866150"/>
          <a:ext cx="482600" cy="317500"/>
        </a:xfrm>
        <a:prstGeom prst="rect">
          <a:avLst/>
        </a:prstGeom>
      </xdr:spPr>
    </xdr:pic>
    <xdr:clientData/>
  </xdr:twoCellAnchor>
  <xdr:twoCellAnchor editAs="oneCell">
    <xdr:from>
      <xdr:col>1</xdr:col>
      <xdr:colOff>28575</xdr:colOff>
      <xdr:row>332</xdr:row>
      <xdr:rowOff>85725</xdr:rowOff>
    </xdr:from>
    <xdr:to>
      <xdr:col>1</xdr:col>
      <xdr:colOff>511175</xdr:colOff>
      <xdr:row>333</xdr:row>
      <xdr:rowOff>25400</xdr:rowOff>
    </xdr:to>
    <xdr:pic>
      <xdr:nvPicPr>
        <xdr:cNvPr id="1336" name="Subgraph-thejtlewis">
          <a:extLst>
            <a:ext uri="{FF2B5EF4-FFF2-40B4-BE49-F238E27FC236}">
              <a16:creationId xmlns:a16="http://schemas.microsoft.com/office/drawing/2014/main" id="{84ADD74B-E718-4066-BDEC-D72D725753DC}"/>
            </a:ext>
          </a:extLst>
        </xdr:cNvPr>
        <xdr:cNvPicPr>
          <a:picLocks/>
        </xdr:cNvPicPr>
      </xdr:nvPicPr>
      <xdr:blipFill>
        <a:blip xmlns:r="http://schemas.openxmlformats.org/officeDocument/2006/relationships" r:embed="rId319">
          <a:extLst>
            <a:ext uri="{28A0092B-C50C-407E-A947-70E740481C1C}">
              <a14:useLocalDpi xmlns:a14="http://schemas.microsoft.com/office/drawing/2010/main" val="0"/>
            </a:ext>
          </a:extLst>
        </a:blip>
        <a:stretch>
          <a:fillRect/>
        </a:stretch>
      </xdr:blipFill>
      <xdr:spPr>
        <a:xfrm>
          <a:off x="1047750" y="123234450"/>
          <a:ext cx="482600" cy="317500"/>
        </a:xfrm>
        <a:prstGeom prst="rect">
          <a:avLst/>
        </a:prstGeom>
      </xdr:spPr>
    </xdr:pic>
    <xdr:clientData/>
  </xdr:twoCellAnchor>
  <xdr:twoCellAnchor editAs="oneCell">
    <xdr:from>
      <xdr:col>1</xdr:col>
      <xdr:colOff>28575</xdr:colOff>
      <xdr:row>333</xdr:row>
      <xdr:rowOff>82550</xdr:rowOff>
    </xdr:from>
    <xdr:to>
      <xdr:col>1</xdr:col>
      <xdr:colOff>511175</xdr:colOff>
      <xdr:row>334</xdr:row>
      <xdr:rowOff>28575</xdr:rowOff>
    </xdr:to>
    <xdr:pic>
      <xdr:nvPicPr>
        <xdr:cNvPr id="1340" name="Subgraph-SoggyMoss11">
          <a:extLst>
            <a:ext uri="{FF2B5EF4-FFF2-40B4-BE49-F238E27FC236}">
              <a16:creationId xmlns:a16="http://schemas.microsoft.com/office/drawing/2014/main" id="{A08C9855-EF8E-4C0C-89BD-C73F760530BC}"/>
            </a:ext>
          </a:extLst>
        </xdr:cNvPr>
        <xdr:cNvPicPr>
          <a:picLocks/>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1047750" y="123602750"/>
          <a:ext cx="482600" cy="317500"/>
        </a:xfrm>
        <a:prstGeom prst="rect">
          <a:avLst/>
        </a:prstGeom>
      </xdr:spPr>
    </xdr:pic>
    <xdr:clientData/>
  </xdr:twoCellAnchor>
  <xdr:twoCellAnchor editAs="oneCell">
    <xdr:from>
      <xdr:col>1</xdr:col>
      <xdr:colOff>28575</xdr:colOff>
      <xdr:row>334</xdr:row>
      <xdr:rowOff>79375</xdr:rowOff>
    </xdr:from>
    <xdr:to>
      <xdr:col>1</xdr:col>
      <xdr:colOff>511175</xdr:colOff>
      <xdr:row>335</xdr:row>
      <xdr:rowOff>25400</xdr:rowOff>
    </xdr:to>
    <xdr:pic>
      <xdr:nvPicPr>
        <xdr:cNvPr id="1344" name="Subgraph-IvankaTrump">
          <a:extLst>
            <a:ext uri="{FF2B5EF4-FFF2-40B4-BE49-F238E27FC236}">
              <a16:creationId xmlns:a16="http://schemas.microsoft.com/office/drawing/2014/main" id="{FE4185EE-D25D-483D-90A0-3E63D32874A3}"/>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1047750" y="123971050"/>
          <a:ext cx="482600" cy="317500"/>
        </a:xfrm>
        <a:prstGeom prst="rect">
          <a:avLst/>
        </a:prstGeom>
      </xdr:spPr>
    </xdr:pic>
    <xdr:clientData/>
  </xdr:twoCellAnchor>
  <xdr:twoCellAnchor editAs="oneCell">
    <xdr:from>
      <xdr:col>1</xdr:col>
      <xdr:colOff>28575</xdr:colOff>
      <xdr:row>335</xdr:row>
      <xdr:rowOff>76200</xdr:rowOff>
    </xdr:from>
    <xdr:to>
      <xdr:col>1</xdr:col>
      <xdr:colOff>511175</xdr:colOff>
      <xdr:row>336</xdr:row>
      <xdr:rowOff>28575</xdr:rowOff>
    </xdr:to>
    <xdr:pic>
      <xdr:nvPicPr>
        <xdr:cNvPr id="1348" name="Subgraph-DaniLudwigMdB">
          <a:extLst>
            <a:ext uri="{FF2B5EF4-FFF2-40B4-BE49-F238E27FC236}">
              <a16:creationId xmlns:a16="http://schemas.microsoft.com/office/drawing/2014/main" id="{8C6E3C9C-3C18-4A94-ADE4-FED29383EEE0}"/>
            </a:ext>
          </a:extLst>
        </xdr:cNvPr>
        <xdr:cNvPicPr>
          <a:picLocks/>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1047750" y="124339350"/>
          <a:ext cx="482600" cy="317500"/>
        </a:xfrm>
        <a:prstGeom prst="rect">
          <a:avLst/>
        </a:prstGeom>
      </xdr:spPr>
    </xdr:pic>
    <xdr:clientData/>
  </xdr:twoCellAnchor>
  <xdr:twoCellAnchor editAs="oneCell">
    <xdr:from>
      <xdr:col>1</xdr:col>
      <xdr:colOff>28575</xdr:colOff>
      <xdr:row>336</xdr:row>
      <xdr:rowOff>73025</xdr:rowOff>
    </xdr:from>
    <xdr:to>
      <xdr:col>1</xdr:col>
      <xdr:colOff>511175</xdr:colOff>
      <xdr:row>337</xdr:row>
      <xdr:rowOff>19050</xdr:rowOff>
    </xdr:to>
    <xdr:pic>
      <xdr:nvPicPr>
        <xdr:cNvPr id="1352" name="Subgraph-andyrv1960">
          <a:extLst>
            <a:ext uri="{FF2B5EF4-FFF2-40B4-BE49-F238E27FC236}">
              <a16:creationId xmlns:a16="http://schemas.microsoft.com/office/drawing/2014/main" id="{9810FD63-B9FA-4D52-99A1-D575D2FA3A82}"/>
            </a:ext>
          </a:extLst>
        </xdr:cNvPr>
        <xdr:cNvPicPr>
          <a:picLocks/>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1047750" y="124707650"/>
          <a:ext cx="482600" cy="317500"/>
        </a:xfrm>
        <a:prstGeom prst="rect">
          <a:avLst/>
        </a:prstGeom>
      </xdr:spPr>
    </xdr:pic>
    <xdr:clientData/>
  </xdr:twoCellAnchor>
  <xdr:twoCellAnchor editAs="oneCell">
    <xdr:from>
      <xdr:col>1</xdr:col>
      <xdr:colOff>28575</xdr:colOff>
      <xdr:row>337</xdr:row>
      <xdr:rowOff>69850</xdr:rowOff>
    </xdr:from>
    <xdr:to>
      <xdr:col>1</xdr:col>
      <xdr:colOff>511175</xdr:colOff>
      <xdr:row>338</xdr:row>
      <xdr:rowOff>15875</xdr:rowOff>
    </xdr:to>
    <xdr:pic>
      <xdr:nvPicPr>
        <xdr:cNvPr id="1356" name="Subgraph-kimguilfoyle">
          <a:extLst>
            <a:ext uri="{FF2B5EF4-FFF2-40B4-BE49-F238E27FC236}">
              <a16:creationId xmlns:a16="http://schemas.microsoft.com/office/drawing/2014/main" id="{8C0875E0-74A6-4ABD-BA46-746B5E07D38E}"/>
            </a:ext>
          </a:extLst>
        </xdr:cNvPr>
        <xdr:cNvPicPr>
          <a:picLocks/>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047750" y="125075950"/>
          <a:ext cx="482600" cy="317500"/>
        </a:xfrm>
        <a:prstGeom prst="rect">
          <a:avLst/>
        </a:prstGeom>
      </xdr:spPr>
    </xdr:pic>
    <xdr:clientData/>
  </xdr:twoCellAnchor>
  <xdr:twoCellAnchor editAs="oneCell">
    <xdr:from>
      <xdr:col>1</xdr:col>
      <xdr:colOff>28575</xdr:colOff>
      <xdr:row>338</xdr:row>
      <xdr:rowOff>66675</xdr:rowOff>
    </xdr:from>
    <xdr:to>
      <xdr:col>1</xdr:col>
      <xdr:colOff>511175</xdr:colOff>
      <xdr:row>339</xdr:row>
      <xdr:rowOff>6350</xdr:rowOff>
    </xdr:to>
    <xdr:pic>
      <xdr:nvPicPr>
        <xdr:cNvPr id="1360" name="Subgraph-think_overnews">
          <a:extLst>
            <a:ext uri="{FF2B5EF4-FFF2-40B4-BE49-F238E27FC236}">
              <a16:creationId xmlns:a16="http://schemas.microsoft.com/office/drawing/2014/main" id="{99E94710-61E5-478E-BAD6-88AE788C5907}"/>
            </a:ext>
          </a:extLst>
        </xdr:cNvPr>
        <xdr:cNvPicPr>
          <a:picLocks/>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1047750" y="125444250"/>
          <a:ext cx="482600" cy="317500"/>
        </a:xfrm>
        <a:prstGeom prst="rect">
          <a:avLst/>
        </a:prstGeom>
      </xdr:spPr>
    </xdr:pic>
    <xdr:clientData/>
  </xdr:twoCellAnchor>
  <xdr:twoCellAnchor editAs="oneCell">
    <xdr:from>
      <xdr:col>1</xdr:col>
      <xdr:colOff>28575</xdr:colOff>
      <xdr:row>339</xdr:row>
      <xdr:rowOff>63500</xdr:rowOff>
    </xdr:from>
    <xdr:to>
      <xdr:col>1</xdr:col>
      <xdr:colOff>511175</xdr:colOff>
      <xdr:row>340</xdr:row>
      <xdr:rowOff>9525</xdr:rowOff>
    </xdr:to>
    <xdr:pic>
      <xdr:nvPicPr>
        <xdr:cNvPr id="1364" name="Subgraph-ladyhaja">
          <a:extLst>
            <a:ext uri="{FF2B5EF4-FFF2-40B4-BE49-F238E27FC236}">
              <a16:creationId xmlns:a16="http://schemas.microsoft.com/office/drawing/2014/main" id="{6E8C4F86-8793-4355-8C9A-DDB9B3175D34}"/>
            </a:ext>
          </a:extLst>
        </xdr:cNvPr>
        <xdr:cNvPicPr>
          <a:picLocks/>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1047750" y="125812550"/>
          <a:ext cx="482600" cy="317500"/>
        </a:xfrm>
        <a:prstGeom prst="rect">
          <a:avLst/>
        </a:prstGeom>
      </xdr:spPr>
    </xdr:pic>
    <xdr:clientData/>
  </xdr:twoCellAnchor>
  <xdr:twoCellAnchor editAs="oneCell">
    <xdr:from>
      <xdr:col>1</xdr:col>
      <xdr:colOff>28575</xdr:colOff>
      <xdr:row>340</xdr:row>
      <xdr:rowOff>60325</xdr:rowOff>
    </xdr:from>
    <xdr:to>
      <xdr:col>1</xdr:col>
      <xdr:colOff>511175</xdr:colOff>
      <xdr:row>341</xdr:row>
      <xdr:rowOff>6350</xdr:rowOff>
    </xdr:to>
    <xdr:pic>
      <xdr:nvPicPr>
        <xdr:cNvPr id="1368" name="Subgraph-PamaMapa423">
          <a:extLst>
            <a:ext uri="{FF2B5EF4-FFF2-40B4-BE49-F238E27FC236}">
              <a16:creationId xmlns:a16="http://schemas.microsoft.com/office/drawing/2014/main" id="{917306DF-FF2C-4A0C-AE29-3D5A11360699}"/>
            </a:ext>
          </a:extLst>
        </xdr:cNvPr>
        <xdr:cNvPicPr>
          <a:picLocks/>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1047750" y="126180850"/>
          <a:ext cx="482600" cy="317500"/>
        </a:xfrm>
        <a:prstGeom prst="rect">
          <a:avLst/>
        </a:prstGeom>
      </xdr:spPr>
    </xdr:pic>
    <xdr:clientData/>
  </xdr:twoCellAnchor>
  <xdr:twoCellAnchor editAs="oneCell">
    <xdr:from>
      <xdr:col>1</xdr:col>
      <xdr:colOff>28575</xdr:colOff>
      <xdr:row>341</xdr:row>
      <xdr:rowOff>57150</xdr:rowOff>
    </xdr:from>
    <xdr:to>
      <xdr:col>1</xdr:col>
      <xdr:colOff>511175</xdr:colOff>
      <xdr:row>342</xdr:row>
      <xdr:rowOff>9525</xdr:rowOff>
    </xdr:to>
    <xdr:pic>
      <xdr:nvPicPr>
        <xdr:cNvPr id="1372" name="Subgraph-NYPDSpecialops">
          <a:extLst>
            <a:ext uri="{FF2B5EF4-FFF2-40B4-BE49-F238E27FC236}">
              <a16:creationId xmlns:a16="http://schemas.microsoft.com/office/drawing/2014/main" id="{554267C1-C9E1-43F2-95FF-A1A935A763B4}"/>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1047750" y="126549150"/>
          <a:ext cx="482600" cy="317500"/>
        </a:xfrm>
        <a:prstGeom prst="rect">
          <a:avLst/>
        </a:prstGeom>
      </xdr:spPr>
    </xdr:pic>
    <xdr:clientData/>
  </xdr:twoCellAnchor>
  <xdr:twoCellAnchor editAs="oneCell">
    <xdr:from>
      <xdr:col>1</xdr:col>
      <xdr:colOff>28575</xdr:colOff>
      <xdr:row>342</xdr:row>
      <xdr:rowOff>53975</xdr:rowOff>
    </xdr:from>
    <xdr:to>
      <xdr:col>1</xdr:col>
      <xdr:colOff>511175</xdr:colOff>
      <xdr:row>343</xdr:row>
      <xdr:rowOff>0</xdr:rowOff>
    </xdr:to>
    <xdr:pic>
      <xdr:nvPicPr>
        <xdr:cNvPr id="1376" name="Subgraph-CharlieDaniels">
          <a:extLst>
            <a:ext uri="{FF2B5EF4-FFF2-40B4-BE49-F238E27FC236}">
              <a16:creationId xmlns:a16="http://schemas.microsoft.com/office/drawing/2014/main" id="{4C0233AD-AE53-41C5-9398-154A17B4F48C}"/>
            </a:ext>
          </a:extLst>
        </xdr:cNvPr>
        <xdr:cNvPicPr>
          <a:picLocks/>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1047750" y="126917450"/>
          <a:ext cx="482600" cy="317500"/>
        </a:xfrm>
        <a:prstGeom prst="rect">
          <a:avLst/>
        </a:prstGeom>
      </xdr:spPr>
    </xdr:pic>
    <xdr:clientData/>
  </xdr:twoCellAnchor>
  <xdr:twoCellAnchor editAs="oneCell">
    <xdr:from>
      <xdr:col>1</xdr:col>
      <xdr:colOff>28575</xdr:colOff>
      <xdr:row>343</xdr:row>
      <xdr:rowOff>50800</xdr:rowOff>
    </xdr:from>
    <xdr:to>
      <xdr:col>1</xdr:col>
      <xdr:colOff>511175</xdr:colOff>
      <xdr:row>344</xdr:row>
      <xdr:rowOff>1058</xdr:rowOff>
    </xdr:to>
    <xdr:pic>
      <xdr:nvPicPr>
        <xdr:cNvPr id="1380" name="Subgraph-NYPDDetectives">
          <a:extLst>
            <a:ext uri="{FF2B5EF4-FFF2-40B4-BE49-F238E27FC236}">
              <a16:creationId xmlns:a16="http://schemas.microsoft.com/office/drawing/2014/main" id="{1FC97B1B-A6F5-4E78-8DAB-EFBB37134333}"/>
            </a:ext>
          </a:extLst>
        </xdr:cNvPr>
        <xdr:cNvPicPr>
          <a:picLocks/>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1047750" y="127285750"/>
          <a:ext cx="482600" cy="317500"/>
        </a:xfrm>
        <a:prstGeom prst="rect">
          <a:avLst/>
        </a:prstGeom>
      </xdr:spPr>
    </xdr:pic>
    <xdr:clientData/>
  </xdr:twoCellAnchor>
  <xdr:twoCellAnchor editAs="oneCell">
    <xdr:from>
      <xdr:col>1</xdr:col>
      <xdr:colOff>28575</xdr:colOff>
      <xdr:row>344</xdr:row>
      <xdr:rowOff>47625</xdr:rowOff>
    </xdr:from>
    <xdr:to>
      <xdr:col>1</xdr:col>
      <xdr:colOff>511175</xdr:colOff>
      <xdr:row>345</xdr:row>
      <xdr:rowOff>1059</xdr:rowOff>
    </xdr:to>
    <xdr:pic>
      <xdr:nvPicPr>
        <xdr:cNvPr id="1384" name="Subgraph-sandsasha8">
          <a:extLst>
            <a:ext uri="{FF2B5EF4-FFF2-40B4-BE49-F238E27FC236}">
              <a16:creationId xmlns:a16="http://schemas.microsoft.com/office/drawing/2014/main" id="{190A1531-577D-49CC-83F6-FC79174CFCE4}"/>
            </a:ext>
          </a:extLst>
        </xdr:cNvPr>
        <xdr:cNvPicPr>
          <a:picLocks/>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1047750" y="127654050"/>
          <a:ext cx="482600" cy="317500"/>
        </a:xfrm>
        <a:prstGeom prst="rect">
          <a:avLst/>
        </a:prstGeom>
      </xdr:spPr>
    </xdr:pic>
    <xdr:clientData/>
  </xdr:twoCellAnchor>
  <xdr:twoCellAnchor editAs="oneCell">
    <xdr:from>
      <xdr:col>1</xdr:col>
      <xdr:colOff>28575</xdr:colOff>
      <xdr:row>345</xdr:row>
      <xdr:rowOff>44450</xdr:rowOff>
    </xdr:from>
    <xdr:to>
      <xdr:col>1</xdr:col>
      <xdr:colOff>511175</xdr:colOff>
      <xdr:row>345</xdr:row>
      <xdr:rowOff>361950</xdr:rowOff>
    </xdr:to>
    <xdr:pic>
      <xdr:nvPicPr>
        <xdr:cNvPr id="1388" name="Subgraph-WalterDemocracy">
          <a:extLst>
            <a:ext uri="{FF2B5EF4-FFF2-40B4-BE49-F238E27FC236}">
              <a16:creationId xmlns:a16="http://schemas.microsoft.com/office/drawing/2014/main" id="{70FD9989-61D3-4EB1-9E90-A3C167C67F0B}"/>
            </a:ext>
          </a:extLst>
        </xdr:cNvPr>
        <xdr:cNvPicPr>
          <a:picLocks/>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1047750" y="128022350"/>
          <a:ext cx="482600" cy="317500"/>
        </a:xfrm>
        <a:prstGeom prst="rect">
          <a:avLst/>
        </a:prstGeom>
      </xdr:spPr>
    </xdr:pic>
    <xdr:clientData/>
  </xdr:twoCellAnchor>
  <xdr:twoCellAnchor editAs="oneCell">
    <xdr:from>
      <xdr:col>1</xdr:col>
      <xdr:colOff>28575</xdr:colOff>
      <xdr:row>346</xdr:row>
      <xdr:rowOff>41275</xdr:rowOff>
    </xdr:from>
    <xdr:to>
      <xdr:col>1</xdr:col>
      <xdr:colOff>511175</xdr:colOff>
      <xdr:row>346</xdr:row>
      <xdr:rowOff>358775</xdr:rowOff>
    </xdr:to>
    <xdr:pic>
      <xdr:nvPicPr>
        <xdr:cNvPr id="1392" name="Subgraph-ChicagoPD19">
          <a:extLst>
            <a:ext uri="{FF2B5EF4-FFF2-40B4-BE49-F238E27FC236}">
              <a16:creationId xmlns:a16="http://schemas.microsoft.com/office/drawing/2014/main" id="{A52425AD-AEE0-4463-BD25-0601B36168D8}"/>
            </a:ext>
          </a:extLst>
        </xdr:cNvPr>
        <xdr:cNvPicPr>
          <a:picLocks/>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1047750" y="128390650"/>
          <a:ext cx="482600" cy="317500"/>
        </a:xfrm>
        <a:prstGeom prst="rect">
          <a:avLst/>
        </a:prstGeom>
      </xdr:spPr>
    </xdr:pic>
    <xdr:clientData/>
  </xdr:twoCellAnchor>
  <xdr:twoCellAnchor editAs="oneCell">
    <xdr:from>
      <xdr:col>1</xdr:col>
      <xdr:colOff>28575</xdr:colOff>
      <xdr:row>347</xdr:row>
      <xdr:rowOff>38100</xdr:rowOff>
    </xdr:from>
    <xdr:to>
      <xdr:col>1</xdr:col>
      <xdr:colOff>511175</xdr:colOff>
      <xdr:row>347</xdr:row>
      <xdr:rowOff>349250</xdr:rowOff>
    </xdr:to>
    <xdr:pic>
      <xdr:nvPicPr>
        <xdr:cNvPr id="1396" name="Subgraph-GoBuckeyesOH">
          <a:extLst>
            <a:ext uri="{FF2B5EF4-FFF2-40B4-BE49-F238E27FC236}">
              <a16:creationId xmlns:a16="http://schemas.microsoft.com/office/drawing/2014/main" id="{A71C6169-3778-4D8B-887B-88BC1D2C356F}"/>
            </a:ext>
          </a:extLst>
        </xdr:cNvPr>
        <xdr:cNvPicPr>
          <a:picLocks/>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1047750" y="128758950"/>
          <a:ext cx="482600" cy="317500"/>
        </a:xfrm>
        <a:prstGeom prst="rect">
          <a:avLst/>
        </a:prstGeom>
      </xdr:spPr>
    </xdr:pic>
    <xdr:clientData/>
  </xdr:twoCellAnchor>
  <xdr:twoCellAnchor editAs="oneCell">
    <xdr:from>
      <xdr:col>1</xdr:col>
      <xdr:colOff>28575</xdr:colOff>
      <xdr:row>348</xdr:row>
      <xdr:rowOff>34925</xdr:rowOff>
    </xdr:from>
    <xdr:to>
      <xdr:col>1</xdr:col>
      <xdr:colOff>511175</xdr:colOff>
      <xdr:row>348</xdr:row>
      <xdr:rowOff>352425</xdr:rowOff>
    </xdr:to>
    <xdr:pic>
      <xdr:nvPicPr>
        <xdr:cNvPr id="1400" name="Subgraph-RM88881470">
          <a:extLst>
            <a:ext uri="{FF2B5EF4-FFF2-40B4-BE49-F238E27FC236}">
              <a16:creationId xmlns:a16="http://schemas.microsoft.com/office/drawing/2014/main" id="{DE42D310-1B3D-4972-B478-1BAE02E32CE4}"/>
            </a:ext>
          </a:extLst>
        </xdr:cNvPr>
        <xdr:cNvPicPr>
          <a:picLocks/>
        </xdr:cNvPicPr>
      </xdr:nvPicPr>
      <xdr:blipFill>
        <a:blip xmlns:r="http://schemas.openxmlformats.org/officeDocument/2006/relationships" r:embed="rId333">
          <a:extLst>
            <a:ext uri="{28A0092B-C50C-407E-A947-70E740481C1C}">
              <a14:useLocalDpi xmlns:a14="http://schemas.microsoft.com/office/drawing/2010/main" val="0"/>
            </a:ext>
          </a:extLst>
        </a:blip>
        <a:stretch>
          <a:fillRect/>
        </a:stretch>
      </xdr:blipFill>
      <xdr:spPr>
        <a:xfrm>
          <a:off x="1047750" y="129127250"/>
          <a:ext cx="482600" cy="317500"/>
        </a:xfrm>
        <a:prstGeom prst="rect">
          <a:avLst/>
        </a:prstGeom>
      </xdr:spPr>
    </xdr:pic>
    <xdr:clientData/>
  </xdr:twoCellAnchor>
  <xdr:twoCellAnchor editAs="oneCell">
    <xdr:from>
      <xdr:col>1</xdr:col>
      <xdr:colOff>28575</xdr:colOff>
      <xdr:row>349</xdr:row>
      <xdr:rowOff>31750</xdr:rowOff>
    </xdr:from>
    <xdr:to>
      <xdr:col>1</xdr:col>
      <xdr:colOff>511175</xdr:colOff>
      <xdr:row>349</xdr:row>
      <xdr:rowOff>349250</xdr:rowOff>
    </xdr:to>
    <xdr:pic>
      <xdr:nvPicPr>
        <xdr:cNvPr id="1404" name="Subgraph-Matridge7">
          <a:extLst>
            <a:ext uri="{FF2B5EF4-FFF2-40B4-BE49-F238E27FC236}">
              <a16:creationId xmlns:a16="http://schemas.microsoft.com/office/drawing/2014/main" id="{400424D6-9295-473B-92AA-E44E71937C32}"/>
            </a:ext>
          </a:extLst>
        </xdr:cNvPr>
        <xdr:cNvPicPr>
          <a:picLocks/>
        </xdr:cNvPicPr>
      </xdr:nvPicPr>
      <xdr:blipFill>
        <a:blip xmlns:r="http://schemas.openxmlformats.org/officeDocument/2006/relationships" r:embed="rId334">
          <a:extLst>
            <a:ext uri="{28A0092B-C50C-407E-A947-70E740481C1C}">
              <a14:useLocalDpi xmlns:a14="http://schemas.microsoft.com/office/drawing/2010/main" val="0"/>
            </a:ext>
          </a:extLst>
        </a:blip>
        <a:stretch>
          <a:fillRect/>
        </a:stretch>
      </xdr:blipFill>
      <xdr:spPr>
        <a:xfrm>
          <a:off x="1047750" y="129495550"/>
          <a:ext cx="482600" cy="317500"/>
        </a:xfrm>
        <a:prstGeom prst="rect">
          <a:avLst/>
        </a:prstGeom>
      </xdr:spPr>
    </xdr:pic>
    <xdr:clientData/>
  </xdr:twoCellAnchor>
  <xdr:twoCellAnchor editAs="oneCell">
    <xdr:from>
      <xdr:col>1</xdr:col>
      <xdr:colOff>28575</xdr:colOff>
      <xdr:row>350</xdr:row>
      <xdr:rowOff>28575</xdr:rowOff>
    </xdr:from>
    <xdr:to>
      <xdr:col>1</xdr:col>
      <xdr:colOff>511175</xdr:colOff>
      <xdr:row>350</xdr:row>
      <xdr:rowOff>352425</xdr:rowOff>
    </xdr:to>
    <xdr:pic>
      <xdr:nvPicPr>
        <xdr:cNvPr id="1408" name="Subgraph-NYPDChiefPatrol">
          <a:extLst>
            <a:ext uri="{FF2B5EF4-FFF2-40B4-BE49-F238E27FC236}">
              <a16:creationId xmlns:a16="http://schemas.microsoft.com/office/drawing/2014/main" id="{2B3691CC-A123-454F-AED6-A1858D45C44A}"/>
            </a:ext>
          </a:extLst>
        </xdr:cNvPr>
        <xdr:cNvPicPr>
          <a:picLocks/>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1047750" y="129863850"/>
          <a:ext cx="482600" cy="317500"/>
        </a:xfrm>
        <a:prstGeom prst="rect">
          <a:avLst/>
        </a:prstGeom>
      </xdr:spPr>
    </xdr:pic>
    <xdr:clientData/>
  </xdr:twoCellAnchor>
  <xdr:twoCellAnchor editAs="oneCell">
    <xdr:from>
      <xdr:col>1</xdr:col>
      <xdr:colOff>28575</xdr:colOff>
      <xdr:row>351</xdr:row>
      <xdr:rowOff>25400</xdr:rowOff>
    </xdr:from>
    <xdr:to>
      <xdr:col>1</xdr:col>
      <xdr:colOff>511175</xdr:colOff>
      <xdr:row>351</xdr:row>
      <xdr:rowOff>342900</xdr:rowOff>
    </xdr:to>
    <xdr:pic>
      <xdr:nvPicPr>
        <xdr:cNvPr id="1412" name="Subgraph-JFNYC1">
          <a:extLst>
            <a:ext uri="{FF2B5EF4-FFF2-40B4-BE49-F238E27FC236}">
              <a16:creationId xmlns:a16="http://schemas.microsoft.com/office/drawing/2014/main" id="{53158F69-B92A-40DB-9EE1-ACD8FCF51F4D}"/>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1047750" y="130232150"/>
          <a:ext cx="482600" cy="317500"/>
        </a:xfrm>
        <a:prstGeom prst="rect">
          <a:avLst/>
        </a:prstGeom>
      </xdr:spPr>
    </xdr:pic>
    <xdr:clientData/>
  </xdr:twoCellAnchor>
  <xdr:twoCellAnchor editAs="oneCell">
    <xdr:from>
      <xdr:col>1</xdr:col>
      <xdr:colOff>28575</xdr:colOff>
      <xdr:row>352</xdr:row>
      <xdr:rowOff>22225</xdr:rowOff>
    </xdr:from>
    <xdr:to>
      <xdr:col>1</xdr:col>
      <xdr:colOff>511175</xdr:colOff>
      <xdr:row>352</xdr:row>
      <xdr:rowOff>339725</xdr:rowOff>
    </xdr:to>
    <xdr:pic>
      <xdr:nvPicPr>
        <xdr:cNvPr id="1416" name="Subgraph-GOPLeader">
          <a:extLst>
            <a:ext uri="{FF2B5EF4-FFF2-40B4-BE49-F238E27FC236}">
              <a16:creationId xmlns:a16="http://schemas.microsoft.com/office/drawing/2014/main" id="{39858822-66D8-4479-8161-3791BA62283D}"/>
            </a:ext>
          </a:extLst>
        </xdr:cNvPr>
        <xdr:cNvPicPr>
          <a:picLocks/>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047750" y="130600450"/>
          <a:ext cx="482600" cy="317500"/>
        </a:xfrm>
        <a:prstGeom prst="rect">
          <a:avLst/>
        </a:prstGeom>
      </xdr:spPr>
    </xdr:pic>
    <xdr:clientData/>
  </xdr:twoCellAnchor>
  <xdr:twoCellAnchor editAs="oneCell">
    <xdr:from>
      <xdr:col>1</xdr:col>
      <xdr:colOff>28575</xdr:colOff>
      <xdr:row>353</xdr:row>
      <xdr:rowOff>19050</xdr:rowOff>
    </xdr:from>
    <xdr:to>
      <xdr:col>1</xdr:col>
      <xdr:colOff>511175</xdr:colOff>
      <xdr:row>353</xdr:row>
      <xdr:rowOff>330200</xdr:rowOff>
    </xdr:to>
    <xdr:pic>
      <xdr:nvPicPr>
        <xdr:cNvPr id="1420" name="Subgraph-TomArnold">
          <a:extLst>
            <a:ext uri="{FF2B5EF4-FFF2-40B4-BE49-F238E27FC236}">
              <a16:creationId xmlns:a16="http://schemas.microsoft.com/office/drawing/2014/main" id="{8F98E35C-6A19-497D-BDE1-A5FCB4005A6A}"/>
            </a:ext>
          </a:extLst>
        </xdr:cNvPr>
        <xdr:cNvPicPr>
          <a:picLocks/>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1047750" y="130968750"/>
          <a:ext cx="482600" cy="317500"/>
        </a:xfrm>
        <a:prstGeom prst="rect">
          <a:avLst/>
        </a:prstGeom>
      </xdr:spPr>
    </xdr:pic>
    <xdr:clientData/>
  </xdr:twoCellAnchor>
  <xdr:twoCellAnchor editAs="oneCell">
    <xdr:from>
      <xdr:col>1</xdr:col>
      <xdr:colOff>28575</xdr:colOff>
      <xdr:row>354</xdr:row>
      <xdr:rowOff>15875</xdr:rowOff>
    </xdr:from>
    <xdr:to>
      <xdr:col>1</xdr:col>
      <xdr:colOff>511175</xdr:colOff>
      <xdr:row>354</xdr:row>
      <xdr:rowOff>333375</xdr:rowOff>
    </xdr:to>
    <xdr:pic>
      <xdr:nvPicPr>
        <xdr:cNvPr id="1424" name="Subgraph-IllinoisOpen">
          <a:extLst>
            <a:ext uri="{FF2B5EF4-FFF2-40B4-BE49-F238E27FC236}">
              <a16:creationId xmlns:a16="http://schemas.microsoft.com/office/drawing/2014/main" id="{1D2BF856-C505-4085-A094-7F19CD7A6B2B}"/>
            </a:ext>
          </a:extLst>
        </xdr:cNvPr>
        <xdr:cNvPicPr>
          <a:picLocks/>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1047750" y="131337050"/>
          <a:ext cx="482600" cy="317500"/>
        </a:xfrm>
        <a:prstGeom prst="rect">
          <a:avLst/>
        </a:prstGeom>
      </xdr:spPr>
    </xdr:pic>
    <xdr:clientData/>
  </xdr:twoCellAnchor>
  <xdr:twoCellAnchor editAs="oneCell">
    <xdr:from>
      <xdr:col>1</xdr:col>
      <xdr:colOff>28575</xdr:colOff>
      <xdr:row>355</xdr:row>
      <xdr:rowOff>12700</xdr:rowOff>
    </xdr:from>
    <xdr:to>
      <xdr:col>1</xdr:col>
      <xdr:colOff>511175</xdr:colOff>
      <xdr:row>355</xdr:row>
      <xdr:rowOff>330200</xdr:rowOff>
    </xdr:to>
    <xdr:pic>
      <xdr:nvPicPr>
        <xdr:cNvPr id="1428" name="Subgraph-Dolfan6419">
          <a:extLst>
            <a:ext uri="{FF2B5EF4-FFF2-40B4-BE49-F238E27FC236}">
              <a16:creationId xmlns:a16="http://schemas.microsoft.com/office/drawing/2014/main" id="{F7E8937C-2720-4551-A8BE-6DC903FC1F72}"/>
            </a:ext>
          </a:extLst>
        </xdr:cNvPr>
        <xdr:cNvPicPr>
          <a:picLocks/>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1047750" y="131705350"/>
          <a:ext cx="482600" cy="317500"/>
        </a:xfrm>
        <a:prstGeom prst="rect">
          <a:avLst/>
        </a:prstGeom>
      </xdr:spPr>
    </xdr:pic>
    <xdr:clientData/>
  </xdr:twoCellAnchor>
  <xdr:twoCellAnchor editAs="oneCell">
    <xdr:from>
      <xdr:col>1</xdr:col>
      <xdr:colOff>28575</xdr:colOff>
      <xdr:row>356</xdr:row>
      <xdr:rowOff>9525</xdr:rowOff>
    </xdr:from>
    <xdr:to>
      <xdr:col>1</xdr:col>
      <xdr:colOff>511175</xdr:colOff>
      <xdr:row>356</xdr:row>
      <xdr:rowOff>333375</xdr:rowOff>
    </xdr:to>
    <xdr:pic>
      <xdr:nvPicPr>
        <xdr:cNvPr id="1432" name="Subgraph-aluhoedje33">
          <a:extLst>
            <a:ext uri="{FF2B5EF4-FFF2-40B4-BE49-F238E27FC236}">
              <a16:creationId xmlns:a16="http://schemas.microsoft.com/office/drawing/2014/main" id="{191DE71C-A2D7-49A3-A84F-CF6315A36899}"/>
            </a:ext>
          </a:extLst>
        </xdr:cNvPr>
        <xdr:cNvPicPr>
          <a:picLocks/>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1047750" y="132073650"/>
          <a:ext cx="482600" cy="317500"/>
        </a:xfrm>
        <a:prstGeom prst="rect">
          <a:avLst/>
        </a:prstGeom>
      </xdr:spPr>
    </xdr:pic>
    <xdr:clientData/>
  </xdr:twoCellAnchor>
  <xdr:twoCellAnchor editAs="oneCell">
    <xdr:from>
      <xdr:col>1</xdr:col>
      <xdr:colOff>28575</xdr:colOff>
      <xdr:row>357</xdr:row>
      <xdr:rowOff>6350</xdr:rowOff>
    </xdr:from>
    <xdr:to>
      <xdr:col>1</xdr:col>
      <xdr:colOff>511175</xdr:colOff>
      <xdr:row>357</xdr:row>
      <xdr:rowOff>323850</xdr:rowOff>
    </xdr:to>
    <xdr:pic>
      <xdr:nvPicPr>
        <xdr:cNvPr id="1436" name="Subgraph-bacusano5">
          <a:extLst>
            <a:ext uri="{FF2B5EF4-FFF2-40B4-BE49-F238E27FC236}">
              <a16:creationId xmlns:a16="http://schemas.microsoft.com/office/drawing/2014/main" id="{411D0E6B-AFD3-4A70-B1B6-5DD4B3728EFD}"/>
            </a:ext>
          </a:extLst>
        </xdr:cNvPr>
        <xdr:cNvPicPr>
          <a:picLocks/>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1047750" y="132441950"/>
          <a:ext cx="482600" cy="317500"/>
        </a:xfrm>
        <a:prstGeom prst="rect">
          <a:avLst/>
        </a:prstGeom>
      </xdr:spPr>
    </xdr:pic>
    <xdr:clientData/>
  </xdr:twoCellAnchor>
  <xdr:twoCellAnchor editAs="oneCell">
    <xdr:from>
      <xdr:col>1</xdr:col>
      <xdr:colOff>28575</xdr:colOff>
      <xdr:row>358</xdr:row>
      <xdr:rowOff>3175</xdr:rowOff>
    </xdr:from>
    <xdr:to>
      <xdr:col>1</xdr:col>
      <xdr:colOff>511175</xdr:colOff>
      <xdr:row>358</xdr:row>
      <xdr:rowOff>320675</xdr:rowOff>
    </xdr:to>
    <xdr:pic>
      <xdr:nvPicPr>
        <xdr:cNvPr id="1440" name="Subgraph-SalzenBart">
          <a:extLst>
            <a:ext uri="{FF2B5EF4-FFF2-40B4-BE49-F238E27FC236}">
              <a16:creationId xmlns:a16="http://schemas.microsoft.com/office/drawing/2014/main" id="{AB1C13CA-4AD5-4DF4-B0D1-0889F6D60FDB}"/>
            </a:ext>
          </a:extLst>
        </xdr:cNvPr>
        <xdr:cNvPicPr>
          <a:picLocks/>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1047750" y="132810250"/>
          <a:ext cx="482600" cy="317500"/>
        </a:xfrm>
        <a:prstGeom prst="rect">
          <a:avLst/>
        </a:prstGeom>
      </xdr:spPr>
    </xdr:pic>
    <xdr:clientData/>
  </xdr:twoCellAnchor>
  <xdr:twoCellAnchor editAs="oneCell">
    <xdr:from>
      <xdr:col>1</xdr:col>
      <xdr:colOff>28575</xdr:colOff>
      <xdr:row>359</xdr:row>
      <xdr:rowOff>0</xdr:rowOff>
    </xdr:from>
    <xdr:to>
      <xdr:col>1</xdr:col>
      <xdr:colOff>511175</xdr:colOff>
      <xdr:row>359</xdr:row>
      <xdr:rowOff>311150</xdr:rowOff>
    </xdr:to>
    <xdr:pic>
      <xdr:nvPicPr>
        <xdr:cNvPr id="1444" name="Subgraph-0Lobsterhauler">
          <a:extLst>
            <a:ext uri="{FF2B5EF4-FFF2-40B4-BE49-F238E27FC236}">
              <a16:creationId xmlns:a16="http://schemas.microsoft.com/office/drawing/2014/main" id="{ED177063-7E5A-4813-ABB8-EC2B26A9C4E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1047750" y="133178550"/>
          <a:ext cx="482600" cy="317500"/>
        </a:xfrm>
        <a:prstGeom prst="rect">
          <a:avLst/>
        </a:prstGeom>
      </xdr:spPr>
    </xdr:pic>
    <xdr:clientData/>
  </xdr:twoCellAnchor>
  <xdr:twoCellAnchor editAs="oneCell">
    <xdr:from>
      <xdr:col>1</xdr:col>
      <xdr:colOff>28575</xdr:colOff>
      <xdr:row>359</xdr:row>
      <xdr:rowOff>368300</xdr:rowOff>
    </xdr:from>
    <xdr:to>
      <xdr:col>1</xdr:col>
      <xdr:colOff>511175</xdr:colOff>
      <xdr:row>360</xdr:row>
      <xdr:rowOff>314325</xdr:rowOff>
    </xdr:to>
    <xdr:pic>
      <xdr:nvPicPr>
        <xdr:cNvPr id="1448" name="Subgraph-WeAreFlagged">
          <a:extLst>
            <a:ext uri="{FF2B5EF4-FFF2-40B4-BE49-F238E27FC236}">
              <a16:creationId xmlns:a16="http://schemas.microsoft.com/office/drawing/2014/main" id="{E0943EDE-B44F-4D78-B0B0-149E5C13BF8A}"/>
            </a:ext>
          </a:extLst>
        </xdr:cNvPr>
        <xdr:cNvPicPr>
          <a:picLocks/>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1047750" y="133546850"/>
          <a:ext cx="482600" cy="317500"/>
        </a:xfrm>
        <a:prstGeom prst="rect">
          <a:avLst/>
        </a:prstGeom>
      </xdr:spPr>
    </xdr:pic>
    <xdr:clientData/>
  </xdr:twoCellAnchor>
  <xdr:twoCellAnchor editAs="oneCell">
    <xdr:from>
      <xdr:col>1</xdr:col>
      <xdr:colOff>28575</xdr:colOff>
      <xdr:row>360</xdr:row>
      <xdr:rowOff>365125</xdr:rowOff>
    </xdr:from>
    <xdr:to>
      <xdr:col>1</xdr:col>
      <xdr:colOff>511175</xdr:colOff>
      <xdr:row>361</xdr:row>
      <xdr:rowOff>311150</xdr:rowOff>
    </xdr:to>
    <xdr:pic>
      <xdr:nvPicPr>
        <xdr:cNvPr id="1452" name="Subgraph-urmominator_69">
          <a:extLst>
            <a:ext uri="{FF2B5EF4-FFF2-40B4-BE49-F238E27FC236}">
              <a16:creationId xmlns:a16="http://schemas.microsoft.com/office/drawing/2014/main" id="{F40385DE-7DBE-46E3-8D3A-AC777BC48319}"/>
            </a:ext>
          </a:extLst>
        </xdr:cNvPr>
        <xdr:cNvPicPr>
          <a:picLocks/>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1047750" y="133915150"/>
          <a:ext cx="482600" cy="317500"/>
        </a:xfrm>
        <a:prstGeom prst="rect">
          <a:avLst/>
        </a:prstGeom>
      </xdr:spPr>
    </xdr:pic>
    <xdr:clientData/>
  </xdr:twoCellAnchor>
  <xdr:twoCellAnchor editAs="oneCell">
    <xdr:from>
      <xdr:col>1</xdr:col>
      <xdr:colOff>28575</xdr:colOff>
      <xdr:row>361</xdr:row>
      <xdr:rowOff>361950</xdr:rowOff>
    </xdr:from>
    <xdr:to>
      <xdr:col>1</xdr:col>
      <xdr:colOff>511175</xdr:colOff>
      <xdr:row>362</xdr:row>
      <xdr:rowOff>314325</xdr:rowOff>
    </xdr:to>
    <xdr:pic>
      <xdr:nvPicPr>
        <xdr:cNvPr id="1456" name="Subgraph-NJSPBA">
          <a:extLst>
            <a:ext uri="{FF2B5EF4-FFF2-40B4-BE49-F238E27FC236}">
              <a16:creationId xmlns:a16="http://schemas.microsoft.com/office/drawing/2014/main" id="{42A6AFC2-E7C7-4028-94E0-1362873AEA67}"/>
            </a:ext>
          </a:extLst>
        </xdr:cNvPr>
        <xdr:cNvPicPr>
          <a:picLocks/>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1047750" y="134283450"/>
          <a:ext cx="482600" cy="317500"/>
        </a:xfrm>
        <a:prstGeom prst="rect">
          <a:avLst/>
        </a:prstGeom>
      </xdr:spPr>
    </xdr:pic>
    <xdr:clientData/>
  </xdr:twoCellAnchor>
  <xdr:twoCellAnchor editAs="oneCell">
    <xdr:from>
      <xdr:col>1</xdr:col>
      <xdr:colOff>28575</xdr:colOff>
      <xdr:row>362</xdr:row>
      <xdr:rowOff>358775</xdr:rowOff>
    </xdr:from>
    <xdr:to>
      <xdr:col>1</xdr:col>
      <xdr:colOff>511175</xdr:colOff>
      <xdr:row>363</xdr:row>
      <xdr:rowOff>304800</xdr:rowOff>
    </xdr:to>
    <xdr:pic>
      <xdr:nvPicPr>
        <xdr:cNvPr id="1460" name="Subgraph-HaroldsonLafay1">
          <a:extLst>
            <a:ext uri="{FF2B5EF4-FFF2-40B4-BE49-F238E27FC236}">
              <a16:creationId xmlns:a16="http://schemas.microsoft.com/office/drawing/2014/main" id="{C5591531-64D0-45BC-912E-D865A6D779B3}"/>
            </a:ext>
          </a:extLst>
        </xdr:cNvPr>
        <xdr:cNvPicPr>
          <a:picLocks/>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1047750" y="134651750"/>
          <a:ext cx="482600" cy="317500"/>
        </a:xfrm>
        <a:prstGeom prst="rect">
          <a:avLst/>
        </a:prstGeom>
      </xdr:spPr>
    </xdr:pic>
    <xdr:clientData/>
  </xdr:twoCellAnchor>
  <xdr:twoCellAnchor editAs="oneCell">
    <xdr:from>
      <xdr:col>1</xdr:col>
      <xdr:colOff>28575</xdr:colOff>
      <xdr:row>363</xdr:row>
      <xdr:rowOff>355600</xdr:rowOff>
    </xdr:from>
    <xdr:to>
      <xdr:col>1</xdr:col>
      <xdr:colOff>511175</xdr:colOff>
      <xdr:row>364</xdr:row>
      <xdr:rowOff>301625</xdr:rowOff>
    </xdr:to>
    <xdr:pic>
      <xdr:nvPicPr>
        <xdr:cNvPr id="1464" name="Subgraph-AntifowlSales">
          <a:extLst>
            <a:ext uri="{FF2B5EF4-FFF2-40B4-BE49-F238E27FC236}">
              <a16:creationId xmlns:a16="http://schemas.microsoft.com/office/drawing/2014/main" id="{69BF4010-9E13-45D8-BB6D-EB386160BAA4}"/>
            </a:ext>
          </a:extLst>
        </xdr:cNvPr>
        <xdr:cNvPicPr>
          <a:picLocks/>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1047750" y="135020050"/>
          <a:ext cx="482600" cy="317500"/>
        </a:xfrm>
        <a:prstGeom prst="rect">
          <a:avLst/>
        </a:prstGeom>
      </xdr:spPr>
    </xdr:pic>
    <xdr:clientData/>
  </xdr:twoCellAnchor>
  <xdr:twoCellAnchor editAs="oneCell">
    <xdr:from>
      <xdr:col>1</xdr:col>
      <xdr:colOff>28575</xdr:colOff>
      <xdr:row>364</xdr:row>
      <xdr:rowOff>352425</xdr:rowOff>
    </xdr:from>
    <xdr:to>
      <xdr:col>1</xdr:col>
      <xdr:colOff>511175</xdr:colOff>
      <xdr:row>365</xdr:row>
      <xdr:rowOff>292100</xdr:rowOff>
    </xdr:to>
    <xdr:pic>
      <xdr:nvPicPr>
        <xdr:cNvPr id="1468" name="Subgraph-prebs_73">
          <a:extLst>
            <a:ext uri="{FF2B5EF4-FFF2-40B4-BE49-F238E27FC236}">
              <a16:creationId xmlns:a16="http://schemas.microsoft.com/office/drawing/2014/main" id="{2E7C756A-5ED5-4EFD-94CA-B4FFA03DFEA2}"/>
            </a:ext>
          </a:extLst>
        </xdr:cNvPr>
        <xdr:cNvPicPr>
          <a:picLocks/>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1047750" y="135388350"/>
          <a:ext cx="482600" cy="317500"/>
        </a:xfrm>
        <a:prstGeom prst="rect">
          <a:avLst/>
        </a:prstGeom>
      </xdr:spPr>
    </xdr:pic>
    <xdr:clientData/>
  </xdr:twoCellAnchor>
  <xdr:twoCellAnchor editAs="oneCell">
    <xdr:from>
      <xdr:col>1</xdr:col>
      <xdr:colOff>28575</xdr:colOff>
      <xdr:row>365</xdr:row>
      <xdr:rowOff>349250</xdr:rowOff>
    </xdr:from>
    <xdr:to>
      <xdr:col>1</xdr:col>
      <xdr:colOff>511175</xdr:colOff>
      <xdr:row>366</xdr:row>
      <xdr:rowOff>295275</xdr:rowOff>
    </xdr:to>
    <xdr:pic>
      <xdr:nvPicPr>
        <xdr:cNvPr id="1472" name="Subgraph-Case__Reese">
          <a:extLst>
            <a:ext uri="{FF2B5EF4-FFF2-40B4-BE49-F238E27FC236}">
              <a16:creationId xmlns:a16="http://schemas.microsoft.com/office/drawing/2014/main" id="{15F85F20-69FC-44D4-80AD-001288D42DE1}"/>
            </a:ext>
          </a:extLst>
        </xdr:cNvPr>
        <xdr:cNvPicPr>
          <a:picLocks/>
        </xdr:cNvPicPr>
      </xdr:nvPicPr>
      <xdr:blipFill>
        <a:blip xmlns:r="http://schemas.openxmlformats.org/officeDocument/2006/relationships" r:embed="rId350">
          <a:extLst>
            <a:ext uri="{28A0092B-C50C-407E-A947-70E740481C1C}">
              <a14:useLocalDpi xmlns:a14="http://schemas.microsoft.com/office/drawing/2010/main" val="0"/>
            </a:ext>
          </a:extLst>
        </a:blip>
        <a:stretch>
          <a:fillRect/>
        </a:stretch>
      </xdr:blipFill>
      <xdr:spPr>
        <a:xfrm>
          <a:off x="1047750" y="135756650"/>
          <a:ext cx="482600" cy="317500"/>
        </a:xfrm>
        <a:prstGeom prst="rect">
          <a:avLst/>
        </a:prstGeom>
      </xdr:spPr>
    </xdr:pic>
    <xdr:clientData/>
  </xdr:twoCellAnchor>
  <xdr:twoCellAnchor editAs="oneCell">
    <xdr:from>
      <xdr:col>1</xdr:col>
      <xdr:colOff>28575</xdr:colOff>
      <xdr:row>366</xdr:row>
      <xdr:rowOff>346075</xdr:rowOff>
    </xdr:from>
    <xdr:to>
      <xdr:col>1</xdr:col>
      <xdr:colOff>511175</xdr:colOff>
      <xdr:row>367</xdr:row>
      <xdr:rowOff>292100</xdr:rowOff>
    </xdr:to>
    <xdr:pic>
      <xdr:nvPicPr>
        <xdr:cNvPr id="1476" name="Subgraph-JediRocky">
          <a:extLst>
            <a:ext uri="{FF2B5EF4-FFF2-40B4-BE49-F238E27FC236}">
              <a16:creationId xmlns:a16="http://schemas.microsoft.com/office/drawing/2014/main" id="{4B0DEDB6-F69D-420E-9A83-59C41E47CF24}"/>
            </a:ext>
          </a:extLst>
        </xdr:cNvPr>
        <xdr:cNvPicPr>
          <a:picLocks/>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1047750" y="136124950"/>
          <a:ext cx="482600" cy="317500"/>
        </a:xfrm>
        <a:prstGeom prst="rect">
          <a:avLst/>
        </a:prstGeom>
      </xdr:spPr>
    </xdr:pic>
    <xdr:clientData/>
  </xdr:twoCellAnchor>
  <xdr:twoCellAnchor editAs="oneCell">
    <xdr:from>
      <xdr:col>1</xdr:col>
      <xdr:colOff>28575</xdr:colOff>
      <xdr:row>367</xdr:row>
      <xdr:rowOff>342900</xdr:rowOff>
    </xdr:from>
    <xdr:to>
      <xdr:col>1</xdr:col>
      <xdr:colOff>511175</xdr:colOff>
      <xdr:row>368</xdr:row>
      <xdr:rowOff>295275</xdr:rowOff>
    </xdr:to>
    <xdr:pic>
      <xdr:nvPicPr>
        <xdr:cNvPr id="1480" name="Subgraph-JeffM2869">
          <a:extLst>
            <a:ext uri="{FF2B5EF4-FFF2-40B4-BE49-F238E27FC236}">
              <a16:creationId xmlns:a16="http://schemas.microsoft.com/office/drawing/2014/main" id="{753E36D7-D4CC-4BD1-9008-B651E9249767}"/>
            </a:ext>
          </a:extLst>
        </xdr:cNvPr>
        <xdr:cNvPicPr>
          <a:picLocks/>
        </xdr:cNvPicPr>
      </xdr:nvPicPr>
      <xdr:blipFill>
        <a:blip xmlns:r="http://schemas.openxmlformats.org/officeDocument/2006/relationships" r:embed="rId352">
          <a:extLst>
            <a:ext uri="{28A0092B-C50C-407E-A947-70E740481C1C}">
              <a14:useLocalDpi xmlns:a14="http://schemas.microsoft.com/office/drawing/2010/main" val="0"/>
            </a:ext>
          </a:extLst>
        </a:blip>
        <a:stretch>
          <a:fillRect/>
        </a:stretch>
      </xdr:blipFill>
      <xdr:spPr>
        <a:xfrm>
          <a:off x="1047750" y="136493250"/>
          <a:ext cx="482600" cy="317500"/>
        </a:xfrm>
        <a:prstGeom prst="rect">
          <a:avLst/>
        </a:prstGeom>
      </xdr:spPr>
    </xdr:pic>
    <xdr:clientData/>
  </xdr:twoCellAnchor>
  <xdr:twoCellAnchor editAs="oneCell">
    <xdr:from>
      <xdr:col>1</xdr:col>
      <xdr:colOff>28575</xdr:colOff>
      <xdr:row>368</xdr:row>
      <xdr:rowOff>339725</xdr:rowOff>
    </xdr:from>
    <xdr:to>
      <xdr:col>1</xdr:col>
      <xdr:colOff>511175</xdr:colOff>
      <xdr:row>369</xdr:row>
      <xdr:rowOff>285750</xdr:rowOff>
    </xdr:to>
    <xdr:pic>
      <xdr:nvPicPr>
        <xdr:cNvPr id="1484" name="Subgraph-PenneyVC">
          <a:extLst>
            <a:ext uri="{FF2B5EF4-FFF2-40B4-BE49-F238E27FC236}">
              <a16:creationId xmlns:a16="http://schemas.microsoft.com/office/drawing/2014/main" id="{108D9700-6A07-465D-9C3C-40B08072E224}"/>
            </a:ext>
          </a:extLst>
        </xdr:cNvPr>
        <xdr:cNvPicPr>
          <a:picLocks/>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1047750" y="136861550"/>
          <a:ext cx="482600" cy="317500"/>
        </a:xfrm>
        <a:prstGeom prst="rect">
          <a:avLst/>
        </a:prstGeom>
      </xdr:spPr>
    </xdr:pic>
    <xdr:clientData/>
  </xdr:twoCellAnchor>
  <xdr:twoCellAnchor editAs="oneCell">
    <xdr:from>
      <xdr:col>1</xdr:col>
      <xdr:colOff>28575</xdr:colOff>
      <xdr:row>369</xdr:row>
      <xdr:rowOff>336550</xdr:rowOff>
    </xdr:from>
    <xdr:to>
      <xdr:col>1</xdr:col>
      <xdr:colOff>511175</xdr:colOff>
      <xdr:row>370</xdr:row>
      <xdr:rowOff>282575</xdr:rowOff>
    </xdr:to>
    <xdr:pic>
      <xdr:nvPicPr>
        <xdr:cNvPr id="1488" name="Subgraph-PaulStraf014">
          <a:extLst>
            <a:ext uri="{FF2B5EF4-FFF2-40B4-BE49-F238E27FC236}">
              <a16:creationId xmlns:a16="http://schemas.microsoft.com/office/drawing/2014/main" id="{B826DFF4-1D4C-4670-8447-75130B04439A}"/>
            </a:ext>
          </a:extLst>
        </xdr:cNvPr>
        <xdr:cNvPicPr>
          <a:picLocks/>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1047750" y="137229850"/>
          <a:ext cx="482600" cy="317500"/>
        </a:xfrm>
        <a:prstGeom prst="rect">
          <a:avLst/>
        </a:prstGeom>
      </xdr:spPr>
    </xdr:pic>
    <xdr:clientData/>
  </xdr:twoCellAnchor>
  <xdr:twoCellAnchor editAs="oneCell">
    <xdr:from>
      <xdr:col>1</xdr:col>
      <xdr:colOff>28575</xdr:colOff>
      <xdr:row>370</xdr:row>
      <xdr:rowOff>333375</xdr:rowOff>
    </xdr:from>
    <xdr:to>
      <xdr:col>1</xdr:col>
      <xdr:colOff>511175</xdr:colOff>
      <xdr:row>371</xdr:row>
      <xdr:rowOff>273050</xdr:rowOff>
    </xdr:to>
    <xdr:pic>
      <xdr:nvPicPr>
        <xdr:cNvPr id="1492" name="Subgraph-Based_Irish">
          <a:extLst>
            <a:ext uri="{FF2B5EF4-FFF2-40B4-BE49-F238E27FC236}">
              <a16:creationId xmlns:a16="http://schemas.microsoft.com/office/drawing/2014/main" id="{0A3A42C9-DB9E-4CF1-B1E2-367539B48540}"/>
            </a:ext>
          </a:extLst>
        </xdr:cNvPr>
        <xdr:cNvPicPr>
          <a:picLocks/>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1047750" y="137598150"/>
          <a:ext cx="482600" cy="317500"/>
        </a:xfrm>
        <a:prstGeom prst="rect">
          <a:avLst/>
        </a:prstGeom>
      </xdr:spPr>
    </xdr:pic>
    <xdr:clientData/>
  </xdr:twoCellAnchor>
  <xdr:twoCellAnchor editAs="oneCell">
    <xdr:from>
      <xdr:col>1</xdr:col>
      <xdr:colOff>28575</xdr:colOff>
      <xdr:row>371</xdr:row>
      <xdr:rowOff>330200</xdr:rowOff>
    </xdr:from>
    <xdr:to>
      <xdr:col>1</xdr:col>
      <xdr:colOff>511175</xdr:colOff>
      <xdr:row>372</xdr:row>
      <xdr:rowOff>276225</xdr:rowOff>
    </xdr:to>
    <xdr:pic>
      <xdr:nvPicPr>
        <xdr:cNvPr id="1496" name="Subgraph-jonnyklamer">
          <a:extLst>
            <a:ext uri="{FF2B5EF4-FFF2-40B4-BE49-F238E27FC236}">
              <a16:creationId xmlns:a16="http://schemas.microsoft.com/office/drawing/2014/main" id="{D962065D-F965-41EF-BD28-F4D77A2942B0}"/>
            </a:ext>
          </a:extLst>
        </xdr:cNvPr>
        <xdr:cNvPicPr>
          <a:picLocks/>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1047750" y="137966450"/>
          <a:ext cx="482600" cy="317500"/>
        </a:xfrm>
        <a:prstGeom prst="rect">
          <a:avLst/>
        </a:prstGeom>
      </xdr:spPr>
    </xdr:pic>
    <xdr:clientData/>
  </xdr:twoCellAnchor>
  <xdr:twoCellAnchor editAs="oneCell">
    <xdr:from>
      <xdr:col>1</xdr:col>
      <xdr:colOff>28575</xdr:colOff>
      <xdr:row>372</xdr:row>
      <xdr:rowOff>327025</xdr:rowOff>
    </xdr:from>
    <xdr:to>
      <xdr:col>1</xdr:col>
      <xdr:colOff>511175</xdr:colOff>
      <xdr:row>373</xdr:row>
      <xdr:rowOff>273050</xdr:rowOff>
    </xdr:to>
    <xdr:pic>
      <xdr:nvPicPr>
        <xdr:cNvPr id="1500" name="Subgraph-blairs7x70">
          <a:extLst>
            <a:ext uri="{FF2B5EF4-FFF2-40B4-BE49-F238E27FC236}">
              <a16:creationId xmlns:a16="http://schemas.microsoft.com/office/drawing/2014/main" id="{EC87B322-CE6F-4786-B72F-87846512A6CA}"/>
            </a:ext>
          </a:extLst>
        </xdr:cNvPr>
        <xdr:cNvPicPr>
          <a:picLocks/>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1047750" y="138334750"/>
          <a:ext cx="482600" cy="317500"/>
        </a:xfrm>
        <a:prstGeom prst="rect">
          <a:avLst/>
        </a:prstGeom>
      </xdr:spPr>
    </xdr:pic>
    <xdr:clientData/>
  </xdr:twoCellAnchor>
  <xdr:twoCellAnchor editAs="oneCell">
    <xdr:from>
      <xdr:col>1</xdr:col>
      <xdr:colOff>28575</xdr:colOff>
      <xdr:row>373</xdr:row>
      <xdr:rowOff>323850</xdr:rowOff>
    </xdr:from>
    <xdr:to>
      <xdr:col>1</xdr:col>
      <xdr:colOff>511175</xdr:colOff>
      <xdr:row>374</xdr:row>
      <xdr:rowOff>276225</xdr:rowOff>
    </xdr:to>
    <xdr:pic>
      <xdr:nvPicPr>
        <xdr:cNvPr id="1504" name="Subgraph-Chuckle64246462">
          <a:extLst>
            <a:ext uri="{FF2B5EF4-FFF2-40B4-BE49-F238E27FC236}">
              <a16:creationId xmlns:a16="http://schemas.microsoft.com/office/drawing/2014/main" id="{2AA7F4EA-2A99-49C1-84D4-51366774DE7B}"/>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1047750" y="138703050"/>
          <a:ext cx="482600" cy="317500"/>
        </a:xfrm>
        <a:prstGeom prst="rect">
          <a:avLst/>
        </a:prstGeom>
      </xdr:spPr>
    </xdr:pic>
    <xdr:clientData/>
  </xdr:twoCellAnchor>
  <xdr:twoCellAnchor editAs="oneCell">
    <xdr:from>
      <xdr:col>1</xdr:col>
      <xdr:colOff>28575</xdr:colOff>
      <xdr:row>374</xdr:row>
      <xdr:rowOff>320675</xdr:rowOff>
    </xdr:from>
    <xdr:to>
      <xdr:col>1</xdr:col>
      <xdr:colOff>511175</xdr:colOff>
      <xdr:row>375</xdr:row>
      <xdr:rowOff>266700</xdr:rowOff>
    </xdr:to>
    <xdr:pic>
      <xdr:nvPicPr>
        <xdr:cNvPr id="1508" name="Subgraph-Bearded_Guy">
          <a:extLst>
            <a:ext uri="{FF2B5EF4-FFF2-40B4-BE49-F238E27FC236}">
              <a16:creationId xmlns:a16="http://schemas.microsoft.com/office/drawing/2014/main" id="{1E14BDE5-DC6F-4DA9-B81E-830AD11A4C41}"/>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1047750" y="139071350"/>
          <a:ext cx="482600" cy="317500"/>
        </a:xfrm>
        <a:prstGeom prst="rect">
          <a:avLst/>
        </a:prstGeom>
      </xdr:spPr>
    </xdr:pic>
    <xdr:clientData/>
  </xdr:twoCellAnchor>
  <xdr:twoCellAnchor editAs="oneCell">
    <xdr:from>
      <xdr:col>1</xdr:col>
      <xdr:colOff>28575</xdr:colOff>
      <xdr:row>375</xdr:row>
      <xdr:rowOff>317500</xdr:rowOff>
    </xdr:from>
    <xdr:to>
      <xdr:col>1</xdr:col>
      <xdr:colOff>511175</xdr:colOff>
      <xdr:row>376</xdr:row>
      <xdr:rowOff>263525</xdr:rowOff>
    </xdr:to>
    <xdr:pic>
      <xdr:nvPicPr>
        <xdr:cNvPr id="1512" name="Subgraph-failurrbydesign">
          <a:extLst>
            <a:ext uri="{FF2B5EF4-FFF2-40B4-BE49-F238E27FC236}">
              <a16:creationId xmlns:a16="http://schemas.microsoft.com/office/drawing/2014/main" id="{091A88C8-1D0A-46BD-BC18-3BA591AE4DAA}"/>
            </a:ext>
          </a:extLst>
        </xdr:cNvPr>
        <xdr:cNvPicPr>
          <a:picLocks/>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1047750" y="139439650"/>
          <a:ext cx="482600" cy="317500"/>
        </a:xfrm>
        <a:prstGeom prst="rect">
          <a:avLst/>
        </a:prstGeom>
      </xdr:spPr>
    </xdr:pic>
    <xdr:clientData/>
  </xdr:twoCellAnchor>
  <xdr:twoCellAnchor editAs="oneCell">
    <xdr:from>
      <xdr:col>1</xdr:col>
      <xdr:colOff>28575</xdr:colOff>
      <xdr:row>376</xdr:row>
      <xdr:rowOff>314325</xdr:rowOff>
    </xdr:from>
    <xdr:to>
      <xdr:col>1</xdr:col>
      <xdr:colOff>511175</xdr:colOff>
      <xdr:row>377</xdr:row>
      <xdr:rowOff>254000</xdr:rowOff>
    </xdr:to>
    <xdr:pic>
      <xdr:nvPicPr>
        <xdr:cNvPr id="1516" name="Subgraph-westmassgenius">
          <a:extLst>
            <a:ext uri="{FF2B5EF4-FFF2-40B4-BE49-F238E27FC236}">
              <a16:creationId xmlns:a16="http://schemas.microsoft.com/office/drawing/2014/main" id="{7BD94E13-09B4-4A13-9BE1-033C294752AC}"/>
            </a:ext>
          </a:extLst>
        </xdr:cNvPr>
        <xdr:cNvPicPr>
          <a:picLocks/>
        </xdr:cNvPicPr>
      </xdr:nvPicPr>
      <xdr:blipFill>
        <a:blip xmlns:r="http://schemas.openxmlformats.org/officeDocument/2006/relationships" r:embed="rId361">
          <a:extLst>
            <a:ext uri="{28A0092B-C50C-407E-A947-70E740481C1C}">
              <a14:useLocalDpi xmlns:a14="http://schemas.microsoft.com/office/drawing/2010/main" val="0"/>
            </a:ext>
          </a:extLst>
        </a:blip>
        <a:stretch>
          <a:fillRect/>
        </a:stretch>
      </xdr:blipFill>
      <xdr:spPr>
        <a:xfrm>
          <a:off x="1047750" y="139807950"/>
          <a:ext cx="482600" cy="317500"/>
        </a:xfrm>
        <a:prstGeom prst="rect">
          <a:avLst/>
        </a:prstGeom>
      </xdr:spPr>
    </xdr:pic>
    <xdr:clientData/>
  </xdr:twoCellAnchor>
  <xdr:twoCellAnchor editAs="oneCell">
    <xdr:from>
      <xdr:col>1</xdr:col>
      <xdr:colOff>28575</xdr:colOff>
      <xdr:row>377</xdr:row>
      <xdr:rowOff>311150</xdr:rowOff>
    </xdr:from>
    <xdr:to>
      <xdr:col>1</xdr:col>
      <xdr:colOff>511175</xdr:colOff>
      <xdr:row>378</xdr:row>
      <xdr:rowOff>257175</xdr:rowOff>
    </xdr:to>
    <xdr:pic>
      <xdr:nvPicPr>
        <xdr:cNvPr id="1520" name="Subgraph-BattleSwarmBlog">
          <a:extLst>
            <a:ext uri="{FF2B5EF4-FFF2-40B4-BE49-F238E27FC236}">
              <a16:creationId xmlns:a16="http://schemas.microsoft.com/office/drawing/2014/main" id="{9DCA688D-1837-4D6B-9708-FC4F944D0BEA}"/>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1047750" y="140176250"/>
          <a:ext cx="482600" cy="317500"/>
        </a:xfrm>
        <a:prstGeom prst="rect">
          <a:avLst/>
        </a:prstGeom>
      </xdr:spPr>
    </xdr:pic>
    <xdr:clientData/>
  </xdr:twoCellAnchor>
  <xdr:twoCellAnchor editAs="oneCell">
    <xdr:from>
      <xdr:col>1</xdr:col>
      <xdr:colOff>28575</xdr:colOff>
      <xdr:row>378</xdr:row>
      <xdr:rowOff>307975</xdr:rowOff>
    </xdr:from>
    <xdr:to>
      <xdr:col>1</xdr:col>
      <xdr:colOff>511175</xdr:colOff>
      <xdr:row>379</xdr:row>
      <xdr:rowOff>254000</xdr:rowOff>
    </xdr:to>
    <xdr:pic>
      <xdr:nvPicPr>
        <xdr:cNvPr id="1524" name="Subgraph-AlliesDonuts">
          <a:extLst>
            <a:ext uri="{FF2B5EF4-FFF2-40B4-BE49-F238E27FC236}">
              <a16:creationId xmlns:a16="http://schemas.microsoft.com/office/drawing/2014/main" id="{8A75DAE5-76E3-4406-B174-3D6032481526}"/>
            </a:ext>
          </a:extLst>
        </xdr:cNvPr>
        <xdr:cNvPicPr>
          <a:picLocks/>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1047750" y="140544550"/>
          <a:ext cx="482600" cy="317500"/>
        </a:xfrm>
        <a:prstGeom prst="rect">
          <a:avLst/>
        </a:prstGeom>
      </xdr:spPr>
    </xdr:pic>
    <xdr:clientData/>
  </xdr:twoCellAnchor>
  <xdr:twoCellAnchor editAs="oneCell">
    <xdr:from>
      <xdr:col>1</xdr:col>
      <xdr:colOff>28575</xdr:colOff>
      <xdr:row>379</xdr:row>
      <xdr:rowOff>304800</xdr:rowOff>
    </xdr:from>
    <xdr:to>
      <xdr:col>1</xdr:col>
      <xdr:colOff>511175</xdr:colOff>
      <xdr:row>380</xdr:row>
      <xdr:rowOff>257175</xdr:rowOff>
    </xdr:to>
    <xdr:pic>
      <xdr:nvPicPr>
        <xdr:cNvPr id="1528" name="Subgraph-IVictoreri">
          <a:extLst>
            <a:ext uri="{FF2B5EF4-FFF2-40B4-BE49-F238E27FC236}">
              <a16:creationId xmlns:a16="http://schemas.microsoft.com/office/drawing/2014/main" id="{9C4071F8-18B0-4B99-AB54-D1FFB039B0BD}"/>
            </a:ext>
          </a:extLst>
        </xdr:cNvPr>
        <xdr:cNvPicPr>
          <a:picLocks/>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1047750" y="140912850"/>
          <a:ext cx="482600" cy="317500"/>
        </a:xfrm>
        <a:prstGeom prst="rect">
          <a:avLst/>
        </a:prstGeom>
      </xdr:spPr>
    </xdr:pic>
    <xdr:clientData/>
  </xdr:twoCellAnchor>
  <xdr:twoCellAnchor editAs="oneCell">
    <xdr:from>
      <xdr:col>1</xdr:col>
      <xdr:colOff>28575</xdr:colOff>
      <xdr:row>380</xdr:row>
      <xdr:rowOff>301625</xdr:rowOff>
    </xdr:from>
    <xdr:to>
      <xdr:col>1</xdr:col>
      <xdr:colOff>511175</xdr:colOff>
      <xdr:row>381</xdr:row>
      <xdr:rowOff>247650</xdr:rowOff>
    </xdr:to>
    <xdr:pic>
      <xdr:nvPicPr>
        <xdr:cNvPr id="1532" name="Subgraph-KittyWestMeow">
          <a:extLst>
            <a:ext uri="{FF2B5EF4-FFF2-40B4-BE49-F238E27FC236}">
              <a16:creationId xmlns:a16="http://schemas.microsoft.com/office/drawing/2014/main" id="{3A658A1A-3780-4103-8AF0-98C8089BF302}"/>
            </a:ext>
          </a:extLst>
        </xdr:cNvPr>
        <xdr:cNvPicPr>
          <a:picLocks/>
        </xdr:cNvPicPr>
      </xdr:nvPicPr>
      <xdr:blipFill>
        <a:blip xmlns:r="http://schemas.openxmlformats.org/officeDocument/2006/relationships" r:embed="rId365">
          <a:extLst>
            <a:ext uri="{28A0092B-C50C-407E-A947-70E740481C1C}">
              <a14:useLocalDpi xmlns:a14="http://schemas.microsoft.com/office/drawing/2010/main" val="0"/>
            </a:ext>
          </a:extLst>
        </a:blip>
        <a:stretch>
          <a:fillRect/>
        </a:stretch>
      </xdr:blipFill>
      <xdr:spPr>
        <a:xfrm>
          <a:off x="1047750" y="141281150"/>
          <a:ext cx="482600" cy="317500"/>
        </a:xfrm>
        <a:prstGeom prst="rect">
          <a:avLst/>
        </a:prstGeom>
      </xdr:spPr>
    </xdr:pic>
    <xdr:clientData/>
  </xdr:twoCellAnchor>
  <xdr:twoCellAnchor editAs="oneCell">
    <xdr:from>
      <xdr:col>1</xdr:col>
      <xdr:colOff>28575</xdr:colOff>
      <xdr:row>381</xdr:row>
      <xdr:rowOff>298450</xdr:rowOff>
    </xdr:from>
    <xdr:to>
      <xdr:col>1</xdr:col>
      <xdr:colOff>511175</xdr:colOff>
      <xdr:row>382</xdr:row>
      <xdr:rowOff>244475</xdr:rowOff>
    </xdr:to>
    <xdr:pic>
      <xdr:nvPicPr>
        <xdr:cNvPr id="1536" name="Subgraph-wandastroh">
          <a:extLst>
            <a:ext uri="{FF2B5EF4-FFF2-40B4-BE49-F238E27FC236}">
              <a16:creationId xmlns:a16="http://schemas.microsoft.com/office/drawing/2014/main" id="{EA460852-3F9C-4A3D-9F37-A5F510793273}"/>
            </a:ext>
          </a:extLst>
        </xdr:cNvPr>
        <xdr:cNvPicPr>
          <a:picLocks/>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1047750" y="141649450"/>
          <a:ext cx="482600" cy="317500"/>
        </a:xfrm>
        <a:prstGeom prst="rect">
          <a:avLst/>
        </a:prstGeom>
      </xdr:spPr>
    </xdr:pic>
    <xdr:clientData/>
  </xdr:twoCellAnchor>
  <xdr:twoCellAnchor editAs="oneCell">
    <xdr:from>
      <xdr:col>1</xdr:col>
      <xdr:colOff>28575</xdr:colOff>
      <xdr:row>382</xdr:row>
      <xdr:rowOff>295275</xdr:rowOff>
    </xdr:from>
    <xdr:to>
      <xdr:col>1</xdr:col>
      <xdr:colOff>511175</xdr:colOff>
      <xdr:row>383</xdr:row>
      <xdr:rowOff>234950</xdr:rowOff>
    </xdr:to>
    <xdr:pic>
      <xdr:nvPicPr>
        <xdr:cNvPr id="1540" name="Subgraph-Timcast">
          <a:extLst>
            <a:ext uri="{FF2B5EF4-FFF2-40B4-BE49-F238E27FC236}">
              <a16:creationId xmlns:a16="http://schemas.microsoft.com/office/drawing/2014/main" id="{79B231F2-7130-469B-82FA-CD16339B7159}"/>
            </a:ext>
          </a:extLst>
        </xdr:cNvPr>
        <xdr:cNvPicPr>
          <a:picLocks/>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1047750" y="142017750"/>
          <a:ext cx="482600" cy="317500"/>
        </a:xfrm>
        <a:prstGeom prst="rect">
          <a:avLst/>
        </a:prstGeom>
      </xdr:spPr>
    </xdr:pic>
    <xdr:clientData/>
  </xdr:twoCellAnchor>
  <xdr:twoCellAnchor editAs="oneCell">
    <xdr:from>
      <xdr:col>1</xdr:col>
      <xdr:colOff>28575</xdr:colOff>
      <xdr:row>383</xdr:row>
      <xdr:rowOff>292100</xdr:rowOff>
    </xdr:from>
    <xdr:to>
      <xdr:col>1</xdr:col>
      <xdr:colOff>511175</xdr:colOff>
      <xdr:row>384</xdr:row>
      <xdr:rowOff>238125</xdr:rowOff>
    </xdr:to>
    <xdr:pic>
      <xdr:nvPicPr>
        <xdr:cNvPr id="1544" name="Subgraph-hmf_uk">
          <a:extLst>
            <a:ext uri="{FF2B5EF4-FFF2-40B4-BE49-F238E27FC236}">
              <a16:creationId xmlns:a16="http://schemas.microsoft.com/office/drawing/2014/main" id="{E3970B14-D9C5-43A3-AB19-CC050F63C1D8}"/>
            </a:ext>
          </a:extLst>
        </xdr:cNvPr>
        <xdr:cNvPicPr>
          <a:picLocks/>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1047750" y="142386050"/>
          <a:ext cx="482600" cy="317500"/>
        </a:xfrm>
        <a:prstGeom prst="rect">
          <a:avLst/>
        </a:prstGeom>
      </xdr:spPr>
    </xdr:pic>
    <xdr:clientData/>
  </xdr:twoCellAnchor>
  <xdr:twoCellAnchor editAs="oneCell">
    <xdr:from>
      <xdr:col>1</xdr:col>
      <xdr:colOff>28575</xdr:colOff>
      <xdr:row>384</xdr:row>
      <xdr:rowOff>288925</xdr:rowOff>
    </xdr:from>
    <xdr:to>
      <xdr:col>1</xdr:col>
      <xdr:colOff>511175</xdr:colOff>
      <xdr:row>385</xdr:row>
      <xdr:rowOff>234950</xdr:rowOff>
    </xdr:to>
    <xdr:pic>
      <xdr:nvPicPr>
        <xdr:cNvPr id="1548" name="Subgraph-nath4nglx">
          <a:extLst>
            <a:ext uri="{FF2B5EF4-FFF2-40B4-BE49-F238E27FC236}">
              <a16:creationId xmlns:a16="http://schemas.microsoft.com/office/drawing/2014/main" id="{B7DED36A-13AB-4F33-820C-088ACC6B68CA}"/>
            </a:ext>
          </a:extLst>
        </xdr:cNvPr>
        <xdr:cNvPicPr>
          <a:picLocks/>
        </xdr:cNvPicPr>
      </xdr:nvPicPr>
      <xdr:blipFill>
        <a:blip xmlns:r="http://schemas.openxmlformats.org/officeDocument/2006/relationships" r:embed="rId369">
          <a:extLst>
            <a:ext uri="{28A0092B-C50C-407E-A947-70E740481C1C}">
              <a14:useLocalDpi xmlns:a14="http://schemas.microsoft.com/office/drawing/2010/main" val="0"/>
            </a:ext>
          </a:extLst>
        </a:blip>
        <a:stretch>
          <a:fillRect/>
        </a:stretch>
      </xdr:blipFill>
      <xdr:spPr>
        <a:xfrm>
          <a:off x="1047750" y="142754350"/>
          <a:ext cx="482600" cy="317500"/>
        </a:xfrm>
        <a:prstGeom prst="rect">
          <a:avLst/>
        </a:prstGeom>
      </xdr:spPr>
    </xdr:pic>
    <xdr:clientData/>
  </xdr:twoCellAnchor>
  <xdr:twoCellAnchor editAs="oneCell">
    <xdr:from>
      <xdr:col>1</xdr:col>
      <xdr:colOff>28575</xdr:colOff>
      <xdr:row>385</xdr:row>
      <xdr:rowOff>285750</xdr:rowOff>
    </xdr:from>
    <xdr:to>
      <xdr:col>1</xdr:col>
      <xdr:colOff>511175</xdr:colOff>
      <xdr:row>386</xdr:row>
      <xdr:rowOff>238125</xdr:rowOff>
    </xdr:to>
    <xdr:pic>
      <xdr:nvPicPr>
        <xdr:cNvPr id="1552" name="Subgraph-TodleTabitha">
          <a:extLst>
            <a:ext uri="{FF2B5EF4-FFF2-40B4-BE49-F238E27FC236}">
              <a16:creationId xmlns:a16="http://schemas.microsoft.com/office/drawing/2014/main" id="{9C244C87-1C82-45BF-BE0E-3E02AC4D11CB}"/>
            </a:ext>
          </a:extLst>
        </xdr:cNvPr>
        <xdr:cNvPicPr>
          <a:picLocks/>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1047750" y="143122650"/>
          <a:ext cx="482600" cy="317500"/>
        </a:xfrm>
        <a:prstGeom prst="rect">
          <a:avLst/>
        </a:prstGeom>
      </xdr:spPr>
    </xdr:pic>
    <xdr:clientData/>
  </xdr:twoCellAnchor>
  <xdr:twoCellAnchor editAs="oneCell">
    <xdr:from>
      <xdr:col>1</xdr:col>
      <xdr:colOff>28575</xdr:colOff>
      <xdr:row>386</xdr:row>
      <xdr:rowOff>282575</xdr:rowOff>
    </xdr:from>
    <xdr:to>
      <xdr:col>1</xdr:col>
      <xdr:colOff>511175</xdr:colOff>
      <xdr:row>387</xdr:row>
      <xdr:rowOff>228600</xdr:rowOff>
    </xdr:to>
    <xdr:pic>
      <xdr:nvPicPr>
        <xdr:cNvPr id="1556" name="Subgraph-DennisR38458475">
          <a:extLst>
            <a:ext uri="{FF2B5EF4-FFF2-40B4-BE49-F238E27FC236}">
              <a16:creationId xmlns:a16="http://schemas.microsoft.com/office/drawing/2014/main" id="{E8FD063E-2B35-42BD-AD57-8180531E7386}"/>
            </a:ext>
          </a:extLst>
        </xdr:cNvPr>
        <xdr:cNvPicPr>
          <a:picLocks/>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1047750" y="143490950"/>
          <a:ext cx="482600" cy="317500"/>
        </a:xfrm>
        <a:prstGeom prst="rect">
          <a:avLst/>
        </a:prstGeom>
      </xdr:spPr>
    </xdr:pic>
    <xdr:clientData/>
  </xdr:twoCellAnchor>
  <xdr:twoCellAnchor editAs="oneCell">
    <xdr:from>
      <xdr:col>1</xdr:col>
      <xdr:colOff>28575</xdr:colOff>
      <xdr:row>387</xdr:row>
      <xdr:rowOff>279400</xdr:rowOff>
    </xdr:from>
    <xdr:to>
      <xdr:col>1</xdr:col>
      <xdr:colOff>511175</xdr:colOff>
      <xdr:row>388</xdr:row>
      <xdr:rowOff>225425</xdr:rowOff>
    </xdr:to>
    <xdr:pic>
      <xdr:nvPicPr>
        <xdr:cNvPr id="1560" name="Subgraph-Cindy7844">
          <a:extLst>
            <a:ext uri="{FF2B5EF4-FFF2-40B4-BE49-F238E27FC236}">
              <a16:creationId xmlns:a16="http://schemas.microsoft.com/office/drawing/2014/main" id="{EBB431BE-A4D5-4626-9D65-D1A1D7F6F9D3}"/>
            </a:ext>
          </a:extLst>
        </xdr:cNvPr>
        <xdr:cNvPicPr>
          <a:picLocks/>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1047750" y="143859250"/>
          <a:ext cx="482600" cy="317500"/>
        </a:xfrm>
        <a:prstGeom prst="rect">
          <a:avLst/>
        </a:prstGeom>
      </xdr:spPr>
    </xdr:pic>
    <xdr:clientData/>
  </xdr:twoCellAnchor>
  <xdr:twoCellAnchor editAs="oneCell">
    <xdr:from>
      <xdr:col>1</xdr:col>
      <xdr:colOff>28575</xdr:colOff>
      <xdr:row>388</xdr:row>
      <xdr:rowOff>276225</xdr:rowOff>
    </xdr:from>
    <xdr:to>
      <xdr:col>1</xdr:col>
      <xdr:colOff>511175</xdr:colOff>
      <xdr:row>389</xdr:row>
      <xdr:rowOff>215900</xdr:rowOff>
    </xdr:to>
    <xdr:pic>
      <xdr:nvPicPr>
        <xdr:cNvPr id="1564" name="Subgraph-silentgiant916">
          <a:extLst>
            <a:ext uri="{FF2B5EF4-FFF2-40B4-BE49-F238E27FC236}">
              <a16:creationId xmlns:a16="http://schemas.microsoft.com/office/drawing/2014/main" id="{8C56BBEF-2297-4597-A110-30DE440E97CF}"/>
            </a:ext>
          </a:extLst>
        </xdr:cNvPr>
        <xdr:cNvPicPr>
          <a:picLocks/>
        </xdr:cNvPicPr>
      </xdr:nvPicPr>
      <xdr:blipFill>
        <a:blip xmlns:r="http://schemas.openxmlformats.org/officeDocument/2006/relationships" r:embed="rId372">
          <a:extLst>
            <a:ext uri="{28A0092B-C50C-407E-A947-70E740481C1C}">
              <a14:useLocalDpi xmlns:a14="http://schemas.microsoft.com/office/drawing/2010/main" val="0"/>
            </a:ext>
          </a:extLst>
        </a:blip>
        <a:stretch>
          <a:fillRect/>
        </a:stretch>
      </xdr:blipFill>
      <xdr:spPr>
        <a:xfrm>
          <a:off x="1047750" y="144227550"/>
          <a:ext cx="482600" cy="317500"/>
        </a:xfrm>
        <a:prstGeom prst="rect">
          <a:avLst/>
        </a:prstGeom>
      </xdr:spPr>
    </xdr:pic>
    <xdr:clientData/>
  </xdr:twoCellAnchor>
  <xdr:twoCellAnchor editAs="oneCell">
    <xdr:from>
      <xdr:col>1</xdr:col>
      <xdr:colOff>28575</xdr:colOff>
      <xdr:row>389</xdr:row>
      <xdr:rowOff>273050</xdr:rowOff>
    </xdr:from>
    <xdr:to>
      <xdr:col>1</xdr:col>
      <xdr:colOff>511175</xdr:colOff>
      <xdr:row>390</xdr:row>
      <xdr:rowOff>219075</xdr:rowOff>
    </xdr:to>
    <xdr:pic>
      <xdr:nvPicPr>
        <xdr:cNvPr id="1568" name="Subgraph-JMBJToday">
          <a:extLst>
            <a:ext uri="{FF2B5EF4-FFF2-40B4-BE49-F238E27FC236}">
              <a16:creationId xmlns:a16="http://schemas.microsoft.com/office/drawing/2014/main" id="{1C31BD1A-87D1-48DB-AEBD-27DC07CD73E0}"/>
            </a:ext>
          </a:extLst>
        </xdr:cNvPr>
        <xdr:cNvPicPr>
          <a:picLocks/>
        </xdr:cNvPicPr>
      </xdr:nvPicPr>
      <xdr:blipFill>
        <a:blip xmlns:r="http://schemas.openxmlformats.org/officeDocument/2006/relationships" r:embed="rId373">
          <a:extLst>
            <a:ext uri="{28A0092B-C50C-407E-A947-70E740481C1C}">
              <a14:useLocalDpi xmlns:a14="http://schemas.microsoft.com/office/drawing/2010/main" val="0"/>
            </a:ext>
          </a:extLst>
        </a:blip>
        <a:stretch>
          <a:fillRect/>
        </a:stretch>
      </xdr:blipFill>
      <xdr:spPr>
        <a:xfrm>
          <a:off x="1047750" y="144595850"/>
          <a:ext cx="482600" cy="317500"/>
        </a:xfrm>
        <a:prstGeom prst="rect">
          <a:avLst/>
        </a:prstGeom>
      </xdr:spPr>
    </xdr:pic>
    <xdr:clientData/>
  </xdr:twoCellAnchor>
  <xdr:twoCellAnchor editAs="oneCell">
    <xdr:from>
      <xdr:col>1</xdr:col>
      <xdr:colOff>28575</xdr:colOff>
      <xdr:row>390</xdr:row>
      <xdr:rowOff>269875</xdr:rowOff>
    </xdr:from>
    <xdr:to>
      <xdr:col>1</xdr:col>
      <xdr:colOff>511175</xdr:colOff>
      <xdr:row>391</xdr:row>
      <xdr:rowOff>215900</xdr:rowOff>
    </xdr:to>
    <xdr:pic>
      <xdr:nvPicPr>
        <xdr:cNvPr id="1572" name="Subgraph-x_m2lx">
          <a:extLst>
            <a:ext uri="{FF2B5EF4-FFF2-40B4-BE49-F238E27FC236}">
              <a16:creationId xmlns:a16="http://schemas.microsoft.com/office/drawing/2014/main" id="{2529EC69-FE05-4373-B2C7-79A1213047B8}"/>
            </a:ext>
          </a:extLst>
        </xdr:cNvPr>
        <xdr:cNvPicPr>
          <a:picLocks/>
        </xdr:cNvPicPr>
      </xdr:nvPicPr>
      <xdr:blipFill>
        <a:blip xmlns:r="http://schemas.openxmlformats.org/officeDocument/2006/relationships" r:embed="rId374">
          <a:extLst>
            <a:ext uri="{28A0092B-C50C-407E-A947-70E740481C1C}">
              <a14:useLocalDpi xmlns:a14="http://schemas.microsoft.com/office/drawing/2010/main" val="0"/>
            </a:ext>
          </a:extLst>
        </a:blip>
        <a:stretch>
          <a:fillRect/>
        </a:stretch>
      </xdr:blipFill>
      <xdr:spPr>
        <a:xfrm>
          <a:off x="1047750" y="144964150"/>
          <a:ext cx="482600" cy="317500"/>
        </a:xfrm>
        <a:prstGeom prst="rect">
          <a:avLst/>
        </a:prstGeom>
      </xdr:spPr>
    </xdr:pic>
    <xdr:clientData/>
  </xdr:twoCellAnchor>
  <xdr:twoCellAnchor editAs="oneCell">
    <xdr:from>
      <xdr:col>1</xdr:col>
      <xdr:colOff>28575</xdr:colOff>
      <xdr:row>391</xdr:row>
      <xdr:rowOff>266700</xdr:rowOff>
    </xdr:from>
    <xdr:to>
      <xdr:col>1</xdr:col>
      <xdr:colOff>511175</xdr:colOff>
      <xdr:row>392</xdr:row>
      <xdr:rowOff>219075</xdr:rowOff>
    </xdr:to>
    <xdr:pic>
      <xdr:nvPicPr>
        <xdr:cNvPr id="1576" name="Subgraph-Bluejade03">
          <a:extLst>
            <a:ext uri="{FF2B5EF4-FFF2-40B4-BE49-F238E27FC236}">
              <a16:creationId xmlns:a16="http://schemas.microsoft.com/office/drawing/2014/main" id="{0F2D3BA7-B5B3-42D8-8FC4-F2F36B877791}"/>
            </a:ext>
          </a:extLst>
        </xdr:cNvPr>
        <xdr:cNvPicPr>
          <a:picLocks/>
        </xdr:cNvPicPr>
      </xdr:nvPicPr>
      <xdr:blipFill>
        <a:blip xmlns:r="http://schemas.openxmlformats.org/officeDocument/2006/relationships" r:embed="rId375">
          <a:extLst>
            <a:ext uri="{28A0092B-C50C-407E-A947-70E740481C1C}">
              <a14:useLocalDpi xmlns:a14="http://schemas.microsoft.com/office/drawing/2010/main" val="0"/>
            </a:ext>
          </a:extLst>
        </a:blip>
        <a:stretch>
          <a:fillRect/>
        </a:stretch>
      </xdr:blipFill>
      <xdr:spPr>
        <a:xfrm>
          <a:off x="1047750" y="145332450"/>
          <a:ext cx="482600" cy="317500"/>
        </a:xfrm>
        <a:prstGeom prst="rect">
          <a:avLst/>
        </a:prstGeom>
      </xdr:spPr>
    </xdr:pic>
    <xdr:clientData/>
  </xdr:twoCellAnchor>
  <xdr:twoCellAnchor editAs="oneCell">
    <xdr:from>
      <xdr:col>1</xdr:col>
      <xdr:colOff>28575</xdr:colOff>
      <xdr:row>392</xdr:row>
      <xdr:rowOff>263525</xdr:rowOff>
    </xdr:from>
    <xdr:to>
      <xdr:col>1</xdr:col>
      <xdr:colOff>511175</xdr:colOff>
      <xdr:row>393</xdr:row>
      <xdr:rowOff>209550</xdr:rowOff>
    </xdr:to>
    <xdr:pic>
      <xdr:nvPicPr>
        <xdr:cNvPr id="1580" name="Subgraph-PatGoldrickPA">
          <a:extLst>
            <a:ext uri="{FF2B5EF4-FFF2-40B4-BE49-F238E27FC236}">
              <a16:creationId xmlns:a16="http://schemas.microsoft.com/office/drawing/2014/main" id="{26B5B238-C8CC-403D-97D3-7D607509B288}"/>
            </a:ext>
          </a:extLst>
        </xdr:cNvPr>
        <xdr:cNvPicPr>
          <a:picLocks/>
        </xdr:cNvPicPr>
      </xdr:nvPicPr>
      <xdr:blipFill>
        <a:blip xmlns:r="http://schemas.openxmlformats.org/officeDocument/2006/relationships" r:embed="rId376">
          <a:extLst>
            <a:ext uri="{28A0092B-C50C-407E-A947-70E740481C1C}">
              <a14:useLocalDpi xmlns:a14="http://schemas.microsoft.com/office/drawing/2010/main" val="0"/>
            </a:ext>
          </a:extLst>
        </a:blip>
        <a:stretch>
          <a:fillRect/>
        </a:stretch>
      </xdr:blipFill>
      <xdr:spPr>
        <a:xfrm>
          <a:off x="1047750" y="145700750"/>
          <a:ext cx="482600" cy="317500"/>
        </a:xfrm>
        <a:prstGeom prst="rect">
          <a:avLst/>
        </a:prstGeom>
      </xdr:spPr>
    </xdr:pic>
    <xdr:clientData/>
  </xdr:twoCellAnchor>
  <xdr:twoCellAnchor editAs="oneCell">
    <xdr:from>
      <xdr:col>1</xdr:col>
      <xdr:colOff>28575</xdr:colOff>
      <xdr:row>393</xdr:row>
      <xdr:rowOff>260350</xdr:rowOff>
    </xdr:from>
    <xdr:to>
      <xdr:col>1</xdr:col>
      <xdr:colOff>511175</xdr:colOff>
      <xdr:row>394</xdr:row>
      <xdr:rowOff>206375</xdr:rowOff>
    </xdr:to>
    <xdr:pic>
      <xdr:nvPicPr>
        <xdr:cNvPr id="1584" name="Subgraph-2018Winning">
          <a:extLst>
            <a:ext uri="{FF2B5EF4-FFF2-40B4-BE49-F238E27FC236}">
              <a16:creationId xmlns:a16="http://schemas.microsoft.com/office/drawing/2014/main" id="{70372790-8C98-4E76-8AB7-72139D3FBE90}"/>
            </a:ext>
          </a:extLst>
        </xdr:cNvPr>
        <xdr:cNvPicPr>
          <a:picLocks/>
        </xdr:cNvPicPr>
      </xdr:nvPicPr>
      <xdr:blipFill>
        <a:blip xmlns:r="http://schemas.openxmlformats.org/officeDocument/2006/relationships" r:embed="rId377">
          <a:extLst>
            <a:ext uri="{28A0092B-C50C-407E-A947-70E740481C1C}">
              <a14:useLocalDpi xmlns:a14="http://schemas.microsoft.com/office/drawing/2010/main" val="0"/>
            </a:ext>
          </a:extLst>
        </a:blip>
        <a:stretch>
          <a:fillRect/>
        </a:stretch>
      </xdr:blipFill>
      <xdr:spPr>
        <a:xfrm>
          <a:off x="1047750" y="146069050"/>
          <a:ext cx="482600" cy="317500"/>
        </a:xfrm>
        <a:prstGeom prst="rect">
          <a:avLst/>
        </a:prstGeom>
      </xdr:spPr>
    </xdr:pic>
    <xdr:clientData/>
  </xdr:twoCellAnchor>
  <xdr:twoCellAnchor editAs="oneCell">
    <xdr:from>
      <xdr:col>1</xdr:col>
      <xdr:colOff>28575</xdr:colOff>
      <xdr:row>394</xdr:row>
      <xdr:rowOff>257175</xdr:rowOff>
    </xdr:from>
    <xdr:to>
      <xdr:col>1</xdr:col>
      <xdr:colOff>511175</xdr:colOff>
      <xdr:row>395</xdr:row>
      <xdr:rowOff>196850</xdr:rowOff>
    </xdr:to>
    <xdr:pic>
      <xdr:nvPicPr>
        <xdr:cNvPr id="1588" name="Subgraph-Moniera1">
          <a:extLst>
            <a:ext uri="{FF2B5EF4-FFF2-40B4-BE49-F238E27FC236}">
              <a16:creationId xmlns:a16="http://schemas.microsoft.com/office/drawing/2014/main" id="{5814B2A2-EDC3-44E3-AAF7-9BBAACEDD293}"/>
            </a:ext>
          </a:extLst>
        </xdr:cNvPr>
        <xdr:cNvPicPr>
          <a:picLocks/>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1047750" y="146437350"/>
          <a:ext cx="482600" cy="317500"/>
        </a:xfrm>
        <a:prstGeom prst="rect">
          <a:avLst/>
        </a:prstGeom>
      </xdr:spPr>
    </xdr:pic>
    <xdr:clientData/>
  </xdr:twoCellAnchor>
  <xdr:twoCellAnchor editAs="oneCell">
    <xdr:from>
      <xdr:col>1</xdr:col>
      <xdr:colOff>28575</xdr:colOff>
      <xdr:row>395</xdr:row>
      <xdr:rowOff>254000</xdr:rowOff>
    </xdr:from>
    <xdr:to>
      <xdr:col>1</xdr:col>
      <xdr:colOff>511175</xdr:colOff>
      <xdr:row>396</xdr:row>
      <xdr:rowOff>200025</xdr:rowOff>
    </xdr:to>
    <xdr:pic>
      <xdr:nvPicPr>
        <xdr:cNvPr id="1592" name="Subgraph-thuy1975">
          <a:extLst>
            <a:ext uri="{FF2B5EF4-FFF2-40B4-BE49-F238E27FC236}">
              <a16:creationId xmlns:a16="http://schemas.microsoft.com/office/drawing/2014/main" id="{F16A218A-9C16-4714-81F2-FA691289E23A}"/>
            </a:ext>
          </a:extLst>
        </xdr:cNvPr>
        <xdr:cNvPicPr>
          <a:picLocks/>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1047750" y="146805650"/>
          <a:ext cx="482600" cy="317500"/>
        </a:xfrm>
        <a:prstGeom prst="rect">
          <a:avLst/>
        </a:prstGeom>
      </xdr:spPr>
    </xdr:pic>
    <xdr:clientData/>
  </xdr:twoCellAnchor>
  <xdr:twoCellAnchor editAs="oneCell">
    <xdr:from>
      <xdr:col>1</xdr:col>
      <xdr:colOff>28575</xdr:colOff>
      <xdr:row>396</xdr:row>
      <xdr:rowOff>250825</xdr:rowOff>
    </xdr:from>
    <xdr:to>
      <xdr:col>1</xdr:col>
      <xdr:colOff>511175</xdr:colOff>
      <xdr:row>397</xdr:row>
      <xdr:rowOff>196850</xdr:rowOff>
    </xdr:to>
    <xdr:pic>
      <xdr:nvPicPr>
        <xdr:cNvPr id="1596" name="Subgraph-ichfactor">
          <a:extLst>
            <a:ext uri="{FF2B5EF4-FFF2-40B4-BE49-F238E27FC236}">
              <a16:creationId xmlns:a16="http://schemas.microsoft.com/office/drawing/2014/main" id="{242C8171-02B8-4D0C-A94E-540BA8A9B1CE}"/>
            </a:ext>
          </a:extLst>
        </xdr:cNvPr>
        <xdr:cNvPicPr>
          <a:picLocks/>
        </xdr:cNvPicPr>
      </xdr:nvPicPr>
      <xdr:blipFill>
        <a:blip xmlns:r="http://schemas.openxmlformats.org/officeDocument/2006/relationships" r:embed="rId380">
          <a:extLst>
            <a:ext uri="{28A0092B-C50C-407E-A947-70E740481C1C}">
              <a14:useLocalDpi xmlns:a14="http://schemas.microsoft.com/office/drawing/2010/main" val="0"/>
            </a:ext>
          </a:extLst>
        </a:blip>
        <a:stretch>
          <a:fillRect/>
        </a:stretch>
      </xdr:blipFill>
      <xdr:spPr>
        <a:xfrm>
          <a:off x="1047750" y="147173950"/>
          <a:ext cx="482600" cy="317500"/>
        </a:xfrm>
        <a:prstGeom prst="rect">
          <a:avLst/>
        </a:prstGeom>
      </xdr:spPr>
    </xdr:pic>
    <xdr:clientData/>
  </xdr:twoCellAnchor>
  <xdr:twoCellAnchor editAs="oneCell">
    <xdr:from>
      <xdr:col>1</xdr:col>
      <xdr:colOff>28575</xdr:colOff>
      <xdr:row>397</xdr:row>
      <xdr:rowOff>247650</xdr:rowOff>
    </xdr:from>
    <xdr:to>
      <xdr:col>1</xdr:col>
      <xdr:colOff>511175</xdr:colOff>
      <xdr:row>398</xdr:row>
      <xdr:rowOff>200025</xdr:rowOff>
    </xdr:to>
    <xdr:pic>
      <xdr:nvPicPr>
        <xdr:cNvPr id="1600" name="Subgraph-Justcurious604">
          <a:extLst>
            <a:ext uri="{FF2B5EF4-FFF2-40B4-BE49-F238E27FC236}">
              <a16:creationId xmlns:a16="http://schemas.microsoft.com/office/drawing/2014/main" id="{A9A70A52-CE50-42FE-B9EE-E6ED7F2339C7}"/>
            </a:ext>
          </a:extLst>
        </xdr:cNvPr>
        <xdr:cNvPicPr>
          <a:picLocks/>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1047750" y="147542250"/>
          <a:ext cx="482600" cy="317500"/>
        </a:xfrm>
        <a:prstGeom prst="rect">
          <a:avLst/>
        </a:prstGeom>
      </xdr:spPr>
    </xdr:pic>
    <xdr:clientData/>
  </xdr:twoCellAnchor>
  <xdr:twoCellAnchor editAs="oneCell">
    <xdr:from>
      <xdr:col>1</xdr:col>
      <xdr:colOff>28575</xdr:colOff>
      <xdr:row>398</xdr:row>
      <xdr:rowOff>244475</xdr:rowOff>
    </xdr:from>
    <xdr:to>
      <xdr:col>1</xdr:col>
      <xdr:colOff>511175</xdr:colOff>
      <xdr:row>399</xdr:row>
      <xdr:rowOff>190500</xdr:rowOff>
    </xdr:to>
    <xdr:pic>
      <xdr:nvPicPr>
        <xdr:cNvPr id="1604" name="Subgraph-Joe7993">
          <a:extLst>
            <a:ext uri="{FF2B5EF4-FFF2-40B4-BE49-F238E27FC236}">
              <a16:creationId xmlns:a16="http://schemas.microsoft.com/office/drawing/2014/main" id="{C5719468-79CD-44AF-B265-93459BF2EC0D}"/>
            </a:ext>
          </a:extLst>
        </xdr:cNvPr>
        <xdr:cNvPicPr>
          <a:picLocks/>
        </xdr:cNvPicPr>
      </xdr:nvPicPr>
      <xdr:blipFill>
        <a:blip xmlns:r="http://schemas.openxmlformats.org/officeDocument/2006/relationships" r:embed="rId381">
          <a:extLst>
            <a:ext uri="{28A0092B-C50C-407E-A947-70E740481C1C}">
              <a14:useLocalDpi xmlns:a14="http://schemas.microsoft.com/office/drawing/2010/main" val="0"/>
            </a:ext>
          </a:extLst>
        </a:blip>
        <a:stretch>
          <a:fillRect/>
        </a:stretch>
      </xdr:blipFill>
      <xdr:spPr>
        <a:xfrm>
          <a:off x="1047750" y="147910550"/>
          <a:ext cx="482600" cy="317500"/>
        </a:xfrm>
        <a:prstGeom prst="rect">
          <a:avLst/>
        </a:prstGeom>
      </xdr:spPr>
    </xdr:pic>
    <xdr:clientData/>
  </xdr:twoCellAnchor>
  <xdr:twoCellAnchor editAs="oneCell">
    <xdr:from>
      <xdr:col>1</xdr:col>
      <xdr:colOff>28575</xdr:colOff>
      <xdr:row>399</xdr:row>
      <xdr:rowOff>241300</xdr:rowOff>
    </xdr:from>
    <xdr:to>
      <xdr:col>1</xdr:col>
      <xdr:colOff>511175</xdr:colOff>
      <xdr:row>400</xdr:row>
      <xdr:rowOff>187325</xdr:rowOff>
    </xdr:to>
    <xdr:pic>
      <xdr:nvPicPr>
        <xdr:cNvPr id="1608" name="Subgraph-BillyDeMarco4">
          <a:extLst>
            <a:ext uri="{FF2B5EF4-FFF2-40B4-BE49-F238E27FC236}">
              <a16:creationId xmlns:a16="http://schemas.microsoft.com/office/drawing/2014/main" id="{3A348C67-960E-44B9-A491-874720EAD273}"/>
            </a:ext>
          </a:extLst>
        </xdr:cNvPr>
        <xdr:cNvPicPr>
          <a:picLocks/>
        </xdr:cNvPicPr>
      </xdr:nvPicPr>
      <xdr:blipFill>
        <a:blip xmlns:r="http://schemas.openxmlformats.org/officeDocument/2006/relationships" r:embed="rId382">
          <a:extLst>
            <a:ext uri="{28A0092B-C50C-407E-A947-70E740481C1C}">
              <a14:useLocalDpi xmlns:a14="http://schemas.microsoft.com/office/drawing/2010/main" val="0"/>
            </a:ext>
          </a:extLst>
        </a:blip>
        <a:stretch>
          <a:fillRect/>
        </a:stretch>
      </xdr:blipFill>
      <xdr:spPr>
        <a:xfrm>
          <a:off x="1047750" y="148278850"/>
          <a:ext cx="482600" cy="317500"/>
        </a:xfrm>
        <a:prstGeom prst="rect">
          <a:avLst/>
        </a:prstGeom>
      </xdr:spPr>
    </xdr:pic>
    <xdr:clientData/>
  </xdr:twoCellAnchor>
  <xdr:twoCellAnchor editAs="oneCell">
    <xdr:from>
      <xdr:col>1</xdr:col>
      <xdr:colOff>28575</xdr:colOff>
      <xdr:row>400</xdr:row>
      <xdr:rowOff>238125</xdr:rowOff>
    </xdr:from>
    <xdr:to>
      <xdr:col>1</xdr:col>
      <xdr:colOff>511175</xdr:colOff>
      <xdr:row>401</xdr:row>
      <xdr:rowOff>177800</xdr:rowOff>
    </xdr:to>
    <xdr:pic>
      <xdr:nvPicPr>
        <xdr:cNvPr id="1612" name="Subgraph-CinemaProfound">
          <a:extLst>
            <a:ext uri="{FF2B5EF4-FFF2-40B4-BE49-F238E27FC236}">
              <a16:creationId xmlns:a16="http://schemas.microsoft.com/office/drawing/2014/main" id="{C53B7456-5F4A-4FC5-822F-76DCBE51B161}"/>
            </a:ext>
          </a:extLst>
        </xdr:cNvPr>
        <xdr:cNvPicPr>
          <a:picLocks/>
        </xdr:cNvPicPr>
      </xdr:nvPicPr>
      <xdr:blipFill>
        <a:blip xmlns:r="http://schemas.openxmlformats.org/officeDocument/2006/relationships" r:embed="rId383">
          <a:extLst>
            <a:ext uri="{28A0092B-C50C-407E-A947-70E740481C1C}">
              <a14:useLocalDpi xmlns:a14="http://schemas.microsoft.com/office/drawing/2010/main" val="0"/>
            </a:ext>
          </a:extLst>
        </a:blip>
        <a:stretch>
          <a:fillRect/>
        </a:stretch>
      </xdr:blipFill>
      <xdr:spPr>
        <a:xfrm>
          <a:off x="1047750" y="148647150"/>
          <a:ext cx="482600" cy="317500"/>
        </a:xfrm>
        <a:prstGeom prst="rect">
          <a:avLst/>
        </a:prstGeom>
      </xdr:spPr>
    </xdr:pic>
    <xdr:clientData/>
  </xdr:twoCellAnchor>
  <xdr:twoCellAnchor editAs="oneCell">
    <xdr:from>
      <xdr:col>1</xdr:col>
      <xdr:colOff>28575</xdr:colOff>
      <xdr:row>401</xdr:row>
      <xdr:rowOff>234950</xdr:rowOff>
    </xdr:from>
    <xdr:to>
      <xdr:col>1</xdr:col>
      <xdr:colOff>511175</xdr:colOff>
      <xdr:row>402</xdr:row>
      <xdr:rowOff>180975</xdr:rowOff>
    </xdr:to>
    <xdr:pic>
      <xdr:nvPicPr>
        <xdr:cNvPr id="1616" name="Subgraph-JudgeJeanine">
          <a:extLst>
            <a:ext uri="{FF2B5EF4-FFF2-40B4-BE49-F238E27FC236}">
              <a16:creationId xmlns:a16="http://schemas.microsoft.com/office/drawing/2014/main" id="{78A91C2F-744C-499C-9C52-D9481C698D9F}"/>
            </a:ext>
          </a:extLst>
        </xdr:cNvPr>
        <xdr:cNvPicPr>
          <a:picLocks/>
        </xdr:cNvPicPr>
      </xdr:nvPicPr>
      <xdr:blipFill>
        <a:blip xmlns:r="http://schemas.openxmlformats.org/officeDocument/2006/relationships" r:embed="rId384">
          <a:extLst>
            <a:ext uri="{28A0092B-C50C-407E-A947-70E740481C1C}">
              <a14:useLocalDpi xmlns:a14="http://schemas.microsoft.com/office/drawing/2010/main" val="0"/>
            </a:ext>
          </a:extLst>
        </a:blip>
        <a:stretch>
          <a:fillRect/>
        </a:stretch>
      </xdr:blipFill>
      <xdr:spPr>
        <a:xfrm>
          <a:off x="1047750" y="149015450"/>
          <a:ext cx="482600" cy="317500"/>
        </a:xfrm>
        <a:prstGeom prst="rect">
          <a:avLst/>
        </a:prstGeom>
      </xdr:spPr>
    </xdr:pic>
    <xdr:clientData/>
  </xdr:twoCellAnchor>
  <xdr:twoCellAnchor editAs="oneCell">
    <xdr:from>
      <xdr:col>1</xdr:col>
      <xdr:colOff>28575</xdr:colOff>
      <xdr:row>402</xdr:row>
      <xdr:rowOff>231775</xdr:rowOff>
    </xdr:from>
    <xdr:to>
      <xdr:col>1</xdr:col>
      <xdr:colOff>511175</xdr:colOff>
      <xdr:row>403</xdr:row>
      <xdr:rowOff>177800</xdr:rowOff>
    </xdr:to>
    <xdr:pic>
      <xdr:nvPicPr>
        <xdr:cNvPr id="1620" name="Subgraph-MSNBC">
          <a:extLst>
            <a:ext uri="{FF2B5EF4-FFF2-40B4-BE49-F238E27FC236}">
              <a16:creationId xmlns:a16="http://schemas.microsoft.com/office/drawing/2014/main" id="{52BB0ECF-D103-4A8D-A1CF-8E0A184D674A}"/>
            </a:ext>
          </a:extLst>
        </xdr:cNvPr>
        <xdr:cNvPicPr>
          <a:picLocks/>
        </xdr:cNvPicPr>
      </xdr:nvPicPr>
      <xdr:blipFill>
        <a:blip xmlns:r="http://schemas.openxmlformats.org/officeDocument/2006/relationships" r:embed="rId385">
          <a:extLst>
            <a:ext uri="{28A0092B-C50C-407E-A947-70E740481C1C}">
              <a14:useLocalDpi xmlns:a14="http://schemas.microsoft.com/office/drawing/2010/main" val="0"/>
            </a:ext>
          </a:extLst>
        </a:blip>
        <a:stretch>
          <a:fillRect/>
        </a:stretch>
      </xdr:blipFill>
      <xdr:spPr>
        <a:xfrm>
          <a:off x="1047750" y="149383750"/>
          <a:ext cx="482600" cy="317500"/>
        </a:xfrm>
        <a:prstGeom prst="rect">
          <a:avLst/>
        </a:prstGeom>
      </xdr:spPr>
    </xdr:pic>
    <xdr:clientData/>
  </xdr:twoCellAnchor>
  <xdr:twoCellAnchor editAs="oneCell">
    <xdr:from>
      <xdr:col>1</xdr:col>
      <xdr:colOff>28575</xdr:colOff>
      <xdr:row>403</xdr:row>
      <xdr:rowOff>228600</xdr:rowOff>
    </xdr:from>
    <xdr:to>
      <xdr:col>1</xdr:col>
      <xdr:colOff>511175</xdr:colOff>
      <xdr:row>404</xdr:row>
      <xdr:rowOff>180975</xdr:rowOff>
    </xdr:to>
    <xdr:pic>
      <xdr:nvPicPr>
        <xdr:cNvPr id="1624" name="Subgraph-TheRightMelissa">
          <a:extLst>
            <a:ext uri="{FF2B5EF4-FFF2-40B4-BE49-F238E27FC236}">
              <a16:creationId xmlns:a16="http://schemas.microsoft.com/office/drawing/2014/main" id="{2777179E-E839-44D8-8531-1708A2F72AEF}"/>
            </a:ext>
          </a:extLst>
        </xdr:cNvPr>
        <xdr:cNvPicPr>
          <a:picLocks/>
        </xdr:cNvPicPr>
      </xdr:nvPicPr>
      <xdr:blipFill>
        <a:blip xmlns:r="http://schemas.openxmlformats.org/officeDocument/2006/relationships" r:embed="rId386">
          <a:extLst>
            <a:ext uri="{28A0092B-C50C-407E-A947-70E740481C1C}">
              <a14:useLocalDpi xmlns:a14="http://schemas.microsoft.com/office/drawing/2010/main" val="0"/>
            </a:ext>
          </a:extLst>
        </a:blip>
        <a:stretch>
          <a:fillRect/>
        </a:stretch>
      </xdr:blipFill>
      <xdr:spPr>
        <a:xfrm>
          <a:off x="1047750" y="149752050"/>
          <a:ext cx="482600" cy="317500"/>
        </a:xfrm>
        <a:prstGeom prst="rect">
          <a:avLst/>
        </a:prstGeom>
      </xdr:spPr>
    </xdr:pic>
    <xdr:clientData/>
  </xdr:twoCellAnchor>
  <xdr:twoCellAnchor editAs="oneCell">
    <xdr:from>
      <xdr:col>1</xdr:col>
      <xdr:colOff>28575</xdr:colOff>
      <xdr:row>404</xdr:row>
      <xdr:rowOff>225425</xdr:rowOff>
    </xdr:from>
    <xdr:to>
      <xdr:col>1</xdr:col>
      <xdr:colOff>511175</xdr:colOff>
      <xdr:row>405</xdr:row>
      <xdr:rowOff>171450</xdr:rowOff>
    </xdr:to>
    <xdr:pic>
      <xdr:nvPicPr>
        <xdr:cNvPr id="1628" name="Subgraph-LionelMedia">
          <a:extLst>
            <a:ext uri="{FF2B5EF4-FFF2-40B4-BE49-F238E27FC236}">
              <a16:creationId xmlns:a16="http://schemas.microsoft.com/office/drawing/2014/main" id="{391B756C-B13D-4164-B256-8130E8BAD1AB}"/>
            </a:ext>
          </a:extLst>
        </xdr:cNvPr>
        <xdr:cNvPicPr>
          <a:picLocks/>
        </xdr:cNvPicPr>
      </xdr:nvPicPr>
      <xdr:blipFill>
        <a:blip xmlns:r="http://schemas.openxmlformats.org/officeDocument/2006/relationships" r:embed="rId387">
          <a:extLst>
            <a:ext uri="{28A0092B-C50C-407E-A947-70E740481C1C}">
              <a14:useLocalDpi xmlns:a14="http://schemas.microsoft.com/office/drawing/2010/main" val="0"/>
            </a:ext>
          </a:extLst>
        </a:blip>
        <a:stretch>
          <a:fillRect/>
        </a:stretch>
      </xdr:blipFill>
      <xdr:spPr>
        <a:xfrm>
          <a:off x="1047750" y="150120350"/>
          <a:ext cx="482600" cy="317500"/>
        </a:xfrm>
        <a:prstGeom prst="rect">
          <a:avLst/>
        </a:prstGeom>
      </xdr:spPr>
    </xdr:pic>
    <xdr:clientData/>
  </xdr:twoCellAnchor>
  <xdr:twoCellAnchor editAs="oneCell">
    <xdr:from>
      <xdr:col>1</xdr:col>
      <xdr:colOff>28575</xdr:colOff>
      <xdr:row>405</xdr:row>
      <xdr:rowOff>222250</xdr:rowOff>
    </xdr:from>
    <xdr:to>
      <xdr:col>1</xdr:col>
      <xdr:colOff>511175</xdr:colOff>
      <xdr:row>406</xdr:row>
      <xdr:rowOff>168275</xdr:rowOff>
    </xdr:to>
    <xdr:pic>
      <xdr:nvPicPr>
        <xdr:cNvPr id="1632" name="Subgraph-Elizabeth_2Bnow">
          <a:extLst>
            <a:ext uri="{FF2B5EF4-FFF2-40B4-BE49-F238E27FC236}">
              <a16:creationId xmlns:a16="http://schemas.microsoft.com/office/drawing/2014/main" id="{33686078-DDB8-4CAF-8D17-2B2A324AB608}"/>
            </a:ext>
          </a:extLst>
        </xdr:cNvPr>
        <xdr:cNvPicPr>
          <a:picLocks/>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1047750" y="150488650"/>
          <a:ext cx="482600" cy="317500"/>
        </a:xfrm>
        <a:prstGeom prst="rect">
          <a:avLst/>
        </a:prstGeom>
      </xdr:spPr>
    </xdr:pic>
    <xdr:clientData/>
  </xdr:twoCellAnchor>
  <xdr:twoCellAnchor editAs="oneCell">
    <xdr:from>
      <xdr:col>1</xdr:col>
      <xdr:colOff>28575</xdr:colOff>
      <xdr:row>406</xdr:row>
      <xdr:rowOff>219075</xdr:rowOff>
    </xdr:from>
    <xdr:to>
      <xdr:col>1</xdr:col>
      <xdr:colOff>511175</xdr:colOff>
      <xdr:row>407</xdr:row>
      <xdr:rowOff>158750</xdr:rowOff>
    </xdr:to>
    <xdr:pic>
      <xdr:nvPicPr>
        <xdr:cNvPr id="1636" name="Subgraph-annvandersteel">
          <a:extLst>
            <a:ext uri="{FF2B5EF4-FFF2-40B4-BE49-F238E27FC236}">
              <a16:creationId xmlns:a16="http://schemas.microsoft.com/office/drawing/2014/main" id="{57DFD318-6FD5-49F4-B6CC-531A4D901BD9}"/>
            </a:ext>
          </a:extLst>
        </xdr:cNvPr>
        <xdr:cNvPicPr>
          <a:picLocks/>
        </xdr:cNvPicPr>
      </xdr:nvPicPr>
      <xdr:blipFill>
        <a:blip xmlns:r="http://schemas.openxmlformats.org/officeDocument/2006/relationships" r:embed="rId389">
          <a:extLst>
            <a:ext uri="{28A0092B-C50C-407E-A947-70E740481C1C}">
              <a14:useLocalDpi xmlns:a14="http://schemas.microsoft.com/office/drawing/2010/main" val="0"/>
            </a:ext>
          </a:extLst>
        </a:blip>
        <a:stretch>
          <a:fillRect/>
        </a:stretch>
      </xdr:blipFill>
      <xdr:spPr>
        <a:xfrm>
          <a:off x="1047750" y="150856950"/>
          <a:ext cx="482600" cy="317500"/>
        </a:xfrm>
        <a:prstGeom prst="rect">
          <a:avLst/>
        </a:prstGeom>
      </xdr:spPr>
    </xdr:pic>
    <xdr:clientData/>
  </xdr:twoCellAnchor>
  <xdr:twoCellAnchor editAs="oneCell">
    <xdr:from>
      <xdr:col>1</xdr:col>
      <xdr:colOff>28575</xdr:colOff>
      <xdr:row>407</xdr:row>
      <xdr:rowOff>215900</xdr:rowOff>
    </xdr:from>
    <xdr:to>
      <xdr:col>1</xdr:col>
      <xdr:colOff>511175</xdr:colOff>
      <xdr:row>408</xdr:row>
      <xdr:rowOff>161925</xdr:rowOff>
    </xdr:to>
    <xdr:pic>
      <xdr:nvPicPr>
        <xdr:cNvPr id="1640" name="Subgraph-darrengrimes_">
          <a:extLst>
            <a:ext uri="{FF2B5EF4-FFF2-40B4-BE49-F238E27FC236}">
              <a16:creationId xmlns:a16="http://schemas.microsoft.com/office/drawing/2014/main" id="{4E944829-A37D-4FD4-8BE1-EBEA76C302B9}"/>
            </a:ext>
          </a:extLst>
        </xdr:cNvPr>
        <xdr:cNvPicPr>
          <a:picLocks/>
        </xdr:cNvPicPr>
      </xdr:nvPicPr>
      <xdr:blipFill>
        <a:blip xmlns:r="http://schemas.openxmlformats.org/officeDocument/2006/relationships" r:embed="rId390">
          <a:extLst>
            <a:ext uri="{28A0092B-C50C-407E-A947-70E740481C1C}">
              <a14:useLocalDpi xmlns:a14="http://schemas.microsoft.com/office/drawing/2010/main" val="0"/>
            </a:ext>
          </a:extLst>
        </a:blip>
        <a:stretch>
          <a:fillRect/>
        </a:stretch>
      </xdr:blipFill>
      <xdr:spPr>
        <a:xfrm>
          <a:off x="1047750" y="151225250"/>
          <a:ext cx="482600" cy="317500"/>
        </a:xfrm>
        <a:prstGeom prst="rect">
          <a:avLst/>
        </a:prstGeom>
      </xdr:spPr>
    </xdr:pic>
    <xdr:clientData/>
  </xdr:twoCellAnchor>
  <xdr:twoCellAnchor editAs="oneCell">
    <xdr:from>
      <xdr:col>1</xdr:col>
      <xdr:colOff>28575</xdr:colOff>
      <xdr:row>408</xdr:row>
      <xdr:rowOff>212725</xdr:rowOff>
    </xdr:from>
    <xdr:to>
      <xdr:col>1</xdr:col>
      <xdr:colOff>511175</xdr:colOff>
      <xdr:row>409</xdr:row>
      <xdr:rowOff>158750</xdr:rowOff>
    </xdr:to>
    <xdr:pic>
      <xdr:nvPicPr>
        <xdr:cNvPr id="1644" name="Subgraph-BTS_twt">
          <a:extLst>
            <a:ext uri="{FF2B5EF4-FFF2-40B4-BE49-F238E27FC236}">
              <a16:creationId xmlns:a16="http://schemas.microsoft.com/office/drawing/2014/main" id="{43440F67-F16D-4063-8396-F9D3F9ABE251}"/>
            </a:ext>
          </a:extLst>
        </xdr:cNvPr>
        <xdr:cNvPicPr>
          <a:picLocks/>
        </xdr:cNvPicPr>
      </xdr:nvPicPr>
      <xdr:blipFill>
        <a:blip xmlns:r="http://schemas.openxmlformats.org/officeDocument/2006/relationships" r:embed="rId391">
          <a:extLst>
            <a:ext uri="{28A0092B-C50C-407E-A947-70E740481C1C}">
              <a14:useLocalDpi xmlns:a14="http://schemas.microsoft.com/office/drawing/2010/main" val="0"/>
            </a:ext>
          </a:extLst>
        </a:blip>
        <a:stretch>
          <a:fillRect/>
        </a:stretch>
      </xdr:blipFill>
      <xdr:spPr>
        <a:xfrm>
          <a:off x="1047750" y="151593550"/>
          <a:ext cx="482600" cy="317500"/>
        </a:xfrm>
        <a:prstGeom prst="rect">
          <a:avLst/>
        </a:prstGeom>
      </xdr:spPr>
    </xdr:pic>
    <xdr:clientData/>
  </xdr:twoCellAnchor>
  <xdr:twoCellAnchor editAs="oneCell">
    <xdr:from>
      <xdr:col>1</xdr:col>
      <xdr:colOff>28575</xdr:colOff>
      <xdr:row>409</xdr:row>
      <xdr:rowOff>209550</xdr:rowOff>
    </xdr:from>
    <xdr:to>
      <xdr:col>1</xdr:col>
      <xdr:colOff>511175</xdr:colOff>
      <xdr:row>410</xdr:row>
      <xdr:rowOff>161925</xdr:rowOff>
    </xdr:to>
    <xdr:pic>
      <xdr:nvPicPr>
        <xdr:cNvPr id="1648" name="Subgraph-MsFarahLondon">
          <a:extLst>
            <a:ext uri="{FF2B5EF4-FFF2-40B4-BE49-F238E27FC236}">
              <a16:creationId xmlns:a16="http://schemas.microsoft.com/office/drawing/2014/main" id="{A0BAF56B-BA11-4919-92C5-4F4A75AFB15B}"/>
            </a:ext>
          </a:extLst>
        </xdr:cNvPr>
        <xdr:cNvPicPr>
          <a:picLocks/>
        </xdr:cNvPicPr>
      </xdr:nvPicPr>
      <xdr:blipFill>
        <a:blip xmlns:r="http://schemas.openxmlformats.org/officeDocument/2006/relationships" r:embed="rId392">
          <a:extLst>
            <a:ext uri="{28A0092B-C50C-407E-A947-70E740481C1C}">
              <a14:useLocalDpi xmlns:a14="http://schemas.microsoft.com/office/drawing/2010/main" val="0"/>
            </a:ext>
          </a:extLst>
        </a:blip>
        <a:stretch>
          <a:fillRect/>
        </a:stretch>
      </xdr:blipFill>
      <xdr:spPr>
        <a:xfrm>
          <a:off x="1047750" y="151961850"/>
          <a:ext cx="482600" cy="317500"/>
        </a:xfrm>
        <a:prstGeom prst="rect">
          <a:avLst/>
        </a:prstGeom>
      </xdr:spPr>
    </xdr:pic>
    <xdr:clientData/>
  </xdr:twoCellAnchor>
  <xdr:twoCellAnchor editAs="oneCell">
    <xdr:from>
      <xdr:col>1</xdr:col>
      <xdr:colOff>28575</xdr:colOff>
      <xdr:row>410</xdr:row>
      <xdr:rowOff>206375</xdr:rowOff>
    </xdr:from>
    <xdr:to>
      <xdr:col>1</xdr:col>
      <xdr:colOff>511175</xdr:colOff>
      <xdr:row>411</xdr:row>
      <xdr:rowOff>152400</xdr:rowOff>
    </xdr:to>
    <xdr:pic>
      <xdr:nvPicPr>
        <xdr:cNvPr id="1652" name="Subgraph-emmaus18">
          <a:extLst>
            <a:ext uri="{FF2B5EF4-FFF2-40B4-BE49-F238E27FC236}">
              <a16:creationId xmlns:a16="http://schemas.microsoft.com/office/drawing/2014/main" id="{C30BB6F9-1BB7-428B-A853-F331E9310D75}"/>
            </a:ext>
          </a:extLst>
        </xdr:cNvPr>
        <xdr:cNvPicPr>
          <a:picLocks/>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1047750" y="152330150"/>
          <a:ext cx="482600" cy="317500"/>
        </a:xfrm>
        <a:prstGeom prst="rect">
          <a:avLst/>
        </a:prstGeom>
      </xdr:spPr>
    </xdr:pic>
    <xdr:clientData/>
  </xdr:twoCellAnchor>
  <xdr:twoCellAnchor editAs="oneCell">
    <xdr:from>
      <xdr:col>1</xdr:col>
      <xdr:colOff>28575</xdr:colOff>
      <xdr:row>411</xdr:row>
      <xdr:rowOff>203200</xdr:rowOff>
    </xdr:from>
    <xdr:to>
      <xdr:col>1</xdr:col>
      <xdr:colOff>511175</xdr:colOff>
      <xdr:row>412</xdr:row>
      <xdr:rowOff>149225</xdr:rowOff>
    </xdr:to>
    <xdr:pic>
      <xdr:nvPicPr>
        <xdr:cNvPr id="1656" name="Subgraph-ericgarcetti">
          <a:extLst>
            <a:ext uri="{FF2B5EF4-FFF2-40B4-BE49-F238E27FC236}">
              <a16:creationId xmlns:a16="http://schemas.microsoft.com/office/drawing/2014/main" id="{A8DDD58A-106F-4234-9D92-A547591766DE}"/>
            </a:ext>
          </a:extLst>
        </xdr:cNvPr>
        <xdr:cNvPicPr>
          <a:picLocks/>
        </xdr:cNvPicPr>
      </xdr:nvPicPr>
      <xdr:blipFill>
        <a:blip xmlns:r="http://schemas.openxmlformats.org/officeDocument/2006/relationships" r:embed="rId393">
          <a:extLst>
            <a:ext uri="{28A0092B-C50C-407E-A947-70E740481C1C}">
              <a14:useLocalDpi xmlns:a14="http://schemas.microsoft.com/office/drawing/2010/main" val="0"/>
            </a:ext>
          </a:extLst>
        </a:blip>
        <a:stretch>
          <a:fillRect/>
        </a:stretch>
      </xdr:blipFill>
      <xdr:spPr>
        <a:xfrm>
          <a:off x="1047750" y="152698450"/>
          <a:ext cx="482600" cy="317500"/>
        </a:xfrm>
        <a:prstGeom prst="rect">
          <a:avLst/>
        </a:prstGeom>
      </xdr:spPr>
    </xdr:pic>
    <xdr:clientData/>
  </xdr:twoCellAnchor>
  <xdr:twoCellAnchor editAs="oneCell">
    <xdr:from>
      <xdr:col>1</xdr:col>
      <xdr:colOff>28575</xdr:colOff>
      <xdr:row>412</xdr:row>
      <xdr:rowOff>200025</xdr:rowOff>
    </xdr:from>
    <xdr:to>
      <xdr:col>1</xdr:col>
      <xdr:colOff>511175</xdr:colOff>
      <xdr:row>413</xdr:row>
      <xdr:rowOff>139700</xdr:rowOff>
    </xdr:to>
    <xdr:pic>
      <xdr:nvPicPr>
        <xdr:cNvPr id="1660" name="Subgraph-greer_jan">
          <a:extLst>
            <a:ext uri="{FF2B5EF4-FFF2-40B4-BE49-F238E27FC236}">
              <a16:creationId xmlns:a16="http://schemas.microsoft.com/office/drawing/2014/main" id="{83DB2616-23C5-4FE0-8CFB-1E185E979C9A}"/>
            </a:ext>
          </a:extLst>
        </xdr:cNvPr>
        <xdr:cNvPicPr>
          <a:picLocks/>
        </xdr:cNvPicPr>
      </xdr:nvPicPr>
      <xdr:blipFill>
        <a:blip xmlns:r="http://schemas.openxmlformats.org/officeDocument/2006/relationships" r:embed="rId394">
          <a:extLst>
            <a:ext uri="{28A0092B-C50C-407E-A947-70E740481C1C}">
              <a14:useLocalDpi xmlns:a14="http://schemas.microsoft.com/office/drawing/2010/main" val="0"/>
            </a:ext>
          </a:extLst>
        </a:blip>
        <a:stretch>
          <a:fillRect/>
        </a:stretch>
      </xdr:blipFill>
      <xdr:spPr>
        <a:xfrm>
          <a:off x="1047750" y="153066750"/>
          <a:ext cx="482600" cy="317500"/>
        </a:xfrm>
        <a:prstGeom prst="rect">
          <a:avLst/>
        </a:prstGeom>
      </xdr:spPr>
    </xdr:pic>
    <xdr:clientData/>
  </xdr:twoCellAnchor>
  <xdr:twoCellAnchor editAs="oneCell">
    <xdr:from>
      <xdr:col>1</xdr:col>
      <xdr:colOff>28575</xdr:colOff>
      <xdr:row>413</xdr:row>
      <xdr:rowOff>196850</xdr:rowOff>
    </xdr:from>
    <xdr:to>
      <xdr:col>1</xdr:col>
      <xdr:colOff>511175</xdr:colOff>
      <xdr:row>414</xdr:row>
      <xdr:rowOff>142875</xdr:rowOff>
    </xdr:to>
    <xdr:pic>
      <xdr:nvPicPr>
        <xdr:cNvPr id="1664" name="Subgraph-Lorijbrown51">
          <a:extLst>
            <a:ext uri="{FF2B5EF4-FFF2-40B4-BE49-F238E27FC236}">
              <a16:creationId xmlns:a16="http://schemas.microsoft.com/office/drawing/2014/main" id="{27AAA853-7E1C-473F-A6FB-1140C242C958}"/>
            </a:ext>
          </a:extLst>
        </xdr:cNvPr>
        <xdr:cNvPicPr>
          <a:picLocks/>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1047750" y="153435050"/>
          <a:ext cx="482600" cy="317500"/>
        </a:xfrm>
        <a:prstGeom prst="rect">
          <a:avLst/>
        </a:prstGeom>
      </xdr:spPr>
    </xdr:pic>
    <xdr:clientData/>
  </xdr:twoCellAnchor>
  <xdr:twoCellAnchor editAs="oneCell">
    <xdr:from>
      <xdr:col>1</xdr:col>
      <xdr:colOff>28575</xdr:colOff>
      <xdr:row>414</xdr:row>
      <xdr:rowOff>193675</xdr:rowOff>
    </xdr:from>
    <xdr:to>
      <xdr:col>1</xdr:col>
      <xdr:colOff>511175</xdr:colOff>
      <xdr:row>415</xdr:row>
      <xdr:rowOff>139700</xdr:rowOff>
    </xdr:to>
    <xdr:pic>
      <xdr:nvPicPr>
        <xdr:cNvPr id="1668" name="Subgraph-JoeSchm14314510">
          <a:extLst>
            <a:ext uri="{FF2B5EF4-FFF2-40B4-BE49-F238E27FC236}">
              <a16:creationId xmlns:a16="http://schemas.microsoft.com/office/drawing/2014/main" id="{F84FFC44-AB46-4B82-BDCD-E0CFCB57E3E0}"/>
            </a:ext>
          </a:extLst>
        </xdr:cNvPr>
        <xdr:cNvPicPr>
          <a:picLocks/>
        </xdr:cNvPicPr>
      </xdr:nvPicPr>
      <xdr:blipFill>
        <a:blip xmlns:r="http://schemas.openxmlformats.org/officeDocument/2006/relationships" r:embed="rId396">
          <a:extLst>
            <a:ext uri="{28A0092B-C50C-407E-A947-70E740481C1C}">
              <a14:useLocalDpi xmlns:a14="http://schemas.microsoft.com/office/drawing/2010/main" val="0"/>
            </a:ext>
          </a:extLst>
        </a:blip>
        <a:stretch>
          <a:fillRect/>
        </a:stretch>
      </xdr:blipFill>
      <xdr:spPr>
        <a:xfrm>
          <a:off x="1047750" y="153803350"/>
          <a:ext cx="482600" cy="317500"/>
        </a:xfrm>
        <a:prstGeom prst="rect">
          <a:avLst/>
        </a:prstGeom>
      </xdr:spPr>
    </xdr:pic>
    <xdr:clientData/>
  </xdr:twoCellAnchor>
  <xdr:twoCellAnchor editAs="oneCell">
    <xdr:from>
      <xdr:col>1</xdr:col>
      <xdr:colOff>28575</xdr:colOff>
      <xdr:row>415</xdr:row>
      <xdr:rowOff>190500</xdr:rowOff>
    </xdr:from>
    <xdr:to>
      <xdr:col>1</xdr:col>
      <xdr:colOff>511175</xdr:colOff>
      <xdr:row>416</xdr:row>
      <xdr:rowOff>142875</xdr:rowOff>
    </xdr:to>
    <xdr:pic>
      <xdr:nvPicPr>
        <xdr:cNvPr id="1672" name="Subgraph-MelissaStout12">
          <a:extLst>
            <a:ext uri="{FF2B5EF4-FFF2-40B4-BE49-F238E27FC236}">
              <a16:creationId xmlns:a16="http://schemas.microsoft.com/office/drawing/2014/main" id="{E9DB06B6-C1A1-46D9-825B-CE47C455D049}"/>
            </a:ext>
          </a:extLst>
        </xdr:cNvPr>
        <xdr:cNvPicPr>
          <a:picLocks/>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047750" y="154171650"/>
          <a:ext cx="482600" cy="317500"/>
        </a:xfrm>
        <a:prstGeom prst="rect">
          <a:avLst/>
        </a:prstGeom>
      </xdr:spPr>
    </xdr:pic>
    <xdr:clientData/>
  </xdr:twoCellAnchor>
  <xdr:twoCellAnchor editAs="oneCell">
    <xdr:from>
      <xdr:col>1</xdr:col>
      <xdr:colOff>28575</xdr:colOff>
      <xdr:row>416</xdr:row>
      <xdr:rowOff>187325</xdr:rowOff>
    </xdr:from>
    <xdr:to>
      <xdr:col>1</xdr:col>
      <xdr:colOff>511175</xdr:colOff>
      <xdr:row>417</xdr:row>
      <xdr:rowOff>133350</xdr:rowOff>
    </xdr:to>
    <xdr:pic>
      <xdr:nvPicPr>
        <xdr:cNvPr id="1676" name="Subgraph-ByronSanford">
          <a:extLst>
            <a:ext uri="{FF2B5EF4-FFF2-40B4-BE49-F238E27FC236}">
              <a16:creationId xmlns:a16="http://schemas.microsoft.com/office/drawing/2014/main" id="{D997D49A-222A-4D20-B274-627E00A40AA3}"/>
            </a:ext>
          </a:extLst>
        </xdr:cNvPr>
        <xdr:cNvPicPr>
          <a:picLocks/>
        </xdr:cNvPicPr>
      </xdr:nvPicPr>
      <xdr:blipFill>
        <a:blip xmlns:r="http://schemas.openxmlformats.org/officeDocument/2006/relationships" r:embed="rId398">
          <a:extLst>
            <a:ext uri="{28A0092B-C50C-407E-A947-70E740481C1C}">
              <a14:useLocalDpi xmlns:a14="http://schemas.microsoft.com/office/drawing/2010/main" val="0"/>
            </a:ext>
          </a:extLst>
        </a:blip>
        <a:stretch>
          <a:fillRect/>
        </a:stretch>
      </xdr:blipFill>
      <xdr:spPr>
        <a:xfrm>
          <a:off x="1047750" y="154539950"/>
          <a:ext cx="482600" cy="317500"/>
        </a:xfrm>
        <a:prstGeom prst="rect">
          <a:avLst/>
        </a:prstGeom>
      </xdr:spPr>
    </xdr:pic>
    <xdr:clientData/>
  </xdr:twoCellAnchor>
  <xdr:twoCellAnchor editAs="oneCell">
    <xdr:from>
      <xdr:col>1</xdr:col>
      <xdr:colOff>28575</xdr:colOff>
      <xdr:row>417</xdr:row>
      <xdr:rowOff>184150</xdr:rowOff>
    </xdr:from>
    <xdr:to>
      <xdr:col>1</xdr:col>
      <xdr:colOff>511175</xdr:colOff>
      <xdr:row>418</xdr:row>
      <xdr:rowOff>130175</xdr:rowOff>
    </xdr:to>
    <xdr:pic>
      <xdr:nvPicPr>
        <xdr:cNvPr id="1680" name="Subgraph-PatrickMahomes">
          <a:extLst>
            <a:ext uri="{FF2B5EF4-FFF2-40B4-BE49-F238E27FC236}">
              <a16:creationId xmlns:a16="http://schemas.microsoft.com/office/drawing/2014/main" id="{FF14EE83-DCE8-46FF-8A11-D201113A7CCC}"/>
            </a:ext>
          </a:extLst>
        </xdr:cNvPr>
        <xdr:cNvPicPr>
          <a:picLocks/>
        </xdr:cNvPicPr>
      </xdr:nvPicPr>
      <xdr:blipFill>
        <a:blip xmlns:r="http://schemas.openxmlformats.org/officeDocument/2006/relationships" r:embed="rId399">
          <a:extLst>
            <a:ext uri="{28A0092B-C50C-407E-A947-70E740481C1C}">
              <a14:useLocalDpi xmlns:a14="http://schemas.microsoft.com/office/drawing/2010/main" val="0"/>
            </a:ext>
          </a:extLst>
        </a:blip>
        <a:stretch>
          <a:fillRect/>
        </a:stretch>
      </xdr:blipFill>
      <xdr:spPr>
        <a:xfrm>
          <a:off x="1047750" y="154908250"/>
          <a:ext cx="482600" cy="317500"/>
        </a:xfrm>
        <a:prstGeom prst="rect">
          <a:avLst/>
        </a:prstGeom>
      </xdr:spPr>
    </xdr:pic>
    <xdr:clientData/>
  </xdr:twoCellAnchor>
  <xdr:twoCellAnchor editAs="oneCell">
    <xdr:from>
      <xdr:col>1</xdr:col>
      <xdr:colOff>28575</xdr:colOff>
      <xdr:row>418</xdr:row>
      <xdr:rowOff>180975</xdr:rowOff>
    </xdr:from>
    <xdr:to>
      <xdr:col>1</xdr:col>
      <xdr:colOff>511175</xdr:colOff>
      <xdr:row>419</xdr:row>
      <xdr:rowOff>120650</xdr:rowOff>
    </xdr:to>
    <xdr:pic>
      <xdr:nvPicPr>
        <xdr:cNvPr id="1684" name="Subgraph-RomanceGodess69">
          <a:extLst>
            <a:ext uri="{FF2B5EF4-FFF2-40B4-BE49-F238E27FC236}">
              <a16:creationId xmlns:a16="http://schemas.microsoft.com/office/drawing/2014/main" id="{D8651C5F-3E30-4347-B126-AA35A3D6933F}"/>
            </a:ext>
          </a:extLst>
        </xdr:cNvPr>
        <xdr:cNvPicPr>
          <a:picLocks/>
        </xdr:cNvPicPr>
      </xdr:nvPicPr>
      <xdr:blipFill>
        <a:blip xmlns:r="http://schemas.openxmlformats.org/officeDocument/2006/relationships" r:embed="rId400">
          <a:extLst>
            <a:ext uri="{28A0092B-C50C-407E-A947-70E740481C1C}">
              <a14:useLocalDpi xmlns:a14="http://schemas.microsoft.com/office/drawing/2010/main" val="0"/>
            </a:ext>
          </a:extLst>
        </a:blip>
        <a:stretch>
          <a:fillRect/>
        </a:stretch>
      </xdr:blipFill>
      <xdr:spPr>
        <a:xfrm>
          <a:off x="1047750" y="155276550"/>
          <a:ext cx="482600" cy="317500"/>
        </a:xfrm>
        <a:prstGeom prst="rect">
          <a:avLst/>
        </a:prstGeom>
      </xdr:spPr>
    </xdr:pic>
    <xdr:clientData/>
  </xdr:twoCellAnchor>
  <xdr:twoCellAnchor editAs="oneCell">
    <xdr:from>
      <xdr:col>1</xdr:col>
      <xdr:colOff>28575</xdr:colOff>
      <xdr:row>419</xdr:row>
      <xdr:rowOff>177800</xdr:rowOff>
    </xdr:from>
    <xdr:to>
      <xdr:col>1</xdr:col>
      <xdr:colOff>511175</xdr:colOff>
      <xdr:row>420</xdr:row>
      <xdr:rowOff>123825</xdr:rowOff>
    </xdr:to>
    <xdr:pic>
      <xdr:nvPicPr>
        <xdr:cNvPr id="1688" name="Subgraph-NicoleArbour">
          <a:extLst>
            <a:ext uri="{FF2B5EF4-FFF2-40B4-BE49-F238E27FC236}">
              <a16:creationId xmlns:a16="http://schemas.microsoft.com/office/drawing/2014/main" id="{FC8FE0FC-9AA5-4DD9-981A-6D841AE0E382}"/>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1047750" y="155644850"/>
          <a:ext cx="482600" cy="317500"/>
        </a:xfrm>
        <a:prstGeom prst="rect">
          <a:avLst/>
        </a:prstGeom>
      </xdr:spPr>
    </xdr:pic>
    <xdr:clientData/>
  </xdr:twoCellAnchor>
  <xdr:twoCellAnchor editAs="oneCell">
    <xdr:from>
      <xdr:col>1</xdr:col>
      <xdr:colOff>28575</xdr:colOff>
      <xdr:row>420</xdr:row>
      <xdr:rowOff>174625</xdr:rowOff>
    </xdr:from>
    <xdr:to>
      <xdr:col>1</xdr:col>
      <xdr:colOff>511175</xdr:colOff>
      <xdr:row>421</xdr:row>
      <xdr:rowOff>120650</xdr:rowOff>
    </xdr:to>
    <xdr:pic>
      <xdr:nvPicPr>
        <xdr:cNvPr id="1692" name="Subgraph-HongKongFlu_ey">
          <a:extLst>
            <a:ext uri="{FF2B5EF4-FFF2-40B4-BE49-F238E27FC236}">
              <a16:creationId xmlns:a16="http://schemas.microsoft.com/office/drawing/2014/main" id="{92C7720F-082B-427D-86CC-44FA2D17139D}"/>
            </a:ext>
          </a:extLst>
        </xdr:cNvPr>
        <xdr:cNvPicPr>
          <a:picLocks/>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1047750" y="156013150"/>
          <a:ext cx="482600" cy="317500"/>
        </a:xfrm>
        <a:prstGeom prst="rect">
          <a:avLst/>
        </a:prstGeom>
      </xdr:spPr>
    </xdr:pic>
    <xdr:clientData/>
  </xdr:twoCellAnchor>
  <xdr:twoCellAnchor editAs="oneCell">
    <xdr:from>
      <xdr:col>1</xdr:col>
      <xdr:colOff>28575</xdr:colOff>
      <xdr:row>421</xdr:row>
      <xdr:rowOff>171450</xdr:rowOff>
    </xdr:from>
    <xdr:to>
      <xdr:col>1</xdr:col>
      <xdr:colOff>511175</xdr:colOff>
      <xdr:row>422</xdr:row>
      <xdr:rowOff>123825</xdr:rowOff>
    </xdr:to>
    <xdr:pic>
      <xdr:nvPicPr>
        <xdr:cNvPr id="1696" name="Subgraph-BuckSexton">
          <a:extLst>
            <a:ext uri="{FF2B5EF4-FFF2-40B4-BE49-F238E27FC236}">
              <a16:creationId xmlns:a16="http://schemas.microsoft.com/office/drawing/2014/main" id="{0B7FD2AF-5374-4EAD-9A77-8178F8A26377}"/>
            </a:ext>
          </a:extLst>
        </xdr:cNvPr>
        <xdr:cNvPicPr>
          <a:picLocks/>
        </xdr:cNvPicPr>
      </xdr:nvPicPr>
      <xdr:blipFill>
        <a:blip xmlns:r="http://schemas.openxmlformats.org/officeDocument/2006/relationships" r:embed="rId403">
          <a:extLst>
            <a:ext uri="{28A0092B-C50C-407E-A947-70E740481C1C}">
              <a14:useLocalDpi xmlns:a14="http://schemas.microsoft.com/office/drawing/2010/main" val="0"/>
            </a:ext>
          </a:extLst>
        </a:blip>
        <a:stretch>
          <a:fillRect/>
        </a:stretch>
      </xdr:blipFill>
      <xdr:spPr>
        <a:xfrm>
          <a:off x="1047750" y="156381450"/>
          <a:ext cx="482600" cy="317500"/>
        </a:xfrm>
        <a:prstGeom prst="rect">
          <a:avLst/>
        </a:prstGeom>
      </xdr:spPr>
    </xdr:pic>
    <xdr:clientData/>
  </xdr:twoCellAnchor>
  <xdr:twoCellAnchor editAs="oneCell">
    <xdr:from>
      <xdr:col>1</xdr:col>
      <xdr:colOff>28575</xdr:colOff>
      <xdr:row>422</xdr:row>
      <xdr:rowOff>168275</xdr:rowOff>
    </xdr:from>
    <xdr:to>
      <xdr:col>1</xdr:col>
      <xdr:colOff>511175</xdr:colOff>
      <xdr:row>423</xdr:row>
      <xdr:rowOff>114300</xdr:rowOff>
    </xdr:to>
    <xdr:pic>
      <xdr:nvPicPr>
        <xdr:cNvPr id="1700" name="Subgraph-NickCarpentry">
          <a:extLst>
            <a:ext uri="{FF2B5EF4-FFF2-40B4-BE49-F238E27FC236}">
              <a16:creationId xmlns:a16="http://schemas.microsoft.com/office/drawing/2014/main" id="{85B88A3F-B849-4B70-8B8D-9AF7538116BD}"/>
            </a:ext>
          </a:extLst>
        </xdr:cNvPr>
        <xdr:cNvPicPr>
          <a:picLocks/>
        </xdr:cNvPicPr>
      </xdr:nvPicPr>
      <xdr:blipFill>
        <a:blip xmlns:r="http://schemas.openxmlformats.org/officeDocument/2006/relationships" r:embed="rId404">
          <a:extLst>
            <a:ext uri="{28A0092B-C50C-407E-A947-70E740481C1C}">
              <a14:useLocalDpi xmlns:a14="http://schemas.microsoft.com/office/drawing/2010/main" val="0"/>
            </a:ext>
          </a:extLst>
        </a:blip>
        <a:stretch>
          <a:fillRect/>
        </a:stretch>
      </xdr:blipFill>
      <xdr:spPr>
        <a:xfrm>
          <a:off x="1047750" y="156749750"/>
          <a:ext cx="482600" cy="317500"/>
        </a:xfrm>
        <a:prstGeom prst="rect">
          <a:avLst/>
        </a:prstGeom>
      </xdr:spPr>
    </xdr:pic>
    <xdr:clientData/>
  </xdr:twoCellAnchor>
  <xdr:twoCellAnchor editAs="oneCell">
    <xdr:from>
      <xdr:col>1</xdr:col>
      <xdr:colOff>28575</xdr:colOff>
      <xdr:row>423</xdr:row>
      <xdr:rowOff>165100</xdr:rowOff>
    </xdr:from>
    <xdr:to>
      <xdr:col>1</xdr:col>
      <xdr:colOff>511175</xdr:colOff>
      <xdr:row>424</xdr:row>
      <xdr:rowOff>111125</xdr:rowOff>
    </xdr:to>
    <xdr:pic>
      <xdr:nvPicPr>
        <xdr:cNvPr id="1704" name="Subgraph-DCarsonCPA">
          <a:extLst>
            <a:ext uri="{FF2B5EF4-FFF2-40B4-BE49-F238E27FC236}">
              <a16:creationId xmlns:a16="http://schemas.microsoft.com/office/drawing/2014/main" id="{20260762-179E-45CF-B2B3-F889814C527B}"/>
            </a:ext>
          </a:extLst>
        </xdr:cNvPr>
        <xdr:cNvPicPr>
          <a:picLocks/>
        </xdr:cNvPicPr>
      </xdr:nvPicPr>
      <xdr:blipFill>
        <a:blip xmlns:r="http://schemas.openxmlformats.org/officeDocument/2006/relationships" r:embed="rId405">
          <a:extLst>
            <a:ext uri="{28A0092B-C50C-407E-A947-70E740481C1C}">
              <a14:useLocalDpi xmlns:a14="http://schemas.microsoft.com/office/drawing/2010/main" val="0"/>
            </a:ext>
          </a:extLst>
        </a:blip>
        <a:stretch>
          <a:fillRect/>
        </a:stretch>
      </xdr:blipFill>
      <xdr:spPr>
        <a:xfrm>
          <a:off x="1047750" y="157118050"/>
          <a:ext cx="482600" cy="317500"/>
        </a:xfrm>
        <a:prstGeom prst="rect">
          <a:avLst/>
        </a:prstGeom>
      </xdr:spPr>
    </xdr:pic>
    <xdr:clientData/>
  </xdr:twoCellAnchor>
  <xdr:twoCellAnchor editAs="oneCell">
    <xdr:from>
      <xdr:col>1</xdr:col>
      <xdr:colOff>28575</xdr:colOff>
      <xdr:row>424</xdr:row>
      <xdr:rowOff>161925</xdr:rowOff>
    </xdr:from>
    <xdr:to>
      <xdr:col>1</xdr:col>
      <xdr:colOff>511175</xdr:colOff>
      <xdr:row>425</xdr:row>
      <xdr:rowOff>101600</xdr:rowOff>
    </xdr:to>
    <xdr:pic>
      <xdr:nvPicPr>
        <xdr:cNvPr id="1708" name="Subgraph-RealLPBarb">
          <a:extLst>
            <a:ext uri="{FF2B5EF4-FFF2-40B4-BE49-F238E27FC236}">
              <a16:creationId xmlns:a16="http://schemas.microsoft.com/office/drawing/2014/main" id="{75AA7582-0206-44A1-95E4-C86DF5D845C8}"/>
            </a:ext>
          </a:extLst>
        </xdr:cNvPr>
        <xdr:cNvPicPr>
          <a:picLocks/>
        </xdr:cNvPicPr>
      </xdr:nvPicPr>
      <xdr:blipFill>
        <a:blip xmlns:r="http://schemas.openxmlformats.org/officeDocument/2006/relationships" r:embed="rId406">
          <a:extLst>
            <a:ext uri="{28A0092B-C50C-407E-A947-70E740481C1C}">
              <a14:useLocalDpi xmlns:a14="http://schemas.microsoft.com/office/drawing/2010/main" val="0"/>
            </a:ext>
          </a:extLst>
        </a:blip>
        <a:stretch>
          <a:fillRect/>
        </a:stretch>
      </xdr:blipFill>
      <xdr:spPr>
        <a:xfrm>
          <a:off x="1047750" y="157486350"/>
          <a:ext cx="482600" cy="317500"/>
        </a:xfrm>
        <a:prstGeom prst="rect">
          <a:avLst/>
        </a:prstGeom>
      </xdr:spPr>
    </xdr:pic>
    <xdr:clientData/>
  </xdr:twoCellAnchor>
  <xdr:twoCellAnchor editAs="oneCell">
    <xdr:from>
      <xdr:col>1</xdr:col>
      <xdr:colOff>28575</xdr:colOff>
      <xdr:row>425</xdr:row>
      <xdr:rowOff>158750</xdr:rowOff>
    </xdr:from>
    <xdr:to>
      <xdr:col>1</xdr:col>
      <xdr:colOff>511175</xdr:colOff>
      <xdr:row>426</xdr:row>
      <xdr:rowOff>104775</xdr:rowOff>
    </xdr:to>
    <xdr:pic>
      <xdr:nvPicPr>
        <xdr:cNvPr id="1712" name="Subgraph-RetiredNYCPD">
          <a:extLst>
            <a:ext uri="{FF2B5EF4-FFF2-40B4-BE49-F238E27FC236}">
              <a16:creationId xmlns:a16="http://schemas.microsoft.com/office/drawing/2014/main" id="{607E23C2-8AA5-4ADE-B600-B66A168A51FF}"/>
            </a:ext>
          </a:extLst>
        </xdr:cNvPr>
        <xdr:cNvPicPr>
          <a:picLocks/>
        </xdr:cNvPicPr>
      </xdr:nvPicPr>
      <xdr:blipFill>
        <a:blip xmlns:r="http://schemas.openxmlformats.org/officeDocument/2006/relationships" r:embed="rId407">
          <a:extLst>
            <a:ext uri="{28A0092B-C50C-407E-A947-70E740481C1C}">
              <a14:useLocalDpi xmlns:a14="http://schemas.microsoft.com/office/drawing/2010/main" val="0"/>
            </a:ext>
          </a:extLst>
        </a:blip>
        <a:stretch>
          <a:fillRect/>
        </a:stretch>
      </xdr:blipFill>
      <xdr:spPr>
        <a:xfrm>
          <a:off x="1047750" y="157854650"/>
          <a:ext cx="482600" cy="317500"/>
        </a:xfrm>
        <a:prstGeom prst="rect">
          <a:avLst/>
        </a:prstGeom>
      </xdr:spPr>
    </xdr:pic>
    <xdr:clientData/>
  </xdr:twoCellAnchor>
  <xdr:twoCellAnchor editAs="oneCell">
    <xdr:from>
      <xdr:col>1</xdr:col>
      <xdr:colOff>28575</xdr:colOff>
      <xdr:row>426</xdr:row>
      <xdr:rowOff>155575</xdr:rowOff>
    </xdr:from>
    <xdr:to>
      <xdr:col>1</xdr:col>
      <xdr:colOff>511175</xdr:colOff>
      <xdr:row>427</xdr:row>
      <xdr:rowOff>101600</xdr:rowOff>
    </xdr:to>
    <xdr:pic>
      <xdr:nvPicPr>
        <xdr:cNvPr id="1716" name="Subgraph-icecube">
          <a:extLst>
            <a:ext uri="{FF2B5EF4-FFF2-40B4-BE49-F238E27FC236}">
              <a16:creationId xmlns:a16="http://schemas.microsoft.com/office/drawing/2014/main" id="{69470CCC-3432-465B-A7D6-4E949B0785B3}"/>
            </a:ext>
          </a:extLst>
        </xdr:cNvPr>
        <xdr:cNvPicPr>
          <a:picLocks/>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1047750" y="158222950"/>
          <a:ext cx="482600" cy="317500"/>
        </a:xfrm>
        <a:prstGeom prst="rect">
          <a:avLst/>
        </a:prstGeom>
      </xdr:spPr>
    </xdr:pic>
    <xdr:clientData/>
  </xdr:twoCellAnchor>
  <xdr:twoCellAnchor editAs="oneCell">
    <xdr:from>
      <xdr:col>1</xdr:col>
      <xdr:colOff>28575</xdr:colOff>
      <xdr:row>427</xdr:row>
      <xdr:rowOff>152400</xdr:rowOff>
    </xdr:from>
    <xdr:to>
      <xdr:col>1</xdr:col>
      <xdr:colOff>511175</xdr:colOff>
      <xdr:row>428</xdr:row>
      <xdr:rowOff>104775</xdr:rowOff>
    </xdr:to>
    <xdr:pic>
      <xdr:nvPicPr>
        <xdr:cNvPr id="1720" name="Subgraph-MaladroitHero">
          <a:extLst>
            <a:ext uri="{FF2B5EF4-FFF2-40B4-BE49-F238E27FC236}">
              <a16:creationId xmlns:a16="http://schemas.microsoft.com/office/drawing/2014/main" id="{60999073-D41F-4A66-9419-30B7EE15F723}"/>
            </a:ext>
          </a:extLst>
        </xdr:cNvPr>
        <xdr:cNvPicPr>
          <a:picLocks/>
        </xdr:cNvPicPr>
      </xdr:nvPicPr>
      <xdr:blipFill>
        <a:blip xmlns:r="http://schemas.openxmlformats.org/officeDocument/2006/relationships" r:embed="rId408">
          <a:extLst>
            <a:ext uri="{28A0092B-C50C-407E-A947-70E740481C1C}">
              <a14:useLocalDpi xmlns:a14="http://schemas.microsoft.com/office/drawing/2010/main" val="0"/>
            </a:ext>
          </a:extLst>
        </a:blip>
        <a:stretch>
          <a:fillRect/>
        </a:stretch>
      </xdr:blipFill>
      <xdr:spPr>
        <a:xfrm>
          <a:off x="1047750" y="158591250"/>
          <a:ext cx="482600" cy="317500"/>
        </a:xfrm>
        <a:prstGeom prst="rect">
          <a:avLst/>
        </a:prstGeom>
      </xdr:spPr>
    </xdr:pic>
    <xdr:clientData/>
  </xdr:twoCellAnchor>
  <xdr:twoCellAnchor editAs="oneCell">
    <xdr:from>
      <xdr:col>1</xdr:col>
      <xdr:colOff>28575</xdr:colOff>
      <xdr:row>428</xdr:row>
      <xdr:rowOff>149225</xdr:rowOff>
    </xdr:from>
    <xdr:to>
      <xdr:col>1</xdr:col>
      <xdr:colOff>511175</xdr:colOff>
      <xdr:row>429</xdr:row>
      <xdr:rowOff>95250</xdr:rowOff>
    </xdr:to>
    <xdr:pic>
      <xdr:nvPicPr>
        <xdr:cNvPr id="1724" name="Subgraph-glenn_henagan">
          <a:extLst>
            <a:ext uri="{FF2B5EF4-FFF2-40B4-BE49-F238E27FC236}">
              <a16:creationId xmlns:a16="http://schemas.microsoft.com/office/drawing/2014/main" id="{FD91394F-C156-46D7-8776-1D0F1F15239F}"/>
            </a:ext>
          </a:extLst>
        </xdr:cNvPr>
        <xdr:cNvPicPr>
          <a:picLocks/>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047750" y="158959550"/>
          <a:ext cx="482600" cy="317500"/>
        </a:xfrm>
        <a:prstGeom prst="rect">
          <a:avLst/>
        </a:prstGeom>
      </xdr:spPr>
    </xdr:pic>
    <xdr:clientData/>
  </xdr:twoCellAnchor>
  <xdr:twoCellAnchor editAs="oneCell">
    <xdr:from>
      <xdr:col>1</xdr:col>
      <xdr:colOff>28575</xdr:colOff>
      <xdr:row>429</xdr:row>
      <xdr:rowOff>146050</xdr:rowOff>
    </xdr:from>
    <xdr:to>
      <xdr:col>1</xdr:col>
      <xdr:colOff>511175</xdr:colOff>
      <xdr:row>430</xdr:row>
      <xdr:rowOff>92075</xdr:rowOff>
    </xdr:to>
    <xdr:pic>
      <xdr:nvPicPr>
        <xdr:cNvPr id="1728" name="Subgraph-SergioBecerraI1">
          <a:extLst>
            <a:ext uri="{FF2B5EF4-FFF2-40B4-BE49-F238E27FC236}">
              <a16:creationId xmlns:a16="http://schemas.microsoft.com/office/drawing/2014/main" id="{3FE8281A-5A04-4612-8F70-0D978ECEECD6}"/>
            </a:ext>
          </a:extLst>
        </xdr:cNvPr>
        <xdr:cNvPicPr>
          <a:picLocks/>
        </xdr:cNvPicPr>
      </xdr:nvPicPr>
      <xdr:blipFill>
        <a:blip xmlns:r="http://schemas.openxmlformats.org/officeDocument/2006/relationships" r:embed="rId409">
          <a:extLst>
            <a:ext uri="{28A0092B-C50C-407E-A947-70E740481C1C}">
              <a14:useLocalDpi xmlns:a14="http://schemas.microsoft.com/office/drawing/2010/main" val="0"/>
            </a:ext>
          </a:extLst>
        </a:blip>
        <a:stretch>
          <a:fillRect/>
        </a:stretch>
      </xdr:blipFill>
      <xdr:spPr>
        <a:xfrm>
          <a:off x="1047750" y="159327850"/>
          <a:ext cx="482600" cy="317500"/>
        </a:xfrm>
        <a:prstGeom prst="rect">
          <a:avLst/>
        </a:prstGeom>
      </xdr:spPr>
    </xdr:pic>
    <xdr:clientData/>
  </xdr:twoCellAnchor>
  <xdr:twoCellAnchor editAs="oneCell">
    <xdr:from>
      <xdr:col>1</xdr:col>
      <xdr:colOff>28575</xdr:colOff>
      <xdr:row>430</xdr:row>
      <xdr:rowOff>142875</xdr:rowOff>
    </xdr:from>
    <xdr:to>
      <xdr:col>1</xdr:col>
      <xdr:colOff>511175</xdr:colOff>
      <xdr:row>431</xdr:row>
      <xdr:rowOff>82550</xdr:rowOff>
    </xdr:to>
    <xdr:pic>
      <xdr:nvPicPr>
        <xdr:cNvPr id="1732" name="Subgraph-MrAndyNgo">
          <a:extLst>
            <a:ext uri="{FF2B5EF4-FFF2-40B4-BE49-F238E27FC236}">
              <a16:creationId xmlns:a16="http://schemas.microsoft.com/office/drawing/2014/main" id="{E63E643E-2DB3-4E3D-ACBE-C09000C48D4E}"/>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1047750" y="159696150"/>
          <a:ext cx="482600" cy="317500"/>
        </a:xfrm>
        <a:prstGeom prst="rect">
          <a:avLst/>
        </a:prstGeom>
      </xdr:spPr>
    </xdr:pic>
    <xdr:clientData/>
  </xdr:twoCellAnchor>
  <xdr:twoCellAnchor editAs="oneCell">
    <xdr:from>
      <xdr:col>1</xdr:col>
      <xdr:colOff>28575</xdr:colOff>
      <xdr:row>431</xdr:row>
      <xdr:rowOff>139700</xdr:rowOff>
    </xdr:from>
    <xdr:to>
      <xdr:col>1</xdr:col>
      <xdr:colOff>511175</xdr:colOff>
      <xdr:row>432</xdr:row>
      <xdr:rowOff>85725</xdr:rowOff>
    </xdr:to>
    <xdr:pic>
      <xdr:nvPicPr>
        <xdr:cNvPr id="1736" name="Subgraph-washingtonpost">
          <a:extLst>
            <a:ext uri="{FF2B5EF4-FFF2-40B4-BE49-F238E27FC236}">
              <a16:creationId xmlns:a16="http://schemas.microsoft.com/office/drawing/2014/main" id="{32D7E4C6-0FA6-4AC4-90DE-88F6FBA021A4}"/>
            </a:ext>
          </a:extLst>
        </xdr:cNvPr>
        <xdr:cNvPicPr>
          <a:picLocks/>
        </xdr:cNvPicPr>
      </xdr:nvPicPr>
      <xdr:blipFill>
        <a:blip xmlns:r="http://schemas.openxmlformats.org/officeDocument/2006/relationships" r:embed="rId411">
          <a:extLst>
            <a:ext uri="{28A0092B-C50C-407E-A947-70E740481C1C}">
              <a14:useLocalDpi xmlns:a14="http://schemas.microsoft.com/office/drawing/2010/main" val="0"/>
            </a:ext>
          </a:extLst>
        </a:blip>
        <a:stretch>
          <a:fillRect/>
        </a:stretch>
      </xdr:blipFill>
      <xdr:spPr>
        <a:xfrm>
          <a:off x="1047750" y="160064450"/>
          <a:ext cx="482600" cy="317500"/>
        </a:xfrm>
        <a:prstGeom prst="rect">
          <a:avLst/>
        </a:prstGeom>
      </xdr:spPr>
    </xdr:pic>
    <xdr:clientData/>
  </xdr:twoCellAnchor>
  <xdr:twoCellAnchor editAs="oneCell">
    <xdr:from>
      <xdr:col>1</xdr:col>
      <xdr:colOff>28575</xdr:colOff>
      <xdr:row>432</xdr:row>
      <xdr:rowOff>136525</xdr:rowOff>
    </xdr:from>
    <xdr:to>
      <xdr:col>1</xdr:col>
      <xdr:colOff>511175</xdr:colOff>
      <xdr:row>433</xdr:row>
      <xdr:rowOff>82550</xdr:rowOff>
    </xdr:to>
    <xdr:pic>
      <xdr:nvPicPr>
        <xdr:cNvPr id="1740" name="Subgraph-jas8lg1">
          <a:extLst>
            <a:ext uri="{FF2B5EF4-FFF2-40B4-BE49-F238E27FC236}">
              <a16:creationId xmlns:a16="http://schemas.microsoft.com/office/drawing/2014/main" id="{8905C79D-7A00-45D7-A6AB-7E7C45071F38}"/>
            </a:ext>
          </a:extLst>
        </xdr:cNvPr>
        <xdr:cNvPicPr>
          <a:picLocks/>
        </xdr:cNvPicPr>
      </xdr:nvPicPr>
      <xdr:blipFill>
        <a:blip xmlns:r="http://schemas.openxmlformats.org/officeDocument/2006/relationships" r:embed="rId412">
          <a:extLst>
            <a:ext uri="{28A0092B-C50C-407E-A947-70E740481C1C}">
              <a14:useLocalDpi xmlns:a14="http://schemas.microsoft.com/office/drawing/2010/main" val="0"/>
            </a:ext>
          </a:extLst>
        </a:blip>
        <a:stretch>
          <a:fillRect/>
        </a:stretch>
      </xdr:blipFill>
      <xdr:spPr>
        <a:xfrm>
          <a:off x="1047750" y="160432750"/>
          <a:ext cx="482600" cy="317500"/>
        </a:xfrm>
        <a:prstGeom prst="rect">
          <a:avLst/>
        </a:prstGeom>
      </xdr:spPr>
    </xdr:pic>
    <xdr:clientData/>
  </xdr:twoCellAnchor>
  <xdr:twoCellAnchor editAs="oneCell">
    <xdr:from>
      <xdr:col>1</xdr:col>
      <xdr:colOff>28575</xdr:colOff>
      <xdr:row>433</xdr:row>
      <xdr:rowOff>133350</xdr:rowOff>
    </xdr:from>
    <xdr:to>
      <xdr:col>1</xdr:col>
      <xdr:colOff>511175</xdr:colOff>
      <xdr:row>434</xdr:row>
      <xdr:rowOff>85725</xdr:rowOff>
    </xdr:to>
    <xdr:pic>
      <xdr:nvPicPr>
        <xdr:cNvPr id="1744" name="Subgraph-tedcruz">
          <a:extLst>
            <a:ext uri="{FF2B5EF4-FFF2-40B4-BE49-F238E27FC236}">
              <a16:creationId xmlns:a16="http://schemas.microsoft.com/office/drawing/2014/main" id="{F8733778-481B-42E3-83B0-4787FDFC027F}"/>
            </a:ext>
          </a:extLst>
        </xdr:cNvPr>
        <xdr:cNvPicPr>
          <a:picLocks/>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1047750" y="160801050"/>
          <a:ext cx="482600" cy="317500"/>
        </a:xfrm>
        <a:prstGeom prst="rect">
          <a:avLst/>
        </a:prstGeom>
      </xdr:spPr>
    </xdr:pic>
    <xdr:clientData/>
  </xdr:twoCellAnchor>
  <xdr:twoCellAnchor editAs="oneCell">
    <xdr:from>
      <xdr:col>1</xdr:col>
      <xdr:colOff>28575</xdr:colOff>
      <xdr:row>434</xdr:row>
      <xdr:rowOff>130175</xdr:rowOff>
    </xdr:from>
    <xdr:to>
      <xdr:col>1</xdr:col>
      <xdr:colOff>511175</xdr:colOff>
      <xdr:row>435</xdr:row>
      <xdr:rowOff>76200</xdr:rowOff>
    </xdr:to>
    <xdr:pic>
      <xdr:nvPicPr>
        <xdr:cNvPr id="1748" name="Subgraph-James78141017">
          <a:extLst>
            <a:ext uri="{FF2B5EF4-FFF2-40B4-BE49-F238E27FC236}">
              <a16:creationId xmlns:a16="http://schemas.microsoft.com/office/drawing/2014/main" id="{F6C8CFFA-49D4-4F22-93B7-503B2969CE97}"/>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1047750" y="161169350"/>
          <a:ext cx="482600" cy="317500"/>
        </a:xfrm>
        <a:prstGeom prst="rect">
          <a:avLst/>
        </a:prstGeom>
      </xdr:spPr>
    </xdr:pic>
    <xdr:clientData/>
  </xdr:twoCellAnchor>
  <xdr:twoCellAnchor editAs="oneCell">
    <xdr:from>
      <xdr:col>1</xdr:col>
      <xdr:colOff>28575</xdr:colOff>
      <xdr:row>435</xdr:row>
      <xdr:rowOff>127000</xdr:rowOff>
    </xdr:from>
    <xdr:to>
      <xdr:col>1</xdr:col>
      <xdr:colOff>511175</xdr:colOff>
      <xdr:row>436</xdr:row>
      <xdr:rowOff>73025</xdr:rowOff>
    </xdr:to>
    <xdr:pic>
      <xdr:nvPicPr>
        <xdr:cNvPr id="1752" name="Subgraph-DiamondandSilk">
          <a:extLst>
            <a:ext uri="{FF2B5EF4-FFF2-40B4-BE49-F238E27FC236}">
              <a16:creationId xmlns:a16="http://schemas.microsoft.com/office/drawing/2014/main" id="{96AB5869-C03D-4EA5-9A15-24B83A501EA0}"/>
            </a:ext>
          </a:extLst>
        </xdr:cNvPr>
        <xdr:cNvPicPr>
          <a:picLocks/>
        </xdr:cNvPicPr>
      </xdr:nvPicPr>
      <xdr:blipFill>
        <a:blip xmlns:r="http://schemas.openxmlformats.org/officeDocument/2006/relationships" r:embed="rId415">
          <a:extLst>
            <a:ext uri="{28A0092B-C50C-407E-A947-70E740481C1C}">
              <a14:useLocalDpi xmlns:a14="http://schemas.microsoft.com/office/drawing/2010/main" val="0"/>
            </a:ext>
          </a:extLst>
        </a:blip>
        <a:stretch>
          <a:fillRect/>
        </a:stretch>
      </xdr:blipFill>
      <xdr:spPr>
        <a:xfrm>
          <a:off x="1047750" y="161537650"/>
          <a:ext cx="482600" cy="317500"/>
        </a:xfrm>
        <a:prstGeom prst="rect">
          <a:avLst/>
        </a:prstGeom>
      </xdr:spPr>
    </xdr:pic>
    <xdr:clientData/>
  </xdr:twoCellAnchor>
  <xdr:twoCellAnchor editAs="oneCell">
    <xdr:from>
      <xdr:col>1</xdr:col>
      <xdr:colOff>28575</xdr:colOff>
      <xdr:row>436</xdr:row>
      <xdr:rowOff>123825</xdr:rowOff>
    </xdr:from>
    <xdr:to>
      <xdr:col>1</xdr:col>
      <xdr:colOff>511175</xdr:colOff>
      <xdr:row>437</xdr:row>
      <xdr:rowOff>63500</xdr:rowOff>
    </xdr:to>
    <xdr:pic>
      <xdr:nvPicPr>
        <xdr:cNvPr id="1756" name="Subgraph-KVenturo">
          <a:extLst>
            <a:ext uri="{FF2B5EF4-FFF2-40B4-BE49-F238E27FC236}">
              <a16:creationId xmlns:a16="http://schemas.microsoft.com/office/drawing/2014/main" id="{7DFC433D-4215-4A79-942D-92FE04E2BCC3}"/>
            </a:ext>
          </a:extLst>
        </xdr:cNvPr>
        <xdr:cNvPicPr>
          <a:picLocks/>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1047750" y="161905950"/>
          <a:ext cx="482600" cy="317500"/>
        </a:xfrm>
        <a:prstGeom prst="rect">
          <a:avLst/>
        </a:prstGeom>
      </xdr:spPr>
    </xdr:pic>
    <xdr:clientData/>
  </xdr:twoCellAnchor>
  <xdr:twoCellAnchor editAs="oneCell">
    <xdr:from>
      <xdr:col>1</xdr:col>
      <xdr:colOff>28575</xdr:colOff>
      <xdr:row>437</xdr:row>
      <xdr:rowOff>120650</xdr:rowOff>
    </xdr:from>
    <xdr:to>
      <xdr:col>1</xdr:col>
      <xdr:colOff>511175</xdr:colOff>
      <xdr:row>438</xdr:row>
      <xdr:rowOff>66675</xdr:rowOff>
    </xdr:to>
    <xdr:pic>
      <xdr:nvPicPr>
        <xdr:cNvPr id="1760" name="Subgraph-cborkowski">
          <a:extLst>
            <a:ext uri="{FF2B5EF4-FFF2-40B4-BE49-F238E27FC236}">
              <a16:creationId xmlns:a16="http://schemas.microsoft.com/office/drawing/2014/main" id="{C22C7979-36AD-4D5F-9894-21F32AE9C579}"/>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1047750" y="162274250"/>
          <a:ext cx="482600" cy="317500"/>
        </a:xfrm>
        <a:prstGeom prst="rect">
          <a:avLst/>
        </a:prstGeom>
      </xdr:spPr>
    </xdr:pic>
    <xdr:clientData/>
  </xdr:twoCellAnchor>
  <xdr:twoCellAnchor editAs="oneCell">
    <xdr:from>
      <xdr:col>1</xdr:col>
      <xdr:colOff>28575</xdr:colOff>
      <xdr:row>438</xdr:row>
      <xdr:rowOff>117475</xdr:rowOff>
    </xdr:from>
    <xdr:to>
      <xdr:col>1</xdr:col>
      <xdr:colOff>511175</xdr:colOff>
      <xdr:row>439</xdr:row>
      <xdr:rowOff>63500</xdr:rowOff>
    </xdr:to>
    <xdr:pic>
      <xdr:nvPicPr>
        <xdr:cNvPr id="1764" name="Subgraph-ktmlawrence">
          <a:extLst>
            <a:ext uri="{FF2B5EF4-FFF2-40B4-BE49-F238E27FC236}">
              <a16:creationId xmlns:a16="http://schemas.microsoft.com/office/drawing/2014/main" id="{672CB386-43CB-436B-AFC1-9F6D3EC14E6C}"/>
            </a:ext>
          </a:extLst>
        </xdr:cNvPr>
        <xdr:cNvPicPr>
          <a:picLocks/>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1047750" y="162642550"/>
          <a:ext cx="482600" cy="317500"/>
        </a:xfrm>
        <a:prstGeom prst="rect">
          <a:avLst/>
        </a:prstGeom>
      </xdr:spPr>
    </xdr:pic>
    <xdr:clientData/>
  </xdr:twoCellAnchor>
  <xdr:twoCellAnchor editAs="oneCell">
    <xdr:from>
      <xdr:col>1</xdr:col>
      <xdr:colOff>28575</xdr:colOff>
      <xdr:row>439</xdr:row>
      <xdr:rowOff>114300</xdr:rowOff>
    </xdr:from>
    <xdr:to>
      <xdr:col>1</xdr:col>
      <xdr:colOff>511175</xdr:colOff>
      <xdr:row>440</xdr:row>
      <xdr:rowOff>66675</xdr:rowOff>
    </xdr:to>
    <xdr:pic>
      <xdr:nvPicPr>
        <xdr:cNvPr id="1768" name="Subgraph-FOXLA">
          <a:extLst>
            <a:ext uri="{FF2B5EF4-FFF2-40B4-BE49-F238E27FC236}">
              <a16:creationId xmlns:a16="http://schemas.microsoft.com/office/drawing/2014/main" id="{F438D5FF-8A61-4EFE-B7D5-E69E7A914005}"/>
            </a:ext>
          </a:extLst>
        </xdr:cNvPr>
        <xdr:cNvPicPr>
          <a:picLocks/>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1047750" y="163010850"/>
          <a:ext cx="482600" cy="317500"/>
        </a:xfrm>
        <a:prstGeom prst="rect">
          <a:avLst/>
        </a:prstGeom>
      </xdr:spPr>
    </xdr:pic>
    <xdr:clientData/>
  </xdr:twoCellAnchor>
  <xdr:twoCellAnchor editAs="oneCell">
    <xdr:from>
      <xdr:col>1</xdr:col>
      <xdr:colOff>28575</xdr:colOff>
      <xdr:row>440</xdr:row>
      <xdr:rowOff>111125</xdr:rowOff>
    </xdr:from>
    <xdr:to>
      <xdr:col>1</xdr:col>
      <xdr:colOff>511175</xdr:colOff>
      <xdr:row>441</xdr:row>
      <xdr:rowOff>57150</xdr:rowOff>
    </xdr:to>
    <xdr:pic>
      <xdr:nvPicPr>
        <xdr:cNvPr id="1772" name="Subgraph-IslandGuy4life">
          <a:extLst>
            <a:ext uri="{FF2B5EF4-FFF2-40B4-BE49-F238E27FC236}">
              <a16:creationId xmlns:a16="http://schemas.microsoft.com/office/drawing/2014/main" id="{076C7A02-D59F-4B2F-BE79-A25631439C17}"/>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1047750" y="163379150"/>
          <a:ext cx="482600" cy="317500"/>
        </a:xfrm>
        <a:prstGeom prst="rect">
          <a:avLst/>
        </a:prstGeom>
      </xdr:spPr>
    </xdr:pic>
    <xdr:clientData/>
  </xdr:twoCellAnchor>
  <xdr:twoCellAnchor editAs="oneCell">
    <xdr:from>
      <xdr:col>1</xdr:col>
      <xdr:colOff>28575</xdr:colOff>
      <xdr:row>441</xdr:row>
      <xdr:rowOff>107950</xdr:rowOff>
    </xdr:from>
    <xdr:to>
      <xdr:col>1</xdr:col>
      <xdr:colOff>511175</xdr:colOff>
      <xdr:row>442</xdr:row>
      <xdr:rowOff>53975</xdr:rowOff>
    </xdr:to>
    <xdr:pic>
      <xdr:nvPicPr>
        <xdr:cNvPr id="1776" name="Subgraph-DianeSosa19">
          <a:extLst>
            <a:ext uri="{FF2B5EF4-FFF2-40B4-BE49-F238E27FC236}">
              <a16:creationId xmlns:a16="http://schemas.microsoft.com/office/drawing/2014/main" id="{8DD05FD6-E4A1-4063-81A0-CB6A7D433462}"/>
            </a:ext>
          </a:extLst>
        </xdr:cNvPr>
        <xdr:cNvPicPr>
          <a:picLocks/>
        </xdr:cNvPicPr>
      </xdr:nvPicPr>
      <xdr:blipFill>
        <a:blip xmlns:r="http://schemas.openxmlformats.org/officeDocument/2006/relationships" r:embed="rId420">
          <a:extLst>
            <a:ext uri="{28A0092B-C50C-407E-A947-70E740481C1C}">
              <a14:useLocalDpi xmlns:a14="http://schemas.microsoft.com/office/drawing/2010/main" val="0"/>
            </a:ext>
          </a:extLst>
        </a:blip>
        <a:stretch>
          <a:fillRect/>
        </a:stretch>
      </xdr:blipFill>
      <xdr:spPr>
        <a:xfrm>
          <a:off x="1047750" y="163747450"/>
          <a:ext cx="482600" cy="317500"/>
        </a:xfrm>
        <a:prstGeom prst="rect">
          <a:avLst/>
        </a:prstGeom>
      </xdr:spPr>
    </xdr:pic>
    <xdr:clientData/>
  </xdr:twoCellAnchor>
  <xdr:twoCellAnchor editAs="oneCell">
    <xdr:from>
      <xdr:col>1</xdr:col>
      <xdr:colOff>28575</xdr:colOff>
      <xdr:row>442</xdr:row>
      <xdr:rowOff>104775</xdr:rowOff>
    </xdr:from>
    <xdr:to>
      <xdr:col>1</xdr:col>
      <xdr:colOff>511175</xdr:colOff>
      <xdr:row>443</xdr:row>
      <xdr:rowOff>44450</xdr:rowOff>
    </xdr:to>
    <xdr:pic>
      <xdr:nvPicPr>
        <xdr:cNvPr id="1780" name="Subgraph-DailyCaller">
          <a:extLst>
            <a:ext uri="{FF2B5EF4-FFF2-40B4-BE49-F238E27FC236}">
              <a16:creationId xmlns:a16="http://schemas.microsoft.com/office/drawing/2014/main" id="{B0BA5117-68FD-4A42-83C1-3F864EC35190}"/>
            </a:ext>
          </a:extLst>
        </xdr:cNvPr>
        <xdr:cNvPicPr>
          <a:picLocks/>
        </xdr:cNvPicPr>
      </xdr:nvPicPr>
      <xdr:blipFill>
        <a:blip xmlns:r="http://schemas.openxmlformats.org/officeDocument/2006/relationships" r:embed="rId421">
          <a:extLst>
            <a:ext uri="{28A0092B-C50C-407E-A947-70E740481C1C}">
              <a14:useLocalDpi xmlns:a14="http://schemas.microsoft.com/office/drawing/2010/main" val="0"/>
            </a:ext>
          </a:extLst>
        </a:blip>
        <a:stretch>
          <a:fillRect/>
        </a:stretch>
      </xdr:blipFill>
      <xdr:spPr>
        <a:xfrm>
          <a:off x="1047750" y="164115750"/>
          <a:ext cx="482600" cy="317500"/>
        </a:xfrm>
        <a:prstGeom prst="rect">
          <a:avLst/>
        </a:prstGeom>
      </xdr:spPr>
    </xdr:pic>
    <xdr:clientData/>
  </xdr:twoCellAnchor>
  <xdr:twoCellAnchor editAs="oneCell">
    <xdr:from>
      <xdr:col>1</xdr:col>
      <xdr:colOff>28575</xdr:colOff>
      <xdr:row>443</xdr:row>
      <xdr:rowOff>101600</xdr:rowOff>
    </xdr:from>
    <xdr:to>
      <xdr:col>1</xdr:col>
      <xdr:colOff>511175</xdr:colOff>
      <xdr:row>444</xdr:row>
      <xdr:rowOff>47625</xdr:rowOff>
    </xdr:to>
    <xdr:pic>
      <xdr:nvPicPr>
        <xdr:cNvPr id="1784" name="Subgraph-DFBHarvard">
          <a:extLst>
            <a:ext uri="{FF2B5EF4-FFF2-40B4-BE49-F238E27FC236}">
              <a16:creationId xmlns:a16="http://schemas.microsoft.com/office/drawing/2014/main" id="{42DCF7A2-F749-4BFB-9583-C1C156C2CB39}"/>
            </a:ext>
          </a:extLst>
        </xdr:cNvPr>
        <xdr:cNvPicPr>
          <a:picLocks/>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1047750" y="164484050"/>
          <a:ext cx="482600" cy="317500"/>
        </a:xfrm>
        <a:prstGeom prst="rect">
          <a:avLst/>
        </a:prstGeom>
      </xdr:spPr>
    </xdr:pic>
    <xdr:clientData/>
  </xdr:twoCellAnchor>
  <xdr:twoCellAnchor editAs="oneCell">
    <xdr:from>
      <xdr:col>1</xdr:col>
      <xdr:colOff>28575</xdr:colOff>
      <xdr:row>444</xdr:row>
      <xdr:rowOff>98425</xdr:rowOff>
    </xdr:from>
    <xdr:to>
      <xdr:col>1</xdr:col>
      <xdr:colOff>511175</xdr:colOff>
      <xdr:row>445</xdr:row>
      <xdr:rowOff>44450</xdr:rowOff>
    </xdr:to>
    <xdr:pic>
      <xdr:nvPicPr>
        <xdr:cNvPr id="1788" name="Subgraph-terryhoffman02">
          <a:extLst>
            <a:ext uri="{FF2B5EF4-FFF2-40B4-BE49-F238E27FC236}">
              <a16:creationId xmlns:a16="http://schemas.microsoft.com/office/drawing/2014/main" id="{CA53EAAD-97F5-4617-A5D7-B7723A429A20}"/>
            </a:ext>
          </a:extLst>
        </xdr:cNvPr>
        <xdr:cNvPicPr>
          <a:picLocks/>
        </xdr:cNvPicPr>
      </xdr:nvPicPr>
      <xdr:blipFill>
        <a:blip xmlns:r="http://schemas.openxmlformats.org/officeDocument/2006/relationships" r:embed="rId423">
          <a:extLst>
            <a:ext uri="{28A0092B-C50C-407E-A947-70E740481C1C}">
              <a14:useLocalDpi xmlns:a14="http://schemas.microsoft.com/office/drawing/2010/main" val="0"/>
            </a:ext>
          </a:extLst>
        </a:blip>
        <a:stretch>
          <a:fillRect/>
        </a:stretch>
      </xdr:blipFill>
      <xdr:spPr>
        <a:xfrm>
          <a:off x="1047750" y="164852350"/>
          <a:ext cx="482600" cy="317500"/>
        </a:xfrm>
        <a:prstGeom prst="rect">
          <a:avLst/>
        </a:prstGeom>
      </xdr:spPr>
    </xdr:pic>
    <xdr:clientData/>
  </xdr:twoCellAnchor>
  <xdr:twoCellAnchor editAs="oneCell">
    <xdr:from>
      <xdr:col>1</xdr:col>
      <xdr:colOff>28575</xdr:colOff>
      <xdr:row>445</xdr:row>
      <xdr:rowOff>95250</xdr:rowOff>
    </xdr:from>
    <xdr:to>
      <xdr:col>1</xdr:col>
      <xdr:colOff>511175</xdr:colOff>
      <xdr:row>446</xdr:row>
      <xdr:rowOff>47625</xdr:rowOff>
    </xdr:to>
    <xdr:pic>
      <xdr:nvPicPr>
        <xdr:cNvPr id="1792" name="Subgraph-Marvel">
          <a:extLst>
            <a:ext uri="{FF2B5EF4-FFF2-40B4-BE49-F238E27FC236}">
              <a16:creationId xmlns:a16="http://schemas.microsoft.com/office/drawing/2014/main" id="{D4D5A8E1-8F4F-4DBD-9B55-373C9C1FDB9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65220650"/>
          <a:ext cx="482600" cy="317500"/>
        </a:xfrm>
        <a:prstGeom prst="rect">
          <a:avLst/>
        </a:prstGeom>
      </xdr:spPr>
    </xdr:pic>
    <xdr:clientData/>
  </xdr:twoCellAnchor>
  <xdr:twoCellAnchor editAs="oneCell">
    <xdr:from>
      <xdr:col>1</xdr:col>
      <xdr:colOff>28575</xdr:colOff>
      <xdr:row>446</xdr:row>
      <xdr:rowOff>92075</xdr:rowOff>
    </xdr:from>
    <xdr:to>
      <xdr:col>1</xdr:col>
      <xdr:colOff>511175</xdr:colOff>
      <xdr:row>447</xdr:row>
      <xdr:rowOff>38100</xdr:rowOff>
    </xdr:to>
    <xdr:pic>
      <xdr:nvPicPr>
        <xdr:cNvPr id="1796" name="Subgraph-retiredNCSHP">
          <a:extLst>
            <a:ext uri="{FF2B5EF4-FFF2-40B4-BE49-F238E27FC236}">
              <a16:creationId xmlns:a16="http://schemas.microsoft.com/office/drawing/2014/main" id="{7A5FAE0F-7D9B-4608-B484-A46B165931D8}"/>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1047750" y="165588950"/>
          <a:ext cx="482600" cy="317500"/>
        </a:xfrm>
        <a:prstGeom prst="rect">
          <a:avLst/>
        </a:prstGeom>
      </xdr:spPr>
    </xdr:pic>
    <xdr:clientData/>
  </xdr:twoCellAnchor>
  <xdr:twoCellAnchor editAs="oneCell">
    <xdr:from>
      <xdr:col>1</xdr:col>
      <xdr:colOff>28575</xdr:colOff>
      <xdr:row>447</xdr:row>
      <xdr:rowOff>88900</xdr:rowOff>
    </xdr:from>
    <xdr:to>
      <xdr:col>1</xdr:col>
      <xdr:colOff>511175</xdr:colOff>
      <xdr:row>448</xdr:row>
      <xdr:rowOff>34925</xdr:rowOff>
    </xdr:to>
    <xdr:pic>
      <xdr:nvPicPr>
        <xdr:cNvPr id="1800" name="Subgraph-amarthur76">
          <a:extLst>
            <a:ext uri="{FF2B5EF4-FFF2-40B4-BE49-F238E27FC236}">
              <a16:creationId xmlns:a16="http://schemas.microsoft.com/office/drawing/2014/main" id="{0E92262F-51DF-4514-9848-E84575D9D8A3}"/>
            </a:ext>
          </a:extLst>
        </xdr:cNvPr>
        <xdr:cNvPicPr>
          <a:picLocks/>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047750" y="165957250"/>
          <a:ext cx="482600" cy="317500"/>
        </a:xfrm>
        <a:prstGeom prst="rect">
          <a:avLst/>
        </a:prstGeom>
      </xdr:spPr>
    </xdr:pic>
    <xdr:clientData/>
  </xdr:twoCellAnchor>
  <xdr:twoCellAnchor editAs="oneCell">
    <xdr:from>
      <xdr:col>1</xdr:col>
      <xdr:colOff>28575</xdr:colOff>
      <xdr:row>448</xdr:row>
      <xdr:rowOff>85725</xdr:rowOff>
    </xdr:from>
    <xdr:to>
      <xdr:col>1</xdr:col>
      <xdr:colOff>511175</xdr:colOff>
      <xdr:row>449</xdr:row>
      <xdr:rowOff>25400</xdr:rowOff>
    </xdr:to>
    <xdr:pic>
      <xdr:nvPicPr>
        <xdr:cNvPr id="1804" name="Subgraph-OANN">
          <a:extLst>
            <a:ext uri="{FF2B5EF4-FFF2-40B4-BE49-F238E27FC236}">
              <a16:creationId xmlns:a16="http://schemas.microsoft.com/office/drawing/2014/main" id="{045EB74D-814F-4C6A-9708-98A852415191}"/>
            </a:ext>
          </a:extLst>
        </xdr:cNvPr>
        <xdr:cNvPicPr>
          <a:picLocks/>
        </xdr:cNvPicPr>
      </xdr:nvPicPr>
      <xdr:blipFill>
        <a:blip xmlns:r="http://schemas.openxmlformats.org/officeDocument/2006/relationships" r:embed="rId425">
          <a:extLst>
            <a:ext uri="{28A0092B-C50C-407E-A947-70E740481C1C}">
              <a14:useLocalDpi xmlns:a14="http://schemas.microsoft.com/office/drawing/2010/main" val="0"/>
            </a:ext>
          </a:extLst>
        </a:blip>
        <a:stretch>
          <a:fillRect/>
        </a:stretch>
      </xdr:blipFill>
      <xdr:spPr>
        <a:xfrm>
          <a:off x="1047750" y="166325550"/>
          <a:ext cx="482600" cy="317500"/>
        </a:xfrm>
        <a:prstGeom prst="rect">
          <a:avLst/>
        </a:prstGeom>
      </xdr:spPr>
    </xdr:pic>
    <xdr:clientData/>
  </xdr:twoCellAnchor>
  <xdr:twoCellAnchor editAs="oneCell">
    <xdr:from>
      <xdr:col>1</xdr:col>
      <xdr:colOff>28575</xdr:colOff>
      <xdr:row>449</xdr:row>
      <xdr:rowOff>82550</xdr:rowOff>
    </xdr:from>
    <xdr:to>
      <xdr:col>1</xdr:col>
      <xdr:colOff>511175</xdr:colOff>
      <xdr:row>450</xdr:row>
      <xdr:rowOff>28575</xdr:rowOff>
    </xdr:to>
    <xdr:pic>
      <xdr:nvPicPr>
        <xdr:cNvPr id="1808" name="Subgraph-RealMattCouch">
          <a:extLst>
            <a:ext uri="{FF2B5EF4-FFF2-40B4-BE49-F238E27FC236}">
              <a16:creationId xmlns:a16="http://schemas.microsoft.com/office/drawing/2014/main" id="{5F4EA539-79E1-4429-A788-8EA5CC8EA4A1}"/>
            </a:ext>
          </a:extLst>
        </xdr:cNvPr>
        <xdr:cNvPicPr>
          <a:picLocks/>
        </xdr:cNvPicPr>
      </xdr:nvPicPr>
      <xdr:blipFill>
        <a:blip xmlns:r="http://schemas.openxmlformats.org/officeDocument/2006/relationships" r:embed="rId426">
          <a:extLst>
            <a:ext uri="{28A0092B-C50C-407E-A947-70E740481C1C}">
              <a14:useLocalDpi xmlns:a14="http://schemas.microsoft.com/office/drawing/2010/main" val="0"/>
            </a:ext>
          </a:extLst>
        </a:blip>
        <a:stretch>
          <a:fillRect/>
        </a:stretch>
      </xdr:blipFill>
      <xdr:spPr>
        <a:xfrm>
          <a:off x="1047750" y="166693850"/>
          <a:ext cx="482600" cy="317500"/>
        </a:xfrm>
        <a:prstGeom prst="rect">
          <a:avLst/>
        </a:prstGeom>
      </xdr:spPr>
    </xdr:pic>
    <xdr:clientData/>
  </xdr:twoCellAnchor>
  <xdr:twoCellAnchor editAs="oneCell">
    <xdr:from>
      <xdr:col>1</xdr:col>
      <xdr:colOff>28575</xdr:colOff>
      <xdr:row>450</xdr:row>
      <xdr:rowOff>79375</xdr:rowOff>
    </xdr:from>
    <xdr:to>
      <xdr:col>1</xdr:col>
      <xdr:colOff>511175</xdr:colOff>
      <xdr:row>451</xdr:row>
      <xdr:rowOff>25400</xdr:rowOff>
    </xdr:to>
    <xdr:pic>
      <xdr:nvPicPr>
        <xdr:cNvPr id="1812" name="Subgraph-plramirez">
          <a:extLst>
            <a:ext uri="{FF2B5EF4-FFF2-40B4-BE49-F238E27FC236}">
              <a16:creationId xmlns:a16="http://schemas.microsoft.com/office/drawing/2014/main" id="{38F88E53-7D8E-49BE-B113-283A74C1A90B}"/>
            </a:ext>
          </a:extLst>
        </xdr:cNvPr>
        <xdr:cNvPicPr>
          <a:picLocks/>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1047750" y="167062150"/>
          <a:ext cx="482600" cy="317500"/>
        </a:xfrm>
        <a:prstGeom prst="rect">
          <a:avLst/>
        </a:prstGeom>
      </xdr:spPr>
    </xdr:pic>
    <xdr:clientData/>
  </xdr:twoCellAnchor>
  <xdr:twoCellAnchor editAs="oneCell">
    <xdr:from>
      <xdr:col>1</xdr:col>
      <xdr:colOff>28575</xdr:colOff>
      <xdr:row>451</xdr:row>
      <xdr:rowOff>76200</xdr:rowOff>
    </xdr:from>
    <xdr:to>
      <xdr:col>1</xdr:col>
      <xdr:colOff>511175</xdr:colOff>
      <xdr:row>452</xdr:row>
      <xdr:rowOff>28575</xdr:rowOff>
    </xdr:to>
    <xdr:pic>
      <xdr:nvPicPr>
        <xdr:cNvPr id="1816" name="Subgraph-ApologeticsPete">
          <a:extLst>
            <a:ext uri="{FF2B5EF4-FFF2-40B4-BE49-F238E27FC236}">
              <a16:creationId xmlns:a16="http://schemas.microsoft.com/office/drawing/2014/main" id="{40CC7EB3-A207-4E15-B117-F92BD9DF661E}"/>
            </a:ext>
          </a:extLst>
        </xdr:cNvPr>
        <xdr:cNvPicPr>
          <a:picLocks/>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1047750" y="167430450"/>
          <a:ext cx="482600" cy="317500"/>
        </a:xfrm>
        <a:prstGeom prst="rect">
          <a:avLst/>
        </a:prstGeom>
      </xdr:spPr>
    </xdr:pic>
    <xdr:clientData/>
  </xdr:twoCellAnchor>
  <xdr:twoCellAnchor editAs="oneCell">
    <xdr:from>
      <xdr:col>1</xdr:col>
      <xdr:colOff>28575</xdr:colOff>
      <xdr:row>452</xdr:row>
      <xdr:rowOff>73025</xdr:rowOff>
    </xdr:from>
    <xdr:to>
      <xdr:col>1</xdr:col>
      <xdr:colOff>511175</xdr:colOff>
      <xdr:row>453</xdr:row>
      <xdr:rowOff>19050</xdr:rowOff>
    </xdr:to>
    <xdr:pic>
      <xdr:nvPicPr>
        <xdr:cNvPr id="1820" name="Subgraph-FordFischer">
          <a:extLst>
            <a:ext uri="{FF2B5EF4-FFF2-40B4-BE49-F238E27FC236}">
              <a16:creationId xmlns:a16="http://schemas.microsoft.com/office/drawing/2014/main" id="{79EC62E8-EDC6-4D43-A52C-9618D0E32708}"/>
            </a:ext>
          </a:extLst>
        </xdr:cNvPr>
        <xdr:cNvPicPr>
          <a:picLocks/>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1047750" y="167798750"/>
          <a:ext cx="482600" cy="317500"/>
        </a:xfrm>
        <a:prstGeom prst="rect">
          <a:avLst/>
        </a:prstGeom>
      </xdr:spPr>
    </xdr:pic>
    <xdr:clientData/>
  </xdr:twoCellAnchor>
  <xdr:twoCellAnchor editAs="oneCell">
    <xdr:from>
      <xdr:col>1</xdr:col>
      <xdr:colOff>28575</xdr:colOff>
      <xdr:row>453</xdr:row>
      <xdr:rowOff>69850</xdr:rowOff>
    </xdr:from>
    <xdr:to>
      <xdr:col>1</xdr:col>
      <xdr:colOff>511175</xdr:colOff>
      <xdr:row>454</xdr:row>
      <xdr:rowOff>15875</xdr:rowOff>
    </xdr:to>
    <xdr:pic>
      <xdr:nvPicPr>
        <xdr:cNvPr id="1824" name="Subgraph-_realitybitch">
          <a:extLst>
            <a:ext uri="{FF2B5EF4-FFF2-40B4-BE49-F238E27FC236}">
              <a16:creationId xmlns:a16="http://schemas.microsoft.com/office/drawing/2014/main" id="{AB454553-8468-4B0C-8288-75E4DCE2BB73}"/>
            </a:ext>
          </a:extLst>
        </xdr:cNvPr>
        <xdr:cNvPicPr>
          <a:picLocks/>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1047750" y="168167050"/>
          <a:ext cx="482600" cy="317500"/>
        </a:xfrm>
        <a:prstGeom prst="rect">
          <a:avLst/>
        </a:prstGeom>
      </xdr:spPr>
    </xdr:pic>
    <xdr:clientData/>
  </xdr:twoCellAnchor>
  <xdr:twoCellAnchor editAs="oneCell">
    <xdr:from>
      <xdr:col>1</xdr:col>
      <xdr:colOff>28575</xdr:colOff>
      <xdr:row>454</xdr:row>
      <xdr:rowOff>66675</xdr:rowOff>
    </xdr:from>
    <xdr:to>
      <xdr:col>1</xdr:col>
      <xdr:colOff>511175</xdr:colOff>
      <xdr:row>455</xdr:row>
      <xdr:rowOff>6350</xdr:rowOff>
    </xdr:to>
    <xdr:pic>
      <xdr:nvPicPr>
        <xdr:cNvPr id="1828" name="Subgraph-JodiPowell57">
          <a:extLst>
            <a:ext uri="{FF2B5EF4-FFF2-40B4-BE49-F238E27FC236}">
              <a16:creationId xmlns:a16="http://schemas.microsoft.com/office/drawing/2014/main" id="{23FB5B4E-1C04-4881-9777-3272B9F0DA24}"/>
            </a:ext>
          </a:extLst>
        </xdr:cNvPr>
        <xdr:cNvPicPr>
          <a:picLocks/>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1047750" y="168535350"/>
          <a:ext cx="482600" cy="317500"/>
        </a:xfrm>
        <a:prstGeom prst="rect">
          <a:avLst/>
        </a:prstGeom>
      </xdr:spPr>
    </xdr:pic>
    <xdr:clientData/>
  </xdr:twoCellAnchor>
  <xdr:twoCellAnchor editAs="oneCell">
    <xdr:from>
      <xdr:col>1</xdr:col>
      <xdr:colOff>28575</xdr:colOff>
      <xdr:row>455</xdr:row>
      <xdr:rowOff>63500</xdr:rowOff>
    </xdr:from>
    <xdr:to>
      <xdr:col>1</xdr:col>
      <xdr:colOff>511175</xdr:colOff>
      <xdr:row>456</xdr:row>
      <xdr:rowOff>9525</xdr:rowOff>
    </xdr:to>
    <xdr:pic>
      <xdr:nvPicPr>
        <xdr:cNvPr id="1832" name="Subgraph-CathyHigginsWY">
          <a:extLst>
            <a:ext uri="{FF2B5EF4-FFF2-40B4-BE49-F238E27FC236}">
              <a16:creationId xmlns:a16="http://schemas.microsoft.com/office/drawing/2014/main" id="{399863E5-FAF7-4A5C-BD9D-EF279F156ACB}"/>
            </a:ext>
          </a:extLst>
        </xdr:cNvPr>
        <xdr:cNvPicPr>
          <a:picLocks/>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1047750" y="168903650"/>
          <a:ext cx="482600" cy="317500"/>
        </a:xfrm>
        <a:prstGeom prst="rect">
          <a:avLst/>
        </a:prstGeom>
      </xdr:spPr>
    </xdr:pic>
    <xdr:clientData/>
  </xdr:twoCellAnchor>
  <xdr:twoCellAnchor editAs="oneCell">
    <xdr:from>
      <xdr:col>1</xdr:col>
      <xdr:colOff>28575</xdr:colOff>
      <xdr:row>456</xdr:row>
      <xdr:rowOff>60325</xdr:rowOff>
    </xdr:from>
    <xdr:to>
      <xdr:col>1</xdr:col>
      <xdr:colOff>511175</xdr:colOff>
      <xdr:row>457</xdr:row>
      <xdr:rowOff>6350</xdr:rowOff>
    </xdr:to>
    <xdr:pic>
      <xdr:nvPicPr>
        <xdr:cNvPr id="1836" name="Subgraph-SheriffClarke">
          <a:extLst>
            <a:ext uri="{FF2B5EF4-FFF2-40B4-BE49-F238E27FC236}">
              <a16:creationId xmlns:a16="http://schemas.microsoft.com/office/drawing/2014/main" id="{C90CD25B-76C5-4A84-BFD9-A64402E85528}"/>
            </a:ext>
          </a:extLst>
        </xdr:cNvPr>
        <xdr:cNvPicPr>
          <a:picLocks/>
        </xdr:cNvPicPr>
      </xdr:nvPicPr>
      <xdr:blipFill>
        <a:blip xmlns:r="http://schemas.openxmlformats.org/officeDocument/2006/relationships" r:embed="rId431">
          <a:extLst>
            <a:ext uri="{28A0092B-C50C-407E-A947-70E740481C1C}">
              <a14:useLocalDpi xmlns:a14="http://schemas.microsoft.com/office/drawing/2010/main" val="0"/>
            </a:ext>
          </a:extLst>
        </a:blip>
        <a:stretch>
          <a:fillRect/>
        </a:stretch>
      </xdr:blipFill>
      <xdr:spPr>
        <a:xfrm>
          <a:off x="1047750" y="169271950"/>
          <a:ext cx="482600" cy="317500"/>
        </a:xfrm>
        <a:prstGeom prst="rect">
          <a:avLst/>
        </a:prstGeom>
      </xdr:spPr>
    </xdr:pic>
    <xdr:clientData/>
  </xdr:twoCellAnchor>
  <xdr:twoCellAnchor editAs="oneCell">
    <xdr:from>
      <xdr:col>1</xdr:col>
      <xdr:colOff>28575</xdr:colOff>
      <xdr:row>457</xdr:row>
      <xdr:rowOff>57150</xdr:rowOff>
    </xdr:from>
    <xdr:to>
      <xdr:col>1</xdr:col>
      <xdr:colOff>511175</xdr:colOff>
      <xdr:row>458</xdr:row>
      <xdr:rowOff>9525</xdr:rowOff>
    </xdr:to>
    <xdr:pic>
      <xdr:nvPicPr>
        <xdr:cNvPr id="1840" name="Subgraph-TomFitton">
          <a:extLst>
            <a:ext uri="{FF2B5EF4-FFF2-40B4-BE49-F238E27FC236}">
              <a16:creationId xmlns:a16="http://schemas.microsoft.com/office/drawing/2014/main" id="{65CA782B-11D5-40BE-9C38-C33EB4D612C9}"/>
            </a:ext>
          </a:extLst>
        </xdr:cNvPr>
        <xdr:cNvPicPr>
          <a:picLocks/>
        </xdr:cNvPicPr>
      </xdr:nvPicPr>
      <xdr:blipFill>
        <a:blip xmlns:r="http://schemas.openxmlformats.org/officeDocument/2006/relationships" r:embed="rId432">
          <a:extLst>
            <a:ext uri="{28A0092B-C50C-407E-A947-70E740481C1C}">
              <a14:useLocalDpi xmlns:a14="http://schemas.microsoft.com/office/drawing/2010/main" val="0"/>
            </a:ext>
          </a:extLst>
        </a:blip>
        <a:stretch>
          <a:fillRect/>
        </a:stretch>
      </xdr:blipFill>
      <xdr:spPr>
        <a:xfrm>
          <a:off x="1047750" y="169640250"/>
          <a:ext cx="482600" cy="317500"/>
        </a:xfrm>
        <a:prstGeom prst="rect">
          <a:avLst/>
        </a:prstGeom>
      </xdr:spPr>
    </xdr:pic>
    <xdr:clientData/>
  </xdr:twoCellAnchor>
  <xdr:twoCellAnchor editAs="oneCell">
    <xdr:from>
      <xdr:col>1</xdr:col>
      <xdr:colOff>28575</xdr:colOff>
      <xdr:row>458</xdr:row>
      <xdr:rowOff>53975</xdr:rowOff>
    </xdr:from>
    <xdr:to>
      <xdr:col>1</xdr:col>
      <xdr:colOff>511175</xdr:colOff>
      <xdr:row>459</xdr:row>
      <xdr:rowOff>0</xdr:rowOff>
    </xdr:to>
    <xdr:pic>
      <xdr:nvPicPr>
        <xdr:cNvPr id="1844" name="Subgraph-darkforestnyc">
          <a:extLst>
            <a:ext uri="{FF2B5EF4-FFF2-40B4-BE49-F238E27FC236}">
              <a16:creationId xmlns:a16="http://schemas.microsoft.com/office/drawing/2014/main" id="{65AADF91-64B1-4691-A3E8-D1B1ABE3A85F}"/>
            </a:ext>
          </a:extLst>
        </xdr:cNvPr>
        <xdr:cNvPicPr>
          <a:picLocks/>
        </xdr:cNvPicPr>
      </xdr:nvPicPr>
      <xdr:blipFill>
        <a:blip xmlns:r="http://schemas.openxmlformats.org/officeDocument/2006/relationships" r:embed="rId433">
          <a:extLst>
            <a:ext uri="{28A0092B-C50C-407E-A947-70E740481C1C}">
              <a14:useLocalDpi xmlns:a14="http://schemas.microsoft.com/office/drawing/2010/main" val="0"/>
            </a:ext>
          </a:extLst>
        </a:blip>
        <a:stretch>
          <a:fillRect/>
        </a:stretch>
      </xdr:blipFill>
      <xdr:spPr>
        <a:xfrm>
          <a:off x="1047750" y="170008550"/>
          <a:ext cx="482600" cy="317500"/>
        </a:xfrm>
        <a:prstGeom prst="rect">
          <a:avLst/>
        </a:prstGeom>
      </xdr:spPr>
    </xdr:pic>
    <xdr:clientData/>
  </xdr:twoCellAnchor>
  <xdr:twoCellAnchor editAs="oneCell">
    <xdr:from>
      <xdr:col>1</xdr:col>
      <xdr:colOff>28575</xdr:colOff>
      <xdr:row>459</xdr:row>
      <xdr:rowOff>50800</xdr:rowOff>
    </xdr:from>
    <xdr:to>
      <xdr:col>1</xdr:col>
      <xdr:colOff>511175</xdr:colOff>
      <xdr:row>460</xdr:row>
      <xdr:rowOff>1058</xdr:rowOff>
    </xdr:to>
    <xdr:pic>
      <xdr:nvPicPr>
        <xdr:cNvPr id="1848" name="Subgraph-DeActivistas">
          <a:extLst>
            <a:ext uri="{FF2B5EF4-FFF2-40B4-BE49-F238E27FC236}">
              <a16:creationId xmlns:a16="http://schemas.microsoft.com/office/drawing/2014/main" id="{491C25A3-535B-463D-8C02-70A8AB1A31BB}"/>
            </a:ext>
          </a:extLst>
        </xdr:cNvPr>
        <xdr:cNvPicPr>
          <a:picLocks/>
        </xdr:cNvPicPr>
      </xdr:nvPicPr>
      <xdr:blipFill>
        <a:blip xmlns:r="http://schemas.openxmlformats.org/officeDocument/2006/relationships" r:embed="rId434">
          <a:extLst>
            <a:ext uri="{28A0092B-C50C-407E-A947-70E740481C1C}">
              <a14:useLocalDpi xmlns:a14="http://schemas.microsoft.com/office/drawing/2010/main" val="0"/>
            </a:ext>
          </a:extLst>
        </a:blip>
        <a:stretch>
          <a:fillRect/>
        </a:stretch>
      </xdr:blipFill>
      <xdr:spPr>
        <a:xfrm>
          <a:off x="1047750" y="170376850"/>
          <a:ext cx="482600" cy="317500"/>
        </a:xfrm>
        <a:prstGeom prst="rect">
          <a:avLst/>
        </a:prstGeom>
      </xdr:spPr>
    </xdr:pic>
    <xdr:clientData/>
  </xdr:twoCellAnchor>
  <xdr:twoCellAnchor editAs="oneCell">
    <xdr:from>
      <xdr:col>1</xdr:col>
      <xdr:colOff>28575</xdr:colOff>
      <xdr:row>460</xdr:row>
      <xdr:rowOff>47625</xdr:rowOff>
    </xdr:from>
    <xdr:to>
      <xdr:col>1</xdr:col>
      <xdr:colOff>511175</xdr:colOff>
      <xdr:row>461</xdr:row>
      <xdr:rowOff>1058</xdr:rowOff>
    </xdr:to>
    <xdr:pic>
      <xdr:nvPicPr>
        <xdr:cNvPr id="1852" name="Subgraph-Mlobaton1">
          <a:extLst>
            <a:ext uri="{FF2B5EF4-FFF2-40B4-BE49-F238E27FC236}">
              <a16:creationId xmlns:a16="http://schemas.microsoft.com/office/drawing/2014/main" id="{CE022605-BB49-470C-AD2B-BE5DAF7D9EEE}"/>
            </a:ext>
          </a:extLst>
        </xdr:cNvPr>
        <xdr:cNvPicPr>
          <a:picLocks/>
        </xdr:cNvPicPr>
      </xdr:nvPicPr>
      <xdr:blipFill>
        <a:blip xmlns:r="http://schemas.openxmlformats.org/officeDocument/2006/relationships" r:embed="rId435">
          <a:extLst>
            <a:ext uri="{28A0092B-C50C-407E-A947-70E740481C1C}">
              <a14:useLocalDpi xmlns:a14="http://schemas.microsoft.com/office/drawing/2010/main" val="0"/>
            </a:ext>
          </a:extLst>
        </a:blip>
        <a:stretch>
          <a:fillRect/>
        </a:stretch>
      </xdr:blipFill>
      <xdr:spPr>
        <a:xfrm>
          <a:off x="1047750" y="170745150"/>
          <a:ext cx="482600" cy="317500"/>
        </a:xfrm>
        <a:prstGeom prst="rect">
          <a:avLst/>
        </a:prstGeom>
      </xdr:spPr>
    </xdr:pic>
    <xdr:clientData/>
  </xdr:twoCellAnchor>
  <xdr:twoCellAnchor editAs="oneCell">
    <xdr:from>
      <xdr:col>1</xdr:col>
      <xdr:colOff>28575</xdr:colOff>
      <xdr:row>461</xdr:row>
      <xdr:rowOff>44450</xdr:rowOff>
    </xdr:from>
    <xdr:to>
      <xdr:col>1</xdr:col>
      <xdr:colOff>511175</xdr:colOff>
      <xdr:row>461</xdr:row>
      <xdr:rowOff>361950</xdr:rowOff>
    </xdr:to>
    <xdr:pic>
      <xdr:nvPicPr>
        <xdr:cNvPr id="1856" name="Subgraph-Shelbycobra642">
          <a:extLst>
            <a:ext uri="{FF2B5EF4-FFF2-40B4-BE49-F238E27FC236}">
              <a16:creationId xmlns:a16="http://schemas.microsoft.com/office/drawing/2014/main" id="{381D4D06-AEFC-422D-9424-68D319E2A937}"/>
            </a:ext>
          </a:extLst>
        </xdr:cNvPr>
        <xdr:cNvPicPr>
          <a:picLocks/>
        </xdr:cNvPicPr>
      </xdr:nvPicPr>
      <xdr:blipFill>
        <a:blip xmlns:r="http://schemas.openxmlformats.org/officeDocument/2006/relationships" r:embed="rId436">
          <a:extLst>
            <a:ext uri="{28A0092B-C50C-407E-A947-70E740481C1C}">
              <a14:useLocalDpi xmlns:a14="http://schemas.microsoft.com/office/drawing/2010/main" val="0"/>
            </a:ext>
          </a:extLst>
        </a:blip>
        <a:stretch>
          <a:fillRect/>
        </a:stretch>
      </xdr:blipFill>
      <xdr:spPr>
        <a:xfrm>
          <a:off x="1047750" y="171113450"/>
          <a:ext cx="482600" cy="317500"/>
        </a:xfrm>
        <a:prstGeom prst="rect">
          <a:avLst/>
        </a:prstGeom>
      </xdr:spPr>
    </xdr:pic>
    <xdr:clientData/>
  </xdr:twoCellAnchor>
  <xdr:twoCellAnchor editAs="oneCell">
    <xdr:from>
      <xdr:col>1</xdr:col>
      <xdr:colOff>28575</xdr:colOff>
      <xdr:row>462</xdr:row>
      <xdr:rowOff>41275</xdr:rowOff>
    </xdr:from>
    <xdr:to>
      <xdr:col>1</xdr:col>
      <xdr:colOff>511175</xdr:colOff>
      <xdr:row>462</xdr:row>
      <xdr:rowOff>358775</xdr:rowOff>
    </xdr:to>
    <xdr:pic>
      <xdr:nvPicPr>
        <xdr:cNvPr id="1860" name="Subgraph-CathleenVets">
          <a:extLst>
            <a:ext uri="{FF2B5EF4-FFF2-40B4-BE49-F238E27FC236}">
              <a16:creationId xmlns:a16="http://schemas.microsoft.com/office/drawing/2014/main" id="{B87C82D0-F54E-4F47-AE41-1E1C6C5DF83D}"/>
            </a:ext>
          </a:extLst>
        </xdr:cNvPr>
        <xdr:cNvPicPr>
          <a:picLocks/>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1047750" y="171481750"/>
          <a:ext cx="482600" cy="317500"/>
        </a:xfrm>
        <a:prstGeom prst="rect">
          <a:avLst/>
        </a:prstGeom>
      </xdr:spPr>
    </xdr:pic>
    <xdr:clientData/>
  </xdr:twoCellAnchor>
  <xdr:twoCellAnchor editAs="oneCell">
    <xdr:from>
      <xdr:col>1</xdr:col>
      <xdr:colOff>28575</xdr:colOff>
      <xdr:row>463</xdr:row>
      <xdr:rowOff>38100</xdr:rowOff>
    </xdr:from>
    <xdr:to>
      <xdr:col>1</xdr:col>
      <xdr:colOff>511175</xdr:colOff>
      <xdr:row>463</xdr:row>
      <xdr:rowOff>349250</xdr:rowOff>
    </xdr:to>
    <xdr:pic>
      <xdr:nvPicPr>
        <xdr:cNvPr id="1864" name="Subgraph-gusthehobocat">
          <a:extLst>
            <a:ext uri="{FF2B5EF4-FFF2-40B4-BE49-F238E27FC236}">
              <a16:creationId xmlns:a16="http://schemas.microsoft.com/office/drawing/2014/main" id="{8B6EA2DF-02D6-4434-8C19-BD7CEB5D86E4}"/>
            </a:ext>
          </a:extLst>
        </xdr:cNvPr>
        <xdr:cNvPicPr>
          <a:picLocks/>
        </xdr:cNvPicPr>
      </xdr:nvPicPr>
      <xdr:blipFill>
        <a:blip xmlns:r="http://schemas.openxmlformats.org/officeDocument/2006/relationships" r:embed="rId438">
          <a:extLst>
            <a:ext uri="{28A0092B-C50C-407E-A947-70E740481C1C}">
              <a14:useLocalDpi xmlns:a14="http://schemas.microsoft.com/office/drawing/2010/main" val="0"/>
            </a:ext>
          </a:extLst>
        </a:blip>
        <a:stretch>
          <a:fillRect/>
        </a:stretch>
      </xdr:blipFill>
      <xdr:spPr>
        <a:xfrm>
          <a:off x="1047750" y="171850050"/>
          <a:ext cx="482600" cy="317500"/>
        </a:xfrm>
        <a:prstGeom prst="rect">
          <a:avLst/>
        </a:prstGeom>
      </xdr:spPr>
    </xdr:pic>
    <xdr:clientData/>
  </xdr:twoCellAnchor>
  <xdr:twoCellAnchor editAs="oneCell">
    <xdr:from>
      <xdr:col>1</xdr:col>
      <xdr:colOff>28575</xdr:colOff>
      <xdr:row>464</xdr:row>
      <xdr:rowOff>34925</xdr:rowOff>
    </xdr:from>
    <xdr:to>
      <xdr:col>1</xdr:col>
      <xdr:colOff>511175</xdr:colOff>
      <xdr:row>464</xdr:row>
      <xdr:rowOff>352425</xdr:rowOff>
    </xdr:to>
    <xdr:pic>
      <xdr:nvPicPr>
        <xdr:cNvPr id="1868" name="Subgraph-TacticalDogLive">
          <a:extLst>
            <a:ext uri="{FF2B5EF4-FFF2-40B4-BE49-F238E27FC236}">
              <a16:creationId xmlns:a16="http://schemas.microsoft.com/office/drawing/2014/main" id="{661F4F8B-52A3-40A3-9197-642C08964BE0}"/>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1047750" y="172218350"/>
          <a:ext cx="482600" cy="317500"/>
        </a:xfrm>
        <a:prstGeom prst="rect">
          <a:avLst/>
        </a:prstGeom>
      </xdr:spPr>
    </xdr:pic>
    <xdr:clientData/>
  </xdr:twoCellAnchor>
  <xdr:twoCellAnchor editAs="oneCell">
    <xdr:from>
      <xdr:col>1</xdr:col>
      <xdr:colOff>28575</xdr:colOff>
      <xdr:row>465</xdr:row>
      <xdr:rowOff>31750</xdr:rowOff>
    </xdr:from>
    <xdr:to>
      <xdr:col>1</xdr:col>
      <xdr:colOff>511175</xdr:colOff>
      <xdr:row>465</xdr:row>
      <xdr:rowOff>349250</xdr:rowOff>
    </xdr:to>
    <xdr:pic>
      <xdr:nvPicPr>
        <xdr:cNvPr id="1872" name="Subgraph-_begiin_">
          <a:extLst>
            <a:ext uri="{FF2B5EF4-FFF2-40B4-BE49-F238E27FC236}">
              <a16:creationId xmlns:a16="http://schemas.microsoft.com/office/drawing/2014/main" id="{AFC51DC5-1EB9-44E8-ADEF-4D2ADA98D9FE}"/>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172586650"/>
          <a:ext cx="482600" cy="317500"/>
        </a:xfrm>
        <a:prstGeom prst="rect">
          <a:avLst/>
        </a:prstGeom>
      </xdr:spPr>
    </xdr:pic>
    <xdr:clientData/>
  </xdr:twoCellAnchor>
  <xdr:twoCellAnchor editAs="oneCell">
    <xdr:from>
      <xdr:col>1</xdr:col>
      <xdr:colOff>28575</xdr:colOff>
      <xdr:row>466</xdr:row>
      <xdr:rowOff>28575</xdr:rowOff>
    </xdr:from>
    <xdr:to>
      <xdr:col>1</xdr:col>
      <xdr:colOff>511175</xdr:colOff>
      <xdr:row>466</xdr:row>
      <xdr:rowOff>352425</xdr:rowOff>
    </xdr:to>
    <xdr:pic>
      <xdr:nvPicPr>
        <xdr:cNvPr id="1876" name="Subgraph-Katdeli0n">
          <a:extLst>
            <a:ext uri="{FF2B5EF4-FFF2-40B4-BE49-F238E27FC236}">
              <a16:creationId xmlns:a16="http://schemas.microsoft.com/office/drawing/2014/main" id="{D325A147-04AF-4345-8CBF-EAE38F1D2ACF}"/>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172954950"/>
          <a:ext cx="482600" cy="317500"/>
        </a:xfrm>
        <a:prstGeom prst="rect">
          <a:avLst/>
        </a:prstGeom>
      </xdr:spPr>
    </xdr:pic>
    <xdr:clientData/>
  </xdr:twoCellAnchor>
  <xdr:twoCellAnchor editAs="oneCell">
    <xdr:from>
      <xdr:col>1</xdr:col>
      <xdr:colOff>28575</xdr:colOff>
      <xdr:row>467</xdr:row>
      <xdr:rowOff>25400</xdr:rowOff>
    </xdr:from>
    <xdr:to>
      <xdr:col>1</xdr:col>
      <xdr:colOff>511175</xdr:colOff>
      <xdr:row>467</xdr:row>
      <xdr:rowOff>342900</xdr:rowOff>
    </xdr:to>
    <xdr:pic>
      <xdr:nvPicPr>
        <xdr:cNvPr id="1880" name="Subgraph-ssoulhao">
          <a:extLst>
            <a:ext uri="{FF2B5EF4-FFF2-40B4-BE49-F238E27FC236}">
              <a16:creationId xmlns:a16="http://schemas.microsoft.com/office/drawing/2014/main" id="{8DCAE4EE-A394-4CEC-BE04-27737973AF49}"/>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173323250"/>
          <a:ext cx="482600" cy="317500"/>
        </a:xfrm>
        <a:prstGeom prst="rect">
          <a:avLst/>
        </a:prstGeom>
      </xdr:spPr>
    </xdr:pic>
    <xdr:clientData/>
  </xdr:twoCellAnchor>
  <xdr:twoCellAnchor editAs="oneCell">
    <xdr:from>
      <xdr:col>1</xdr:col>
      <xdr:colOff>28575</xdr:colOff>
      <xdr:row>468</xdr:row>
      <xdr:rowOff>22225</xdr:rowOff>
    </xdr:from>
    <xdr:to>
      <xdr:col>1</xdr:col>
      <xdr:colOff>511175</xdr:colOff>
      <xdr:row>468</xdr:row>
      <xdr:rowOff>339725</xdr:rowOff>
    </xdr:to>
    <xdr:pic>
      <xdr:nvPicPr>
        <xdr:cNvPr id="1884" name="Subgraph-aussiefreckless">
          <a:extLst>
            <a:ext uri="{FF2B5EF4-FFF2-40B4-BE49-F238E27FC236}">
              <a16:creationId xmlns:a16="http://schemas.microsoft.com/office/drawing/2014/main" id="{57624B9E-285D-4C24-98A7-74B3DE0C7F65}"/>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173691550"/>
          <a:ext cx="482600" cy="317500"/>
        </a:xfrm>
        <a:prstGeom prst="rect">
          <a:avLst/>
        </a:prstGeom>
      </xdr:spPr>
    </xdr:pic>
    <xdr:clientData/>
  </xdr:twoCellAnchor>
  <xdr:twoCellAnchor editAs="oneCell">
    <xdr:from>
      <xdr:col>1</xdr:col>
      <xdr:colOff>28575</xdr:colOff>
      <xdr:row>469</xdr:row>
      <xdr:rowOff>19050</xdr:rowOff>
    </xdr:from>
    <xdr:to>
      <xdr:col>1</xdr:col>
      <xdr:colOff>511175</xdr:colOff>
      <xdr:row>469</xdr:row>
      <xdr:rowOff>330200</xdr:rowOff>
    </xdr:to>
    <xdr:pic>
      <xdr:nvPicPr>
        <xdr:cNvPr id="1888" name="Subgraph-_soundsweet_">
          <a:extLst>
            <a:ext uri="{FF2B5EF4-FFF2-40B4-BE49-F238E27FC236}">
              <a16:creationId xmlns:a16="http://schemas.microsoft.com/office/drawing/2014/main" id="{8697C2B8-7E7F-4A5F-9955-F384FC38B5B9}"/>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174059850"/>
          <a:ext cx="482600" cy="317500"/>
        </a:xfrm>
        <a:prstGeom prst="rect">
          <a:avLst/>
        </a:prstGeom>
      </xdr:spPr>
    </xdr:pic>
    <xdr:clientData/>
  </xdr:twoCellAnchor>
  <xdr:twoCellAnchor editAs="oneCell">
    <xdr:from>
      <xdr:col>1</xdr:col>
      <xdr:colOff>28575</xdr:colOff>
      <xdr:row>470</xdr:row>
      <xdr:rowOff>15875</xdr:rowOff>
    </xdr:from>
    <xdr:to>
      <xdr:col>1</xdr:col>
      <xdr:colOff>511175</xdr:colOff>
      <xdr:row>470</xdr:row>
      <xdr:rowOff>333375</xdr:rowOff>
    </xdr:to>
    <xdr:pic>
      <xdr:nvPicPr>
        <xdr:cNvPr id="1892" name="Subgraph-TheBlueTear">
          <a:extLst>
            <a:ext uri="{FF2B5EF4-FFF2-40B4-BE49-F238E27FC236}">
              <a16:creationId xmlns:a16="http://schemas.microsoft.com/office/drawing/2014/main" id="{D7CCB3B9-EAC5-4174-A1CB-770EE50147F1}"/>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174428150"/>
          <a:ext cx="482600" cy="317500"/>
        </a:xfrm>
        <a:prstGeom prst="rect">
          <a:avLst/>
        </a:prstGeom>
      </xdr:spPr>
    </xdr:pic>
    <xdr:clientData/>
  </xdr:twoCellAnchor>
  <xdr:twoCellAnchor editAs="oneCell">
    <xdr:from>
      <xdr:col>1</xdr:col>
      <xdr:colOff>28575</xdr:colOff>
      <xdr:row>471</xdr:row>
      <xdr:rowOff>12700</xdr:rowOff>
    </xdr:from>
    <xdr:to>
      <xdr:col>1</xdr:col>
      <xdr:colOff>511175</xdr:colOff>
      <xdr:row>471</xdr:row>
      <xdr:rowOff>330200</xdr:rowOff>
    </xdr:to>
    <xdr:pic>
      <xdr:nvPicPr>
        <xdr:cNvPr id="1896" name="Subgraph-yunxwoo">
          <a:extLst>
            <a:ext uri="{FF2B5EF4-FFF2-40B4-BE49-F238E27FC236}">
              <a16:creationId xmlns:a16="http://schemas.microsoft.com/office/drawing/2014/main" id="{B95CEA96-F9C8-4244-91F9-CCBA0FAA5E2A}"/>
            </a:ext>
          </a:extLst>
        </xdr:cNvPr>
        <xdr:cNvPicPr>
          <a:picLocks/>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1047750" y="174796450"/>
          <a:ext cx="482600" cy="317500"/>
        </a:xfrm>
        <a:prstGeom prst="rect">
          <a:avLst/>
        </a:prstGeom>
      </xdr:spPr>
    </xdr:pic>
    <xdr:clientData/>
  </xdr:twoCellAnchor>
  <xdr:twoCellAnchor editAs="oneCell">
    <xdr:from>
      <xdr:col>1</xdr:col>
      <xdr:colOff>28575</xdr:colOff>
      <xdr:row>472</xdr:row>
      <xdr:rowOff>9525</xdr:rowOff>
    </xdr:from>
    <xdr:to>
      <xdr:col>1</xdr:col>
      <xdr:colOff>511175</xdr:colOff>
      <xdr:row>472</xdr:row>
      <xdr:rowOff>333375</xdr:rowOff>
    </xdr:to>
    <xdr:pic>
      <xdr:nvPicPr>
        <xdr:cNvPr id="1900" name="Subgraph-narxoses">
          <a:extLst>
            <a:ext uri="{FF2B5EF4-FFF2-40B4-BE49-F238E27FC236}">
              <a16:creationId xmlns:a16="http://schemas.microsoft.com/office/drawing/2014/main" id="{4013B666-C948-4527-9D23-61FDFF90A48F}"/>
            </a:ext>
          </a:extLst>
        </xdr:cNvPr>
        <xdr:cNvPicPr>
          <a:picLocks/>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1047750" y="175164750"/>
          <a:ext cx="482600" cy="317500"/>
        </a:xfrm>
        <a:prstGeom prst="rect">
          <a:avLst/>
        </a:prstGeom>
      </xdr:spPr>
    </xdr:pic>
    <xdr:clientData/>
  </xdr:twoCellAnchor>
  <xdr:twoCellAnchor editAs="oneCell">
    <xdr:from>
      <xdr:col>1</xdr:col>
      <xdr:colOff>28575</xdr:colOff>
      <xdr:row>473</xdr:row>
      <xdr:rowOff>6350</xdr:rowOff>
    </xdr:from>
    <xdr:to>
      <xdr:col>1</xdr:col>
      <xdr:colOff>511175</xdr:colOff>
      <xdr:row>473</xdr:row>
      <xdr:rowOff>323850</xdr:rowOff>
    </xdr:to>
    <xdr:pic>
      <xdr:nvPicPr>
        <xdr:cNvPr id="1904" name="Subgraph-jhnl_17">
          <a:extLst>
            <a:ext uri="{FF2B5EF4-FFF2-40B4-BE49-F238E27FC236}">
              <a16:creationId xmlns:a16="http://schemas.microsoft.com/office/drawing/2014/main" id="{7604DDC3-3974-4631-8605-FF4F07DF93B7}"/>
            </a:ext>
          </a:extLst>
        </xdr:cNvPr>
        <xdr:cNvPicPr>
          <a:picLocks/>
        </xdr:cNvPicPr>
      </xdr:nvPicPr>
      <xdr:blipFill>
        <a:blip xmlns:r="http://schemas.openxmlformats.org/officeDocument/2006/relationships" r:embed="rId445">
          <a:extLst>
            <a:ext uri="{28A0092B-C50C-407E-A947-70E740481C1C}">
              <a14:useLocalDpi xmlns:a14="http://schemas.microsoft.com/office/drawing/2010/main" val="0"/>
            </a:ext>
          </a:extLst>
        </a:blip>
        <a:stretch>
          <a:fillRect/>
        </a:stretch>
      </xdr:blipFill>
      <xdr:spPr>
        <a:xfrm>
          <a:off x="1047750" y="175533050"/>
          <a:ext cx="482600" cy="317500"/>
        </a:xfrm>
        <a:prstGeom prst="rect">
          <a:avLst/>
        </a:prstGeom>
      </xdr:spPr>
    </xdr:pic>
    <xdr:clientData/>
  </xdr:twoCellAnchor>
  <xdr:twoCellAnchor editAs="oneCell">
    <xdr:from>
      <xdr:col>1</xdr:col>
      <xdr:colOff>28575</xdr:colOff>
      <xdr:row>474</xdr:row>
      <xdr:rowOff>3175</xdr:rowOff>
    </xdr:from>
    <xdr:to>
      <xdr:col>1</xdr:col>
      <xdr:colOff>511175</xdr:colOff>
      <xdr:row>474</xdr:row>
      <xdr:rowOff>320675</xdr:rowOff>
    </xdr:to>
    <xdr:pic>
      <xdr:nvPicPr>
        <xdr:cNvPr id="1908" name="Subgraph-CallMeAngie3">
          <a:extLst>
            <a:ext uri="{FF2B5EF4-FFF2-40B4-BE49-F238E27FC236}">
              <a16:creationId xmlns:a16="http://schemas.microsoft.com/office/drawing/2014/main" id="{FF17721B-1B0B-4045-BF34-C53AA1B2B5D7}"/>
            </a:ext>
          </a:extLst>
        </xdr:cNvPr>
        <xdr:cNvPicPr>
          <a:picLocks/>
        </xdr:cNvPicPr>
      </xdr:nvPicPr>
      <xdr:blipFill>
        <a:blip xmlns:r="http://schemas.openxmlformats.org/officeDocument/2006/relationships" r:embed="rId446">
          <a:extLst>
            <a:ext uri="{28A0092B-C50C-407E-A947-70E740481C1C}">
              <a14:useLocalDpi xmlns:a14="http://schemas.microsoft.com/office/drawing/2010/main" val="0"/>
            </a:ext>
          </a:extLst>
        </a:blip>
        <a:stretch>
          <a:fillRect/>
        </a:stretch>
      </xdr:blipFill>
      <xdr:spPr>
        <a:xfrm>
          <a:off x="1047750" y="175901350"/>
          <a:ext cx="482600" cy="317500"/>
        </a:xfrm>
        <a:prstGeom prst="rect">
          <a:avLst/>
        </a:prstGeom>
      </xdr:spPr>
    </xdr:pic>
    <xdr:clientData/>
  </xdr:twoCellAnchor>
  <xdr:twoCellAnchor editAs="oneCell">
    <xdr:from>
      <xdr:col>1</xdr:col>
      <xdr:colOff>28575</xdr:colOff>
      <xdr:row>475</xdr:row>
      <xdr:rowOff>0</xdr:rowOff>
    </xdr:from>
    <xdr:to>
      <xdr:col>1</xdr:col>
      <xdr:colOff>511175</xdr:colOff>
      <xdr:row>475</xdr:row>
      <xdr:rowOff>311150</xdr:rowOff>
    </xdr:to>
    <xdr:pic>
      <xdr:nvPicPr>
        <xdr:cNvPr id="1912" name="Subgraph-ChicaRandom2_0">
          <a:extLst>
            <a:ext uri="{FF2B5EF4-FFF2-40B4-BE49-F238E27FC236}">
              <a16:creationId xmlns:a16="http://schemas.microsoft.com/office/drawing/2014/main" id="{C91E6C09-3745-4824-BA67-AE630B642232}"/>
            </a:ext>
          </a:extLst>
        </xdr:cNvPr>
        <xdr:cNvPicPr>
          <a:picLocks/>
        </xdr:cNvPicPr>
      </xdr:nvPicPr>
      <xdr:blipFill>
        <a:blip xmlns:r="http://schemas.openxmlformats.org/officeDocument/2006/relationships" r:embed="rId446">
          <a:extLst>
            <a:ext uri="{28A0092B-C50C-407E-A947-70E740481C1C}">
              <a14:useLocalDpi xmlns:a14="http://schemas.microsoft.com/office/drawing/2010/main" val="0"/>
            </a:ext>
          </a:extLst>
        </a:blip>
        <a:stretch>
          <a:fillRect/>
        </a:stretch>
      </xdr:blipFill>
      <xdr:spPr>
        <a:xfrm>
          <a:off x="1047750" y="176269650"/>
          <a:ext cx="482600" cy="317500"/>
        </a:xfrm>
        <a:prstGeom prst="rect">
          <a:avLst/>
        </a:prstGeom>
      </xdr:spPr>
    </xdr:pic>
    <xdr:clientData/>
  </xdr:twoCellAnchor>
  <xdr:twoCellAnchor editAs="oneCell">
    <xdr:from>
      <xdr:col>1</xdr:col>
      <xdr:colOff>28575</xdr:colOff>
      <xdr:row>475</xdr:row>
      <xdr:rowOff>368300</xdr:rowOff>
    </xdr:from>
    <xdr:to>
      <xdr:col>1</xdr:col>
      <xdr:colOff>511175</xdr:colOff>
      <xdr:row>476</xdr:row>
      <xdr:rowOff>314325</xdr:rowOff>
    </xdr:to>
    <xdr:pic>
      <xdr:nvPicPr>
        <xdr:cNvPr id="1916" name="Subgraph-InnerboyKim">
          <a:extLst>
            <a:ext uri="{FF2B5EF4-FFF2-40B4-BE49-F238E27FC236}">
              <a16:creationId xmlns:a16="http://schemas.microsoft.com/office/drawing/2014/main" id="{2D23F9F6-ED2F-4568-A39E-D2A486E19A6F}"/>
            </a:ext>
          </a:extLst>
        </xdr:cNvPr>
        <xdr:cNvPicPr>
          <a:picLocks/>
        </xdr:cNvPicPr>
      </xdr:nvPicPr>
      <xdr:blipFill>
        <a:blip xmlns:r="http://schemas.openxmlformats.org/officeDocument/2006/relationships" r:embed="rId447">
          <a:extLst>
            <a:ext uri="{28A0092B-C50C-407E-A947-70E740481C1C}">
              <a14:useLocalDpi xmlns:a14="http://schemas.microsoft.com/office/drawing/2010/main" val="0"/>
            </a:ext>
          </a:extLst>
        </a:blip>
        <a:stretch>
          <a:fillRect/>
        </a:stretch>
      </xdr:blipFill>
      <xdr:spPr>
        <a:xfrm>
          <a:off x="1047750" y="176637950"/>
          <a:ext cx="482600" cy="317500"/>
        </a:xfrm>
        <a:prstGeom prst="rect">
          <a:avLst/>
        </a:prstGeom>
      </xdr:spPr>
    </xdr:pic>
    <xdr:clientData/>
  </xdr:twoCellAnchor>
  <xdr:twoCellAnchor editAs="oneCell">
    <xdr:from>
      <xdr:col>1</xdr:col>
      <xdr:colOff>28575</xdr:colOff>
      <xdr:row>476</xdr:row>
      <xdr:rowOff>365125</xdr:rowOff>
    </xdr:from>
    <xdr:to>
      <xdr:col>1</xdr:col>
      <xdr:colOff>511175</xdr:colOff>
      <xdr:row>477</xdr:row>
      <xdr:rowOff>311150</xdr:rowOff>
    </xdr:to>
    <xdr:pic>
      <xdr:nvPicPr>
        <xdr:cNvPr id="1920" name="Subgraph-jkyeonluv">
          <a:extLst>
            <a:ext uri="{FF2B5EF4-FFF2-40B4-BE49-F238E27FC236}">
              <a16:creationId xmlns:a16="http://schemas.microsoft.com/office/drawing/2014/main" id="{0C30023F-A27F-4054-BC15-28775C58E428}"/>
            </a:ext>
          </a:extLst>
        </xdr:cNvPr>
        <xdr:cNvPicPr>
          <a:picLocks/>
        </xdr:cNvPicPr>
      </xdr:nvPicPr>
      <xdr:blipFill>
        <a:blip xmlns:r="http://schemas.openxmlformats.org/officeDocument/2006/relationships" r:embed="rId447">
          <a:extLst>
            <a:ext uri="{28A0092B-C50C-407E-A947-70E740481C1C}">
              <a14:useLocalDpi xmlns:a14="http://schemas.microsoft.com/office/drawing/2010/main" val="0"/>
            </a:ext>
          </a:extLst>
        </a:blip>
        <a:stretch>
          <a:fillRect/>
        </a:stretch>
      </xdr:blipFill>
      <xdr:spPr>
        <a:xfrm>
          <a:off x="1047750" y="177006250"/>
          <a:ext cx="482600" cy="317500"/>
        </a:xfrm>
        <a:prstGeom prst="rect">
          <a:avLst/>
        </a:prstGeom>
      </xdr:spPr>
    </xdr:pic>
    <xdr:clientData/>
  </xdr:twoCellAnchor>
  <xdr:twoCellAnchor editAs="oneCell">
    <xdr:from>
      <xdr:col>1</xdr:col>
      <xdr:colOff>28575</xdr:colOff>
      <xdr:row>477</xdr:row>
      <xdr:rowOff>361950</xdr:rowOff>
    </xdr:from>
    <xdr:to>
      <xdr:col>1</xdr:col>
      <xdr:colOff>511175</xdr:colOff>
      <xdr:row>478</xdr:row>
      <xdr:rowOff>314325</xdr:rowOff>
    </xdr:to>
    <xdr:pic>
      <xdr:nvPicPr>
        <xdr:cNvPr id="1924" name="Subgraph-zaiiii00">
          <a:extLst>
            <a:ext uri="{FF2B5EF4-FFF2-40B4-BE49-F238E27FC236}">
              <a16:creationId xmlns:a16="http://schemas.microsoft.com/office/drawing/2014/main" id="{9D68E300-F863-46E3-B40F-6005BBE89386}"/>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177374550"/>
          <a:ext cx="482600" cy="317500"/>
        </a:xfrm>
        <a:prstGeom prst="rect">
          <a:avLst/>
        </a:prstGeom>
      </xdr:spPr>
    </xdr:pic>
    <xdr:clientData/>
  </xdr:twoCellAnchor>
  <xdr:twoCellAnchor editAs="oneCell">
    <xdr:from>
      <xdr:col>1</xdr:col>
      <xdr:colOff>28575</xdr:colOff>
      <xdr:row>478</xdr:row>
      <xdr:rowOff>358775</xdr:rowOff>
    </xdr:from>
    <xdr:to>
      <xdr:col>1</xdr:col>
      <xdr:colOff>511175</xdr:colOff>
      <xdr:row>479</xdr:row>
      <xdr:rowOff>304800</xdr:rowOff>
    </xdr:to>
    <xdr:pic>
      <xdr:nvPicPr>
        <xdr:cNvPr id="1928" name="Subgraph-Luna0510_">
          <a:extLst>
            <a:ext uri="{FF2B5EF4-FFF2-40B4-BE49-F238E27FC236}">
              <a16:creationId xmlns:a16="http://schemas.microsoft.com/office/drawing/2014/main" id="{1EA4D64F-F570-4800-B35B-6AE8B715A605}"/>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177742850"/>
          <a:ext cx="482600" cy="317500"/>
        </a:xfrm>
        <a:prstGeom prst="rect">
          <a:avLst/>
        </a:prstGeom>
      </xdr:spPr>
    </xdr:pic>
    <xdr:clientData/>
  </xdr:twoCellAnchor>
  <xdr:twoCellAnchor editAs="oneCell">
    <xdr:from>
      <xdr:col>1</xdr:col>
      <xdr:colOff>28575</xdr:colOff>
      <xdr:row>479</xdr:row>
      <xdr:rowOff>355600</xdr:rowOff>
    </xdr:from>
    <xdr:to>
      <xdr:col>1</xdr:col>
      <xdr:colOff>511175</xdr:colOff>
      <xdr:row>480</xdr:row>
      <xdr:rowOff>301625</xdr:rowOff>
    </xdr:to>
    <xdr:pic>
      <xdr:nvPicPr>
        <xdr:cNvPr id="1932" name="Subgraph-ourjimindipity">
          <a:extLst>
            <a:ext uri="{FF2B5EF4-FFF2-40B4-BE49-F238E27FC236}">
              <a16:creationId xmlns:a16="http://schemas.microsoft.com/office/drawing/2014/main" id="{94E4876B-7BE9-461F-9B09-91912EDBB186}"/>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178111150"/>
          <a:ext cx="482600" cy="317500"/>
        </a:xfrm>
        <a:prstGeom prst="rect">
          <a:avLst/>
        </a:prstGeom>
      </xdr:spPr>
    </xdr:pic>
    <xdr:clientData/>
  </xdr:twoCellAnchor>
  <xdr:twoCellAnchor editAs="oneCell">
    <xdr:from>
      <xdr:col>1</xdr:col>
      <xdr:colOff>28575</xdr:colOff>
      <xdr:row>480</xdr:row>
      <xdr:rowOff>352425</xdr:rowOff>
    </xdr:from>
    <xdr:to>
      <xdr:col>1</xdr:col>
      <xdr:colOff>511175</xdr:colOff>
      <xdr:row>481</xdr:row>
      <xdr:rowOff>292100</xdr:rowOff>
    </xdr:to>
    <xdr:pic>
      <xdr:nvPicPr>
        <xdr:cNvPr id="1936" name="Subgraph-jvmvisvu">
          <a:extLst>
            <a:ext uri="{FF2B5EF4-FFF2-40B4-BE49-F238E27FC236}">
              <a16:creationId xmlns:a16="http://schemas.microsoft.com/office/drawing/2014/main" id="{23B473A2-AF7F-452C-A29D-791FB549BB90}"/>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178479450"/>
          <a:ext cx="482600" cy="317500"/>
        </a:xfrm>
        <a:prstGeom prst="rect">
          <a:avLst/>
        </a:prstGeom>
      </xdr:spPr>
    </xdr:pic>
    <xdr:clientData/>
  </xdr:twoCellAnchor>
  <xdr:twoCellAnchor editAs="oneCell">
    <xdr:from>
      <xdr:col>1</xdr:col>
      <xdr:colOff>28575</xdr:colOff>
      <xdr:row>481</xdr:row>
      <xdr:rowOff>349250</xdr:rowOff>
    </xdr:from>
    <xdr:to>
      <xdr:col>1</xdr:col>
      <xdr:colOff>511175</xdr:colOff>
      <xdr:row>482</xdr:row>
      <xdr:rowOff>295275</xdr:rowOff>
    </xdr:to>
    <xdr:pic>
      <xdr:nvPicPr>
        <xdr:cNvPr id="1940" name="Subgraph-Seven58617234">
          <a:extLst>
            <a:ext uri="{FF2B5EF4-FFF2-40B4-BE49-F238E27FC236}">
              <a16:creationId xmlns:a16="http://schemas.microsoft.com/office/drawing/2014/main" id="{DEC76E77-D37B-4E2C-B1A2-6C16FEDDF78A}"/>
            </a:ext>
          </a:extLst>
        </xdr:cNvPr>
        <xdr:cNvPicPr>
          <a:picLocks/>
        </xdr:cNvPicPr>
      </xdr:nvPicPr>
      <xdr:blipFill>
        <a:blip xmlns:r="http://schemas.openxmlformats.org/officeDocument/2006/relationships" r:embed="rId451">
          <a:extLst>
            <a:ext uri="{28A0092B-C50C-407E-A947-70E740481C1C}">
              <a14:useLocalDpi xmlns:a14="http://schemas.microsoft.com/office/drawing/2010/main" val="0"/>
            </a:ext>
          </a:extLst>
        </a:blip>
        <a:stretch>
          <a:fillRect/>
        </a:stretch>
      </xdr:blipFill>
      <xdr:spPr>
        <a:xfrm>
          <a:off x="1047750" y="178847750"/>
          <a:ext cx="482600" cy="317500"/>
        </a:xfrm>
        <a:prstGeom prst="rect">
          <a:avLst/>
        </a:prstGeom>
      </xdr:spPr>
    </xdr:pic>
    <xdr:clientData/>
  </xdr:twoCellAnchor>
  <xdr:twoCellAnchor editAs="oneCell">
    <xdr:from>
      <xdr:col>1</xdr:col>
      <xdr:colOff>28575</xdr:colOff>
      <xdr:row>482</xdr:row>
      <xdr:rowOff>346075</xdr:rowOff>
    </xdr:from>
    <xdr:to>
      <xdr:col>1</xdr:col>
      <xdr:colOff>511175</xdr:colOff>
      <xdr:row>483</xdr:row>
      <xdr:rowOff>292100</xdr:rowOff>
    </xdr:to>
    <xdr:pic>
      <xdr:nvPicPr>
        <xdr:cNvPr id="1944" name="Subgraph-LoveSceneryy">
          <a:extLst>
            <a:ext uri="{FF2B5EF4-FFF2-40B4-BE49-F238E27FC236}">
              <a16:creationId xmlns:a16="http://schemas.microsoft.com/office/drawing/2014/main" id="{D9D0D0F3-4E56-4A37-A6A5-C9C9FE6218B2}"/>
            </a:ext>
          </a:extLst>
        </xdr:cNvPr>
        <xdr:cNvPicPr>
          <a:picLocks/>
        </xdr:cNvPicPr>
      </xdr:nvPicPr>
      <xdr:blipFill>
        <a:blip xmlns:r="http://schemas.openxmlformats.org/officeDocument/2006/relationships" r:embed="rId451">
          <a:extLst>
            <a:ext uri="{28A0092B-C50C-407E-A947-70E740481C1C}">
              <a14:useLocalDpi xmlns:a14="http://schemas.microsoft.com/office/drawing/2010/main" val="0"/>
            </a:ext>
          </a:extLst>
        </a:blip>
        <a:stretch>
          <a:fillRect/>
        </a:stretch>
      </xdr:blipFill>
      <xdr:spPr>
        <a:xfrm>
          <a:off x="1047750" y="179216050"/>
          <a:ext cx="482600" cy="317500"/>
        </a:xfrm>
        <a:prstGeom prst="rect">
          <a:avLst/>
        </a:prstGeom>
      </xdr:spPr>
    </xdr:pic>
    <xdr:clientData/>
  </xdr:twoCellAnchor>
  <xdr:twoCellAnchor editAs="oneCell">
    <xdr:from>
      <xdr:col>1</xdr:col>
      <xdr:colOff>28575</xdr:colOff>
      <xdr:row>483</xdr:row>
      <xdr:rowOff>342900</xdr:rowOff>
    </xdr:from>
    <xdr:to>
      <xdr:col>1</xdr:col>
      <xdr:colOff>511175</xdr:colOff>
      <xdr:row>484</xdr:row>
      <xdr:rowOff>295275</xdr:rowOff>
    </xdr:to>
    <xdr:pic>
      <xdr:nvPicPr>
        <xdr:cNvPr id="1948" name="Subgraph-Paradise01010">
          <a:extLst>
            <a:ext uri="{FF2B5EF4-FFF2-40B4-BE49-F238E27FC236}">
              <a16:creationId xmlns:a16="http://schemas.microsoft.com/office/drawing/2014/main" id="{5D938AA0-6343-46F5-9A11-45B14E6B10C7}"/>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179584350"/>
          <a:ext cx="482600" cy="317500"/>
        </a:xfrm>
        <a:prstGeom prst="rect">
          <a:avLst/>
        </a:prstGeom>
      </xdr:spPr>
    </xdr:pic>
    <xdr:clientData/>
  </xdr:twoCellAnchor>
  <xdr:twoCellAnchor editAs="oneCell">
    <xdr:from>
      <xdr:col>1</xdr:col>
      <xdr:colOff>28575</xdr:colOff>
      <xdr:row>484</xdr:row>
      <xdr:rowOff>339725</xdr:rowOff>
    </xdr:from>
    <xdr:to>
      <xdr:col>1</xdr:col>
      <xdr:colOff>511175</xdr:colOff>
      <xdr:row>485</xdr:row>
      <xdr:rowOff>285750</xdr:rowOff>
    </xdr:to>
    <xdr:pic>
      <xdr:nvPicPr>
        <xdr:cNvPr id="1952" name="Subgraph-ChiomaMyah">
          <a:extLst>
            <a:ext uri="{FF2B5EF4-FFF2-40B4-BE49-F238E27FC236}">
              <a16:creationId xmlns:a16="http://schemas.microsoft.com/office/drawing/2014/main" id="{F7979477-4608-4F09-95DE-2E7CE83AC3C4}"/>
            </a:ext>
          </a:extLst>
        </xdr:cNvPr>
        <xdr:cNvPicPr>
          <a:picLocks/>
        </xdr:cNvPicPr>
      </xdr:nvPicPr>
      <xdr:blipFill>
        <a:blip xmlns:r="http://schemas.openxmlformats.org/officeDocument/2006/relationships" r:embed="rId453">
          <a:extLst>
            <a:ext uri="{28A0092B-C50C-407E-A947-70E740481C1C}">
              <a14:useLocalDpi xmlns:a14="http://schemas.microsoft.com/office/drawing/2010/main" val="0"/>
            </a:ext>
          </a:extLst>
        </a:blip>
        <a:stretch>
          <a:fillRect/>
        </a:stretch>
      </xdr:blipFill>
      <xdr:spPr>
        <a:xfrm>
          <a:off x="1047750" y="179952650"/>
          <a:ext cx="482600" cy="317500"/>
        </a:xfrm>
        <a:prstGeom prst="rect">
          <a:avLst/>
        </a:prstGeom>
      </xdr:spPr>
    </xdr:pic>
    <xdr:clientData/>
  </xdr:twoCellAnchor>
  <xdr:twoCellAnchor editAs="oneCell">
    <xdr:from>
      <xdr:col>1</xdr:col>
      <xdr:colOff>28575</xdr:colOff>
      <xdr:row>485</xdr:row>
      <xdr:rowOff>336550</xdr:rowOff>
    </xdr:from>
    <xdr:to>
      <xdr:col>1</xdr:col>
      <xdr:colOff>511175</xdr:colOff>
      <xdr:row>486</xdr:row>
      <xdr:rowOff>282575</xdr:rowOff>
    </xdr:to>
    <xdr:pic>
      <xdr:nvPicPr>
        <xdr:cNvPr id="1956" name="Subgraph-SMSpencerAuthor">
          <a:extLst>
            <a:ext uri="{FF2B5EF4-FFF2-40B4-BE49-F238E27FC236}">
              <a16:creationId xmlns:a16="http://schemas.microsoft.com/office/drawing/2014/main" id="{A7BF1FBA-19EB-42A5-ABF3-5FCF58584AC6}"/>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180320950"/>
          <a:ext cx="482600" cy="317500"/>
        </a:xfrm>
        <a:prstGeom prst="rect">
          <a:avLst/>
        </a:prstGeom>
      </xdr:spPr>
    </xdr:pic>
    <xdr:clientData/>
  </xdr:twoCellAnchor>
  <xdr:twoCellAnchor editAs="oneCell">
    <xdr:from>
      <xdr:col>1</xdr:col>
      <xdr:colOff>28575</xdr:colOff>
      <xdr:row>486</xdr:row>
      <xdr:rowOff>333375</xdr:rowOff>
    </xdr:from>
    <xdr:to>
      <xdr:col>1</xdr:col>
      <xdr:colOff>511175</xdr:colOff>
      <xdr:row>487</xdr:row>
      <xdr:rowOff>273050</xdr:rowOff>
    </xdr:to>
    <xdr:pic>
      <xdr:nvPicPr>
        <xdr:cNvPr id="1960" name="Subgraph-p3te">
          <a:extLst>
            <a:ext uri="{FF2B5EF4-FFF2-40B4-BE49-F238E27FC236}">
              <a16:creationId xmlns:a16="http://schemas.microsoft.com/office/drawing/2014/main" id="{E15A51F7-B8D2-4569-99AF-90643E356D98}"/>
            </a:ext>
          </a:extLst>
        </xdr:cNvPr>
        <xdr:cNvPicPr>
          <a:picLocks/>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1047750" y="180689250"/>
          <a:ext cx="482600" cy="317500"/>
        </a:xfrm>
        <a:prstGeom prst="rect">
          <a:avLst/>
        </a:prstGeom>
      </xdr:spPr>
    </xdr:pic>
    <xdr:clientData/>
  </xdr:twoCellAnchor>
  <xdr:twoCellAnchor editAs="oneCell">
    <xdr:from>
      <xdr:col>1</xdr:col>
      <xdr:colOff>28575</xdr:colOff>
      <xdr:row>487</xdr:row>
      <xdr:rowOff>330200</xdr:rowOff>
    </xdr:from>
    <xdr:to>
      <xdr:col>1</xdr:col>
      <xdr:colOff>511175</xdr:colOff>
      <xdr:row>488</xdr:row>
      <xdr:rowOff>276225</xdr:rowOff>
    </xdr:to>
    <xdr:pic>
      <xdr:nvPicPr>
        <xdr:cNvPr id="1964" name="Subgraph-1146_goat_north">
          <a:extLst>
            <a:ext uri="{FF2B5EF4-FFF2-40B4-BE49-F238E27FC236}">
              <a16:creationId xmlns:a16="http://schemas.microsoft.com/office/drawing/2014/main" id="{EF86BBA0-7A1B-45B4-98B5-681EEB252D11}"/>
            </a:ext>
          </a:extLst>
        </xdr:cNvPr>
        <xdr:cNvPicPr>
          <a:picLocks/>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1047750" y="181057550"/>
          <a:ext cx="482600" cy="317500"/>
        </a:xfrm>
        <a:prstGeom prst="rect">
          <a:avLst/>
        </a:prstGeom>
      </xdr:spPr>
    </xdr:pic>
    <xdr:clientData/>
  </xdr:twoCellAnchor>
  <xdr:twoCellAnchor editAs="oneCell">
    <xdr:from>
      <xdr:col>1</xdr:col>
      <xdr:colOff>28575</xdr:colOff>
      <xdr:row>488</xdr:row>
      <xdr:rowOff>327025</xdr:rowOff>
    </xdr:from>
    <xdr:to>
      <xdr:col>1</xdr:col>
      <xdr:colOff>511175</xdr:colOff>
      <xdr:row>489</xdr:row>
      <xdr:rowOff>273050</xdr:rowOff>
    </xdr:to>
    <xdr:pic>
      <xdr:nvPicPr>
        <xdr:cNvPr id="1968" name="Subgraph-Batiste_Ice">
          <a:extLst>
            <a:ext uri="{FF2B5EF4-FFF2-40B4-BE49-F238E27FC236}">
              <a16:creationId xmlns:a16="http://schemas.microsoft.com/office/drawing/2014/main" id="{6A872336-93EB-4867-9AC6-B9F8D832D57B}"/>
            </a:ext>
          </a:extLst>
        </xdr:cNvPr>
        <xdr:cNvPicPr>
          <a:picLocks/>
        </xdr:cNvPicPr>
      </xdr:nvPicPr>
      <xdr:blipFill>
        <a:blip xmlns:r="http://schemas.openxmlformats.org/officeDocument/2006/relationships" r:embed="rId456">
          <a:extLst>
            <a:ext uri="{28A0092B-C50C-407E-A947-70E740481C1C}">
              <a14:useLocalDpi xmlns:a14="http://schemas.microsoft.com/office/drawing/2010/main" val="0"/>
            </a:ext>
          </a:extLst>
        </a:blip>
        <a:stretch>
          <a:fillRect/>
        </a:stretch>
      </xdr:blipFill>
      <xdr:spPr>
        <a:xfrm>
          <a:off x="1047750" y="181425850"/>
          <a:ext cx="482600" cy="317500"/>
        </a:xfrm>
        <a:prstGeom prst="rect">
          <a:avLst/>
        </a:prstGeom>
      </xdr:spPr>
    </xdr:pic>
    <xdr:clientData/>
  </xdr:twoCellAnchor>
  <xdr:twoCellAnchor editAs="oneCell">
    <xdr:from>
      <xdr:col>1</xdr:col>
      <xdr:colOff>28575</xdr:colOff>
      <xdr:row>489</xdr:row>
      <xdr:rowOff>323850</xdr:rowOff>
    </xdr:from>
    <xdr:to>
      <xdr:col>1</xdr:col>
      <xdr:colOff>511175</xdr:colOff>
      <xdr:row>490</xdr:row>
      <xdr:rowOff>276225</xdr:rowOff>
    </xdr:to>
    <xdr:pic>
      <xdr:nvPicPr>
        <xdr:cNvPr id="1972" name="Subgraph-RockRose2009">
          <a:extLst>
            <a:ext uri="{FF2B5EF4-FFF2-40B4-BE49-F238E27FC236}">
              <a16:creationId xmlns:a16="http://schemas.microsoft.com/office/drawing/2014/main" id="{821623AD-0671-4D1A-A47F-DD072D24A7FE}"/>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181794150"/>
          <a:ext cx="482600" cy="317500"/>
        </a:xfrm>
        <a:prstGeom prst="rect">
          <a:avLst/>
        </a:prstGeom>
      </xdr:spPr>
    </xdr:pic>
    <xdr:clientData/>
  </xdr:twoCellAnchor>
  <xdr:twoCellAnchor editAs="oneCell">
    <xdr:from>
      <xdr:col>1</xdr:col>
      <xdr:colOff>28575</xdr:colOff>
      <xdr:row>490</xdr:row>
      <xdr:rowOff>320675</xdr:rowOff>
    </xdr:from>
    <xdr:to>
      <xdr:col>1</xdr:col>
      <xdr:colOff>511175</xdr:colOff>
      <xdr:row>491</xdr:row>
      <xdr:rowOff>266700</xdr:rowOff>
    </xdr:to>
    <xdr:pic>
      <xdr:nvPicPr>
        <xdr:cNvPr id="1976" name="Subgraph-egilbeau">
          <a:extLst>
            <a:ext uri="{FF2B5EF4-FFF2-40B4-BE49-F238E27FC236}">
              <a16:creationId xmlns:a16="http://schemas.microsoft.com/office/drawing/2014/main" id="{BEBAC9A5-0E04-4B77-BD40-8167BEB52FD8}"/>
            </a:ext>
          </a:extLst>
        </xdr:cNvPr>
        <xdr:cNvPicPr>
          <a:picLocks/>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1047750" y="182162450"/>
          <a:ext cx="482600" cy="317500"/>
        </a:xfrm>
        <a:prstGeom prst="rect">
          <a:avLst/>
        </a:prstGeom>
      </xdr:spPr>
    </xdr:pic>
    <xdr:clientData/>
  </xdr:twoCellAnchor>
  <xdr:twoCellAnchor editAs="oneCell">
    <xdr:from>
      <xdr:col>1</xdr:col>
      <xdr:colOff>28575</xdr:colOff>
      <xdr:row>491</xdr:row>
      <xdr:rowOff>317500</xdr:rowOff>
    </xdr:from>
    <xdr:to>
      <xdr:col>1</xdr:col>
      <xdr:colOff>511175</xdr:colOff>
      <xdr:row>492</xdr:row>
      <xdr:rowOff>263525</xdr:rowOff>
    </xdr:to>
    <xdr:pic>
      <xdr:nvPicPr>
        <xdr:cNvPr id="1980" name="Subgraph-RealBasedMAGA">
          <a:extLst>
            <a:ext uri="{FF2B5EF4-FFF2-40B4-BE49-F238E27FC236}">
              <a16:creationId xmlns:a16="http://schemas.microsoft.com/office/drawing/2014/main" id="{19F8754A-3449-41D7-BF01-BA7815D76D0D}"/>
            </a:ext>
          </a:extLst>
        </xdr:cNvPr>
        <xdr:cNvPicPr>
          <a:picLocks/>
        </xdr:cNvPicPr>
      </xdr:nvPicPr>
      <xdr:blipFill>
        <a:blip xmlns:r="http://schemas.openxmlformats.org/officeDocument/2006/relationships" r:embed="rId458">
          <a:extLst>
            <a:ext uri="{28A0092B-C50C-407E-A947-70E740481C1C}">
              <a14:useLocalDpi xmlns:a14="http://schemas.microsoft.com/office/drawing/2010/main" val="0"/>
            </a:ext>
          </a:extLst>
        </a:blip>
        <a:stretch>
          <a:fillRect/>
        </a:stretch>
      </xdr:blipFill>
      <xdr:spPr>
        <a:xfrm>
          <a:off x="1047750" y="182530750"/>
          <a:ext cx="482600" cy="317500"/>
        </a:xfrm>
        <a:prstGeom prst="rect">
          <a:avLst/>
        </a:prstGeom>
      </xdr:spPr>
    </xdr:pic>
    <xdr:clientData/>
  </xdr:twoCellAnchor>
  <xdr:twoCellAnchor editAs="oneCell">
    <xdr:from>
      <xdr:col>1</xdr:col>
      <xdr:colOff>28575</xdr:colOff>
      <xdr:row>492</xdr:row>
      <xdr:rowOff>314325</xdr:rowOff>
    </xdr:from>
    <xdr:to>
      <xdr:col>1</xdr:col>
      <xdr:colOff>511175</xdr:colOff>
      <xdr:row>493</xdr:row>
      <xdr:rowOff>254000</xdr:rowOff>
    </xdr:to>
    <xdr:pic>
      <xdr:nvPicPr>
        <xdr:cNvPr id="1984" name="Subgraph-alexaplomo79">
          <a:extLst>
            <a:ext uri="{FF2B5EF4-FFF2-40B4-BE49-F238E27FC236}">
              <a16:creationId xmlns:a16="http://schemas.microsoft.com/office/drawing/2014/main" id="{4AF504A7-ED1B-414E-94C2-9157C74BDF2A}"/>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1047750" y="182899050"/>
          <a:ext cx="482600" cy="317500"/>
        </a:xfrm>
        <a:prstGeom prst="rect">
          <a:avLst/>
        </a:prstGeom>
      </xdr:spPr>
    </xdr:pic>
    <xdr:clientData/>
  </xdr:twoCellAnchor>
  <xdr:twoCellAnchor editAs="oneCell">
    <xdr:from>
      <xdr:col>1</xdr:col>
      <xdr:colOff>28575</xdr:colOff>
      <xdr:row>493</xdr:row>
      <xdr:rowOff>311150</xdr:rowOff>
    </xdr:from>
    <xdr:to>
      <xdr:col>1</xdr:col>
      <xdr:colOff>511175</xdr:colOff>
      <xdr:row>494</xdr:row>
      <xdr:rowOff>257175</xdr:rowOff>
    </xdr:to>
    <xdr:pic>
      <xdr:nvPicPr>
        <xdr:cNvPr id="1988" name="Subgraph-hauda01">
          <a:extLst>
            <a:ext uri="{FF2B5EF4-FFF2-40B4-BE49-F238E27FC236}">
              <a16:creationId xmlns:a16="http://schemas.microsoft.com/office/drawing/2014/main" id="{AEB654D0-7F60-4CDE-A949-6BE2E151068D}"/>
            </a:ext>
          </a:extLst>
        </xdr:cNvPr>
        <xdr:cNvPicPr>
          <a:picLocks/>
        </xdr:cNvPicPr>
      </xdr:nvPicPr>
      <xdr:blipFill>
        <a:blip xmlns:r="http://schemas.openxmlformats.org/officeDocument/2006/relationships" r:embed="rId460">
          <a:extLst>
            <a:ext uri="{28A0092B-C50C-407E-A947-70E740481C1C}">
              <a14:useLocalDpi xmlns:a14="http://schemas.microsoft.com/office/drawing/2010/main" val="0"/>
            </a:ext>
          </a:extLst>
        </a:blip>
        <a:stretch>
          <a:fillRect/>
        </a:stretch>
      </xdr:blipFill>
      <xdr:spPr>
        <a:xfrm>
          <a:off x="1047750" y="183267350"/>
          <a:ext cx="482600" cy="317500"/>
        </a:xfrm>
        <a:prstGeom prst="rect">
          <a:avLst/>
        </a:prstGeom>
      </xdr:spPr>
    </xdr:pic>
    <xdr:clientData/>
  </xdr:twoCellAnchor>
  <xdr:twoCellAnchor editAs="oneCell">
    <xdr:from>
      <xdr:col>1</xdr:col>
      <xdr:colOff>28575</xdr:colOff>
      <xdr:row>494</xdr:row>
      <xdr:rowOff>307975</xdr:rowOff>
    </xdr:from>
    <xdr:to>
      <xdr:col>1</xdr:col>
      <xdr:colOff>511175</xdr:colOff>
      <xdr:row>495</xdr:row>
      <xdr:rowOff>254000</xdr:rowOff>
    </xdr:to>
    <xdr:pic>
      <xdr:nvPicPr>
        <xdr:cNvPr id="1992" name="Subgraph-IowaSportsFans">
          <a:extLst>
            <a:ext uri="{FF2B5EF4-FFF2-40B4-BE49-F238E27FC236}">
              <a16:creationId xmlns:a16="http://schemas.microsoft.com/office/drawing/2014/main" id="{CEB7ED45-6D9C-4309-B07A-F38391874831}"/>
            </a:ext>
          </a:extLst>
        </xdr:cNvPr>
        <xdr:cNvPicPr>
          <a:picLocks/>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1047750" y="183635650"/>
          <a:ext cx="482600" cy="317500"/>
        </a:xfrm>
        <a:prstGeom prst="rect">
          <a:avLst/>
        </a:prstGeom>
      </xdr:spPr>
    </xdr:pic>
    <xdr:clientData/>
  </xdr:twoCellAnchor>
  <xdr:twoCellAnchor editAs="oneCell">
    <xdr:from>
      <xdr:col>1</xdr:col>
      <xdr:colOff>28575</xdr:colOff>
      <xdr:row>495</xdr:row>
      <xdr:rowOff>304800</xdr:rowOff>
    </xdr:from>
    <xdr:to>
      <xdr:col>1</xdr:col>
      <xdr:colOff>511175</xdr:colOff>
      <xdr:row>496</xdr:row>
      <xdr:rowOff>257175</xdr:rowOff>
    </xdr:to>
    <xdr:pic>
      <xdr:nvPicPr>
        <xdr:cNvPr id="1996" name="Subgraph-two_ghostsvogue">
          <a:extLst>
            <a:ext uri="{FF2B5EF4-FFF2-40B4-BE49-F238E27FC236}">
              <a16:creationId xmlns:a16="http://schemas.microsoft.com/office/drawing/2014/main" id="{4E84E9C2-66F2-4257-9594-DCE8C614F480}"/>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184003950"/>
          <a:ext cx="482600" cy="317500"/>
        </a:xfrm>
        <a:prstGeom prst="rect">
          <a:avLst/>
        </a:prstGeom>
      </xdr:spPr>
    </xdr:pic>
    <xdr:clientData/>
  </xdr:twoCellAnchor>
  <xdr:twoCellAnchor editAs="oneCell">
    <xdr:from>
      <xdr:col>1</xdr:col>
      <xdr:colOff>28575</xdr:colOff>
      <xdr:row>496</xdr:row>
      <xdr:rowOff>301625</xdr:rowOff>
    </xdr:from>
    <xdr:to>
      <xdr:col>1</xdr:col>
      <xdr:colOff>511175</xdr:colOff>
      <xdr:row>497</xdr:row>
      <xdr:rowOff>247650</xdr:rowOff>
    </xdr:to>
    <xdr:pic>
      <xdr:nvPicPr>
        <xdr:cNvPr id="2000" name="Subgraph-Jo_1_Jo_1">
          <a:extLst>
            <a:ext uri="{FF2B5EF4-FFF2-40B4-BE49-F238E27FC236}">
              <a16:creationId xmlns:a16="http://schemas.microsoft.com/office/drawing/2014/main" id="{F9E2D8F0-6B13-4FF5-A8C8-44271450FAD7}"/>
            </a:ext>
          </a:extLst>
        </xdr:cNvPr>
        <xdr:cNvPicPr>
          <a:picLocks/>
        </xdr:cNvPicPr>
      </xdr:nvPicPr>
      <xdr:blipFill>
        <a:blip xmlns:r="http://schemas.openxmlformats.org/officeDocument/2006/relationships" r:embed="rId462">
          <a:extLst>
            <a:ext uri="{28A0092B-C50C-407E-A947-70E740481C1C}">
              <a14:useLocalDpi xmlns:a14="http://schemas.microsoft.com/office/drawing/2010/main" val="0"/>
            </a:ext>
          </a:extLst>
        </a:blip>
        <a:stretch>
          <a:fillRect/>
        </a:stretch>
      </xdr:blipFill>
      <xdr:spPr>
        <a:xfrm>
          <a:off x="1047750" y="184372250"/>
          <a:ext cx="482600" cy="317500"/>
        </a:xfrm>
        <a:prstGeom prst="rect">
          <a:avLst/>
        </a:prstGeom>
      </xdr:spPr>
    </xdr:pic>
    <xdr:clientData/>
  </xdr:twoCellAnchor>
  <xdr:twoCellAnchor editAs="oneCell">
    <xdr:from>
      <xdr:col>1</xdr:col>
      <xdr:colOff>28575</xdr:colOff>
      <xdr:row>497</xdr:row>
      <xdr:rowOff>298450</xdr:rowOff>
    </xdr:from>
    <xdr:to>
      <xdr:col>1</xdr:col>
      <xdr:colOff>511175</xdr:colOff>
      <xdr:row>498</xdr:row>
      <xdr:rowOff>244475</xdr:rowOff>
    </xdr:to>
    <xdr:pic>
      <xdr:nvPicPr>
        <xdr:cNvPr id="2004" name="Subgraph-mood_paul">
          <a:extLst>
            <a:ext uri="{FF2B5EF4-FFF2-40B4-BE49-F238E27FC236}">
              <a16:creationId xmlns:a16="http://schemas.microsoft.com/office/drawing/2014/main" id="{6559FA16-EC59-4584-943D-248593615BDC}"/>
            </a:ext>
          </a:extLst>
        </xdr:cNvPr>
        <xdr:cNvPicPr>
          <a:picLocks/>
        </xdr:cNvPicPr>
      </xdr:nvPicPr>
      <xdr:blipFill>
        <a:blip xmlns:r="http://schemas.openxmlformats.org/officeDocument/2006/relationships" r:embed="rId463">
          <a:extLst>
            <a:ext uri="{28A0092B-C50C-407E-A947-70E740481C1C}">
              <a14:useLocalDpi xmlns:a14="http://schemas.microsoft.com/office/drawing/2010/main" val="0"/>
            </a:ext>
          </a:extLst>
        </a:blip>
        <a:stretch>
          <a:fillRect/>
        </a:stretch>
      </xdr:blipFill>
      <xdr:spPr>
        <a:xfrm>
          <a:off x="1047750" y="184740550"/>
          <a:ext cx="482600" cy="317500"/>
        </a:xfrm>
        <a:prstGeom prst="rect">
          <a:avLst/>
        </a:prstGeom>
      </xdr:spPr>
    </xdr:pic>
    <xdr:clientData/>
  </xdr:twoCellAnchor>
  <xdr:twoCellAnchor editAs="oneCell">
    <xdr:from>
      <xdr:col>1</xdr:col>
      <xdr:colOff>28575</xdr:colOff>
      <xdr:row>498</xdr:row>
      <xdr:rowOff>295275</xdr:rowOff>
    </xdr:from>
    <xdr:to>
      <xdr:col>1</xdr:col>
      <xdr:colOff>511175</xdr:colOff>
      <xdr:row>499</xdr:row>
      <xdr:rowOff>234950</xdr:rowOff>
    </xdr:to>
    <xdr:pic>
      <xdr:nvPicPr>
        <xdr:cNvPr id="2008" name="Subgraph-OmegaSwass">
          <a:extLst>
            <a:ext uri="{FF2B5EF4-FFF2-40B4-BE49-F238E27FC236}">
              <a16:creationId xmlns:a16="http://schemas.microsoft.com/office/drawing/2014/main" id="{FC0EE890-DF77-4D8C-8106-0743E738DDA8}"/>
            </a:ext>
          </a:extLst>
        </xdr:cNvPr>
        <xdr:cNvPicPr>
          <a:picLocks/>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047750" y="185108850"/>
          <a:ext cx="482600" cy="317500"/>
        </a:xfrm>
        <a:prstGeom prst="rect">
          <a:avLst/>
        </a:prstGeom>
      </xdr:spPr>
    </xdr:pic>
    <xdr:clientData/>
  </xdr:twoCellAnchor>
  <xdr:twoCellAnchor editAs="oneCell">
    <xdr:from>
      <xdr:col>1</xdr:col>
      <xdr:colOff>28575</xdr:colOff>
      <xdr:row>499</xdr:row>
      <xdr:rowOff>292100</xdr:rowOff>
    </xdr:from>
    <xdr:to>
      <xdr:col>1</xdr:col>
      <xdr:colOff>511175</xdr:colOff>
      <xdr:row>500</xdr:row>
      <xdr:rowOff>238125</xdr:rowOff>
    </xdr:to>
    <xdr:pic>
      <xdr:nvPicPr>
        <xdr:cNvPr id="2012" name="Subgraph-Chloreriker">
          <a:extLst>
            <a:ext uri="{FF2B5EF4-FFF2-40B4-BE49-F238E27FC236}">
              <a16:creationId xmlns:a16="http://schemas.microsoft.com/office/drawing/2014/main" id="{2018FAAA-2B00-4874-BA11-B0D37D97A3CC}"/>
            </a:ext>
          </a:extLst>
        </xdr:cNvPr>
        <xdr:cNvPicPr>
          <a:picLocks/>
        </xdr:cNvPicPr>
      </xdr:nvPicPr>
      <xdr:blipFill>
        <a:blip xmlns:r="http://schemas.openxmlformats.org/officeDocument/2006/relationships" r:embed="rId465">
          <a:extLst>
            <a:ext uri="{28A0092B-C50C-407E-A947-70E740481C1C}">
              <a14:useLocalDpi xmlns:a14="http://schemas.microsoft.com/office/drawing/2010/main" val="0"/>
            </a:ext>
          </a:extLst>
        </a:blip>
        <a:stretch>
          <a:fillRect/>
        </a:stretch>
      </xdr:blipFill>
      <xdr:spPr>
        <a:xfrm>
          <a:off x="1047750" y="185477150"/>
          <a:ext cx="482600" cy="317500"/>
        </a:xfrm>
        <a:prstGeom prst="rect">
          <a:avLst/>
        </a:prstGeom>
      </xdr:spPr>
    </xdr:pic>
    <xdr:clientData/>
  </xdr:twoCellAnchor>
  <xdr:twoCellAnchor editAs="oneCell">
    <xdr:from>
      <xdr:col>1</xdr:col>
      <xdr:colOff>28575</xdr:colOff>
      <xdr:row>500</xdr:row>
      <xdr:rowOff>288925</xdr:rowOff>
    </xdr:from>
    <xdr:to>
      <xdr:col>1</xdr:col>
      <xdr:colOff>511175</xdr:colOff>
      <xdr:row>501</xdr:row>
      <xdr:rowOff>234950</xdr:rowOff>
    </xdr:to>
    <xdr:pic>
      <xdr:nvPicPr>
        <xdr:cNvPr id="2016" name="Subgraph-ThatPatriotGuy1">
          <a:extLst>
            <a:ext uri="{FF2B5EF4-FFF2-40B4-BE49-F238E27FC236}">
              <a16:creationId xmlns:a16="http://schemas.microsoft.com/office/drawing/2014/main" id="{F7C3A23F-00B9-4455-9DFC-BED523F0A804}"/>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185845450"/>
          <a:ext cx="482600" cy="317500"/>
        </a:xfrm>
        <a:prstGeom prst="rect">
          <a:avLst/>
        </a:prstGeom>
      </xdr:spPr>
    </xdr:pic>
    <xdr:clientData/>
  </xdr:twoCellAnchor>
  <xdr:twoCellAnchor editAs="oneCell">
    <xdr:from>
      <xdr:col>1</xdr:col>
      <xdr:colOff>28575</xdr:colOff>
      <xdr:row>501</xdr:row>
      <xdr:rowOff>285750</xdr:rowOff>
    </xdr:from>
    <xdr:to>
      <xdr:col>1</xdr:col>
      <xdr:colOff>511175</xdr:colOff>
      <xdr:row>502</xdr:row>
      <xdr:rowOff>238125</xdr:rowOff>
    </xdr:to>
    <xdr:pic>
      <xdr:nvPicPr>
        <xdr:cNvPr id="2020" name="Subgraph-Suzoo305">
          <a:extLst>
            <a:ext uri="{FF2B5EF4-FFF2-40B4-BE49-F238E27FC236}">
              <a16:creationId xmlns:a16="http://schemas.microsoft.com/office/drawing/2014/main" id="{4D7BDD23-1F64-48DD-9F36-7A05CC455534}"/>
            </a:ext>
          </a:extLst>
        </xdr:cNvPr>
        <xdr:cNvPicPr>
          <a:picLocks/>
        </xdr:cNvPicPr>
      </xdr:nvPicPr>
      <xdr:blipFill>
        <a:blip xmlns:r="http://schemas.openxmlformats.org/officeDocument/2006/relationships" r:embed="rId466">
          <a:extLst>
            <a:ext uri="{28A0092B-C50C-407E-A947-70E740481C1C}">
              <a14:useLocalDpi xmlns:a14="http://schemas.microsoft.com/office/drawing/2010/main" val="0"/>
            </a:ext>
          </a:extLst>
        </a:blip>
        <a:stretch>
          <a:fillRect/>
        </a:stretch>
      </xdr:blipFill>
      <xdr:spPr>
        <a:xfrm>
          <a:off x="1047750" y="186213750"/>
          <a:ext cx="482600" cy="317500"/>
        </a:xfrm>
        <a:prstGeom prst="rect">
          <a:avLst/>
        </a:prstGeom>
      </xdr:spPr>
    </xdr:pic>
    <xdr:clientData/>
  </xdr:twoCellAnchor>
  <xdr:twoCellAnchor editAs="oneCell">
    <xdr:from>
      <xdr:col>1</xdr:col>
      <xdr:colOff>28575</xdr:colOff>
      <xdr:row>502</xdr:row>
      <xdr:rowOff>282575</xdr:rowOff>
    </xdr:from>
    <xdr:to>
      <xdr:col>1</xdr:col>
      <xdr:colOff>511175</xdr:colOff>
      <xdr:row>503</xdr:row>
      <xdr:rowOff>228600</xdr:rowOff>
    </xdr:to>
    <xdr:pic>
      <xdr:nvPicPr>
        <xdr:cNvPr id="2024" name="Subgraph-ScarletLynx1231">
          <a:extLst>
            <a:ext uri="{FF2B5EF4-FFF2-40B4-BE49-F238E27FC236}">
              <a16:creationId xmlns:a16="http://schemas.microsoft.com/office/drawing/2014/main" id="{1783793C-9894-4827-8E44-4281B44F1C24}"/>
            </a:ext>
          </a:extLst>
        </xdr:cNvPr>
        <xdr:cNvPicPr>
          <a:picLocks/>
        </xdr:cNvPicPr>
      </xdr:nvPicPr>
      <xdr:blipFill>
        <a:blip xmlns:r="http://schemas.openxmlformats.org/officeDocument/2006/relationships" r:embed="rId451">
          <a:extLst>
            <a:ext uri="{28A0092B-C50C-407E-A947-70E740481C1C}">
              <a14:useLocalDpi xmlns:a14="http://schemas.microsoft.com/office/drawing/2010/main" val="0"/>
            </a:ext>
          </a:extLst>
        </a:blip>
        <a:stretch>
          <a:fillRect/>
        </a:stretch>
      </xdr:blipFill>
      <xdr:spPr>
        <a:xfrm>
          <a:off x="1047750" y="186582050"/>
          <a:ext cx="482600" cy="317500"/>
        </a:xfrm>
        <a:prstGeom prst="rect">
          <a:avLst/>
        </a:prstGeom>
      </xdr:spPr>
    </xdr:pic>
    <xdr:clientData/>
  </xdr:twoCellAnchor>
  <xdr:twoCellAnchor editAs="oneCell">
    <xdr:from>
      <xdr:col>1</xdr:col>
      <xdr:colOff>28575</xdr:colOff>
      <xdr:row>503</xdr:row>
      <xdr:rowOff>279400</xdr:rowOff>
    </xdr:from>
    <xdr:to>
      <xdr:col>1</xdr:col>
      <xdr:colOff>511175</xdr:colOff>
      <xdr:row>504</xdr:row>
      <xdr:rowOff>225425</xdr:rowOff>
    </xdr:to>
    <xdr:pic>
      <xdr:nvPicPr>
        <xdr:cNvPr id="2028" name="Subgraph-UTJAKAS">
          <a:extLst>
            <a:ext uri="{FF2B5EF4-FFF2-40B4-BE49-F238E27FC236}">
              <a16:creationId xmlns:a16="http://schemas.microsoft.com/office/drawing/2014/main" id="{BFB96B6E-1FD1-4B7A-B333-6BF32632BDA0}"/>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186950350"/>
          <a:ext cx="482600" cy="317500"/>
        </a:xfrm>
        <a:prstGeom prst="rect">
          <a:avLst/>
        </a:prstGeom>
      </xdr:spPr>
    </xdr:pic>
    <xdr:clientData/>
  </xdr:twoCellAnchor>
  <xdr:twoCellAnchor editAs="oneCell">
    <xdr:from>
      <xdr:col>1</xdr:col>
      <xdr:colOff>28575</xdr:colOff>
      <xdr:row>504</xdr:row>
      <xdr:rowOff>276225</xdr:rowOff>
    </xdr:from>
    <xdr:to>
      <xdr:col>1</xdr:col>
      <xdr:colOff>511175</xdr:colOff>
      <xdr:row>505</xdr:row>
      <xdr:rowOff>215900</xdr:rowOff>
    </xdr:to>
    <xdr:pic>
      <xdr:nvPicPr>
        <xdr:cNvPr id="2032" name="Subgraph-crossroads52">
          <a:extLst>
            <a:ext uri="{FF2B5EF4-FFF2-40B4-BE49-F238E27FC236}">
              <a16:creationId xmlns:a16="http://schemas.microsoft.com/office/drawing/2014/main" id="{9397D43E-BC9B-4D09-89C1-38EF1115C26C}"/>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187318650"/>
          <a:ext cx="482600" cy="317500"/>
        </a:xfrm>
        <a:prstGeom prst="rect">
          <a:avLst/>
        </a:prstGeom>
      </xdr:spPr>
    </xdr:pic>
    <xdr:clientData/>
  </xdr:twoCellAnchor>
  <xdr:twoCellAnchor editAs="oneCell">
    <xdr:from>
      <xdr:col>1</xdr:col>
      <xdr:colOff>28575</xdr:colOff>
      <xdr:row>505</xdr:row>
      <xdr:rowOff>273050</xdr:rowOff>
    </xdr:from>
    <xdr:to>
      <xdr:col>1</xdr:col>
      <xdr:colOff>511175</xdr:colOff>
      <xdr:row>506</xdr:row>
      <xdr:rowOff>219075</xdr:rowOff>
    </xdr:to>
    <xdr:pic>
      <xdr:nvPicPr>
        <xdr:cNvPr id="2036" name="Subgraph-Tigersfan6976">
          <a:extLst>
            <a:ext uri="{FF2B5EF4-FFF2-40B4-BE49-F238E27FC236}">
              <a16:creationId xmlns:a16="http://schemas.microsoft.com/office/drawing/2014/main" id="{3C45326B-CED3-40E3-9C42-51A254CD1227}"/>
            </a:ext>
          </a:extLst>
        </xdr:cNvPr>
        <xdr:cNvPicPr>
          <a:picLocks/>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047750" y="187686950"/>
          <a:ext cx="482600" cy="317500"/>
        </a:xfrm>
        <a:prstGeom prst="rect">
          <a:avLst/>
        </a:prstGeom>
      </xdr:spPr>
    </xdr:pic>
    <xdr:clientData/>
  </xdr:twoCellAnchor>
  <xdr:twoCellAnchor editAs="oneCell">
    <xdr:from>
      <xdr:col>1</xdr:col>
      <xdr:colOff>28575</xdr:colOff>
      <xdr:row>506</xdr:row>
      <xdr:rowOff>269875</xdr:rowOff>
    </xdr:from>
    <xdr:to>
      <xdr:col>1</xdr:col>
      <xdr:colOff>511175</xdr:colOff>
      <xdr:row>507</xdr:row>
      <xdr:rowOff>215900</xdr:rowOff>
    </xdr:to>
    <xdr:pic>
      <xdr:nvPicPr>
        <xdr:cNvPr id="2040" name="Subgraph-mayssabenaycha">
          <a:extLst>
            <a:ext uri="{FF2B5EF4-FFF2-40B4-BE49-F238E27FC236}">
              <a16:creationId xmlns:a16="http://schemas.microsoft.com/office/drawing/2014/main" id="{685617A7-579B-4B59-9747-CBA1A4868C5F}"/>
            </a:ext>
          </a:extLst>
        </xdr:cNvPr>
        <xdr:cNvPicPr>
          <a:picLocks/>
        </xdr:cNvPicPr>
      </xdr:nvPicPr>
      <xdr:blipFill>
        <a:blip xmlns:r="http://schemas.openxmlformats.org/officeDocument/2006/relationships" r:embed="rId468">
          <a:extLst>
            <a:ext uri="{28A0092B-C50C-407E-A947-70E740481C1C}">
              <a14:useLocalDpi xmlns:a14="http://schemas.microsoft.com/office/drawing/2010/main" val="0"/>
            </a:ext>
          </a:extLst>
        </a:blip>
        <a:stretch>
          <a:fillRect/>
        </a:stretch>
      </xdr:blipFill>
      <xdr:spPr>
        <a:xfrm>
          <a:off x="1047750" y="188055250"/>
          <a:ext cx="482600" cy="317500"/>
        </a:xfrm>
        <a:prstGeom prst="rect">
          <a:avLst/>
        </a:prstGeom>
      </xdr:spPr>
    </xdr:pic>
    <xdr:clientData/>
  </xdr:twoCellAnchor>
  <xdr:twoCellAnchor editAs="oneCell">
    <xdr:from>
      <xdr:col>1</xdr:col>
      <xdr:colOff>28575</xdr:colOff>
      <xdr:row>507</xdr:row>
      <xdr:rowOff>266700</xdr:rowOff>
    </xdr:from>
    <xdr:to>
      <xdr:col>1</xdr:col>
      <xdr:colOff>511175</xdr:colOff>
      <xdr:row>508</xdr:row>
      <xdr:rowOff>219075</xdr:rowOff>
    </xdr:to>
    <xdr:pic>
      <xdr:nvPicPr>
        <xdr:cNvPr id="2044" name="Subgraph-Joannejoannede">
          <a:extLst>
            <a:ext uri="{FF2B5EF4-FFF2-40B4-BE49-F238E27FC236}">
              <a16:creationId xmlns:a16="http://schemas.microsoft.com/office/drawing/2014/main" id="{BB63A08C-C7CE-4F11-9F1D-1DB5F882B651}"/>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188423550"/>
          <a:ext cx="482600" cy="317500"/>
        </a:xfrm>
        <a:prstGeom prst="rect">
          <a:avLst/>
        </a:prstGeom>
      </xdr:spPr>
    </xdr:pic>
    <xdr:clientData/>
  </xdr:twoCellAnchor>
  <xdr:twoCellAnchor editAs="oneCell">
    <xdr:from>
      <xdr:col>1</xdr:col>
      <xdr:colOff>28575</xdr:colOff>
      <xdr:row>508</xdr:row>
      <xdr:rowOff>263525</xdr:rowOff>
    </xdr:from>
    <xdr:to>
      <xdr:col>1</xdr:col>
      <xdr:colOff>511175</xdr:colOff>
      <xdr:row>509</xdr:row>
      <xdr:rowOff>209550</xdr:rowOff>
    </xdr:to>
    <xdr:pic>
      <xdr:nvPicPr>
        <xdr:cNvPr id="2048" name="Subgraph-rogeleen">
          <a:extLst>
            <a:ext uri="{FF2B5EF4-FFF2-40B4-BE49-F238E27FC236}">
              <a16:creationId xmlns:a16="http://schemas.microsoft.com/office/drawing/2014/main" id="{C45ADEE5-6FB4-4E6F-91A5-84C8DA9350FA}"/>
            </a:ext>
          </a:extLst>
        </xdr:cNvPr>
        <xdr:cNvPicPr>
          <a:picLocks/>
        </xdr:cNvPicPr>
      </xdr:nvPicPr>
      <xdr:blipFill>
        <a:blip xmlns:r="http://schemas.openxmlformats.org/officeDocument/2006/relationships" r:embed="rId469">
          <a:extLst>
            <a:ext uri="{28A0092B-C50C-407E-A947-70E740481C1C}">
              <a14:useLocalDpi xmlns:a14="http://schemas.microsoft.com/office/drawing/2010/main" val="0"/>
            </a:ext>
          </a:extLst>
        </a:blip>
        <a:stretch>
          <a:fillRect/>
        </a:stretch>
      </xdr:blipFill>
      <xdr:spPr>
        <a:xfrm>
          <a:off x="1047750" y="188791850"/>
          <a:ext cx="482600" cy="317500"/>
        </a:xfrm>
        <a:prstGeom prst="rect">
          <a:avLst/>
        </a:prstGeom>
      </xdr:spPr>
    </xdr:pic>
    <xdr:clientData/>
  </xdr:twoCellAnchor>
  <xdr:twoCellAnchor editAs="oneCell">
    <xdr:from>
      <xdr:col>1</xdr:col>
      <xdr:colOff>28575</xdr:colOff>
      <xdr:row>509</xdr:row>
      <xdr:rowOff>260350</xdr:rowOff>
    </xdr:from>
    <xdr:to>
      <xdr:col>1</xdr:col>
      <xdr:colOff>511175</xdr:colOff>
      <xdr:row>510</xdr:row>
      <xdr:rowOff>206375</xdr:rowOff>
    </xdr:to>
    <xdr:pic>
      <xdr:nvPicPr>
        <xdr:cNvPr id="2052" name="Subgraph-CimmeroIl">
          <a:extLst>
            <a:ext uri="{FF2B5EF4-FFF2-40B4-BE49-F238E27FC236}">
              <a16:creationId xmlns:a16="http://schemas.microsoft.com/office/drawing/2014/main" id="{EB33B3EF-F49F-4B5F-96A8-9A8CA20508AB}"/>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189160150"/>
          <a:ext cx="482600" cy="317500"/>
        </a:xfrm>
        <a:prstGeom prst="rect">
          <a:avLst/>
        </a:prstGeom>
      </xdr:spPr>
    </xdr:pic>
    <xdr:clientData/>
  </xdr:twoCellAnchor>
  <xdr:twoCellAnchor editAs="oneCell">
    <xdr:from>
      <xdr:col>1</xdr:col>
      <xdr:colOff>28575</xdr:colOff>
      <xdr:row>510</xdr:row>
      <xdr:rowOff>257175</xdr:rowOff>
    </xdr:from>
    <xdr:to>
      <xdr:col>1</xdr:col>
      <xdr:colOff>511175</xdr:colOff>
      <xdr:row>511</xdr:row>
      <xdr:rowOff>196850</xdr:rowOff>
    </xdr:to>
    <xdr:pic>
      <xdr:nvPicPr>
        <xdr:cNvPr id="2056" name="Subgraph-curtquin">
          <a:extLst>
            <a:ext uri="{FF2B5EF4-FFF2-40B4-BE49-F238E27FC236}">
              <a16:creationId xmlns:a16="http://schemas.microsoft.com/office/drawing/2014/main" id="{2FBD4655-0B67-4068-AF68-4E266A58CE84}"/>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189528450"/>
          <a:ext cx="482600" cy="317500"/>
        </a:xfrm>
        <a:prstGeom prst="rect">
          <a:avLst/>
        </a:prstGeom>
      </xdr:spPr>
    </xdr:pic>
    <xdr:clientData/>
  </xdr:twoCellAnchor>
  <xdr:twoCellAnchor editAs="oneCell">
    <xdr:from>
      <xdr:col>1</xdr:col>
      <xdr:colOff>28575</xdr:colOff>
      <xdr:row>511</xdr:row>
      <xdr:rowOff>254000</xdr:rowOff>
    </xdr:from>
    <xdr:to>
      <xdr:col>1</xdr:col>
      <xdr:colOff>511175</xdr:colOff>
      <xdr:row>512</xdr:row>
      <xdr:rowOff>200025</xdr:rowOff>
    </xdr:to>
    <xdr:pic>
      <xdr:nvPicPr>
        <xdr:cNvPr id="2060" name="Subgraph-DeepFriedPizza">
          <a:extLst>
            <a:ext uri="{FF2B5EF4-FFF2-40B4-BE49-F238E27FC236}">
              <a16:creationId xmlns:a16="http://schemas.microsoft.com/office/drawing/2014/main" id="{64930464-5E0A-47E6-B585-B4EC8B9BA7F3}"/>
            </a:ext>
          </a:extLst>
        </xdr:cNvPr>
        <xdr:cNvPicPr>
          <a:picLocks/>
        </xdr:cNvPicPr>
      </xdr:nvPicPr>
      <xdr:blipFill>
        <a:blip xmlns:r="http://schemas.openxmlformats.org/officeDocument/2006/relationships" r:embed="rId470">
          <a:extLst>
            <a:ext uri="{28A0092B-C50C-407E-A947-70E740481C1C}">
              <a14:useLocalDpi xmlns:a14="http://schemas.microsoft.com/office/drawing/2010/main" val="0"/>
            </a:ext>
          </a:extLst>
        </a:blip>
        <a:stretch>
          <a:fillRect/>
        </a:stretch>
      </xdr:blipFill>
      <xdr:spPr>
        <a:xfrm>
          <a:off x="1047750" y="189896750"/>
          <a:ext cx="482600" cy="317500"/>
        </a:xfrm>
        <a:prstGeom prst="rect">
          <a:avLst/>
        </a:prstGeom>
      </xdr:spPr>
    </xdr:pic>
    <xdr:clientData/>
  </xdr:twoCellAnchor>
  <xdr:twoCellAnchor editAs="oneCell">
    <xdr:from>
      <xdr:col>1</xdr:col>
      <xdr:colOff>28575</xdr:colOff>
      <xdr:row>512</xdr:row>
      <xdr:rowOff>250825</xdr:rowOff>
    </xdr:from>
    <xdr:to>
      <xdr:col>1</xdr:col>
      <xdr:colOff>511175</xdr:colOff>
      <xdr:row>513</xdr:row>
      <xdr:rowOff>196850</xdr:rowOff>
    </xdr:to>
    <xdr:pic>
      <xdr:nvPicPr>
        <xdr:cNvPr id="2064" name="Subgraph-RadfemBlack">
          <a:extLst>
            <a:ext uri="{FF2B5EF4-FFF2-40B4-BE49-F238E27FC236}">
              <a16:creationId xmlns:a16="http://schemas.microsoft.com/office/drawing/2014/main" id="{59E29E55-AB84-447B-9AE9-603E9D603049}"/>
            </a:ext>
          </a:extLst>
        </xdr:cNvPr>
        <xdr:cNvPicPr>
          <a:picLocks/>
        </xdr:cNvPicPr>
      </xdr:nvPicPr>
      <xdr:blipFill>
        <a:blip xmlns:r="http://schemas.openxmlformats.org/officeDocument/2006/relationships" r:embed="rId471">
          <a:extLst>
            <a:ext uri="{28A0092B-C50C-407E-A947-70E740481C1C}">
              <a14:useLocalDpi xmlns:a14="http://schemas.microsoft.com/office/drawing/2010/main" val="0"/>
            </a:ext>
          </a:extLst>
        </a:blip>
        <a:stretch>
          <a:fillRect/>
        </a:stretch>
      </xdr:blipFill>
      <xdr:spPr>
        <a:xfrm>
          <a:off x="1047750" y="190265050"/>
          <a:ext cx="482600" cy="317500"/>
        </a:xfrm>
        <a:prstGeom prst="rect">
          <a:avLst/>
        </a:prstGeom>
      </xdr:spPr>
    </xdr:pic>
    <xdr:clientData/>
  </xdr:twoCellAnchor>
  <xdr:twoCellAnchor editAs="oneCell">
    <xdr:from>
      <xdr:col>1</xdr:col>
      <xdr:colOff>28575</xdr:colOff>
      <xdr:row>513</xdr:row>
      <xdr:rowOff>247650</xdr:rowOff>
    </xdr:from>
    <xdr:to>
      <xdr:col>1</xdr:col>
      <xdr:colOff>511175</xdr:colOff>
      <xdr:row>514</xdr:row>
      <xdr:rowOff>200025</xdr:rowOff>
    </xdr:to>
    <xdr:pic>
      <xdr:nvPicPr>
        <xdr:cNvPr id="2068" name="Subgraph-Freespeechnmw">
          <a:extLst>
            <a:ext uri="{FF2B5EF4-FFF2-40B4-BE49-F238E27FC236}">
              <a16:creationId xmlns:a16="http://schemas.microsoft.com/office/drawing/2014/main" id="{82868802-084D-41F8-9A93-E21BAC322CCF}"/>
            </a:ext>
          </a:extLst>
        </xdr:cNvPr>
        <xdr:cNvPicPr>
          <a:picLocks/>
        </xdr:cNvPicPr>
      </xdr:nvPicPr>
      <xdr:blipFill>
        <a:blip xmlns:r="http://schemas.openxmlformats.org/officeDocument/2006/relationships" r:embed="rId472">
          <a:extLst>
            <a:ext uri="{28A0092B-C50C-407E-A947-70E740481C1C}">
              <a14:useLocalDpi xmlns:a14="http://schemas.microsoft.com/office/drawing/2010/main" val="0"/>
            </a:ext>
          </a:extLst>
        </a:blip>
        <a:stretch>
          <a:fillRect/>
        </a:stretch>
      </xdr:blipFill>
      <xdr:spPr>
        <a:xfrm>
          <a:off x="1047750" y="190633350"/>
          <a:ext cx="482600" cy="317500"/>
        </a:xfrm>
        <a:prstGeom prst="rect">
          <a:avLst/>
        </a:prstGeom>
      </xdr:spPr>
    </xdr:pic>
    <xdr:clientData/>
  </xdr:twoCellAnchor>
  <xdr:twoCellAnchor editAs="oneCell">
    <xdr:from>
      <xdr:col>1</xdr:col>
      <xdr:colOff>28575</xdr:colOff>
      <xdr:row>514</xdr:row>
      <xdr:rowOff>244475</xdr:rowOff>
    </xdr:from>
    <xdr:to>
      <xdr:col>1</xdr:col>
      <xdr:colOff>511175</xdr:colOff>
      <xdr:row>515</xdr:row>
      <xdr:rowOff>190500</xdr:rowOff>
    </xdr:to>
    <xdr:pic>
      <xdr:nvPicPr>
        <xdr:cNvPr id="2072" name="Subgraph-kavelstorf1">
          <a:extLst>
            <a:ext uri="{FF2B5EF4-FFF2-40B4-BE49-F238E27FC236}">
              <a16:creationId xmlns:a16="http://schemas.microsoft.com/office/drawing/2014/main" id="{E79A3F43-E29D-4424-9C3A-DAB411921754}"/>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191001650"/>
          <a:ext cx="482600" cy="317500"/>
        </a:xfrm>
        <a:prstGeom prst="rect">
          <a:avLst/>
        </a:prstGeom>
      </xdr:spPr>
    </xdr:pic>
    <xdr:clientData/>
  </xdr:twoCellAnchor>
  <xdr:twoCellAnchor editAs="oneCell">
    <xdr:from>
      <xdr:col>1</xdr:col>
      <xdr:colOff>28575</xdr:colOff>
      <xdr:row>515</xdr:row>
      <xdr:rowOff>241300</xdr:rowOff>
    </xdr:from>
    <xdr:to>
      <xdr:col>1</xdr:col>
      <xdr:colOff>511175</xdr:colOff>
      <xdr:row>516</xdr:row>
      <xdr:rowOff>187325</xdr:rowOff>
    </xdr:to>
    <xdr:pic>
      <xdr:nvPicPr>
        <xdr:cNvPr id="2076" name="Subgraph-KiwiLee17">
          <a:extLst>
            <a:ext uri="{FF2B5EF4-FFF2-40B4-BE49-F238E27FC236}">
              <a16:creationId xmlns:a16="http://schemas.microsoft.com/office/drawing/2014/main" id="{B21EFB48-7F2C-4B47-994E-B953F51E8163}"/>
            </a:ext>
          </a:extLst>
        </xdr:cNvPr>
        <xdr:cNvPicPr>
          <a:picLocks/>
        </xdr:cNvPicPr>
      </xdr:nvPicPr>
      <xdr:blipFill>
        <a:blip xmlns:r="http://schemas.openxmlformats.org/officeDocument/2006/relationships" r:embed="rId473">
          <a:extLst>
            <a:ext uri="{28A0092B-C50C-407E-A947-70E740481C1C}">
              <a14:useLocalDpi xmlns:a14="http://schemas.microsoft.com/office/drawing/2010/main" val="0"/>
            </a:ext>
          </a:extLst>
        </a:blip>
        <a:stretch>
          <a:fillRect/>
        </a:stretch>
      </xdr:blipFill>
      <xdr:spPr>
        <a:xfrm>
          <a:off x="1047750" y="191369950"/>
          <a:ext cx="482600" cy="317500"/>
        </a:xfrm>
        <a:prstGeom prst="rect">
          <a:avLst/>
        </a:prstGeom>
      </xdr:spPr>
    </xdr:pic>
    <xdr:clientData/>
  </xdr:twoCellAnchor>
  <xdr:twoCellAnchor editAs="oneCell">
    <xdr:from>
      <xdr:col>1</xdr:col>
      <xdr:colOff>28575</xdr:colOff>
      <xdr:row>516</xdr:row>
      <xdr:rowOff>238125</xdr:rowOff>
    </xdr:from>
    <xdr:to>
      <xdr:col>1</xdr:col>
      <xdr:colOff>511175</xdr:colOff>
      <xdr:row>517</xdr:row>
      <xdr:rowOff>177800</xdr:rowOff>
    </xdr:to>
    <xdr:pic>
      <xdr:nvPicPr>
        <xdr:cNvPr id="2080" name="Subgraph-wallis_onlyone">
          <a:extLst>
            <a:ext uri="{FF2B5EF4-FFF2-40B4-BE49-F238E27FC236}">
              <a16:creationId xmlns:a16="http://schemas.microsoft.com/office/drawing/2014/main" id="{9FE712A2-0F88-478D-ABC7-F3E4120C8C20}"/>
            </a:ext>
          </a:extLst>
        </xdr:cNvPr>
        <xdr:cNvPicPr>
          <a:picLocks/>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047750" y="191738250"/>
          <a:ext cx="482600" cy="317500"/>
        </a:xfrm>
        <a:prstGeom prst="rect">
          <a:avLst/>
        </a:prstGeom>
      </xdr:spPr>
    </xdr:pic>
    <xdr:clientData/>
  </xdr:twoCellAnchor>
  <xdr:twoCellAnchor editAs="oneCell">
    <xdr:from>
      <xdr:col>1</xdr:col>
      <xdr:colOff>28575</xdr:colOff>
      <xdr:row>517</xdr:row>
      <xdr:rowOff>234950</xdr:rowOff>
    </xdr:from>
    <xdr:to>
      <xdr:col>1</xdr:col>
      <xdr:colOff>511175</xdr:colOff>
      <xdr:row>518</xdr:row>
      <xdr:rowOff>180975</xdr:rowOff>
    </xdr:to>
    <xdr:pic>
      <xdr:nvPicPr>
        <xdr:cNvPr id="2084" name="Subgraph-TheHotelLobby">
          <a:extLst>
            <a:ext uri="{FF2B5EF4-FFF2-40B4-BE49-F238E27FC236}">
              <a16:creationId xmlns:a16="http://schemas.microsoft.com/office/drawing/2014/main" id="{12A3CE92-D2EB-4421-8D38-611004F3573E}"/>
            </a:ext>
          </a:extLst>
        </xdr:cNvPr>
        <xdr:cNvPicPr>
          <a:picLocks/>
        </xdr:cNvPicPr>
      </xdr:nvPicPr>
      <xdr:blipFill>
        <a:blip xmlns:r="http://schemas.openxmlformats.org/officeDocument/2006/relationships" r:embed="rId475">
          <a:extLst>
            <a:ext uri="{28A0092B-C50C-407E-A947-70E740481C1C}">
              <a14:useLocalDpi xmlns:a14="http://schemas.microsoft.com/office/drawing/2010/main" val="0"/>
            </a:ext>
          </a:extLst>
        </a:blip>
        <a:stretch>
          <a:fillRect/>
        </a:stretch>
      </xdr:blipFill>
      <xdr:spPr>
        <a:xfrm>
          <a:off x="1047750" y="192106550"/>
          <a:ext cx="482600" cy="317500"/>
        </a:xfrm>
        <a:prstGeom prst="rect">
          <a:avLst/>
        </a:prstGeom>
      </xdr:spPr>
    </xdr:pic>
    <xdr:clientData/>
  </xdr:twoCellAnchor>
  <xdr:twoCellAnchor editAs="oneCell">
    <xdr:from>
      <xdr:col>1</xdr:col>
      <xdr:colOff>28575</xdr:colOff>
      <xdr:row>518</xdr:row>
      <xdr:rowOff>231775</xdr:rowOff>
    </xdr:from>
    <xdr:to>
      <xdr:col>1</xdr:col>
      <xdr:colOff>511175</xdr:colOff>
      <xdr:row>519</xdr:row>
      <xdr:rowOff>177800</xdr:rowOff>
    </xdr:to>
    <xdr:pic>
      <xdr:nvPicPr>
        <xdr:cNvPr id="2088" name="Subgraph-MizzJerri">
          <a:extLst>
            <a:ext uri="{FF2B5EF4-FFF2-40B4-BE49-F238E27FC236}">
              <a16:creationId xmlns:a16="http://schemas.microsoft.com/office/drawing/2014/main" id="{DC5D5CA3-6B82-49B6-917A-9305233013E9}"/>
            </a:ext>
          </a:extLst>
        </xdr:cNvPr>
        <xdr:cNvPicPr>
          <a:picLocks/>
        </xdr:cNvPicPr>
      </xdr:nvPicPr>
      <xdr:blipFill>
        <a:blip xmlns:r="http://schemas.openxmlformats.org/officeDocument/2006/relationships" r:embed="rId476">
          <a:extLst>
            <a:ext uri="{28A0092B-C50C-407E-A947-70E740481C1C}">
              <a14:useLocalDpi xmlns:a14="http://schemas.microsoft.com/office/drawing/2010/main" val="0"/>
            </a:ext>
          </a:extLst>
        </a:blip>
        <a:stretch>
          <a:fillRect/>
        </a:stretch>
      </xdr:blipFill>
      <xdr:spPr>
        <a:xfrm>
          <a:off x="1047750" y="192474850"/>
          <a:ext cx="482600" cy="317500"/>
        </a:xfrm>
        <a:prstGeom prst="rect">
          <a:avLst/>
        </a:prstGeom>
      </xdr:spPr>
    </xdr:pic>
    <xdr:clientData/>
  </xdr:twoCellAnchor>
  <xdr:twoCellAnchor editAs="oneCell">
    <xdr:from>
      <xdr:col>1</xdr:col>
      <xdr:colOff>28575</xdr:colOff>
      <xdr:row>519</xdr:row>
      <xdr:rowOff>228600</xdr:rowOff>
    </xdr:from>
    <xdr:to>
      <xdr:col>1</xdr:col>
      <xdr:colOff>511175</xdr:colOff>
      <xdr:row>520</xdr:row>
      <xdr:rowOff>180975</xdr:rowOff>
    </xdr:to>
    <xdr:pic>
      <xdr:nvPicPr>
        <xdr:cNvPr id="2092" name="Subgraph-annovellius">
          <a:extLst>
            <a:ext uri="{FF2B5EF4-FFF2-40B4-BE49-F238E27FC236}">
              <a16:creationId xmlns:a16="http://schemas.microsoft.com/office/drawing/2014/main" id="{597771C5-6CF2-4E93-BCFD-8594F743A263}"/>
            </a:ext>
          </a:extLst>
        </xdr:cNvPr>
        <xdr:cNvPicPr>
          <a:picLocks/>
        </xdr:cNvPicPr>
      </xdr:nvPicPr>
      <xdr:blipFill>
        <a:blip xmlns:r="http://schemas.openxmlformats.org/officeDocument/2006/relationships" r:embed="rId477">
          <a:extLst>
            <a:ext uri="{28A0092B-C50C-407E-A947-70E740481C1C}">
              <a14:useLocalDpi xmlns:a14="http://schemas.microsoft.com/office/drawing/2010/main" val="0"/>
            </a:ext>
          </a:extLst>
        </a:blip>
        <a:stretch>
          <a:fillRect/>
        </a:stretch>
      </xdr:blipFill>
      <xdr:spPr>
        <a:xfrm>
          <a:off x="1047750" y="192843150"/>
          <a:ext cx="482600" cy="317500"/>
        </a:xfrm>
        <a:prstGeom prst="rect">
          <a:avLst/>
        </a:prstGeom>
      </xdr:spPr>
    </xdr:pic>
    <xdr:clientData/>
  </xdr:twoCellAnchor>
  <xdr:twoCellAnchor editAs="oneCell">
    <xdr:from>
      <xdr:col>1</xdr:col>
      <xdr:colOff>28575</xdr:colOff>
      <xdr:row>520</xdr:row>
      <xdr:rowOff>225425</xdr:rowOff>
    </xdr:from>
    <xdr:to>
      <xdr:col>1</xdr:col>
      <xdr:colOff>511175</xdr:colOff>
      <xdr:row>521</xdr:row>
      <xdr:rowOff>171450</xdr:rowOff>
    </xdr:to>
    <xdr:pic>
      <xdr:nvPicPr>
        <xdr:cNvPr id="2096" name="Subgraph-DIVAANDGENTS">
          <a:extLst>
            <a:ext uri="{FF2B5EF4-FFF2-40B4-BE49-F238E27FC236}">
              <a16:creationId xmlns:a16="http://schemas.microsoft.com/office/drawing/2014/main" id="{99FBDF64-C0B0-46FE-8F31-F7C2C6D13DA0}"/>
            </a:ext>
          </a:extLst>
        </xdr:cNvPr>
        <xdr:cNvPicPr>
          <a:picLocks/>
        </xdr:cNvPicPr>
      </xdr:nvPicPr>
      <xdr:blipFill>
        <a:blip xmlns:r="http://schemas.openxmlformats.org/officeDocument/2006/relationships" r:embed="rId478">
          <a:extLst>
            <a:ext uri="{28A0092B-C50C-407E-A947-70E740481C1C}">
              <a14:useLocalDpi xmlns:a14="http://schemas.microsoft.com/office/drawing/2010/main" val="0"/>
            </a:ext>
          </a:extLst>
        </a:blip>
        <a:stretch>
          <a:fillRect/>
        </a:stretch>
      </xdr:blipFill>
      <xdr:spPr>
        <a:xfrm>
          <a:off x="1047750" y="193211450"/>
          <a:ext cx="482600" cy="317500"/>
        </a:xfrm>
        <a:prstGeom prst="rect">
          <a:avLst/>
        </a:prstGeom>
      </xdr:spPr>
    </xdr:pic>
    <xdr:clientData/>
  </xdr:twoCellAnchor>
  <xdr:twoCellAnchor editAs="oneCell">
    <xdr:from>
      <xdr:col>1</xdr:col>
      <xdr:colOff>28575</xdr:colOff>
      <xdr:row>521</xdr:row>
      <xdr:rowOff>222250</xdr:rowOff>
    </xdr:from>
    <xdr:to>
      <xdr:col>1</xdr:col>
      <xdr:colOff>511175</xdr:colOff>
      <xdr:row>522</xdr:row>
      <xdr:rowOff>168275</xdr:rowOff>
    </xdr:to>
    <xdr:pic>
      <xdr:nvPicPr>
        <xdr:cNvPr id="2100" name="Subgraph-fuchs_julio">
          <a:extLst>
            <a:ext uri="{FF2B5EF4-FFF2-40B4-BE49-F238E27FC236}">
              <a16:creationId xmlns:a16="http://schemas.microsoft.com/office/drawing/2014/main" id="{228DD304-E1FA-4DF4-9CDA-72A9264EB24B}"/>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193579750"/>
          <a:ext cx="482600" cy="317500"/>
        </a:xfrm>
        <a:prstGeom prst="rect">
          <a:avLst/>
        </a:prstGeom>
      </xdr:spPr>
    </xdr:pic>
    <xdr:clientData/>
  </xdr:twoCellAnchor>
  <xdr:twoCellAnchor editAs="oneCell">
    <xdr:from>
      <xdr:col>1</xdr:col>
      <xdr:colOff>28575</xdr:colOff>
      <xdr:row>522</xdr:row>
      <xdr:rowOff>219075</xdr:rowOff>
    </xdr:from>
    <xdr:to>
      <xdr:col>1</xdr:col>
      <xdr:colOff>511175</xdr:colOff>
      <xdr:row>523</xdr:row>
      <xdr:rowOff>158750</xdr:rowOff>
    </xdr:to>
    <xdr:pic>
      <xdr:nvPicPr>
        <xdr:cNvPr id="2104" name="Subgraph-freedomB4safety">
          <a:extLst>
            <a:ext uri="{FF2B5EF4-FFF2-40B4-BE49-F238E27FC236}">
              <a16:creationId xmlns:a16="http://schemas.microsoft.com/office/drawing/2014/main" id="{C23C9367-F7B2-49E8-9416-A5551C828417}"/>
            </a:ext>
          </a:extLst>
        </xdr:cNvPr>
        <xdr:cNvPicPr>
          <a:picLocks/>
        </xdr:cNvPicPr>
      </xdr:nvPicPr>
      <xdr:blipFill>
        <a:blip xmlns:r="http://schemas.openxmlformats.org/officeDocument/2006/relationships" r:embed="rId479">
          <a:extLst>
            <a:ext uri="{28A0092B-C50C-407E-A947-70E740481C1C}">
              <a14:useLocalDpi xmlns:a14="http://schemas.microsoft.com/office/drawing/2010/main" val="0"/>
            </a:ext>
          </a:extLst>
        </a:blip>
        <a:stretch>
          <a:fillRect/>
        </a:stretch>
      </xdr:blipFill>
      <xdr:spPr>
        <a:xfrm>
          <a:off x="1047750" y="193948050"/>
          <a:ext cx="482600" cy="317500"/>
        </a:xfrm>
        <a:prstGeom prst="rect">
          <a:avLst/>
        </a:prstGeom>
      </xdr:spPr>
    </xdr:pic>
    <xdr:clientData/>
  </xdr:twoCellAnchor>
  <xdr:twoCellAnchor editAs="oneCell">
    <xdr:from>
      <xdr:col>1</xdr:col>
      <xdr:colOff>28575</xdr:colOff>
      <xdr:row>523</xdr:row>
      <xdr:rowOff>215900</xdr:rowOff>
    </xdr:from>
    <xdr:to>
      <xdr:col>1</xdr:col>
      <xdr:colOff>511175</xdr:colOff>
      <xdr:row>524</xdr:row>
      <xdr:rowOff>161925</xdr:rowOff>
    </xdr:to>
    <xdr:pic>
      <xdr:nvPicPr>
        <xdr:cNvPr id="2108" name="Subgraph-LoriSaldanaSD">
          <a:extLst>
            <a:ext uri="{FF2B5EF4-FFF2-40B4-BE49-F238E27FC236}">
              <a16:creationId xmlns:a16="http://schemas.microsoft.com/office/drawing/2014/main" id="{9D1DDB79-FD08-4DD1-84C3-97C8E3A3194E}"/>
            </a:ext>
          </a:extLst>
        </xdr:cNvPr>
        <xdr:cNvPicPr>
          <a:picLocks/>
        </xdr:cNvPicPr>
      </xdr:nvPicPr>
      <xdr:blipFill>
        <a:blip xmlns:r="http://schemas.openxmlformats.org/officeDocument/2006/relationships" r:embed="rId480">
          <a:extLst>
            <a:ext uri="{28A0092B-C50C-407E-A947-70E740481C1C}">
              <a14:useLocalDpi xmlns:a14="http://schemas.microsoft.com/office/drawing/2010/main" val="0"/>
            </a:ext>
          </a:extLst>
        </a:blip>
        <a:stretch>
          <a:fillRect/>
        </a:stretch>
      </xdr:blipFill>
      <xdr:spPr>
        <a:xfrm>
          <a:off x="1047750" y="194316350"/>
          <a:ext cx="482600" cy="317500"/>
        </a:xfrm>
        <a:prstGeom prst="rect">
          <a:avLst/>
        </a:prstGeom>
      </xdr:spPr>
    </xdr:pic>
    <xdr:clientData/>
  </xdr:twoCellAnchor>
  <xdr:twoCellAnchor editAs="oneCell">
    <xdr:from>
      <xdr:col>1</xdr:col>
      <xdr:colOff>28575</xdr:colOff>
      <xdr:row>524</xdr:row>
      <xdr:rowOff>212725</xdr:rowOff>
    </xdr:from>
    <xdr:to>
      <xdr:col>1</xdr:col>
      <xdr:colOff>511175</xdr:colOff>
      <xdr:row>525</xdr:row>
      <xdr:rowOff>158750</xdr:rowOff>
    </xdr:to>
    <xdr:pic>
      <xdr:nvPicPr>
        <xdr:cNvPr id="2112" name="Subgraph-ht3142_">
          <a:extLst>
            <a:ext uri="{FF2B5EF4-FFF2-40B4-BE49-F238E27FC236}">
              <a16:creationId xmlns:a16="http://schemas.microsoft.com/office/drawing/2014/main" id="{8732F14F-D9ED-4A60-978E-85CE623CE8AD}"/>
            </a:ext>
          </a:extLst>
        </xdr:cNvPr>
        <xdr:cNvPicPr>
          <a:picLocks/>
        </xdr:cNvPicPr>
      </xdr:nvPicPr>
      <xdr:blipFill>
        <a:blip xmlns:r="http://schemas.openxmlformats.org/officeDocument/2006/relationships" r:embed="rId481">
          <a:extLst>
            <a:ext uri="{28A0092B-C50C-407E-A947-70E740481C1C}">
              <a14:useLocalDpi xmlns:a14="http://schemas.microsoft.com/office/drawing/2010/main" val="0"/>
            </a:ext>
          </a:extLst>
        </a:blip>
        <a:stretch>
          <a:fillRect/>
        </a:stretch>
      </xdr:blipFill>
      <xdr:spPr>
        <a:xfrm>
          <a:off x="1047750" y="194684650"/>
          <a:ext cx="482600" cy="317500"/>
        </a:xfrm>
        <a:prstGeom prst="rect">
          <a:avLst/>
        </a:prstGeom>
      </xdr:spPr>
    </xdr:pic>
    <xdr:clientData/>
  </xdr:twoCellAnchor>
  <xdr:twoCellAnchor editAs="oneCell">
    <xdr:from>
      <xdr:col>1</xdr:col>
      <xdr:colOff>28575</xdr:colOff>
      <xdr:row>525</xdr:row>
      <xdr:rowOff>209550</xdr:rowOff>
    </xdr:from>
    <xdr:to>
      <xdr:col>1</xdr:col>
      <xdr:colOff>511175</xdr:colOff>
      <xdr:row>526</xdr:row>
      <xdr:rowOff>161925</xdr:rowOff>
    </xdr:to>
    <xdr:pic>
      <xdr:nvPicPr>
        <xdr:cNvPr id="2116" name="Subgraph-cgy_guy">
          <a:extLst>
            <a:ext uri="{FF2B5EF4-FFF2-40B4-BE49-F238E27FC236}">
              <a16:creationId xmlns:a16="http://schemas.microsoft.com/office/drawing/2014/main" id="{BDA5DECE-895C-467A-8E1D-8404BB413CF2}"/>
            </a:ext>
          </a:extLst>
        </xdr:cNvPr>
        <xdr:cNvPicPr>
          <a:picLocks/>
        </xdr:cNvPicPr>
      </xdr:nvPicPr>
      <xdr:blipFill>
        <a:blip xmlns:r="http://schemas.openxmlformats.org/officeDocument/2006/relationships" r:embed="rId482">
          <a:extLst>
            <a:ext uri="{28A0092B-C50C-407E-A947-70E740481C1C}">
              <a14:useLocalDpi xmlns:a14="http://schemas.microsoft.com/office/drawing/2010/main" val="0"/>
            </a:ext>
          </a:extLst>
        </a:blip>
        <a:stretch>
          <a:fillRect/>
        </a:stretch>
      </xdr:blipFill>
      <xdr:spPr>
        <a:xfrm>
          <a:off x="1047750" y="195052950"/>
          <a:ext cx="482600" cy="317500"/>
        </a:xfrm>
        <a:prstGeom prst="rect">
          <a:avLst/>
        </a:prstGeom>
      </xdr:spPr>
    </xdr:pic>
    <xdr:clientData/>
  </xdr:twoCellAnchor>
  <xdr:twoCellAnchor editAs="oneCell">
    <xdr:from>
      <xdr:col>1</xdr:col>
      <xdr:colOff>28575</xdr:colOff>
      <xdr:row>526</xdr:row>
      <xdr:rowOff>206375</xdr:rowOff>
    </xdr:from>
    <xdr:to>
      <xdr:col>1</xdr:col>
      <xdr:colOff>511175</xdr:colOff>
      <xdr:row>527</xdr:row>
      <xdr:rowOff>152400</xdr:rowOff>
    </xdr:to>
    <xdr:pic>
      <xdr:nvPicPr>
        <xdr:cNvPr id="2120" name="Subgraph-poet_emily">
          <a:extLst>
            <a:ext uri="{FF2B5EF4-FFF2-40B4-BE49-F238E27FC236}">
              <a16:creationId xmlns:a16="http://schemas.microsoft.com/office/drawing/2014/main" id="{20C94251-5BDD-4B68-AD47-3271A14351B6}"/>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195421250"/>
          <a:ext cx="482600" cy="317500"/>
        </a:xfrm>
        <a:prstGeom prst="rect">
          <a:avLst/>
        </a:prstGeom>
      </xdr:spPr>
    </xdr:pic>
    <xdr:clientData/>
  </xdr:twoCellAnchor>
  <xdr:twoCellAnchor editAs="oneCell">
    <xdr:from>
      <xdr:col>1</xdr:col>
      <xdr:colOff>28575</xdr:colOff>
      <xdr:row>527</xdr:row>
      <xdr:rowOff>203200</xdr:rowOff>
    </xdr:from>
    <xdr:to>
      <xdr:col>1</xdr:col>
      <xdr:colOff>511175</xdr:colOff>
      <xdr:row>528</xdr:row>
      <xdr:rowOff>149225</xdr:rowOff>
    </xdr:to>
    <xdr:pic>
      <xdr:nvPicPr>
        <xdr:cNvPr id="2124" name="Subgraph-TankertonLatch">
          <a:extLst>
            <a:ext uri="{FF2B5EF4-FFF2-40B4-BE49-F238E27FC236}">
              <a16:creationId xmlns:a16="http://schemas.microsoft.com/office/drawing/2014/main" id="{8D06362F-856C-4D76-BD88-701AA8CF0188}"/>
            </a:ext>
          </a:extLst>
        </xdr:cNvPr>
        <xdr:cNvPicPr>
          <a:picLocks/>
        </xdr:cNvPicPr>
      </xdr:nvPicPr>
      <xdr:blipFill>
        <a:blip xmlns:r="http://schemas.openxmlformats.org/officeDocument/2006/relationships" r:embed="rId483">
          <a:extLst>
            <a:ext uri="{28A0092B-C50C-407E-A947-70E740481C1C}">
              <a14:useLocalDpi xmlns:a14="http://schemas.microsoft.com/office/drawing/2010/main" val="0"/>
            </a:ext>
          </a:extLst>
        </a:blip>
        <a:stretch>
          <a:fillRect/>
        </a:stretch>
      </xdr:blipFill>
      <xdr:spPr>
        <a:xfrm>
          <a:off x="1047750" y="195789550"/>
          <a:ext cx="482600" cy="317500"/>
        </a:xfrm>
        <a:prstGeom prst="rect">
          <a:avLst/>
        </a:prstGeom>
      </xdr:spPr>
    </xdr:pic>
    <xdr:clientData/>
  </xdr:twoCellAnchor>
  <xdr:twoCellAnchor editAs="oneCell">
    <xdr:from>
      <xdr:col>1</xdr:col>
      <xdr:colOff>28575</xdr:colOff>
      <xdr:row>528</xdr:row>
      <xdr:rowOff>200025</xdr:rowOff>
    </xdr:from>
    <xdr:to>
      <xdr:col>1</xdr:col>
      <xdr:colOff>511175</xdr:colOff>
      <xdr:row>529</xdr:row>
      <xdr:rowOff>139700</xdr:rowOff>
    </xdr:to>
    <xdr:pic>
      <xdr:nvPicPr>
        <xdr:cNvPr id="2128" name="Subgraph-DaviePolice">
          <a:extLst>
            <a:ext uri="{FF2B5EF4-FFF2-40B4-BE49-F238E27FC236}">
              <a16:creationId xmlns:a16="http://schemas.microsoft.com/office/drawing/2014/main" id="{0AC18D87-B056-47AF-ACE8-6CFC74A86879}"/>
            </a:ext>
          </a:extLst>
        </xdr:cNvPr>
        <xdr:cNvPicPr>
          <a:picLocks/>
        </xdr:cNvPicPr>
      </xdr:nvPicPr>
      <xdr:blipFill>
        <a:blip xmlns:r="http://schemas.openxmlformats.org/officeDocument/2006/relationships" r:embed="rId484">
          <a:extLst>
            <a:ext uri="{28A0092B-C50C-407E-A947-70E740481C1C}">
              <a14:useLocalDpi xmlns:a14="http://schemas.microsoft.com/office/drawing/2010/main" val="0"/>
            </a:ext>
          </a:extLst>
        </a:blip>
        <a:stretch>
          <a:fillRect/>
        </a:stretch>
      </xdr:blipFill>
      <xdr:spPr>
        <a:xfrm>
          <a:off x="1047750" y="196157850"/>
          <a:ext cx="482600" cy="317500"/>
        </a:xfrm>
        <a:prstGeom prst="rect">
          <a:avLst/>
        </a:prstGeom>
      </xdr:spPr>
    </xdr:pic>
    <xdr:clientData/>
  </xdr:twoCellAnchor>
  <xdr:twoCellAnchor editAs="oneCell">
    <xdr:from>
      <xdr:col>1</xdr:col>
      <xdr:colOff>28575</xdr:colOff>
      <xdr:row>529</xdr:row>
      <xdr:rowOff>196850</xdr:rowOff>
    </xdr:from>
    <xdr:to>
      <xdr:col>1</xdr:col>
      <xdr:colOff>511175</xdr:colOff>
      <xdr:row>530</xdr:row>
      <xdr:rowOff>142875</xdr:rowOff>
    </xdr:to>
    <xdr:pic>
      <xdr:nvPicPr>
        <xdr:cNvPr id="2132" name="Subgraph-adamscheck">
          <a:extLst>
            <a:ext uri="{FF2B5EF4-FFF2-40B4-BE49-F238E27FC236}">
              <a16:creationId xmlns:a16="http://schemas.microsoft.com/office/drawing/2014/main" id="{38E0339E-4DAC-48FC-ADA8-55F50D8693FB}"/>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196526150"/>
          <a:ext cx="482600" cy="317500"/>
        </a:xfrm>
        <a:prstGeom prst="rect">
          <a:avLst/>
        </a:prstGeom>
      </xdr:spPr>
    </xdr:pic>
    <xdr:clientData/>
  </xdr:twoCellAnchor>
  <xdr:twoCellAnchor editAs="oneCell">
    <xdr:from>
      <xdr:col>1</xdr:col>
      <xdr:colOff>28575</xdr:colOff>
      <xdr:row>530</xdr:row>
      <xdr:rowOff>193675</xdr:rowOff>
    </xdr:from>
    <xdr:to>
      <xdr:col>1</xdr:col>
      <xdr:colOff>511175</xdr:colOff>
      <xdr:row>531</xdr:row>
      <xdr:rowOff>139700</xdr:rowOff>
    </xdr:to>
    <xdr:pic>
      <xdr:nvPicPr>
        <xdr:cNvPr id="2136" name="Subgraph-golrizghahraman">
          <a:extLst>
            <a:ext uri="{FF2B5EF4-FFF2-40B4-BE49-F238E27FC236}">
              <a16:creationId xmlns:a16="http://schemas.microsoft.com/office/drawing/2014/main" id="{4307747C-7BC8-4A23-8ACE-2B7E56999124}"/>
            </a:ext>
          </a:extLst>
        </xdr:cNvPr>
        <xdr:cNvPicPr>
          <a:picLocks/>
        </xdr:cNvPicPr>
      </xdr:nvPicPr>
      <xdr:blipFill>
        <a:blip xmlns:r="http://schemas.openxmlformats.org/officeDocument/2006/relationships" r:embed="rId477">
          <a:extLst>
            <a:ext uri="{28A0092B-C50C-407E-A947-70E740481C1C}">
              <a14:useLocalDpi xmlns:a14="http://schemas.microsoft.com/office/drawing/2010/main" val="0"/>
            </a:ext>
          </a:extLst>
        </a:blip>
        <a:stretch>
          <a:fillRect/>
        </a:stretch>
      </xdr:blipFill>
      <xdr:spPr>
        <a:xfrm>
          <a:off x="1047750" y="196894450"/>
          <a:ext cx="482600" cy="317500"/>
        </a:xfrm>
        <a:prstGeom prst="rect">
          <a:avLst/>
        </a:prstGeom>
      </xdr:spPr>
    </xdr:pic>
    <xdr:clientData/>
  </xdr:twoCellAnchor>
  <xdr:twoCellAnchor editAs="oneCell">
    <xdr:from>
      <xdr:col>1</xdr:col>
      <xdr:colOff>28575</xdr:colOff>
      <xdr:row>531</xdr:row>
      <xdr:rowOff>190500</xdr:rowOff>
    </xdr:from>
    <xdr:to>
      <xdr:col>1</xdr:col>
      <xdr:colOff>511175</xdr:colOff>
      <xdr:row>532</xdr:row>
      <xdr:rowOff>142875</xdr:rowOff>
    </xdr:to>
    <xdr:pic>
      <xdr:nvPicPr>
        <xdr:cNvPr id="2140" name="Subgraph-DolphinaMaria67">
          <a:extLst>
            <a:ext uri="{FF2B5EF4-FFF2-40B4-BE49-F238E27FC236}">
              <a16:creationId xmlns:a16="http://schemas.microsoft.com/office/drawing/2014/main" id="{76DA066D-E207-46D2-BD22-0C9141788A26}"/>
            </a:ext>
          </a:extLst>
        </xdr:cNvPr>
        <xdr:cNvPicPr>
          <a:picLocks/>
        </xdr:cNvPicPr>
      </xdr:nvPicPr>
      <xdr:blipFill>
        <a:blip xmlns:r="http://schemas.openxmlformats.org/officeDocument/2006/relationships" r:embed="rId485">
          <a:extLst>
            <a:ext uri="{28A0092B-C50C-407E-A947-70E740481C1C}">
              <a14:useLocalDpi xmlns:a14="http://schemas.microsoft.com/office/drawing/2010/main" val="0"/>
            </a:ext>
          </a:extLst>
        </a:blip>
        <a:stretch>
          <a:fillRect/>
        </a:stretch>
      </xdr:blipFill>
      <xdr:spPr>
        <a:xfrm>
          <a:off x="1047750" y="197262750"/>
          <a:ext cx="482600" cy="317500"/>
        </a:xfrm>
        <a:prstGeom prst="rect">
          <a:avLst/>
        </a:prstGeom>
      </xdr:spPr>
    </xdr:pic>
    <xdr:clientData/>
  </xdr:twoCellAnchor>
  <xdr:twoCellAnchor editAs="oneCell">
    <xdr:from>
      <xdr:col>1</xdr:col>
      <xdr:colOff>28575</xdr:colOff>
      <xdr:row>532</xdr:row>
      <xdr:rowOff>187325</xdr:rowOff>
    </xdr:from>
    <xdr:to>
      <xdr:col>1</xdr:col>
      <xdr:colOff>511175</xdr:colOff>
      <xdr:row>533</xdr:row>
      <xdr:rowOff>133350</xdr:rowOff>
    </xdr:to>
    <xdr:pic>
      <xdr:nvPicPr>
        <xdr:cNvPr id="2144" name="Subgraph-ideadali">
          <a:extLst>
            <a:ext uri="{FF2B5EF4-FFF2-40B4-BE49-F238E27FC236}">
              <a16:creationId xmlns:a16="http://schemas.microsoft.com/office/drawing/2014/main" id="{CE2057DB-6E13-43AA-A593-9A700D876E14}"/>
            </a:ext>
          </a:extLst>
        </xdr:cNvPr>
        <xdr:cNvPicPr>
          <a:picLocks/>
        </xdr:cNvPicPr>
      </xdr:nvPicPr>
      <xdr:blipFill>
        <a:blip xmlns:r="http://schemas.openxmlformats.org/officeDocument/2006/relationships" r:embed="rId486">
          <a:extLst>
            <a:ext uri="{28A0092B-C50C-407E-A947-70E740481C1C}">
              <a14:useLocalDpi xmlns:a14="http://schemas.microsoft.com/office/drawing/2010/main" val="0"/>
            </a:ext>
          </a:extLst>
        </a:blip>
        <a:stretch>
          <a:fillRect/>
        </a:stretch>
      </xdr:blipFill>
      <xdr:spPr>
        <a:xfrm>
          <a:off x="1047750" y="197631050"/>
          <a:ext cx="482600" cy="317500"/>
        </a:xfrm>
        <a:prstGeom prst="rect">
          <a:avLst/>
        </a:prstGeom>
      </xdr:spPr>
    </xdr:pic>
    <xdr:clientData/>
  </xdr:twoCellAnchor>
  <xdr:twoCellAnchor editAs="oneCell">
    <xdr:from>
      <xdr:col>1</xdr:col>
      <xdr:colOff>28575</xdr:colOff>
      <xdr:row>533</xdr:row>
      <xdr:rowOff>184150</xdr:rowOff>
    </xdr:from>
    <xdr:to>
      <xdr:col>1</xdr:col>
      <xdr:colOff>511175</xdr:colOff>
      <xdr:row>534</xdr:row>
      <xdr:rowOff>130175</xdr:rowOff>
    </xdr:to>
    <xdr:pic>
      <xdr:nvPicPr>
        <xdr:cNvPr id="2148" name="Subgraph-traceysl">
          <a:extLst>
            <a:ext uri="{FF2B5EF4-FFF2-40B4-BE49-F238E27FC236}">
              <a16:creationId xmlns:a16="http://schemas.microsoft.com/office/drawing/2014/main" id="{17887955-FFFC-4CFF-B4C5-2BA70E0117DB}"/>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197999350"/>
          <a:ext cx="482600" cy="317500"/>
        </a:xfrm>
        <a:prstGeom prst="rect">
          <a:avLst/>
        </a:prstGeom>
      </xdr:spPr>
    </xdr:pic>
    <xdr:clientData/>
  </xdr:twoCellAnchor>
  <xdr:twoCellAnchor editAs="oneCell">
    <xdr:from>
      <xdr:col>1</xdr:col>
      <xdr:colOff>28575</xdr:colOff>
      <xdr:row>534</xdr:row>
      <xdr:rowOff>180975</xdr:rowOff>
    </xdr:from>
    <xdr:to>
      <xdr:col>1</xdr:col>
      <xdr:colOff>511175</xdr:colOff>
      <xdr:row>535</xdr:row>
      <xdr:rowOff>120650</xdr:rowOff>
    </xdr:to>
    <xdr:pic>
      <xdr:nvPicPr>
        <xdr:cNvPr id="2152" name="Subgraph-GMA_Sue_Abe">
          <a:extLst>
            <a:ext uri="{FF2B5EF4-FFF2-40B4-BE49-F238E27FC236}">
              <a16:creationId xmlns:a16="http://schemas.microsoft.com/office/drawing/2014/main" id="{2F54717A-23C8-4475-8B3D-28C1067E476A}"/>
            </a:ext>
          </a:extLst>
        </xdr:cNvPr>
        <xdr:cNvPicPr>
          <a:picLocks/>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047750" y="198367650"/>
          <a:ext cx="482600" cy="317500"/>
        </a:xfrm>
        <a:prstGeom prst="rect">
          <a:avLst/>
        </a:prstGeom>
      </xdr:spPr>
    </xdr:pic>
    <xdr:clientData/>
  </xdr:twoCellAnchor>
  <xdr:twoCellAnchor editAs="oneCell">
    <xdr:from>
      <xdr:col>1</xdr:col>
      <xdr:colOff>28575</xdr:colOff>
      <xdr:row>535</xdr:row>
      <xdr:rowOff>177800</xdr:rowOff>
    </xdr:from>
    <xdr:to>
      <xdr:col>1</xdr:col>
      <xdr:colOff>511175</xdr:colOff>
      <xdr:row>536</xdr:row>
      <xdr:rowOff>123825</xdr:rowOff>
    </xdr:to>
    <xdr:pic>
      <xdr:nvPicPr>
        <xdr:cNvPr id="2156" name="Subgraph-oracleofliberty">
          <a:extLst>
            <a:ext uri="{FF2B5EF4-FFF2-40B4-BE49-F238E27FC236}">
              <a16:creationId xmlns:a16="http://schemas.microsoft.com/office/drawing/2014/main" id="{2459483B-A91D-489B-B4E4-F161B17D1642}"/>
            </a:ext>
          </a:extLst>
        </xdr:cNvPr>
        <xdr:cNvPicPr>
          <a:picLocks/>
        </xdr:cNvPicPr>
      </xdr:nvPicPr>
      <xdr:blipFill>
        <a:blip xmlns:r="http://schemas.openxmlformats.org/officeDocument/2006/relationships" r:embed="rId488">
          <a:extLst>
            <a:ext uri="{28A0092B-C50C-407E-A947-70E740481C1C}">
              <a14:useLocalDpi xmlns:a14="http://schemas.microsoft.com/office/drawing/2010/main" val="0"/>
            </a:ext>
          </a:extLst>
        </a:blip>
        <a:stretch>
          <a:fillRect/>
        </a:stretch>
      </xdr:blipFill>
      <xdr:spPr>
        <a:xfrm>
          <a:off x="1047750" y="198735950"/>
          <a:ext cx="482600" cy="317500"/>
        </a:xfrm>
        <a:prstGeom prst="rect">
          <a:avLst/>
        </a:prstGeom>
      </xdr:spPr>
    </xdr:pic>
    <xdr:clientData/>
  </xdr:twoCellAnchor>
  <xdr:twoCellAnchor editAs="oneCell">
    <xdr:from>
      <xdr:col>1</xdr:col>
      <xdr:colOff>28575</xdr:colOff>
      <xdr:row>536</xdr:row>
      <xdr:rowOff>174625</xdr:rowOff>
    </xdr:from>
    <xdr:to>
      <xdr:col>1</xdr:col>
      <xdr:colOff>511175</xdr:colOff>
      <xdr:row>537</xdr:row>
      <xdr:rowOff>120650</xdr:rowOff>
    </xdr:to>
    <xdr:pic>
      <xdr:nvPicPr>
        <xdr:cNvPr id="2160" name="Subgraph-vox_politica">
          <a:extLst>
            <a:ext uri="{FF2B5EF4-FFF2-40B4-BE49-F238E27FC236}">
              <a16:creationId xmlns:a16="http://schemas.microsoft.com/office/drawing/2014/main" id="{C3B09B21-589C-445D-84CB-164E8FC9B2B4}"/>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199104250"/>
          <a:ext cx="482600" cy="317500"/>
        </a:xfrm>
        <a:prstGeom prst="rect">
          <a:avLst/>
        </a:prstGeom>
      </xdr:spPr>
    </xdr:pic>
    <xdr:clientData/>
  </xdr:twoCellAnchor>
  <xdr:twoCellAnchor editAs="oneCell">
    <xdr:from>
      <xdr:col>1</xdr:col>
      <xdr:colOff>28575</xdr:colOff>
      <xdr:row>537</xdr:row>
      <xdr:rowOff>171450</xdr:rowOff>
    </xdr:from>
    <xdr:to>
      <xdr:col>1</xdr:col>
      <xdr:colOff>511175</xdr:colOff>
      <xdr:row>538</xdr:row>
      <xdr:rowOff>123825</xdr:rowOff>
    </xdr:to>
    <xdr:pic>
      <xdr:nvPicPr>
        <xdr:cNvPr id="2164" name="Subgraph-Arrivemainten">
          <a:extLst>
            <a:ext uri="{FF2B5EF4-FFF2-40B4-BE49-F238E27FC236}">
              <a16:creationId xmlns:a16="http://schemas.microsoft.com/office/drawing/2014/main" id="{C69F5A5D-9C14-45EB-8412-505A19D62C72}"/>
            </a:ext>
          </a:extLst>
        </xdr:cNvPr>
        <xdr:cNvPicPr>
          <a:picLocks/>
        </xdr:cNvPicPr>
      </xdr:nvPicPr>
      <xdr:blipFill>
        <a:blip xmlns:r="http://schemas.openxmlformats.org/officeDocument/2006/relationships" r:embed="rId489">
          <a:extLst>
            <a:ext uri="{28A0092B-C50C-407E-A947-70E740481C1C}">
              <a14:useLocalDpi xmlns:a14="http://schemas.microsoft.com/office/drawing/2010/main" val="0"/>
            </a:ext>
          </a:extLst>
        </a:blip>
        <a:stretch>
          <a:fillRect/>
        </a:stretch>
      </xdr:blipFill>
      <xdr:spPr>
        <a:xfrm>
          <a:off x="1047750" y="199472550"/>
          <a:ext cx="482600" cy="317500"/>
        </a:xfrm>
        <a:prstGeom prst="rect">
          <a:avLst/>
        </a:prstGeom>
      </xdr:spPr>
    </xdr:pic>
    <xdr:clientData/>
  </xdr:twoCellAnchor>
  <xdr:twoCellAnchor editAs="oneCell">
    <xdr:from>
      <xdr:col>1</xdr:col>
      <xdr:colOff>28575</xdr:colOff>
      <xdr:row>538</xdr:row>
      <xdr:rowOff>168275</xdr:rowOff>
    </xdr:from>
    <xdr:to>
      <xdr:col>1</xdr:col>
      <xdr:colOff>511175</xdr:colOff>
      <xdr:row>539</xdr:row>
      <xdr:rowOff>114300</xdr:rowOff>
    </xdr:to>
    <xdr:pic>
      <xdr:nvPicPr>
        <xdr:cNvPr id="2168" name="Subgraph-konte_bougadas">
          <a:extLst>
            <a:ext uri="{FF2B5EF4-FFF2-40B4-BE49-F238E27FC236}">
              <a16:creationId xmlns:a16="http://schemas.microsoft.com/office/drawing/2014/main" id="{DCEEBF7A-8B02-427C-A3CA-27720C75DC73}"/>
            </a:ext>
          </a:extLst>
        </xdr:cNvPr>
        <xdr:cNvPicPr>
          <a:picLocks/>
        </xdr:cNvPicPr>
      </xdr:nvPicPr>
      <xdr:blipFill>
        <a:blip xmlns:r="http://schemas.openxmlformats.org/officeDocument/2006/relationships" r:embed="rId490">
          <a:extLst>
            <a:ext uri="{28A0092B-C50C-407E-A947-70E740481C1C}">
              <a14:useLocalDpi xmlns:a14="http://schemas.microsoft.com/office/drawing/2010/main" val="0"/>
            </a:ext>
          </a:extLst>
        </a:blip>
        <a:stretch>
          <a:fillRect/>
        </a:stretch>
      </xdr:blipFill>
      <xdr:spPr>
        <a:xfrm>
          <a:off x="1047750" y="199840850"/>
          <a:ext cx="482600" cy="317500"/>
        </a:xfrm>
        <a:prstGeom prst="rect">
          <a:avLst/>
        </a:prstGeom>
      </xdr:spPr>
    </xdr:pic>
    <xdr:clientData/>
  </xdr:twoCellAnchor>
  <xdr:twoCellAnchor editAs="oneCell">
    <xdr:from>
      <xdr:col>1</xdr:col>
      <xdr:colOff>28575</xdr:colOff>
      <xdr:row>539</xdr:row>
      <xdr:rowOff>165100</xdr:rowOff>
    </xdr:from>
    <xdr:to>
      <xdr:col>1</xdr:col>
      <xdr:colOff>511175</xdr:colOff>
      <xdr:row>540</xdr:row>
      <xdr:rowOff>111125</xdr:rowOff>
    </xdr:to>
    <xdr:pic>
      <xdr:nvPicPr>
        <xdr:cNvPr id="2172" name="Subgraph-BritishAlba">
          <a:extLst>
            <a:ext uri="{FF2B5EF4-FFF2-40B4-BE49-F238E27FC236}">
              <a16:creationId xmlns:a16="http://schemas.microsoft.com/office/drawing/2014/main" id="{0F4C68EE-6C10-41A8-BA36-C4E14C1B1A0F}"/>
            </a:ext>
          </a:extLst>
        </xdr:cNvPr>
        <xdr:cNvPicPr>
          <a:picLocks/>
        </xdr:cNvPicPr>
      </xdr:nvPicPr>
      <xdr:blipFill>
        <a:blip xmlns:r="http://schemas.openxmlformats.org/officeDocument/2006/relationships" r:embed="rId491">
          <a:extLst>
            <a:ext uri="{28A0092B-C50C-407E-A947-70E740481C1C}">
              <a14:useLocalDpi xmlns:a14="http://schemas.microsoft.com/office/drawing/2010/main" val="0"/>
            </a:ext>
          </a:extLst>
        </a:blip>
        <a:stretch>
          <a:fillRect/>
        </a:stretch>
      </xdr:blipFill>
      <xdr:spPr>
        <a:xfrm>
          <a:off x="1047750" y="200209150"/>
          <a:ext cx="482600" cy="317500"/>
        </a:xfrm>
        <a:prstGeom prst="rect">
          <a:avLst/>
        </a:prstGeom>
      </xdr:spPr>
    </xdr:pic>
    <xdr:clientData/>
  </xdr:twoCellAnchor>
  <xdr:twoCellAnchor editAs="oneCell">
    <xdr:from>
      <xdr:col>1</xdr:col>
      <xdr:colOff>28575</xdr:colOff>
      <xdr:row>540</xdr:row>
      <xdr:rowOff>161925</xdr:rowOff>
    </xdr:from>
    <xdr:to>
      <xdr:col>1</xdr:col>
      <xdr:colOff>511175</xdr:colOff>
      <xdr:row>541</xdr:row>
      <xdr:rowOff>101600</xdr:rowOff>
    </xdr:to>
    <xdr:pic>
      <xdr:nvPicPr>
        <xdr:cNvPr id="2176" name="Subgraph-Bright19Rainbow">
          <a:extLst>
            <a:ext uri="{FF2B5EF4-FFF2-40B4-BE49-F238E27FC236}">
              <a16:creationId xmlns:a16="http://schemas.microsoft.com/office/drawing/2014/main" id="{E502AA32-7735-4DC2-8F00-DDA07D66F1D4}"/>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00577450"/>
          <a:ext cx="482600" cy="317500"/>
        </a:xfrm>
        <a:prstGeom prst="rect">
          <a:avLst/>
        </a:prstGeom>
      </xdr:spPr>
    </xdr:pic>
    <xdr:clientData/>
  </xdr:twoCellAnchor>
  <xdr:twoCellAnchor editAs="oneCell">
    <xdr:from>
      <xdr:col>1</xdr:col>
      <xdr:colOff>28575</xdr:colOff>
      <xdr:row>541</xdr:row>
      <xdr:rowOff>158750</xdr:rowOff>
    </xdr:from>
    <xdr:to>
      <xdr:col>1</xdr:col>
      <xdr:colOff>511175</xdr:colOff>
      <xdr:row>542</xdr:row>
      <xdr:rowOff>104775</xdr:rowOff>
    </xdr:to>
    <xdr:pic>
      <xdr:nvPicPr>
        <xdr:cNvPr id="2180" name="Subgraph-khan_iakhan08">
          <a:extLst>
            <a:ext uri="{FF2B5EF4-FFF2-40B4-BE49-F238E27FC236}">
              <a16:creationId xmlns:a16="http://schemas.microsoft.com/office/drawing/2014/main" id="{A1E78FE9-0978-4FD4-87A7-4F40ED3BDED5}"/>
            </a:ext>
          </a:extLst>
        </xdr:cNvPr>
        <xdr:cNvPicPr>
          <a:picLocks/>
        </xdr:cNvPicPr>
      </xdr:nvPicPr>
      <xdr:blipFill>
        <a:blip xmlns:r="http://schemas.openxmlformats.org/officeDocument/2006/relationships" r:embed="rId492">
          <a:extLst>
            <a:ext uri="{28A0092B-C50C-407E-A947-70E740481C1C}">
              <a14:useLocalDpi xmlns:a14="http://schemas.microsoft.com/office/drawing/2010/main" val="0"/>
            </a:ext>
          </a:extLst>
        </a:blip>
        <a:stretch>
          <a:fillRect/>
        </a:stretch>
      </xdr:blipFill>
      <xdr:spPr>
        <a:xfrm>
          <a:off x="1047750" y="200945750"/>
          <a:ext cx="482600" cy="317500"/>
        </a:xfrm>
        <a:prstGeom prst="rect">
          <a:avLst/>
        </a:prstGeom>
      </xdr:spPr>
    </xdr:pic>
    <xdr:clientData/>
  </xdr:twoCellAnchor>
  <xdr:twoCellAnchor editAs="oneCell">
    <xdr:from>
      <xdr:col>1</xdr:col>
      <xdr:colOff>28575</xdr:colOff>
      <xdr:row>542</xdr:row>
      <xdr:rowOff>155575</xdr:rowOff>
    </xdr:from>
    <xdr:to>
      <xdr:col>1</xdr:col>
      <xdr:colOff>511175</xdr:colOff>
      <xdr:row>543</xdr:row>
      <xdr:rowOff>101600</xdr:rowOff>
    </xdr:to>
    <xdr:pic>
      <xdr:nvPicPr>
        <xdr:cNvPr id="2184" name="Subgraph-tonyopiola">
          <a:extLst>
            <a:ext uri="{FF2B5EF4-FFF2-40B4-BE49-F238E27FC236}">
              <a16:creationId xmlns:a16="http://schemas.microsoft.com/office/drawing/2014/main" id="{C753E45C-F7DC-42C3-9530-639B3C3B7E25}"/>
            </a:ext>
          </a:extLst>
        </xdr:cNvPr>
        <xdr:cNvPicPr>
          <a:picLocks/>
        </xdr:cNvPicPr>
      </xdr:nvPicPr>
      <xdr:blipFill>
        <a:blip xmlns:r="http://schemas.openxmlformats.org/officeDocument/2006/relationships" r:embed="rId493">
          <a:extLst>
            <a:ext uri="{28A0092B-C50C-407E-A947-70E740481C1C}">
              <a14:useLocalDpi xmlns:a14="http://schemas.microsoft.com/office/drawing/2010/main" val="0"/>
            </a:ext>
          </a:extLst>
        </a:blip>
        <a:stretch>
          <a:fillRect/>
        </a:stretch>
      </xdr:blipFill>
      <xdr:spPr>
        <a:xfrm>
          <a:off x="1047750" y="201314050"/>
          <a:ext cx="482600" cy="317500"/>
        </a:xfrm>
        <a:prstGeom prst="rect">
          <a:avLst/>
        </a:prstGeom>
      </xdr:spPr>
    </xdr:pic>
    <xdr:clientData/>
  </xdr:twoCellAnchor>
  <xdr:twoCellAnchor editAs="oneCell">
    <xdr:from>
      <xdr:col>1</xdr:col>
      <xdr:colOff>28575</xdr:colOff>
      <xdr:row>543</xdr:row>
      <xdr:rowOff>152400</xdr:rowOff>
    </xdr:from>
    <xdr:to>
      <xdr:col>1</xdr:col>
      <xdr:colOff>511175</xdr:colOff>
      <xdr:row>544</xdr:row>
      <xdr:rowOff>104775</xdr:rowOff>
    </xdr:to>
    <xdr:pic>
      <xdr:nvPicPr>
        <xdr:cNvPr id="2188" name="Subgraph-riot_rebecca">
          <a:extLst>
            <a:ext uri="{FF2B5EF4-FFF2-40B4-BE49-F238E27FC236}">
              <a16:creationId xmlns:a16="http://schemas.microsoft.com/office/drawing/2014/main" id="{A2F66F9D-35D9-4CB7-AFB3-C5905BA944C4}"/>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01682350"/>
          <a:ext cx="482600" cy="317500"/>
        </a:xfrm>
        <a:prstGeom prst="rect">
          <a:avLst/>
        </a:prstGeom>
      </xdr:spPr>
    </xdr:pic>
    <xdr:clientData/>
  </xdr:twoCellAnchor>
  <xdr:twoCellAnchor editAs="oneCell">
    <xdr:from>
      <xdr:col>1</xdr:col>
      <xdr:colOff>28575</xdr:colOff>
      <xdr:row>544</xdr:row>
      <xdr:rowOff>149225</xdr:rowOff>
    </xdr:from>
    <xdr:to>
      <xdr:col>1</xdr:col>
      <xdr:colOff>511175</xdr:colOff>
      <xdr:row>545</xdr:row>
      <xdr:rowOff>95250</xdr:rowOff>
    </xdr:to>
    <xdr:pic>
      <xdr:nvPicPr>
        <xdr:cNvPr id="2192" name="Subgraph-MariahCarey">
          <a:extLst>
            <a:ext uri="{FF2B5EF4-FFF2-40B4-BE49-F238E27FC236}">
              <a16:creationId xmlns:a16="http://schemas.microsoft.com/office/drawing/2014/main" id="{8F8773D7-858D-41B6-B42E-3981B5A9D1CE}"/>
            </a:ext>
          </a:extLst>
        </xdr:cNvPr>
        <xdr:cNvPicPr>
          <a:picLocks/>
        </xdr:cNvPicPr>
      </xdr:nvPicPr>
      <xdr:blipFill>
        <a:blip xmlns:r="http://schemas.openxmlformats.org/officeDocument/2006/relationships" r:embed="rId494">
          <a:extLst>
            <a:ext uri="{28A0092B-C50C-407E-A947-70E740481C1C}">
              <a14:useLocalDpi xmlns:a14="http://schemas.microsoft.com/office/drawing/2010/main" val="0"/>
            </a:ext>
          </a:extLst>
        </a:blip>
        <a:stretch>
          <a:fillRect/>
        </a:stretch>
      </xdr:blipFill>
      <xdr:spPr>
        <a:xfrm>
          <a:off x="1047750" y="202050650"/>
          <a:ext cx="482600" cy="317500"/>
        </a:xfrm>
        <a:prstGeom prst="rect">
          <a:avLst/>
        </a:prstGeom>
      </xdr:spPr>
    </xdr:pic>
    <xdr:clientData/>
  </xdr:twoCellAnchor>
  <xdr:twoCellAnchor editAs="oneCell">
    <xdr:from>
      <xdr:col>1</xdr:col>
      <xdr:colOff>28575</xdr:colOff>
      <xdr:row>545</xdr:row>
      <xdr:rowOff>146050</xdr:rowOff>
    </xdr:from>
    <xdr:to>
      <xdr:col>1</xdr:col>
      <xdr:colOff>511175</xdr:colOff>
      <xdr:row>546</xdr:row>
      <xdr:rowOff>92075</xdr:rowOff>
    </xdr:to>
    <xdr:pic>
      <xdr:nvPicPr>
        <xdr:cNvPr id="2196" name="Subgraph-FirstThemNEWS">
          <a:extLst>
            <a:ext uri="{FF2B5EF4-FFF2-40B4-BE49-F238E27FC236}">
              <a16:creationId xmlns:a16="http://schemas.microsoft.com/office/drawing/2014/main" id="{5DA200CC-12C9-4E36-865D-81F1129ABCF3}"/>
            </a:ext>
          </a:extLst>
        </xdr:cNvPr>
        <xdr:cNvPicPr>
          <a:picLocks/>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1047750" y="202418950"/>
          <a:ext cx="482600" cy="317500"/>
        </a:xfrm>
        <a:prstGeom prst="rect">
          <a:avLst/>
        </a:prstGeom>
      </xdr:spPr>
    </xdr:pic>
    <xdr:clientData/>
  </xdr:twoCellAnchor>
  <xdr:twoCellAnchor editAs="oneCell">
    <xdr:from>
      <xdr:col>1</xdr:col>
      <xdr:colOff>28575</xdr:colOff>
      <xdr:row>546</xdr:row>
      <xdr:rowOff>142875</xdr:rowOff>
    </xdr:from>
    <xdr:to>
      <xdr:col>1</xdr:col>
      <xdr:colOff>511175</xdr:colOff>
      <xdr:row>547</xdr:row>
      <xdr:rowOff>82550</xdr:rowOff>
    </xdr:to>
    <xdr:pic>
      <xdr:nvPicPr>
        <xdr:cNvPr id="2200" name="Subgraph-leandrozx17">
          <a:extLst>
            <a:ext uri="{FF2B5EF4-FFF2-40B4-BE49-F238E27FC236}">
              <a16:creationId xmlns:a16="http://schemas.microsoft.com/office/drawing/2014/main" id="{EEFC2E17-6CC0-401F-AB18-C3D6A56065A7}"/>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047750" y="202787250"/>
          <a:ext cx="482600" cy="317500"/>
        </a:xfrm>
        <a:prstGeom prst="rect">
          <a:avLst/>
        </a:prstGeom>
      </xdr:spPr>
    </xdr:pic>
    <xdr:clientData/>
  </xdr:twoCellAnchor>
  <xdr:twoCellAnchor editAs="oneCell">
    <xdr:from>
      <xdr:col>1</xdr:col>
      <xdr:colOff>28575</xdr:colOff>
      <xdr:row>547</xdr:row>
      <xdr:rowOff>139700</xdr:rowOff>
    </xdr:from>
    <xdr:to>
      <xdr:col>1</xdr:col>
      <xdr:colOff>511175</xdr:colOff>
      <xdr:row>548</xdr:row>
      <xdr:rowOff>85725</xdr:rowOff>
    </xdr:to>
    <xdr:pic>
      <xdr:nvPicPr>
        <xdr:cNvPr id="2204" name="Subgraph-Funzito">
          <a:extLst>
            <a:ext uri="{FF2B5EF4-FFF2-40B4-BE49-F238E27FC236}">
              <a16:creationId xmlns:a16="http://schemas.microsoft.com/office/drawing/2014/main" id="{8AC82C87-281A-4CC6-9055-F0471D61622F}"/>
            </a:ext>
          </a:extLst>
        </xdr:cNvPr>
        <xdr:cNvPicPr>
          <a:picLocks/>
        </xdr:cNvPicPr>
      </xdr:nvPicPr>
      <xdr:blipFill>
        <a:blip xmlns:r="http://schemas.openxmlformats.org/officeDocument/2006/relationships" r:embed="rId497">
          <a:extLst>
            <a:ext uri="{28A0092B-C50C-407E-A947-70E740481C1C}">
              <a14:useLocalDpi xmlns:a14="http://schemas.microsoft.com/office/drawing/2010/main" val="0"/>
            </a:ext>
          </a:extLst>
        </a:blip>
        <a:stretch>
          <a:fillRect/>
        </a:stretch>
      </xdr:blipFill>
      <xdr:spPr>
        <a:xfrm>
          <a:off x="1047750" y="203155550"/>
          <a:ext cx="482600" cy="317500"/>
        </a:xfrm>
        <a:prstGeom prst="rect">
          <a:avLst/>
        </a:prstGeom>
      </xdr:spPr>
    </xdr:pic>
    <xdr:clientData/>
  </xdr:twoCellAnchor>
  <xdr:twoCellAnchor editAs="oneCell">
    <xdr:from>
      <xdr:col>1</xdr:col>
      <xdr:colOff>28575</xdr:colOff>
      <xdr:row>548</xdr:row>
      <xdr:rowOff>136525</xdr:rowOff>
    </xdr:from>
    <xdr:to>
      <xdr:col>1</xdr:col>
      <xdr:colOff>511175</xdr:colOff>
      <xdr:row>549</xdr:row>
      <xdr:rowOff>82550</xdr:rowOff>
    </xdr:to>
    <xdr:pic>
      <xdr:nvPicPr>
        <xdr:cNvPr id="2208" name="Subgraph-jadenkai">
          <a:extLst>
            <a:ext uri="{FF2B5EF4-FFF2-40B4-BE49-F238E27FC236}">
              <a16:creationId xmlns:a16="http://schemas.microsoft.com/office/drawing/2014/main" id="{8C03EDAF-9149-4AAB-856C-AF5FF798F055}"/>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1047750" y="203523850"/>
          <a:ext cx="482600" cy="317500"/>
        </a:xfrm>
        <a:prstGeom prst="rect">
          <a:avLst/>
        </a:prstGeom>
      </xdr:spPr>
    </xdr:pic>
    <xdr:clientData/>
  </xdr:twoCellAnchor>
  <xdr:twoCellAnchor editAs="oneCell">
    <xdr:from>
      <xdr:col>1</xdr:col>
      <xdr:colOff>28575</xdr:colOff>
      <xdr:row>549</xdr:row>
      <xdr:rowOff>133350</xdr:rowOff>
    </xdr:from>
    <xdr:to>
      <xdr:col>1</xdr:col>
      <xdr:colOff>511175</xdr:colOff>
      <xdr:row>550</xdr:row>
      <xdr:rowOff>85725</xdr:rowOff>
    </xdr:to>
    <xdr:pic>
      <xdr:nvPicPr>
        <xdr:cNvPr id="2212" name="Subgraph-he111en">
          <a:extLst>
            <a:ext uri="{FF2B5EF4-FFF2-40B4-BE49-F238E27FC236}">
              <a16:creationId xmlns:a16="http://schemas.microsoft.com/office/drawing/2014/main" id="{190FBB4F-F258-4A4D-9AED-0B6BB21FAE11}"/>
            </a:ext>
          </a:extLst>
        </xdr:cNvPr>
        <xdr:cNvPicPr>
          <a:picLocks/>
        </xdr:cNvPicPr>
      </xdr:nvPicPr>
      <xdr:blipFill>
        <a:blip xmlns:r="http://schemas.openxmlformats.org/officeDocument/2006/relationships" r:embed="rId499">
          <a:extLst>
            <a:ext uri="{28A0092B-C50C-407E-A947-70E740481C1C}">
              <a14:useLocalDpi xmlns:a14="http://schemas.microsoft.com/office/drawing/2010/main" val="0"/>
            </a:ext>
          </a:extLst>
        </a:blip>
        <a:stretch>
          <a:fillRect/>
        </a:stretch>
      </xdr:blipFill>
      <xdr:spPr>
        <a:xfrm>
          <a:off x="1047750" y="203892150"/>
          <a:ext cx="482600" cy="317500"/>
        </a:xfrm>
        <a:prstGeom prst="rect">
          <a:avLst/>
        </a:prstGeom>
      </xdr:spPr>
    </xdr:pic>
    <xdr:clientData/>
  </xdr:twoCellAnchor>
  <xdr:twoCellAnchor editAs="oneCell">
    <xdr:from>
      <xdr:col>1</xdr:col>
      <xdr:colOff>28575</xdr:colOff>
      <xdr:row>550</xdr:row>
      <xdr:rowOff>130175</xdr:rowOff>
    </xdr:from>
    <xdr:to>
      <xdr:col>1</xdr:col>
      <xdr:colOff>511175</xdr:colOff>
      <xdr:row>551</xdr:row>
      <xdr:rowOff>76200</xdr:rowOff>
    </xdr:to>
    <xdr:pic>
      <xdr:nvPicPr>
        <xdr:cNvPr id="2216" name="Subgraph-derek_platki">
          <a:extLst>
            <a:ext uri="{FF2B5EF4-FFF2-40B4-BE49-F238E27FC236}">
              <a16:creationId xmlns:a16="http://schemas.microsoft.com/office/drawing/2014/main" id="{14D30F2F-45F2-4809-803D-1AC45D92A4E3}"/>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04260450"/>
          <a:ext cx="482600" cy="317500"/>
        </a:xfrm>
        <a:prstGeom prst="rect">
          <a:avLst/>
        </a:prstGeom>
      </xdr:spPr>
    </xdr:pic>
    <xdr:clientData/>
  </xdr:twoCellAnchor>
  <xdr:twoCellAnchor editAs="oneCell">
    <xdr:from>
      <xdr:col>1</xdr:col>
      <xdr:colOff>28575</xdr:colOff>
      <xdr:row>551</xdr:row>
      <xdr:rowOff>127000</xdr:rowOff>
    </xdr:from>
    <xdr:to>
      <xdr:col>1</xdr:col>
      <xdr:colOff>511175</xdr:colOff>
      <xdr:row>552</xdr:row>
      <xdr:rowOff>73025</xdr:rowOff>
    </xdr:to>
    <xdr:pic>
      <xdr:nvPicPr>
        <xdr:cNvPr id="2220" name="Subgraph-ImmaPotatooo">
          <a:extLst>
            <a:ext uri="{FF2B5EF4-FFF2-40B4-BE49-F238E27FC236}">
              <a16:creationId xmlns:a16="http://schemas.microsoft.com/office/drawing/2014/main" id="{D23CF5E8-3725-4F26-81C6-2842C600602C}"/>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1047750" y="204628750"/>
          <a:ext cx="482600" cy="317500"/>
        </a:xfrm>
        <a:prstGeom prst="rect">
          <a:avLst/>
        </a:prstGeom>
      </xdr:spPr>
    </xdr:pic>
    <xdr:clientData/>
  </xdr:twoCellAnchor>
  <xdr:twoCellAnchor editAs="oneCell">
    <xdr:from>
      <xdr:col>1</xdr:col>
      <xdr:colOff>28575</xdr:colOff>
      <xdr:row>552</xdr:row>
      <xdr:rowOff>123825</xdr:rowOff>
    </xdr:from>
    <xdr:to>
      <xdr:col>1</xdr:col>
      <xdr:colOff>511175</xdr:colOff>
      <xdr:row>553</xdr:row>
      <xdr:rowOff>63500</xdr:rowOff>
    </xdr:to>
    <xdr:pic>
      <xdr:nvPicPr>
        <xdr:cNvPr id="2224" name="Subgraph-bcs_scotland">
          <a:extLst>
            <a:ext uri="{FF2B5EF4-FFF2-40B4-BE49-F238E27FC236}">
              <a16:creationId xmlns:a16="http://schemas.microsoft.com/office/drawing/2014/main" id="{40B7F233-C54A-42E9-8216-7926DB613091}"/>
            </a:ext>
          </a:extLst>
        </xdr:cNvPr>
        <xdr:cNvPicPr>
          <a:picLocks/>
        </xdr:cNvPicPr>
      </xdr:nvPicPr>
      <xdr:blipFill>
        <a:blip xmlns:r="http://schemas.openxmlformats.org/officeDocument/2006/relationships" r:embed="rId501">
          <a:extLst>
            <a:ext uri="{28A0092B-C50C-407E-A947-70E740481C1C}">
              <a14:useLocalDpi xmlns:a14="http://schemas.microsoft.com/office/drawing/2010/main" val="0"/>
            </a:ext>
          </a:extLst>
        </a:blip>
        <a:stretch>
          <a:fillRect/>
        </a:stretch>
      </xdr:blipFill>
      <xdr:spPr>
        <a:xfrm>
          <a:off x="1047750" y="204997050"/>
          <a:ext cx="482600" cy="317500"/>
        </a:xfrm>
        <a:prstGeom prst="rect">
          <a:avLst/>
        </a:prstGeom>
      </xdr:spPr>
    </xdr:pic>
    <xdr:clientData/>
  </xdr:twoCellAnchor>
  <xdr:twoCellAnchor editAs="oneCell">
    <xdr:from>
      <xdr:col>1</xdr:col>
      <xdr:colOff>28575</xdr:colOff>
      <xdr:row>553</xdr:row>
      <xdr:rowOff>120650</xdr:rowOff>
    </xdr:from>
    <xdr:to>
      <xdr:col>1</xdr:col>
      <xdr:colOff>511175</xdr:colOff>
      <xdr:row>554</xdr:row>
      <xdr:rowOff>66675</xdr:rowOff>
    </xdr:to>
    <xdr:pic>
      <xdr:nvPicPr>
        <xdr:cNvPr id="2228" name="Subgraph-DrJHole">
          <a:extLst>
            <a:ext uri="{FF2B5EF4-FFF2-40B4-BE49-F238E27FC236}">
              <a16:creationId xmlns:a16="http://schemas.microsoft.com/office/drawing/2014/main" id="{E49D5CE1-4642-49CA-B1A1-108B81839047}"/>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05365350"/>
          <a:ext cx="482600" cy="317500"/>
        </a:xfrm>
        <a:prstGeom prst="rect">
          <a:avLst/>
        </a:prstGeom>
      </xdr:spPr>
    </xdr:pic>
    <xdr:clientData/>
  </xdr:twoCellAnchor>
  <xdr:twoCellAnchor editAs="oneCell">
    <xdr:from>
      <xdr:col>1</xdr:col>
      <xdr:colOff>28575</xdr:colOff>
      <xdr:row>554</xdr:row>
      <xdr:rowOff>117475</xdr:rowOff>
    </xdr:from>
    <xdr:to>
      <xdr:col>1</xdr:col>
      <xdr:colOff>511175</xdr:colOff>
      <xdr:row>555</xdr:row>
      <xdr:rowOff>63500</xdr:rowOff>
    </xdr:to>
    <xdr:pic>
      <xdr:nvPicPr>
        <xdr:cNvPr id="2232" name="Subgraph-doneeithpeople">
          <a:extLst>
            <a:ext uri="{FF2B5EF4-FFF2-40B4-BE49-F238E27FC236}">
              <a16:creationId xmlns:a16="http://schemas.microsoft.com/office/drawing/2014/main" id="{4DEE8087-0714-48A3-887A-891E12BF9109}"/>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1047750" y="205733650"/>
          <a:ext cx="482600" cy="317500"/>
        </a:xfrm>
        <a:prstGeom prst="rect">
          <a:avLst/>
        </a:prstGeom>
      </xdr:spPr>
    </xdr:pic>
    <xdr:clientData/>
  </xdr:twoCellAnchor>
  <xdr:twoCellAnchor editAs="oneCell">
    <xdr:from>
      <xdr:col>1</xdr:col>
      <xdr:colOff>28575</xdr:colOff>
      <xdr:row>555</xdr:row>
      <xdr:rowOff>114300</xdr:rowOff>
    </xdr:from>
    <xdr:to>
      <xdr:col>1</xdr:col>
      <xdr:colOff>511175</xdr:colOff>
      <xdr:row>556</xdr:row>
      <xdr:rowOff>66675</xdr:rowOff>
    </xdr:to>
    <xdr:pic>
      <xdr:nvPicPr>
        <xdr:cNvPr id="2236" name="Subgraph-Stevend55611168">
          <a:extLst>
            <a:ext uri="{FF2B5EF4-FFF2-40B4-BE49-F238E27FC236}">
              <a16:creationId xmlns:a16="http://schemas.microsoft.com/office/drawing/2014/main" id="{F0F2650F-1653-4E1F-AC1A-EE93D2AFC166}"/>
            </a:ext>
          </a:extLst>
        </xdr:cNvPr>
        <xdr:cNvPicPr>
          <a:picLocks/>
        </xdr:cNvPicPr>
      </xdr:nvPicPr>
      <xdr:blipFill>
        <a:blip xmlns:r="http://schemas.openxmlformats.org/officeDocument/2006/relationships" r:embed="rId503">
          <a:extLst>
            <a:ext uri="{28A0092B-C50C-407E-A947-70E740481C1C}">
              <a14:useLocalDpi xmlns:a14="http://schemas.microsoft.com/office/drawing/2010/main" val="0"/>
            </a:ext>
          </a:extLst>
        </a:blip>
        <a:stretch>
          <a:fillRect/>
        </a:stretch>
      </xdr:blipFill>
      <xdr:spPr>
        <a:xfrm>
          <a:off x="1047750" y="206101950"/>
          <a:ext cx="482600" cy="317500"/>
        </a:xfrm>
        <a:prstGeom prst="rect">
          <a:avLst/>
        </a:prstGeom>
      </xdr:spPr>
    </xdr:pic>
    <xdr:clientData/>
  </xdr:twoCellAnchor>
  <xdr:twoCellAnchor editAs="oneCell">
    <xdr:from>
      <xdr:col>1</xdr:col>
      <xdr:colOff>28575</xdr:colOff>
      <xdr:row>556</xdr:row>
      <xdr:rowOff>111125</xdr:rowOff>
    </xdr:from>
    <xdr:to>
      <xdr:col>1</xdr:col>
      <xdr:colOff>511175</xdr:colOff>
      <xdr:row>557</xdr:row>
      <xdr:rowOff>57150</xdr:rowOff>
    </xdr:to>
    <xdr:pic>
      <xdr:nvPicPr>
        <xdr:cNvPr id="2240" name="Subgraph-DaveBethune">
          <a:extLst>
            <a:ext uri="{FF2B5EF4-FFF2-40B4-BE49-F238E27FC236}">
              <a16:creationId xmlns:a16="http://schemas.microsoft.com/office/drawing/2014/main" id="{5FF9F6F7-9C5F-44AD-AAD5-2F9A436BE162}"/>
            </a:ext>
          </a:extLst>
        </xdr:cNvPr>
        <xdr:cNvPicPr>
          <a:picLocks/>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1047750" y="206470250"/>
          <a:ext cx="482600" cy="317500"/>
        </a:xfrm>
        <a:prstGeom prst="rect">
          <a:avLst/>
        </a:prstGeom>
      </xdr:spPr>
    </xdr:pic>
    <xdr:clientData/>
  </xdr:twoCellAnchor>
  <xdr:twoCellAnchor editAs="oneCell">
    <xdr:from>
      <xdr:col>1</xdr:col>
      <xdr:colOff>28575</xdr:colOff>
      <xdr:row>557</xdr:row>
      <xdr:rowOff>107950</xdr:rowOff>
    </xdr:from>
    <xdr:to>
      <xdr:col>1</xdr:col>
      <xdr:colOff>511175</xdr:colOff>
      <xdr:row>558</xdr:row>
      <xdr:rowOff>53975</xdr:rowOff>
    </xdr:to>
    <xdr:pic>
      <xdr:nvPicPr>
        <xdr:cNvPr id="2244" name="Subgraph-pbedi">
          <a:extLst>
            <a:ext uri="{FF2B5EF4-FFF2-40B4-BE49-F238E27FC236}">
              <a16:creationId xmlns:a16="http://schemas.microsoft.com/office/drawing/2014/main" id="{655A2B98-CF59-475E-8752-8ACAE6A7D4C5}"/>
            </a:ext>
          </a:extLst>
        </xdr:cNvPr>
        <xdr:cNvPicPr>
          <a:picLocks/>
        </xdr:cNvPicPr>
      </xdr:nvPicPr>
      <xdr:blipFill>
        <a:blip xmlns:r="http://schemas.openxmlformats.org/officeDocument/2006/relationships" r:embed="rId505">
          <a:extLst>
            <a:ext uri="{28A0092B-C50C-407E-A947-70E740481C1C}">
              <a14:useLocalDpi xmlns:a14="http://schemas.microsoft.com/office/drawing/2010/main" val="0"/>
            </a:ext>
          </a:extLst>
        </a:blip>
        <a:stretch>
          <a:fillRect/>
        </a:stretch>
      </xdr:blipFill>
      <xdr:spPr>
        <a:xfrm>
          <a:off x="1047750" y="206838550"/>
          <a:ext cx="482600" cy="317500"/>
        </a:xfrm>
        <a:prstGeom prst="rect">
          <a:avLst/>
        </a:prstGeom>
      </xdr:spPr>
    </xdr:pic>
    <xdr:clientData/>
  </xdr:twoCellAnchor>
  <xdr:twoCellAnchor editAs="oneCell">
    <xdr:from>
      <xdr:col>1</xdr:col>
      <xdr:colOff>28575</xdr:colOff>
      <xdr:row>558</xdr:row>
      <xdr:rowOff>104775</xdr:rowOff>
    </xdr:from>
    <xdr:to>
      <xdr:col>1</xdr:col>
      <xdr:colOff>511175</xdr:colOff>
      <xdr:row>559</xdr:row>
      <xdr:rowOff>44450</xdr:rowOff>
    </xdr:to>
    <xdr:pic>
      <xdr:nvPicPr>
        <xdr:cNvPr id="2248" name="Subgraph-rodsmafia">
          <a:extLst>
            <a:ext uri="{FF2B5EF4-FFF2-40B4-BE49-F238E27FC236}">
              <a16:creationId xmlns:a16="http://schemas.microsoft.com/office/drawing/2014/main" id="{030AD3FC-497F-480C-AFE7-B057C38B6184}"/>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1047750" y="207206850"/>
          <a:ext cx="482600" cy="317500"/>
        </a:xfrm>
        <a:prstGeom prst="rect">
          <a:avLst/>
        </a:prstGeom>
      </xdr:spPr>
    </xdr:pic>
    <xdr:clientData/>
  </xdr:twoCellAnchor>
  <xdr:twoCellAnchor editAs="oneCell">
    <xdr:from>
      <xdr:col>1</xdr:col>
      <xdr:colOff>28575</xdr:colOff>
      <xdr:row>559</xdr:row>
      <xdr:rowOff>101600</xdr:rowOff>
    </xdr:from>
    <xdr:to>
      <xdr:col>1</xdr:col>
      <xdr:colOff>511175</xdr:colOff>
      <xdr:row>560</xdr:row>
      <xdr:rowOff>47625</xdr:rowOff>
    </xdr:to>
    <xdr:pic>
      <xdr:nvPicPr>
        <xdr:cNvPr id="2252" name="Subgraph-a_kiemes">
          <a:extLst>
            <a:ext uri="{FF2B5EF4-FFF2-40B4-BE49-F238E27FC236}">
              <a16:creationId xmlns:a16="http://schemas.microsoft.com/office/drawing/2014/main" id="{80D67C45-DDAF-4E9A-98FF-99E7AFC92880}"/>
            </a:ext>
          </a:extLst>
        </xdr:cNvPr>
        <xdr:cNvPicPr>
          <a:picLocks/>
        </xdr:cNvPicPr>
      </xdr:nvPicPr>
      <xdr:blipFill>
        <a:blip xmlns:r="http://schemas.openxmlformats.org/officeDocument/2006/relationships" r:embed="rId507">
          <a:extLst>
            <a:ext uri="{28A0092B-C50C-407E-A947-70E740481C1C}">
              <a14:useLocalDpi xmlns:a14="http://schemas.microsoft.com/office/drawing/2010/main" val="0"/>
            </a:ext>
          </a:extLst>
        </a:blip>
        <a:stretch>
          <a:fillRect/>
        </a:stretch>
      </xdr:blipFill>
      <xdr:spPr>
        <a:xfrm>
          <a:off x="1047750" y="207575150"/>
          <a:ext cx="482600" cy="317500"/>
        </a:xfrm>
        <a:prstGeom prst="rect">
          <a:avLst/>
        </a:prstGeom>
      </xdr:spPr>
    </xdr:pic>
    <xdr:clientData/>
  </xdr:twoCellAnchor>
  <xdr:twoCellAnchor editAs="oneCell">
    <xdr:from>
      <xdr:col>1</xdr:col>
      <xdr:colOff>28575</xdr:colOff>
      <xdr:row>560</xdr:row>
      <xdr:rowOff>98425</xdr:rowOff>
    </xdr:from>
    <xdr:to>
      <xdr:col>1</xdr:col>
      <xdr:colOff>511175</xdr:colOff>
      <xdr:row>561</xdr:row>
      <xdr:rowOff>44450</xdr:rowOff>
    </xdr:to>
    <xdr:pic>
      <xdr:nvPicPr>
        <xdr:cNvPr id="2256" name="Subgraph-jessaella58">
          <a:extLst>
            <a:ext uri="{FF2B5EF4-FFF2-40B4-BE49-F238E27FC236}">
              <a16:creationId xmlns:a16="http://schemas.microsoft.com/office/drawing/2014/main" id="{07F276D2-07C3-4999-9669-532C2B83FB8F}"/>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1047750" y="207943450"/>
          <a:ext cx="482600" cy="317500"/>
        </a:xfrm>
        <a:prstGeom prst="rect">
          <a:avLst/>
        </a:prstGeom>
      </xdr:spPr>
    </xdr:pic>
    <xdr:clientData/>
  </xdr:twoCellAnchor>
  <xdr:twoCellAnchor editAs="oneCell">
    <xdr:from>
      <xdr:col>1</xdr:col>
      <xdr:colOff>28575</xdr:colOff>
      <xdr:row>561</xdr:row>
      <xdr:rowOff>95250</xdr:rowOff>
    </xdr:from>
    <xdr:to>
      <xdr:col>1</xdr:col>
      <xdr:colOff>511175</xdr:colOff>
      <xdr:row>562</xdr:row>
      <xdr:rowOff>47625</xdr:rowOff>
    </xdr:to>
    <xdr:pic>
      <xdr:nvPicPr>
        <xdr:cNvPr id="2260" name="Subgraph-laureenrobinso1">
          <a:extLst>
            <a:ext uri="{FF2B5EF4-FFF2-40B4-BE49-F238E27FC236}">
              <a16:creationId xmlns:a16="http://schemas.microsoft.com/office/drawing/2014/main" id="{E9035AB0-9948-45FA-95C9-7446EBDF9DFF}"/>
            </a:ext>
          </a:extLst>
        </xdr:cNvPr>
        <xdr:cNvPicPr>
          <a:picLocks/>
        </xdr:cNvPicPr>
      </xdr:nvPicPr>
      <xdr:blipFill>
        <a:blip xmlns:r="http://schemas.openxmlformats.org/officeDocument/2006/relationships" r:embed="rId509">
          <a:extLst>
            <a:ext uri="{28A0092B-C50C-407E-A947-70E740481C1C}">
              <a14:useLocalDpi xmlns:a14="http://schemas.microsoft.com/office/drawing/2010/main" val="0"/>
            </a:ext>
          </a:extLst>
        </a:blip>
        <a:stretch>
          <a:fillRect/>
        </a:stretch>
      </xdr:blipFill>
      <xdr:spPr>
        <a:xfrm>
          <a:off x="1047750" y="208311750"/>
          <a:ext cx="482600" cy="317500"/>
        </a:xfrm>
        <a:prstGeom prst="rect">
          <a:avLst/>
        </a:prstGeom>
      </xdr:spPr>
    </xdr:pic>
    <xdr:clientData/>
  </xdr:twoCellAnchor>
  <xdr:twoCellAnchor editAs="oneCell">
    <xdr:from>
      <xdr:col>1</xdr:col>
      <xdr:colOff>28575</xdr:colOff>
      <xdr:row>562</xdr:row>
      <xdr:rowOff>92075</xdr:rowOff>
    </xdr:from>
    <xdr:to>
      <xdr:col>1</xdr:col>
      <xdr:colOff>511175</xdr:colOff>
      <xdr:row>563</xdr:row>
      <xdr:rowOff>38100</xdr:rowOff>
    </xdr:to>
    <xdr:pic>
      <xdr:nvPicPr>
        <xdr:cNvPr id="2264" name="Subgraph-JeffBezos">
          <a:extLst>
            <a:ext uri="{FF2B5EF4-FFF2-40B4-BE49-F238E27FC236}">
              <a16:creationId xmlns:a16="http://schemas.microsoft.com/office/drawing/2014/main" id="{27E14FCF-1766-4210-B8C5-F664651E6F44}"/>
            </a:ext>
          </a:extLst>
        </xdr:cNvPr>
        <xdr:cNvPicPr>
          <a:picLocks/>
        </xdr:cNvPicPr>
      </xdr:nvPicPr>
      <xdr:blipFill>
        <a:blip xmlns:r="http://schemas.openxmlformats.org/officeDocument/2006/relationships" r:embed="rId456">
          <a:extLst>
            <a:ext uri="{28A0092B-C50C-407E-A947-70E740481C1C}">
              <a14:useLocalDpi xmlns:a14="http://schemas.microsoft.com/office/drawing/2010/main" val="0"/>
            </a:ext>
          </a:extLst>
        </a:blip>
        <a:stretch>
          <a:fillRect/>
        </a:stretch>
      </xdr:blipFill>
      <xdr:spPr>
        <a:xfrm>
          <a:off x="1047750" y="208680050"/>
          <a:ext cx="482600" cy="317500"/>
        </a:xfrm>
        <a:prstGeom prst="rect">
          <a:avLst/>
        </a:prstGeom>
      </xdr:spPr>
    </xdr:pic>
    <xdr:clientData/>
  </xdr:twoCellAnchor>
  <xdr:twoCellAnchor editAs="oneCell">
    <xdr:from>
      <xdr:col>1</xdr:col>
      <xdr:colOff>28575</xdr:colOff>
      <xdr:row>563</xdr:row>
      <xdr:rowOff>88900</xdr:rowOff>
    </xdr:from>
    <xdr:to>
      <xdr:col>1</xdr:col>
      <xdr:colOff>511175</xdr:colOff>
      <xdr:row>564</xdr:row>
      <xdr:rowOff>34925</xdr:rowOff>
    </xdr:to>
    <xdr:pic>
      <xdr:nvPicPr>
        <xdr:cNvPr id="2268" name="Subgraph-SeanParnellUSA">
          <a:extLst>
            <a:ext uri="{FF2B5EF4-FFF2-40B4-BE49-F238E27FC236}">
              <a16:creationId xmlns:a16="http://schemas.microsoft.com/office/drawing/2014/main" id="{CE39EFD8-D851-4B5E-9858-5B6301BC30C6}"/>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1047750" y="209048350"/>
          <a:ext cx="482600" cy="317500"/>
        </a:xfrm>
        <a:prstGeom prst="rect">
          <a:avLst/>
        </a:prstGeom>
      </xdr:spPr>
    </xdr:pic>
    <xdr:clientData/>
  </xdr:twoCellAnchor>
  <xdr:twoCellAnchor editAs="oneCell">
    <xdr:from>
      <xdr:col>1</xdr:col>
      <xdr:colOff>28575</xdr:colOff>
      <xdr:row>564</xdr:row>
      <xdr:rowOff>85725</xdr:rowOff>
    </xdr:from>
    <xdr:to>
      <xdr:col>1</xdr:col>
      <xdr:colOff>511175</xdr:colOff>
      <xdr:row>565</xdr:row>
      <xdr:rowOff>25400</xdr:rowOff>
    </xdr:to>
    <xdr:pic>
      <xdr:nvPicPr>
        <xdr:cNvPr id="2272" name="Subgraph-MikeMuscutt">
          <a:extLst>
            <a:ext uri="{FF2B5EF4-FFF2-40B4-BE49-F238E27FC236}">
              <a16:creationId xmlns:a16="http://schemas.microsoft.com/office/drawing/2014/main" id="{99761C41-6EE1-46C9-A2E3-49BE4AE2ED78}"/>
            </a:ext>
          </a:extLst>
        </xdr:cNvPr>
        <xdr:cNvPicPr>
          <a:picLocks/>
        </xdr:cNvPicPr>
      </xdr:nvPicPr>
      <xdr:blipFill>
        <a:blip xmlns:r="http://schemas.openxmlformats.org/officeDocument/2006/relationships" r:embed="rId511">
          <a:extLst>
            <a:ext uri="{28A0092B-C50C-407E-A947-70E740481C1C}">
              <a14:useLocalDpi xmlns:a14="http://schemas.microsoft.com/office/drawing/2010/main" val="0"/>
            </a:ext>
          </a:extLst>
        </a:blip>
        <a:stretch>
          <a:fillRect/>
        </a:stretch>
      </xdr:blipFill>
      <xdr:spPr>
        <a:xfrm>
          <a:off x="1047750" y="209416650"/>
          <a:ext cx="482600" cy="317500"/>
        </a:xfrm>
        <a:prstGeom prst="rect">
          <a:avLst/>
        </a:prstGeom>
      </xdr:spPr>
    </xdr:pic>
    <xdr:clientData/>
  </xdr:twoCellAnchor>
  <xdr:twoCellAnchor editAs="oneCell">
    <xdr:from>
      <xdr:col>1</xdr:col>
      <xdr:colOff>28575</xdr:colOff>
      <xdr:row>565</xdr:row>
      <xdr:rowOff>82550</xdr:rowOff>
    </xdr:from>
    <xdr:to>
      <xdr:col>1</xdr:col>
      <xdr:colOff>511175</xdr:colOff>
      <xdr:row>566</xdr:row>
      <xdr:rowOff>28575</xdr:rowOff>
    </xdr:to>
    <xdr:pic>
      <xdr:nvPicPr>
        <xdr:cNvPr id="2276" name="Subgraph-_jackgrey">
          <a:extLst>
            <a:ext uri="{FF2B5EF4-FFF2-40B4-BE49-F238E27FC236}">
              <a16:creationId xmlns:a16="http://schemas.microsoft.com/office/drawing/2014/main" id="{D001DB49-6A34-4A12-B16F-100CE95C5DBA}"/>
            </a:ext>
          </a:extLst>
        </xdr:cNvPr>
        <xdr:cNvPicPr>
          <a:picLocks/>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047750" y="209784950"/>
          <a:ext cx="482600" cy="317500"/>
        </a:xfrm>
        <a:prstGeom prst="rect">
          <a:avLst/>
        </a:prstGeom>
      </xdr:spPr>
    </xdr:pic>
    <xdr:clientData/>
  </xdr:twoCellAnchor>
  <xdr:twoCellAnchor editAs="oneCell">
    <xdr:from>
      <xdr:col>1</xdr:col>
      <xdr:colOff>28575</xdr:colOff>
      <xdr:row>566</xdr:row>
      <xdr:rowOff>79375</xdr:rowOff>
    </xdr:from>
    <xdr:to>
      <xdr:col>1</xdr:col>
      <xdr:colOff>511175</xdr:colOff>
      <xdr:row>567</xdr:row>
      <xdr:rowOff>25400</xdr:rowOff>
    </xdr:to>
    <xdr:pic>
      <xdr:nvPicPr>
        <xdr:cNvPr id="2280" name="Subgraph-TorstenLuetten">
          <a:extLst>
            <a:ext uri="{FF2B5EF4-FFF2-40B4-BE49-F238E27FC236}">
              <a16:creationId xmlns:a16="http://schemas.microsoft.com/office/drawing/2014/main" id="{FB234C35-21CB-47F1-A58B-5E011B0B40DE}"/>
            </a:ext>
          </a:extLst>
        </xdr:cNvPr>
        <xdr:cNvPicPr>
          <a:picLocks/>
        </xdr:cNvPicPr>
      </xdr:nvPicPr>
      <xdr:blipFill>
        <a:blip xmlns:r="http://schemas.openxmlformats.org/officeDocument/2006/relationships" r:embed="rId513">
          <a:extLst>
            <a:ext uri="{28A0092B-C50C-407E-A947-70E740481C1C}">
              <a14:useLocalDpi xmlns:a14="http://schemas.microsoft.com/office/drawing/2010/main" val="0"/>
            </a:ext>
          </a:extLst>
        </a:blip>
        <a:stretch>
          <a:fillRect/>
        </a:stretch>
      </xdr:blipFill>
      <xdr:spPr>
        <a:xfrm>
          <a:off x="1047750" y="210153250"/>
          <a:ext cx="482600" cy="317500"/>
        </a:xfrm>
        <a:prstGeom prst="rect">
          <a:avLst/>
        </a:prstGeom>
      </xdr:spPr>
    </xdr:pic>
    <xdr:clientData/>
  </xdr:twoCellAnchor>
  <xdr:twoCellAnchor editAs="oneCell">
    <xdr:from>
      <xdr:col>1</xdr:col>
      <xdr:colOff>28575</xdr:colOff>
      <xdr:row>567</xdr:row>
      <xdr:rowOff>76200</xdr:rowOff>
    </xdr:from>
    <xdr:to>
      <xdr:col>1</xdr:col>
      <xdr:colOff>511175</xdr:colOff>
      <xdr:row>568</xdr:row>
      <xdr:rowOff>28575</xdr:rowOff>
    </xdr:to>
    <xdr:pic>
      <xdr:nvPicPr>
        <xdr:cNvPr id="2284" name="Subgraph-RealBenCarson">
          <a:extLst>
            <a:ext uri="{FF2B5EF4-FFF2-40B4-BE49-F238E27FC236}">
              <a16:creationId xmlns:a16="http://schemas.microsoft.com/office/drawing/2014/main" id="{00B1CFF0-FB6B-4D7D-81DF-1F85C30B9331}"/>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1047750" y="210521550"/>
          <a:ext cx="482600" cy="317500"/>
        </a:xfrm>
        <a:prstGeom prst="rect">
          <a:avLst/>
        </a:prstGeom>
      </xdr:spPr>
    </xdr:pic>
    <xdr:clientData/>
  </xdr:twoCellAnchor>
  <xdr:twoCellAnchor editAs="oneCell">
    <xdr:from>
      <xdr:col>1</xdr:col>
      <xdr:colOff>28575</xdr:colOff>
      <xdr:row>568</xdr:row>
      <xdr:rowOff>73025</xdr:rowOff>
    </xdr:from>
    <xdr:to>
      <xdr:col>1</xdr:col>
      <xdr:colOff>511175</xdr:colOff>
      <xdr:row>569</xdr:row>
      <xdr:rowOff>19050</xdr:rowOff>
    </xdr:to>
    <xdr:pic>
      <xdr:nvPicPr>
        <xdr:cNvPr id="2288" name="Subgraph-WGRZ">
          <a:extLst>
            <a:ext uri="{FF2B5EF4-FFF2-40B4-BE49-F238E27FC236}">
              <a16:creationId xmlns:a16="http://schemas.microsoft.com/office/drawing/2014/main" id="{9C22BAA0-C1FC-474E-B521-84F0DFD90806}"/>
            </a:ext>
          </a:extLst>
        </xdr:cNvPr>
        <xdr:cNvPicPr>
          <a:picLocks/>
        </xdr:cNvPicPr>
      </xdr:nvPicPr>
      <xdr:blipFill>
        <a:blip xmlns:r="http://schemas.openxmlformats.org/officeDocument/2006/relationships" r:embed="rId515">
          <a:extLst>
            <a:ext uri="{28A0092B-C50C-407E-A947-70E740481C1C}">
              <a14:useLocalDpi xmlns:a14="http://schemas.microsoft.com/office/drawing/2010/main" val="0"/>
            </a:ext>
          </a:extLst>
        </a:blip>
        <a:stretch>
          <a:fillRect/>
        </a:stretch>
      </xdr:blipFill>
      <xdr:spPr>
        <a:xfrm>
          <a:off x="1047750" y="210889850"/>
          <a:ext cx="482600" cy="317500"/>
        </a:xfrm>
        <a:prstGeom prst="rect">
          <a:avLst/>
        </a:prstGeom>
      </xdr:spPr>
    </xdr:pic>
    <xdr:clientData/>
  </xdr:twoCellAnchor>
  <xdr:twoCellAnchor editAs="oneCell">
    <xdr:from>
      <xdr:col>1</xdr:col>
      <xdr:colOff>28575</xdr:colOff>
      <xdr:row>569</xdr:row>
      <xdr:rowOff>69850</xdr:rowOff>
    </xdr:from>
    <xdr:to>
      <xdr:col>1</xdr:col>
      <xdr:colOff>511175</xdr:colOff>
      <xdr:row>570</xdr:row>
      <xdr:rowOff>15875</xdr:rowOff>
    </xdr:to>
    <xdr:pic>
      <xdr:nvPicPr>
        <xdr:cNvPr id="2292" name="Subgraph-HINJ2010">
          <a:extLst>
            <a:ext uri="{FF2B5EF4-FFF2-40B4-BE49-F238E27FC236}">
              <a16:creationId xmlns:a16="http://schemas.microsoft.com/office/drawing/2014/main" id="{B178AE14-7D34-47FD-BAEE-A467F9233881}"/>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1047750" y="211258150"/>
          <a:ext cx="482600" cy="317500"/>
        </a:xfrm>
        <a:prstGeom prst="rect">
          <a:avLst/>
        </a:prstGeom>
      </xdr:spPr>
    </xdr:pic>
    <xdr:clientData/>
  </xdr:twoCellAnchor>
  <xdr:twoCellAnchor editAs="oneCell">
    <xdr:from>
      <xdr:col>1</xdr:col>
      <xdr:colOff>28575</xdr:colOff>
      <xdr:row>570</xdr:row>
      <xdr:rowOff>66675</xdr:rowOff>
    </xdr:from>
    <xdr:to>
      <xdr:col>1</xdr:col>
      <xdr:colOff>511175</xdr:colOff>
      <xdr:row>571</xdr:row>
      <xdr:rowOff>6350</xdr:rowOff>
    </xdr:to>
    <xdr:pic>
      <xdr:nvPicPr>
        <xdr:cNvPr id="2296" name="Subgraph-CNBC">
          <a:extLst>
            <a:ext uri="{FF2B5EF4-FFF2-40B4-BE49-F238E27FC236}">
              <a16:creationId xmlns:a16="http://schemas.microsoft.com/office/drawing/2014/main" id="{1FFB4E6D-BB38-4D54-8F5F-37E6E56238C6}"/>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047750" y="211626450"/>
          <a:ext cx="482600" cy="317500"/>
        </a:xfrm>
        <a:prstGeom prst="rect">
          <a:avLst/>
        </a:prstGeom>
      </xdr:spPr>
    </xdr:pic>
    <xdr:clientData/>
  </xdr:twoCellAnchor>
  <xdr:twoCellAnchor editAs="oneCell">
    <xdr:from>
      <xdr:col>1</xdr:col>
      <xdr:colOff>28575</xdr:colOff>
      <xdr:row>571</xdr:row>
      <xdr:rowOff>63500</xdr:rowOff>
    </xdr:from>
    <xdr:to>
      <xdr:col>1</xdr:col>
      <xdr:colOff>511175</xdr:colOff>
      <xdr:row>572</xdr:row>
      <xdr:rowOff>9525</xdr:rowOff>
    </xdr:to>
    <xdr:pic>
      <xdr:nvPicPr>
        <xdr:cNvPr id="2300" name="Subgraph-_natashaw_">
          <a:extLst>
            <a:ext uri="{FF2B5EF4-FFF2-40B4-BE49-F238E27FC236}">
              <a16:creationId xmlns:a16="http://schemas.microsoft.com/office/drawing/2014/main" id="{56285233-ADB6-4955-86C4-9851AACD0C0C}"/>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211994750"/>
          <a:ext cx="482600" cy="317500"/>
        </a:xfrm>
        <a:prstGeom prst="rect">
          <a:avLst/>
        </a:prstGeom>
      </xdr:spPr>
    </xdr:pic>
    <xdr:clientData/>
  </xdr:twoCellAnchor>
  <xdr:twoCellAnchor editAs="oneCell">
    <xdr:from>
      <xdr:col>1</xdr:col>
      <xdr:colOff>28575</xdr:colOff>
      <xdr:row>572</xdr:row>
      <xdr:rowOff>60325</xdr:rowOff>
    </xdr:from>
    <xdr:to>
      <xdr:col>1</xdr:col>
      <xdr:colOff>511175</xdr:colOff>
      <xdr:row>573</xdr:row>
      <xdr:rowOff>6350</xdr:rowOff>
    </xdr:to>
    <xdr:pic>
      <xdr:nvPicPr>
        <xdr:cNvPr id="2304" name="Subgraph-skaijackson">
          <a:extLst>
            <a:ext uri="{FF2B5EF4-FFF2-40B4-BE49-F238E27FC236}">
              <a16:creationId xmlns:a16="http://schemas.microsoft.com/office/drawing/2014/main" id="{BC5F03E9-5CE1-46C9-92C6-08A2F7E4CE42}"/>
            </a:ext>
          </a:extLst>
        </xdr:cNvPr>
        <xdr:cNvPicPr>
          <a:picLocks/>
        </xdr:cNvPicPr>
      </xdr:nvPicPr>
      <xdr:blipFill>
        <a:blip xmlns:r="http://schemas.openxmlformats.org/officeDocument/2006/relationships" r:embed="rId517">
          <a:extLst>
            <a:ext uri="{28A0092B-C50C-407E-A947-70E740481C1C}">
              <a14:useLocalDpi xmlns:a14="http://schemas.microsoft.com/office/drawing/2010/main" val="0"/>
            </a:ext>
          </a:extLst>
        </a:blip>
        <a:stretch>
          <a:fillRect/>
        </a:stretch>
      </xdr:blipFill>
      <xdr:spPr>
        <a:xfrm>
          <a:off x="1047750" y="212363050"/>
          <a:ext cx="482600" cy="317500"/>
        </a:xfrm>
        <a:prstGeom prst="rect">
          <a:avLst/>
        </a:prstGeom>
      </xdr:spPr>
    </xdr:pic>
    <xdr:clientData/>
  </xdr:twoCellAnchor>
  <xdr:twoCellAnchor editAs="oneCell">
    <xdr:from>
      <xdr:col>1</xdr:col>
      <xdr:colOff>28575</xdr:colOff>
      <xdr:row>573</xdr:row>
      <xdr:rowOff>57150</xdr:rowOff>
    </xdr:from>
    <xdr:to>
      <xdr:col>1</xdr:col>
      <xdr:colOff>511175</xdr:colOff>
      <xdr:row>574</xdr:row>
      <xdr:rowOff>9525</xdr:rowOff>
    </xdr:to>
    <xdr:pic>
      <xdr:nvPicPr>
        <xdr:cNvPr id="2308" name="Subgraph-Tw1nty">
          <a:extLst>
            <a:ext uri="{FF2B5EF4-FFF2-40B4-BE49-F238E27FC236}">
              <a16:creationId xmlns:a16="http://schemas.microsoft.com/office/drawing/2014/main" id="{6862C721-3CCA-47BC-BE41-A31B3D6FB9AE}"/>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212731350"/>
          <a:ext cx="482600" cy="317500"/>
        </a:xfrm>
        <a:prstGeom prst="rect">
          <a:avLst/>
        </a:prstGeom>
      </xdr:spPr>
    </xdr:pic>
    <xdr:clientData/>
  </xdr:twoCellAnchor>
  <xdr:twoCellAnchor editAs="oneCell">
    <xdr:from>
      <xdr:col>1</xdr:col>
      <xdr:colOff>28575</xdr:colOff>
      <xdr:row>574</xdr:row>
      <xdr:rowOff>53975</xdr:rowOff>
    </xdr:from>
    <xdr:to>
      <xdr:col>1</xdr:col>
      <xdr:colOff>511175</xdr:colOff>
      <xdr:row>575</xdr:row>
      <xdr:rowOff>0</xdr:rowOff>
    </xdr:to>
    <xdr:pic>
      <xdr:nvPicPr>
        <xdr:cNvPr id="2312" name="Subgraph-John74716042">
          <a:extLst>
            <a:ext uri="{FF2B5EF4-FFF2-40B4-BE49-F238E27FC236}">
              <a16:creationId xmlns:a16="http://schemas.microsoft.com/office/drawing/2014/main" id="{0B5FFC24-FC46-468B-8BFE-7EA5283522BB}"/>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13099650"/>
          <a:ext cx="482600" cy="317500"/>
        </a:xfrm>
        <a:prstGeom prst="rect">
          <a:avLst/>
        </a:prstGeom>
      </xdr:spPr>
    </xdr:pic>
    <xdr:clientData/>
  </xdr:twoCellAnchor>
  <xdr:twoCellAnchor editAs="oneCell">
    <xdr:from>
      <xdr:col>1</xdr:col>
      <xdr:colOff>28575</xdr:colOff>
      <xdr:row>575</xdr:row>
      <xdr:rowOff>50800</xdr:rowOff>
    </xdr:from>
    <xdr:to>
      <xdr:col>1</xdr:col>
      <xdr:colOff>511175</xdr:colOff>
      <xdr:row>576</xdr:row>
      <xdr:rowOff>1059</xdr:rowOff>
    </xdr:to>
    <xdr:pic>
      <xdr:nvPicPr>
        <xdr:cNvPr id="2316" name="Subgraph-ckkirsch1">
          <a:extLst>
            <a:ext uri="{FF2B5EF4-FFF2-40B4-BE49-F238E27FC236}">
              <a16:creationId xmlns:a16="http://schemas.microsoft.com/office/drawing/2014/main" id="{69A44C4D-CBBA-4064-A1E5-66F9F7F517D2}"/>
            </a:ext>
          </a:extLst>
        </xdr:cNvPr>
        <xdr:cNvPicPr>
          <a:picLocks/>
        </xdr:cNvPicPr>
      </xdr:nvPicPr>
      <xdr:blipFill>
        <a:blip xmlns:r="http://schemas.openxmlformats.org/officeDocument/2006/relationships" r:embed="rId518">
          <a:extLst>
            <a:ext uri="{28A0092B-C50C-407E-A947-70E740481C1C}">
              <a14:useLocalDpi xmlns:a14="http://schemas.microsoft.com/office/drawing/2010/main" val="0"/>
            </a:ext>
          </a:extLst>
        </a:blip>
        <a:stretch>
          <a:fillRect/>
        </a:stretch>
      </xdr:blipFill>
      <xdr:spPr>
        <a:xfrm>
          <a:off x="1047750" y="213467950"/>
          <a:ext cx="482600" cy="317500"/>
        </a:xfrm>
        <a:prstGeom prst="rect">
          <a:avLst/>
        </a:prstGeom>
      </xdr:spPr>
    </xdr:pic>
    <xdr:clientData/>
  </xdr:twoCellAnchor>
  <xdr:twoCellAnchor editAs="oneCell">
    <xdr:from>
      <xdr:col>1</xdr:col>
      <xdr:colOff>28575</xdr:colOff>
      <xdr:row>576</xdr:row>
      <xdr:rowOff>47625</xdr:rowOff>
    </xdr:from>
    <xdr:to>
      <xdr:col>1</xdr:col>
      <xdr:colOff>511175</xdr:colOff>
      <xdr:row>577</xdr:row>
      <xdr:rowOff>1058</xdr:rowOff>
    </xdr:to>
    <xdr:pic>
      <xdr:nvPicPr>
        <xdr:cNvPr id="2320" name="Subgraph-RevengeBunny">
          <a:extLst>
            <a:ext uri="{FF2B5EF4-FFF2-40B4-BE49-F238E27FC236}">
              <a16:creationId xmlns:a16="http://schemas.microsoft.com/office/drawing/2014/main" id="{EF6C1109-37A7-4576-A707-0ABAC9F84A48}"/>
            </a:ext>
          </a:extLst>
        </xdr:cNvPr>
        <xdr:cNvPicPr>
          <a:picLocks/>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1047750" y="213836250"/>
          <a:ext cx="482600" cy="317500"/>
        </a:xfrm>
        <a:prstGeom prst="rect">
          <a:avLst/>
        </a:prstGeom>
      </xdr:spPr>
    </xdr:pic>
    <xdr:clientData/>
  </xdr:twoCellAnchor>
  <xdr:twoCellAnchor editAs="oneCell">
    <xdr:from>
      <xdr:col>1</xdr:col>
      <xdr:colOff>28575</xdr:colOff>
      <xdr:row>577</xdr:row>
      <xdr:rowOff>44450</xdr:rowOff>
    </xdr:from>
    <xdr:to>
      <xdr:col>1</xdr:col>
      <xdr:colOff>511175</xdr:colOff>
      <xdr:row>577</xdr:row>
      <xdr:rowOff>361950</xdr:rowOff>
    </xdr:to>
    <xdr:pic>
      <xdr:nvPicPr>
        <xdr:cNvPr id="2324" name="Subgraph-ScottDickinson3">
          <a:extLst>
            <a:ext uri="{FF2B5EF4-FFF2-40B4-BE49-F238E27FC236}">
              <a16:creationId xmlns:a16="http://schemas.microsoft.com/office/drawing/2014/main" id="{29F1C7B5-5910-4111-B6E7-2E85DF4D12DD}"/>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14204550"/>
          <a:ext cx="482600" cy="317500"/>
        </a:xfrm>
        <a:prstGeom prst="rect">
          <a:avLst/>
        </a:prstGeom>
      </xdr:spPr>
    </xdr:pic>
    <xdr:clientData/>
  </xdr:twoCellAnchor>
  <xdr:twoCellAnchor editAs="oneCell">
    <xdr:from>
      <xdr:col>1</xdr:col>
      <xdr:colOff>28575</xdr:colOff>
      <xdr:row>578</xdr:row>
      <xdr:rowOff>41275</xdr:rowOff>
    </xdr:from>
    <xdr:to>
      <xdr:col>1</xdr:col>
      <xdr:colOff>511175</xdr:colOff>
      <xdr:row>578</xdr:row>
      <xdr:rowOff>358775</xdr:rowOff>
    </xdr:to>
    <xdr:pic>
      <xdr:nvPicPr>
        <xdr:cNvPr id="2328" name="Subgraph-AgentSoulful007">
          <a:extLst>
            <a:ext uri="{FF2B5EF4-FFF2-40B4-BE49-F238E27FC236}">
              <a16:creationId xmlns:a16="http://schemas.microsoft.com/office/drawing/2014/main" id="{6ADD296F-AC87-4C03-89C5-FEFD4B2370B0}"/>
            </a:ext>
          </a:extLst>
        </xdr:cNvPr>
        <xdr:cNvPicPr>
          <a:picLocks/>
        </xdr:cNvPicPr>
      </xdr:nvPicPr>
      <xdr:blipFill>
        <a:blip xmlns:r="http://schemas.openxmlformats.org/officeDocument/2006/relationships" r:embed="rId520">
          <a:extLst>
            <a:ext uri="{28A0092B-C50C-407E-A947-70E740481C1C}">
              <a14:useLocalDpi xmlns:a14="http://schemas.microsoft.com/office/drawing/2010/main" val="0"/>
            </a:ext>
          </a:extLst>
        </a:blip>
        <a:stretch>
          <a:fillRect/>
        </a:stretch>
      </xdr:blipFill>
      <xdr:spPr>
        <a:xfrm>
          <a:off x="1047750" y="214572850"/>
          <a:ext cx="482600" cy="317500"/>
        </a:xfrm>
        <a:prstGeom prst="rect">
          <a:avLst/>
        </a:prstGeom>
      </xdr:spPr>
    </xdr:pic>
    <xdr:clientData/>
  </xdr:twoCellAnchor>
  <xdr:twoCellAnchor editAs="oneCell">
    <xdr:from>
      <xdr:col>1</xdr:col>
      <xdr:colOff>28575</xdr:colOff>
      <xdr:row>579</xdr:row>
      <xdr:rowOff>38100</xdr:rowOff>
    </xdr:from>
    <xdr:to>
      <xdr:col>1</xdr:col>
      <xdr:colOff>511175</xdr:colOff>
      <xdr:row>579</xdr:row>
      <xdr:rowOff>349250</xdr:rowOff>
    </xdr:to>
    <xdr:pic>
      <xdr:nvPicPr>
        <xdr:cNvPr id="2332" name="Subgraph-unkoalafied1">
          <a:extLst>
            <a:ext uri="{FF2B5EF4-FFF2-40B4-BE49-F238E27FC236}">
              <a16:creationId xmlns:a16="http://schemas.microsoft.com/office/drawing/2014/main" id="{4A3658D8-C998-464F-8A38-B4D05EEB7F1B}"/>
            </a:ext>
          </a:extLst>
        </xdr:cNvPr>
        <xdr:cNvPicPr>
          <a:picLocks/>
        </xdr:cNvPicPr>
      </xdr:nvPicPr>
      <xdr:blipFill>
        <a:blip xmlns:r="http://schemas.openxmlformats.org/officeDocument/2006/relationships" r:embed="rId521">
          <a:extLst>
            <a:ext uri="{28A0092B-C50C-407E-A947-70E740481C1C}">
              <a14:useLocalDpi xmlns:a14="http://schemas.microsoft.com/office/drawing/2010/main" val="0"/>
            </a:ext>
          </a:extLst>
        </a:blip>
        <a:stretch>
          <a:fillRect/>
        </a:stretch>
      </xdr:blipFill>
      <xdr:spPr>
        <a:xfrm>
          <a:off x="1047750" y="214941150"/>
          <a:ext cx="482600" cy="317500"/>
        </a:xfrm>
        <a:prstGeom prst="rect">
          <a:avLst/>
        </a:prstGeom>
      </xdr:spPr>
    </xdr:pic>
    <xdr:clientData/>
  </xdr:twoCellAnchor>
  <xdr:twoCellAnchor editAs="oneCell">
    <xdr:from>
      <xdr:col>1</xdr:col>
      <xdr:colOff>28575</xdr:colOff>
      <xdr:row>580</xdr:row>
      <xdr:rowOff>34925</xdr:rowOff>
    </xdr:from>
    <xdr:to>
      <xdr:col>1</xdr:col>
      <xdr:colOff>511175</xdr:colOff>
      <xdr:row>580</xdr:row>
      <xdr:rowOff>352425</xdr:rowOff>
    </xdr:to>
    <xdr:pic>
      <xdr:nvPicPr>
        <xdr:cNvPr id="2336" name="Subgraph-HendrikV2001">
          <a:extLst>
            <a:ext uri="{FF2B5EF4-FFF2-40B4-BE49-F238E27FC236}">
              <a16:creationId xmlns:a16="http://schemas.microsoft.com/office/drawing/2014/main" id="{31FC5E3F-F2EF-49DA-928D-893077EABCF2}"/>
            </a:ext>
          </a:extLst>
        </xdr:cNvPr>
        <xdr:cNvPicPr>
          <a:picLocks/>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1047750" y="215309450"/>
          <a:ext cx="482600" cy="317500"/>
        </a:xfrm>
        <a:prstGeom prst="rect">
          <a:avLst/>
        </a:prstGeom>
      </xdr:spPr>
    </xdr:pic>
    <xdr:clientData/>
  </xdr:twoCellAnchor>
  <xdr:twoCellAnchor editAs="oneCell">
    <xdr:from>
      <xdr:col>1</xdr:col>
      <xdr:colOff>28575</xdr:colOff>
      <xdr:row>581</xdr:row>
      <xdr:rowOff>31750</xdr:rowOff>
    </xdr:from>
    <xdr:to>
      <xdr:col>1</xdr:col>
      <xdr:colOff>511175</xdr:colOff>
      <xdr:row>581</xdr:row>
      <xdr:rowOff>349250</xdr:rowOff>
    </xdr:to>
    <xdr:pic>
      <xdr:nvPicPr>
        <xdr:cNvPr id="2340" name="Subgraph-CanAwareness">
          <a:extLst>
            <a:ext uri="{FF2B5EF4-FFF2-40B4-BE49-F238E27FC236}">
              <a16:creationId xmlns:a16="http://schemas.microsoft.com/office/drawing/2014/main" id="{DF593D2E-7D9F-48DA-92A0-38E270A3D06A}"/>
            </a:ext>
          </a:extLst>
        </xdr:cNvPr>
        <xdr:cNvPicPr>
          <a:picLocks/>
        </xdr:cNvPicPr>
      </xdr:nvPicPr>
      <xdr:blipFill>
        <a:blip xmlns:r="http://schemas.openxmlformats.org/officeDocument/2006/relationships" r:embed="rId523">
          <a:extLst>
            <a:ext uri="{28A0092B-C50C-407E-A947-70E740481C1C}">
              <a14:useLocalDpi xmlns:a14="http://schemas.microsoft.com/office/drawing/2010/main" val="0"/>
            </a:ext>
          </a:extLst>
        </a:blip>
        <a:stretch>
          <a:fillRect/>
        </a:stretch>
      </xdr:blipFill>
      <xdr:spPr>
        <a:xfrm>
          <a:off x="1047750" y="215677750"/>
          <a:ext cx="482600" cy="317500"/>
        </a:xfrm>
        <a:prstGeom prst="rect">
          <a:avLst/>
        </a:prstGeom>
      </xdr:spPr>
    </xdr:pic>
    <xdr:clientData/>
  </xdr:twoCellAnchor>
  <xdr:twoCellAnchor editAs="oneCell">
    <xdr:from>
      <xdr:col>1</xdr:col>
      <xdr:colOff>28575</xdr:colOff>
      <xdr:row>582</xdr:row>
      <xdr:rowOff>28575</xdr:rowOff>
    </xdr:from>
    <xdr:to>
      <xdr:col>1</xdr:col>
      <xdr:colOff>511175</xdr:colOff>
      <xdr:row>582</xdr:row>
      <xdr:rowOff>352425</xdr:rowOff>
    </xdr:to>
    <xdr:pic>
      <xdr:nvPicPr>
        <xdr:cNvPr id="2344" name="Subgraph-SoliDavidwache">
          <a:extLst>
            <a:ext uri="{FF2B5EF4-FFF2-40B4-BE49-F238E27FC236}">
              <a16:creationId xmlns:a16="http://schemas.microsoft.com/office/drawing/2014/main" id="{A834FD31-B83C-45ED-939F-1B8DDA9CDF47}"/>
            </a:ext>
          </a:extLst>
        </xdr:cNvPr>
        <xdr:cNvPicPr>
          <a:picLocks/>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1047750" y="216046050"/>
          <a:ext cx="482600" cy="317500"/>
        </a:xfrm>
        <a:prstGeom prst="rect">
          <a:avLst/>
        </a:prstGeom>
      </xdr:spPr>
    </xdr:pic>
    <xdr:clientData/>
  </xdr:twoCellAnchor>
  <xdr:twoCellAnchor editAs="oneCell">
    <xdr:from>
      <xdr:col>1</xdr:col>
      <xdr:colOff>28575</xdr:colOff>
      <xdr:row>583</xdr:row>
      <xdr:rowOff>25400</xdr:rowOff>
    </xdr:from>
    <xdr:to>
      <xdr:col>1</xdr:col>
      <xdr:colOff>511175</xdr:colOff>
      <xdr:row>583</xdr:row>
      <xdr:rowOff>342900</xdr:rowOff>
    </xdr:to>
    <xdr:pic>
      <xdr:nvPicPr>
        <xdr:cNvPr id="2348" name="Subgraph-nswpolice">
          <a:extLst>
            <a:ext uri="{FF2B5EF4-FFF2-40B4-BE49-F238E27FC236}">
              <a16:creationId xmlns:a16="http://schemas.microsoft.com/office/drawing/2014/main" id="{57400807-0AE1-4907-A06F-52B3EA012546}"/>
            </a:ext>
          </a:extLst>
        </xdr:cNvPr>
        <xdr:cNvPicPr>
          <a:picLocks/>
        </xdr:cNvPicPr>
      </xdr:nvPicPr>
      <xdr:blipFill>
        <a:blip xmlns:r="http://schemas.openxmlformats.org/officeDocument/2006/relationships" r:embed="rId525">
          <a:extLst>
            <a:ext uri="{28A0092B-C50C-407E-A947-70E740481C1C}">
              <a14:useLocalDpi xmlns:a14="http://schemas.microsoft.com/office/drawing/2010/main" val="0"/>
            </a:ext>
          </a:extLst>
        </a:blip>
        <a:stretch>
          <a:fillRect/>
        </a:stretch>
      </xdr:blipFill>
      <xdr:spPr>
        <a:xfrm>
          <a:off x="1047750" y="216414350"/>
          <a:ext cx="482600" cy="317500"/>
        </a:xfrm>
        <a:prstGeom prst="rect">
          <a:avLst/>
        </a:prstGeom>
      </xdr:spPr>
    </xdr:pic>
    <xdr:clientData/>
  </xdr:twoCellAnchor>
  <xdr:twoCellAnchor editAs="oneCell">
    <xdr:from>
      <xdr:col>1</xdr:col>
      <xdr:colOff>28575</xdr:colOff>
      <xdr:row>584</xdr:row>
      <xdr:rowOff>22225</xdr:rowOff>
    </xdr:from>
    <xdr:to>
      <xdr:col>1</xdr:col>
      <xdr:colOff>511175</xdr:colOff>
      <xdr:row>584</xdr:row>
      <xdr:rowOff>339725</xdr:rowOff>
    </xdr:to>
    <xdr:pic>
      <xdr:nvPicPr>
        <xdr:cNvPr id="2352" name="Subgraph-BillFOXLA">
          <a:extLst>
            <a:ext uri="{FF2B5EF4-FFF2-40B4-BE49-F238E27FC236}">
              <a16:creationId xmlns:a16="http://schemas.microsoft.com/office/drawing/2014/main" id="{7438957D-63D1-4F37-ADBF-EF2633FDB393}"/>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16782650"/>
          <a:ext cx="482600" cy="317500"/>
        </a:xfrm>
        <a:prstGeom prst="rect">
          <a:avLst/>
        </a:prstGeom>
      </xdr:spPr>
    </xdr:pic>
    <xdr:clientData/>
  </xdr:twoCellAnchor>
  <xdr:twoCellAnchor editAs="oneCell">
    <xdr:from>
      <xdr:col>1</xdr:col>
      <xdr:colOff>28575</xdr:colOff>
      <xdr:row>585</xdr:row>
      <xdr:rowOff>19050</xdr:rowOff>
    </xdr:from>
    <xdr:to>
      <xdr:col>1</xdr:col>
      <xdr:colOff>511175</xdr:colOff>
      <xdr:row>585</xdr:row>
      <xdr:rowOff>330200</xdr:rowOff>
    </xdr:to>
    <xdr:pic>
      <xdr:nvPicPr>
        <xdr:cNvPr id="2356" name="Subgraph-Rodney_McLeod4">
          <a:extLst>
            <a:ext uri="{FF2B5EF4-FFF2-40B4-BE49-F238E27FC236}">
              <a16:creationId xmlns:a16="http://schemas.microsoft.com/office/drawing/2014/main" id="{35C3A489-2CE9-4953-A59A-413569DC6D6B}"/>
            </a:ext>
          </a:extLst>
        </xdr:cNvPr>
        <xdr:cNvPicPr>
          <a:picLocks/>
        </xdr:cNvPicPr>
      </xdr:nvPicPr>
      <xdr:blipFill>
        <a:blip xmlns:r="http://schemas.openxmlformats.org/officeDocument/2006/relationships" r:embed="rId526">
          <a:extLst>
            <a:ext uri="{28A0092B-C50C-407E-A947-70E740481C1C}">
              <a14:useLocalDpi xmlns:a14="http://schemas.microsoft.com/office/drawing/2010/main" val="0"/>
            </a:ext>
          </a:extLst>
        </a:blip>
        <a:stretch>
          <a:fillRect/>
        </a:stretch>
      </xdr:blipFill>
      <xdr:spPr>
        <a:xfrm>
          <a:off x="1047750" y="217150950"/>
          <a:ext cx="482600" cy="317500"/>
        </a:xfrm>
        <a:prstGeom prst="rect">
          <a:avLst/>
        </a:prstGeom>
      </xdr:spPr>
    </xdr:pic>
    <xdr:clientData/>
  </xdr:twoCellAnchor>
  <xdr:twoCellAnchor editAs="oneCell">
    <xdr:from>
      <xdr:col>1</xdr:col>
      <xdr:colOff>28575</xdr:colOff>
      <xdr:row>586</xdr:row>
      <xdr:rowOff>15875</xdr:rowOff>
    </xdr:from>
    <xdr:to>
      <xdr:col>1</xdr:col>
      <xdr:colOff>511175</xdr:colOff>
      <xdr:row>586</xdr:row>
      <xdr:rowOff>333375</xdr:rowOff>
    </xdr:to>
    <xdr:pic>
      <xdr:nvPicPr>
        <xdr:cNvPr id="2360" name="Subgraph-RCSD">
          <a:extLst>
            <a:ext uri="{FF2B5EF4-FFF2-40B4-BE49-F238E27FC236}">
              <a16:creationId xmlns:a16="http://schemas.microsoft.com/office/drawing/2014/main" id="{8FED8F52-8670-4386-903E-C0987D103100}"/>
            </a:ext>
          </a:extLst>
        </xdr:cNvPr>
        <xdr:cNvPicPr>
          <a:picLocks/>
        </xdr:cNvPicPr>
      </xdr:nvPicPr>
      <xdr:blipFill>
        <a:blip xmlns:r="http://schemas.openxmlformats.org/officeDocument/2006/relationships" r:embed="rId527">
          <a:extLst>
            <a:ext uri="{28A0092B-C50C-407E-A947-70E740481C1C}">
              <a14:useLocalDpi xmlns:a14="http://schemas.microsoft.com/office/drawing/2010/main" val="0"/>
            </a:ext>
          </a:extLst>
        </a:blip>
        <a:stretch>
          <a:fillRect/>
        </a:stretch>
      </xdr:blipFill>
      <xdr:spPr>
        <a:xfrm>
          <a:off x="1047750" y="217519250"/>
          <a:ext cx="482600" cy="317500"/>
        </a:xfrm>
        <a:prstGeom prst="rect">
          <a:avLst/>
        </a:prstGeom>
      </xdr:spPr>
    </xdr:pic>
    <xdr:clientData/>
  </xdr:twoCellAnchor>
  <xdr:twoCellAnchor editAs="oneCell">
    <xdr:from>
      <xdr:col>1</xdr:col>
      <xdr:colOff>28575</xdr:colOff>
      <xdr:row>587</xdr:row>
      <xdr:rowOff>12700</xdr:rowOff>
    </xdr:from>
    <xdr:to>
      <xdr:col>1</xdr:col>
      <xdr:colOff>511175</xdr:colOff>
      <xdr:row>587</xdr:row>
      <xdr:rowOff>330200</xdr:rowOff>
    </xdr:to>
    <xdr:pic>
      <xdr:nvPicPr>
        <xdr:cNvPr id="2364" name="Subgraph-thundacat830">
          <a:extLst>
            <a:ext uri="{FF2B5EF4-FFF2-40B4-BE49-F238E27FC236}">
              <a16:creationId xmlns:a16="http://schemas.microsoft.com/office/drawing/2014/main" id="{08B53838-A182-4C54-8478-038EF0E4F737}"/>
            </a:ext>
          </a:extLst>
        </xdr:cNvPr>
        <xdr:cNvPicPr>
          <a:picLocks/>
        </xdr:cNvPicPr>
      </xdr:nvPicPr>
      <xdr:blipFill>
        <a:blip xmlns:r="http://schemas.openxmlformats.org/officeDocument/2006/relationships" r:embed="rId527">
          <a:extLst>
            <a:ext uri="{28A0092B-C50C-407E-A947-70E740481C1C}">
              <a14:useLocalDpi xmlns:a14="http://schemas.microsoft.com/office/drawing/2010/main" val="0"/>
            </a:ext>
          </a:extLst>
        </a:blip>
        <a:stretch>
          <a:fillRect/>
        </a:stretch>
      </xdr:blipFill>
      <xdr:spPr>
        <a:xfrm>
          <a:off x="1047750" y="217887550"/>
          <a:ext cx="482600" cy="317500"/>
        </a:xfrm>
        <a:prstGeom prst="rect">
          <a:avLst/>
        </a:prstGeom>
      </xdr:spPr>
    </xdr:pic>
    <xdr:clientData/>
  </xdr:twoCellAnchor>
  <xdr:twoCellAnchor editAs="oneCell">
    <xdr:from>
      <xdr:col>1</xdr:col>
      <xdr:colOff>28575</xdr:colOff>
      <xdr:row>588</xdr:row>
      <xdr:rowOff>9525</xdr:rowOff>
    </xdr:from>
    <xdr:to>
      <xdr:col>1</xdr:col>
      <xdr:colOff>511175</xdr:colOff>
      <xdr:row>588</xdr:row>
      <xdr:rowOff>333375</xdr:rowOff>
    </xdr:to>
    <xdr:pic>
      <xdr:nvPicPr>
        <xdr:cNvPr id="2368" name="Subgraph-XRPCabo">
          <a:extLst>
            <a:ext uri="{FF2B5EF4-FFF2-40B4-BE49-F238E27FC236}">
              <a16:creationId xmlns:a16="http://schemas.microsoft.com/office/drawing/2014/main" id="{8B1B7393-9872-4231-B4C6-6A2C5BD2C6E6}"/>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1047750" y="218255850"/>
          <a:ext cx="482600" cy="317500"/>
        </a:xfrm>
        <a:prstGeom prst="rect">
          <a:avLst/>
        </a:prstGeom>
      </xdr:spPr>
    </xdr:pic>
    <xdr:clientData/>
  </xdr:twoCellAnchor>
  <xdr:twoCellAnchor editAs="oneCell">
    <xdr:from>
      <xdr:col>1</xdr:col>
      <xdr:colOff>28575</xdr:colOff>
      <xdr:row>589</xdr:row>
      <xdr:rowOff>6350</xdr:rowOff>
    </xdr:from>
    <xdr:to>
      <xdr:col>1</xdr:col>
      <xdr:colOff>511175</xdr:colOff>
      <xdr:row>589</xdr:row>
      <xdr:rowOff>323850</xdr:rowOff>
    </xdr:to>
    <xdr:pic>
      <xdr:nvPicPr>
        <xdr:cNvPr id="2372" name="Subgraph-QPhroggtoo">
          <a:extLst>
            <a:ext uri="{FF2B5EF4-FFF2-40B4-BE49-F238E27FC236}">
              <a16:creationId xmlns:a16="http://schemas.microsoft.com/office/drawing/2014/main" id="{376B67AB-AF3A-4BDD-B340-4741228D617B}"/>
            </a:ext>
          </a:extLst>
        </xdr:cNvPr>
        <xdr:cNvPicPr>
          <a:picLocks/>
        </xdr:cNvPicPr>
      </xdr:nvPicPr>
      <xdr:blipFill>
        <a:blip xmlns:r="http://schemas.openxmlformats.org/officeDocument/2006/relationships" r:embed="rId529">
          <a:extLst>
            <a:ext uri="{28A0092B-C50C-407E-A947-70E740481C1C}">
              <a14:useLocalDpi xmlns:a14="http://schemas.microsoft.com/office/drawing/2010/main" val="0"/>
            </a:ext>
          </a:extLst>
        </a:blip>
        <a:stretch>
          <a:fillRect/>
        </a:stretch>
      </xdr:blipFill>
      <xdr:spPr>
        <a:xfrm>
          <a:off x="1047750" y="218624150"/>
          <a:ext cx="482600" cy="317500"/>
        </a:xfrm>
        <a:prstGeom prst="rect">
          <a:avLst/>
        </a:prstGeom>
      </xdr:spPr>
    </xdr:pic>
    <xdr:clientData/>
  </xdr:twoCellAnchor>
  <xdr:twoCellAnchor editAs="oneCell">
    <xdr:from>
      <xdr:col>1</xdr:col>
      <xdr:colOff>28575</xdr:colOff>
      <xdr:row>590</xdr:row>
      <xdr:rowOff>3175</xdr:rowOff>
    </xdr:from>
    <xdr:to>
      <xdr:col>1</xdr:col>
      <xdr:colOff>511175</xdr:colOff>
      <xdr:row>590</xdr:row>
      <xdr:rowOff>320675</xdr:rowOff>
    </xdr:to>
    <xdr:pic>
      <xdr:nvPicPr>
        <xdr:cNvPr id="2376" name="Subgraph-Hugh_Jassol2">
          <a:extLst>
            <a:ext uri="{FF2B5EF4-FFF2-40B4-BE49-F238E27FC236}">
              <a16:creationId xmlns:a16="http://schemas.microsoft.com/office/drawing/2014/main" id="{962A2019-E097-41F2-B6FB-09AA8472EEAC}"/>
            </a:ext>
          </a:extLst>
        </xdr:cNvPr>
        <xdr:cNvPicPr>
          <a:picLocks/>
        </xdr:cNvPicPr>
      </xdr:nvPicPr>
      <xdr:blipFill>
        <a:blip xmlns:r="http://schemas.openxmlformats.org/officeDocument/2006/relationships" r:embed="rId530">
          <a:extLst>
            <a:ext uri="{28A0092B-C50C-407E-A947-70E740481C1C}">
              <a14:useLocalDpi xmlns:a14="http://schemas.microsoft.com/office/drawing/2010/main" val="0"/>
            </a:ext>
          </a:extLst>
        </a:blip>
        <a:stretch>
          <a:fillRect/>
        </a:stretch>
      </xdr:blipFill>
      <xdr:spPr>
        <a:xfrm>
          <a:off x="1047750" y="218992450"/>
          <a:ext cx="482600" cy="317500"/>
        </a:xfrm>
        <a:prstGeom prst="rect">
          <a:avLst/>
        </a:prstGeom>
      </xdr:spPr>
    </xdr:pic>
    <xdr:clientData/>
  </xdr:twoCellAnchor>
  <xdr:twoCellAnchor editAs="oneCell">
    <xdr:from>
      <xdr:col>1</xdr:col>
      <xdr:colOff>28575</xdr:colOff>
      <xdr:row>591</xdr:row>
      <xdr:rowOff>0</xdr:rowOff>
    </xdr:from>
    <xdr:to>
      <xdr:col>1</xdr:col>
      <xdr:colOff>511175</xdr:colOff>
      <xdr:row>591</xdr:row>
      <xdr:rowOff>311150</xdr:rowOff>
    </xdr:to>
    <xdr:pic>
      <xdr:nvPicPr>
        <xdr:cNvPr id="2380" name="Subgraph-BDaveWalters">
          <a:extLst>
            <a:ext uri="{FF2B5EF4-FFF2-40B4-BE49-F238E27FC236}">
              <a16:creationId xmlns:a16="http://schemas.microsoft.com/office/drawing/2014/main" id="{3E0EDFB1-FA11-490F-A2B1-0339E9337682}"/>
            </a:ext>
          </a:extLst>
        </xdr:cNvPr>
        <xdr:cNvPicPr>
          <a:picLocks/>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1047750" y="219360750"/>
          <a:ext cx="482600" cy="317500"/>
        </a:xfrm>
        <a:prstGeom prst="rect">
          <a:avLst/>
        </a:prstGeom>
      </xdr:spPr>
    </xdr:pic>
    <xdr:clientData/>
  </xdr:twoCellAnchor>
  <xdr:twoCellAnchor editAs="oneCell">
    <xdr:from>
      <xdr:col>1</xdr:col>
      <xdr:colOff>28575</xdr:colOff>
      <xdr:row>591</xdr:row>
      <xdr:rowOff>368300</xdr:rowOff>
    </xdr:from>
    <xdr:to>
      <xdr:col>1</xdr:col>
      <xdr:colOff>511175</xdr:colOff>
      <xdr:row>592</xdr:row>
      <xdr:rowOff>314325</xdr:rowOff>
    </xdr:to>
    <xdr:pic>
      <xdr:nvPicPr>
        <xdr:cNvPr id="2384" name="Subgraph-TomlinsonCJ">
          <a:extLst>
            <a:ext uri="{FF2B5EF4-FFF2-40B4-BE49-F238E27FC236}">
              <a16:creationId xmlns:a16="http://schemas.microsoft.com/office/drawing/2014/main" id="{EF18D1BA-1859-4780-AE47-39C4D9AE78B1}"/>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19729050"/>
          <a:ext cx="482600" cy="317500"/>
        </a:xfrm>
        <a:prstGeom prst="rect">
          <a:avLst/>
        </a:prstGeom>
      </xdr:spPr>
    </xdr:pic>
    <xdr:clientData/>
  </xdr:twoCellAnchor>
  <xdr:twoCellAnchor editAs="oneCell">
    <xdr:from>
      <xdr:col>1</xdr:col>
      <xdr:colOff>28575</xdr:colOff>
      <xdr:row>592</xdr:row>
      <xdr:rowOff>365125</xdr:rowOff>
    </xdr:from>
    <xdr:to>
      <xdr:col>1</xdr:col>
      <xdr:colOff>511175</xdr:colOff>
      <xdr:row>593</xdr:row>
      <xdr:rowOff>311150</xdr:rowOff>
    </xdr:to>
    <xdr:pic>
      <xdr:nvPicPr>
        <xdr:cNvPr id="2388" name="Subgraph-SecretService">
          <a:extLst>
            <a:ext uri="{FF2B5EF4-FFF2-40B4-BE49-F238E27FC236}">
              <a16:creationId xmlns:a16="http://schemas.microsoft.com/office/drawing/2014/main" id="{A81CAD2C-8F79-4EEF-ACBF-B4930D96AB73}"/>
            </a:ext>
          </a:extLst>
        </xdr:cNvPr>
        <xdr:cNvPicPr>
          <a:picLocks/>
        </xdr:cNvPicPr>
      </xdr:nvPicPr>
      <xdr:blipFill>
        <a:blip xmlns:r="http://schemas.openxmlformats.org/officeDocument/2006/relationships" r:embed="rId531">
          <a:extLst>
            <a:ext uri="{28A0092B-C50C-407E-A947-70E740481C1C}">
              <a14:useLocalDpi xmlns:a14="http://schemas.microsoft.com/office/drawing/2010/main" val="0"/>
            </a:ext>
          </a:extLst>
        </a:blip>
        <a:stretch>
          <a:fillRect/>
        </a:stretch>
      </xdr:blipFill>
      <xdr:spPr>
        <a:xfrm>
          <a:off x="1047750" y="220097350"/>
          <a:ext cx="482600" cy="317500"/>
        </a:xfrm>
        <a:prstGeom prst="rect">
          <a:avLst/>
        </a:prstGeom>
      </xdr:spPr>
    </xdr:pic>
    <xdr:clientData/>
  </xdr:twoCellAnchor>
  <xdr:twoCellAnchor editAs="oneCell">
    <xdr:from>
      <xdr:col>1</xdr:col>
      <xdr:colOff>28575</xdr:colOff>
      <xdr:row>593</xdr:row>
      <xdr:rowOff>361950</xdr:rowOff>
    </xdr:from>
    <xdr:to>
      <xdr:col>1</xdr:col>
      <xdr:colOff>511175</xdr:colOff>
      <xdr:row>594</xdr:row>
      <xdr:rowOff>314325</xdr:rowOff>
    </xdr:to>
    <xdr:pic>
      <xdr:nvPicPr>
        <xdr:cNvPr id="2392" name="Subgraph-pnique">
          <a:extLst>
            <a:ext uri="{FF2B5EF4-FFF2-40B4-BE49-F238E27FC236}">
              <a16:creationId xmlns:a16="http://schemas.microsoft.com/office/drawing/2014/main" id="{5C805042-CC9C-4B19-A6AF-AE803A1862F8}"/>
            </a:ext>
          </a:extLst>
        </xdr:cNvPr>
        <xdr:cNvPicPr>
          <a:picLocks/>
        </xdr:cNvPicPr>
      </xdr:nvPicPr>
      <xdr:blipFill>
        <a:blip xmlns:r="http://schemas.openxmlformats.org/officeDocument/2006/relationships" r:embed="rId532">
          <a:extLst>
            <a:ext uri="{28A0092B-C50C-407E-A947-70E740481C1C}">
              <a14:useLocalDpi xmlns:a14="http://schemas.microsoft.com/office/drawing/2010/main" val="0"/>
            </a:ext>
          </a:extLst>
        </a:blip>
        <a:stretch>
          <a:fillRect/>
        </a:stretch>
      </xdr:blipFill>
      <xdr:spPr>
        <a:xfrm>
          <a:off x="1047750" y="220465650"/>
          <a:ext cx="482600" cy="317500"/>
        </a:xfrm>
        <a:prstGeom prst="rect">
          <a:avLst/>
        </a:prstGeom>
      </xdr:spPr>
    </xdr:pic>
    <xdr:clientData/>
  </xdr:twoCellAnchor>
  <xdr:twoCellAnchor editAs="oneCell">
    <xdr:from>
      <xdr:col>1</xdr:col>
      <xdr:colOff>28575</xdr:colOff>
      <xdr:row>594</xdr:row>
      <xdr:rowOff>358775</xdr:rowOff>
    </xdr:from>
    <xdr:to>
      <xdr:col>1</xdr:col>
      <xdr:colOff>511175</xdr:colOff>
      <xdr:row>595</xdr:row>
      <xdr:rowOff>304800</xdr:rowOff>
    </xdr:to>
    <xdr:pic>
      <xdr:nvPicPr>
        <xdr:cNvPr id="2396" name="Subgraph-robbystarbuck">
          <a:extLst>
            <a:ext uri="{FF2B5EF4-FFF2-40B4-BE49-F238E27FC236}">
              <a16:creationId xmlns:a16="http://schemas.microsoft.com/office/drawing/2014/main" id="{EBCA26A0-1BB2-4195-8391-71FE4BB81858}"/>
            </a:ext>
          </a:extLst>
        </xdr:cNvPr>
        <xdr:cNvPicPr>
          <a:picLocks/>
        </xdr:cNvPicPr>
      </xdr:nvPicPr>
      <xdr:blipFill>
        <a:blip xmlns:r="http://schemas.openxmlformats.org/officeDocument/2006/relationships" r:embed="rId533">
          <a:extLst>
            <a:ext uri="{28A0092B-C50C-407E-A947-70E740481C1C}">
              <a14:useLocalDpi xmlns:a14="http://schemas.microsoft.com/office/drawing/2010/main" val="0"/>
            </a:ext>
          </a:extLst>
        </a:blip>
        <a:stretch>
          <a:fillRect/>
        </a:stretch>
      </xdr:blipFill>
      <xdr:spPr>
        <a:xfrm>
          <a:off x="1047750" y="220833950"/>
          <a:ext cx="482600" cy="317500"/>
        </a:xfrm>
        <a:prstGeom prst="rect">
          <a:avLst/>
        </a:prstGeom>
      </xdr:spPr>
    </xdr:pic>
    <xdr:clientData/>
  </xdr:twoCellAnchor>
  <xdr:twoCellAnchor editAs="oneCell">
    <xdr:from>
      <xdr:col>1</xdr:col>
      <xdr:colOff>28575</xdr:colOff>
      <xdr:row>595</xdr:row>
      <xdr:rowOff>355600</xdr:rowOff>
    </xdr:from>
    <xdr:to>
      <xdr:col>1</xdr:col>
      <xdr:colOff>511175</xdr:colOff>
      <xdr:row>596</xdr:row>
      <xdr:rowOff>301625</xdr:rowOff>
    </xdr:to>
    <xdr:pic>
      <xdr:nvPicPr>
        <xdr:cNvPr id="2400" name="Subgraph-peytonfckinglit">
          <a:extLst>
            <a:ext uri="{FF2B5EF4-FFF2-40B4-BE49-F238E27FC236}">
              <a16:creationId xmlns:a16="http://schemas.microsoft.com/office/drawing/2014/main" id="{0BBB4D4D-CCD3-48BE-A6F2-FB113FA7CB9B}"/>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47750" y="221202250"/>
          <a:ext cx="482600" cy="317500"/>
        </a:xfrm>
        <a:prstGeom prst="rect">
          <a:avLst/>
        </a:prstGeom>
      </xdr:spPr>
    </xdr:pic>
    <xdr:clientData/>
  </xdr:twoCellAnchor>
  <xdr:twoCellAnchor editAs="oneCell">
    <xdr:from>
      <xdr:col>1</xdr:col>
      <xdr:colOff>28575</xdr:colOff>
      <xdr:row>596</xdr:row>
      <xdr:rowOff>352425</xdr:rowOff>
    </xdr:from>
    <xdr:to>
      <xdr:col>1</xdr:col>
      <xdr:colOff>511175</xdr:colOff>
      <xdr:row>597</xdr:row>
      <xdr:rowOff>292100</xdr:rowOff>
    </xdr:to>
    <xdr:pic>
      <xdr:nvPicPr>
        <xdr:cNvPr id="2404" name="Subgraph-KingJames">
          <a:extLst>
            <a:ext uri="{FF2B5EF4-FFF2-40B4-BE49-F238E27FC236}">
              <a16:creationId xmlns:a16="http://schemas.microsoft.com/office/drawing/2014/main" id="{00595461-F6FC-4505-9626-0AE85F83D9FA}"/>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21570550"/>
          <a:ext cx="482600" cy="317500"/>
        </a:xfrm>
        <a:prstGeom prst="rect">
          <a:avLst/>
        </a:prstGeom>
      </xdr:spPr>
    </xdr:pic>
    <xdr:clientData/>
  </xdr:twoCellAnchor>
  <xdr:twoCellAnchor editAs="oneCell">
    <xdr:from>
      <xdr:col>1</xdr:col>
      <xdr:colOff>28575</xdr:colOff>
      <xdr:row>597</xdr:row>
      <xdr:rowOff>349250</xdr:rowOff>
    </xdr:from>
    <xdr:to>
      <xdr:col>1</xdr:col>
      <xdr:colOff>511175</xdr:colOff>
      <xdr:row>598</xdr:row>
      <xdr:rowOff>295275</xdr:rowOff>
    </xdr:to>
    <xdr:pic>
      <xdr:nvPicPr>
        <xdr:cNvPr id="2408" name="Subgraph-MRodCD7">
          <a:extLst>
            <a:ext uri="{FF2B5EF4-FFF2-40B4-BE49-F238E27FC236}">
              <a16:creationId xmlns:a16="http://schemas.microsoft.com/office/drawing/2014/main" id="{980D1B09-E2D4-4F35-858F-2F1F673B6AA6}"/>
            </a:ext>
          </a:extLst>
        </xdr:cNvPr>
        <xdr:cNvPicPr>
          <a:picLocks/>
        </xdr:cNvPicPr>
      </xdr:nvPicPr>
      <xdr:blipFill>
        <a:blip xmlns:r="http://schemas.openxmlformats.org/officeDocument/2006/relationships" r:embed="rId535">
          <a:extLst>
            <a:ext uri="{28A0092B-C50C-407E-A947-70E740481C1C}">
              <a14:useLocalDpi xmlns:a14="http://schemas.microsoft.com/office/drawing/2010/main" val="0"/>
            </a:ext>
          </a:extLst>
        </a:blip>
        <a:stretch>
          <a:fillRect/>
        </a:stretch>
      </xdr:blipFill>
      <xdr:spPr>
        <a:xfrm>
          <a:off x="1047750" y="221938850"/>
          <a:ext cx="482600" cy="317500"/>
        </a:xfrm>
        <a:prstGeom prst="rect">
          <a:avLst/>
        </a:prstGeom>
      </xdr:spPr>
    </xdr:pic>
    <xdr:clientData/>
  </xdr:twoCellAnchor>
  <xdr:twoCellAnchor editAs="oneCell">
    <xdr:from>
      <xdr:col>1</xdr:col>
      <xdr:colOff>28575</xdr:colOff>
      <xdr:row>598</xdr:row>
      <xdr:rowOff>346075</xdr:rowOff>
    </xdr:from>
    <xdr:to>
      <xdr:col>1</xdr:col>
      <xdr:colOff>511175</xdr:colOff>
      <xdr:row>599</xdr:row>
      <xdr:rowOff>292100</xdr:rowOff>
    </xdr:to>
    <xdr:pic>
      <xdr:nvPicPr>
        <xdr:cNvPr id="2412" name="Subgraph-KenPaxtonTX">
          <a:extLst>
            <a:ext uri="{FF2B5EF4-FFF2-40B4-BE49-F238E27FC236}">
              <a16:creationId xmlns:a16="http://schemas.microsoft.com/office/drawing/2014/main" id="{181BF925-D67A-46D1-99E4-28A40B28E2A2}"/>
            </a:ext>
          </a:extLst>
        </xdr:cNvPr>
        <xdr:cNvPicPr>
          <a:picLocks/>
        </xdr:cNvPicPr>
      </xdr:nvPicPr>
      <xdr:blipFill>
        <a:blip xmlns:r="http://schemas.openxmlformats.org/officeDocument/2006/relationships" r:embed="rId536">
          <a:extLst>
            <a:ext uri="{28A0092B-C50C-407E-A947-70E740481C1C}">
              <a14:useLocalDpi xmlns:a14="http://schemas.microsoft.com/office/drawing/2010/main" val="0"/>
            </a:ext>
          </a:extLst>
        </a:blip>
        <a:stretch>
          <a:fillRect/>
        </a:stretch>
      </xdr:blipFill>
      <xdr:spPr>
        <a:xfrm>
          <a:off x="1047750" y="222307150"/>
          <a:ext cx="482600" cy="317500"/>
        </a:xfrm>
        <a:prstGeom prst="rect">
          <a:avLst/>
        </a:prstGeom>
      </xdr:spPr>
    </xdr:pic>
    <xdr:clientData/>
  </xdr:twoCellAnchor>
  <xdr:twoCellAnchor editAs="oneCell">
    <xdr:from>
      <xdr:col>1</xdr:col>
      <xdr:colOff>28575</xdr:colOff>
      <xdr:row>599</xdr:row>
      <xdr:rowOff>342900</xdr:rowOff>
    </xdr:from>
    <xdr:to>
      <xdr:col>1</xdr:col>
      <xdr:colOff>511175</xdr:colOff>
      <xdr:row>600</xdr:row>
      <xdr:rowOff>295275</xdr:rowOff>
    </xdr:to>
    <xdr:pic>
      <xdr:nvPicPr>
        <xdr:cNvPr id="2416" name="Subgraph-BvuePD">
          <a:extLst>
            <a:ext uri="{FF2B5EF4-FFF2-40B4-BE49-F238E27FC236}">
              <a16:creationId xmlns:a16="http://schemas.microsoft.com/office/drawing/2014/main" id="{B98F0FF0-7375-4E13-B70C-EC09F1ADEBF6}"/>
            </a:ext>
          </a:extLst>
        </xdr:cNvPr>
        <xdr:cNvPicPr>
          <a:picLocks/>
        </xdr:cNvPicPr>
      </xdr:nvPicPr>
      <xdr:blipFill>
        <a:blip xmlns:r="http://schemas.openxmlformats.org/officeDocument/2006/relationships" r:embed="rId537">
          <a:extLst>
            <a:ext uri="{28A0092B-C50C-407E-A947-70E740481C1C}">
              <a14:useLocalDpi xmlns:a14="http://schemas.microsoft.com/office/drawing/2010/main" val="0"/>
            </a:ext>
          </a:extLst>
        </a:blip>
        <a:stretch>
          <a:fillRect/>
        </a:stretch>
      </xdr:blipFill>
      <xdr:spPr>
        <a:xfrm>
          <a:off x="1047750" y="222675450"/>
          <a:ext cx="482600" cy="317500"/>
        </a:xfrm>
        <a:prstGeom prst="rect">
          <a:avLst/>
        </a:prstGeom>
      </xdr:spPr>
    </xdr:pic>
    <xdr:clientData/>
  </xdr:twoCellAnchor>
  <xdr:twoCellAnchor editAs="oneCell">
    <xdr:from>
      <xdr:col>1</xdr:col>
      <xdr:colOff>28575</xdr:colOff>
      <xdr:row>600</xdr:row>
      <xdr:rowOff>339725</xdr:rowOff>
    </xdr:from>
    <xdr:to>
      <xdr:col>1</xdr:col>
      <xdr:colOff>511175</xdr:colOff>
      <xdr:row>601</xdr:row>
      <xdr:rowOff>285750</xdr:rowOff>
    </xdr:to>
    <xdr:pic>
      <xdr:nvPicPr>
        <xdr:cNvPr id="2420" name="Subgraph-knewport_5">
          <a:extLst>
            <a:ext uri="{FF2B5EF4-FFF2-40B4-BE49-F238E27FC236}">
              <a16:creationId xmlns:a16="http://schemas.microsoft.com/office/drawing/2014/main" id="{62A03136-610C-451E-A120-A1ADA1901593}"/>
            </a:ext>
          </a:extLst>
        </xdr:cNvPr>
        <xdr:cNvPicPr>
          <a:picLocks/>
        </xdr:cNvPicPr>
      </xdr:nvPicPr>
      <xdr:blipFill>
        <a:blip xmlns:r="http://schemas.openxmlformats.org/officeDocument/2006/relationships" r:embed="rId538">
          <a:extLst>
            <a:ext uri="{28A0092B-C50C-407E-A947-70E740481C1C}">
              <a14:useLocalDpi xmlns:a14="http://schemas.microsoft.com/office/drawing/2010/main" val="0"/>
            </a:ext>
          </a:extLst>
        </a:blip>
        <a:stretch>
          <a:fillRect/>
        </a:stretch>
      </xdr:blipFill>
      <xdr:spPr>
        <a:xfrm>
          <a:off x="1047750" y="223043750"/>
          <a:ext cx="482600" cy="317500"/>
        </a:xfrm>
        <a:prstGeom prst="rect">
          <a:avLst/>
        </a:prstGeom>
      </xdr:spPr>
    </xdr:pic>
    <xdr:clientData/>
  </xdr:twoCellAnchor>
  <xdr:twoCellAnchor editAs="oneCell">
    <xdr:from>
      <xdr:col>1</xdr:col>
      <xdr:colOff>28575</xdr:colOff>
      <xdr:row>601</xdr:row>
      <xdr:rowOff>336550</xdr:rowOff>
    </xdr:from>
    <xdr:to>
      <xdr:col>1</xdr:col>
      <xdr:colOff>511175</xdr:colOff>
      <xdr:row>602</xdr:row>
      <xdr:rowOff>282575</xdr:rowOff>
    </xdr:to>
    <xdr:pic>
      <xdr:nvPicPr>
        <xdr:cNvPr id="2424" name="Subgraph-cutie2daniel">
          <a:extLst>
            <a:ext uri="{FF2B5EF4-FFF2-40B4-BE49-F238E27FC236}">
              <a16:creationId xmlns:a16="http://schemas.microsoft.com/office/drawing/2014/main" id="{DA9925C9-852D-4B31-B0C8-9F6E8277C3D4}"/>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23412050"/>
          <a:ext cx="482600" cy="317500"/>
        </a:xfrm>
        <a:prstGeom prst="rect">
          <a:avLst/>
        </a:prstGeom>
      </xdr:spPr>
    </xdr:pic>
    <xdr:clientData/>
  </xdr:twoCellAnchor>
  <xdr:twoCellAnchor editAs="oneCell">
    <xdr:from>
      <xdr:col>1</xdr:col>
      <xdr:colOff>28575</xdr:colOff>
      <xdr:row>602</xdr:row>
      <xdr:rowOff>333375</xdr:rowOff>
    </xdr:from>
    <xdr:to>
      <xdr:col>1</xdr:col>
      <xdr:colOff>511175</xdr:colOff>
      <xdr:row>603</xdr:row>
      <xdr:rowOff>273050</xdr:rowOff>
    </xdr:to>
    <xdr:pic>
      <xdr:nvPicPr>
        <xdr:cNvPr id="2428" name="Subgraph-BriiiMia">
          <a:extLst>
            <a:ext uri="{FF2B5EF4-FFF2-40B4-BE49-F238E27FC236}">
              <a16:creationId xmlns:a16="http://schemas.microsoft.com/office/drawing/2014/main" id="{DED1E9FA-FD83-47CF-9AD1-78D3C6987EBA}"/>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23780350"/>
          <a:ext cx="482600" cy="317500"/>
        </a:xfrm>
        <a:prstGeom prst="rect">
          <a:avLst/>
        </a:prstGeom>
      </xdr:spPr>
    </xdr:pic>
    <xdr:clientData/>
  </xdr:twoCellAnchor>
  <xdr:twoCellAnchor editAs="oneCell">
    <xdr:from>
      <xdr:col>1</xdr:col>
      <xdr:colOff>28575</xdr:colOff>
      <xdr:row>603</xdr:row>
      <xdr:rowOff>330200</xdr:rowOff>
    </xdr:from>
    <xdr:to>
      <xdr:col>1</xdr:col>
      <xdr:colOff>511175</xdr:colOff>
      <xdr:row>604</xdr:row>
      <xdr:rowOff>276225</xdr:rowOff>
    </xdr:to>
    <xdr:pic>
      <xdr:nvPicPr>
        <xdr:cNvPr id="2432" name="Subgraph-deidreorion">
          <a:extLst>
            <a:ext uri="{FF2B5EF4-FFF2-40B4-BE49-F238E27FC236}">
              <a16:creationId xmlns:a16="http://schemas.microsoft.com/office/drawing/2014/main" id="{2F99D73D-D541-44D6-8064-7FBF82A24D0C}"/>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047750" y="224148650"/>
          <a:ext cx="482600" cy="317500"/>
        </a:xfrm>
        <a:prstGeom prst="rect">
          <a:avLst/>
        </a:prstGeom>
      </xdr:spPr>
    </xdr:pic>
    <xdr:clientData/>
  </xdr:twoCellAnchor>
  <xdr:twoCellAnchor editAs="oneCell">
    <xdr:from>
      <xdr:col>1</xdr:col>
      <xdr:colOff>28575</xdr:colOff>
      <xdr:row>604</xdr:row>
      <xdr:rowOff>327025</xdr:rowOff>
    </xdr:from>
    <xdr:to>
      <xdr:col>1</xdr:col>
      <xdr:colOff>511175</xdr:colOff>
      <xdr:row>605</xdr:row>
      <xdr:rowOff>273050</xdr:rowOff>
    </xdr:to>
    <xdr:pic>
      <xdr:nvPicPr>
        <xdr:cNvPr id="2436" name="Subgraph-BabylonO">
          <a:extLst>
            <a:ext uri="{FF2B5EF4-FFF2-40B4-BE49-F238E27FC236}">
              <a16:creationId xmlns:a16="http://schemas.microsoft.com/office/drawing/2014/main" id="{946837DB-D114-4FFD-86FB-F6AD19C8DCBF}"/>
            </a:ext>
          </a:extLst>
        </xdr:cNvPr>
        <xdr:cNvPicPr>
          <a:picLocks/>
        </xdr:cNvPicPr>
      </xdr:nvPicPr>
      <xdr:blipFill>
        <a:blip xmlns:r="http://schemas.openxmlformats.org/officeDocument/2006/relationships" r:embed="rId539">
          <a:extLst>
            <a:ext uri="{28A0092B-C50C-407E-A947-70E740481C1C}">
              <a14:useLocalDpi xmlns:a14="http://schemas.microsoft.com/office/drawing/2010/main" val="0"/>
            </a:ext>
          </a:extLst>
        </a:blip>
        <a:stretch>
          <a:fillRect/>
        </a:stretch>
      </xdr:blipFill>
      <xdr:spPr>
        <a:xfrm>
          <a:off x="1047750" y="224516950"/>
          <a:ext cx="482600" cy="317500"/>
        </a:xfrm>
        <a:prstGeom prst="rect">
          <a:avLst/>
        </a:prstGeom>
      </xdr:spPr>
    </xdr:pic>
    <xdr:clientData/>
  </xdr:twoCellAnchor>
  <xdr:twoCellAnchor editAs="oneCell">
    <xdr:from>
      <xdr:col>1</xdr:col>
      <xdr:colOff>28575</xdr:colOff>
      <xdr:row>605</xdr:row>
      <xdr:rowOff>323850</xdr:rowOff>
    </xdr:from>
    <xdr:to>
      <xdr:col>1</xdr:col>
      <xdr:colOff>511175</xdr:colOff>
      <xdr:row>606</xdr:row>
      <xdr:rowOff>276225</xdr:rowOff>
    </xdr:to>
    <xdr:pic>
      <xdr:nvPicPr>
        <xdr:cNvPr id="2440" name="Subgraph-guardian">
          <a:extLst>
            <a:ext uri="{FF2B5EF4-FFF2-40B4-BE49-F238E27FC236}">
              <a16:creationId xmlns:a16="http://schemas.microsoft.com/office/drawing/2014/main" id="{A7E4B6F6-00B6-4294-8F76-C9441EADE024}"/>
            </a:ext>
          </a:extLst>
        </xdr:cNvPr>
        <xdr:cNvPicPr>
          <a:picLocks/>
        </xdr:cNvPicPr>
      </xdr:nvPicPr>
      <xdr:blipFill>
        <a:blip xmlns:r="http://schemas.openxmlformats.org/officeDocument/2006/relationships" r:embed="rId540">
          <a:extLst>
            <a:ext uri="{28A0092B-C50C-407E-A947-70E740481C1C}">
              <a14:useLocalDpi xmlns:a14="http://schemas.microsoft.com/office/drawing/2010/main" val="0"/>
            </a:ext>
          </a:extLst>
        </a:blip>
        <a:stretch>
          <a:fillRect/>
        </a:stretch>
      </xdr:blipFill>
      <xdr:spPr>
        <a:xfrm>
          <a:off x="1047750" y="224885250"/>
          <a:ext cx="482600" cy="317500"/>
        </a:xfrm>
        <a:prstGeom prst="rect">
          <a:avLst/>
        </a:prstGeom>
      </xdr:spPr>
    </xdr:pic>
    <xdr:clientData/>
  </xdr:twoCellAnchor>
  <xdr:twoCellAnchor editAs="oneCell">
    <xdr:from>
      <xdr:col>1</xdr:col>
      <xdr:colOff>28575</xdr:colOff>
      <xdr:row>606</xdr:row>
      <xdr:rowOff>320675</xdr:rowOff>
    </xdr:from>
    <xdr:to>
      <xdr:col>1</xdr:col>
      <xdr:colOff>511175</xdr:colOff>
      <xdr:row>607</xdr:row>
      <xdr:rowOff>266700</xdr:rowOff>
    </xdr:to>
    <xdr:pic>
      <xdr:nvPicPr>
        <xdr:cNvPr id="2444" name="Subgraph-AmericansVsLibs">
          <a:extLst>
            <a:ext uri="{FF2B5EF4-FFF2-40B4-BE49-F238E27FC236}">
              <a16:creationId xmlns:a16="http://schemas.microsoft.com/office/drawing/2014/main" id="{F9CF4D62-AB21-491B-86D1-0941FD3B62B2}"/>
            </a:ext>
          </a:extLst>
        </xdr:cNvPr>
        <xdr:cNvPicPr>
          <a:picLocks/>
        </xdr:cNvPicPr>
      </xdr:nvPicPr>
      <xdr:blipFill>
        <a:blip xmlns:r="http://schemas.openxmlformats.org/officeDocument/2006/relationships" r:embed="rId541">
          <a:extLst>
            <a:ext uri="{28A0092B-C50C-407E-A947-70E740481C1C}">
              <a14:useLocalDpi xmlns:a14="http://schemas.microsoft.com/office/drawing/2010/main" val="0"/>
            </a:ext>
          </a:extLst>
        </a:blip>
        <a:stretch>
          <a:fillRect/>
        </a:stretch>
      </xdr:blipFill>
      <xdr:spPr>
        <a:xfrm>
          <a:off x="1047750" y="225253550"/>
          <a:ext cx="482600" cy="317500"/>
        </a:xfrm>
        <a:prstGeom prst="rect">
          <a:avLst/>
        </a:prstGeom>
      </xdr:spPr>
    </xdr:pic>
    <xdr:clientData/>
  </xdr:twoCellAnchor>
  <xdr:twoCellAnchor editAs="oneCell">
    <xdr:from>
      <xdr:col>1</xdr:col>
      <xdr:colOff>28575</xdr:colOff>
      <xdr:row>607</xdr:row>
      <xdr:rowOff>317500</xdr:rowOff>
    </xdr:from>
    <xdr:to>
      <xdr:col>1</xdr:col>
      <xdr:colOff>511175</xdr:colOff>
      <xdr:row>608</xdr:row>
      <xdr:rowOff>263525</xdr:rowOff>
    </xdr:to>
    <xdr:pic>
      <xdr:nvPicPr>
        <xdr:cNvPr id="2448" name="Subgraph-MittRomney">
          <a:extLst>
            <a:ext uri="{FF2B5EF4-FFF2-40B4-BE49-F238E27FC236}">
              <a16:creationId xmlns:a16="http://schemas.microsoft.com/office/drawing/2014/main" id="{9FC8D115-0C6A-4224-B22F-41E32DF2A833}"/>
            </a:ext>
          </a:extLst>
        </xdr:cNvPr>
        <xdr:cNvPicPr>
          <a:picLocks/>
        </xdr:cNvPicPr>
      </xdr:nvPicPr>
      <xdr:blipFill>
        <a:blip xmlns:r="http://schemas.openxmlformats.org/officeDocument/2006/relationships" r:embed="rId542">
          <a:extLst>
            <a:ext uri="{28A0092B-C50C-407E-A947-70E740481C1C}">
              <a14:useLocalDpi xmlns:a14="http://schemas.microsoft.com/office/drawing/2010/main" val="0"/>
            </a:ext>
          </a:extLst>
        </a:blip>
        <a:stretch>
          <a:fillRect/>
        </a:stretch>
      </xdr:blipFill>
      <xdr:spPr>
        <a:xfrm>
          <a:off x="1047750" y="225621850"/>
          <a:ext cx="482600" cy="317500"/>
        </a:xfrm>
        <a:prstGeom prst="rect">
          <a:avLst/>
        </a:prstGeom>
      </xdr:spPr>
    </xdr:pic>
    <xdr:clientData/>
  </xdr:twoCellAnchor>
  <xdr:twoCellAnchor editAs="oneCell">
    <xdr:from>
      <xdr:col>1</xdr:col>
      <xdr:colOff>28575</xdr:colOff>
      <xdr:row>608</xdr:row>
      <xdr:rowOff>314325</xdr:rowOff>
    </xdr:from>
    <xdr:to>
      <xdr:col>1</xdr:col>
      <xdr:colOff>511175</xdr:colOff>
      <xdr:row>609</xdr:row>
      <xdr:rowOff>254000</xdr:rowOff>
    </xdr:to>
    <xdr:pic>
      <xdr:nvPicPr>
        <xdr:cNvPr id="2452" name="Subgraph-ElijahSchaffer">
          <a:extLst>
            <a:ext uri="{FF2B5EF4-FFF2-40B4-BE49-F238E27FC236}">
              <a16:creationId xmlns:a16="http://schemas.microsoft.com/office/drawing/2014/main" id="{F0861342-E20F-42D2-A4F9-98355CCF2E8B}"/>
            </a:ext>
          </a:extLst>
        </xdr:cNvPr>
        <xdr:cNvPicPr>
          <a:picLocks/>
        </xdr:cNvPicPr>
      </xdr:nvPicPr>
      <xdr:blipFill>
        <a:blip xmlns:r="http://schemas.openxmlformats.org/officeDocument/2006/relationships" r:embed="rId543">
          <a:extLst>
            <a:ext uri="{28A0092B-C50C-407E-A947-70E740481C1C}">
              <a14:useLocalDpi xmlns:a14="http://schemas.microsoft.com/office/drawing/2010/main" val="0"/>
            </a:ext>
          </a:extLst>
        </a:blip>
        <a:stretch>
          <a:fillRect/>
        </a:stretch>
      </xdr:blipFill>
      <xdr:spPr>
        <a:xfrm>
          <a:off x="1047750" y="225990150"/>
          <a:ext cx="482600" cy="317500"/>
        </a:xfrm>
        <a:prstGeom prst="rect">
          <a:avLst/>
        </a:prstGeom>
      </xdr:spPr>
    </xdr:pic>
    <xdr:clientData/>
  </xdr:twoCellAnchor>
  <xdr:twoCellAnchor editAs="oneCell">
    <xdr:from>
      <xdr:col>1</xdr:col>
      <xdr:colOff>28575</xdr:colOff>
      <xdr:row>609</xdr:row>
      <xdr:rowOff>311150</xdr:rowOff>
    </xdr:from>
    <xdr:to>
      <xdr:col>1</xdr:col>
      <xdr:colOff>511175</xdr:colOff>
      <xdr:row>610</xdr:row>
      <xdr:rowOff>257175</xdr:rowOff>
    </xdr:to>
    <xdr:pic>
      <xdr:nvPicPr>
        <xdr:cNvPr id="2456" name="Subgraph-OwenJones84">
          <a:extLst>
            <a:ext uri="{FF2B5EF4-FFF2-40B4-BE49-F238E27FC236}">
              <a16:creationId xmlns:a16="http://schemas.microsoft.com/office/drawing/2014/main" id="{658DE341-D817-4E6B-A887-129322BD244B}"/>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26358450"/>
          <a:ext cx="482600" cy="317500"/>
        </a:xfrm>
        <a:prstGeom prst="rect">
          <a:avLst/>
        </a:prstGeom>
      </xdr:spPr>
    </xdr:pic>
    <xdr:clientData/>
  </xdr:twoCellAnchor>
  <xdr:twoCellAnchor editAs="oneCell">
    <xdr:from>
      <xdr:col>1</xdr:col>
      <xdr:colOff>28575</xdr:colOff>
      <xdr:row>610</xdr:row>
      <xdr:rowOff>307975</xdr:rowOff>
    </xdr:from>
    <xdr:to>
      <xdr:col>1</xdr:col>
      <xdr:colOff>511175</xdr:colOff>
      <xdr:row>611</xdr:row>
      <xdr:rowOff>254000</xdr:rowOff>
    </xdr:to>
    <xdr:pic>
      <xdr:nvPicPr>
        <xdr:cNvPr id="2460" name="Subgraph-BPDAlerts">
          <a:extLst>
            <a:ext uri="{FF2B5EF4-FFF2-40B4-BE49-F238E27FC236}">
              <a16:creationId xmlns:a16="http://schemas.microsoft.com/office/drawing/2014/main" id="{CA438B52-5119-437D-8C6D-E0273594D78B}"/>
            </a:ext>
          </a:extLst>
        </xdr:cNvPr>
        <xdr:cNvPicPr>
          <a:picLocks/>
        </xdr:cNvPicPr>
      </xdr:nvPicPr>
      <xdr:blipFill>
        <a:blip xmlns:r="http://schemas.openxmlformats.org/officeDocument/2006/relationships" r:embed="rId544">
          <a:extLst>
            <a:ext uri="{28A0092B-C50C-407E-A947-70E740481C1C}">
              <a14:useLocalDpi xmlns:a14="http://schemas.microsoft.com/office/drawing/2010/main" val="0"/>
            </a:ext>
          </a:extLst>
        </a:blip>
        <a:stretch>
          <a:fillRect/>
        </a:stretch>
      </xdr:blipFill>
      <xdr:spPr>
        <a:xfrm>
          <a:off x="1047750" y="226726750"/>
          <a:ext cx="482600" cy="317500"/>
        </a:xfrm>
        <a:prstGeom prst="rect">
          <a:avLst/>
        </a:prstGeom>
      </xdr:spPr>
    </xdr:pic>
    <xdr:clientData/>
  </xdr:twoCellAnchor>
  <xdr:twoCellAnchor editAs="oneCell">
    <xdr:from>
      <xdr:col>1</xdr:col>
      <xdr:colOff>28575</xdr:colOff>
      <xdr:row>611</xdr:row>
      <xdr:rowOff>304800</xdr:rowOff>
    </xdr:from>
    <xdr:to>
      <xdr:col>1</xdr:col>
      <xdr:colOff>511175</xdr:colOff>
      <xdr:row>612</xdr:row>
      <xdr:rowOff>257175</xdr:rowOff>
    </xdr:to>
    <xdr:pic>
      <xdr:nvPicPr>
        <xdr:cNvPr id="2464" name="Subgraph-HKrassenstein">
          <a:extLst>
            <a:ext uri="{FF2B5EF4-FFF2-40B4-BE49-F238E27FC236}">
              <a16:creationId xmlns:a16="http://schemas.microsoft.com/office/drawing/2014/main" id="{4688342B-52FA-41F0-AC60-19C032458D00}"/>
            </a:ext>
          </a:extLst>
        </xdr:cNvPr>
        <xdr:cNvPicPr>
          <a:picLocks/>
        </xdr:cNvPicPr>
      </xdr:nvPicPr>
      <xdr:blipFill>
        <a:blip xmlns:r="http://schemas.openxmlformats.org/officeDocument/2006/relationships" r:embed="rId545">
          <a:extLst>
            <a:ext uri="{28A0092B-C50C-407E-A947-70E740481C1C}">
              <a14:useLocalDpi xmlns:a14="http://schemas.microsoft.com/office/drawing/2010/main" val="0"/>
            </a:ext>
          </a:extLst>
        </a:blip>
        <a:stretch>
          <a:fillRect/>
        </a:stretch>
      </xdr:blipFill>
      <xdr:spPr>
        <a:xfrm>
          <a:off x="1047750" y="227095050"/>
          <a:ext cx="482600" cy="317500"/>
        </a:xfrm>
        <a:prstGeom prst="rect">
          <a:avLst/>
        </a:prstGeom>
      </xdr:spPr>
    </xdr:pic>
    <xdr:clientData/>
  </xdr:twoCellAnchor>
  <xdr:twoCellAnchor editAs="oneCell">
    <xdr:from>
      <xdr:col>1</xdr:col>
      <xdr:colOff>28575</xdr:colOff>
      <xdr:row>612</xdr:row>
      <xdr:rowOff>301625</xdr:rowOff>
    </xdr:from>
    <xdr:to>
      <xdr:col>1</xdr:col>
      <xdr:colOff>511175</xdr:colOff>
      <xdr:row>613</xdr:row>
      <xdr:rowOff>247650</xdr:rowOff>
    </xdr:to>
    <xdr:pic>
      <xdr:nvPicPr>
        <xdr:cNvPr id="2468" name="Subgraph-TheOldBastard66">
          <a:extLst>
            <a:ext uri="{FF2B5EF4-FFF2-40B4-BE49-F238E27FC236}">
              <a16:creationId xmlns:a16="http://schemas.microsoft.com/office/drawing/2014/main" id="{D3845919-86C5-487C-B598-C819D6649574}"/>
            </a:ext>
          </a:extLst>
        </xdr:cNvPr>
        <xdr:cNvPicPr>
          <a:picLocks/>
        </xdr:cNvPicPr>
      </xdr:nvPicPr>
      <xdr:blipFill>
        <a:blip xmlns:r="http://schemas.openxmlformats.org/officeDocument/2006/relationships" r:embed="rId546">
          <a:extLst>
            <a:ext uri="{28A0092B-C50C-407E-A947-70E740481C1C}">
              <a14:useLocalDpi xmlns:a14="http://schemas.microsoft.com/office/drawing/2010/main" val="0"/>
            </a:ext>
          </a:extLst>
        </a:blip>
        <a:stretch>
          <a:fillRect/>
        </a:stretch>
      </xdr:blipFill>
      <xdr:spPr>
        <a:xfrm>
          <a:off x="1047750" y="227463350"/>
          <a:ext cx="482600" cy="317500"/>
        </a:xfrm>
        <a:prstGeom prst="rect">
          <a:avLst/>
        </a:prstGeom>
      </xdr:spPr>
    </xdr:pic>
    <xdr:clientData/>
  </xdr:twoCellAnchor>
  <xdr:twoCellAnchor editAs="oneCell">
    <xdr:from>
      <xdr:col>1</xdr:col>
      <xdr:colOff>28575</xdr:colOff>
      <xdr:row>613</xdr:row>
      <xdr:rowOff>298450</xdr:rowOff>
    </xdr:from>
    <xdr:to>
      <xdr:col>1</xdr:col>
      <xdr:colOff>511175</xdr:colOff>
      <xdr:row>614</xdr:row>
      <xdr:rowOff>244475</xdr:rowOff>
    </xdr:to>
    <xdr:pic>
      <xdr:nvPicPr>
        <xdr:cNvPr id="2472" name="Subgraph-JosephMRyan1">
          <a:extLst>
            <a:ext uri="{FF2B5EF4-FFF2-40B4-BE49-F238E27FC236}">
              <a16:creationId xmlns:a16="http://schemas.microsoft.com/office/drawing/2014/main" id="{F4CE8764-ED65-40B7-A8BE-9DCE59C5FCC5}"/>
            </a:ext>
          </a:extLst>
        </xdr:cNvPr>
        <xdr:cNvPicPr>
          <a:picLocks/>
        </xdr:cNvPicPr>
      </xdr:nvPicPr>
      <xdr:blipFill>
        <a:blip xmlns:r="http://schemas.openxmlformats.org/officeDocument/2006/relationships" r:embed="rId547">
          <a:extLst>
            <a:ext uri="{28A0092B-C50C-407E-A947-70E740481C1C}">
              <a14:useLocalDpi xmlns:a14="http://schemas.microsoft.com/office/drawing/2010/main" val="0"/>
            </a:ext>
          </a:extLst>
        </a:blip>
        <a:stretch>
          <a:fillRect/>
        </a:stretch>
      </xdr:blipFill>
      <xdr:spPr>
        <a:xfrm>
          <a:off x="1047750" y="227831650"/>
          <a:ext cx="482600" cy="317500"/>
        </a:xfrm>
        <a:prstGeom prst="rect">
          <a:avLst/>
        </a:prstGeom>
      </xdr:spPr>
    </xdr:pic>
    <xdr:clientData/>
  </xdr:twoCellAnchor>
  <xdr:twoCellAnchor editAs="oneCell">
    <xdr:from>
      <xdr:col>1</xdr:col>
      <xdr:colOff>28575</xdr:colOff>
      <xdr:row>614</xdr:row>
      <xdr:rowOff>295275</xdr:rowOff>
    </xdr:from>
    <xdr:to>
      <xdr:col>1</xdr:col>
      <xdr:colOff>511175</xdr:colOff>
      <xdr:row>615</xdr:row>
      <xdr:rowOff>234950</xdr:rowOff>
    </xdr:to>
    <xdr:pic>
      <xdr:nvPicPr>
        <xdr:cNvPr id="2476" name="Subgraph-NYCCouncil">
          <a:extLst>
            <a:ext uri="{FF2B5EF4-FFF2-40B4-BE49-F238E27FC236}">
              <a16:creationId xmlns:a16="http://schemas.microsoft.com/office/drawing/2014/main" id="{DF5E0E2B-82FE-416B-BFF5-9997A89C216B}"/>
            </a:ext>
          </a:extLst>
        </xdr:cNvPr>
        <xdr:cNvPicPr>
          <a:picLocks/>
        </xdr:cNvPicPr>
      </xdr:nvPicPr>
      <xdr:blipFill>
        <a:blip xmlns:r="http://schemas.openxmlformats.org/officeDocument/2006/relationships" r:embed="rId548">
          <a:extLst>
            <a:ext uri="{28A0092B-C50C-407E-A947-70E740481C1C}">
              <a14:useLocalDpi xmlns:a14="http://schemas.microsoft.com/office/drawing/2010/main" val="0"/>
            </a:ext>
          </a:extLst>
        </a:blip>
        <a:stretch>
          <a:fillRect/>
        </a:stretch>
      </xdr:blipFill>
      <xdr:spPr>
        <a:xfrm>
          <a:off x="1047750" y="228199950"/>
          <a:ext cx="482600" cy="317500"/>
        </a:xfrm>
        <a:prstGeom prst="rect">
          <a:avLst/>
        </a:prstGeom>
      </xdr:spPr>
    </xdr:pic>
    <xdr:clientData/>
  </xdr:twoCellAnchor>
  <xdr:twoCellAnchor editAs="oneCell">
    <xdr:from>
      <xdr:col>1</xdr:col>
      <xdr:colOff>28575</xdr:colOff>
      <xdr:row>615</xdr:row>
      <xdr:rowOff>292100</xdr:rowOff>
    </xdr:from>
    <xdr:to>
      <xdr:col>1</xdr:col>
      <xdr:colOff>511175</xdr:colOff>
      <xdr:row>616</xdr:row>
      <xdr:rowOff>238125</xdr:rowOff>
    </xdr:to>
    <xdr:pic>
      <xdr:nvPicPr>
        <xdr:cNvPr id="2480" name="Subgraph-NYCComptroller">
          <a:extLst>
            <a:ext uri="{FF2B5EF4-FFF2-40B4-BE49-F238E27FC236}">
              <a16:creationId xmlns:a16="http://schemas.microsoft.com/office/drawing/2014/main" id="{1A03A620-5A08-4CAD-9B1C-281ACEACBD4B}"/>
            </a:ext>
          </a:extLst>
        </xdr:cNvPr>
        <xdr:cNvPicPr>
          <a:picLocks/>
        </xdr:cNvPicPr>
      </xdr:nvPicPr>
      <xdr:blipFill>
        <a:blip xmlns:r="http://schemas.openxmlformats.org/officeDocument/2006/relationships" r:embed="rId549">
          <a:extLst>
            <a:ext uri="{28A0092B-C50C-407E-A947-70E740481C1C}">
              <a14:useLocalDpi xmlns:a14="http://schemas.microsoft.com/office/drawing/2010/main" val="0"/>
            </a:ext>
          </a:extLst>
        </a:blip>
        <a:stretch>
          <a:fillRect/>
        </a:stretch>
      </xdr:blipFill>
      <xdr:spPr>
        <a:xfrm>
          <a:off x="1047750" y="228568250"/>
          <a:ext cx="482600" cy="317500"/>
        </a:xfrm>
        <a:prstGeom prst="rect">
          <a:avLst/>
        </a:prstGeom>
      </xdr:spPr>
    </xdr:pic>
    <xdr:clientData/>
  </xdr:twoCellAnchor>
  <xdr:twoCellAnchor editAs="oneCell">
    <xdr:from>
      <xdr:col>1</xdr:col>
      <xdr:colOff>28575</xdr:colOff>
      <xdr:row>616</xdr:row>
      <xdr:rowOff>288925</xdr:rowOff>
    </xdr:from>
    <xdr:to>
      <xdr:col>1</xdr:col>
      <xdr:colOff>511175</xdr:colOff>
      <xdr:row>617</xdr:row>
      <xdr:rowOff>234950</xdr:rowOff>
    </xdr:to>
    <xdr:pic>
      <xdr:nvPicPr>
        <xdr:cNvPr id="2484" name="Subgraph-NYCSpeakerCoJo">
          <a:extLst>
            <a:ext uri="{FF2B5EF4-FFF2-40B4-BE49-F238E27FC236}">
              <a16:creationId xmlns:a16="http://schemas.microsoft.com/office/drawing/2014/main" id="{6DFDD128-CAD5-485F-B7DF-E9E1F89F6B6F}"/>
            </a:ext>
          </a:extLst>
        </xdr:cNvPr>
        <xdr:cNvPicPr>
          <a:picLocks/>
        </xdr:cNvPicPr>
      </xdr:nvPicPr>
      <xdr:blipFill>
        <a:blip xmlns:r="http://schemas.openxmlformats.org/officeDocument/2006/relationships" r:embed="rId550">
          <a:extLst>
            <a:ext uri="{28A0092B-C50C-407E-A947-70E740481C1C}">
              <a14:useLocalDpi xmlns:a14="http://schemas.microsoft.com/office/drawing/2010/main" val="0"/>
            </a:ext>
          </a:extLst>
        </a:blip>
        <a:stretch>
          <a:fillRect/>
        </a:stretch>
      </xdr:blipFill>
      <xdr:spPr>
        <a:xfrm>
          <a:off x="1047750" y="228936550"/>
          <a:ext cx="482600" cy="317500"/>
        </a:xfrm>
        <a:prstGeom prst="rect">
          <a:avLst/>
        </a:prstGeom>
      </xdr:spPr>
    </xdr:pic>
    <xdr:clientData/>
  </xdr:twoCellAnchor>
  <xdr:twoCellAnchor editAs="oneCell">
    <xdr:from>
      <xdr:col>1</xdr:col>
      <xdr:colOff>28575</xdr:colOff>
      <xdr:row>617</xdr:row>
      <xdr:rowOff>285750</xdr:rowOff>
    </xdr:from>
    <xdr:to>
      <xdr:col>1</xdr:col>
      <xdr:colOff>511175</xdr:colOff>
      <xdr:row>618</xdr:row>
      <xdr:rowOff>238125</xdr:rowOff>
    </xdr:to>
    <xdr:pic>
      <xdr:nvPicPr>
        <xdr:cNvPr id="2488" name="Subgraph-ChrisLoesch">
          <a:extLst>
            <a:ext uri="{FF2B5EF4-FFF2-40B4-BE49-F238E27FC236}">
              <a16:creationId xmlns:a16="http://schemas.microsoft.com/office/drawing/2014/main" id="{11DAD6DC-1ACF-4D16-A5BF-286E76F23C0D}"/>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29304850"/>
          <a:ext cx="482600" cy="317500"/>
        </a:xfrm>
        <a:prstGeom prst="rect">
          <a:avLst/>
        </a:prstGeom>
      </xdr:spPr>
    </xdr:pic>
    <xdr:clientData/>
  </xdr:twoCellAnchor>
  <xdr:twoCellAnchor editAs="oneCell">
    <xdr:from>
      <xdr:col>1</xdr:col>
      <xdr:colOff>28575</xdr:colOff>
      <xdr:row>618</xdr:row>
      <xdr:rowOff>282575</xdr:rowOff>
    </xdr:from>
    <xdr:to>
      <xdr:col>1</xdr:col>
      <xdr:colOff>511175</xdr:colOff>
      <xdr:row>619</xdr:row>
      <xdr:rowOff>228600</xdr:rowOff>
    </xdr:to>
    <xdr:pic>
      <xdr:nvPicPr>
        <xdr:cNvPr id="2492" name="Subgraph-CTVNews">
          <a:extLst>
            <a:ext uri="{FF2B5EF4-FFF2-40B4-BE49-F238E27FC236}">
              <a16:creationId xmlns:a16="http://schemas.microsoft.com/office/drawing/2014/main" id="{60B1A531-6ED9-4172-986D-762222B255FE}"/>
            </a:ext>
          </a:extLst>
        </xdr:cNvPr>
        <xdr:cNvPicPr>
          <a:picLocks/>
        </xdr:cNvPicPr>
      </xdr:nvPicPr>
      <xdr:blipFill>
        <a:blip xmlns:r="http://schemas.openxmlformats.org/officeDocument/2006/relationships" r:embed="rId551">
          <a:extLst>
            <a:ext uri="{28A0092B-C50C-407E-A947-70E740481C1C}">
              <a14:useLocalDpi xmlns:a14="http://schemas.microsoft.com/office/drawing/2010/main" val="0"/>
            </a:ext>
          </a:extLst>
        </a:blip>
        <a:stretch>
          <a:fillRect/>
        </a:stretch>
      </xdr:blipFill>
      <xdr:spPr>
        <a:xfrm>
          <a:off x="1047750" y="229673150"/>
          <a:ext cx="482600" cy="317500"/>
        </a:xfrm>
        <a:prstGeom prst="rect">
          <a:avLst/>
        </a:prstGeom>
      </xdr:spPr>
    </xdr:pic>
    <xdr:clientData/>
  </xdr:twoCellAnchor>
  <xdr:twoCellAnchor editAs="oneCell">
    <xdr:from>
      <xdr:col>1</xdr:col>
      <xdr:colOff>28575</xdr:colOff>
      <xdr:row>619</xdr:row>
      <xdr:rowOff>279400</xdr:rowOff>
    </xdr:from>
    <xdr:to>
      <xdr:col>1</xdr:col>
      <xdr:colOff>511175</xdr:colOff>
      <xdr:row>620</xdr:row>
      <xdr:rowOff>225425</xdr:rowOff>
    </xdr:to>
    <xdr:pic>
      <xdr:nvPicPr>
        <xdr:cNvPr id="2496" name="Subgraph-SenateGOP">
          <a:extLst>
            <a:ext uri="{FF2B5EF4-FFF2-40B4-BE49-F238E27FC236}">
              <a16:creationId xmlns:a16="http://schemas.microsoft.com/office/drawing/2014/main" id="{92E9EEFE-4FAF-4B5D-A1EE-608291836C5E}"/>
            </a:ext>
          </a:extLst>
        </xdr:cNvPr>
        <xdr:cNvPicPr>
          <a:picLocks/>
        </xdr:cNvPicPr>
      </xdr:nvPicPr>
      <xdr:blipFill>
        <a:blip xmlns:r="http://schemas.openxmlformats.org/officeDocument/2006/relationships" r:embed="rId552">
          <a:extLst>
            <a:ext uri="{28A0092B-C50C-407E-A947-70E740481C1C}">
              <a14:useLocalDpi xmlns:a14="http://schemas.microsoft.com/office/drawing/2010/main" val="0"/>
            </a:ext>
          </a:extLst>
        </a:blip>
        <a:stretch>
          <a:fillRect/>
        </a:stretch>
      </xdr:blipFill>
      <xdr:spPr>
        <a:xfrm>
          <a:off x="1047750" y="230041450"/>
          <a:ext cx="482600" cy="317500"/>
        </a:xfrm>
        <a:prstGeom prst="rect">
          <a:avLst/>
        </a:prstGeom>
      </xdr:spPr>
    </xdr:pic>
    <xdr:clientData/>
  </xdr:twoCellAnchor>
  <xdr:twoCellAnchor editAs="oneCell">
    <xdr:from>
      <xdr:col>1</xdr:col>
      <xdr:colOff>28575</xdr:colOff>
      <xdr:row>620</xdr:row>
      <xdr:rowOff>276225</xdr:rowOff>
    </xdr:from>
    <xdr:to>
      <xdr:col>1</xdr:col>
      <xdr:colOff>511175</xdr:colOff>
      <xdr:row>621</xdr:row>
      <xdr:rowOff>215900</xdr:rowOff>
    </xdr:to>
    <xdr:pic>
      <xdr:nvPicPr>
        <xdr:cNvPr id="2500" name="Subgraph-NYPDFIRSTDEP">
          <a:extLst>
            <a:ext uri="{FF2B5EF4-FFF2-40B4-BE49-F238E27FC236}">
              <a16:creationId xmlns:a16="http://schemas.microsoft.com/office/drawing/2014/main" id="{C8703184-FCDE-43CC-916A-9CFE978706FA}"/>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30409750"/>
          <a:ext cx="482600" cy="317500"/>
        </a:xfrm>
        <a:prstGeom prst="rect">
          <a:avLst/>
        </a:prstGeom>
      </xdr:spPr>
    </xdr:pic>
    <xdr:clientData/>
  </xdr:twoCellAnchor>
  <xdr:twoCellAnchor editAs="oneCell">
    <xdr:from>
      <xdr:col>1</xdr:col>
      <xdr:colOff>28575</xdr:colOff>
      <xdr:row>621</xdr:row>
      <xdr:rowOff>273050</xdr:rowOff>
    </xdr:from>
    <xdr:to>
      <xdr:col>1</xdr:col>
      <xdr:colOff>511175</xdr:colOff>
      <xdr:row>622</xdr:row>
      <xdr:rowOff>219075</xdr:rowOff>
    </xdr:to>
    <xdr:pic>
      <xdr:nvPicPr>
        <xdr:cNvPr id="2504" name="Subgraph-senatemajldr">
          <a:extLst>
            <a:ext uri="{FF2B5EF4-FFF2-40B4-BE49-F238E27FC236}">
              <a16:creationId xmlns:a16="http://schemas.microsoft.com/office/drawing/2014/main" id="{1A6ADA35-4858-4F56-9F63-916DD767A5AB}"/>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30778050"/>
          <a:ext cx="482600" cy="317500"/>
        </a:xfrm>
        <a:prstGeom prst="rect">
          <a:avLst/>
        </a:prstGeom>
      </xdr:spPr>
    </xdr:pic>
    <xdr:clientData/>
  </xdr:twoCellAnchor>
  <xdr:twoCellAnchor editAs="oneCell">
    <xdr:from>
      <xdr:col>1</xdr:col>
      <xdr:colOff>28575</xdr:colOff>
      <xdr:row>622</xdr:row>
      <xdr:rowOff>269875</xdr:rowOff>
    </xdr:from>
    <xdr:to>
      <xdr:col>1</xdr:col>
      <xdr:colOff>511175</xdr:colOff>
      <xdr:row>623</xdr:row>
      <xdr:rowOff>215900</xdr:rowOff>
    </xdr:to>
    <xdr:pic>
      <xdr:nvPicPr>
        <xdr:cNvPr id="2508" name="Subgraph-tjomac">
          <a:extLst>
            <a:ext uri="{FF2B5EF4-FFF2-40B4-BE49-F238E27FC236}">
              <a16:creationId xmlns:a16="http://schemas.microsoft.com/office/drawing/2014/main" id="{60ED0550-08D2-40DF-AF38-847F82A80414}"/>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31146350"/>
          <a:ext cx="482600" cy="317500"/>
        </a:xfrm>
        <a:prstGeom prst="rect">
          <a:avLst/>
        </a:prstGeom>
      </xdr:spPr>
    </xdr:pic>
    <xdr:clientData/>
  </xdr:twoCellAnchor>
  <xdr:twoCellAnchor editAs="oneCell">
    <xdr:from>
      <xdr:col>1</xdr:col>
      <xdr:colOff>28575</xdr:colOff>
      <xdr:row>623</xdr:row>
      <xdr:rowOff>266700</xdr:rowOff>
    </xdr:from>
    <xdr:to>
      <xdr:col>1</xdr:col>
      <xdr:colOff>511175</xdr:colOff>
      <xdr:row>624</xdr:row>
      <xdr:rowOff>219075</xdr:rowOff>
    </xdr:to>
    <xdr:pic>
      <xdr:nvPicPr>
        <xdr:cNvPr id="2512" name="Subgraph-fglfan4ever27">
          <a:extLst>
            <a:ext uri="{FF2B5EF4-FFF2-40B4-BE49-F238E27FC236}">
              <a16:creationId xmlns:a16="http://schemas.microsoft.com/office/drawing/2014/main" id="{1DA51BCE-630E-467D-A25A-6C6CF0B4FC3D}"/>
            </a:ext>
          </a:extLst>
        </xdr:cNvPr>
        <xdr:cNvPicPr>
          <a:picLocks/>
        </xdr:cNvPicPr>
      </xdr:nvPicPr>
      <xdr:blipFill>
        <a:blip xmlns:r="http://schemas.openxmlformats.org/officeDocument/2006/relationships" r:embed="rId553">
          <a:extLst>
            <a:ext uri="{28A0092B-C50C-407E-A947-70E740481C1C}">
              <a14:useLocalDpi xmlns:a14="http://schemas.microsoft.com/office/drawing/2010/main" val="0"/>
            </a:ext>
          </a:extLst>
        </a:blip>
        <a:stretch>
          <a:fillRect/>
        </a:stretch>
      </xdr:blipFill>
      <xdr:spPr>
        <a:xfrm>
          <a:off x="1047750" y="231514650"/>
          <a:ext cx="482600" cy="317500"/>
        </a:xfrm>
        <a:prstGeom prst="rect">
          <a:avLst/>
        </a:prstGeom>
      </xdr:spPr>
    </xdr:pic>
    <xdr:clientData/>
  </xdr:twoCellAnchor>
  <xdr:twoCellAnchor editAs="oneCell">
    <xdr:from>
      <xdr:col>1</xdr:col>
      <xdr:colOff>28575</xdr:colOff>
      <xdr:row>624</xdr:row>
      <xdr:rowOff>263525</xdr:rowOff>
    </xdr:from>
    <xdr:to>
      <xdr:col>1</xdr:col>
      <xdr:colOff>511175</xdr:colOff>
      <xdr:row>625</xdr:row>
      <xdr:rowOff>209550</xdr:rowOff>
    </xdr:to>
    <xdr:pic>
      <xdr:nvPicPr>
        <xdr:cNvPr id="2516" name="Subgraph-MOTruthOrFake">
          <a:extLst>
            <a:ext uri="{FF2B5EF4-FFF2-40B4-BE49-F238E27FC236}">
              <a16:creationId xmlns:a16="http://schemas.microsoft.com/office/drawing/2014/main" id="{AF56101D-84B7-4D43-991A-B492494E15A6}"/>
            </a:ext>
          </a:extLst>
        </xdr:cNvPr>
        <xdr:cNvPicPr>
          <a:picLocks/>
        </xdr:cNvPicPr>
      </xdr:nvPicPr>
      <xdr:blipFill>
        <a:blip xmlns:r="http://schemas.openxmlformats.org/officeDocument/2006/relationships" r:embed="rId554">
          <a:extLst>
            <a:ext uri="{28A0092B-C50C-407E-A947-70E740481C1C}">
              <a14:useLocalDpi xmlns:a14="http://schemas.microsoft.com/office/drawing/2010/main" val="0"/>
            </a:ext>
          </a:extLst>
        </a:blip>
        <a:stretch>
          <a:fillRect/>
        </a:stretch>
      </xdr:blipFill>
      <xdr:spPr>
        <a:xfrm>
          <a:off x="1047750" y="231882950"/>
          <a:ext cx="482600" cy="317500"/>
        </a:xfrm>
        <a:prstGeom prst="rect">
          <a:avLst/>
        </a:prstGeom>
      </xdr:spPr>
    </xdr:pic>
    <xdr:clientData/>
  </xdr:twoCellAnchor>
  <xdr:twoCellAnchor editAs="oneCell">
    <xdr:from>
      <xdr:col>1</xdr:col>
      <xdr:colOff>28575</xdr:colOff>
      <xdr:row>625</xdr:row>
      <xdr:rowOff>260350</xdr:rowOff>
    </xdr:from>
    <xdr:to>
      <xdr:col>1</xdr:col>
      <xdr:colOff>511175</xdr:colOff>
      <xdr:row>626</xdr:row>
      <xdr:rowOff>206375</xdr:rowOff>
    </xdr:to>
    <xdr:pic>
      <xdr:nvPicPr>
        <xdr:cNvPr id="2520" name="Subgraph-RepLeeZeldin">
          <a:extLst>
            <a:ext uri="{FF2B5EF4-FFF2-40B4-BE49-F238E27FC236}">
              <a16:creationId xmlns:a16="http://schemas.microsoft.com/office/drawing/2014/main" id="{D64EE223-CE9D-4890-A638-85984551F022}"/>
            </a:ext>
          </a:extLst>
        </xdr:cNvPr>
        <xdr:cNvPicPr>
          <a:picLocks/>
        </xdr:cNvPicPr>
      </xdr:nvPicPr>
      <xdr:blipFill>
        <a:blip xmlns:r="http://schemas.openxmlformats.org/officeDocument/2006/relationships" r:embed="rId555">
          <a:extLst>
            <a:ext uri="{28A0092B-C50C-407E-A947-70E740481C1C}">
              <a14:useLocalDpi xmlns:a14="http://schemas.microsoft.com/office/drawing/2010/main" val="0"/>
            </a:ext>
          </a:extLst>
        </a:blip>
        <a:stretch>
          <a:fillRect/>
        </a:stretch>
      </xdr:blipFill>
      <xdr:spPr>
        <a:xfrm>
          <a:off x="1047750" y="232251250"/>
          <a:ext cx="482600" cy="317500"/>
        </a:xfrm>
        <a:prstGeom prst="rect">
          <a:avLst/>
        </a:prstGeom>
      </xdr:spPr>
    </xdr:pic>
    <xdr:clientData/>
  </xdr:twoCellAnchor>
  <xdr:twoCellAnchor editAs="oneCell">
    <xdr:from>
      <xdr:col>1</xdr:col>
      <xdr:colOff>28575</xdr:colOff>
      <xdr:row>626</xdr:row>
      <xdr:rowOff>257175</xdr:rowOff>
    </xdr:from>
    <xdr:to>
      <xdr:col>1</xdr:col>
      <xdr:colOff>511175</xdr:colOff>
      <xdr:row>627</xdr:row>
      <xdr:rowOff>196850</xdr:rowOff>
    </xdr:to>
    <xdr:pic>
      <xdr:nvPicPr>
        <xdr:cNvPr id="2524" name="Subgraph-lisareid11">
          <a:extLst>
            <a:ext uri="{FF2B5EF4-FFF2-40B4-BE49-F238E27FC236}">
              <a16:creationId xmlns:a16="http://schemas.microsoft.com/office/drawing/2014/main" id="{5653EF6B-8993-4989-ADD0-3CB7DFB3172D}"/>
            </a:ext>
          </a:extLst>
        </xdr:cNvPr>
        <xdr:cNvPicPr>
          <a:picLocks/>
        </xdr:cNvPicPr>
      </xdr:nvPicPr>
      <xdr:blipFill>
        <a:blip xmlns:r="http://schemas.openxmlformats.org/officeDocument/2006/relationships" r:embed="rId556">
          <a:extLst>
            <a:ext uri="{28A0092B-C50C-407E-A947-70E740481C1C}">
              <a14:useLocalDpi xmlns:a14="http://schemas.microsoft.com/office/drawing/2010/main" val="0"/>
            </a:ext>
          </a:extLst>
        </a:blip>
        <a:stretch>
          <a:fillRect/>
        </a:stretch>
      </xdr:blipFill>
      <xdr:spPr>
        <a:xfrm>
          <a:off x="1047750" y="232619550"/>
          <a:ext cx="482600" cy="317500"/>
        </a:xfrm>
        <a:prstGeom prst="rect">
          <a:avLst/>
        </a:prstGeom>
      </xdr:spPr>
    </xdr:pic>
    <xdr:clientData/>
  </xdr:twoCellAnchor>
  <xdr:twoCellAnchor editAs="oneCell">
    <xdr:from>
      <xdr:col>1</xdr:col>
      <xdr:colOff>28575</xdr:colOff>
      <xdr:row>627</xdr:row>
      <xdr:rowOff>254000</xdr:rowOff>
    </xdr:from>
    <xdr:to>
      <xdr:col>1</xdr:col>
      <xdr:colOff>511175</xdr:colOff>
      <xdr:row>628</xdr:row>
      <xdr:rowOff>200025</xdr:rowOff>
    </xdr:to>
    <xdr:pic>
      <xdr:nvPicPr>
        <xdr:cNvPr id="2528" name="Subgraph-RaidDigital">
          <a:extLst>
            <a:ext uri="{FF2B5EF4-FFF2-40B4-BE49-F238E27FC236}">
              <a16:creationId xmlns:a16="http://schemas.microsoft.com/office/drawing/2014/main" id="{7B2DE6DA-958A-461A-BA74-8A0A9EEAFDF6}"/>
            </a:ext>
          </a:extLst>
        </xdr:cNvPr>
        <xdr:cNvPicPr>
          <a:picLocks/>
        </xdr:cNvPicPr>
      </xdr:nvPicPr>
      <xdr:blipFill>
        <a:blip xmlns:r="http://schemas.openxmlformats.org/officeDocument/2006/relationships" r:embed="rId557">
          <a:extLst>
            <a:ext uri="{28A0092B-C50C-407E-A947-70E740481C1C}">
              <a14:useLocalDpi xmlns:a14="http://schemas.microsoft.com/office/drawing/2010/main" val="0"/>
            </a:ext>
          </a:extLst>
        </a:blip>
        <a:stretch>
          <a:fillRect/>
        </a:stretch>
      </xdr:blipFill>
      <xdr:spPr>
        <a:xfrm>
          <a:off x="1047750" y="232987850"/>
          <a:ext cx="482600" cy="317500"/>
        </a:xfrm>
        <a:prstGeom prst="rect">
          <a:avLst/>
        </a:prstGeom>
      </xdr:spPr>
    </xdr:pic>
    <xdr:clientData/>
  </xdr:twoCellAnchor>
  <xdr:twoCellAnchor editAs="oneCell">
    <xdr:from>
      <xdr:col>1</xdr:col>
      <xdr:colOff>28575</xdr:colOff>
      <xdr:row>628</xdr:row>
      <xdr:rowOff>250825</xdr:rowOff>
    </xdr:from>
    <xdr:to>
      <xdr:col>1</xdr:col>
      <xdr:colOff>511175</xdr:colOff>
      <xdr:row>629</xdr:row>
      <xdr:rowOff>196850</xdr:rowOff>
    </xdr:to>
    <xdr:pic>
      <xdr:nvPicPr>
        <xdr:cNvPr id="2532" name="Subgraph-JesseBWatters">
          <a:extLst>
            <a:ext uri="{FF2B5EF4-FFF2-40B4-BE49-F238E27FC236}">
              <a16:creationId xmlns:a16="http://schemas.microsoft.com/office/drawing/2014/main" id="{3B243CA2-18CB-463B-96B8-7C78B72D1B6F}"/>
            </a:ext>
          </a:extLst>
        </xdr:cNvPr>
        <xdr:cNvPicPr>
          <a:picLocks/>
        </xdr:cNvPicPr>
      </xdr:nvPicPr>
      <xdr:blipFill>
        <a:blip xmlns:r="http://schemas.openxmlformats.org/officeDocument/2006/relationships" r:embed="rId558">
          <a:extLst>
            <a:ext uri="{28A0092B-C50C-407E-A947-70E740481C1C}">
              <a14:useLocalDpi xmlns:a14="http://schemas.microsoft.com/office/drawing/2010/main" val="0"/>
            </a:ext>
          </a:extLst>
        </a:blip>
        <a:stretch>
          <a:fillRect/>
        </a:stretch>
      </xdr:blipFill>
      <xdr:spPr>
        <a:xfrm>
          <a:off x="1047750" y="233356150"/>
          <a:ext cx="482600" cy="317500"/>
        </a:xfrm>
        <a:prstGeom prst="rect">
          <a:avLst/>
        </a:prstGeom>
      </xdr:spPr>
    </xdr:pic>
    <xdr:clientData/>
  </xdr:twoCellAnchor>
  <xdr:twoCellAnchor editAs="oneCell">
    <xdr:from>
      <xdr:col>1</xdr:col>
      <xdr:colOff>28575</xdr:colOff>
      <xdr:row>629</xdr:row>
      <xdr:rowOff>247650</xdr:rowOff>
    </xdr:from>
    <xdr:to>
      <xdr:col>1</xdr:col>
      <xdr:colOff>511175</xdr:colOff>
      <xdr:row>630</xdr:row>
      <xdr:rowOff>200025</xdr:rowOff>
    </xdr:to>
    <xdr:pic>
      <xdr:nvPicPr>
        <xdr:cNvPr id="2536" name="Subgraph-greggutfeld">
          <a:extLst>
            <a:ext uri="{FF2B5EF4-FFF2-40B4-BE49-F238E27FC236}">
              <a16:creationId xmlns:a16="http://schemas.microsoft.com/office/drawing/2014/main" id="{A053C2EF-1DD2-446F-9F66-5FED2F48D6E3}"/>
            </a:ext>
          </a:extLst>
        </xdr:cNvPr>
        <xdr:cNvPicPr>
          <a:picLocks/>
        </xdr:cNvPicPr>
      </xdr:nvPicPr>
      <xdr:blipFill>
        <a:blip xmlns:r="http://schemas.openxmlformats.org/officeDocument/2006/relationships" r:embed="rId558">
          <a:extLst>
            <a:ext uri="{28A0092B-C50C-407E-A947-70E740481C1C}">
              <a14:useLocalDpi xmlns:a14="http://schemas.microsoft.com/office/drawing/2010/main" val="0"/>
            </a:ext>
          </a:extLst>
        </a:blip>
        <a:stretch>
          <a:fillRect/>
        </a:stretch>
      </xdr:blipFill>
      <xdr:spPr>
        <a:xfrm>
          <a:off x="1047750" y="233724450"/>
          <a:ext cx="482600" cy="317500"/>
        </a:xfrm>
        <a:prstGeom prst="rect">
          <a:avLst/>
        </a:prstGeom>
      </xdr:spPr>
    </xdr:pic>
    <xdr:clientData/>
  </xdr:twoCellAnchor>
  <xdr:twoCellAnchor editAs="oneCell">
    <xdr:from>
      <xdr:col>1</xdr:col>
      <xdr:colOff>28575</xdr:colOff>
      <xdr:row>630</xdr:row>
      <xdr:rowOff>244475</xdr:rowOff>
    </xdr:from>
    <xdr:to>
      <xdr:col>1</xdr:col>
      <xdr:colOff>511175</xdr:colOff>
      <xdr:row>631</xdr:row>
      <xdr:rowOff>190500</xdr:rowOff>
    </xdr:to>
    <xdr:pic>
      <xdr:nvPicPr>
        <xdr:cNvPr id="2540" name="Subgraph-NYCPDDEA">
          <a:extLst>
            <a:ext uri="{FF2B5EF4-FFF2-40B4-BE49-F238E27FC236}">
              <a16:creationId xmlns:a16="http://schemas.microsoft.com/office/drawing/2014/main" id="{CAF94E86-FA6B-4A29-8227-D2AFC7132BCA}"/>
            </a:ext>
          </a:extLst>
        </xdr:cNvPr>
        <xdr:cNvPicPr>
          <a:picLocks/>
        </xdr:cNvPicPr>
      </xdr:nvPicPr>
      <xdr:blipFill>
        <a:blip xmlns:r="http://schemas.openxmlformats.org/officeDocument/2006/relationships" r:embed="rId559">
          <a:extLst>
            <a:ext uri="{28A0092B-C50C-407E-A947-70E740481C1C}">
              <a14:useLocalDpi xmlns:a14="http://schemas.microsoft.com/office/drawing/2010/main" val="0"/>
            </a:ext>
          </a:extLst>
        </a:blip>
        <a:stretch>
          <a:fillRect/>
        </a:stretch>
      </xdr:blipFill>
      <xdr:spPr>
        <a:xfrm>
          <a:off x="1047750" y="234092750"/>
          <a:ext cx="482600" cy="317500"/>
        </a:xfrm>
        <a:prstGeom prst="rect">
          <a:avLst/>
        </a:prstGeom>
      </xdr:spPr>
    </xdr:pic>
    <xdr:clientData/>
  </xdr:twoCellAnchor>
  <xdr:twoCellAnchor editAs="oneCell">
    <xdr:from>
      <xdr:col>1</xdr:col>
      <xdr:colOff>28575</xdr:colOff>
      <xdr:row>631</xdr:row>
      <xdr:rowOff>241300</xdr:rowOff>
    </xdr:from>
    <xdr:to>
      <xdr:col>1</xdr:col>
      <xdr:colOff>511175</xdr:colOff>
      <xdr:row>632</xdr:row>
      <xdr:rowOff>187325</xdr:rowOff>
    </xdr:to>
    <xdr:pic>
      <xdr:nvPicPr>
        <xdr:cNvPr id="2544" name="Subgraph-mmahathy">
          <a:extLst>
            <a:ext uri="{FF2B5EF4-FFF2-40B4-BE49-F238E27FC236}">
              <a16:creationId xmlns:a16="http://schemas.microsoft.com/office/drawing/2014/main" id="{7A5F8D5A-1C13-4348-9CE2-3EC253E8EE06}"/>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34461050"/>
          <a:ext cx="482600" cy="317500"/>
        </a:xfrm>
        <a:prstGeom prst="rect">
          <a:avLst/>
        </a:prstGeom>
      </xdr:spPr>
    </xdr:pic>
    <xdr:clientData/>
  </xdr:twoCellAnchor>
  <xdr:twoCellAnchor editAs="oneCell">
    <xdr:from>
      <xdr:col>1</xdr:col>
      <xdr:colOff>28575</xdr:colOff>
      <xdr:row>632</xdr:row>
      <xdr:rowOff>238125</xdr:rowOff>
    </xdr:from>
    <xdr:to>
      <xdr:col>1</xdr:col>
      <xdr:colOff>511175</xdr:colOff>
      <xdr:row>633</xdr:row>
      <xdr:rowOff>177800</xdr:rowOff>
    </xdr:to>
    <xdr:pic>
      <xdr:nvPicPr>
        <xdr:cNvPr id="2548" name="Subgraph-SweetBrina">
          <a:extLst>
            <a:ext uri="{FF2B5EF4-FFF2-40B4-BE49-F238E27FC236}">
              <a16:creationId xmlns:a16="http://schemas.microsoft.com/office/drawing/2014/main" id="{1F576116-9BDD-4AC4-B256-B67ADC8A60A0}"/>
            </a:ext>
          </a:extLst>
        </xdr:cNvPr>
        <xdr:cNvPicPr>
          <a:picLocks/>
        </xdr:cNvPicPr>
      </xdr:nvPicPr>
      <xdr:blipFill>
        <a:blip xmlns:r="http://schemas.openxmlformats.org/officeDocument/2006/relationships" r:embed="rId560">
          <a:extLst>
            <a:ext uri="{28A0092B-C50C-407E-A947-70E740481C1C}">
              <a14:useLocalDpi xmlns:a14="http://schemas.microsoft.com/office/drawing/2010/main" val="0"/>
            </a:ext>
          </a:extLst>
        </a:blip>
        <a:stretch>
          <a:fillRect/>
        </a:stretch>
      </xdr:blipFill>
      <xdr:spPr>
        <a:xfrm>
          <a:off x="1047750" y="234829350"/>
          <a:ext cx="482600" cy="317500"/>
        </a:xfrm>
        <a:prstGeom prst="rect">
          <a:avLst/>
        </a:prstGeom>
      </xdr:spPr>
    </xdr:pic>
    <xdr:clientData/>
  </xdr:twoCellAnchor>
  <xdr:twoCellAnchor editAs="oneCell">
    <xdr:from>
      <xdr:col>1</xdr:col>
      <xdr:colOff>28575</xdr:colOff>
      <xdr:row>633</xdr:row>
      <xdr:rowOff>234950</xdr:rowOff>
    </xdr:from>
    <xdr:to>
      <xdr:col>1</xdr:col>
      <xdr:colOff>511175</xdr:colOff>
      <xdr:row>634</xdr:row>
      <xdr:rowOff>180975</xdr:rowOff>
    </xdr:to>
    <xdr:pic>
      <xdr:nvPicPr>
        <xdr:cNvPr id="2552" name="Subgraph-MajorityuSilent">
          <a:extLst>
            <a:ext uri="{FF2B5EF4-FFF2-40B4-BE49-F238E27FC236}">
              <a16:creationId xmlns:a16="http://schemas.microsoft.com/office/drawing/2014/main" id="{155F9C7A-F731-46F8-BA09-520E1DD3729A}"/>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35197650"/>
          <a:ext cx="482600" cy="317500"/>
        </a:xfrm>
        <a:prstGeom prst="rect">
          <a:avLst/>
        </a:prstGeom>
      </xdr:spPr>
    </xdr:pic>
    <xdr:clientData/>
  </xdr:twoCellAnchor>
  <xdr:twoCellAnchor editAs="oneCell">
    <xdr:from>
      <xdr:col>1</xdr:col>
      <xdr:colOff>28575</xdr:colOff>
      <xdr:row>634</xdr:row>
      <xdr:rowOff>231775</xdr:rowOff>
    </xdr:from>
    <xdr:to>
      <xdr:col>1</xdr:col>
      <xdr:colOff>511175</xdr:colOff>
      <xdr:row>635</xdr:row>
      <xdr:rowOff>177800</xdr:rowOff>
    </xdr:to>
    <xdr:pic>
      <xdr:nvPicPr>
        <xdr:cNvPr id="2556" name="Subgraph-NYPD13Pct">
          <a:extLst>
            <a:ext uri="{FF2B5EF4-FFF2-40B4-BE49-F238E27FC236}">
              <a16:creationId xmlns:a16="http://schemas.microsoft.com/office/drawing/2014/main" id="{671EA925-EEDB-4A31-B4BD-D187E1782455}"/>
            </a:ext>
          </a:extLst>
        </xdr:cNvPr>
        <xdr:cNvPicPr>
          <a:picLocks/>
        </xdr:cNvPicPr>
      </xdr:nvPicPr>
      <xdr:blipFill>
        <a:blip xmlns:r="http://schemas.openxmlformats.org/officeDocument/2006/relationships" r:embed="rId561">
          <a:extLst>
            <a:ext uri="{28A0092B-C50C-407E-A947-70E740481C1C}">
              <a14:useLocalDpi xmlns:a14="http://schemas.microsoft.com/office/drawing/2010/main" val="0"/>
            </a:ext>
          </a:extLst>
        </a:blip>
        <a:stretch>
          <a:fillRect/>
        </a:stretch>
      </xdr:blipFill>
      <xdr:spPr>
        <a:xfrm>
          <a:off x="1047750" y="235565950"/>
          <a:ext cx="482600" cy="317500"/>
        </a:xfrm>
        <a:prstGeom prst="rect">
          <a:avLst/>
        </a:prstGeom>
      </xdr:spPr>
    </xdr:pic>
    <xdr:clientData/>
  </xdr:twoCellAnchor>
  <xdr:twoCellAnchor editAs="oneCell">
    <xdr:from>
      <xdr:col>1</xdr:col>
      <xdr:colOff>28575</xdr:colOff>
      <xdr:row>635</xdr:row>
      <xdr:rowOff>228600</xdr:rowOff>
    </xdr:from>
    <xdr:to>
      <xdr:col>1</xdr:col>
      <xdr:colOff>511175</xdr:colOff>
      <xdr:row>636</xdr:row>
      <xdr:rowOff>180975</xdr:rowOff>
    </xdr:to>
    <xdr:pic>
      <xdr:nvPicPr>
        <xdr:cNvPr id="2560" name="Subgraph-robjacobs59">
          <a:extLst>
            <a:ext uri="{FF2B5EF4-FFF2-40B4-BE49-F238E27FC236}">
              <a16:creationId xmlns:a16="http://schemas.microsoft.com/office/drawing/2014/main" id="{AB421ED6-E404-4664-A4FE-2C9946CBF333}"/>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35934250"/>
          <a:ext cx="482600" cy="317500"/>
        </a:xfrm>
        <a:prstGeom prst="rect">
          <a:avLst/>
        </a:prstGeom>
      </xdr:spPr>
    </xdr:pic>
    <xdr:clientData/>
  </xdr:twoCellAnchor>
  <xdr:twoCellAnchor editAs="oneCell">
    <xdr:from>
      <xdr:col>1</xdr:col>
      <xdr:colOff>28575</xdr:colOff>
      <xdr:row>636</xdr:row>
      <xdr:rowOff>225425</xdr:rowOff>
    </xdr:from>
    <xdr:to>
      <xdr:col>1</xdr:col>
      <xdr:colOff>511175</xdr:colOff>
      <xdr:row>637</xdr:row>
      <xdr:rowOff>171450</xdr:rowOff>
    </xdr:to>
    <xdr:pic>
      <xdr:nvPicPr>
        <xdr:cNvPr id="2564" name="Subgraph-Strutzi73">
          <a:extLst>
            <a:ext uri="{FF2B5EF4-FFF2-40B4-BE49-F238E27FC236}">
              <a16:creationId xmlns:a16="http://schemas.microsoft.com/office/drawing/2014/main" id="{BDED30A5-C118-4343-8F7D-4399E27E7007}"/>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047750" y="236302550"/>
          <a:ext cx="482600" cy="317500"/>
        </a:xfrm>
        <a:prstGeom prst="rect">
          <a:avLst/>
        </a:prstGeom>
      </xdr:spPr>
    </xdr:pic>
    <xdr:clientData/>
  </xdr:twoCellAnchor>
  <xdr:twoCellAnchor editAs="oneCell">
    <xdr:from>
      <xdr:col>1</xdr:col>
      <xdr:colOff>28575</xdr:colOff>
      <xdr:row>637</xdr:row>
      <xdr:rowOff>222250</xdr:rowOff>
    </xdr:from>
    <xdr:to>
      <xdr:col>1</xdr:col>
      <xdr:colOff>511175</xdr:colOff>
      <xdr:row>638</xdr:row>
      <xdr:rowOff>168275</xdr:rowOff>
    </xdr:to>
    <xdr:pic>
      <xdr:nvPicPr>
        <xdr:cNvPr id="2568" name="Subgraph-reallydrsam">
          <a:extLst>
            <a:ext uri="{FF2B5EF4-FFF2-40B4-BE49-F238E27FC236}">
              <a16:creationId xmlns:a16="http://schemas.microsoft.com/office/drawing/2014/main" id="{B7A73DD5-3BE6-422B-BB0C-7617AB0B4793}"/>
            </a:ext>
          </a:extLst>
        </xdr:cNvPr>
        <xdr:cNvPicPr>
          <a:picLocks/>
        </xdr:cNvPicPr>
      </xdr:nvPicPr>
      <xdr:blipFill>
        <a:blip xmlns:r="http://schemas.openxmlformats.org/officeDocument/2006/relationships" r:embed="rId562">
          <a:extLst>
            <a:ext uri="{28A0092B-C50C-407E-A947-70E740481C1C}">
              <a14:useLocalDpi xmlns:a14="http://schemas.microsoft.com/office/drawing/2010/main" val="0"/>
            </a:ext>
          </a:extLst>
        </a:blip>
        <a:stretch>
          <a:fillRect/>
        </a:stretch>
      </xdr:blipFill>
      <xdr:spPr>
        <a:xfrm>
          <a:off x="1047750" y="236670850"/>
          <a:ext cx="482600" cy="317500"/>
        </a:xfrm>
        <a:prstGeom prst="rect">
          <a:avLst/>
        </a:prstGeom>
      </xdr:spPr>
    </xdr:pic>
    <xdr:clientData/>
  </xdr:twoCellAnchor>
  <xdr:twoCellAnchor editAs="oneCell">
    <xdr:from>
      <xdr:col>1</xdr:col>
      <xdr:colOff>28575</xdr:colOff>
      <xdr:row>638</xdr:row>
      <xdr:rowOff>219075</xdr:rowOff>
    </xdr:from>
    <xdr:to>
      <xdr:col>1</xdr:col>
      <xdr:colOff>511175</xdr:colOff>
      <xdr:row>639</xdr:row>
      <xdr:rowOff>158750</xdr:rowOff>
    </xdr:to>
    <xdr:pic>
      <xdr:nvPicPr>
        <xdr:cNvPr id="2572" name="Subgraph-GentlemanJonD">
          <a:extLst>
            <a:ext uri="{FF2B5EF4-FFF2-40B4-BE49-F238E27FC236}">
              <a16:creationId xmlns:a16="http://schemas.microsoft.com/office/drawing/2014/main" id="{6DABDDA6-DAAD-4E6D-85D2-06047455CE07}"/>
            </a:ext>
          </a:extLst>
        </xdr:cNvPr>
        <xdr:cNvPicPr>
          <a:picLocks/>
        </xdr:cNvPicPr>
      </xdr:nvPicPr>
      <xdr:blipFill>
        <a:blip xmlns:r="http://schemas.openxmlformats.org/officeDocument/2006/relationships" r:embed="rId563">
          <a:extLst>
            <a:ext uri="{28A0092B-C50C-407E-A947-70E740481C1C}">
              <a14:useLocalDpi xmlns:a14="http://schemas.microsoft.com/office/drawing/2010/main" val="0"/>
            </a:ext>
          </a:extLst>
        </a:blip>
        <a:stretch>
          <a:fillRect/>
        </a:stretch>
      </xdr:blipFill>
      <xdr:spPr>
        <a:xfrm>
          <a:off x="1047750" y="237039150"/>
          <a:ext cx="482600" cy="317500"/>
        </a:xfrm>
        <a:prstGeom prst="rect">
          <a:avLst/>
        </a:prstGeom>
      </xdr:spPr>
    </xdr:pic>
    <xdr:clientData/>
  </xdr:twoCellAnchor>
  <xdr:twoCellAnchor editAs="oneCell">
    <xdr:from>
      <xdr:col>1</xdr:col>
      <xdr:colOff>28575</xdr:colOff>
      <xdr:row>639</xdr:row>
      <xdr:rowOff>215900</xdr:rowOff>
    </xdr:from>
    <xdr:to>
      <xdr:col>1</xdr:col>
      <xdr:colOff>511175</xdr:colOff>
      <xdr:row>640</xdr:row>
      <xdr:rowOff>161925</xdr:rowOff>
    </xdr:to>
    <xdr:pic>
      <xdr:nvPicPr>
        <xdr:cNvPr id="2576" name="Subgraph-PfuusiA">
          <a:extLst>
            <a:ext uri="{FF2B5EF4-FFF2-40B4-BE49-F238E27FC236}">
              <a16:creationId xmlns:a16="http://schemas.microsoft.com/office/drawing/2014/main" id="{4DDD8EE7-C749-4A22-AA4B-262DCBA88490}"/>
            </a:ext>
          </a:extLst>
        </xdr:cNvPr>
        <xdr:cNvPicPr>
          <a:picLocks/>
        </xdr:cNvPicPr>
      </xdr:nvPicPr>
      <xdr:blipFill>
        <a:blip xmlns:r="http://schemas.openxmlformats.org/officeDocument/2006/relationships" r:embed="rId564">
          <a:extLst>
            <a:ext uri="{28A0092B-C50C-407E-A947-70E740481C1C}">
              <a14:useLocalDpi xmlns:a14="http://schemas.microsoft.com/office/drawing/2010/main" val="0"/>
            </a:ext>
          </a:extLst>
        </a:blip>
        <a:stretch>
          <a:fillRect/>
        </a:stretch>
      </xdr:blipFill>
      <xdr:spPr>
        <a:xfrm>
          <a:off x="1047750" y="237407450"/>
          <a:ext cx="482600" cy="317500"/>
        </a:xfrm>
        <a:prstGeom prst="rect">
          <a:avLst/>
        </a:prstGeom>
      </xdr:spPr>
    </xdr:pic>
    <xdr:clientData/>
  </xdr:twoCellAnchor>
  <xdr:twoCellAnchor editAs="oneCell">
    <xdr:from>
      <xdr:col>1</xdr:col>
      <xdr:colOff>28575</xdr:colOff>
      <xdr:row>640</xdr:row>
      <xdr:rowOff>212725</xdr:rowOff>
    </xdr:from>
    <xdr:to>
      <xdr:col>1</xdr:col>
      <xdr:colOff>511175</xdr:colOff>
      <xdr:row>641</xdr:row>
      <xdr:rowOff>158750</xdr:rowOff>
    </xdr:to>
    <xdr:pic>
      <xdr:nvPicPr>
        <xdr:cNvPr id="2580" name="Subgraph-VickyGrace14">
          <a:extLst>
            <a:ext uri="{FF2B5EF4-FFF2-40B4-BE49-F238E27FC236}">
              <a16:creationId xmlns:a16="http://schemas.microsoft.com/office/drawing/2014/main" id="{F2D9920F-55C8-4EF7-8ADC-087370376591}"/>
            </a:ext>
          </a:extLst>
        </xdr:cNvPr>
        <xdr:cNvPicPr>
          <a:picLocks/>
        </xdr:cNvPicPr>
      </xdr:nvPicPr>
      <xdr:blipFill>
        <a:blip xmlns:r="http://schemas.openxmlformats.org/officeDocument/2006/relationships" r:embed="rId565">
          <a:extLst>
            <a:ext uri="{28A0092B-C50C-407E-A947-70E740481C1C}">
              <a14:useLocalDpi xmlns:a14="http://schemas.microsoft.com/office/drawing/2010/main" val="0"/>
            </a:ext>
          </a:extLst>
        </a:blip>
        <a:stretch>
          <a:fillRect/>
        </a:stretch>
      </xdr:blipFill>
      <xdr:spPr>
        <a:xfrm>
          <a:off x="1047750" y="237775750"/>
          <a:ext cx="482600" cy="317500"/>
        </a:xfrm>
        <a:prstGeom prst="rect">
          <a:avLst/>
        </a:prstGeom>
      </xdr:spPr>
    </xdr:pic>
    <xdr:clientData/>
  </xdr:twoCellAnchor>
  <xdr:twoCellAnchor editAs="oneCell">
    <xdr:from>
      <xdr:col>1</xdr:col>
      <xdr:colOff>28575</xdr:colOff>
      <xdr:row>641</xdr:row>
      <xdr:rowOff>209550</xdr:rowOff>
    </xdr:from>
    <xdr:to>
      <xdr:col>1</xdr:col>
      <xdr:colOff>511175</xdr:colOff>
      <xdr:row>642</xdr:row>
      <xdr:rowOff>161925</xdr:rowOff>
    </xdr:to>
    <xdr:pic>
      <xdr:nvPicPr>
        <xdr:cNvPr id="2584" name="Subgraph-gop">
          <a:extLst>
            <a:ext uri="{FF2B5EF4-FFF2-40B4-BE49-F238E27FC236}">
              <a16:creationId xmlns:a16="http://schemas.microsoft.com/office/drawing/2014/main" id="{136E5DA3-302E-404C-AD10-54AC67BA407E}"/>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38144050"/>
          <a:ext cx="482600" cy="317500"/>
        </a:xfrm>
        <a:prstGeom prst="rect">
          <a:avLst/>
        </a:prstGeom>
      </xdr:spPr>
    </xdr:pic>
    <xdr:clientData/>
  </xdr:twoCellAnchor>
  <xdr:twoCellAnchor editAs="oneCell">
    <xdr:from>
      <xdr:col>1</xdr:col>
      <xdr:colOff>28575</xdr:colOff>
      <xdr:row>642</xdr:row>
      <xdr:rowOff>206375</xdr:rowOff>
    </xdr:from>
    <xdr:to>
      <xdr:col>1</xdr:col>
      <xdr:colOff>511175</xdr:colOff>
      <xdr:row>643</xdr:row>
      <xdr:rowOff>152400</xdr:rowOff>
    </xdr:to>
    <xdr:pic>
      <xdr:nvPicPr>
        <xdr:cNvPr id="2588" name="Subgraph-Jacob_Frey">
          <a:extLst>
            <a:ext uri="{FF2B5EF4-FFF2-40B4-BE49-F238E27FC236}">
              <a16:creationId xmlns:a16="http://schemas.microsoft.com/office/drawing/2014/main" id="{718BA7F7-CE21-40CD-9688-20EF968B42E1}"/>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38512350"/>
          <a:ext cx="482600" cy="317500"/>
        </a:xfrm>
        <a:prstGeom prst="rect">
          <a:avLst/>
        </a:prstGeom>
      </xdr:spPr>
    </xdr:pic>
    <xdr:clientData/>
  </xdr:twoCellAnchor>
  <xdr:twoCellAnchor editAs="oneCell">
    <xdr:from>
      <xdr:col>1</xdr:col>
      <xdr:colOff>28575</xdr:colOff>
      <xdr:row>643</xdr:row>
      <xdr:rowOff>203200</xdr:rowOff>
    </xdr:from>
    <xdr:to>
      <xdr:col>1</xdr:col>
      <xdr:colOff>511175</xdr:colOff>
      <xdr:row>644</xdr:row>
      <xdr:rowOff>149225</xdr:rowOff>
    </xdr:to>
    <xdr:pic>
      <xdr:nvPicPr>
        <xdr:cNvPr id="2592" name="Subgraph-KYSTATEFOP">
          <a:extLst>
            <a:ext uri="{FF2B5EF4-FFF2-40B4-BE49-F238E27FC236}">
              <a16:creationId xmlns:a16="http://schemas.microsoft.com/office/drawing/2014/main" id="{B3BC6FE8-AEA1-4178-B727-DE05E79D27A3}"/>
            </a:ext>
          </a:extLst>
        </xdr:cNvPr>
        <xdr:cNvPicPr>
          <a:picLocks/>
        </xdr:cNvPicPr>
      </xdr:nvPicPr>
      <xdr:blipFill>
        <a:blip xmlns:r="http://schemas.openxmlformats.org/officeDocument/2006/relationships" r:embed="rId566">
          <a:extLst>
            <a:ext uri="{28A0092B-C50C-407E-A947-70E740481C1C}">
              <a14:useLocalDpi xmlns:a14="http://schemas.microsoft.com/office/drawing/2010/main" val="0"/>
            </a:ext>
          </a:extLst>
        </a:blip>
        <a:stretch>
          <a:fillRect/>
        </a:stretch>
      </xdr:blipFill>
      <xdr:spPr>
        <a:xfrm>
          <a:off x="1047750" y="238880650"/>
          <a:ext cx="482600" cy="317500"/>
        </a:xfrm>
        <a:prstGeom prst="rect">
          <a:avLst/>
        </a:prstGeom>
      </xdr:spPr>
    </xdr:pic>
    <xdr:clientData/>
  </xdr:twoCellAnchor>
  <xdr:twoCellAnchor editAs="oneCell">
    <xdr:from>
      <xdr:col>1</xdr:col>
      <xdr:colOff>28575</xdr:colOff>
      <xdr:row>644</xdr:row>
      <xdr:rowOff>200025</xdr:rowOff>
    </xdr:from>
    <xdr:to>
      <xdr:col>1</xdr:col>
      <xdr:colOff>511175</xdr:colOff>
      <xdr:row>645</xdr:row>
      <xdr:rowOff>139700</xdr:rowOff>
    </xdr:to>
    <xdr:pic>
      <xdr:nvPicPr>
        <xdr:cNvPr id="2596" name="Subgraph-NBCNews">
          <a:extLst>
            <a:ext uri="{FF2B5EF4-FFF2-40B4-BE49-F238E27FC236}">
              <a16:creationId xmlns:a16="http://schemas.microsoft.com/office/drawing/2014/main" id="{62D46315-7479-4457-ADC2-23DB9A90F008}"/>
            </a:ext>
          </a:extLst>
        </xdr:cNvPr>
        <xdr:cNvPicPr>
          <a:picLocks/>
        </xdr:cNvPicPr>
      </xdr:nvPicPr>
      <xdr:blipFill>
        <a:blip xmlns:r="http://schemas.openxmlformats.org/officeDocument/2006/relationships" r:embed="rId567">
          <a:extLst>
            <a:ext uri="{28A0092B-C50C-407E-A947-70E740481C1C}">
              <a14:useLocalDpi xmlns:a14="http://schemas.microsoft.com/office/drawing/2010/main" val="0"/>
            </a:ext>
          </a:extLst>
        </a:blip>
        <a:stretch>
          <a:fillRect/>
        </a:stretch>
      </xdr:blipFill>
      <xdr:spPr>
        <a:xfrm>
          <a:off x="1047750" y="239248950"/>
          <a:ext cx="482600" cy="317500"/>
        </a:xfrm>
        <a:prstGeom prst="rect">
          <a:avLst/>
        </a:prstGeom>
      </xdr:spPr>
    </xdr:pic>
    <xdr:clientData/>
  </xdr:twoCellAnchor>
  <xdr:twoCellAnchor editAs="oneCell">
    <xdr:from>
      <xdr:col>1</xdr:col>
      <xdr:colOff>28575</xdr:colOff>
      <xdr:row>645</xdr:row>
      <xdr:rowOff>196850</xdr:rowOff>
    </xdr:from>
    <xdr:to>
      <xdr:col>1</xdr:col>
      <xdr:colOff>511175</xdr:colOff>
      <xdr:row>646</xdr:row>
      <xdr:rowOff>142875</xdr:rowOff>
    </xdr:to>
    <xdr:pic>
      <xdr:nvPicPr>
        <xdr:cNvPr id="2600" name="Subgraph-AsemotaJoshua3">
          <a:extLst>
            <a:ext uri="{FF2B5EF4-FFF2-40B4-BE49-F238E27FC236}">
              <a16:creationId xmlns:a16="http://schemas.microsoft.com/office/drawing/2014/main" id="{AF11DED3-3827-448B-BBAB-74096DD428E8}"/>
            </a:ext>
          </a:extLst>
        </xdr:cNvPr>
        <xdr:cNvPicPr>
          <a:picLocks/>
        </xdr:cNvPicPr>
      </xdr:nvPicPr>
      <xdr:blipFill>
        <a:blip xmlns:r="http://schemas.openxmlformats.org/officeDocument/2006/relationships" r:embed="rId568">
          <a:extLst>
            <a:ext uri="{28A0092B-C50C-407E-A947-70E740481C1C}">
              <a14:useLocalDpi xmlns:a14="http://schemas.microsoft.com/office/drawing/2010/main" val="0"/>
            </a:ext>
          </a:extLst>
        </a:blip>
        <a:stretch>
          <a:fillRect/>
        </a:stretch>
      </xdr:blipFill>
      <xdr:spPr>
        <a:xfrm>
          <a:off x="1047750" y="239617250"/>
          <a:ext cx="482600" cy="317500"/>
        </a:xfrm>
        <a:prstGeom prst="rect">
          <a:avLst/>
        </a:prstGeom>
      </xdr:spPr>
    </xdr:pic>
    <xdr:clientData/>
  </xdr:twoCellAnchor>
  <xdr:twoCellAnchor editAs="oneCell">
    <xdr:from>
      <xdr:col>1</xdr:col>
      <xdr:colOff>28575</xdr:colOff>
      <xdr:row>646</xdr:row>
      <xdr:rowOff>193675</xdr:rowOff>
    </xdr:from>
    <xdr:to>
      <xdr:col>1</xdr:col>
      <xdr:colOff>511175</xdr:colOff>
      <xdr:row>647</xdr:row>
      <xdr:rowOff>139700</xdr:rowOff>
    </xdr:to>
    <xdr:pic>
      <xdr:nvPicPr>
        <xdr:cNvPr id="2604" name="Subgraph-dnc">
          <a:extLst>
            <a:ext uri="{FF2B5EF4-FFF2-40B4-BE49-F238E27FC236}">
              <a16:creationId xmlns:a16="http://schemas.microsoft.com/office/drawing/2014/main" id="{854E4C65-A433-42D9-84F1-415CE794AEA1}"/>
            </a:ext>
          </a:extLst>
        </xdr:cNvPr>
        <xdr:cNvPicPr>
          <a:picLocks/>
        </xdr:cNvPicPr>
      </xdr:nvPicPr>
      <xdr:blipFill>
        <a:blip xmlns:r="http://schemas.openxmlformats.org/officeDocument/2006/relationships" r:embed="rId569">
          <a:extLst>
            <a:ext uri="{28A0092B-C50C-407E-A947-70E740481C1C}">
              <a14:useLocalDpi xmlns:a14="http://schemas.microsoft.com/office/drawing/2010/main" val="0"/>
            </a:ext>
          </a:extLst>
        </a:blip>
        <a:stretch>
          <a:fillRect/>
        </a:stretch>
      </xdr:blipFill>
      <xdr:spPr>
        <a:xfrm>
          <a:off x="1047750" y="239985550"/>
          <a:ext cx="482600" cy="317500"/>
        </a:xfrm>
        <a:prstGeom prst="rect">
          <a:avLst/>
        </a:prstGeom>
      </xdr:spPr>
    </xdr:pic>
    <xdr:clientData/>
  </xdr:twoCellAnchor>
  <xdr:twoCellAnchor editAs="oneCell">
    <xdr:from>
      <xdr:col>1</xdr:col>
      <xdr:colOff>28575</xdr:colOff>
      <xdr:row>647</xdr:row>
      <xdr:rowOff>190500</xdr:rowOff>
    </xdr:from>
    <xdr:to>
      <xdr:col>1</xdr:col>
      <xdr:colOff>511175</xdr:colOff>
      <xdr:row>648</xdr:row>
      <xdr:rowOff>142875</xdr:rowOff>
    </xdr:to>
    <xdr:pic>
      <xdr:nvPicPr>
        <xdr:cNvPr id="2608" name="Subgraph-EliezelCarrasco">
          <a:extLst>
            <a:ext uri="{FF2B5EF4-FFF2-40B4-BE49-F238E27FC236}">
              <a16:creationId xmlns:a16="http://schemas.microsoft.com/office/drawing/2014/main" id="{62406DC9-C019-44AC-9272-4713823AF7E5}"/>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047750" y="240353850"/>
          <a:ext cx="482600" cy="317500"/>
        </a:xfrm>
        <a:prstGeom prst="rect">
          <a:avLst/>
        </a:prstGeom>
      </xdr:spPr>
    </xdr:pic>
    <xdr:clientData/>
  </xdr:twoCellAnchor>
  <xdr:twoCellAnchor editAs="oneCell">
    <xdr:from>
      <xdr:col>1</xdr:col>
      <xdr:colOff>28575</xdr:colOff>
      <xdr:row>648</xdr:row>
      <xdr:rowOff>187325</xdr:rowOff>
    </xdr:from>
    <xdr:to>
      <xdr:col>1</xdr:col>
      <xdr:colOff>511175</xdr:colOff>
      <xdr:row>649</xdr:row>
      <xdr:rowOff>133350</xdr:rowOff>
    </xdr:to>
    <xdr:pic>
      <xdr:nvPicPr>
        <xdr:cNvPr id="2612" name="Subgraph-mjlucy6650">
          <a:extLst>
            <a:ext uri="{FF2B5EF4-FFF2-40B4-BE49-F238E27FC236}">
              <a16:creationId xmlns:a16="http://schemas.microsoft.com/office/drawing/2014/main" id="{29405DBE-E274-4211-8E59-8AA71CD1F604}"/>
            </a:ext>
          </a:extLst>
        </xdr:cNvPr>
        <xdr:cNvPicPr>
          <a:picLocks/>
        </xdr:cNvPicPr>
      </xdr:nvPicPr>
      <xdr:blipFill>
        <a:blip xmlns:r="http://schemas.openxmlformats.org/officeDocument/2006/relationships" r:embed="rId570">
          <a:extLst>
            <a:ext uri="{28A0092B-C50C-407E-A947-70E740481C1C}">
              <a14:useLocalDpi xmlns:a14="http://schemas.microsoft.com/office/drawing/2010/main" val="0"/>
            </a:ext>
          </a:extLst>
        </a:blip>
        <a:stretch>
          <a:fillRect/>
        </a:stretch>
      </xdr:blipFill>
      <xdr:spPr>
        <a:xfrm>
          <a:off x="1047750" y="240722150"/>
          <a:ext cx="482600" cy="317500"/>
        </a:xfrm>
        <a:prstGeom prst="rect">
          <a:avLst/>
        </a:prstGeom>
      </xdr:spPr>
    </xdr:pic>
    <xdr:clientData/>
  </xdr:twoCellAnchor>
  <xdr:twoCellAnchor editAs="oneCell">
    <xdr:from>
      <xdr:col>1</xdr:col>
      <xdr:colOff>28575</xdr:colOff>
      <xdr:row>649</xdr:row>
      <xdr:rowOff>184150</xdr:rowOff>
    </xdr:from>
    <xdr:to>
      <xdr:col>1</xdr:col>
      <xdr:colOff>511175</xdr:colOff>
      <xdr:row>650</xdr:row>
      <xdr:rowOff>130175</xdr:rowOff>
    </xdr:to>
    <xdr:pic>
      <xdr:nvPicPr>
        <xdr:cNvPr id="2616" name="Subgraph-nom_anonymous">
          <a:extLst>
            <a:ext uri="{FF2B5EF4-FFF2-40B4-BE49-F238E27FC236}">
              <a16:creationId xmlns:a16="http://schemas.microsoft.com/office/drawing/2014/main" id="{EC09CD46-4382-408B-9D5D-71F6D838F2DF}"/>
            </a:ext>
          </a:extLst>
        </xdr:cNvPr>
        <xdr:cNvPicPr>
          <a:picLocks/>
        </xdr:cNvPicPr>
      </xdr:nvPicPr>
      <xdr:blipFill>
        <a:blip xmlns:r="http://schemas.openxmlformats.org/officeDocument/2006/relationships" r:embed="rId571">
          <a:extLst>
            <a:ext uri="{28A0092B-C50C-407E-A947-70E740481C1C}">
              <a14:useLocalDpi xmlns:a14="http://schemas.microsoft.com/office/drawing/2010/main" val="0"/>
            </a:ext>
          </a:extLst>
        </a:blip>
        <a:stretch>
          <a:fillRect/>
        </a:stretch>
      </xdr:blipFill>
      <xdr:spPr>
        <a:xfrm>
          <a:off x="1047750" y="241090450"/>
          <a:ext cx="482600" cy="317500"/>
        </a:xfrm>
        <a:prstGeom prst="rect">
          <a:avLst/>
        </a:prstGeom>
      </xdr:spPr>
    </xdr:pic>
    <xdr:clientData/>
  </xdr:twoCellAnchor>
  <xdr:twoCellAnchor editAs="oneCell">
    <xdr:from>
      <xdr:col>1</xdr:col>
      <xdr:colOff>28575</xdr:colOff>
      <xdr:row>650</xdr:row>
      <xdr:rowOff>180975</xdr:rowOff>
    </xdr:from>
    <xdr:to>
      <xdr:col>1</xdr:col>
      <xdr:colOff>511175</xdr:colOff>
      <xdr:row>651</xdr:row>
      <xdr:rowOff>120650</xdr:rowOff>
    </xdr:to>
    <xdr:pic>
      <xdr:nvPicPr>
        <xdr:cNvPr id="2620" name="Subgraph-GOPChairwoman">
          <a:extLst>
            <a:ext uri="{FF2B5EF4-FFF2-40B4-BE49-F238E27FC236}">
              <a16:creationId xmlns:a16="http://schemas.microsoft.com/office/drawing/2014/main" id="{BAE782BD-F527-494C-A7C7-D43182997F87}"/>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1047750" y="241458750"/>
          <a:ext cx="482600" cy="317500"/>
        </a:xfrm>
        <a:prstGeom prst="rect">
          <a:avLst/>
        </a:prstGeom>
      </xdr:spPr>
    </xdr:pic>
    <xdr:clientData/>
  </xdr:twoCellAnchor>
  <xdr:twoCellAnchor editAs="oneCell">
    <xdr:from>
      <xdr:col>1</xdr:col>
      <xdr:colOff>28575</xdr:colOff>
      <xdr:row>651</xdr:row>
      <xdr:rowOff>177800</xdr:rowOff>
    </xdr:from>
    <xdr:to>
      <xdr:col>1</xdr:col>
      <xdr:colOff>511175</xdr:colOff>
      <xdr:row>652</xdr:row>
      <xdr:rowOff>123825</xdr:rowOff>
    </xdr:to>
    <xdr:pic>
      <xdr:nvPicPr>
        <xdr:cNvPr id="2624" name="Subgraph-stillgray">
          <a:extLst>
            <a:ext uri="{FF2B5EF4-FFF2-40B4-BE49-F238E27FC236}">
              <a16:creationId xmlns:a16="http://schemas.microsoft.com/office/drawing/2014/main" id="{AAD73988-4DEF-467A-8648-B1B489722811}"/>
            </a:ext>
          </a:extLst>
        </xdr:cNvPr>
        <xdr:cNvPicPr>
          <a:picLocks/>
        </xdr:cNvPicPr>
      </xdr:nvPicPr>
      <xdr:blipFill>
        <a:blip xmlns:r="http://schemas.openxmlformats.org/officeDocument/2006/relationships" r:embed="rId572">
          <a:extLst>
            <a:ext uri="{28A0092B-C50C-407E-A947-70E740481C1C}">
              <a14:useLocalDpi xmlns:a14="http://schemas.microsoft.com/office/drawing/2010/main" val="0"/>
            </a:ext>
          </a:extLst>
        </a:blip>
        <a:stretch>
          <a:fillRect/>
        </a:stretch>
      </xdr:blipFill>
      <xdr:spPr>
        <a:xfrm>
          <a:off x="1047750" y="241827050"/>
          <a:ext cx="482600" cy="317500"/>
        </a:xfrm>
        <a:prstGeom prst="rect">
          <a:avLst/>
        </a:prstGeom>
      </xdr:spPr>
    </xdr:pic>
    <xdr:clientData/>
  </xdr:twoCellAnchor>
  <xdr:twoCellAnchor editAs="oneCell">
    <xdr:from>
      <xdr:col>1</xdr:col>
      <xdr:colOff>28575</xdr:colOff>
      <xdr:row>652</xdr:row>
      <xdr:rowOff>174625</xdr:rowOff>
    </xdr:from>
    <xdr:to>
      <xdr:col>1</xdr:col>
      <xdr:colOff>511175</xdr:colOff>
      <xdr:row>653</xdr:row>
      <xdr:rowOff>120650</xdr:rowOff>
    </xdr:to>
    <xdr:pic>
      <xdr:nvPicPr>
        <xdr:cNvPr id="2628" name="Subgraph-BantheMask">
          <a:extLst>
            <a:ext uri="{FF2B5EF4-FFF2-40B4-BE49-F238E27FC236}">
              <a16:creationId xmlns:a16="http://schemas.microsoft.com/office/drawing/2014/main" id="{87AB0436-9434-46FD-A6A8-1053984A540C}"/>
            </a:ext>
          </a:extLst>
        </xdr:cNvPr>
        <xdr:cNvPicPr>
          <a:picLocks/>
        </xdr:cNvPicPr>
      </xdr:nvPicPr>
      <xdr:blipFill>
        <a:blip xmlns:r="http://schemas.openxmlformats.org/officeDocument/2006/relationships" r:embed="rId573">
          <a:extLst>
            <a:ext uri="{28A0092B-C50C-407E-A947-70E740481C1C}">
              <a14:useLocalDpi xmlns:a14="http://schemas.microsoft.com/office/drawing/2010/main" val="0"/>
            </a:ext>
          </a:extLst>
        </a:blip>
        <a:stretch>
          <a:fillRect/>
        </a:stretch>
      </xdr:blipFill>
      <xdr:spPr>
        <a:xfrm>
          <a:off x="1047750" y="242195350"/>
          <a:ext cx="482600" cy="317500"/>
        </a:xfrm>
        <a:prstGeom prst="rect">
          <a:avLst/>
        </a:prstGeom>
      </xdr:spPr>
    </xdr:pic>
    <xdr:clientData/>
  </xdr:twoCellAnchor>
  <xdr:twoCellAnchor editAs="oneCell">
    <xdr:from>
      <xdr:col>1</xdr:col>
      <xdr:colOff>28575</xdr:colOff>
      <xdr:row>653</xdr:row>
      <xdr:rowOff>171450</xdr:rowOff>
    </xdr:from>
    <xdr:to>
      <xdr:col>1</xdr:col>
      <xdr:colOff>511175</xdr:colOff>
      <xdr:row>654</xdr:row>
      <xdr:rowOff>123825</xdr:rowOff>
    </xdr:to>
    <xdr:pic>
      <xdr:nvPicPr>
        <xdr:cNvPr id="2632" name="Subgraph-sunnyek">
          <a:extLst>
            <a:ext uri="{FF2B5EF4-FFF2-40B4-BE49-F238E27FC236}">
              <a16:creationId xmlns:a16="http://schemas.microsoft.com/office/drawing/2014/main" id="{86638631-87D7-4D96-915F-1B994DB412FD}"/>
            </a:ext>
          </a:extLst>
        </xdr:cNvPr>
        <xdr:cNvPicPr>
          <a:picLocks/>
        </xdr:cNvPicPr>
      </xdr:nvPicPr>
      <xdr:blipFill>
        <a:blip xmlns:r="http://schemas.openxmlformats.org/officeDocument/2006/relationships" r:embed="rId574">
          <a:extLst>
            <a:ext uri="{28A0092B-C50C-407E-A947-70E740481C1C}">
              <a14:useLocalDpi xmlns:a14="http://schemas.microsoft.com/office/drawing/2010/main" val="0"/>
            </a:ext>
          </a:extLst>
        </a:blip>
        <a:stretch>
          <a:fillRect/>
        </a:stretch>
      </xdr:blipFill>
      <xdr:spPr>
        <a:xfrm>
          <a:off x="1047750" y="242563650"/>
          <a:ext cx="482600" cy="317500"/>
        </a:xfrm>
        <a:prstGeom prst="rect">
          <a:avLst/>
        </a:prstGeom>
      </xdr:spPr>
    </xdr:pic>
    <xdr:clientData/>
  </xdr:twoCellAnchor>
  <xdr:twoCellAnchor editAs="oneCell">
    <xdr:from>
      <xdr:col>1</xdr:col>
      <xdr:colOff>28575</xdr:colOff>
      <xdr:row>654</xdr:row>
      <xdr:rowOff>168275</xdr:rowOff>
    </xdr:from>
    <xdr:to>
      <xdr:col>1</xdr:col>
      <xdr:colOff>511175</xdr:colOff>
      <xdr:row>655</xdr:row>
      <xdr:rowOff>114300</xdr:rowOff>
    </xdr:to>
    <xdr:pic>
      <xdr:nvPicPr>
        <xdr:cNvPr id="2636" name="Subgraph-DelporableC">
          <a:extLst>
            <a:ext uri="{FF2B5EF4-FFF2-40B4-BE49-F238E27FC236}">
              <a16:creationId xmlns:a16="http://schemas.microsoft.com/office/drawing/2014/main" id="{B8CD629F-3164-4976-997E-F54B19DBE255}"/>
            </a:ext>
          </a:extLst>
        </xdr:cNvPr>
        <xdr:cNvPicPr>
          <a:picLocks/>
        </xdr:cNvPicPr>
      </xdr:nvPicPr>
      <xdr:blipFill>
        <a:blip xmlns:r="http://schemas.openxmlformats.org/officeDocument/2006/relationships" r:embed="rId575">
          <a:extLst>
            <a:ext uri="{28A0092B-C50C-407E-A947-70E740481C1C}">
              <a14:useLocalDpi xmlns:a14="http://schemas.microsoft.com/office/drawing/2010/main" val="0"/>
            </a:ext>
          </a:extLst>
        </a:blip>
        <a:stretch>
          <a:fillRect/>
        </a:stretch>
      </xdr:blipFill>
      <xdr:spPr>
        <a:xfrm>
          <a:off x="1047750" y="242931950"/>
          <a:ext cx="482600" cy="317500"/>
        </a:xfrm>
        <a:prstGeom prst="rect">
          <a:avLst/>
        </a:prstGeom>
      </xdr:spPr>
    </xdr:pic>
    <xdr:clientData/>
  </xdr:twoCellAnchor>
  <xdr:twoCellAnchor editAs="oneCell">
    <xdr:from>
      <xdr:col>1</xdr:col>
      <xdr:colOff>28575</xdr:colOff>
      <xdr:row>655</xdr:row>
      <xdr:rowOff>165100</xdr:rowOff>
    </xdr:from>
    <xdr:to>
      <xdr:col>1</xdr:col>
      <xdr:colOff>511175</xdr:colOff>
      <xdr:row>656</xdr:row>
      <xdr:rowOff>111125</xdr:rowOff>
    </xdr:to>
    <xdr:pic>
      <xdr:nvPicPr>
        <xdr:cNvPr id="2640" name="Subgraph-MOUNPAM">
          <a:extLst>
            <a:ext uri="{FF2B5EF4-FFF2-40B4-BE49-F238E27FC236}">
              <a16:creationId xmlns:a16="http://schemas.microsoft.com/office/drawing/2014/main" id="{7021986B-4140-4B34-A868-D00A60A11491}"/>
            </a:ext>
          </a:extLst>
        </xdr:cNvPr>
        <xdr:cNvPicPr>
          <a:picLocks/>
        </xdr:cNvPicPr>
      </xdr:nvPicPr>
      <xdr:blipFill>
        <a:blip xmlns:r="http://schemas.openxmlformats.org/officeDocument/2006/relationships" r:embed="rId576">
          <a:extLst>
            <a:ext uri="{28A0092B-C50C-407E-A947-70E740481C1C}">
              <a14:useLocalDpi xmlns:a14="http://schemas.microsoft.com/office/drawing/2010/main" val="0"/>
            </a:ext>
          </a:extLst>
        </a:blip>
        <a:stretch>
          <a:fillRect/>
        </a:stretch>
      </xdr:blipFill>
      <xdr:spPr>
        <a:xfrm>
          <a:off x="1047750" y="243300250"/>
          <a:ext cx="482600" cy="317500"/>
        </a:xfrm>
        <a:prstGeom prst="rect">
          <a:avLst/>
        </a:prstGeom>
      </xdr:spPr>
    </xdr:pic>
    <xdr:clientData/>
  </xdr:twoCellAnchor>
  <xdr:twoCellAnchor editAs="oneCell">
    <xdr:from>
      <xdr:col>1</xdr:col>
      <xdr:colOff>28575</xdr:colOff>
      <xdr:row>656</xdr:row>
      <xdr:rowOff>161925</xdr:rowOff>
    </xdr:from>
    <xdr:to>
      <xdr:col>1</xdr:col>
      <xdr:colOff>511175</xdr:colOff>
      <xdr:row>657</xdr:row>
      <xdr:rowOff>101600</xdr:rowOff>
    </xdr:to>
    <xdr:pic>
      <xdr:nvPicPr>
        <xdr:cNvPr id="2644" name="Subgraph-MplsWard3">
          <a:extLst>
            <a:ext uri="{FF2B5EF4-FFF2-40B4-BE49-F238E27FC236}">
              <a16:creationId xmlns:a16="http://schemas.microsoft.com/office/drawing/2014/main" id="{626C048D-8ED4-4B9C-B5C8-3362DF2D2696}"/>
            </a:ext>
          </a:extLst>
        </xdr:cNvPr>
        <xdr:cNvPicPr>
          <a:picLocks/>
        </xdr:cNvPicPr>
      </xdr:nvPicPr>
      <xdr:blipFill>
        <a:blip xmlns:r="http://schemas.openxmlformats.org/officeDocument/2006/relationships" r:embed="rId577">
          <a:extLst>
            <a:ext uri="{28A0092B-C50C-407E-A947-70E740481C1C}">
              <a14:useLocalDpi xmlns:a14="http://schemas.microsoft.com/office/drawing/2010/main" val="0"/>
            </a:ext>
          </a:extLst>
        </a:blip>
        <a:stretch>
          <a:fillRect/>
        </a:stretch>
      </xdr:blipFill>
      <xdr:spPr>
        <a:xfrm>
          <a:off x="1047750" y="243668550"/>
          <a:ext cx="482600" cy="317500"/>
        </a:xfrm>
        <a:prstGeom prst="rect">
          <a:avLst/>
        </a:prstGeom>
      </xdr:spPr>
    </xdr:pic>
    <xdr:clientData/>
  </xdr:twoCellAnchor>
  <xdr:twoCellAnchor editAs="oneCell">
    <xdr:from>
      <xdr:col>1</xdr:col>
      <xdr:colOff>28575</xdr:colOff>
      <xdr:row>657</xdr:row>
      <xdr:rowOff>158750</xdr:rowOff>
    </xdr:from>
    <xdr:to>
      <xdr:col>1</xdr:col>
      <xdr:colOff>511175</xdr:colOff>
      <xdr:row>658</xdr:row>
      <xdr:rowOff>104775</xdr:rowOff>
    </xdr:to>
    <xdr:pic>
      <xdr:nvPicPr>
        <xdr:cNvPr id="2648" name="Subgraph-BernardKerik">
          <a:extLst>
            <a:ext uri="{FF2B5EF4-FFF2-40B4-BE49-F238E27FC236}">
              <a16:creationId xmlns:a16="http://schemas.microsoft.com/office/drawing/2014/main" id="{1AD81235-6C45-4A9E-A505-2116E5D2F9B0}"/>
            </a:ext>
          </a:extLst>
        </xdr:cNvPr>
        <xdr:cNvPicPr>
          <a:picLocks/>
        </xdr:cNvPicPr>
      </xdr:nvPicPr>
      <xdr:blipFill>
        <a:blip xmlns:r="http://schemas.openxmlformats.org/officeDocument/2006/relationships" r:embed="rId578">
          <a:extLst>
            <a:ext uri="{28A0092B-C50C-407E-A947-70E740481C1C}">
              <a14:useLocalDpi xmlns:a14="http://schemas.microsoft.com/office/drawing/2010/main" val="0"/>
            </a:ext>
          </a:extLst>
        </a:blip>
        <a:stretch>
          <a:fillRect/>
        </a:stretch>
      </xdr:blipFill>
      <xdr:spPr>
        <a:xfrm>
          <a:off x="1047750" y="244036850"/>
          <a:ext cx="482600" cy="317500"/>
        </a:xfrm>
        <a:prstGeom prst="rect">
          <a:avLst/>
        </a:prstGeom>
      </xdr:spPr>
    </xdr:pic>
    <xdr:clientData/>
  </xdr:twoCellAnchor>
  <xdr:twoCellAnchor editAs="oneCell">
    <xdr:from>
      <xdr:col>1</xdr:col>
      <xdr:colOff>28575</xdr:colOff>
      <xdr:row>658</xdr:row>
      <xdr:rowOff>155575</xdr:rowOff>
    </xdr:from>
    <xdr:to>
      <xdr:col>1</xdr:col>
      <xdr:colOff>511175</xdr:colOff>
      <xdr:row>659</xdr:row>
      <xdr:rowOff>101600</xdr:rowOff>
    </xdr:to>
    <xdr:pic>
      <xdr:nvPicPr>
        <xdr:cNvPr id="2652" name="Subgraph-LivePdBlueLine">
          <a:extLst>
            <a:ext uri="{FF2B5EF4-FFF2-40B4-BE49-F238E27FC236}">
              <a16:creationId xmlns:a16="http://schemas.microsoft.com/office/drawing/2014/main" id="{BFA86E4B-7E3E-4AC6-B56D-45C5D94C6BFF}"/>
            </a:ext>
          </a:extLst>
        </xdr:cNvPr>
        <xdr:cNvPicPr>
          <a:picLocks/>
        </xdr:cNvPicPr>
      </xdr:nvPicPr>
      <xdr:blipFill>
        <a:blip xmlns:r="http://schemas.openxmlformats.org/officeDocument/2006/relationships" r:embed="rId579">
          <a:extLst>
            <a:ext uri="{28A0092B-C50C-407E-A947-70E740481C1C}">
              <a14:useLocalDpi xmlns:a14="http://schemas.microsoft.com/office/drawing/2010/main" val="0"/>
            </a:ext>
          </a:extLst>
        </a:blip>
        <a:stretch>
          <a:fillRect/>
        </a:stretch>
      </xdr:blipFill>
      <xdr:spPr>
        <a:xfrm>
          <a:off x="1047750" y="244405150"/>
          <a:ext cx="482600" cy="317500"/>
        </a:xfrm>
        <a:prstGeom prst="rect">
          <a:avLst/>
        </a:prstGeom>
      </xdr:spPr>
    </xdr:pic>
    <xdr:clientData/>
  </xdr:twoCellAnchor>
  <xdr:twoCellAnchor editAs="oneCell">
    <xdr:from>
      <xdr:col>1</xdr:col>
      <xdr:colOff>28575</xdr:colOff>
      <xdr:row>659</xdr:row>
      <xdr:rowOff>152400</xdr:rowOff>
    </xdr:from>
    <xdr:to>
      <xdr:col>1</xdr:col>
      <xdr:colOff>511175</xdr:colOff>
      <xdr:row>660</xdr:row>
      <xdr:rowOff>104775</xdr:rowOff>
    </xdr:to>
    <xdr:pic>
      <xdr:nvPicPr>
        <xdr:cNvPr id="2656" name="Subgraph-NAACP">
          <a:extLst>
            <a:ext uri="{FF2B5EF4-FFF2-40B4-BE49-F238E27FC236}">
              <a16:creationId xmlns:a16="http://schemas.microsoft.com/office/drawing/2014/main" id="{3BF94498-44B4-4E1C-B4CB-4C638AA3F351}"/>
            </a:ext>
          </a:extLst>
        </xdr:cNvPr>
        <xdr:cNvPicPr>
          <a:picLocks/>
        </xdr:cNvPicPr>
      </xdr:nvPicPr>
      <xdr:blipFill>
        <a:blip xmlns:r="http://schemas.openxmlformats.org/officeDocument/2006/relationships" r:embed="rId580">
          <a:extLst>
            <a:ext uri="{28A0092B-C50C-407E-A947-70E740481C1C}">
              <a14:useLocalDpi xmlns:a14="http://schemas.microsoft.com/office/drawing/2010/main" val="0"/>
            </a:ext>
          </a:extLst>
        </a:blip>
        <a:stretch>
          <a:fillRect/>
        </a:stretch>
      </xdr:blipFill>
      <xdr:spPr>
        <a:xfrm>
          <a:off x="1047750" y="244773450"/>
          <a:ext cx="482600" cy="317500"/>
        </a:xfrm>
        <a:prstGeom prst="rect">
          <a:avLst/>
        </a:prstGeom>
      </xdr:spPr>
    </xdr:pic>
    <xdr:clientData/>
  </xdr:twoCellAnchor>
  <xdr:twoCellAnchor editAs="oneCell">
    <xdr:from>
      <xdr:col>1</xdr:col>
      <xdr:colOff>28575</xdr:colOff>
      <xdr:row>660</xdr:row>
      <xdr:rowOff>149225</xdr:rowOff>
    </xdr:from>
    <xdr:to>
      <xdr:col>1</xdr:col>
      <xdr:colOff>511175</xdr:colOff>
      <xdr:row>661</xdr:row>
      <xdr:rowOff>95250</xdr:rowOff>
    </xdr:to>
    <xdr:pic>
      <xdr:nvPicPr>
        <xdr:cNvPr id="2660" name="Subgraph-DNC">
          <a:extLst>
            <a:ext uri="{FF2B5EF4-FFF2-40B4-BE49-F238E27FC236}">
              <a16:creationId xmlns:a16="http://schemas.microsoft.com/office/drawing/2014/main" id="{80F62E31-5A5E-4DFA-ADAD-F59B471CCAC1}"/>
            </a:ext>
          </a:extLst>
        </xdr:cNvPr>
        <xdr:cNvPicPr>
          <a:picLocks/>
        </xdr:cNvPicPr>
      </xdr:nvPicPr>
      <xdr:blipFill>
        <a:blip xmlns:r="http://schemas.openxmlformats.org/officeDocument/2006/relationships" r:embed="rId569">
          <a:extLst>
            <a:ext uri="{28A0092B-C50C-407E-A947-70E740481C1C}">
              <a14:useLocalDpi xmlns:a14="http://schemas.microsoft.com/office/drawing/2010/main" val="0"/>
            </a:ext>
          </a:extLst>
        </a:blip>
        <a:stretch>
          <a:fillRect/>
        </a:stretch>
      </xdr:blipFill>
      <xdr:spPr>
        <a:xfrm>
          <a:off x="1047750" y="245141750"/>
          <a:ext cx="482600" cy="317500"/>
        </a:xfrm>
        <a:prstGeom prst="rect">
          <a:avLst/>
        </a:prstGeom>
      </xdr:spPr>
    </xdr:pic>
    <xdr:clientData/>
  </xdr:twoCellAnchor>
  <xdr:twoCellAnchor editAs="oneCell">
    <xdr:from>
      <xdr:col>1</xdr:col>
      <xdr:colOff>28575</xdr:colOff>
      <xdr:row>661</xdr:row>
      <xdr:rowOff>146050</xdr:rowOff>
    </xdr:from>
    <xdr:to>
      <xdr:col>1</xdr:col>
      <xdr:colOff>511175</xdr:colOff>
      <xdr:row>662</xdr:row>
      <xdr:rowOff>92075</xdr:rowOff>
    </xdr:to>
    <xdr:pic>
      <xdr:nvPicPr>
        <xdr:cNvPr id="2664" name="Subgraph-Patriotintruth">
          <a:extLst>
            <a:ext uri="{FF2B5EF4-FFF2-40B4-BE49-F238E27FC236}">
              <a16:creationId xmlns:a16="http://schemas.microsoft.com/office/drawing/2014/main" id="{6A0F0369-8053-4AAE-9BF7-F7D7A2E60716}"/>
            </a:ext>
          </a:extLst>
        </xdr:cNvPr>
        <xdr:cNvPicPr>
          <a:picLocks/>
        </xdr:cNvPicPr>
      </xdr:nvPicPr>
      <xdr:blipFill>
        <a:blip xmlns:r="http://schemas.openxmlformats.org/officeDocument/2006/relationships" r:embed="rId581">
          <a:extLst>
            <a:ext uri="{28A0092B-C50C-407E-A947-70E740481C1C}">
              <a14:useLocalDpi xmlns:a14="http://schemas.microsoft.com/office/drawing/2010/main" val="0"/>
            </a:ext>
          </a:extLst>
        </a:blip>
        <a:stretch>
          <a:fillRect/>
        </a:stretch>
      </xdr:blipFill>
      <xdr:spPr>
        <a:xfrm>
          <a:off x="1047750" y="245510050"/>
          <a:ext cx="482600" cy="317500"/>
        </a:xfrm>
        <a:prstGeom prst="rect">
          <a:avLst/>
        </a:prstGeom>
      </xdr:spPr>
    </xdr:pic>
    <xdr:clientData/>
  </xdr:twoCellAnchor>
  <xdr:twoCellAnchor editAs="oneCell">
    <xdr:from>
      <xdr:col>1</xdr:col>
      <xdr:colOff>28575</xdr:colOff>
      <xdr:row>662</xdr:row>
      <xdr:rowOff>142875</xdr:rowOff>
    </xdr:from>
    <xdr:to>
      <xdr:col>1</xdr:col>
      <xdr:colOff>511175</xdr:colOff>
      <xdr:row>663</xdr:row>
      <xdr:rowOff>82550</xdr:rowOff>
    </xdr:to>
    <xdr:pic>
      <xdr:nvPicPr>
        <xdr:cNvPr id="2668" name="Subgraph-Skye_1008">
          <a:extLst>
            <a:ext uri="{FF2B5EF4-FFF2-40B4-BE49-F238E27FC236}">
              <a16:creationId xmlns:a16="http://schemas.microsoft.com/office/drawing/2014/main" id="{3058204D-CE9C-4FDA-859B-5F965E0B22F8}"/>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45878350"/>
          <a:ext cx="482600" cy="317500"/>
        </a:xfrm>
        <a:prstGeom prst="rect">
          <a:avLst/>
        </a:prstGeom>
      </xdr:spPr>
    </xdr:pic>
    <xdr:clientData/>
  </xdr:twoCellAnchor>
  <xdr:twoCellAnchor editAs="oneCell">
    <xdr:from>
      <xdr:col>1</xdr:col>
      <xdr:colOff>28575</xdr:colOff>
      <xdr:row>663</xdr:row>
      <xdr:rowOff>139700</xdr:rowOff>
    </xdr:from>
    <xdr:to>
      <xdr:col>1</xdr:col>
      <xdr:colOff>511175</xdr:colOff>
      <xdr:row>664</xdr:row>
      <xdr:rowOff>85725</xdr:rowOff>
    </xdr:to>
    <xdr:pic>
      <xdr:nvPicPr>
        <xdr:cNvPr id="2672" name="Subgraph-aanaaxo">
          <a:extLst>
            <a:ext uri="{FF2B5EF4-FFF2-40B4-BE49-F238E27FC236}">
              <a16:creationId xmlns:a16="http://schemas.microsoft.com/office/drawing/2014/main" id="{897B6F61-B7BD-40A5-B62F-3289523236EE}"/>
            </a:ext>
          </a:extLst>
        </xdr:cNvPr>
        <xdr:cNvPicPr>
          <a:picLocks/>
        </xdr:cNvPicPr>
      </xdr:nvPicPr>
      <xdr:blipFill>
        <a:blip xmlns:r="http://schemas.openxmlformats.org/officeDocument/2006/relationships" r:embed="rId582">
          <a:extLst>
            <a:ext uri="{28A0092B-C50C-407E-A947-70E740481C1C}">
              <a14:useLocalDpi xmlns:a14="http://schemas.microsoft.com/office/drawing/2010/main" val="0"/>
            </a:ext>
          </a:extLst>
        </a:blip>
        <a:stretch>
          <a:fillRect/>
        </a:stretch>
      </xdr:blipFill>
      <xdr:spPr>
        <a:xfrm>
          <a:off x="1047750" y="246246650"/>
          <a:ext cx="482600" cy="317500"/>
        </a:xfrm>
        <a:prstGeom prst="rect">
          <a:avLst/>
        </a:prstGeom>
      </xdr:spPr>
    </xdr:pic>
    <xdr:clientData/>
  </xdr:twoCellAnchor>
  <xdr:twoCellAnchor editAs="oneCell">
    <xdr:from>
      <xdr:col>1</xdr:col>
      <xdr:colOff>28575</xdr:colOff>
      <xdr:row>664</xdr:row>
      <xdr:rowOff>136525</xdr:rowOff>
    </xdr:from>
    <xdr:to>
      <xdr:col>1</xdr:col>
      <xdr:colOff>511175</xdr:colOff>
      <xdr:row>665</xdr:row>
      <xdr:rowOff>82550</xdr:rowOff>
    </xdr:to>
    <xdr:pic>
      <xdr:nvPicPr>
        <xdr:cNvPr id="2676" name="Subgraph-NationalSheriff">
          <a:extLst>
            <a:ext uri="{FF2B5EF4-FFF2-40B4-BE49-F238E27FC236}">
              <a16:creationId xmlns:a16="http://schemas.microsoft.com/office/drawing/2014/main" id="{82FB4D32-F79A-452D-8429-B73F3158F509}"/>
            </a:ext>
          </a:extLst>
        </xdr:cNvPr>
        <xdr:cNvPicPr>
          <a:picLocks/>
        </xdr:cNvPicPr>
      </xdr:nvPicPr>
      <xdr:blipFill>
        <a:blip xmlns:r="http://schemas.openxmlformats.org/officeDocument/2006/relationships" r:embed="rId583">
          <a:extLst>
            <a:ext uri="{28A0092B-C50C-407E-A947-70E740481C1C}">
              <a14:useLocalDpi xmlns:a14="http://schemas.microsoft.com/office/drawing/2010/main" val="0"/>
            </a:ext>
          </a:extLst>
        </a:blip>
        <a:stretch>
          <a:fillRect/>
        </a:stretch>
      </xdr:blipFill>
      <xdr:spPr>
        <a:xfrm>
          <a:off x="1047750" y="246614950"/>
          <a:ext cx="482600" cy="317500"/>
        </a:xfrm>
        <a:prstGeom prst="rect">
          <a:avLst/>
        </a:prstGeom>
      </xdr:spPr>
    </xdr:pic>
    <xdr:clientData/>
  </xdr:twoCellAnchor>
  <xdr:twoCellAnchor editAs="oneCell">
    <xdr:from>
      <xdr:col>1</xdr:col>
      <xdr:colOff>28575</xdr:colOff>
      <xdr:row>665</xdr:row>
      <xdr:rowOff>133350</xdr:rowOff>
    </xdr:from>
    <xdr:to>
      <xdr:col>1</xdr:col>
      <xdr:colOff>511175</xdr:colOff>
      <xdr:row>666</xdr:row>
      <xdr:rowOff>85725</xdr:rowOff>
    </xdr:to>
    <xdr:pic>
      <xdr:nvPicPr>
        <xdr:cNvPr id="2680" name="Subgraph-BobKoss">
          <a:extLst>
            <a:ext uri="{FF2B5EF4-FFF2-40B4-BE49-F238E27FC236}">
              <a16:creationId xmlns:a16="http://schemas.microsoft.com/office/drawing/2014/main" id="{89987902-B40C-46C1-9241-9E778CC68177}"/>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46983250"/>
          <a:ext cx="482600" cy="317500"/>
        </a:xfrm>
        <a:prstGeom prst="rect">
          <a:avLst/>
        </a:prstGeom>
      </xdr:spPr>
    </xdr:pic>
    <xdr:clientData/>
  </xdr:twoCellAnchor>
  <xdr:twoCellAnchor editAs="oneCell">
    <xdr:from>
      <xdr:col>1</xdr:col>
      <xdr:colOff>28575</xdr:colOff>
      <xdr:row>666</xdr:row>
      <xdr:rowOff>130175</xdr:rowOff>
    </xdr:from>
    <xdr:to>
      <xdr:col>1</xdr:col>
      <xdr:colOff>511175</xdr:colOff>
      <xdr:row>667</xdr:row>
      <xdr:rowOff>76200</xdr:rowOff>
    </xdr:to>
    <xdr:pic>
      <xdr:nvPicPr>
        <xdr:cNvPr id="2684" name="Subgraph-deannamarsh751">
          <a:extLst>
            <a:ext uri="{FF2B5EF4-FFF2-40B4-BE49-F238E27FC236}">
              <a16:creationId xmlns:a16="http://schemas.microsoft.com/office/drawing/2014/main" id="{B82AC4CC-9DD5-4E61-ABCF-74D5FFDED5B1}"/>
            </a:ext>
          </a:extLst>
        </xdr:cNvPr>
        <xdr:cNvPicPr>
          <a:picLocks/>
        </xdr:cNvPicPr>
      </xdr:nvPicPr>
      <xdr:blipFill>
        <a:blip xmlns:r="http://schemas.openxmlformats.org/officeDocument/2006/relationships" r:embed="rId584">
          <a:extLst>
            <a:ext uri="{28A0092B-C50C-407E-A947-70E740481C1C}">
              <a14:useLocalDpi xmlns:a14="http://schemas.microsoft.com/office/drawing/2010/main" val="0"/>
            </a:ext>
          </a:extLst>
        </a:blip>
        <a:stretch>
          <a:fillRect/>
        </a:stretch>
      </xdr:blipFill>
      <xdr:spPr>
        <a:xfrm>
          <a:off x="1047750" y="247351550"/>
          <a:ext cx="482600" cy="317500"/>
        </a:xfrm>
        <a:prstGeom prst="rect">
          <a:avLst/>
        </a:prstGeom>
      </xdr:spPr>
    </xdr:pic>
    <xdr:clientData/>
  </xdr:twoCellAnchor>
  <xdr:twoCellAnchor editAs="oneCell">
    <xdr:from>
      <xdr:col>1</xdr:col>
      <xdr:colOff>28575</xdr:colOff>
      <xdr:row>667</xdr:row>
      <xdr:rowOff>127000</xdr:rowOff>
    </xdr:from>
    <xdr:to>
      <xdr:col>1</xdr:col>
      <xdr:colOff>511175</xdr:colOff>
      <xdr:row>668</xdr:row>
      <xdr:rowOff>73025</xdr:rowOff>
    </xdr:to>
    <xdr:pic>
      <xdr:nvPicPr>
        <xdr:cNvPr id="2688" name="Subgraph-RepAdamSchiff">
          <a:extLst>
            <a:ext uri="{FF2B5EF4-FFF2-40B4-BE49-F238E27FC236}">
              <a16:creationId xmlns:a16="http://schemas.microsoft.com/office/drawing/2014/main" id="{96F6B9F1-4E75-4D5A-BA5B-C40E809E8A1D}"/>
            </a:ext>
          </a:extLst>
        </xdr:cNvPr>
        <xdr:cNvPicPr>
          <a:picLocks/>
        </xdr:cNvPicPr>
      </xdr:nvPicPr>
      <xdr:blipFill>
        <a:blip xmlns:r="http://schemas.openxmlformats.org/officeDocument/2006/relationships" r:embed="rId585">
          <a:extLst>
            <a:ext uri="{28A0092B-C50C-407E-A947-70E740481C1C}">
              <a14:useLocalDpi xmlns:a14="http://schemas.microsoft.com/office/drawing/2010/main" val="0"/>
            </a:ext>
          </a:extLst>
        </a:blip>
        <a:stretch>
          <a:fillRect/>
        </a:stretch>
      </xdr:blipFill>
      <xdr:spPr>
        <a:xfrm>
          <a:off x="1047750" y="247719850"/>
          <a:ext cx="482600" cy="317500"/>
        </a:xfrm>
        <a:prstGeom prst="rect">
          <a:avLst/>
        </a:prstGeom>
      </xdr:spPr>
    </xdr:pic>
    <xdr:clientData/>
  </xdr:twoCellAnchor>
  <xdr:twoCellAnchor editAs="oneCell">
    <xdr:from>
      <xdr:col>1</xdr:col>
      <xdr:colOff>28575</xdr:colOff>
      <xdr:row>668</xdr:row>
      <xdr:rowOff>123825</xdr:rowOff>
    </xdr:from>
    <xdr:to>
      <xdr:col>1</xdr:col>
      <xdr:colOff>511175</xdr:colOff>
      <xdr:row>669</xdr:row>
      <xdr:rowOff>63500</xdr:rowOff>
    </xdr:to>
    <xdr:pic>
      <xdr:nvPicPr>
        <xdr:cNvPr id="2692" name="Subgraph-JoVotes45">
          <a:extLst>
            <a:ext uri="{FF2B5EF4-FFF2-40B4-BE49-F238E27FC236}">
              <a16:creationId xmlns:a16="http://schemas.microsoft.com/office/drawing/2014/main" id="{ACFB8CB7-E64B-4418-BE6C-8357BD1F3278}"/>
            </a:ext>
          </a:extLst>
        </xdr:cNvPr>
        <xdr:cNvPicPr>
          <a:picLocks/>
        </xdr:cNvPicPr>
      </xdr:nvPicPr>
      <xdr:blipFill>
        <a:blip xmlns:r="http://schemas.openxmlformats.org/officeDocument/2006/relationships" r:embed="rId586">
          <a:extLst>
            <a:ext uri="{28A0092B-C50C-407E-A947-70E740481C1C}">
              <a14:useLocalDpi xmlns:a14="http://schemas.microsoft.com/office/drawing/2010/main" val="0"/>
            </a:ext>
          </a:extLst>
        </a:blip>
        <a:stretch>
          <a:fillRect/>
        </a:stretch>
      </xdr:blipFill>
      <xdr:spPr>
        <a:xfrm>
          <a:off x="1047750" y="248088150"/>
          <a:ext cx="482600" cy="317500"/>
        </a:xfrm>
        <a:prstGeom prst="rect">
          <a:avLst/>
        </a:prstGeom>
      </xdr:spPr>
    </xdr:pic>
    <xdr:clientData/>
  </xdr:twoCellAnchor>
  <xdr:twoCellAnchor editAs="oneCell">
    <xdr:from>
      <xdr:col>1</xdr:col>
      <xdr:colOff>28575</xdr:colOff>
      <xdr:row>669</xdr:row>
      <xdr:rowOff>120650</xdr:rowOff>
    </xdr:from>
    <xdr:to>
      <xdr:col>1</xdr:col>
      <xdr:colOff>511175</xdr:colOff>
      <xdr:row>670</xdr:row>
      <xdr:rowOff>66675</xdr:rowOff>
    </xdr:to>
    <xdr:pic>
      <xdr:nvPicPr>
        <xdr:cNvPr id="2696" name="Subgraph-CPD_Media">
          <a:extLst>
            <a:ext uri="{FF2B5EF4-FFF2-40B4-BE49-F238E27FC236}">
              <a16:creationId xmlns:a16="http://schemas.microsoft.com/office/drawing/2014/main" id="{B65E2829-B75B-44FD-8CC2-0D075C8BDF79}"/>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48456450"/>
          <a:ext cx="482600" cy="317500"/>
        </a:xfrm>
        <a:prstGeom prst="rect">
          <a:avLst/>
        </a:prstGeom>
      </xdr:spPr>
    </xdr:pic>
    <xdr:clientData/>
  </xdr:twoCellAnchor>
  <xdr:twoCellAnchor editAs="oneCell">
    <xdr:from>
      <xdr:col>1</xdr:col>
      <xdr:colOff>28575</xdr:colOff>
      <xdr:row>670</xdr:row>
      <xdr:rowOff>117475</xdr:rowOff>
    </xdr:from>
    <xdr:to>
      <xdr:col>1</xdr:col>
      <xdr:colOff>511175</xdr:colOff>
      <xdr:row>671</xdr:row>
      <xdr:rowOff>63500</xdr:rowOff>
    </xdr:to>
    <xdr:pic>
      <xdr:nvPicPr>
        <xdr:cNvPr id="2700" name="Subgraph-bdaviskc">
          <a:extLst>
            <a:ext uri="{FF2B5EF4-FFF2-40B4-BE49-F238E27FC236}">
              <a16:creationId xmlns:a16="http://schemas.microsoft.com/office/drawing/2014/main" id="{972DABC1-9E96-4B79-BDC8-4595A2D1438C}"/>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1047750" y="248824750"/>
          <a:ext cx="482600" cy="317500"/>
        </a:xfrm>
        <a:prstGeom prst="rect">
          <a:avLst/>
        </a:prstGeom>
      </xdr:spPr>
    </xdr:pic>
    <xdr:clientData/>
  </xdr:twoCellAnchor>
  <xdr:twoCellAnchor editAs="oneCell">
    <xdr:from>
      <xdr:col>1</xdr:col>
      <xdr:colOff>28575</xdr:colOff>
      <xdr:row>671</xdr:row>
      <xdr:rowOff>114300</xdr:rowOff>
    </xdr:from>
    <xdr:to>
      <xdr:col>1</xdr:col>
      <xdr:colOff>511175</xdr:colOff>
      <xdr:row>672</xdr:row>
      <xdr:rowOff>66675</xdr:rowOff>
    </xdr:to>
    <xdr:pic>
      <xdr:nvPicPr>
        <xdr:cNvPr id="2704" name="Subgraph-GinaM05855132">
          <a:extLst>
            <a:ext uri="{FF2B5EF4-FFF2-40B4-BE49-F238E27FC236}">
              <a16:creationId xmlns:a16="http://schemas.microsoft.com/office/drawing/2014/main" id="{0371EAAD-9366-4155-9993-801E4E49FD10}"/>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49193050"/>
          <a:ext cx="482600" cy="317500"/>
        </a:xfrm>
        <a:prstGeom prst="rect">
          <a:avLst/>
        </a:prstGeom>
      </xdr:spPr>
    </xdr:pic>
    <xdr:clientData/>
  </xdr:twoCellAnchor>
  <xdr:twoCellAnchor editAs="oneCell">
    <xdr:from>
      <xdr:col>1</xdr:col>
      <xdr:colOff>28575</xdr:colOff>
      <xdr:row>672</xdr:row>
      <xdr:rowOff>111125</xdr:rowOff>
    </xdr:from>
    <xdr:to>
      <xdr:col>1</xdr:col>
      <xdr:colOff>511175</xdr:colOff>
      <xdr:row>673</xdr:row>
      <xdr:rowOff>57150</xdr:rowOff>
    </xdr:to>
    <xdr:pic>
      <xdr:nvPicPr>
        <xdr:cNvPr id="2708" name="Subgraph-D4Ngerm0usexxx">
          <a:extLst>
            <a:ext uri="{FF2B5EF4-FFF2-40B4-BE49-F238E27FC236}">
              <a16:creationId xmlns:a16="http://schemas.microsoft.com/office/drawing/2014/main" id="{589D421C-91B7-49FA-B17A-8B64CAC2079B}"/>
            </a:ext>
          </a:extLst>
        </xdr:cNvPr>
        <xdr:cNvPicPr>
          <a:picLocks/>
        </xdr:cNvPicPr>
      </xdr:nvPicPr>
      <xdr:blipFill>
        <a:blip xmlns:r="http://schemas.openxmlformats.org/officeDocument/2006/relationships" r:embed="rId587">
          <a:extLst>
            <a:ext uri="{28A0092B-C50C-407E-A947-70E740481C1C}">
              <a14:useLocalDpi xmlns:a14="http://schemas.microsoft.com/office/drawing/2010/main" val="0"/>
            </a:ext>
          </a:extLst>
        </a:blip>
        <a:stretch>
          <a:fillRect/>
        </a:stretch>
      </xdr:blipFill>
      <xdr:spPr>
        <a:xfrm>
          <a:off x="1047750" y="249561350"/>
          <a:ext cx="482600" cy="317500"/>
        </a:xfrm>
        <a:prstGeom prst="rect">
          <a:avLst/>
        </a:prstGeom>
      </xdr:spPr>
    </xdr:pic>
    <xdr:clientData/>
  </xdr:twoCellAnchor>
  <xdr:twoCellAnchor editAs="oneCell">
    <xdr:from>
      <xdr:col>1</xdr:col>
      <xdr:colOff>28575</xdr:colOff>
      <xdr:row>673</xdr:row>
      <xdr:rowOff>107950</xdr:rowOff>
    </xdr:from>
    <xdr:to>
      <xdr:col>1</xdr:col>
      <xdr:colOff>511175</xdr:colOff>
      <xdr:row>674</xdr:row>
      <xdr:rowOff>53975</xdr:rowOff>
    </xdr:to>
    <xdr:pic>
      <xdr:nvPicPr>
        <xdr:cNvPr id="2712" name="Subgraph-LovesDianna">
          <a:extLst>
            <a:ext uri="{FF2B5EF4-FFF2-40B4-BE49-F238E27FC236}">
              <a16:creationId xmlns:a16="http://schemas.microsoft.com/office/drawing/2014/main" id="{BE84C8CD-97BA-4015-8C4B-02FE6E936F4E}"/>
            </a:ext>
          </a:extLst>
        </xdr:cNvPr>
        <xdr:cNvPicPr>
          <a:picLocks/>
        </xdr:cNvPicPr>
      </xdr:nvPicPr>
      <xdr:blipFill>
        <a:blip xmlns:r="http://schemas.openxmlformats.org/officeDocument/2006/relationships" r:embed="rId588">
          <a:extLst>
            <a:ext uri="{28A0092B-C50C-407E-A947-70E740481C1C}">
              <a14:useLocalDpi xmlns:a14="http://schemas.microsoft.com/office/drawing/2010/main" val="0"/>
            </a:ext>
          </a:extLst>
        </a:blip>
        <a:stretch>
          <a:fillRect/>
        </a:stretch>
      </xdr:blipFill>
      <xdr:spPr>
        <a:xfrm>
          <a:off x="1047750" y="249929650"/>
          <a:ext cx="482600" cy="317500"/>
        </a:xfrm>
        <a:prstGeom prst="rect">
          <a:avLst/>
        </a:prstGeom>
      </xdr:spPr>
    </xdr:pic>
    <xdr:clientData/>
  </xdr:twoCellAnchor>
  <xdr:twoCellAnchor editAs="oneCell">
    <xdr:from>
      <xdr:col>1</xdr:col>
      <xdr:colOff>28575</xdr:colOff>
      <xdr:row>674</xdr:row>
      <xdr:rowOff>104775</xdr:rowOff>
    </xdr:from>
    <xdr:to>
      <xdr:col>1</xdr:col>
      <xdr:colOff>511175</xdr:colOff>
      <xdr:row>675</xdr:row>
      <xdr:rowOff>44450</xdr:rowOff>
    </xdr:to>
    <xdr:pic>
      <xdr:nvPicPr>
        <xdr:cNvPr id="2716" name="Subgraph-LaurelJtweets">
          <a:extLst>
            <a:ext uri="{FF2B5EF4-FFF2-40B4-BE49-F238E27FC236}">
              <a16:creationId xmlns:a16="http://schemas.microsoft.com/office/drawing/2014/main" id="{2C217357-B078-4A58-A03C-FC3638228894}"/>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50297950"/>
          <a:ext cx="482600" cy="317500"/>
        </a:xfrm>
        <a:prstGeom prst="rect">
          <a:avLst/>
        </a:prstGeom>
      </xdr:spPr>
    </xdr:pic>
    <xdr:clientData/>
  </xdr:twoCellAnchor>
  <xdr:twoCellAnchor editAs="oneCell">
    <xdr:from>
      <xdr:col>1</xdr:col>
      <xdr:colOff>28575</xdr:colOff>
      <xdr:row>675</xdr:row>
      <xdr:rowOff>101600</xdr:rowOff>
    </xdr:from>
    <xdr:to>
      <xdr:col>1</xdr:col>
      <xdr:colOff>511175</xdr:colOff>
      <xdr:row>676</xdr:row>
      <xdr:rowOff>47625</xdr:rowOff>
    </xdr:to>
    <xdr:pic>
      <xdr:nvPicPr>
        <xdr:cNvPr id="2720" name="Subgraph-Saveoceancounty">
          <a:extLst>
            <a:ext uri="{FF2B5EF4-FFF2-40B4-BE49-F238E27FC236}">
              <a16:creationId xmlns:a16="http://schemas.microsoft.com/office/drawing/2014/main" id="{3A58208B-9AAA-422B-8BFE-776ED311B8B1}"/>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50666250"/>
          <a:ext cx="482600" cy="317500"/>
        </a:xfrm>
        <a:prstGeom prst="rect">
          <a:avLst/>
        </a:prstGeom>
      </xdr:spPr>
    </xdr:pic>
    <xdr:clientData/>
  </xdr:twoCellAnchor>
  <xdr:twoCellAnchor editAs="oneCell">
    <xdr:from>
      <xdr:col>1</xdr:col>
      <xdr:colOff>28575</xdr:colOff>
      <xdr:row>676</xdr:row>
      <xdr:rowOff>98425</xdr:rowOff>
    </xdr:from>
    <xdr:to>
      <xdr:col>1</xdr:col>
      <xdr:colOff>511175</xdr:colOff>
      <xdr:row>677</xdr:row>
      <xdr:rowOff>44450</xdr:rowOff>
    </xdr:to>
    <xdr:pic>
      <xdr:nvPicPr>
        <xdr:cNvPr id="2724" name="Subgraph-LRevop">
          <a:extLst>
            <a:ext uri="{FF2B5EF4-FFF2-40B4-BE49-F238E27FC236}">
              <a16:creationId xmlns:a16="http://schemas.microsoft.com/office/drawing/2014/main" id="{CA676CAC-E734-4FE9-A191-D56A347A951C}"/>
            </a:ext>
          </a:extLst>
        </xdr:cNvPr>
        <xdr:cNvPicPr>
          <a:picLocks/>
        </xdr:cNvPicPr>
      </xdr:nvPicPr>
      <xdr:blipFill>
        <a:blip xmlns:r="http://schemas.openxmlformats.org/officeDocument/2006/relationships" r:embed="rId589">
          <a:extLst>
            <a:ext uri="{28A0092B-C50C-407E-A947-70E740481C1C}">
              <a14:useLocalDpi xmlns:a14="http://schemas.microsoft.com/office/drawing/2010/main" val="0"/>
            </a:ext>
          </a:extLst>
        </a:blip>
        <a:stretch>
          <a:fillRect/>
        </a:stretch>
      </xdr:blipFill>
      <xdr:spPr>
        <a:xfrm>
          <a:off x="1047750" y="251034550"/>
          <a:ext cx="482600" cy="317500"/>
        </a:xfrm>
        <a:prstGeom prst="rect">
          <a:avLst/>
        </a:prstGeom>
      </xdr:spPr>
    </xdr:pic>
    <xdr:clientData/>
  </xdr:twoCellAnchor>
  <xdr:twoCellAnchor editAs="oneCell">
    <xdr:from>
      <xdr:col>1</xdr:col>
      <xdr:colOff>28575</xdr:colOff>
      <xdr:row>677</xdr:row>
      <xdr:rowOff>95250</xdr:rowOff>
    </xdr:from>
    <xdr:to>
      <xdr:col>1</xdr:col>
      <xdr:colOff>511175</xdr:colOff>
      <xdr:row>678</xdr:row>
      <xdr:rowOff>47625</xdr:rowOff>
    </xdr:to>
    <xdr:pic>
      <xdr:nvPicPr>
        <xdr:cNvPr id="2728" name="Subgraph-applechai4">
          <a:extLst>
            <a:ext uri="{FF2B5EF4-FFF2-40B4-BE49-F238E27FC236}">
              <a16:creationId xmlns:a16="http://schemas.microsoft.com/office/drawing/2014/main" id="{6719C1F1-8EE6-4459-9B22-D8B1B5FF5A00}"/>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251402850"/>
          <a:ext cx="482600" cy="317500"/>
        </a:xfrm>
        <a:prstGeom prst="rect">
          <a:avLst/>
        </a:prstGeom>
      </xdr:spPr>
    </xdr:pic>
    <xdr:clientData/>
  </xdr:twoCellAnchor>
  <xdr:twoCellAnchor editAs="oneCell">
    <xdr:from>
      <xdr:col>1</xdr:col>
      <xdr:colOff>28575</xdr:colOff>
      <xdr:row>678</xdr:row>
      <xdr:rowOff>92075</xdr:rowOff>
    </xdr:from>
    <xdr:to>
      <xdr:col>1</xdr:col>
      <xdr:colOff>511175</xdr:colOff>
      <xdr:row>679</xdr:row>
      <xdr:rowOff>38100</xdr:rowOff>
    </xdr:to>
    <xdr:pic>
      <xdr:nvPicPr>
        <xdr:cNvPr id="2732" name="Subgraph-BlueNorthTexan">
          <a:extLst>
            <a:ext uri="{FF2B5EF4-FFF2-40B4-BE49-F238E27FC236}">
              <a16:creationId xmlns:a16="http://schemas.microsoft.com/office/drawing/2014/main" id="{884434EA-CAAC-43AF-AB6F-5E01182BCA4E}"/>
            </a:ext>
          </a:extLst>
        </xdr:cNvPr>
        <xdr:cNvPicPr>
          <a:picLocks/>
        </xdr:cNvPicPr>
      </xdr:nvPicPr>
      <xdr:blipFill>
        <a:blip xmlns:r="http://schemas.openxmlformats.org/officeDocument/2006/relationships" r:embed="rId538">
          <a:extLst>
            <a:ext uri="{28A0092B-C50C-407E-A947-70E740481C1C}">
              <a14:useLocalDpi xmlns:a14="http://schemas.microsoft.com/office/drawing/2010/main" val="0"/>
            </a:ext>
          </a:extLst>
        </a:blip>
        <a:stretch>
          <a:fillRect/>
        </a:stretch>
      </xdr:blipFill>
      <xdr:spPr>
        <a:xfrm>
          <a:off x="1047750" y="251771150"/>
          <a:ext cx="482600" cy="317500"/>
        </a:xfrm>
        <a:prstGeom prst="rect">
          <a:avLst/>
        </a:prstGeom>
      </xdr:spPr>
    </xdr:pic>
    <xdr:clientData/>
  </xdr:twoCellAnchor>
  <xdr:twoCellAnchor editAs="oneCell">
    <xdr:from>
      <xdr:col>1</xdr:col>
      <xdr:colOff>28575</xdr:colOff>
      <xdr:row>679</xdr:row>
      <xdr:rowOff>88900</xdr:rowOff>
    </xdr:from>
    <xdr:to>
      <xdr:col>1</xdr:col>
      <xdr:colOff>511175</xdr:colOff>
      <xdr:row>680</xdr:row>
      <xdr:rowOff>34925</xdr:rowOff>
    </xdr:to>
    <xdr:pic>
      <xdr:nvPicPr>
        <xdr:cNvPr id="2736" name="Subgraph-salim_zeina">
          <a:extLst>
            <a:ext uri="{FF2B5EF4-FFF2-40B4-BE49-F238E27FC236}">
              <a16:creationId xmlns:a16="http://schemas.microsoft.com/office/drawing/2014/main" id="{C42DD17C-6308-432C-A777-178C2CD99D77}"/>
            </a:ext>
          </a:extLst>
        </xdr:cNvPr>
        <xdr:cNvPicPr>
          <a:picLocks/>
        </xdr:cNvPicPr>
      </xdr:nvPicPr>
      <xdr:blipFill>
        <a:blip xmlns:r="http://schemas.openxmlformats.org/officeDocument/2006/relationships" r:embed="rId590">
          <a:extLst>
            <a:ext uri="{28A0092B-C50C-407E-A947-70E740481C1C}">
              <a14:useLocalDpi xmlns:a14="http://schemas.microsoft.com/office/drawing/2010/main" val="0"/>
            </a:ext>
          </a:extLst>
        </a:blip>
        <a:stretch>
          <a:fillRect/>
        </a:stretch>
      </xdr:blipFill>
      <xdr:spPr>
        <a:xfrm>
          <a:off x="1047750" y="252139450"/>
          <a:ext cx="482600" cy="317500"/>
        </a:xfrm>
        <a:prstGeom prst="rect">
          <a:avLst/>
        </a:prstGeom>
      </xdr:spPr>
    </xdr:pic>
    <xdr:clientData/>
  </xdr:twoCellAnchor>
  <xdr:twoCellAnchor editAs="oneCell">
    <xdr:from>
      <xdr:col>1</xdr:col>
      <xdr:colOff>28575</xdr:colOff>
      <xdr:row>680</xdr:row>
      <xdr:rowOff>85725</xdr:rowOff>
    </xdr:from>
    <xdr:to>
      <xdr:col>1</xdr:col>
      <xdr:colOff>511175</xdr:colOff>
      <xdr:row>681</xdr:row>
      <xdr:rowOff>25400</xdr:rowOff>
    </xdr:to>
    <xdr:pic>
      <xdr:nvPicPr>
        <xdr:cNvPr id="2740" name="Subgraph-Foxtrot_Cop">
          <a:extLst>
            <a:ext uri="{FF2B5EF4-FFF2-40B4-BE49-F238E27FC236}">
              <a16:creationId xmlns:a16="http://schemas.microsoft.com/office/drawing/2014/main" id="{03491B90-E692-4E0E-827A-B49A90B9D8E6}"/>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52507750"/>
          <a:ext cx="482600" cy="317500"/>
        </a:xfrm>
        <a:prstGeom prst="rect">
          <a:avLst/>
        </a:prstGeom>
      </xdr:spPr>
    </xdr:pic>
    <xdr:clientData/>
  </xdr:twoCellAnchor>
  <xdr:twoCellAnchor editAs="oneCell">
    <xdr:from>
      <xdr:col>1</xdr:col>
      <xdr:colOff>28575</xdr:colOff>
      <xdr:row>681</xdr:row>
      <xdr:rowOff>82550</xdr:rowOff>
    </xdr:from>
    <xdr:to>
      <xdr:col>1</xdr:col>
      <xdr:colOff>511175</xdr:colOff>
      <xdr:row>682</xdr:row>
      <xdr:rowOff>28575</xdr:rowOff>
    </xdr:to>
    <xdr:pic>
      <xdr:nvPicPr>
        <xdr:cNvPr id="2744" name="Subgraph-johnnyd57">
          <a:extLst>
            <a:ext uri="{FF2B5EF4-FFF2-40B4-BE49-F238E27FC236}">
              <a16:creationId xmlns:a16="http://schemas.microsoft.com/office/drawing/2014/main" id="{82B06202-DF67-41F9-A0B0-F75C7BD45576}"/>
            </a:ext>
          </a:extLst>
        </xdr:cNvPr>
        <xdr:cNvPicPr>
          <a:picLocks/>
        </xdr:cNvPicPr>
      </xdr:nvPicPr>
      <xdr:blipFill>
        <a:blip xmlns:r="http://schemas.openxmlformats.org/officeDocument/2006/relationships" r:embed="rId591">
          <a:extLst>
            <a:ext uri="{28A0092B-C50C-407E-A947-70E740481C1C}">
              <a14:useLocalDpi xmlns:a14="http://schemas.microsoft.com/office/drawing/2010/main" val="0"/>
            </a:ext>
          </a:extLst>
        </a:blip>
        <a:stretch>
          <a:fillRect/>
        </a:stretch>
      </xdr:blipFill>
      <xdr:spPr>
        <a:xfrm>
          <a:off x="1047750" y="252876050"/>
          <a:ext cx="482600" cy="317500"/>
        </a:xfrm>
        <a:prstGeom prst="rect">
          <a:avLst/>
        </a:prstGeom>
      </xdr:spPr>
    </xdr:pic>
    <xdr:clientData/>
  </xdr:twoCellAnchor>
  <xdr:twoCellAnchor editAs="oneCell">
    <xdr:from>
      <xdr:col>1</xdr:col>
      <xdr:colOff>28575</xdr:colOff>
      <xdr:row>682</xdr:row>
      <xdr:rowOff>79375</xdr:rowOff>
    </xdr:from>
    <xdr:to>
      <xdr:col>1</xdr:col>
      <xdr:colOff>511175</xdr:colOff>
      <xdr:row>683</xdr:row>
      <xdr:rowOff>25400</xdr:rowOff>
    </xdr:to>
    <xdr:pic>
      <xdr:nvPicPr>
        <xdr:cNvPr id="2748" name="Subgraph-The1JasonAW">
          <a:extLst>
            <a:ext uri="{FF2B5EF4-FFF2-40B4-BE49-F238E27FC236}">
              <a16:creationId xmlns:a16="http://schemas.microsoft.com/office/drawing/2014/main" id="{CFF32874-B19B-40E9-97F5-1995509C302A}"/>
            </a:ext>
          </a:extLst>
        </xdr:cNvPr>
        <xdr:cNvPicPr>
          <a:picLocks/>
        </xdr:cNvPicPr>
      </xdr:nvPicPr>
      <xdr:blipFill>
        <a:blip xmlns:r="http://schemas.openxmlformats.org/officeDocument/2006/relationships" r:embed="rId592">
          <a:extLst>
            <a:ext uri="{28A0092B-C50C-407E-A947-70E740481C1C}">
              <a14:useLocalDpi xmlns:a14="http://schemas.microsoft.com/office/drawing/2010/main" val="0"/>
            </a:ext>
          </a:extLst>
        </a:blip>
        <a:stretch>
          <a:fillRect/>
        </a:stretch>
      </xdr:blipFill>
      <xdr:spPr>
        <a:xfrm>
          <a:off x="1047750" y="253244350"/>
          <a:ext cx="482600" cy="317500"/>
        </a:xfrm>
        <a:prstGeom prst="rect">
          <a:avLst/>
        </a:prstGeom>
      </xdr:spPr>
    </xdr:pic>
    <xdr:clientData/>
  </xdr:twoCellAnchor>
  <xdr:twoCellAnchor editAs="oneCell">
    <xdr:from>
      <xdr:col>1</xdr:col>
      <xdr:colOff>28575</xdr:colOff>
      <xdr:row>683</xdr:row>
      <xdr:rowOff>76200</xdr:rowOff>
    </xdr:from>
    <xdr:to>
      <xdr:col>1</xdr:col>
      <xdr:colOff>511175</xdr:colOff>
      <xdr:row>684</xdr:row>
      <xdr:rowOff>28575</xdr:rowOff>
    </xdr:to>
    <xdr:pic>
      <xdr:nvPicPr>
        <xdr:cNvPr id="2752" name="Subgraph-sjake62">
          <a:extLst>
            <a:ext uri="{FF2B5EF4-FFF2-40B4-BE49-F238E27FC236}">
              <a16:creationId xmlns:a16="http://schemas.microsoft.com/office/drawing/2014/main" id="{F8464015-ED39-4AD3-8B71-940529071665}"/>
            </a:ext>
          </a:extLst>
        </xdr:cNvPr>
        <xdr:cNvPicPr>
          <a:picLocks/>
        </xdr:cNvPicPr>
      </xdr:nvPicPr>
      <xdr:blipFill>
        <a:blip xmlns:r="http://schemas.openxmlformats.org/officeDocument/2006/relationships" r:embed="rId593">
          <a:extLst>
            <a:ext uri="{28A0092B-C50C-407E-A947-70E740481C1C}">
              <a14:useLocalDpi xmlns:a14="http://schemas.microsoft.com/office/drawing/2010/main" val="0"/>
            </a:ext>
          </a:extLst>
        </a:blip>
        <a:stretch>
          <a:fillRect/>
        </a:stretch>
      </xdr:blipFill>
      <xdr:spPr>
        <a:xfrm>
          <a:off x="1047750" y="253612650"/>
          <a:ext cx="482600" cy="317500"/>
        </a:xfrm>
        <a:prstGeom prst="rect">
          <a:avLst/>
        </a:prstGeom>
      </xdr:spPr>
    </xdr:pic>
    <xdr:clientData/>
  </xdr:twoCellAnchor>
  <xdr:twoCellAnchor editAs="oneCell">
    <xdr:from>
      <xdr:col>1</xdr:col>
      <xdr:colOff>28575</xdr:colOff>
      <xdr:row>684</xdr:row>
      <xdr:rowOff>73025</xdr:rowOff>
    </xdr:from>
    <xdr:to>
      <xdr:col>1</xdr:col>
      <xdr:colOff>511175</xdr:colOff>
      <xdr:row>685</xdr:row>
      <xdr:rowOff>19050</xdr:rowOff>
    </xdr:to>
    <xdr:pic>
      <xdr:nvPicPr>
        <xdr:cNvPr id="2756" name="Subgraph-neck_collar">
          <a:extLst>
            <a:ext uri="{FF2B5EF4-FFF2-40B4-BE49-F238E27FC236}">
              <a16:creationId xmlns:a16="http://schemas.microsoft.com/office/drawing/2014/main" id="{55126EE5-0701-4A66-B79B-78DE2DE6AFDD}"/>
            </a:ext>
          </a:extLst>
        </xdr:cNvPr>
        <xdr:cNvPicPr>
          <a:picLocks/>
        </xdr:cNvPicPr>
      </xdr:nvPicPr>
      <xdr:blipFill>
        <a:blip xmlns:r="http://schemas.openxmlformats.org/officeDocument/2006/relationships" r:embed="rId594">
          <a:extLst>
            <a:ext uri="{28A0092B-C50C-407E-A947-70E740481C1C}">
              <a14:useLocalDpi xmlns:a14="http://schemas.microsoft.com/office/drawing/2010/main" val="0"/>
            </a:ext>
          </a:extLst>
        </a:blip>
        <a:stretch>
          <a:fillRect/>
        </a:stretch>
      </xdr:blipFill>
      <xdr:spPr>
        <a:xfrm>
          <a:off x="1047750" y="253980950"/>
          <a:ext cx="482600" cy="317500"/>
        </a:xfrm>
        <a:prstGeom prst="rect">
          <a:avLst/>
        </a:prstGeom>
      </xdr:spPr>
    </xdr:pic>
    <xdr:clientData/>
  </xdr:twoCellAnchor>
  <xdr:twoCellAnchor editAs="oneCell">
    <xdr:from>
      <xdr:col>1</xdr:col>
      <xdr:colOff>28575</xdr:colOff>
      <xdr:row>685</xdr:row>
      <xdr:rowOff>69850</xdr:rowOff>
    </xdr:from>
    <xdr:to>
      <xdr:col>1</xdr:col>
      <xdr:colOff>511175</xdr:colOff>
      <xdr:row>686</xdr:row>
      <xdr:rowOff>15875</xdr:rowOff>
    </xdr:to>
    <xdr:pic>
      <xdr:nvPicPr>
        <xdr:cNvPr id="2760" name="Subgraph-swpd_107">
          <a:extLst>
            <a:ext uri="{FF2B5EF4-FFF2-40B4-BE49-F238E27FC236}">
              <a16:creationId xmlns:a16="http://schemas.microsoft.com/office/drawing/2014/main" id="{061A6263-016E-4C61-8FFE-6B446B773D3D}"/>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254349250"/>
          <a:ext cx="482600" cy="317500"/>
        </a:xfrm>
        <a:prstGeom prst="rect">
          <a:avLst/>
        </a:prstGeom>
      </xdr:spPr>
    </xdr:pic>
    <xdr:clientData/>
  </xdr:twoCellAnchor>
  <xdr:twoCellAnchor editAs="oneCell">
    <xdr:from>
      <xdr:col>1</xdr:col>
      <xdr:colOff>28575</xdr:colOff>
      <xdr:row>686</xdr:row>
      <xdr:rowOff>66675</xdr:rowOff>
    </xdr:from>
    <xdr:to>
      <xdr:col>1</xdr:col>
      <xdr:colOff>511175</xdr:colOff>
      <xdr:row>687</xdr:row>
      <xdr:rowOff>6350</xdr:rowOff>
    </xdr:to>
    <xdr:pic>
      <xdr:nvPicPr>
        <xdr:cNvPr id="2764" name="Subgraph-PolitiTrolling">
          <a:extLst>
            <a:ext uri="{FF2B5EF4-FFF2-40B4-BE49-F238E27FC236}">
              <a16:creationId xmlns:a16="http://schemas.microsoft.com/office/drawing/2014/main" id="{CE0C4109-A983-4343-A63F-5C1CCE973D77}"/>
            </a:ext>
          </a:extLst>
        </xdr:cNvPr>
        <xdr:cNvPicPr>
          <a:picLocks/>
        </xdr:cNvPicPr>
      </xdr:nvPicPr>
      <xdr:blipFill>
        <a:blip xmlns:r="http://schemas.openxmlformats.org/officeDocument/2006/relationships" r:embed="rId595">
          <a:extLst>
            <a:ext uri="{28A0092B-C50C-407E-A947-70E740481C1C}">
              <a14:useLocalDpi xmlns:a14="http://schemas.microsoft.com/office/drawing/2010/main" val="0"/>
            </a:ext>
          </a:extLst>
        </a:blip>
        <a:stretch>
          <a:fillRect/>
        </a:stretch>
      </xdr:blipFill>
      <xdr:spPr>
        <a:xfrm>
          <a:off x="1047750" y="254717550"/>
          <a:ext cx="482600" cy="317500"/>
        </a:xfrm>
        <a:prstGeom prst="rect">
          <a:avLst/>
        </a:prstGeom>
      </xdr:spPr>
    </xdr:pic>
    <xdr:clientData/>
  </xdr:twoCellAnchor>
  <xdr:twoCellAnchor editAs="oneCell">
    <xdr:from>
      <xdr:col>1</xdr:col>
      <xdr:colOff>28575</xdr:colOff>
      <xdr:row>687</xdr:row>
      <xdr:rowOff>63500</xdr:rowOff>
    </xdr:from>
    <xdr:to>
      <xdr:col>1</xdr:col>
      <xdr:colOff>511175</xdr:colOff>
      <xdr:row>688</xdr:row>
      <xdr:rowOff>9525</xdr:rowOff>
    </xdr:to>
    <xdr:pic>
      <xdr:nvPicPr>
        <xdr:cNvPr id="2768" name="Subgraph-Shaynero191">
          <a:extLst>
            <a:ext uri="{FF2B5EF4-FFF2-40B4-BE49-F238E27FC236}">
              <a16:creationId xmlns:a16="http://schemas.microsoft.com/office/drawing/2014/main" id="{AA37BE59-7D4C-42C8-A830-944823B3D8F5}"/>
            </a:ext>
          </a:extLst>
        </xdr:cNvPr>
        <xdr:cNvPicPr>
          <a:picLocks/>
        </xdr:cNvPicPr>
      </xdr:nvPicPr>
      <xdr:blipFill>
        <a:blip xmlns:r="http://schemas.openxmlformats.org/officeDocument/2006/relationships" r:embed="rId538">
          <a:extLst>
            <a:ext uri="{28A0092B-C50C-407E-A947-70E740481C1C}">
              <a14:useLocalDpi xmlns:a14="http://schemas.microsoft.com/office/drawing/2010/main" val="0"/>
            </a:ext>
          </a:extLst>
        </a:blip>
        <a:stretch>
          <a:fillRect/>
        </a:stretch>
      </xdr:blipFill>
      <xdr:spPr>
        <a:xfrm>
          <a:off x="1047750" y="255085850"/>
          <a:ext cx="482600" cy="317500"/>
        </a:xfrm>
        <a:prstGeom prst="rect">
          <a:avLst/>
        </a:prstGeom>
      </xdr:spPr>
    </xdr:pic>
    <xdr:clientData/>
  </xdr:twoCellAnchor>
  <xdr:twoCellAnchor editAs="oneCell">
    <xdr:from>
      <xdr:col>1</xdr:col>
      <xdr:colOff>28575</xdr:colOff>
      <xdr:row>688</xdr:row>
      <xdr:rowOff>60325</xdr:rowOff>
    </xdr:from>
    <xdr:to>
      <xdr:col>1</xdr:col>
      <xdr:colOff>511175</xdr:colOff>
      <xdr:row>689</xdr:row>
      <xdr:rowOff>6350</xdr:rowOff>
    </xdr:to>
    <xdr:pic>
      <xdr:nvPicPr>
        <xdr:cNvPr id="2772" name="Subgraph-Truerepublicann">
          <a:extLst>
            <a:ext uri="{FF2B5EF4-FFF2-40B4-BE49-F238E27FC236}">
              <a16:creationId xmlns:a16="http://schemas.microsoft.com/office/drawing/2014/main" id="{4F4A1386-3334-4664-BA1F-D4C4BFA1F292}"/>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55454150"/>
          <a:ext cx="482600" cy="317500"/>
        </a:xfrm>
        <a:prstGeom prst="rect">
          <a:avLst/>
        </a:prstGeom>
      </xdr:spPr>
    </xdr:pic>
    <xdr:clientData/>
  </xdr:twoCellAnchor>
  <xdr:twoCellAnchor editAs="oneCell">
    <xdr:from>
      <xdr:col>1</xdr:col>
      <xdr:colOff>28575</xdr:colOff>
      <xdr:row>689</xdr:row>
      <xdr:rowOff>57150</xdr:rowOff>
    </xdr:from>
    <xdr:to>
      <xdr:col>1</xdr:col>
      <xdr:colOff>511175</xdr:colOff>
      <xdr:row>690</xdr:row>
      <xdr:rowOff>9525</xdr:rowOff>
    </xdr:to>
    <xdr:pic>
      <xdr:nvPicPr>
        <xdr:cNvPr id="2776" name="Subgraph-TomMorrisJr1">
          <a:extLst>
            <a:ext uri="{FF2B5EF4-FFF2-40B4-BE49-F238E27FC236}">
              <a16:creationId xmlns:a16="http://schemas.microsoft.com/office/drawing/2014/main" id="{BE09820C-C618-4BE7-9520-C744139927C9}"/>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1047750" y="255822450"/>
          <a:ext cx="482600" cy="317500"/>
        </a:xfrm>
        <a:prstGeom prst="rect">
          <a:avLst/>
        </a:prstGeom>
      </xdr:spPr>
    </xdr:pic>
    <xdr:clientData/>
  </xdr:twoCellAnchor>
  <xdr:twoCellAnchor editAs="oneCell">
    <xdr:from>
      <xdr:col>1</xdr:col>
      <xdr:colOff>28575</xdr:colOff>
      <xdr:row>690</xdr:row>
      <xdr:rowOff>53975</xdr:rowOff>
    </xdr:from>
    <xdr:to>
      <xdr:col>1</xdr:col>
      <xdr:colOff>511175</xdr:colOff>
      <xdr:row>691</xdr:row>
      <xdr:rowOff>0</xdr:rowOff>
    </xdr:to>
    <xdr:pic>
      <xdr:nvPicPr>
        <xdr:cNvPr id="2780" name="Subgraph-phughes671">
          <a:extLst>
            <a:ext uri="{FF2B5EF4-FFF2-40B4-BE49-F238E27FC236}">
              <a16:creationId xmlns:a16="http://schemas.microsoft.com/office/drawing/2014/main" id="{473030A3-92E9-4644-8572-E394254C7B49}"/>
            </a:ext>
          </a:extLst>
        </xdr:cNvPr>
        <xdr:cNvPicPr>
          <a:picLocks/>
        </xdr:cNvPicPr>
      </xdr:nvPicPr>
      <xdr:blipFill>
        <a:blip xmlns:r="http://schemas.openxmlformats.org/officeDocument/2006/relationships" r:embed="rId596">
          <a:extLst>
            <a:ext uri="{28A0092B-C50C-407E-A947-70E740481C1C}">
              <a14:useLocalDpi xmlns:a14="http://schemas.microsoft.com/office/drawing/2010/main" val="0"/>
            </a:ext>
          </a:extLst>
        </a:blip>
        <a:stretch>
          <a:fillRect/>
        </a:stretch>
      </xdr:blipFill>
      <xdr:spPr>
        <a:xfrm>
          <a:off x="1047750" y="256190750"/>
          <a:ext cx="482600" cy="317500"/>
        </a:xfrm>
        <a:prstGeom prst="rect">
          <a:avLst/>
        </a:prstGeom>
      </xdr:spPr>
    </xdr:pic>
    <xdr:clientData/>
  </xdr:twoCellAnchor>
  <xdr:twoCellAnchor editAs="oneCell">
    <xdr:from>
      <xdr:col>1</xdr:col>
      <xdr:colOff>28575</xdr:colOff>
      <xdr:row>691</xdr:row>
      <xdr:rowOff>50800</xdr:rowOff>
    </xdr:from>
    <xdr:to>
      <xdr:col>1</xdr:col>
      <xdr:colOff>511175</xdr:colOff>
      <xdr:row>692</xdr:row>
      <xdr:rowOff>1058</xdr:rowOff>
    </xdr:to>
    <xdr:pic>
      <xdr:nvPicPr>
        <xdr:cNvPr id="2784" name="Subgraph-NoahDeplorable">
          <a:extLst>
            <a:ext uri="{FF2B5EF4-FFF2-40B4-BE49-F238E27FC236}">
              <a16:creationId xmlns:a16="http://schemas.microsoft.com/office/drawing/2014/main" id="{F7E5D893-5667-4F5E-9CF6-D4BFB90AE937}"/>
            </a:ext>
          </a:extLst>
        </xdr:cNvPr>
        <xdr:cNvPicPr>
          <a:picLocks/>
        </xdr:cNvPicPr>
      </xdr:nvPicPr>
      <xdr:blipFill>
        <a:blip xmlns:r="http://schemas.openxmlformats.org/officeDocument/2006/relationships" r:embed="rId587">
          <a:extLst>
            <a:ext uri="{28A0092B-C50C-407E-A947-70E740481C1C}">
              <a14:useLocalDpi xmlns:a14="http://schemas.microsoft.com/office/drawing/2010/main" val="0"/>
            </a:ext>
          </a:extLst>
        </a:blip>
        <a:stretch>
          <a:fillRect/>
        </a:stretch>
      </xdr:blipFill>
      <xdr:spPr>
        <a:xfrm>
          <a:off x="1047750" y="256559050"/>
          <a:ext cx="482600" cy="317500"/>
        </a:xfrm>
        <a:prstGeom prst="rect">
          <a:avLst/>
        </a:prstGeom>
      </xdr:spPr>
    </xdr:pic>
    <xdr:clientData/>
  </xdr:twoCellAnchor>
  <xdr:twoCellAnchor editAs="oneCell">
    <xdr:from>
      <xdr:col>1</xdr:col>
      <xdr:colOff>28575</xdr:colOff>
      <xdr:row>692</xdr:row>
      <xdr:rowOff>47625</xdr:rowOff>
    </xdr:from>
    <xdr:to>
      <xdr:col>1</xdr:col>
      <xdr:colOff>511175</xdr:colOff>
      <xdr:row>693</xdr:row>
      <xdr:rowOff>1059</xdr:rowOff>
    </xdr:to>
    <xdr:pic>
      <xdr:nvPicPr>
        <xdr:cNvPr id="2788" name="Subgraph-AmazonHelp">
          <a:extLst>
            <a:ext uri="{FF2B5EF4-FFF2-40B4-BE49-F238E27FC236}">
              <a16:creationId xmlns:a16="http://schemas.microsoft.com/office/drawing/2014/main" id="{5FA9D8B6-F758-4D09-B334-0427D4B89889}"/>
            </a:ext>
          </a:extLst>
        </xdr:cNvPr>
        <xdr:cNvPicPr>
          <a:picLocks/>
        </xdr:cNvPicPr>
      </xdr:nvPicPr>
      <xdr:blipFill>
        <a:blip xmlns:r="http://schemas.openxmlformats.org/officeDocument/2006/relationships" r:embed="rId597">
          <a:extLst>
            <a:ext uri="{28A0092B-C50C-407E-A947-70E740481C1C}">
              <a14:useLocalDpi xmlns:a14="http://schemas.microsoft.com/office/drawing/2010/main" val="0"/>
            </a:ext>
          </a:extLst>
        </a:blip>
        <a:stretch>
          <a:fillRect/>
        </a:stretch>
      </xdr:blipFill>
      <xdr:spPr>
        <a:xfrm>
          <a:off x="1047750" y="256927350"/>
          <a:ext cx="482600" cy="317500"/>
        </a:xfrm>
        <a:prstGeom prst="rect">
          <a:avLst/>
        </a:prstGeom>
      </xdr:spPr>
    </xdr:pic>
    <xdr:clientData/>
  </xdr:twoCellAnchor>
  <xdr:twoCellAnchor editAs="oneCell">
    <xdr:from>
      <xdr:col>1</xdr:col>
      <xdr:colOff>28575</xdr:colOff>
      <xdr:row>693</xdr:row>
      <xdr:rowOff>44450</xdr:rowOff>
    </xdr:from>
    <xdr:to>
      <xdr:col>1</xdr:col>
      <xdr:colOff>511175</xdr:colOff>
      <xdr:row>693</xdr:row>
      <xdr:rowOff>361950</xdr:rowOff>
    </xdr:to>
    <xdr:pic>
      <xdr:nvPicPr>
        <xdr:cNvPr id="2792" name="Subgraph-cnnbrk">
          <a:extLst>
            <a:ext uri="{FF2B5EF4-FFF2-40B4-BE49-F238E27FC236}">
              <a16:creationId xmlns:a16="http://schemas.microsoft.com/office/drawing/2014/main" id="{09F98C81-3B35-42A3-99A4-34558712E420}"/>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57295650"/>
          <a:ext cx="482600" cy="317500"/>
        </a:xfrm>
        <a:prstGeom prst="rect">
          <a:avLst/>
        </a:prstGeom>
      </xdr:spPr>
    </xdr:pic>
    <xdr:clientData/>
  </xdr:twoCellAnchor>
  <xdr:twoCellAnchor editAs="oneCell">
    <xdr:from>
      <xdr:col>1</xdr:col>
      <xdr:colOff>28575</xdr:colOff>
      <xdr:row>694</xdr:row>
      <xdr:rowOff>41275</xdr:rowOff>
    </xdr:from>
    <xdr:to>
      <xdr:col>1</xdr:col>
      <xdr:colOff>511175</xdr:colOff>
      <xdr:row>694</xdr:row>
      <xdr:rowOff>358775</xdr:rowOff>
    </xdr:to>
    <xdr:pic>
      <xdr:nvPicPr>
        <xdr:cNvPr id="2796" name="Subgraph-Bernadette69">
          <a:extLst>
            <a:ext uri="{FF2B5EF4-FFF2-40B4-BE49-F238E27FC236}">
              <a16:creationId xmlns:a16="http://schemas.microsoft.com/office/drawing/2014/main" id="{4DF4BD31-B9C9-4434-8915-8FB9AE363D04}"/>
            </a:ext>
          </a:extLst>
        </xdr:cNvPr>
        <xdr:cNvPicPr>
          <a:picLocks/>
        </xdr:cNvPicPr>
      </xdr:nvPicPr>
      <xdr:blipFill>
        <a:blip xmlns:r="http://schemas.openxmlformats.org/officeDocument/2006/relationships" r:embed="rId598">
          <a:extLst>
            <a:ext uri="{28A0092B-C50C-407E-A947-70E740481C1C}">
              <a14:useLocalDpi xmlns:a14="http://schemas.microsoft.com/office/drawing/2010/main" val="0"/>
            </a:ext>
          </a:extLst>
        </a:blip>
        <a:stretch>
          <a:fillRect/>
        </a:stretch>
      </xdr:blipFill>
      <xdr:spPr>
        <a:xfrm>
          <a:off x="1047750" y="257663950"/>
          <a:ext cx="482600" cy="317500"/>
        </a:xfrm>
        <a:prstGeom prst="rect">
          <a:avLst/>
        </a:prstGeom>
      </xdr:spPr>
    </xdr:pic>
    <xdr:clientData/>
  </xdr:twoCellAnchor>
  <xdr:twoCellAnchor editAs="oneCell">
    <xdr:from>
      <xdr:col>1</xdr:col>
      <xdr:colOff>28575</xdr:colOff>
      <xdr:row>695</xdr:row>
      <xdr:rowOff>38100</xdr:rowOff>
    </xdr:from>
    <xdr:to>
      <xdr:col>1</xdr:col>
      <xdr:colOff>511175</xdr:colOff>
      <xdr:row>695</xdr:row>
      <xdr:rowOff>349250</xdr:rowOff>
    </xdr:to>
    <xdr:pic>
      <xdr:nvPicPr>
        <xdr:cNvPr id="2800" name="Subgraph-Lisa55091554">
          <a:extLst>
            <a:ext uri="{FF2B5EF4-FFF2-40B4-BE49-F238E27FC236}">
              <a16:creationId xmlns:a16="http://schemas.microsoft.com/office/drawing/2014/main" id="{812C71F4-767F-4B3D-9A87-27D272776BBA}"/>
            </a:ext>
          </a:extLst>
        </xdr:cNvPr>
        <xdr:cNvPicPr>
          <a:picLocks/>
        </xdr:cNvPicPr>
      </xdr:nvPicPr>
      <xdr:blipFill>
        <a:blip xmlns:r="http://schemas.openxmlformats.org/officeDocument/2006/relationships" r:embed="rId599">
          <a:extLst>
            <a:ext uri="{28A0092B-C50C-407E-A947-70E740481C1C}">
              <a14:useLocalDpi xmlns:a14="http://schemas.microsoft.com/office/drawing/2010/main" val="0"/>
            </a:ext>
          </a:extLst>
        </a:blip>
        <a:stretch>
          <a:fillRect/>
        </a:stretch>
      </xdr:blipFill>
      <xdr:spPr>
        <a:xfrm>
          <a:off x="1047750" y="258032250"/>
          <a:ext cx="482600" cy="317500"/>
        </a:xfrm>
        <a:prstGeom prst="rect">
          <a:avLst/>
        </a:prstGeom>
      </xdr:spPr>
    </xdr:pic>
    <xdr:clientData/>
  </xdr:twoCellAnchor>
  <xdr:twoCellAnchor editAs="oneCell">
    <xdr:from>
      <xdr:col>1</xdr:col>
      <xdr:colOff>28575</xdr:colOff>
      <xdr:row>696</xdr:row>
      <xdr:rowOff>34925</xdr:rowOff>
    </xdr:from>
    <xdr:to>
      <xdr:col>1</xdr:col>
      <xdr:colOff>511175</xdr:colOff>
      <xdr:row>696</xdr:row>
      <xdr:rowOff>352425</xdr:rowOff>
    </xdr:to>
    <xdr:pic>
      <xdr:nvPicPr>
        <xdr:cNvPr id="2804" name="Subgraph-Andy_Faulconer">
          <a:extLst>
            <a:ext uri="{FF2B5EF4-FFF2-40B4-BE49-F238E27FC236}">
              <a16:creationId xmlns:a16="http://schemas.microsoft.com/office/drawing/2014/main" id="{0B56BE20-07C2-4FB3-9836-4E934559F24D}"/>
            </a:ext>
          </a:extLst>
        </xdr:cNvPr>
        <xdr:cNvPicPr>
          <a:picLocks/>
        </xdr:cNvPicPr>
      </xdr:nvPicPr>
      <xdr:blipFill>
        <a:blip xmlns:r="http://schemas.openxmlformats.org/officeDocument/2006/relationships" r:embed="rId600">
          <a:extLst>
            <a:ext uri="{28A0092B-C50C-407E-A947-70E740481C1C}">
              <a14:useLocalDpi xmlns:a14="http://schemas.microsoft.com/office/drawing/2010/main" val="0"/>
            </a:ext>
          </a:extLst>
        </a:blip>
        <a:stretch>
          <a:fillRect/>
        </a:stretch>
      </xdr:blipFill>
      <xdr:spPr>
        <a:xfrm>
          <a:off x="1047750" y="258400550"/>
          <a:ext cx="482600" cy="317500"/>
        </a:xfrm>
        <a:prstGeom prst="rect">
          <a:avLst/>
        </a:prstGeom>
      </xdr:spPr>
    </xdr:pic>
    <xdr:clientData/>
  </xdr:twoCellAnchor>
  <xdr:twoCellAnchor editAs="oneCell">
    <xdr:from>
      <xdr:col>1</xdr:col>
      <xdr:colOff>28575</xdr:colOff>
      <xdr:row>697</xdr:row>
      <xdr:rowOff>31750</xdr:rowOff>
    </xdr:from>
    <xdr:to>
      <xdr:col>1</xdr:col>
      <xdr:colOff>511175</xdr:colOff>
      <xdr:row>697</xdr:row>
      <xdr:rowOff>349250</xdr:rowOff>
    </xdr:to>
    <xdr:pic>
      <xdr:nvPicPr>
        <xdr:cNvPr id="2808" name="Subgraph-rangerrandy57">
          <a:extLst>
            <a:ext uri="{FF2B5EF4-FFF2-40B4-BE49-F238E27FC236}">
              <a16:creationId xmlns:a16="http://schemas.microsoft.com/office/drawing/2014/main" id="{F6C7D28B-5F34-4DC7-ADD1-F93E8FE0A2CA}"/>
            </a:ext>
          </a:extLst>
        </xdr:cNvPr>
        <xdr:cNvPicPr>
          <a:picLocks/>
        </xdr:cNvPicPr>
      </xdr:nvPicPr>
      <xdr:blipFill>
        <a:blip xmlns:r="http://schemas.openxmlformats.org/officeDocument/2006/relationships" r:embed="rId601">
          <a:extLst>
            <a:ext uri="{28A0092B-C50C-407E-A947-70E740481C1C}">
              <a14:useLocalDpi xmlns:a14="http://schemas.microsoft.com/office/drawing/2010/main" val="0"/>
            </a:ext>
          </a:extLst>
        </a:blip>
        <a:stretch>
          <a:fillRect/>
        </a:stretch>
      </xdr:blipFill>
      <xdr:spPr>
        <a:xfrm>
          <a:off x="1047750" y="258768850"/>
          <a:ext cx="482600" cy="317500"/>
        </a:xfrm>
        <a:prstGeom prst="rect">
          <a:avLst/>
        </a:prstGeom>
      </xdr:spPr>
    </xdr:pic>
    <xdr:clientData/>
  </xdr:twoCellAnchor>
  <xdr:twoCellAnchor editAs="oneCell">
    <xdr:from>
      <xdr:col>1</xdr:col>
      <xdr:colOff>28575</xdr:colOff>
      <xdr:row>698</xdr:row>
      <xdr:rowOff>28575</xdr:rowOff>
    </xdr:from>
    <xdr:to>
      <xdr:col>1</xdr:col>
      <xdr:colOff>511175</xdr:colOff>
      <xdr:row>698</xdr:row>
      <xdr:rowOff>352425</xdr:rowOff>
    </xdr:to>
    <xdr:pic>
      <xdr:nvPicPr>
        <xdr:cNvPr id="2812" name="Subgraph-Fisher_DanaR">
          <a:extLst>
            <a:ext uri="{FF2B5EF4-FFF2-40B4-BE49-F238E27FC236}">
              <a16:creationId xmlns:a16="http://schemas.microsoft.com/office/drawing/2014/main" id="{6F466E37-431F-4CA6-93C3-BDD19B5FE5C1}"/>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259137150"/>
          <a:ext cx="482600" cy="317500"/>
        </a:xfrm>
        <a:prstGeom prst="rect">
          <a:avLst/>
        </a:prstGeom>
      </xdr:spPr>
    </xdr:pic>
    <xdr:clientData/>
  </xdr:twoCellAnchor>
  <xdr:twoCellAnchor editAs="oneCell">
    <xdr:from>
      <xdr:col>1</xdr:col>
      <xdr:colOff>28575</xdr:colOff>
      <xdr:row>699</xdr:row>
      <xdr:rowOff>25400</xdr:rowOff>
    </xdr:from>
    <xdr:to>
      <xdr:col>1</xdr:col>
      <xdr:colOff>511175</xdr:colOff>
      <xdr:row>699</xdr:row>
      <xdr:rowOff>342900</xdr:rowOff>
    </xdr:to>
    <xdr:pic>
      <xdr:nvPicPr>
        <xdr:cNvPr id="2816" name="Subgraph-RezaFroehlich">
          <a:extLst>
            <a:ext uri="{FF2B5EF4-FFF2-40B4-BE49-F238E27FC236}">
              <a16:creationId xmlns:a16="http://schemas.microsoft.com/office/drawing/2014/main" id="{BC1BFFEF-E54F-42F2-9C42-77CFCB45CD99}"/>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59505450"/>
          <a:ext cx="482600" cy="317500"/>
        </a:xfrm>
        <a:prstGeom prst="rect">
          <a:avLst/>
        </a:prstGeom>
      </xdr:spPr>
    </xdr:pic>
    <xdr:clientData/>
  </xdr:twoCellAnchor>
  <xdr:twoCellAnchor editAs="oneCell">
    <xdr:from>
      <xdr:col>1</xdr:col>
      <xdr:colOff>28575</xdr:colOff>
      <xdr:row>700</xdr:row>
      <xdr:rowOff>22225</xdr:rowOff>
    </xdr:from>
    <xdr:to>
      <xdr:col>1</xdr:col>
      <xdr:colOff>511175</xdr:colOff>
      <xdr:row>700</xdr:row>
      <xdr:rowOff>339725</xdr:rowOff>
    </xdr:to>
    <xdr:pic>
      <xdr:nvPicPr>
        <xdr:cNvPr id="2820" name="Subgraph-DaveyBoi73">
          <a:extLst>
            <a:ext uri="{FF2B5EF4-FFF2-40B4-BE49-F238E27FC236}">
              <a16:creationId xmlns:a16="http://schemas.microsoft.com/office/drawing/2014/main" id="{EECC5CC3-4CD5-46EC-A606-4499C89B0AC2}"/>
            </a:ext>
          </a:extLst>
        </xdr:cNvPr>
        <xdr:cNvPicPr>
          <a:picLocks/>
        </xdr:cNvPicPr>
      </xdr:nvPicPr>
      <xdr:blipFill>
        <a:blip xmlns:r="http://schemas.openxmlformats.org/officeDocument/2006/relationships" r:embed="rId602">
          <a:extLst>
            <a:ext uri="{28A0092B-C50C-407E-A947-70E740481C1C}">
              <a14:useLocalDpi xmlns:a14="http://schemas.microsoft.com/office/drawing/2010/main" val="0"/>
            </a:ext>
          </a:extLst>
        </a:blip>
        <a:stretch>
          <a:fillRect/>
        </a:stretch>
      </xdr:blipFill>
      <xdr:spPr>
        <a:xfrm>
          <a:off x="1047750" y="259873750"/>
          <a:ext cx="482600" cy="317500"/>
        </a:xfrm>
        <a:prstGeom prst="rect">
          <a:avLst/>
        </a:prstGeom>
      </xdr:spPr>
    </xdr:pic>
    <xdr:clientData/>
  </xdr:twoCellAnchor>
  <xdr:twoCellAnchor editAs="oneCell">
    <xdr:from>
      <xdr:col>1</xdr:col>
      <xdr:colOff>28575</xdr:colOff>
      <xdr:row>701</xdr:row>
      <xdr:rowOff>19050</xdr:rowOff>
    </xdr:from>
    <xdr:to>
      <xdr:col>1</xdr:col>
      <xdr:colOff>511175</xdr:colOff>
      <xdr:row>701</xdr:row>
      <xdr:rowOff>330200</xdr:rowOff>
    </xdr:to>
    <xdr:pic>
      <xdr:nvPicPr>
        <xdr:cNvPr id="2824" name="Subgraph-RedState">
          <a:extLst>
            <a:ext uri="{FF2B5EF4-FFF2-40B4-BE49-F238E27FC236}">
              <a16:creationId xmlns:a16="http://schemas.microsoft.com/office/drawing/2014/main" id="{F9056307-AC17-4328-9B43-D3E28F261DA8}"/>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260242050"/>
          <a:ext cx="482600" cy="317500"/>
        </a:xfrm>
        <a:prstGeom prst="rect">
          <a:avLst/>
        </a:prstGeom>
      </xdr:spPr>
    </xdr:pic>
    <xdr:clientData/>
  </xdr:twoCellAnchor>
  <xdr:twoCellAnchor editAs="oneCell">
    <xdr:from>
      <xdr:col>1</xdr:col>
      <xdr:colOff>28575</xdr:colOff>
      <xdr:row>702</xdr:row>
      <xdr:rowOff>15875</xdr:rowOff>
    </xdr:from>
    <xdr:to>
      <xdr:col>1</xdr:col>
      <xdr:colOff>511175</xdr:colOff>
      <xdr:row>702</xdr:row>
      <xdr:rowOff>333375</xdr:rowOff>
    </xdr:to>
    <xdr:pic>
      <xdr:nvPicPr>
        <xdr:cNvPr id="2828" name="Subgraph-hotstonerchef">
          <a:extLst>
            <a:ext uri="{FF2B5EF4-FFF2-40B4-BE49-F238E27FC236}">
              <a16:creationId xmlns:a16="http://schemas.microsoft.com/office/drawing/2014/main" id="{898B7B57-D6DF-455F-98BF-B8E050E2C5A3}"/>
            </a:ext>
          </a:extLst>
        </xdr:cNvPr>
        <xdr:cNvPicPr>
          <a:picLocks/>
        </xdr:cNvPicPr>
      </xdr:nvPicPr>
      <xdr:blipFill>
        <a:blip xmlns:r="http://schemas.openxmlformats.org/officeDocument/2006/relationships" r:embed="rId603">
          <a:extLst>
            <a:ext uri="{28A0092B-C50C-407E-A947-70E740481C1C}">
              <a14:useLocalDpi xmlns:a14="http://schemas.microsoft.com/office/drawing/2010/main" val="0"/>
            </a:ext>
          </a:extLst>
        </a:blip>
        <a:stretch>
          <a:fillRect/>
        </a:stretch>
      </xdr:blipFill>
      <xdr:spPr>
        <a:xfrm>
          <a:off x="1047750" y="260610350"/>
          <a:ext cx="482600" cy="317500"/>
        </a:xfrm>
        <a:prstGeom prst="rect">
          <a:avLst/>
        </a:prstGeom>
      </xdr:spPr>
    </xdr:pic>
    <xdr:clientData/>
  </xdr:twoCellAnchor>
  <xdr:twoCellAnchor editAs="oneCell">
    <xdr:from>
      <xdr:col>1</xdr:col>
      <xdr:colOff>28575</xdr:colOff>
      <xdr:row>703</xdr:row>
      <xdr:rowOff>12700</xdr:rowOff>
    </xdr:from>
    <xdr:to>
      <xdr:col>1</xdr:col>
      <xdr:colOff>511175</xdr:colOff>
      <xdr:row>703</xdr:row>
      <xdr:rowOff>330200</xdr:rowOff>
    </xdr:to>
    <xdr:pic>
      <xdr:nvPicPr>
        <xdr:cNvPr id="2832" name="Subgraph-LuckyNyte">
          <a:extLst>
            <a:ext uri="{FF2B5EF4-FFF2-40B4-BE49-F238E27FC236}">
              <a16:creationId xmlns:a16="http://schemas.microsoft.com/office/drawing/2014/main" id="{B7782A23-9449-4807-9D61-0E506DAAB4D8}"/>
            </a:ext>
          </a:extLst>
        </xdr:cNvPr>
        <xdr:cNvPicPr>
          <a:picLocks/>
        </xdr:cNvPicPr>
      </xdr:nvPicPr>
      <xdr:blipFill>
        <a:blip xmlns:r="http://schemas.openxmlformats.org/officeDocument/2006/relationships" r:embed="rId604">
          <a:extLst>
            <a:ext uri="{28A0092B-C50C-407E-A947-70E740481C1C}">
              <a14:useLocalDpi xmlns:a14="http://schemas.microsoft.com/office/drawing/2010/main" val="0"/>
            </a:ext>
          </a:extLst>
        </a:blip>
        <a:stretch>
          <a:fillRect/>
        </a:stretch>
      </xdr:blipFill>
      <xdr:spPr>
        <a:xfrm>
          <a:off x="1047750" y="260978650"/>
          <a:ext cx="482600" cy="317500"/>
        </a:xfrm>
        <a:prstGeom prst="rect">
          <a:avLst/>
        </a:prstGeom>
      </xdr:spPr>
    </xdr:pic>
    <xdr:clientData/>
  </xdr:twoCellAnchor>
  <xdr:twoCellAnchor editAs="oneCell">
    <xdr:from>
      <xdr:col>1</xdr:col>
      <xdr:colOff>28575</xdr:colOff>
      <xdr:row>704</xdr:row>
      <xdr:rowOff>9525</xdr:rowOff>
    </xdr:from>
    <xdr:to>
      <xdr:col>1</xdr:col>
      <xdr:colOff>511175</xdr:colOff>
      <xdr:row>704</xdr:row>
      <xdr:rowOff>333375</xdr:rowOff>
    </xdr:to>
    <xdr:pic>
      <xdr:nvPicPr>
        <xdr:cNvPr id="2836" name="Subgraph-Lucas04600976">
          <a:extLst>
            <a:ext uri="{FF2B5EF4-FFF2-40B4-BE49-F238E27FC236}">
              <a16:creationId xmlns:a16="http://schemas.microsoft.com/office/drawing/2014/main" id="{B1B981D9-99D1-4F65-9BBB-7D4DD99A3CD7}"/>
            </a:ext>
          </a:extLst>
        </xdr:cNvPr>
        <xdr:cNvPicPr>
          <a:picLocks/>
        </xdr:cNvPicPr>
      </xdr:nvPicPr>
      <xdr:blipFill>
        <a:blip xmlns:r="http://schemas.openxmlformats.org/officeDocument/2006/relationships" r:embed="rId605">
          <a:extLst>
            <a:ext uri="{28A0092B-C50C-407E-A947-70E740481C1C}">
              <a14:useLocalDpi xmlns:a14="http://schemas.microsoft.com/office/drawing/2010/main" val="0"/>
            </a:ext>
          </a:extLst>
        </a:blip>
        <a:stretch>
          <a:fillRect/>
        </a:stretch>
      </xdr:blipFill>
      <xdr:spPr>
        <a:xfrm>
          <a:off x="1047750" y="261346950"/>
          <a:ext cx="482600" cy="317500"/>
        </a:xfrm>
        <a:prstGeom prst="rect">
          <a:avLst/>
        </a:prstGeom>
      </xdr:spPr>
    </xdr:pic>
    <xdr:clientData/>
  </xdr:twoCellAnchor>
  <xdr:twoCellAnchor editAs="oneCell">
    <xdr:from>
      <xdr:col>1</xdr:col>
      <xdr:colOff>28575</xdr:colOff>
      <xdr:row>705</xdr:row>
      <xdr:rowOff>6350</xdr:rowOff>
    </xdr:from>
    <xdr:to>
      <xdr:col>1</xdr:col>
      <xdr:colOff>511175</xdr:colOff>
      <xdr:row>705</xdr:row>
      <xdr:rowOff>323850</xdr:rowOff>
    </xdr:to>
    <xdr:pic>
      <xdr:nvPicPr>
        <xdr:cNvPr id="2840" name="Subgraph-takelewheel">
          <a:extLst>
            <a:ext uri="{FF2B5EF4-FFF2-40B4-BE49-F238E27FC236}">
              <a16:creationId xmlns:a16="http://schemas.microsoft.com/office/drawing/2014/main" id="{52FA3848-AECC-42E5-B5DC-1F753EA06EC2}"/>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261715250"/>
          <a:ext cx="482600" cy="317500"/>
        </a:xfrm>
        <a:prstGeom prst="rect">
          <a:avLst/>
        </a:prstGeom>
      </xdr:spPr>
    </xdr:pic>
    <xdr:clientData/>
  </xdr:twoCellAnchor>
  <xdr:twoCellAnchor editAs="oneCell">
    <xdr:from>
      <xdr:col>1</xdr:col>
      <xdr:colOff>28575</xdr:colOff>
      <xdr:row>706</xdr:row>
      <xdr:rowOff>3175</xdr:rowOff>
    </xdr:from>
    <xdr:to>
      <xdr:col>1</xdr:col>
      <xdr:colOff>511175</xdr:colOff>
      <xdr:row>706</xdr:row>
      <xdr:rowOff>320675</xdr:rowOff>
    </xdr:to>
    <xdr:pic>
      <xdr:nvPicPr>
        <xdr:cNvPr id="2844" name="Subgraph-JawBone22541591">
          <a:extLst>
            <a:ext uri="{FF2B5EF4-FFF2-40B4-BE49-F238E27FC236}">
              <a16:creationId xmlns:a16="http://schemas.microsoft.com/office/drawing/2014/main" id="{DC391850-571D-448F-B8A1-694D3E67CDF9}"/>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62083550"/>
          <a:ext cx="482600" cy="317500"/>
        </a:xfrm>
        <a:prstGeom prst="rect">
          <a:avLst/>
        </a:prstGeom>
      </xdr:spPr>
    </xdr:pic>
    <xdr:clientData/>
  </xdr:twoCellAnchor>
  <xdr:twoCellAnchor editAs="oneCell">
    <xdr:from>
      <xdr:col>1</xdr:col>
      <xdr:colOff>28575</xdr:colOff>
      <xdr:row>707</xdr:row>
      <xdr:rowOff>0</xdr:rowOff>
    </xdr:from>
    <xdr:to>
      <xdr:col>1</xdr:col>
      <xdr:colOff>511175</xdr:colOff>
      <xdr:row>707</xdr:row>
      <xdr:rowOff>311150</xdr:rowOff>
    </xdr:to>
    <xdr:pic>
      <xdr:nvPicPr>
        <xdr:cNvPr id="2848" name="Subgraph-gayle_gigiangel">
          <a:extLst>
            <a:ext uri="{FF2B5EF4-FFF2-40B4-BE49-F238E27FC236}">
              <a16:creationId xmlns:a16="http://schemas.microsoft.com/office/drawing/2014/main" id="{B83EC5C7-CC9B-4AA2-89C2-2BA1AB1049B8}"/>
            </a:ext>
          </a:extLst>
        </xdr:cNvPr>
        <xdr:cNvPicPr>
          <a:picLocks/>
        </xdr:cNvPicPr>
      </xdr:nvPicPr>
      <xdr:blipFill>
        <a:blip xmlns:r="http://schemas.openxmlformats.org/officeDocument/2006/relationships" r:embed="rId606">
          <a:extLst>
            <a:ext uri="{28A0092B-C50C-407E-A947-70E740481C1C}">
              <a14:useLocalDpi xmlns:a14="http://schemas.microsoft.com/office/drawing/2010/main" val="0"/>
            </a:ext>
          </a:extLst>
        </a:blip>
        <a:stretch>
          <a:fillRect/>
        </a:stretch>
      </xdr:blipFill>
      <xdr:spPr>
        <a:xfrm>
          <a:off x="1047750" y="262451850"/>
          <a:ext cx="482600" cy="317500"/>
        </a:xfrm>
        <a:prstGeom prst="rect">
          <a:avLst/>
        </a:prstGeom>
      </xdr:spPr>
    </xdr:pic>
    <xdr:clientData/>
  </xdr:twoCellAnchor>
  <xdr:twoCellAnchor editAs="oneCell">
    <xdr:from>
      <xdr:col>1</xdr:col>
      <xdr:colOff>28575</xdr:colOff>
      <xdr:row>707</xdr:row>
      <xdr:rowOff>368300</xdr:rowOff>
    </xdr:from>
    <xdr:to>
      <xdr:col>1</xdr:col>
      <xdr:colOff>511175</xdr:colOff>
      <xdr:row>708</xdr:row>
      <xdr:rowOff>314325</xdr:rowOff>
    </xdr:to>
    <xdr:pic>
      <xdr:nvPicPr>
        <xdr:cNvPr id="2852" name="Subgraph-StevenMSanDiego">
          <a:extLst>
            <a:ext uri="{FF2B5EF4-FFF2-40B4-BE49-F238E27FC236}">
              <a16:creationId xmlns:a16="http://schemas.microsoft.com/office/drawing/2014/main" id="{2076E465-82F0-482F-94D6-717EF6405F36}"/>
            </a:ext>
          </a:extLst>
        </xdr:cNvPr>
        <xdr:cNvPicPr>
          <a:picLocks/>
        </xdr:cNvPicPr>
      </xdr:nvPicPr>
      <xdr:blipFill>
        <a:blip xmlns:r="http://schemas.openxmlformats.org/officeDocument/2006/relationships" r:embed="rId607">
          <a:extLst>
            <a:ext uri="{28A0092B-C50C-407E-A947-70E740481C1C}">
              <a14:useLocalDpi xmlns:a14="http://schemas.microsoft.com/office/drawing/2010/main" val="0"/>
            </a:ext>
          </a:extLst>
        </a:blip>
        <a:stretch>
          <a:fillRect/>
        </a:stretch>
      </xdr:blipFill>
      <xdr:spPr>
        <a:xfrm>
          <a:off x="1047750" y="262820150"/>
          <a:ext cx="482600" cy="317500"/>
        </a:xfrm>
        <a:prstGeom prst="rect">
          <a:avLst/>
        </a:prstGeom>
      </xdr:spPr>
    </xdr:pic>
    <xdr:clientData/>
  </xdr:twoCellAnchor>
  <xdr:twoCellAnchor editAs="oneCell">
    <xdr:from>
      <xdr:col>1</xdr:col>
      <xdr:colOff>28575</xdr:colOff>
      <xdr:row>708</xdr:row>
      <xdr:rowOff>365125</xdr:rowOff>
    </xdr:from>
    <xdr:to>
      <xdr:col>1</xdr:col>
      <xdr:colOff>511175</xdr:colOff>
      <xdr:row>709</xdr:row>
      <xdr:rowOff>311150</xdr:rowOff>
    </xdr:to>
    <xdr:pic>
      <xdr:nvPicPr>
        <xdr:cNvPr id="2856" name="Subgraph-AlohaHa59067534">
          <a:extLst>
            <a:ext uri="{FF2B5EF4-FFF2-40B4-BE49-F238E27FC236}">
              <a16:creationId xmlns:a16="http://schemas.microsoft.com/office/drawing/2014/main" id="{83B0B577-5819-4A05-AF3A-AE7367CBD81A}"/>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63188450"/>
          <a:ext cx="482600" cy="317500"/>
        </a:xfrm>
        <a:prstGeom prst="rect">
          <a:avLst/>
        </a:prstGeom>
      </xdr:spPr>
    </xdr:pic>
    <xdr:clientData/>
  </xdr:twoCellAnchor>
  <xdr:twoCellAnchor editAs="oneCell">
    <xdr:from>
      <xdr:col>1</xdr:col>
      <xdr:colOff>28575</xdr:colOff>
      <xdr:row>709</xdr:row>
      <xdr:rowOff>361950</xdr:rowOff>
    </xdr:from>
    <xdr:to>
      <xdr:col>1</xdr:col>
      <xdr:colOff>511175</xdr:colOff>
      <xdr:row>710</xdr:row>
      <xdr:rowOff>314325</xdr:rowOff>
    </xdr:to>
    <xdr:pic>
      <xdr:nvPicPr>
        <xdr:cNvPr id="2860" name="Subgraph-TROLLEY_RT">
          <a:extLst>
            <a:ext uri="{FF2B5EF4-FFF2-40B4-BE49-F238E27FC236}">
              <a16:creationId xmlns:a16="http://schemas.microsoft.com/office/drawing/2014/main" id="{7E71BCC5-5881-42A5-8453-6C1DA29CFCC0}"/>
            </a:ext>
          </a:extLst>
        </xdr:cNvPr>
        <xdr:cNvPicPr>
          <a:picLocks/>
        </xdr:cNvPicPr>
      </xdr:nvPicPr>
      <xdr:blipFill>
        <a:blip xmlns:r="http://schemas.openxmlformats.org/officeDocument/2006/relationships" r:embed="rId608">
          <a:extLst>
            <a:ext uri="{28A0092B-C50C-407E-A947-70E740481C1C}">
              <a14:useLocalDpi xmlns:a14="http://schemas.microsoft.com/office/drawing/2010/main" val="0"/>
            </a:ext>
          </a:extLst>
        </a:blip>
        <a:stretch>
          <a:fillRect/>
        </a:stretch>
      </xdr:blipFill>
      <xdr:spPr>
        <a:xfrm>
          <a:off x="1047750" y="263556750"/>
          <a:ext cx="482600" cy="317500"/>
        </a:xfrm>
        <a:prstGeom prst="rect">
          <a:avLst/>
        </a:prstGeom>
      </xdr:spPr>
    </xdr:pic>
    <xdr:clientData/>
  </xdr:twoCellAnchor>
  <xdr:twoCellAnchor editAs="oneCell">
    <xdr:from>
      <xdr:col>1</xdr:col>
      <xdr:colOff>28575</xdr:colOff>
      <xdr:row>710</xdr:row>
      <xdr:rowOff>358775</xdr:rowOff>
    </xdr:from>
    <xdr:to>
      <xdr:col>1</xdr:col>
      <xdr:colOff>511175</xdr:colOff>
      <xdr:row>711</xdr:row>
      <xdr:rowOff>304800</xdr:rowOff>
    </xdr:to>
    <xdr:pic>
      <xdr:nvPicPr>
        <xdr:cNvPr id="2864" name="Subgraph-anniemae1000">
          <a:extLst>
            <a:ext uri="{FF2B5EF4-FFF2-40B4-BE49-F238E27FC236}">
              <a16:creationId xmlns:a16="http://schemas.microsoft.com/office/drawing/2014/main" id="{20370F67-911C-47B9-AC8A-259DF4E3A56A}"/>
            </a:ext>
          </a:extLst>
        </xdr:cNvPr>
        <xdr:cNvPicPr>
          <a:picLocks/>
        </xdr:cNvPicPr>
      </xdr:nvPicPr>
      <xdr:blipFill>
        <a:blip xmlns:r="http://schemas.openxmlformats.org/officeDocument/2006/relationships" r:embed="rId607">
          <a:extLst>
            <a:ext uri="{28A0092B-C50C-407E-A947-70E740481C1C}">
              <a14:useLocalDpi xmlns:a14="http://schemas.microsoft.com/office/drawing/2010/main" val="0"/>
            </a:ext>
          </a:extLst>
        </a:blip>
        <a:stretch>
          <a:fillRect/>
        </a:stretch>
      </xdr:blipFill>
      <xdr:spPr>
        <a:xfrm>
          <a:off x="1047750" y="263925050"/>
          <a:ext cx="482600" cy="317500"/>
        </a:xfrm>
        <a:prstGeom prst="rect">
          <a:avLst/>
        </a:prstGeom>
      </xdr:spPr>
    </xdr:pic>
    <xdr:clientData/>
  </xdr:twoCellAnchor>
  <xdr:twoCellAnchor editAs="oneCell">
    <xdr:from>
      <xdr:col>1</xdr:col>
      <xdr:colOff>28575</xdr:colOff>
      <xdr:row>711</xdr:row>
      <xdr:rowOff>355600</xdr:rowOff>
    </xdr:from>
    <xdr:to>
      <xdr:col>1</xdr:col>
      <xdr:colOff>511175</xdr:colOff>
      <xdr:row>712</xdr:row>
      <xdr:rowOff>301625</xdr:rowOff>
    </xdr:to>
    <xdr:pic>
      <xdr:nvPicPr>
        <xdr:cNvPr id="2868" name="Subgraph-MackenzieJD">
          <a:extLst>
            <a:ext uri="{FF2B5EF4-FFF2-40B4-BE49-F238E27FC236}">
              <a16:creationId xmlns:a16="http://schemas.microsoft.com/office/drawing/2014/main" id="{9096B71C-DF13-4B41-8BA2-CDAE6C0DCC7C}"/>
            </a:ext>
          </a:extLst>
        </xdr:cNvPr>
        <xdr:cNvPicPr>
          <a:picLocks/>
        </xdr:cNvPicPr>
      </xdr:nvPicPr>
      <xdr:blipFill>
        <a:blip xmlns:r="http://schemas.openxmlformats.org/officeDocument/2006/relationships" r:embed="rId609">
          <a:extLst>
            <a:ext uri="{28A0092B-C50C-407E-A947-70E740481C1C}">
              <a14:useLocalDpi xmlns:a14="http://schemas.microsoft.com/office/drawing/2010/main" val="0"/>
            </a:ext>
          </a:extLst>
        </a:blip>
        <a:stretch>
          <a:fillRect/>
        </a:stretch>
      </xdr:blipFill>
      <xdr:spPr>
        <a:xfrm>
          <a:off x="1047750" y="264293350"/>
          <a:ext cx="482600" cy="317500"/>
        </a:xfrm>
        <a:prstGeom prst="rect">
          <a:avLst/>
        </a:prstGeom>
      </xdr:spPr>
    </xdr:pic>
    <xdr:clientData/>
  </xdr:twoCellAnchor>
  <xdr:twoCellAnchor editAs="oneCell">
    <xdr:from>
      <xdr:col>1</xdr:col>
      <xdr:colOff>28575</xdr:colOff>
      <xdr:row>712</xdr:row>
      <xdr:rowOff>352425</xdr:rowOff>
    </xdr:from>
    <xdr:to>
      <xdr:col>1</xdr:col>
      <xdr:colOff>511175</xdr:colOff>
      <xdr:row>713</xdr:row>
      <xdr:rowOff>292100</xdr:rowOff>
    </xdr:to>
    <xdr:pic>
      <xdr:nvPicPr>
        <xdr:cNvPr id="2872" name="Subgraph-lheras67">
          <a:extLst>
            <a:ext uri="{FF2B5EF4-FFF2-40B4-BE49-F238E27FC236}">
              <a16:creationId xmlns:a16="http://schemas.microsoft.com/office/drawing/2014/main" id="{471D2736-EDA4-4410-AA96-6626D0576F03}"/>
            </a:ext>
          </a:extLst>
        </xdr:cNvPr>
        <xdr:cNvPicPr>
          <a:picLocks/>
        </xdr:cNvPicPr>
      </xdr:nvPicPr>
      <xdr:blipFill>
        <a:blip xmlns:r="http://schemas.openxmlformats.org/officeDocument/2006/relationships" r:embed="rId610">
          <a:extLst>
            <a:ext uri="{28A0092B-C50C-407E-A947-70E740481C1C}">
              <a14:useLocalDpi xmlns:a14="http://schemas.microsoft.com/office/drawing/2010/main" val="0"/>
            </a:ext>
          </a:extLst>
        </a:blip>
        <a:stretch>
          <a:fillRect/>
        </a:stretch>
      </xdr:blipFill>
      <xdr:spPr>
        <a:xfrm>
          <a:off x="1047750" y="264661650"/>
          <a:ext cx="482600" cy="317500"/>
        </a:xfrm>
        <a:prstGeom prst="rect">
          <a:avLst/>
        </a:prstGeom>
      </xdr:spPr>
    </xdr:pic>
    <xdr:clientData/>
  </xdr:twoCellAnchor>
  <xdr:twoCellAnchor editAs="oneCell">
    <xdr:from>
      <xdr:col>1</xdr:col>
      <xdr:colOff>28575</xdr:colOff>
      <xdr:row>713</xdr:row>
      <xdr:rowOff>349250</xdr:rowOff>
    </xdr:from>
    <xdr:to>
      <xdr:col>1</xdr:col>
      <xdr:colOff>511175</xdr:colOff>
      <xdr:row>714</xdr:row>
      <xdr:rowOff>295275</xdr:rowOff>
    </xdr:to>
    <xdr:pic>
      <xdr:nvPicPr>
        <xdr:cNvPr id="2876" name="Subgraph-cali_patriot">
          <a:extLst>
            <a:ext uri="{FF2B5EF4-FFF2-40B4-BE49-F238E27FC236}">
              <a16:creationId xmlns:a16="http://schemas.microsoft.com/office/drawing/2014/main" id="{91A0DEB8-6973-46B9-8494-87BA92653567}"/>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65029950"/>
          <a:ext cx="482600" cy="317500"/>
        </a:xfrm>
        <a:prstGeom prst="rect">
          <a:avLst/>
        </a:prstGeom>
      </xdr:spPr>
    </xdr:pic>
    <xdr:clientData/>
  </xdr:twoCellAnchor>
  <xdr:twoCellAnchor editAs="oneCell">
    <xdr:from>
      <xdr:col>1</xdr:col>
      <xdr:colOff>28575</xdr:colOff>
      <xdr:row>714</xdr:row>
      <xdr:rowOff>346075</xdr:rowOff>
    </xdr:from>
    <xdr:to>
      <xdr:col>1</xdr:col>
      <xdr:colOff>511175</xdr:colOff>
      <xdr:row>715</xdr:row>
      <xdr:rowOff>292100</xdr:rowOff>
    </xdr:to>
    <xdr:pic>
      <xdr:nvPicPr>
        <xdr:cNvPr id="2880" name="Subgraph-AllRepublicans">
          <a:extLst>
            <a:ext uri="{FF2B5EF4-FFF2-40B4-BE49-F238E27FC236}">
              <a16:creationId xmlns:a16="http://schemas.microsoft.com/office/drawing/2014/main" id="{D2881889-A9D1-40D3-8C7E-8E7C819ECB3B}"/>
            </a:ext>
          </a:extLst>
        </xdr:cNvPr>
        <xdr:cNvPicPr>
          <a:picLocks/>
        </xdr:cNvPicPr>
      </xdr:nvPicPr>
      <xdr:blipFill>
        <a:blip xmlns:r="http://schemas.openxmlformats.org/officeDocument/2006/relationships" r:embed="rId611">
          <a:extLst>
            <a:ext uri="{28A0092B-C50C-407E-A947-70E740481C1C}">
              <a14:useLocalDpi xmlns:a14="http://schemas.microsoft.com/office/drawing/2010/main" val="0"/>
            </a:ext>
          </a:extLst>
        </a:blip>
        <a:stretch>
          <a:fillRect/>
        </a:stretch>
      </xdr:blipFill>
      <xdr:spPr>
        <a:xfrm>
          <a:off x="1047750" y="265398250"/>
          <a:ext cx="482600" cy="317500"/>
        </a:xfrm>
        <a:prstGeom prst="rect">
          <a:avLst/>
        </a:prstGeom>
      </xdr:spPr>
    </xdr:pic>
    <xdr:clientData/>
  </xdr:twoCellAnchor>
  <xdr:twoCellAnchor editAs="oneCell">
    <xdr:from>
      <xdr:col>1</xdr:col>
      <xdr:colOff>28575</xdr:colOff>
      <xdr:row>715</xdr:row>
      <xdr:rowOff>342900</xdr:rowOff>
    </xdr:from>
    <xdr:to>
      <xdr:col>1</xdr:col>
      <xdr:colOff>511175</xdr:colOff>
      <xdr:row>716</xdr:row>
      <xdr:rowOff>295275</xdr:rowOff>
    </xdr:to>
    <xdr:pic>
      <xdr:nvPicPr>
        <xdr:cNvPr id="2884" name="Subgraph-1SouthSideIrish">
          <a:extLst>
            <a:ext uri="{FF2B5EF4-FFF2-40B4-BE49-F238E27FC236}">
              <a16:creationId xmlns:a16="http://schemas.microsoft.com/office/drawing/2014/main" id="{7F267867-78A5-4B2C-821A-2DBD1609B022}"/>
            </a:ext>
          </a:extLst>
        </xdr:cNvPr>
        <xdr:cNvPicPr>
          <a:picLocks/>
        </xdr:cNvPicPr>
      </xdr:nvPicPr>
      <xdr:blipFill>
        <a:blip xmlns:r="http://schemas.openxmlformats.org/officeDocument/2006/relationships" r:embed="rId612">
          <a:extLst>
            <a:ext uri="{28A0092B-C50C-407E-A947-70E740481C1C}">
              <a14:useLocalDpi xmlns:a14="http://schemas.microsoft.com/office/drawing/2010/main" val="0"/>
            </a:ext>
          </a:extLst>
        </a:blip>
        <a:stretch>
          <a:fillRect/>
        </a:stretch>
      </xdr:blipFill>
      <xdr:spPr>
        <a:xfrm>
          <a:off x="1047750" y="265766550"/>
          <a:ext cx="482600" cy="317500"/>
        </a:xfrm>
        <a:prstGeom prst="rect">
          <a:avLst/>
        </a:prstGeom>
      </xdr:spPr>
    </xdr:pic>
    <xdr:clientData/>
  </xdr:twoCellAnchor>
  <xdr:twoCellAnchor editAs="oneCell">
    <xdr:from>
      <xdr:col>1</xdr:col>
      <xdr:colOff>28575</xdr:colOff>
      <xdr:row>716</xdr:row>
      <xdr:rowOff>339725</xdr:rowOff>
    </xdr:from>
    <xdr:to>
      <xdr:col>1</xdr:col>
      <xdr:colOff>511175</xdr:colOff>
      <xdr:row>717</xdr:row>
      <xdr:rowOff>285750</xdr:rowOff>
    </xdr:to>
    <xdr:pic>
      <xdr:nvPicPr>
        <xdr:cNvPr id="2888" name="Subgraph-Terry42366567">
          <a:extLst>
            <a:ext uri="{FF2B5EF4-FFF2-40B4-BE49-F238E27FC236}">
              <a16:creationId xmlns:a16="http://schemas.microsoft.com/office/drawing/2014/main" id="{45A64F7C-B44B-4D38-A1DD-B8D43C31AC9E}"/>
            </a:ext>
          </a:extLst>
        </xdr:cNvPr>
        <xdr:cNvPicPr>
          <a:picLocks/>
        </xdr:cNvPicPr>
      </xdr:nvPicPr>
      <xdr:blipFill>
        <a:blip xmlns:r="http://schemas.openxmlformats.org/officeDocument/2006/relationships" r:embed="rId460">
          <a:extLst>
            <a:ext uri="{28A0092B-C50C-407E-A947-70E740481C1C}">
              <a14:useLocalDpi xmlns:a14="http://schemas.microsoft.com/office/drawing/2010/main" val="0"/>
            </a:ext>
          </a:extLst>
        </a:blip>
        <a:stretch>
          <a:fillRect/>
        </a:stretch>
      </xdr:blipFill>
      <xdr:spPr>
        <a:xfrm>
          <a:off x="1047750" y="266134850"/>
          <a:ext cx="482600" cy="317500"/>
        </a:xfrm>
        <a:prstGeom prst="rect">
          <a:avLst/>
        </a:prstGeom>
      </xdr:spPr>
    </xdr:pic>
    <xdr:clientData/>
  </xdr:twoCellAnchor>
  <xdr:twoCellAnchor editAs="oneCell">
    <xdr:from>
      <xdr:col>1</xdr:col>
      <xdr:colOff>28575</xdr:colOff>
      <xdr:row>717</xdr:row>
      <xdr:rowOff>336550</xdr:rowOff>
    </xdr:from>
    <xdr:to>
      <xdr:col>1</xdr:col>
      <xdr:colOff>511175</xdr:colOff>
      <xdr:row>718</xdr:row>
      <xdr:rowOff>282575</xdr:rowOff>
    </xdr:to>
    <xdr:pic>
      <xdr:nvPicPr>
        <xdr:cNvPr id="2892" name="Subgraph-LibsHurtWomen">
          <a:extLst>
            <a:ext uri="{FF2B5EF4-FFF2-40B4-BE49-F238E27FC236}">
              <a16:creationId xmlns:a16="http://schemas.microsoft.com/office/drawing/2014/main" id="{91C5D771-2B33-4ECC-8068-EA800B6FF08A}"/>
            </a:ext>
          </a:extLst>
        </xdr:cNvPr>
        <xdr:cNvPicPr>
          <a:picLocks/>
        </xdr:cNvPicPr>
      </xdr:nvPicPr>
      <xdr:blipFill>
        <a:blip xmlns:r="http://schemas.openxmlformats.org/officeDocument/2006/relationships" r:embed="rId613">
          <a:extLst>
            <a:ext uri="{28A0092B-C50C-407E-A947-70E740481C1C}">
              <a14:useLocalDpi xmlns:a14="http://schemas.microsoft.com/office/drawing/2010/main" val="0"/>
            </a:ext>
          </a:extLst>
        </a:blip>
        <a:stretch>
          <a:fillRect/>
        </a:stretch>
      </xdr:blipFill>
      <xdr:spPr>
        <a:xfrm>
          <a:off x="1047750" y="266503150"/>
          <a:ext cx="482600" cy="317500"/>
        </a:xfrm>
        <a:prstGeom prst="rect">
          <a:avLst/>
        </a:prstGeom>
      </xdr:spPr>
    </xdr:pic>
    <xdr:clientData/>
  </xdr:twoCellAnchor>
  <xdr:twoCellAnchor editAs="oneCell">
    <xdr:from>
      <xdr:col>1</xdr:col>
      <xdr:colOff>28575</xdr:colOff>
      <xdr:row>718</xdr:row>
      <xdr:rowOff>333375</xdr:rowOff>
    </xdr:from>
    <xdr:to>
      <xdr:col>1</xdr:col>
      <xdr:colOff>511175</xdr:colOff>
      <xdr:row>719</xdr:row>
      <xdr:rowOff>273050</xdr:rowOff>
    </xdr:to>
    <xdr:pic>
      <xdr:nvPicPr>
        <xdr:cNvPr id="2896" name="Subgraph-bajabanjo">
          <a:extLst>
            <a:ext uri="{FF2B5EF4-FFF2-40B4-BE49-F238E27FC236}">
              <a16:creationId xmlns:a16="http://schemas.microsoft.com/office/drawing/2014/main" id="{3128C2AF-3B6F-42BC-8141-CBBCADB51B64}"/>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47750" y="266871450"/>
          <a:ext cx="482600" cy="317500"/>
        </a:xfrm>
        <a:prstGeom prst="rect">
          <a:avLst/>
        </a:prstGeom>
      </xdr:spPr>
    </xdr:pic>
    <xdr:clientData/>
  </xdr:twoCellAnchor>
  <xdr:twoCellAnchor editAs="oneCell">
    <xdr:from>
      <xdr:col>1</xdr:col>
      <xdr:colOff>28575</xdr:colOff>
      <xdr:row>719</xdr:row>
      <xdr:rowOff>330200</xdr:rowOff>
    </xdr:from>
    <xdr:to>
      <xdr:col>1</xdr:col>
      <xdr:colOff>511175</xdr:colOff>
      <xdr:row>720</xdr:row>
      <xdr:rowOff>276225</xdr:rowOff>
    </xdr:to>
    <xdr:pic>
      <xdr:nvPicPr>
        <xdr:cNvPr id="2900" name="Subgraph-PekayParker">
          <a:extLst>
            <a:ext uri="{FF2B5EF4-FFF2-40B4-BE49-F238E27FC236}">
              <a16:creationId xmlns:a16="http://schemas.microsoft.com/office/drawing/2014/main" id="{5A8AAF3C-6BCE-4589-9A02-74D21D68A0AE}"/>
            </a:ext>
          </a:extLst>
        </xdr:cNvPr>
        <xdr:cNvPicPr>
          <a:picLocks/>
        </xdr:cNvPicPr>
      </xdr:nvPicPr>
      <xdr:blipFill>
        <a:blip xmlns:r="http://schemas.openxmlformats.org/officeDocument/2006/relationships" r:embed="rId614">
          <a:extLst>
            <a:ext uri="{28A0092B-C50C-407E-A947-70E740481C1C}">
              <a14:useLocalDpi xmlns:a14="http://schemas.microsoft.com/office/drawing/2010/main" val="0"/>
            </a:ext>
          </a:extLst>
        </a:blip>
        <a:stretch>
          <a:fillRect/>
        </a:stretch>
      </xdr:blipFill>
      <xdr:spPr>
        <a:xfrm>
          <a:off x="1047750" y="267239750"/>
          <a:ext cx="482600" cy="317500"/>
        </a:xfrm>
        <a:prstGeom prst="rect">
          <a:avLst/>
        </a:prstGeom>
      </xdr:spPr>
    </xdr:pic>
    <xdr:clientData/>
  </xdr:twoCellAnchor>
  <xdr:twoCellAnchor editAs="oneCell">
    <xdr:from>
      <xdr:col>1</xdr:col>
      <xdr:colOff>28575</xdr:colOff>
      <xdr:row>720</xdr:row>
      <xdr:rowOff>327025</xdr:rowOff>
    </xdr:from>
    <xdr:to>
      <xdr:col>1</xdr:col>
      <xdr:colOff>511175</xdr:colOff>
      <xdr:row>721</xdr:row>
      <xdr:rowOff>273050</xdr:rowOff>
    </xdr:to>
    <xdr:pic>
      <xdr:nvPicPr>
        <xdr:cNvPr id="2904" name="Subgraph-RaptorGuy2018">
          <a:extLst>
            <a:ext uri="{FF2B5EF4-FFF2-40B4-BE49-F238E27FC236}">
              <a16:creationId xmlns:a16="http://schemas.microsoft.com/office/drawing/2014/main" id="{C6205683-E85B-48E8-8C77-E02C948777A0}"/>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267608050"/>
          <a:ext cx="482600" cy="317500"/>
        </a:xfrm>
        <a:prstGeom prst="rect">
          <a:avLst/>
        </a:prstGeom>
      </xdr:spPr>
    </xdr:pic>
    <xdr:clientData/>
  </xdr:twoCellAnchor>
  <xdr:twoCellAnchor editAs="oneCell">
    <xdr:from>
      <xdr:col>1</xdr:col>
      <xdr:colOff>28575</xdr:colOff>
      <xdr:row>721</xdr:row>
      <xdr:rowOff>323850</xdr:rowOff>
    </xdr:from>
    <xdr:to>
      <xdr:col>1</xdr:col>
      <xdr:colOff>511175</xdr:colOff>
      <xdr:row>722</xdr:row>
      <xdr:rowOff>276225</xdr:rowOff>
    </xdr:to>
    <xdr:pic>
      <xdr:nvPicPr>
        <xdr:cNvPr id="2908" name="Subgraph-The_Happy_Tory">
          <a:extLst>
            <a:ext uri="{FF2B5EF4-FFF2-40B4-BE49-F238E27FC236}">
              <a16:creationId xmlns:a16="http://schemas.microsoft.com/office/drawing/2014/main" id="{604E3D62-AAF4-4FF4-9057-02B9273BB7DE}"/>
            </a:ext>
          </a:extLst>
        </xdr:cNvPr>
        <xdr:cNvPicPr>
          <a:picLocks/>
        </xdr:cNvPicPr>
      </xdr:nvPicPr>
      <xdr:blipFill>
        <a:blip xmlns:r="http://schemas.openxmlformats.org/officeDocument/2006/relationships" r:embed="rId615">
          <a:extLst>
            <a:ext uri="{28A0092B-C50C-407E-A947-70E740481C1C}">
              <a14:useLocalDpi xmlns:a14="http://schemas.microsoft.com/office/drawing/2010/main" val="0"/>
            </a:ext>
          </a:extLst>
        </a:blip>
        <a:stretch>
          <a:fillRect/>
        </a:stretch>
      </xdr:blipFill>
      <xdr:spPr>
        <a:xfrm>
          <a:off x="1047750" y="267976350"/>
          <a:ext cx="482600" cy="317500"/>
        </a:xfrm>
        <a:prstGeom prst="rect">
          <a:avLst/>
        </a:prstGeom>
      </xdr:spPr>
    </xdr:pic>
    <xdr:clientData/>
  </xdr:twoCellAnchor>
  <xdr:twoCellAnchor editAs="oneCell">
    <xdr:from>
      <xdr:col>1</xdr:col>
      <xdr:colOff>28575</xdr:colOff>
      <xdr:row>722</xdr:row>
      <xdr:rowOff>320675</xdr:rowOff>
    </xdr:from>
    <xdr:to>
      <xdr:col>1</xdr:col>
      <xdr:colOff>511175</xdr:colOff>
      <xdr:row>723</xdr:row>
      <xdr:rowOff>266700</xdr:rowOff>
    </xdr:to>
    <xdr:pic>
      <xdr:nvPicPr>
        <xdr:cNvPr id="2912" name="Subgraph-wscottreid">
          <a:extLst>
            <a:ext uri="{FF2B5EF4-FFF2-40B4-BE49-F238E27FC236}">
              <a16:creationId xmlns:a16="http://schemas.microsoft.com/office/drawing/2014/main" id="{5BFD9FE8-B3A5-4603-B055-0110CD46E5A6}"/>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68344650"/>
          <a:ext cx="482600" cy="317500"/>
        </a:xfrm>
        <a:prstGeom prst="rect">
          <a:avLst/>
        </a:prstGeom>
      </xdr:spPr>
    </xdr:pic>
    <xdr:clientData/>
  </xdr:twoCellAnchor>
  <xdr:twoCellAnchor editAs="oneCell">
    <xdr:from>
      <xdr:col>1</xdr:col>
      <xdr:colOff>28575</xdr:colOff>
      <xdr:row>723</xdr:row>
      <xdr:rowOff>317500</xdr:rowOff>
    </xdr:from>
    <xdr:to>
      <xdr:col>1</xdr:col>
      <xdr:colOff>511175</xdr:colOff>
      <xdr:row>724</xdr:row>
      <xdr:rowOff>263525</xdr:rowOff>
    </xdr:to>
    <xdr:pic>
      <xdr:nvPicPr>
        <xdr:cNvPr id="2916" name="Subgraph-Holsum_Prizzm">
          <a:extLst>
            <a:ext uri="{FF2B5EF4-FFF2-40B4-BE49-F238E27FC236}">
              <a16:creationId xmlns:a16="http://schemas.microsoft.com/office/drawing/2014/main" id="{87B4EE5C-BC3E-42B5-A2F5-4F6334902DC5}"/>
            </a:ext>
          </a:extLst>
        </xdr:cNvPr>
        <xdr:cNvPicPr>
          <a:picLocks/>
        </xdr:cNvPicPr>
      </xdr:nvPicPr>
      <xdr:blipFill>
        <a:blip xmlns:r="http://schemas.openxmlformats.org/officeDocument/2006/relationships" r:embed="rId616">
          <a:extLst>
            <a:ext uri="{28A0092B-C50C-407E-A947-70E740481C1C}">
              <a14:useLocalDpi xmlns:a14="http://schemas.microsoft.com/office/drawing/2010/main" val="0"/>
            </a:ext>
          </a:extLst>
        </a:blip>
        <a:stretch>
          <a:fillRect/>
        </a:stretch>
      </xdr:blipFill>
      <xdr:spPr>
        <a:xfrm>
          <a:off x="1047750" y="268712950"/>
          <a:ext cx="482600" cy="317500"/>
        </a:xfrm>
        <a:prstGeom prst="rect">
          <a:avLst/>
        </a:prstGeom>
      </xdr:spPr>
    </xdr:pic>
    <xdr:clientData/>
  </xdr:twoCellAnchor>
  <xdr:twoCellAnchor editAs="oneCell">
    <xdr:from>
      <xdr:col>1</xdr:col>
      <xdr:colOff>28575</xdr:colOff>
      <xdr:row>724</xdr:row>
      <xdr:rowOff>314325</xdr:rowOff>
    </xdr:from>
    <xdr:to>
      <xdr:col>1</xdr:col>
      <xdr:colOff>511175</xdr:colOff>
      <xdr:row>725</xdr:row>
      <xdr:rowOff>254000</xdr:rowOff>
    </xdr:to>
    <xdr:pic>
      <xdr:nvPicPr>
        <xdr:cNvPr id="2920" name="Subgraph-b69_lisa">
          <a:extLst>
            <a:ext uri="{FF2B5EF4-FFF2-40B4-BE49-F238E27FC236}">
              <a16:creationId xmlns:a16="http://schemas.microsoft.com/office/drawing/2014/main" id="{3DB16628-A2DA-45CE-8A75-19E6C3728C47}"/>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269081250"/>
          <a:ext cx="482600" cy="317500"/>
        </a:xfrm>
        <a:prstGeom prst="rect">
          <a:avLst/>
        </a:prstGeom>
      </xdr:spPr>
    </xdr:pic>
    <xdr:clientData/>
  </xdr:twoCellAnchor>
  <xdr:twoCellAnchor editAs="oneCell">
    <xdr:from>
      <xdr:col>1</xdr:col>
      <xdr:colOff>28575</xdr:colOff>
      <xdr:row>725</xdr:row>
      <xdr:rowOff>311150</xdr:rowOff>
    </xdr:from>
    <xdr:to>
      <xdr:col>1</xdr:col>
      <xdr:colOff>511175</xdr:colOff>
      <xdr:row>726</xdr:row>
      <xdr:rowOff>257175</xdr:rowOff>
    </xdr:to>
    <xdr:pic>
      <xdr:nvPicPr>
        <xdr:cNvPr id="2924" name="Subgraph-tekhow">
          <a:extLst>
            <a:ext uri="{FF2B5EF4-FFF2-40B4-BE49-F238E27FC236}">
              <a16:creationId xmlns:a16="http://schemas.microsoft.com/office/drawing/2014/main" id="{B2E448E4-0BDE-4920-BEB5-D069400B33C8}"/>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69449550"/>
          <a:ext cx="482600" cy="317500"/>
        </a:xfrm>
        <a:prstGeom prst="rect">
          <a:avLst/>
        </a:prstGeom>
      </xdr:spPr>
    </xdr:pic>
    <xdr:clientData/>
  </xdr:twoCellAnchor>
  <xdr:twoCellAnchor editAs="oneCell">
    <xdr:from>
      <xdr:col>1</xdr:col>
      <xdr:colOff>28575</xdr:colOff>
      <xdr:row>726</xdr:row>
      <xdr:rowOff>307975</xdr:rowOff>
    </xdr:from>
    <xdr:to>
      <xdr:col>1</xdr:col>
      <xdr:colOff>511175</xdr:colOff>
      <xdr:row>727</xdr:row>
      <xdr:rowOff>254000</xdr:rowOff>
    </xdr:to>
    <xdr:pic>
      <xdr:nvPicPr>
        <xdr:cNvPr id="2928" name="Subgraph-kjs32503_kathy">
          <a:extLst>
            <a:ext uri="{FF2B5EF4-FFF2-40B4-BE49-F238E27FC236}">
              <a16:creationId xmlns:a16="http://schemas.microsoft.com/office/drawing/2014/main" id="{CF77D01B-4564-4DBC-AB47-C1814D3820D3}"/>
            </a:ext>
          </a:extLst>
        </xdr:cNvPr>
        <xdr:cNvPicPr>
          <a:picLocks/>
        </xdr:cNvPicPr>
      </xdr:nvPicPr>
      <xdr:blipFill>
        <a:blip xmlns:r="http://schemas.openxmlformats.org/officeDocument/2006/relationships" r:embed="rId617">
          <a:extLst>
            <a:ext uri="{28A0092B-C50C-407E-A947-70E740481C1C}">
              <a14:useLocalDpi xmlns:a14="http://schemas.microsoft.com/office/drawing/2010/main" val="0"/>
            </a:ext>
          </a:extLst>
        </a:blip>
        <a:stretch>
          <a:fillRect/>
        </a:stretch>
      </xdr:blipFill>
      <xdr:spPr>
        <a:xfrm>
          <a:off x="1047750" y="269817850"/>
          <a:ext cx="482600" cy="317500"/>
        </a:xfrm>
        <a:prstGeom prst="rect">
          <a:avLst/>
        </a:prstGeom>
      </xdr:spPr>
    </xdr:pic>
    <xdr:clientData/>
  </xdr:twoCellAnchor>
  <xdr:twoCellAnchor editAs="oneCell">
    <xdr:from>
      <xdr:col>1</xdr:col>
      <xdr:colOff>28575</xdr:colOff>
      <xdr:row>727</xdr:row>
      <xdr:rowOff>304800</xdr:rowOff>
    </xdr:from>
    <xdr:to>
      <xdr:col>1</xdr:col>
      <xdr:colOff>511175</xdr:colOff>
      <xdr:row>728</xdr:row>
      <xdr:rowOff>257175</xdr:rowOff>
    </xdr:to>
    <xdr:pic>
      <xdr:nvPicPr>
        <xdr:cNvPr id="2932" name="Subgraph-pdicrecc">
          <a:extLst>
            <a:ext uri="{FF2B5EF4-FFF2-40B4-BE49-F238E27FC236}">
              <a16:creationId xmlns:a16="http://schemas.microsoft.com/office/drawing/2014/main" id="{0DF97AB8-FEA4-4DA9-9261-03069DBCAB10}"/>
            </a:ext>
          </a:extLst>
        </xdr:cNvPr>
        <xdr:cNvPicPr>
          <a:picLocks/>
        </xdr:cNvPicPr>
      </xdr:nvPicPr>
      <xdr:blipFill>
        <a:blip xmlns:r="http://schemas.openxmlformats.org/officeDocument/2006/relationships" r:embed="rId618">
          <a:extLst>
            <a:ext uri="{28A0092B-C50C-407E-A947-70E740481C1C}">
              <a14:useLocalDpi xmlns:a14="http://schemas.microsoft.com/office/drawing/2010/main" val="0"/>
            </a:ext>
          </a:extLst>
        </a:blip>
        <a:stretch>
          <a:fillRect/>
        </a:stretch>
      </xdr:blipFill>
      <xdr:spPr>
        <a:xfrm>
          <a:off x="1047750" y="270186150"/>
          <a:ext cx="482600" cy="317500"/>
        </a:xfrm>
        <a:prstGeom prst="rect">
          <a:avLst/>
        </a:prstGeom>
      </xdr:spPr>
    </xdr:pic>
    <xdr:clientData/>
  </xdr:twoCellAnchor>
  <xdr:twoCellAnchor editAs="oneCell">
    <xdr:from>
      <xdr:col>1</xdr:col>
      <xdr:colOff>28575</xdr:colOff>
      <xdr:row>728</xdr:row>
      <xdr:rowOff>301625</xdr:rowOff>
    </xdr:from>
    <xdr:to>
      <xdr:col>1</xdr:col>
      <xdr:colOff>511175</xdr:colOff>
      <xdr:row>729</xdr:row>
      <xdr:rowOff>247650</xdr:rowOff>
    </xdr:to>
    <xdr:pic>
      <xdr:nvPicPr>
        <xdr:cNvPr id="2936" name="Subgraph-IndyThinker1776">
          <a:extLst>
            <a:ext uri="{FF2B5EF4-FFF2-40B4-BE49-F238E27FC236}">
              <a16:creationId xmlns:a16="http://schemas.microsoft.com/office/drawing/2014/main" id="{B1D5179E-375C-4C9C-B9BE-C52D5EE367E3}"/>
            </a:ext>
          </a:extLst>
        </xdr:cNvPr>
        <xdr:cNvPicPr>
          <a:picLocks/>
        </xdr:cNvPicPr>
      </xdr:nvPicPr>
      <xdr:blipFill>
        <a:blip xmlns:r="http://schemas.openxmlformats.org/officeDocument/2006/relationships" r:embed="rId619">
          <a:extLst>
            <a:ext uri="{28A0092B-C50C-407E-A947-70E740481C1C}">
              <a14:useLocalDpi xmlns:a14="http://schemas.microsoft.com/office/drawing/2010/main" val="0"/>
            </a:ext>
          </a:extLst>
        </a:blip>
        <a:stretch>
          <a:fillRect/>
        </a:stretch>
      </xdr:blipFill>
      <xdr:spPr>
        <a:xfrm>
          <a:off x="1047750" y="270554450"/>
          <a:ext cx="482600" cy="317500"/>
        </a:xfrm>
        <a:prstGeom prst="rect">
          <a:avLst/>
        </a:prstGeom>
      </xdr:spPr>
    </xdr:pic>
    <xdr:clientData/>
  </xdr:twoCellAnchor>
  <xdr:twoCellAnchor editAs="oneCell">
    <xdr:from>
      <xdr:col>1</xdr:col>
      <xdr:colOff>28575</xdr:colOff>
      <xdr:row>729</xdr:row>
      <xdr:rowOff>298450</xdr:rowOff>
    </xdr:from>
    <xdr:to>
      <xdr:col>1</xdr:col>
      <xdr:colOff>511175</xdr:colOff>
      <xdr:row>730</xdr:row>
      <xdr:rowOff>244475</xdr:rowOff>
    </xdr:to>
    <xdr:pic>
      <xdr:nvPicPr>
        <xdr:cNvPr id="2940" name="Subgraph-skis416">
          <a:extLst>
            <a:ext uri="{FF2B5EF4-FFF2-40B4-BE49-F238E27FC236}">
              <a16:creationId xmlns:a16="http://schemas.microsoft.com/office/drawing/2014/main" id="{BC2843BF-03F5-4320-98A4-01DF92298996}"/>
            </a:ext>
          </a:extLst>
        </xdr:cNvPr>
        <xdr:cNvPicPr>
          <a:picLocks/>
        </xdr:cNvPicPr>
      </xdr:nvPicPr>
      <xdr:blipFill>
        <a:blip xmlns:r="http://schemas.openxmlformats.org/officeDocument/2006/relationships" r:embed="rId551">
          <a:extLst>
            <a:ext uri="{28A0092B-C50C-407E-A947-70E740481C1C}">
              <a14:useLocalDpi xmlns:a14="http://schemas.microsoft.com/office/drawing/2010/main" val="0"/>
            </a:ext>
          </a:extLst>
        </a:blip>
        <a:stretch>
          <a:fillRect/>
        </a:stretch>
      </xdr:blipFill>
      <xdr:spPr>
        <a:xfrm>
          <a:off x="1047750" y="270922750"/>
          <a:ext cx="482600" cy="317500"/>
        </a:xfrm>
        <a:prstGeom prst="rect">
          <a:avLst/>
        </a:prstGeom>
      </xdr:spPr>
    </xdr:pic>
    <xdr:clientData/>
  </xdr:twoCellAnchor>
  <xdr:twoCellAnchor editAs="oneCell">
    <xdr:from>
      <xdr:col>1</xdr:col>
      <xdr:colOff>28575</xdr:colOff>
      <xdr:row>730</xdr:row>
      <xdr:rowOff>295275</xdr:rowOff>
    </xdr:from>
    <xdr:to>
      <xdr:col>1</xdr:col>
      <xdr:colOff>511175</xdr:colOff>
      <xdr:row>731</xdr:row>
      <xdr:rowOff>234950</xdr:rowOff>
    </xdr:to>
    <xdr:pic>
      <xdr:nvPicPr>
        <xdr:cNvPr id="2944" name="Subgraph-Robertinno53">
          <a:extLst>
            <a:ext uri="{FF2B5EF4-FFF2-40B4-BE49-F238E27FC236}">
              <a16:creationId xmlns:a16="http://schemas.microsoft.com/office/drawing/2014/main" id="{EDF1C8D6-4E84-45E1-B457-1F6D6023E1D9}"/>
            </a:ext>
          </a:extLst>
        </xdr:cNvPr>
        <xdr:cNvPicPr>
          <a:picLocks/>
        </xdr:cNvPicPr>
      </xdr:nvPicPr>
      <xdr:blipFill>
        <a:blip xmlns:r="http://schemas.openxmlformats.org/officeDocument/2006/relationships" r:embed="rId620">
          <a:extLst>
            <a:ext uri="{28A0092B-C50C-407E-A947-70E740481C1C}">
              <a14:useLocalDpi xmlns:a14="http://schemas.microsoft.com/office/drawing/2010/main" val="0"/>
            </a:ext>
          </a:extLst>
        </a:blip>
        <a:stretch>
          <a:fillRect/>
        </a:stretch>
      </xdr:blipFill>
      <xdr:spPr>
        <a:xfrm>
          <a:off x="1047750" y="271291050"/>
          <a:ext cx="482600" cy="317500"/>
        </a:xfrm>
        <a:prstGeom prst="rect">
          <a:avLst/>
        </a:prstGeom>
      </xdr:spPr>
    </xdr:pic>
    <xdr:clientData/>
  </xdr:twoCellAnchor>
  <xdr:twoCellAnchor editAs="oneCell">
    <xdr:from>
      <xdr:col>1</xdr:col>
      <xdr:colOff>28575</xdr:colOff>
      <xdr:row>731</xdr:row>
      <xdr:rowOff>292100</xdr:rowOff>
    </xdr:from>
    <xdr:to>
      <xdr:col>1</xdr:col>
      <xdr:colOff>511175</xdr:colOff>
      <xdr:row>732</xdr:row>
      <xdr:rowOff>238125</xdr:rowOff>
    </xdr:to>
    <xdr:pic>
      <xdr:nvPicPr>
        <xdr:cNvPr id="2948" name="Subgraph-gencaboose">
          <a:extLst>
            <a:ext uri="{FF2B5EF4-FFF2-40B4-BE49-F238E27FC236}">
              <a16:creationId xmlns:a16="http://schemas.microsoft.com/office/drawing/2014/main" id="{FD14891C-E101-4013-95A7-642983582A92}"/>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71659350"/>
          <a:ext cx="482600" cy="317500"/>
        </a:xfrm>
        <a:prstGeom prst="rect">
          <a:avLst/>
        </a:prstGeom>
      </xdr:spPr>
    </xdr:pic>
    <xdr:clientData/>
  </xdr:twoCellAnchor>
  <xdr:twoCellAnchor editAs="oneCell">
    <xdr:from>
      <xdr:col>1</xdr:col>
      <xdr:colOff>28575</xdr:colOff>
      <xdr:row>732</xdr:row>
      <xdr:rowOff>288925</xdr:rowOff>
    </xdr:from>
    <xdr:to>
      <xdr:col>1</xdr:col>
      <xdr:colOff>511175</xdr:colOff>
      <xdr:row>733</xdr:row>
      <xdr:rowOff>234950</xdr:rowOff>
    </xdr:to>
    <xdr:pic>
      <xdr:nvPicPr>
        <xdr:cNvPr id="2952" name="Subgraph-EmBear96">
          <a:extLst>
            <a:ext uri="{FF2B5EF4-FFF2-40B4-BE49-F238E27FC236}">
              <a16:creationId xmlns:a16="http://schemas.microsoft.com/office/drawing/2014/main" id="{63422176-AB76-47E9-AA4B-197AD1D47FBD}"/>
            </a:ext>
          </a:extLst>
        </xdr:cNvPr>
        <xdr:cNvPicPr>
          <a:picLocks/>
        </xdr:cNvPicPr>
      </xdr:nvPicPr>
      <xdr:blipFill>
        <a:blip xmlns:r="http://schemas.openxmlformats.org/officeDocument/2006/relationships" r:embed="rId621">
          <a:extLst>
            <a:ext uri="{28A0092B-C50C-407E-A947-70E740481C1C}">
              <a14:useLocalDpi xmlns:a14="http://schemas.microsoft.com/office/drawing/2010/main" val="0"/>
            </a:ext>
          </a:extLst>
        </a:blip>
        <a:stretch>
          <a:fillRect/>
        </a:stretch>
      </xdr:blipFill>
      <xdr:spPr>
        <a:xfrm>
          <a:off x="1047750" y="272027650"/>
          <a:ext cx="482600" cy="317500"/>
        </a:xfrm>
        <a:prstGeom prst="rect">
          <a:avLst/>
        </a:prstGeom>
      </xdr:spPr>
    </xdr:pic>
    <xdr:clientData/>
  </xdr:twoCellAnchor>
  <xdr:twoCellAnchor editAs="oneCell">
    <xdr:from>
      <xdr:col>1</xdr:col>
      <xdr:colOff>28575</xdr:colOff>
      <xdr:row>733</xdr:row>
      <xdr:rowOff>285750</xdr:rowOff>
    </xdr:from>
    <xdr:to>
      <xdr:col>1</xdr:col>
      <xdr:colOff>511175</xdr:colOff>
      <xdr:row>734</xdr:row>
      <xdr:rowOff>238125</xdr:rowOff>
    </xdr:to>
    <xdr:pic>
      <xdr:nvPicPr>
        <xdr:cNvPr id="2956" name="Subgraph-BubbaWallace">
          <a:extLst>
            <a:ext uri="{FF2B5EF4-FFF2-40B4-BE49-F238E27FC236}">
              <a16:creationId xmlns:a16="http://schemas.microsoft.com/office/drawing/2014/main" id="{CBBC4381-C875-4B16-83D4-EE8D9551C9A5}"/>
            </a:ext>
          </a:extLst>
        </xdr:cNvPr>
        <xdr:cNvPicPr>
          <a:picLocks/>
        </xdr:cNvPicPr>
      </xdr:nvPicPr>
      <xdr:blipFill>
        <a:blip xmlns:r="http://schemas.openxmlformats.org/officeDocument/2006/relationships" r:embed="rId622">
          <a:extLst>
            <a:ext uri="{28A0092B-C50C-407E-A947-70E740481C1C}">
              <a14:useLocalDpi xmlns:a14="http://schemas.microsoft.com/office/drawing/2010/main" val="0"/>
            </a:ext>
          </a:extLst>
        </a:blip>
        <a:stretch>
          <a:fillRect/>
        </a:stretch>
      </xdr:blipFill>
      <xdr:spPr>
        <a:xfrm>
          <a:off x="1047750" y="272395950"/>
          <a:ext cx="482600" cy="317500"/>
        </a:xfrm>
        <a:prstGeom prst="rect">
          <a:avLst/>
        </a:prstGeom>
      </xdr:spPr>
    </xdr:pic>
    <xdr:clientData/>
  </xdr:twoCellAnchor>
  <xdr:twoCellAnchor editAs="oneCell">
    <xdr:from>
      <xdr:col>1</xdr:col>
      <xdr:colOff>28575</xdr:colOff>
      <xdr:row>734</xdr:row>
      <xdr:rowOff>282575</xdr:rowOff>
    </xdr:from>
    <xdr:to>
      <xdr:col>1</xdr:col>
      <xdr:colOff>511175</xdr:colOff>
      <xdr:row>735</xdr:row>
      <xdr:rowOff>228600</xdr:rowOff>
    </xdr:to>
    <xdr:pic>
      <xdr:nvPicPr>
        <xdr:cNvPr id="2960" name="Subgraph-BobbyMa97639703">
          <a:extLst>
            <a:ext uri="{FF2B5EF4-FFF2-40B4-BE49-F238E27FC236}">
              <a16:creationId xmlns:a16="http://schemas.microsoft.com/office/drawing/2014/main" id="{E075565A-296E-4182-9154-42D2BD831CC6}"/>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72764250"/>
          <a:ext cx="482600" cy="317500"/>
        </a:xfrm>
        <a:prstGeom prst="rect">
          <a:avLst/>
        </a:prstGeom>
      </xdr:spPr>
    </xdr:pic>
    <xdr:clientData/>
  </xdr:twoCellAnchor>
  <xdr:twoCellAnchor editAs="oneCell">
    <xdr:from>
      <xdr:col>1</xdr:col>
      <xdr:colOff>28575</xdr:colOff>
      <xdr:row>735</xdr:row>
      <xdr:rowOff>279400</xdr:rowOff>
    </xdr:from>
    <xdr:to>
      <xdr:col>1</xdr:col>
      <xdr:colOff>511175</xdr:colOff>
      <xdr:row>736</xdr:row>
      <xdr:rowOff>225425</xdr:rowOff>
    </xdr:to>
    <xdr:pic>
      <xdr:nvPicPr>
        <xdr:cNvPr id="2964" name="Subgraph-StevenW99451879">
          <a:extLst>
            <a:ext uri="{FF2B5EF4-FFF2-40B4-BE49-F238E27FC236}">
              <a16:creationId xmlns:a16="http://schemas.microsoft.com/office/drawing/2014/main" id="{31233602-5A2D-4CEE-A078-2028D24013FF}"/>
            </a:ext>
          </a:extLst>
        </xdr:cNvPr>
        <xdr:cNvPicPr>
          <a:picLocks/>
        </xdr:cNvPicPr>
      </xdr:nvPicPr>
      <xdr:blipFill>
        <a:blip xmlns:r="http://schemas.openxmlformats.org/officeDocument/2006/relationships" r:embed="rId623">
          <a:extLst>
            <a:ext uri="{28A0092B-C50C-407E-A947-70E740481C1C}">
              <a14:useLocalDpi xmlns:a14="http://schemas.microsoft.com/office/drawing/2010/main" val="0"/>
            </a:ext>
          </a:extLst>
        </a:blip>
        <a:stretch>
          <a:fillRect/>
        </a:stretch>
      </xdr:blipFill>
      <xdr:spPr>
        <a:xfrm>
          <a:off x="1047750" y="273132550"/>
          <a:ext cx="482600" cy="317500"/>
        </a:xfrm>
        <a:prstGeom prst="rect">
          <a:avLst/>
        </a:prstGeom>
      </xdr:spPr>
    </xdr:pic>
    <xdr:clientData/>
  </xdr:twoCellAnchor>
  <xdr:twoCellAnchor editAs="oneCell">
    <xdr:from>
      <xdr:col>1</xdr:col>
      <xdr:colOff>28575</xdr:colOff>
      <xdr:row>736</xdr:row>
      <xdr:rowOff>276225</xdr:rowOff>
    </xdr:from>
    <xdr:to>
      <xdr:col>1</xdr:col>
      <xdr:colOff>511175</xdr:colOff>
      <xdr:row>737</xdr:row>
      <xdr:rowOff>215900</xdr:rowOff>
    </xdr:to>
    <xdr:pic>
      <xdr:nvPicPr>
        <xdr:cNvPr id="2968" name="Subgraph-bennyjohnson">
          <a:extLst>
            <a:ext uri="{FF2B5EF4-FFF2-40B4-BE49-F238E27FC236}">
              <a16:creationId xmlns:a16="http://schemas.microsoft.com/office/drawing/2014/main" id="{E2424780-9F73-4F7F-AC19-36D8F58976E5}"/>
            </a:ext>
          </a:extLst>
        </xdr:cNvPr>
        <xdr:cNvPicPr>
          <a:picLocks/>
        </xdr:cNvPicPr>
      </xdr:nvPicPr>
      <xdr:blipFill>
        <a:blip xmlns:r="http://schemas.openxmlformats.org/officeDocument/2006/relationships" r:embed="rId624">
          <a:extLst>
            <a:ext uri="{28A0092B-C50C-407E-A947-70E740481C1C}">
              <a14:useLocalDpi xmlns:a14="http://schemas.microsoft.com/office/drawing/2010/main" val="0"/>
            </a:ext>
          </a:extLst>
        </a:blip>
        <a:stretch>
          <a:fillRect/>
        </a:stretch>
      </xdr:blipFill>
      <xdr:spPr>
        <a:xfrm>
          <a:off x="1047750" y="273500850"/>
          <a:ext cx="482600" cy="317500"/>
        </a:xfrm>
        <a:prstGeom prst="rect">
          <a:avLst/>
        </a:prstGeom>
      </xdr:spPr>
    </xdr:pic>
    <xdr:clientData/>
  </xdr:twoCellAnchor>
  <xdr:twoCellAnchor editAs="oneCell">
    <xdr:from>
      <xdr:col>1</xdr:col>
      <xdr:colOff>28575</xdr:colOff>
      <xdr:row>737</xdr:row>
      <xdr:rowOff>273050</xdr:rowOff>
    </xdr:from>
    <xdr:to>
      <xdr:col>1</xdr:col>
      <xdr:colOff>511175</xdr:colOff>
      <xdr:row>738</xdr:row>
      <xdr:rowOff>219075</xdr:rowOff>
    </xdr:to>
    <xdr:pic>
      <xdr:nvPicPr>
        <xdr:cNvPr id="2972" name="Subgraph-BlueAlertUs">
          <a:extLst>
            <a:ext uri="{FF2B5EF4-FFF2-40B4-BE49-F238E27FC236}">
              <a16:creationId xmlns:a16="http://schemas.microsoft.com/office/drawing/2014/main" id="{522944C8-A1CC-4270-BEAB-A24E22A3748F}"/>
            </a:ext>
          </a:extLst>
        </xdr:cNvPr>
        <xdr:cNvPicPr>
          <a:picLocks/>
        </xdr:cNvPicPr>
      </xdr:nvPicPr>
      <xdr:blipFill>
        <a:blip xmlns:r="http://schemas.openxmlformats.org/officeDocument/2006/relationships" r:embed="rId625">
          <a:extLst>
            <a:ext uri="{28A0092B-C50C-407E-A947-70E740481C1C}">
              <a14:useLocalDpi xmlns:a14="http://schemas.microsoft.com/office/drawing/2010/main" val="0"/>
            </a:ext>
          </a:extLst>
        </a:blip>
        <a:stretch>
          <a:fillRect/>
        </a:stretch>
      </xdr:blipFill>
      <xdr:spPr>
        <a:xfrm>
          <a:off x="1047750" y="273869150"/>
          <a:ext cx="482600" cy="317500"/>
        </a:xfrm>
        <a:prstGeom prst="rect">
          <a:avLst/>
        </a:prstGeom>
      </xdr:spPr>
    </xdr:pic>
    <xdr:clientData/>
  </xdr:twoCellAnchor>
  <xdr:twoCellAnchor editAs="oneCell">
    <xdr:from>
      <xdr:col>1</xdr:col>
      <xdr:colOff>28575</xdr:colOff>
      <xdr:row>738</xdr:row>
      <xdr:rowOff>269875</xdr:rowOff>
    </xdr:from>
    <xdr:to>
      <xdr:col>1</xdr:col>
      <xdr:colOff>511175</xdr:colOff>
      <xdr:row>739</xdr:row>
      <xdr:rowOff>215900</xdr:rowOff>
    </xdr:to>
    <xdr:pic>
      <xdr:nvPicPr>
        <xdr:cNvPr id="2976" name="Subgraph-Find_Fraud_NY">
          <a:extLst>
            <a:ext uri="{FF2B5EF4-FFF2-40B4-BE49-F238E27FC236}">
              <a16:creationId xmlns:a16="http://schemas.microsoft.com/office/drawing/2014/main" id="{16E7B148-1F8E-47FC-8EE6-5AB146B7D160}"/>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74237450"/>
          <a:ext cx="482600" cy="317500"/>
        </a:xfrm>
        <a:prstGeom prst="rect">
          <a:avLst/>
        </a:prstGeom>
      </xdr:spPr>
    </xdr:pic>
    <xdr:clientData/>
  </xdr:twoCellAnchor>
  <xdr:twoCellAnchor editAs="oneCell">
    <xdr:from>
      <xdr:col>1</xdr:col>
      <xdr:colOff>28575</xdr:colOff>
      <xdr:row>739</xdr:row>
      <xdr:rowOff>266700</xdr:rowOff>
    </xdr:from>
    <xdr:to>
      <xdr:col>1</xdr:col>
      <xdr:colOff>511175</xdr:colOff>
      <xdr:row>740</xdr:row>
      <xdr:rowOff>219075</xdr:rowOff>
    </xdr:to>
    <xdr:pic>
      <xdr:nvPicPr>
        <xdr:cNvPr id="2980" name="Subgraph-GrannyGail31">
          <a:extLst>
            <a:ext uri="{FF2B5EF4-FFF2-40B4-BE49-F238E27FC236}">
              <a16:creationId xmlns:a16="http://schemas.microsoft.com/office/drawing/2014/main" id="{FECE1170-1F1B-4BC1-B9B0-0386D0691D7C}"/>
            </a:ext>
          </a:extLst>
        </xdr:cNvPr>
        <xdr:cNvPicPr>
          <a:picLocks/>
        </xdr:cNvPicPr>
      </xdr:nvPicPr>
      <xdr:blipFill>
        <a:blip xmlns:r="http://schemas.openxmlformats.org/officeDocument/2006/relationships" r:embed="rId626">
          <a:extLst>
            <a:ext uri="{28A0092B-C50C-407E-A947-70E740481C1C}">
              <a14:useLocalDpi xmlns:a14="http://schemas.microsoft.com/office/drawing/2010/main" val="0"/>
            </a:ext>
          </a:extLst>
        </a:blip>
        <a:stretch>
          <a:fillRect/>
        </a:stretch>
      </xdr:blipFill>
      <xdr:spPr>
        <a:xfrm>
          <a:off x="1047750" y="274605750"/>
          <a:ext cx="482600" cy="317500"/>
        </a:xfrm>
        <a:prstGeom prst="rect">
          <a:avLst/>
        </a:prstGeom>
      </xdr:spPr>
    </xdr:pic>
    <xdr:clientData/>
  </xdr:twoCellAnchor>
  <xdr:twoCellAnchor editAs="oneCell">
    <xdr:from>
      <xdr:col>1</xdr:col>
      <xdr:colOff>28575</xdr:colOff>
      <xdr:row>740</xdr:row>
      <xdr:rowOff>263525</xdr:rowOff>
    </xdr:from>
    <xdr:to>
      <xdr:col>1</xdr:col>
      <xdr:colOff>511175</xdr:colOff>
      <xdr:row>741</xdr:row>
      <xdr:rowOff>209550</xdr:rowOff>
    </xdr:to>
    <xdr:pic>
      <xdr:nvPicPr>
        <xdr:cNvPr id="2984" name="Subgraph-shelbycat03">
          <a:extLst>
            <a:ext uri="{FF2B5EF4-FFF2-40B4-BE49-F238E27FC236}">
              <a16:creationId xmlns:a16="http://schemas.microsoft.com/office/drawing/2014/main" id="{4BADAE75-962C-432C-8F96-0BF1F628D747}"/>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74974050"/>
          <a:ext cx="482600" cy="317500"/>
        </a:xfrm>
        <a:prstGeom prst="rect">
          <a:avLst/>
        </a:prstGeom>
      </xdr:spPr>
    </xdr:pic>
    <xdr:clientData/>
  </xdr:twoCellAnchor>
  <xdr:twoCellAnchor editAs="oneCell">
    <xdr:from>
      <xdr:col>1</xdr:col>
      <xdr:colOff>28575</xdr:colOff>
      <xdr:row>741</xdr:row>
      <xdr:rowOff>260350</xdr:rowOff>
    </xdr:from>
    <xdr:to>
      <xdr:col>1</xdr:col>
      <xdr:colOff>511175</xdr:colOff>
      <xdr:row>742</xdr:row>
      <xdr:rowOff>206375</xdr:rowOff>
    </xdr:to>
    <xdr:pic>
      <xdr:nvPicPr>
        <xdr:cNvPr id="2988" name="Subgraph-p_jaynes">
          <a:extLst>
            <a:ext uri="{FF2B5EF4-FFF2-40B4-BE49-F238E27FC236}">
              <a16:creationId xmlns:a16="http://schemas.microsoft.com/office/drawing/2014/main" id="{D93D8821-1FDB-404C-ACC0-5383F8364F6F}"/>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75342350"/>
          <a:ext cx="482600" cy="317500"/>
        </a:xfrm>
        <a:prstGeom prst="rect">
          <a:avLst/>
        </a:prstGeom>
      </xdr:spPr>
    </xdr:pic>
    <xdr:clientData/>
  </xdr:twoCellAnchor>
  <xdr:twoCellAnchor editAs="oneCell">
    <xdr:from>
      <xdr:col>1</xdr:col>
      <xdr:colOff>28575</xdr:colOff>
      <xdr:row>742</xdr:row>
      <xdr:rowOff>257175</xdr:rowOff>
    </xdr:from>
    <xdr:to>
      <xdr:col>1</xdr:col>
      <xdr:colOff>511175</xdr:colOff>
      <xdr:row>743</xdr:row>
      <xdr:rowOff>196850</xdr:rowOff>
    </xdr:to>
    <xdr:pic>
      <xdr:nvPicPr>
        <xdr:cNvPr id="2992" name="Subgraph-LEGO_Group">
          <a:extLst>
            <a:ext uri="{FF2B5EF4-FFF2-40B4-BE49-F238E27FC236}">
              <a16:creationId xmlns:a16="http://schemas.microsoft.com/office/drawing/2014/main" id="{18BD2E8D-2A91-4112-BB09-3457DFF847C1}"/>
            </a:ext>
          </a:extLst>
        </xdr:cNvPr>
        <xdr:cNvPicPr>
          <a:picLocks/>
        </xdr:cNvPicPr>
      </xdr:nvPicPr>
      <xdr:blipFill>
        <a:blip xmlns:r="http://schemas.openxmlformats.org/officeDocument/2006/relationships" r:embed="rId627">
          <a:extLst>
            <a:ext uri="{28A0092B-C50C-407E-A947-70E740481C1C}">
              <a14:useLocalDpi xmlns:a14="http://schemas.microsoft.com/office/drawing/2010/main" val="0"/>
            </a:ext>
          </a:extLst>
        </a:blip>
        <a:stretch>
          <a:fillRect/>
        </a:stretch>
      </xdr:blipFill>
      <xdr:spPr>
        <a:xfrm>
          <a:off x="1047750" y="275710650"/>
          <a:ext cx="482600" cy="317500"/>
        </a:xfrm>
        <a:prstGeom prst="rect">
          <a:avLst/>
        </a:prstGeom>
      </xdr:spPr>
    </xdr:pic>
    <xdr:clientData/>
  </xdr:twoCellAnchor>
  <xdr:twoCellAnchor editAs="oneCell">
    <xdr:from>
      <xdr:col>1</xdr:col>
      <xdr:colOff>28575</xdr:colOff>
      <xdr:row>743</xdr:row>
      <xdr:rowOff>254000</xdr:rowOff>
    </xdr:from>
    <xdr:to>
      <xdr:col>1</xdr:col>
      <xdr:colOff>511175</xdr:colOff>
      <xdr:row>744</xdr:row>
      <xdr:rowOff>200025</xdr:rowOff>
    </xdr:to>
    <xdr:pic>
      <xdr:nvPicPr>
        <xdr:cNvPr id="2996" name="Subgraph-RepMaxineWaters">
          <a:extLst>
            <a:ext uri="{FF2B5EF4-FFF2-40B4-BE49-F238E27FC236}">
              <a16:creationId xmlns:a16="http://schemas.microsoft.com/office/drawing/2014/main" id="{FF9EBB39-6BAF-4D55-9AC1-2FDCD4FD6848}"/>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76078950"/>
          <a:ext cx="482600" cy="317500"/>
        </a:xfrm>
        <a:prstGeom prst="rect">
          <a:avLst/>
        </a:prstGeom>
      </xdr:spPr>
    </xdr:pic>
    <xdr:clientData/>
  </xdr:twoCellAnchor>
  <xdr:twoCellAnchor editAs="oneCell">
    <xdr:from>
      <xdr:col>1</xdr:col>
      <xdr:colOff>28575</xdr:colOff>
      <xdr:row>744</xdr:row>
      <xdr:rowOff>250825</xdr:rowOff>
    </xdr:from>
    <xdr:to>
      <xdr:col>1</xdr:col>
      <xdr:colOff>511175</xdr:colOff>
      <xdr:row>745</xdr:row>
      <xdr:rowOff>196850</xdr:rowOff>
    </xdr:to>
    <xdr:pic>
      <xdr:nvPicPr>
        <xdr:cNvPr id="3000" name="Subgraph-FrederickBerg10">
          <a:extLst>
            <a:ext uri="{FF2B5EF4-FFF2-40B4-BE49-F238E27FC236}">
              <a16:creationId xmlns:a16="http://schemas.microsoft.com/office/drawing/2014/main" id="{90888CC6-0D42-4975-B3C7-AB9579FFA105}"/>
            </a:ext>
          </a:extLst>
        </xdr:cNvPr>
        <xdr:cNvPicPr>
          <a:picLocks/>
        </xdr:cNvPicPr>
      </xdr:nvPicPr>
      <xdr:blipFill>
        <a:blip xmlns:r="http://schemas.openxmlformats.org/officeDocument/2006/relationships" r:embed="rId628">
          <a:extLst>
            <a:ext uri="{28A0092B-C50C-407E-A947-70E740481C1C}">
              <a14:useLocalDpi xmlns:a14="http://schemas.microsoft.com/office/drawing/2010/main" val="0"/>
            </a:ext>
          </a:extLst>
        </a:blip>
        <a:stretch>
          <a:fillRect/>
        </a:stretch>
      </xdr:blipFill>
      <xdr:spPr>
        <a:xfrm>
          <a:off x="1047750" y="276447250"/>
          <a:ext cx="482600" cy="317500"/>
        </a:xfrm>
        <a:prstGeom prst="rect">
          <a:avLst/>
        </a:prstGeom>
      </xdr:spPr>
    </xdr:pic>
    <xdr:clientData/>
  </xdr:twoCellAnchor>
  <xdr:twoCellAnchor editAs="oneCell">
    <xdr:from>
      <xdr:col>1</xdr:col>
      <xdr:colOff>28575</xdr:colOff>
      <xdr:row>745</xdr:row>
      <xdr:rowOff>247650</xdr:rowOff>
    </xdr:from>
    <xdr:to>
      <xdr:col>1</xdr:col>
      <xdr:colOff>511175</xdr:colOff>
      <xdr:row>746</xdr:row>
      <xdr:rowOff>200025</xdr:rowOff>
    </xdr:to>
    <xdr:pic>
      <xdr:nvPicPr>
        <xdr:cNvPr id="3004" name="Subgraph-KamalaHarris">
          <a:extLst>
            <a:ext uri="{FF2B5EF4-FFF2-40B4-BE49-F238E27FC236}">
              <a16:creationId xmlns:a16="http://schemas.microsoft.com/office/drawing/2014/main" id="{BE03BB90-F3D1-4656-AE8D-DABDEA5EACD5}"/>
            </a:ext>
          </a:extLst>
        </xdr:cNvPr>
        <xdr:cNvPicPr>
          <a:picLocks/>
        </xdr:cNvPicPr>
      </xdr:nvPicPr>
      <xdr:blipFill>
        <a:blip xmlns:r="http://schemas.openxmlformats.org/officeDocument/2006/relationships" r:embed="rId629">
          <a:extLst>
            <a:ext uri="{28A0092B-C50C-407E-A947-70E740481C1C}">
              <a14:useLocalDpi xmlns:a14="http://schemas.microsoft.com/office/drawing/2010/main" val="0"/>
            </a:ext>
          </a:extLst>
        </a:blip>
        <a:stretch>
          <a:fillRect/>
        </a:stretch>
      </xdr:blipFill>
      <xdr:spPr>
        <a:xfrm>
          <a:off x="1047750" y="276815550"/>
          <a:ext cx="482600" cy="317500"/>
        </a:xfrm>
        <a:prstGeom prst="rect">
          <a:avLst/>
        </a:prstGeom>
      </xdr:spPr>
    </xdr:pic>
    <xdr:clientData/>
  </xdr:twoCellAnchor>
  <xdr:twoCellAnchor editAs="oneCell">
    <xdr:from>
      <xdr:col>1</xdr:col>
      <xdr:colOff>28575</xdr:colOff>
      <xdr:row>746</xdr:row>
      <xdr:rowOff>244475</xdr:rowOff>
    </xdr:from>
    <xdr:to>
      <xdr:col>1</xdr:col>
      <xdr:colOff>511175</xdr:colOff>
      <xdr:row>747</xdr:row>
      <xdr:rowOff>190500</xdr:rowOff>
    </xdr:to>
    <xdr:pic>
      <xdr:nvPicPr>
        <xdr:cNvPr id="3008" name="Subgraph-latimes">
          <a:extLst>
            <a:ext uri="{FF2B5EF4-FFF2-40B4-BE49-F238E27FC236}">
              <a16:creationId xmlns:a16="http://schemas.microsoft.com/office/drawing/2014/main" id="{9891C2E4-90BD-4F0D-92F2-6756A5F81098}"/>
            </a:ext>
          </a:extLst>
        </xdr:cNvPr>
        <xdr:cNvPicPr>
          <a:picLocks/>
        </xdr:cNvPicPr>
      </xdr:nvPicPr>
      <xdr:blipFill>
        <a:blip xmlns:r="http://schemas.openxmlformats.org/officeDocument/2006/relationships" r:embed="rId630">
          <a:extLst>
            <a:ext uri="{28A0092B-C50C-407E-A947-70E740481C1C}">
              <a14:useLocalDpi xmlns:a14="http://schemas.microsoft.com/office/drawing/2010/main" val="0"/>
            </a:ext>
          </a:extLst>
        </a:blip>
        <a:stretch>
          <a:fillRect/>
        </a:stretch>
      </xdr:blipFill>
      <xdr:spPr>
        <a:xfrm>
          <a:off x="1047750" y="277183850"/>
          <a:ext cx="482600" cy="317500"/>
        </a:xfrm>
        <a:prstGeom prst="rect">
          <a:avLst/>
        </a:prstGeom>
      </xdr:spPr>
    </xdr:pic>
    <xdr:clientData/>
  </xdr:twoCellAnchor>
  <xdr:twoCellAnchor editAs="oneCell">
    <xdr:from>
      <xdr:col>1</xdr:col>
      <xdr:colOff>28575</xdr:colOff>
      <xdr:row>747</xdr:row>
      <xdr:rowOff>241300</xdr:rowOff>
    </xdr:from>
    <xdr:to>
      <xdr:col>1</xdr:col>
      <xdr:colOff>511175</xdr:colOff>
      <xdr:row>748</xdr:row>
      <xdr:rowOff>187325</xdr:rowOff>
    </xdr:to>
    <xdr:pic>
      <xdr:nvPicPr>
        <xdr:cNvPr id="3012" name="Subgraph-KyleKashuv">
          <a:extLst>
            <a:ext uri="{FF2B5EF4-FFF2-40B4-BE49-F238E27FC236}">
              <a16:creationId xmlns:a16="http://schemas.microsoft.com/office/drawing/2014/main" id="{D9BCA6E8-864F-49A7-9F8B-CE943AD7391C}"/>
            </a:ext>
          </a:extLst>
        </xdr:cNvPr>
        <xdr:cNvPicPr>
          <a:picLocks/>
        </xdr:cNvPicPr>
      </xdr:nvPicPr>
      <xdr:blipFill>
        <a:blip xmlns:r="http://schemas.openxmlformats.org/officeDocument/2006/relationships" r:embed="rId631">
          <a:extLst>
            <a:ext uri="{28A0092B-C50C-407E-A947-70E740481C1C}">
              <a14:useLocalDpi xmlns:a14="http://schemas.microsoft.com/office/drawing/2010/main" val="0"/>
            </a:ext>
          </a:extLst>
        </a:blip>
        <a:stretch>
          <a:fillRect/>
        </a:stretch>
      </xdr:blipFill>
      <xdr:spPr>
        <a:xfrm>
          <a:off x="1047750" y="277552150"/>
          <a:ext cx="482600" cy="317500"/>
        </a:xfrm>
        <a:prstGeom prst="rect">
          <a:avLst/>
        </a:prstGeom>
      </xdr:spPr>
    </xdr:pic>
    <xdr:clientData/>
  </xdr:twoCellAnchor>
  <xdr:twoCellAnchor editAs="oneCell">
    <xdr:from>
      <xdr:col>1</xdr:col>
      <xdr:colOff>28575</xdr:colOff>
      <xdr:row>748</xdr:row>
      <xdr:rowOff>238125</xdr:rowOff>
    </xdr:from>
    <xdr:to>
      <xdr:col>1</xdr:col>
      <xdr:colOff>511175</xdr:colOff>
      <xdr:row>749</xdr:row>
      <xdr:rowOff>177800</xdr:rowOff>
    </xdr:to>
    <xdr:pic>
      <xdr:nvPicPr>
        <xdr:cNvPr id="3016" name="Subgraph-TheMIAReporter">
          <a:extLst>
            <a:ext uri="{FF2B5EF4-FFF2-40B4-BE49-F238E27FC236}">
              <a16:creationId xmlns:a16="http://schemas.microsoft.com/office/drawing/2014/main" id="{85F97EC6-212F-478D-8CC6-75FFA1562D4A}"/>
            </a:ext>
          </a:extLst>
        </xdr:cNvPr>
        <xdr:cNvPicPr>
          <a:picLocks/>
        </xdr:cNvPicPr>
      </xdr:nvPicPr>
      <xdr:blipFill>
        <a:blip xmlns:r="http://schemas.openxmlformats.org/officeDocument/2006/relationships" r:embed="rId632">
          <a:extLst>
            <a:ext uri="{28A0092B-C50C-407E-A947-70E740481C1C}">
              <a14:useLocalDpi xmlns:a14="http://schemas.microsoft.com/office/drawing/2010/main" val="0"/>
            </a:ext>
          </a:extLst>
        </a:blip>
        <a:stretch>
          <a:fillRect/>
        </a:stretch>
      </xdr:blipFill>
      <xdr:spPr>
        <a:xfrm>
          <a:off x="1047750" y="277920450"/>
          <a:ext cx="482600" cy="317500"/>
        </a:xfrm>
        <a:prstGeom prst="rect">
          <a:avLst/>
        </a:prstGeom>
      </xdr:spPr>
    </xdr:pic>
    <xdr:clientData/>
  </xdr:twoCellAnchor>
  <xdr:twoCellAnchor editAs="oneCell">
    <xdr:from>
      <xdr:col>1</xdr:col>
      <xdr:colOff>28575</xdr:colOff>
      <xdr:row>749</xdr:row>
      <xdr:rowOff>234950</xdr:rowOff>
    </xdr:from>
    <xdr:to>
      <xdr:col>1</xdr:col>
      <xdr:colOff>511175</xdr:colOff>
      <xdr:row>750</xdr:row>
      <xdr:rowOff>180975</xdr:rowOff>
    </xdr:to>
    <xdr:pic>
      <xdr:nvPicPr>
        <xdr:cNvPr id="3020" name="Subgraph-ThreadedOne">
          <a:extLst>
            <a:ext uri="{FF2B5EF4-FFF2-40B4-BE49-F238E27FC236}">
              <a16:creationId xmlns:a16="http://schemas.microsoft.com/office/drawing/2014/main" id="{A1FE6805-F17F-4F8F-BBD1-D0D605371652}"/>
            </a:ext>
          </a:extLst>
        </xdr:cNvPr>
        <xdr:cNvPicPr>
          <a:picLocks/>
        </xdr:cNvPicPr>
      </xdr:nvPicPr>
      <xdr:blipFill>
        <a:blip xmlns:r="http://schemas.openxmlformats.org/officeDocument/2006/relationships" r:embed="rId633">
          <a:extLst>
            <a:ext uri="{28A0092B-C50C-407E-A947-70E740481C1C}">
              <a14:useLocalDpi xmlns:a14="http://schemas.microsoft.com/office/drawing/2010/main" val="0"/>
            </a:ext>
          </a:extLst>
        </a:blip>
        <a:stretch>
          <a:fillRect/>
        </a:stretch>
      </xdr:blipFill>
      <xdr:spPr>
        <a:xfrm>
          <a:off x="1047750" y="278288750"/>
          <a:ext cx="482600" cy="317500"/>
        </a:xfrm>
        <a:prstGeom prst="rect">
          <a:avLst/>
        </a:prstGeom>
      </xdr:spPr>
    </xdr:pic>
    <xdr:clientData/>
  </xdr:twoCellAnchor>
  <xdr:twoCellAnchor editAs="oneCell">
    <xdr:from>
      <xdr:col>1</xdr:col>
      <xdr:colOff>28575</xdr:colOff>
      <xdr:row>750</xdr:row>
      <xdr:rowOff>231775</xdr:rowOff>
    </xdr:from>
    <xdr:to>
      <xdr:col>1</xdr:col>
      <xdr:colOff>511175</xdr:colOff>
      <xdr:row>751</xdr:row>
      <xdr:rowOff>177800</xdr:rowOff>
    </xdr:to>
    <xdr:pic>
      <xdr:nvPicPr>
        <xdr:cNvPr id="3024" name="Subgraph-Demetrois">
          <a:extLst>
            <a:ext uri="{FF2B5EF4-FFF2-40B4-BE49-F238E27FC236}">
              <a16:creationId xmlns:a16="http://schemas.microsoft.com/office/drawing/2014/main" id="{5179BF6B-4E8C-4ED4-849B-72BF26BD10CF}"/>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78657050"/>
          <a:ext cx="482600" cy="317500"/>
        </a:xfrm>
        <a:prstGeom prst="rect">
          <a:avLst/>
        </a:prstGeom>
      </xdr:spPr>
    </xdr:pic>
    <xdr:clientData/>
  </xdr:twoCellAnchor>
  <xdr:twoCellAnchor editAs="oneCell">
    <xdr:from>
      <xdr:col>1</xdr:col>
      <xdr:colOff>28575</xdr:colOff>
      <xdr:row>751</xdr:row>
      <xdr:rowOff>228600</xdr:rowOff>
    </xdr:from>
    <xdr:to>
      <xdr:col>1</xdr:col>
      <xdr:colOff>511175</xdr:colOff>
      <xdr:row>752</xdr:row>
      <xdr:rowOff>180975</xdr:rowOff>
    </xdr:to>
    <xdr:pic>
      <xdr:nvPicPr>
        <xdr:cNvPr id="3028" name="Subgraph-CClemensButts">
          <a:extLst>
            <a:ext uri="{FF2B5EF4-FFF2-40B4-BE49-F238E27FC236}">
              <a16:creationId xmlns:a16="http://schemas.microsoft.com/office/drawing/2014/main" id="{3B5E21E0-4E03-4961-9AF3-4A3FDBE97BC2}"/>
            </a:ext>
          </a:extLst>
        </xdr:cNvPr>
        <xdr:cNvPicPr>
          <a:picLocks/>
        </xdr:cNvPicPr>
      </xdr:nvPicPr>
      <xdr:blipFill>
        <a:blip xmlns:r="http://schemas.openxmlformats.org/officeDocument/2006/relationships" r:embed="rId634">
          <a:extLst>
            <a:ext uri="{28A0092B-C50C-407E-A947-70E740481C1C}">
              <a14:useLocalDpi xmlns:a14="http://schemas.microsoft.com/office/drawing/2010/main" val="0"/>
            </a:ext>
          </a:extLst>
        </a:blip>
        <a:stretch>
          <a:fillRect/>
        </a:stretch>
      </xdr:blipFill>
      <xdr:spPr>
        <a:xfrm>
          <a:off x="1047750" y="279025350"/>
          <a:ext cx="482600" cy="317500"/>
        </a:xfrm>
        <a:prstGeom prst="rect">
          <a:avLst/>
        </a:prstGeom>
      </xdr:spPr>
    </xdr:pic>
    <xdr:clientData/>
  </xdr:twoCellAnchor>
  <xdr:twoCellAnchor editAs="oneCell">
    <xdr:from>
      <xdr:col>1</xdr:col>
      <xdr:colOff>28575</xdr:colOff>
      <xdr:row>752</xdr:row>
      <xdr:rowOff>225425</xdr:rowOff>
    </xdr:from>
    <xdr:to>
      <xdr:col>1</xdr:col>
      <xdr:colOff>511175</xdr:colOff>
      <xdr:row>753</xdr:row>
      <xdr:rowOff>171450</xdr:rowOff>
    </xdr:to>
    <xdr:pic>
      <xdr:nvPicPr>
        <xdr:cNvPr id="3032" name="Subgraph-grepri61">
          <a:extLst>
            <a:ext uri="{FF2B5EF4-FFF2-40B4-BE49-F238E27FC236}">
              <a16:creationId xmlns:a16="http://schemas.microsoft.com/office/drawing/2014/main" id="{54038C60-AFE6-49EB-AADB-C904AD3420B8}"/>
            </a:ext>
          </a:extLst>
        </xdr:cNvPr>
        <xdr:cNvPicPr>
          <a:picLocks/>
        </xdr:cNvPicPr>
      </xdr:nvPicPr>
      <xdr:blipFill>
        <a:blip xmlns:r="http://schemas.openxmlformats.org/officeDocument/2006/relationships" r:embed="rId635">
          <a:extLst>
            <a:ext uri="{28A0092B-C50C-407E-A947-70E740481C1C}">
              <a14:useLocalDpi xmlns:a14="http://schemas.microsoft.com/office/drawing/2010/main" val="0"/>
            </a:ext>
          </a:extLst>
        </a:blip>
        <a:stretch>
          <a:fillRect/>
        </a:stretch>
      </xdr:blipFill>
      <xdr:spPr>
        <a:xfrm>
          <a:off x="1047750" y="279393650"/>
          <a:ext cx="482600" cy="317500"/>
        </a:xfrm>
        <a:prstGeom prst="rect">
          <a:avLst/>
        </a:prstGeom>
      </xdr:spPr>
    </xdr:pic>
    <xdr:clientData/>
  </xdr:twoCellAnchor>
  <xdr:twoCellAnchor editAs="oneCell">
    <xdr:from>
      <xdr:col>1</xdr:col>
      <xdr:colOff>28575</xdr:colOff>
      <xdr:row>753</xdr:row>
      <xdr:rowOff>222250</xdr:rowOff>
    </xdr:from>
    <xdr:to>
      <xdr:col>1</xdr:col>
      <xdr:colOff>511175</xdr:colOff>
      <xdr:row>754</xdr:row>
      <xdr:rowOff>168275</xdr:rowOff>
    </xdr:to>
    <xdr:pic>
      <xdr:nvPicPr>
        <xdr:cNvPr id="3036" name="Subgraph-salvateradesign">
          <a:extLst>
            <a:ext uri="{FF2B5EF4-FFF2-40B4-BE49-F238E27FC236}">
              <a16:creationId xmlns:a16="http://schemas.microsoft.com/office/drawing/2014/main" id="{C74DC276-7D72-4D88-8436-300DF53A9066}"/>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279761950"/>
          <a:ext cx="482600" cy="317500"/>
        </a:xfrm>
        <a:prstGeom prst="rect">
          <a:avLst/>
        </a:prstGeom>
      </xdr:spPr>
    </xdr:pic>
    <xdr:clientData/>
  </xdr:twoCellAnchor>
  <xdr:twoCellAnchor editAs="oneCell">
    <xdr:from>
      <xdr:col>1</xdr:col>
      <xdr:colOff>28575</xdr:colOff>
      <xdr:row>754</xdr:row>
      <xdr:rowOff>219075</xdr:rowOff>
    </xdr:from>
    <xdr:to>
      <xdr:col>1</xdr:col>
      <xdr:colOff>511175</xdr:colOff>
      <xdr:row>755</xdr:row>
      <xdr:rowOff>158750</xdr:rowOff>
    </xdr:to>
    <xdr:pic>
      <xdr:nvPicPr>
        <xdr:cNvPr id="3040" name="Subgraph-joyhasfaith">
          <a:extLst>
            <a:ext uri="{FF2B5EF4-FFF2-40B4-BE49-F238E27FC236}">
              <a16:creationId xmlns:a16="http://schemas.microsoft.com/office/drawing/2014/main" id="{347B1B93-3BDC-408E-B12C-349133405ED5}"/>
            </a:ext>
          </a:extLst>
        </xdr:cNvPr>
        <xdr:cNvPicPr>
          <a:picLocks/>
        </xdr:cNvPicPr>
      </xdr:nvPicPr>
      <xdr:blipFill>
        <a:blip xmlns:r="http://schemas.openxmlformats.org/officeDocument/2006/relationships" r:embed="rId636">
          <a:extLst>
            <a:ext uri="{28A0092B-C50C-407E-A947-70E740481C1C}">
              <a14:useLocalDpi xmlns:a14="http://schemas.microsoft.com/office/drawing/2010/main" val="0"/>
            </a:ext>
          </a:extLst>
        </a:blip>
        <a:stretch>
          <a:fillRect/>
        </a:stretch>
      </xdr:blipFill>
      <xdr:spPr>
        <a:xfrm>
          <a:off x="1047750" y="280130250"/>
          <a:ext cx="482600" cy="317500"/>
        </a:xfrm>
        <a:prstGeom prst="rect">
          <a:avLst/>
        </a:prstGeom>
      </xdr:spPr>
    </xdr:pic>
    <xdr:clientData/>
  </xdr:twoCellAnchor>
  <xdr:twoCellAnchor editAs="oneCell">
    <xdr:from>
      <xdr:col>1</xdr:col>
      <xdr:colOff>28575</xdr:colOff>
      <xdr:row>755</xdr:row>
      <xdr:rowOff>215900</xdr:rowOff>
    </xdr:from>
    <xdr:to>
      <xdr:col>1</xdr:col>
      <xdr:colOff>511175</xdr:colOff>
      <xdr:row>756</xdr:row>
      <xdr:rowOff>161925</xdr:rowOff>
    </xdr:to>
    <xdr:pic>
      <xdr:nvPicPr>
        <xdr:cNvPr id="3044" name="Subgraph-CallMeFil_">
          <a:extLst>
            <a:ext uri="{FF2B5EF4-FFF2-40B4-BE49-F238E27FC236}">
              <a16:creationId xmlns:a16="http://schemas.microsoft.com/office/drawing/2014/main" id="{2D8A68B0-52A1-4475-ABFC-51A4B016C59E}"/>
            </a:ext>
          </a:extLst>
        </xdr:cNvPr>
        <xdr:cNvPicPr>
          <a:picLocks/>
        </xdr:cNvPicPr>
      </xdr:nvPicPr>
      <xdr:blipFill>
        <a:blip xmlns:r="http://schemas.openxmlformats.org/officeDocument/2006/relationships" r:embed="rId637">
          <a:extLst>
            <a:ext uri="{28A0092B-C50C-407E-A947-70E740481C1C}">
              <a14:useLocalDpi xmlns:a14="http://schemas.microsoft.com/office/drawing/2010/main" val="0"/>
            </a:ext>
          </a:extLst>
        </a:blip>
        <a:stretch>
          <a:fillRect/>
        </a:stretch>
      </xdr:blipFill>
      <xdr:spPr>
        <a:xfrm>
          <a:off x="1047750" y="280498550"/>
          <a:ext cx="482600" cy="317500"/>
        </a:xfrm>
        <a:prstGeom prst="rect">
          <a:avLst/>
        </a:prstGeom>
      </xdr:spPr>
    </xdr:pic>
    <xdr:clientData/>
  </xdr:twoCellAnchor>
  <xdr:twoCellAnchor editAs="oneCell">
    <xdr:from>
      <xdr:col>1</xdr:col>
      <xdr:colOff>28575</xdr:colOff>
      <xdr:row>756</xdr:row>
      <xdr:rowOff>212725</xdr:rowOff>
    </xdr:from>
    <xdr:to>
      <xdr:col>1</xdr:col>
      <xdr:colOff>511175</xdr:colOff>
      <xdr:row>757</xdr:row>
      <xdr:rowOff>158750</xdr:rowOff>
    </xdr:to>
    <xdr:pic>
      <xdr:nvPicPr>
        <xdr:cNvPr id="3048" name="Subgraph-letruthreign">
          <a:extLst>
            <a:ext uri="{FF2B5EF4-FFF2-40B4-BE49-F238E27FC236}">
              <a16:creationId xmlns:a16="http://schemas.microsoft.com/office/drawing/2014/main" id="{C3505D1B-6A9D-498C-9847-B351557640CC}"/>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80866850"/>
          <a:ext cx="482600" cy="317500"/>
        </a:xfrm>
        <a:prstGeom prst="rect">
          <a:avLst/>
        </a:prstGeom>
      </xdr:spPr>
    </xdr:pic>
    <xdr:clientData/>
  </xdr:twoCellAnchor>
  <xdr:twoCellAnchor editAs="oneCell">
    <xdr:from>
      <xdr:col>1</xdr:col>
      <xdr:colOff>28575</xdr:colOff>
      <xdr:row>757</xdr:row>
      <xdr:rowOff>209550</xdr:rowOff>
    </xdr:from>
    <xdr:to>
      <xdr:col>1</xdr:col>
      <xdr:colOff>511175</xdr:colOff>
      <xdr:row>758</xdr:row>
      <xdr:rowOff>161925</xdr:rowOff>
    </xdr:to>
    <xdr:pic>
      <xdr:nvPicPr>
        <xdr:cNvPr id="3052" name="Subgraph-TidesEnd2021">
          <a:extLst>
            <a:ext uri="{FF2B5EF4-FFF2-40B4-BE49-F238E27FC236}">
              <a16:creationId xmlns:a16="http://schemas.microsoft.com/office/drawing/2014/main" id="{AFEF03E7-9F44-4740-9665-3005037FB1D6}"/>
            </a:ext>
          </a:extLst>
        </xdr:cNvPr>
        <xdr:cNvPicPr>
          <a:picLocks/>
        </xdr:cNvPicPr>
      </xdr:nvPicPr>
      <xdr:blipFill>
        <a:blip xmlns:r="http://schemas.openxmlformats.org/officeDocument/2006/relationships" r:embed="rId638">
          <a:extLst>
            <a:ext uri="{28A0092B-C50C-407E-A947-70E740481C1C}">
              <a14:useLocalDpi xmlns:a14="http://schemas.microsoft.com/office/drawing/2010/main" val="0"/>
            </a:ext>
          </a:extLst>
        </a:blip>
        <a:stretch>
          <a:fillRect/>
        </a:stretch>
      </xdr:blipFill>
      <xdr:spPr>
        <a:xfrm>
          <a:off x="1047750" y="281235150"/>
          <a:ext cx="482600" cy="317500"/>
        </a:xfrm>
        <a:prstGeom prst="rect">
          <a:avLst/>
        </a:prstGeom>
      </xdr:spPr>
    </xdr:pic>
    <xdr:clientData/>
  </xdr:twoCellAnchor>
  <xdr:twoCellAnchor editAs="oneCell">
    <xdr:from>
      <xdr:col>1</xdr:col>
      <xdr:colOff>28575</xdr:colOff>
      <xdr:row>758</xdr:row>
      <xdr:rowOff>206375</xdr:rowOff>
    </xdr:from>
    <xdr:to>
      <xdr:col>1</xdr:col>
      <xdr:colOff>511175</xdr:colOff>
      <xdr:row>759</xdr:row>
      <xdr:rowOff>152400</xdr:rowOff>
    </xdr:to>
    <xdr:pic>
      <xdr:nvPicPr>
        <xdr:cNvPr id="3056" name="Subgraph-ghost2blue">
          <a:extLst>
            <a:ext uri="{FF2B5EF4-FFF2-40B4-BE49-F238E27FC236}">
              <a16:creationId xmlns:a16="http://schemas.microsoft.com/office/drawing/2014/main" id="{66B5C174-79F1-4952-8B0A-0CA01A4907E0}"/>
            </a:ext>
          </a:extLst>
        </xdr:cNvPr>
        <xdr:cNvPicPr>
          <a:picLocks/>
        </xdr:cNvPicPr>
      </xdr:nvPicPr>
      <xdr:blipFill>
        <a:blip xmlns:r="http://schemas.openxmlformats.org/officeDocument/2006/relationships" r:embed="rId639">
          <a:extLst>
            <a:ext uri="{28A0092B-C50C-407E-A947-70E740481C1C}">
              <a14:useLocalDpi xmlns:a14="http://schemas.microsoft.com/office/drawing/2010/main" val="0"/>
            </a:ext>
          </a:extLst>
        </a:blip>
        <a:stretch>
          <a:fillRect/>
        </a:stretch>
      </xdr:blipFill>
      <xdr:spPr>
        <a:xfrm>
          <a:off x="1047750" y="281603450"/>
          <a:ext cx="482600" cy="317500"/>
        </a:xfrm>
        <a:prstGeom prst="rect">
          <a:avLst/>
        </a:prstGeom>
      </xdr:spPr>
    </xdr:pic>
    <xdr:clientData/>
  </xdr:twoCellAnchor>
  <xdr:twoCellAnchor editAs="oneCell">
    <xdr:from>
      <xdr:col>1</xdr:col>
      <xdr:colOff>28575</xdr:colOff>
      <xdr:row>759</xdr:row>
      <xdr:rowOff>203200</xdr:rowOff>
    </xdr:from>
    <xdr:to>
      <xdr:col>1</xdr:col>
      <xdr:colOff>511175</xdr:colOff>
      <xdr:row>760</xdr:row>
      <xdr:rowOff>149225</xdr:rowOff>
    </xdr:to>
    <xdr:pic>
      <xdr:nvPicPr>
        <xdr:cNvPr id="3060" name="Subgraph-CGBoatswains">
          <a:extLst>
            <a:ext uri="{FF2B5EF4-FFF2-40B4-BE49-F238E27FC236}">
              <a16:creationId xmlns:a16="http://schemas.microsoft.com/office/drawing/2014/main" id="{575C5DAD-E243-4546-BD3A-97F6A5C8DC43}"/>
            </a:ext>
          </a:extLst>
        </xdr:cNvPr>
        <xdr:cNvPicPr>
          <a:picLocks/>
        </xdr:cNvPicPr>
      </xdr:nvPicPr>
      <xdr:blipFill>
        <a:blip xmlns:r="http://schemas.openxmlformats.org/officeDocument/2006/relationships" r:embed="rId640">
          <a:extLst>
            <a:ext uri="{28A0092B-C50C-407E-A947-70E740481C1C}">
              <a14:useLocalDpi xmlns:a14="http://schemas.microsoft.com/office/drawing/2010/main" val="0"/>
            </a:ext>
          </a:extLst>
        </a:blip>
        <a:stretch>
          <a:fillRect/>
        </a:stretch>
      </xdr:blipFill>
      <xdr:spPr>
        <a:xfrm>
          <a:off x="1047750" y="281971750"/>
          <a:ext cx="482600" cy="317500"/>
        </a:xfrm>
        <a:prstGeom prst="rect">
          <a:avLst/>
        </a:prstGeom>
      </xdr:spPr>
    </xdr:pic>
    <xdr:clientData/>
  </xdr:twoCellAnchor>
  <xdr:twoCellAnchor editAs="oneCell">
    <xdr:from>
      <xdr:col>1</xdr:col>
      <xdr:colOff>28575</xdr:colOff>
      <xdr:row>760</xdr:row>
      <xdr:rowOff>200025</xdr:rowOff>
    </xdr:from>
    <xdr:to>
      <xdr:col>1</xdr:col>
      <xdr:colOff>511175</xdr:colOff>
      <xdr:row>761</xdr:row>
      <xdr:rowOff>139700</xdr:rowOff>
    </xdr:to>
    <xdr:pic>
      <xdr:nvPicPr>
        <xdr:cNvPr id="3064" name="Subgraph-meredithdicken1">
          <a:extLst>
            <a:ext uri="{FF2B5EF4-FFF2-40B4-BE49-F238E27FC236}">
              <a16:creationId xmlns:a16="http://schemas.microsoft.com/office/drawing/2014/main" id="{96DEFBCD-4E19-45C6-BBC8-EB0C99547240}"/>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82340050"/>
          <a:ext cx="482600" cy="317500"/>
        </a:xfrm>
        <a:prstGeom prst="rect">
          <a:avLst/>
        </a:prstGeom>
      </xdr:spPr>
    </xdr:pic>
    <xdr:clientData/>
  </xdr:twoCellAnchor>
  <xdr:twoCellAnchor editAs="oneCell">
    <xdr:from>
      <xdr:col>1</xdr:col>
      <xdr:colOff>28575</xdr:colOff>
      <xdr:row>761</xdr:row>
      <xdr:rowOff>196850</xdr:rowOff>
    </xdr:from>
    <xdr:to>
      <xdr:col>1</xdr:col>
      <xdr:colOff>511175</xdr:colOff>
      <xdr:row>762</xdr:row>
      <xdr:rowOff>142875</xdr:rowOff>
    </xdr:to>
    <xdr:pic>
      <xdr:nvPicPr>
        <xdr:cNvPr id="3068" name="Subgraph-tillerylakelady">
          <a:extLst>
            <a:ext uri="{FF2B5EF4-FFF2-40B4-BE49-F238E27FC236}">
              <a16:creationId xmlns:a16="http://schemas.microsoft.com/office/drawing/2014/main" id="{9DCDC5B9-D045-46F8-B619-B519E203FDDE}"/>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82708350"/>
          <a:ext cx="482600" cy="317500"/>
        </a:xfrm>
        <a:prstGeom prst="rect">
          <a:avLst/>
        </a:prstGeom>
      </xdr:spPr>
    </xdr:pic>
    <xdr:clientData/>
  </xdr:twoCellAnchor>
  <xdr:twoCellAnchor editAs="oneCell">
    <xdr:from>
      <xdr:col>1</xdr:col>
      <xdr:colOff>28575</xdr:colOff>
      <xdr:row>762</xdr:row>
      <xdr:rowOff>193675</xdr:rowOff>
    </xdr:from>
    <xdr:to>
      <xdr:col>1</xdr:col>
      <xdr:colOff>511175</xdr:colOff>
      <xdr:row>763</xdr:row>
      <xdr:rowOff>139700</xdr:rowOff>
    </xdr:to>
    <xdr:pic>
      <xdr:nvPicPr>
        <xdr:cNvPr id="3072" name="Subgraph-oreo_cooper">
          <a:extLst>
            <a:ext uri="{FF2B5EF4-FFF2-40B4-BE49-F238E27FC236}">
              <a16:creationId xmlns:a16="http://schemas.microsoft.com/office/drawing/2014/main" id="{08AE7A30-B8E3-4CE5-8014-C5EE490D17A8}"/>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83076650"/>
          <a:ext cx="482600" cy="317500"/>
        </a:xfrm>
        <a:prstGeom prst="rect">
          <a:avLst/>
        </a:prstGeom>
      </xdr:spPr>
    </xdr:pic>
    <xdr:clientData/>
  </xdr:twoCellAnchor>
  <xdr:twoCellAnchor editAs="oneCell">
    <xdr:from>
      <xdr:col>1</xdr:col>
      <xdr:colOff>28575</xdr:colOff>
      <xdr:row>763</xdr:row>
      <xdr:rowOff>190500</xdr:rowOff>
    </xdr:from>
    <xdr:to>
      <xdr:col>1</xdr:col>
      <xdr:colOff>511175</xdr:colOff>
      <xdr:row>764</xdr:row>
      <xdr:rowOff>142875</xdr:rowOff>
    </xdr:to>
    <xdr:pic>
      <xdr:nvPicPr>
        <xdr:cNvPr id="3076" name="Subgraph-JanetHodgson19">
          <a:extLst>
            <a:ext uri="{FF2B5EF4-FFF2-40B4-BE49-F238E27FC236}">
              <a16:creationId xmlns:a16="http://schemas.microsoft.com/office/drawing/2014/main" id="{58DB5446-3365-435C-A65C-7C3657691793}"/>
            </a:ext>
          </a:extLst>
        </xdr:cNvPr>
        <xdr:cNvPicPr>
          <a:picLocks/>
        </xdr:cNvPicPr>
      </xdr:nvPicPr>
      <xdr:blipFill>
        <a:blip xmlns:r="http://schemas.openxmlformats.org/officeDocument/2006/relationships" r:embed="rId641">
          <a:extLst>
            <a:ext uri="{28A0092B-C50C-407E-A947-70E740481C1C}">
              <a14:useLocalDpi xmlns:a14="http://schemas.microsoft.com/office/drawing/2010/main" val="0"/>
            </a:ext>
          </a:extLst>
        </a:blip>
        <a:stretch>
          <a:fillRect/>
        </a:stretch>
      </xdr:blipFill>
      <xdr:spPr>
        <a:xfrm>
          <a:off x="1047750" y="283444950"/>
          <a:ext cx="482600" cy="317500"/>
        </a:xfrm>
        <a:prstGeom prst="rect">
          <a:avLst/>
        </a:prstGeom>
      </xdr:spPr>
    </xdr:pic>
    <xdr:clientData/>
  </xdr:twoCellAnchor>
  <xdr:twoCellAnchor editAs="oneCell">
    <xdr:from>
      <xdr:col>1</xdr:col>
      <xdr:colOff>28575</xdr:colOff>
      <xdr:row>764</xdr:row>
      <xdr:rowOff>187325</xdr:rowOff>
    </xdr:from>
    <xdr:to>
      <xdr:col>1</xdr:col>
      <xdr:colOff>511175</xdr:colOff>
      <xdr:row>765</xdr:row>
      <xdr:rowOff>133350</xdr:rowOff>
    </xdr:to>
    <xdr:pic>
      <xdr:nvPicPr>
        <xdr:cNvPr id="3080" name="Subgraph-AwmfNever">
          <a:extLst>
            <a:ext uri="{FF2B5EF4-FFF2-40B4-BE49-F238E27FC236}">
              <a16:creationId xmlns:a16="http://schemas.microsoft.com/office/drawing/2014/main" id="{A8A0BED9-F53D-4362-8551-1C0FE36E362A}"/>
            </a:ext>
          </a:extLst>
        </xdr:cNvPr>
        <xdr:cNvPicPr>
          <a:picLocks/>
        </xdr:cNvPicPr>
      </xdr:nvPicPr>
      <xdr:blipFill>
        <a:blip xmlns:r="http://schemas.openxmlformats.org/officeDocument/2006/relationships" r:embed="rId642">
          <a:extLst>
            <a:ext uri="{28A0092B-C50C-407E-A947-70E740481C1C}">
              <a14:useLocalDpi xmlns:a14="http://schemas.microsoft.com/office/drawing/2010/main" val="0"/>
            </a:ext>
          </a:extLst>
        </a:blip>
        <a:stretch>
          <a:fillRect/>
        </a:stretch>
      </xdr:blipFill>
      <xdr:spPr>
        <a:xfrm>
          <a:off x="1047750" y="283813250"/>
          <a:ext cx="482600" cy="317500"/>
        </a:xfrm>
        <a:prstGeom prst="rect">
          <a:avLst/>
        </a:prstGeom>
      </xdr:spPr>
    </xdr:pic>
    <xdr:clientData/>
  </xdr:twoCellAnchor>
  <xdr:twoCellAnchor editAs="oneCell">
    <xdr:from>
      <xdr:col>1</xdr:col>
      <xdr:colOff>28575</xdr:colOff>
      <xdr:row>765</xdr:row>
      <xdr:rowOff>184150</xdr:rowOff>
    </xdr:from>
    <xdr:to>
      <xdr:col>1</xdr:col>
      <xdr:colOff>511175</xdr:colOff>
      <xdr:row>766</xdr:row>
      <xdr:rowOff>130175</xdr:rowOff>
    </xdr:to>
    <xdr:pic>
      <xdr:nvPicPr>
        <xdr:cNvPr id="3084" name="Subgraph-profstan72">
          <a:extLst>
            <a:ext uri="{FF2B5EF4-FFF2-40B4-BE49-F238E27FC236}">
              <a16:creationId xmlns:a16="http://schemas.microsoft.com/office/drawing/2014/main" id="{E4D5DE0A-8536-43FA-960A-A0BF0692B619}"/>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284181550"/>
          <a:ext cx="482600" cy="317500"/>
        </a:xfrm>
        <a:prstGeom prst="rect">
          <a:avLst/>
        </a:prstGeom>
      </xdr:spPr>
    </xdr:pic>
    <xdr:clientData/>
  </xdr:twoCellAnchor>
  <xdr:twoCellAnchor editAs="oneCell">
    <xdr:from>
      <xdr:col>1</xdr:col>
      <xdr:colOff>28575</xdr:colOff>
      <xdr:row>766</xdr:row>
      <xdr:rowOff>180975</xdr:rowOff>
    </xdr:from>
    <xdr:to>
      <xdr:col>1</xdr:col>
      <xdr:colOff>511175</xdr:colOff>
      <xdr:row>767</xdr:row>
      <xdr:rowOff>120650</xdr:rowOff>
    </xdr:to>
    <xdr:pic>
      <xdr:nvPicPr>
        <xdr:cNvPr id="3088" name="Subgraph-Cavano12">
          <a:extLst>
            <a:ext uri="{FF2B5EF4-FFF2-40B4-BE49-F238E27FC236}">
              <a16:creationId xmlns:a16="http://schemas.microsoft.com/office/drawing/2014/main" id="{E26C02AE-3D63-4FA6-AF51-CE40DC78F612}"/>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284549850"/>
          <a:ext cx="482600" cy="317500"/>
        </a:xfrm>
        <a:prstGeom prst="rect">
          <a:avLst/>
        </a:prstGeom>
      </xdr:spPr>
    </xdr:pic>
    <xdr:clientData/>
  </xdr:twoCellAnchor>
  <xdr:twoCellAnchor editAs="oneCell">
    <xdr:from>
      <xdr:col>1</xdr:col>
      <xdr:colOff>28575</xdr:colOff>
      <xdr:row>767</xdr:row>
      <xdr:rowOff>177800</xdr:rowOff>
    </xdr:from>
    <xdr:to>
      <xdr:col>1</xdr:col>
      <xdr:colOff>511175</xdr:colOff>
      <xdr:row>768</xdr:row>
      <xdr:rowOff>123825</xdr:rowOff>
    </xdr:to>
    <xdr:pic>
      <xdr:nvPicPr>
        <xdr:cNvPr id="3092" name="Subgraph-cantbesilenced1">
          <a:extLst>
            <a:ext uri="{FF2B5EF4-FFF2-40B4-BE49-F238E27FC236}">
              <a16:creationId xmlns:a16="http://schemas.microsoft.com/office/drawing/2014/main" id="{FAAF7C8E-5D25-4587-8A33-3EF5FB4D7ECE}"/>
            </a:ext>
          </a:extLst>
        </xdr:cNvPr>
        <xdr:cNvPicPr>
          <a:picLocks/>
        </xdr:cNvPicPr>
      </xdr:nvPicPr>
      <xdr:blipFill>
        <a:blip xmlns:r="http://schemas.openxmlformats.org/officeDocument/2006/relationships" r:embed="rId643">
          <a:extLst>
            <a:ext uri="{28A0092B-C50C-407E-A947-70E740481C1C}">
              <a14:useLocalDpi xmlns:a14="http://schemas.microsoft.com/office/drawing/2010/main" val="0"/>
            </a:ext>
          </a:extLst>
        </a:blip>
        <a:stretch>
          <a:fillRect/>
        </a:stretch>
      </xdr:blipFill>
      <xdr:spPr>
        <a:xfrm>
          <a:off x="1047750" y="284918150"/>
          <a:ext cx="482600" cy="317500"/>
        </a:xfrm>
        <a:prstGeom prst="rect">
          <a:avLst/>
        </a:prstGeom>
      </xdr:spPr>
    </xdr:pic>
    <xdr:clientData/>
  </xdr:twoCellAnchor>
  <xdr:twoCellAnchor editAs="oneCell">
    <xdr:from>
      <xdr:col>1</xdr:col>
      <xdr:colOff>28575</xdr:colOff>
      <xdr:row>768</xdr:row>
      <xdr:rowOff>174625</xdr:rowOff>
    </xdr:from>
    <xdr:to>
      <xdr:col>1</xdr:col>
      <xdr:colOff>511175</xdr:colOff>
      <xdr:row>769</xdr:row>
      <xdr:rowOff>120650</xdr:rowOff>
    </xdr:to>
    <xdr:pic>
      <xdr:nvPicPr>
        <xdr:cNvPr id="3096" name="Subgraph-misstozak">
          <a:extLst>
            <a:ext uri="{FF2B5EF4-FFF2-40B4-BE49-F238E27FC236}">
              <a16:creationId xmlns:a16="http://schemas.microsoft.com/office/drawing/2014/main" id="{CD5C2C39-27E4-4730-A131-E2EC4B0418E6}"/>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285286450"/>
          <a:ext cx="482600" cy="317500"/>
        </a:xfrm>
        <a:prstGeom prst="rect">
          <a:avLst/>
        </a:prstGeom>
      </xdr:spPr>
    </xdr:pic>
    <xdr:clientData/>
  </xdr:twoCellAnchor>
  <xdr:twoCellAnchor editAs="oneCell">
    <xdr:from>
      <xdr:col>1</xdr:col>
      <xdr:colOff>28575</xdr:colOff>
      <xdr:row>769</xdr:row>
      <xdr:rowOff>171450</xdr:rowOff>
    </xdr:from>
    <xdr:to>
      <xdr:col>1</xdr:col>
      <xdr:colOff>511175</xdr:colOff>
      <xdr:row>770</xdr:row>
      <xdr:rowOff>123825</xdr:rowOff>
    </xdr:to>
    <xdr:pic>
      <xdr:nvPicPr>
        <xdr:cNvPr id="3100" name="Subgraph-soakupthesun121">
          <a:extLst>
            <a:ext uri="{FF2B5EF4-FFF2-40B4-BE49-F238E27FC236}">
              <a16:creationId xmlns:a16="http://schemas.microsoft.com/office/drawing/2014/main" id="{003492B0-D77F-4300-B55E-E335A8F834B1}"/>
            </a:ext>
          </a:extLst>
        </xdr:cNvPr>
        <xdr:cNvPicPr>
          <a:picLocks/>
        </xdr:cNvPicPr>
      </xdr:nvPicPr>
      <xdr:blipFill>
        <a:blip xmlns:r="http://schemas.openxmlformats.org/officeDocument/2006/relationships" r:embed="rId644">
          <a:extLst>
            <a:ext uri="{28A0092B-C50C-407E-A947-70E740481C1C}">
              <a14:useLocalDpi xmlns:a14="http://schemas.microsoft.com/office/drawing/2010/main" val="0"/>
            </a:ext>
          </a:extLst>
        </a:blip>
        <a:stretch>
          <a:fillRect/>
        </a:stretch>
      </xdr:blipFill>
      <xdr:spPr>
        <a:xfrm>
          <a:off x="1047750" y="285654750"/>
          <a:ext cx="482600" cy="317500"/>
        </a:xfrm>
        <a:prstGeom prst="rect">
          <a:avLst/>
        </a:prstGeom>
      </xdr:spPr>
    </xdr:pic>
    <xdr:clientData/>
  </xdr:twoCellAnchor>
  <xdr:twoCellAnchor editAs="oneCell">
    <xdr:from>
      <xdr:col>1</xdr:col>
      <xdr:colOff>28575</xdr:colOff>
      <xdr:row>770</xdr:row>
      <xdr:rowOff>168275</xdr:rowOff>
    </xdr:from>
    <xdr:to>
      <xdr:col>1</xdr:col>
      <xdr:colOff>511175</xdr:colOff>
      <xdr:row>771</xdr:row>
      <xdr:rowOff>114300</xdr:rowOff>
    </xdr:to>
    <xdr:pic>
      <xdr:nvPicPr>
        <xdr:cNvPr id="3104" name="Subgraph-shimmeringfalls">
          <a:extLst>
            <a:ext uri="{FF2B5EF4-FFF2-40B4-BE49-F238E27FC236}">
              <a16:creationId xmlns:a16="http://schemas.microsoft.com/office/drawing/2014/main" id="{6962EED8-092E-4C44-9D98-2CD37480D975}"/>
            </a:ext>
          </a:extLst>
        </xdr:cNvPr>
        <xdr:cNvPicPr>
          <a:picLocks/>
        </xdr:cNvPicPr>
      </xdr:nvPicPr>
      <xdr:blipFill>
        <a:blip xmlns:r="http://schemas.openxmlformats.org/officeDocument/2006/relationships" r:embed="rId645">
          <a:extLst>
            <a:ext uri="{28A0092B-C50C-407E-A947-70E740481C1C}">
              <a14:useLocalDpi xmlns:a14="http://schemas.microsoft.com/office/drawing/2010/main" val="0"/>
            </a:ext>
          </a:extLst>
        </a:blip>
        <a:stretch>
          <a:fillRect/>
        </a:stretch>
      </xdr:blipFill>
      <xdr:spPr>
        <a:xfrm>
          <a:off x="1047750" y="286023050"/>
          <a:ext cx="482600" cy="317500"/>
        </a:xfrm>
        <a:prstGeom prst="rect">
          <a:avLst/>
        </a:prstGeom>
      </xdr:spPr>
    </xdr:pic>
    <xdr:clientData/>
  </xdr:twoCellAnchor>
  <xdr:twoCellAnchor editAs="oneCell">
    <xdr:from>
      <xdr:col>1</xdr:col>
      <xdr:colOff>28575</xdr:colOff>
      <xdr:row>771</xdr:row>
      <xdr:rowOff>165100</xdr:rowOff>
    </xdr:from>
    <xdr:to>
      <xdr:col>1</xdr:col>
      <xdr:colOff>511175</xdr:colOff>
      <xdr:row>772</xdr:row>
      <xdr:rowOff>111125</xdr:rowOff>
    </xdr:to>
    <xdr:pic>
      <xdr:nvPicPr>
        <xdr:cNvPr id="3108" name="Subgraph-negaleft">
          <a:extLst>
            <a:ext uri="{FF2B5EF4-FFF2-40B4-BE49-F238E27FC236}">
              <a16:creationId xmlns:a16="http://schemas.microsoft.com/office/drawing/2014/main" id="{A1BB083B-DEDE-4963-B7BB-38925014A43B}"/>
            </a:ext>
          </a:extLst>
        </xdr:cNvPr>
        <xdr:cNvPicPr>
          <a:picLocks/>
        </xdr:cNvPicPr>
      </xdr:nvPicPr>
      <xdr:blipFill>
        <a:blip xmlns:r="http://schemas.openxmlformats.org/officeDocument/2006/relationships" r:embed="rId646">
          <a:extLst>
            <a:ext uri="{28A0092B-C50C-407E-A947-70E740481C1C}">
              <a14:useLocalDpi xmlns:a14="http://schemas.microsoft.com/office/drawing/2010/main" val="0"/>
            </a:ext>
          </a:extLst>
        </a:blip>
        <a:stretch>
          <a:fillRect/>
        </a:stretch>
      </xdr:blipFill>
      <xdr:spPr>
        <a:xfrm>
          <a:off x="1047750" y="286391350"/>
          <a:ext cx="482600" cy="317500"/>
        </a:xfrm>
        <a:prstGeom prst="rect">
          <a:avLst/>
        </a:prstGeom>
      </xdr:spPr>
    </xdr:pic>
    <xdr:clientData/>
  </xdr:twoCellAnchor>
  <xdr:twoCellAnchor editAs="oneCell">
    <xdr:from>
      <xdr:col>1</xdr:col>
      <xdr:colOff>28575</xdr:colOff>
      <xdr:row>772</xdr:row>
      <xdr:rowOff>161925</xdr:rowOff>
    </xdr:from>
    <xdr:to>
      <xdr:col>1</xdr:col>
      <xdr:colOff>511175</xdr:colOff>
      <xdr:row>773</xdr:row>
      <xdr:rowOff>101600</xdr:rowOff>
    </xdr:to>
    <xdr:pic>
      <xdr:nvPicPr>
        <xdr:cNvPr id="3112" name="Subgraph-RudyGiuliani">
          <a:extLst>
            <a:ext uri="{FF2B5EF4-FFF2-40B4-BE49-F238E27FC236}">
              <a16:creationId xmlns:a16="http://schemas.microsoft.com/office/drawing/2014/main" id="{BC51E717-1A75-49BD-B048-7C8D13E584F3}"/>
            </a:ext>
          </a:extLst>
        </xdr:cNvPr>
        <xdr:cNvPicPr>
          <a:picLocks/>
        </xdr:cNvPicPr>
      </xdr:nvPicPr>
      <xdr:blipFill>
        <a:blip xmlns:r="http://schemas.openxmlformats.org/officeDocument/2006/relationships" r:embed="rId647">
          <a:extLst>
            <a:ext uri="{28A0092B-C50C-407E-A947-70E740481C1C}">
              <a14:useLocalDpi xmlns:a14="http://schemas.microsoft.com/office/drawing/2010/main" val="0"/>
            </a:ext>
          </a:extLst>
        </a:blip>
        <a:stretch>
          <a:fillRect/>
        </a:stretch>
      </xdr:blipFill>
      <xdr:spPr>
        <a:xfrm>
          <a:off x="1047750" y="286759650"/>
          <a:ext cx="482600" cy="317500"/>
        </a:xfrm>
        <a:prstGeom prst="rect">
          <a:avLst/>
        </a:prstGeom>
      </xdr:spPr>
    </xdr:pic>
    <xdr:clientData/>
  </xdr:twoCellAnchor>
  <xdr:twoCellAnchor editAs="oneCell">
    <xdr:from>
      <xdr:col>1</xdr:col>
      <xdr:colOff>28575</xdr:colOff>
      <xdr:row>773</xdr:row>
      <xdr:rowOff>158750</xdr:rowOff>
    </xdr:from>
    <xdr:to>
      <xdr:col>1</xdr:col>
      <xdr:colOff>511175</xdr:colOff>
      <xdr:row>774</xdr:row>
      <xdr:rowOff>104775</xdr:rowOff>
    </xdr:to>
    <xdr:pic>
      <xdr:nvPicPr>
        <xdr:cNvPr id="3116" name="Subgraph-jemelehill">
          <a:extLst>
            <a:ext uri="{FF2B5EF4-FFF2-40B4-BE49-F238E27FC236}">
              <a16:creationId xmlns:a16="http://schemas.microsoft.com/office/drawing/2014/main" id="{A520A114-BBFD-4219-85DC-EEEAADD1FDEE}"/>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87127950"/>
          <a:ext cx="482600" cy="317500"/>
        </a:xfrm>
        <a:prstGeom prst="rect">
          <a:avLst/>
        </a:prstGeom>
      </xdr:spPr>
    </xdr:pic>
    <xdr:clientData/>
  </xdr:twoCellAnchor>
  <xdr:twoCellAnchor editAs="oneCell">
    <xdr:from>
      <xdr:col>1</xdr:col>
      <xdr:colOff>28575</xdr:colOff>
      <xdr:row>774</xdr:row>
      <xdr:rowOff>155575</xdr:rowOff>
    </xdr:from>
    <xdr:to>
      <xdr:col>1</xdr:col>
      <xdr:colOff>511175</xdr:colOff>
      <xdr:row>775</xdr:row>
      <xdr:rowOff>101600</xdr:rowOff>
    </xdr:to>
    <xdr:pic>
      <xdr:nvPicPr>
        <xdr:cNvPr id="3120" name="Subgraph-njdotcom">
          <a:extLst>
            <a:ext uri="{FF2B5EF4-FFF2-40B4-BE49-F238E27FC236}">
              <a16:creationId xmlns:a16="http://schemas.microsoft.com/office/drawing/2014/main" id="{A28EFDB4-52A6-4C4E-BD88-D4D97B7D185C}"/>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47750" y="287496250"/>
          <a:ext cx="482600" cy="317500"/>
        </a:xfrm>
        <a:prstGeom prst="rect">
          <a:avLst/>
        </a:prstGeom>
      </xdr:spPr>
    </xdr:pic>
    <xdr:clientData/>
  </xdr:twoCellAnchor>
  <xdr:twoCellAnchor editAs="oneCell">
    <xdr:from>
      <xdr:col>1</xdr:col>
      <xdr:colOff>28575</xdr:colOff>
      <xdr:row>775</xdr:row>
      <xdr:rowOff>152400</xdr:rowOff>
    </xdr:from>
    <xdr:to>
      <xdr:col>1</xdr:col>
      <xdr:colOff>511175</xdr:colOff>
      <xdr:row>776</xdr:row>
      <xdr:rowOff>104775</xdr:rowOff>
    </xdr:to>
    <xdr:pic>
      <xdr:nvPicPr>
        <xdr:cNvPr id="3124" name="Subgraph-GovMurphy">
          <a:extLst>
            <a:ext uri="{FF2B5EF4-FFF2-40B4-BE49-F238E27FC236}">
              <a16:creationId xmlns:a16="http://schemas.microsoft.com/office/drawing/2014/main" id="{6E6C0EDC-DDF4-4929-9AAC-E7A2096103D3}"/>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47750" y="287864550"/>
          <a:ext cx="482600" cy="317500"/>
        </a:xfrm>
        <a:prstGeom prst="rect">
          <a:avLst/>
        </a:prstGeom>
      </xdr:spPr>
    </xdr:pic>
    <xdr:clientData/>
  </xdr:twoCellAnchor>
  <xdr:twoCellAnchor editAs="oneCell">
    <xdr:from>
      <xdr:col>1</xdr:col>
      <xdr:colOff>28575</xdr:colOff>
      <xdr:row>776</xdr:row>
      <xdr:rowOff>149225</xdr:rowOff>
    </xdr:from>
    <xdr:to>
      <xdr:col>1</xdr:col>
      <xdr:colOff>511175</xdr:colOff>
      <xdr:row>777</xdr:row>
      <xdr:rowOff>95250</xdr:rowOff>
    </xdr:to>
    <xdr:pic>
      <xdr:nvPicPr>
        <xdr:cNvPr id="3128" name="Subgraph-nicole_hong">
          <a:extLst>
            <a:ext uri="{FF2B5EF4-FFF2-40B4-BE49-F238E27FC236}">
              <a16:creationId xmlns:a16="http://schemas.microsoft.com/office/drawing/2014/main" id="{0047A119-D730-4A48-9366-46F4581541E3}"/>
            </a:ext>
          </a:extLst>
        </xdr:cNvPr>
        <xdr:cNvPicPr>
          <a:picLocks/>
        </xdr:cNvPicPr>
      </xdr:nvPicPr>
      <xdr:blipFill>
        <a:blip xmlns:r="http://schemas.openxmlformats.org/officeDocument/2006/relationships" r:embed="rId648">
          <a:extLst>
            <a:ext uri="{28A0092B-C50C-407E-A947-70E740481C1C}">
              <a14:useLocalDpi xmlns:a14="http://schemas.microsoft.com/office/drawing/2010/main" val="0"/>
            </a:ext>
          </a:extLst>
        </a:blip>
        <a:stretch>
          <a:fillRect/>
        </a:stretch>
      </xdr:blipFill>
      <xdr:spPr>
        <a:xfrm>
          <a:off x="1047750" y="288232850"/>
          <a:ext cx="482600" cy="317500"/>
        </a:xfrm>
        <a:prstGeom prst="rect">
          <a:avLst/>
        </a:prstGeom>
      </xdr:spPr>
    </xdr:pic>
    <xdr:clientData/>
  </xdr:twoCellAnchor>
  <xdr:twoCellAnchor editAs="oneCell">
    <xdr:from>
      <xdr:col>1</xdr:col>
      <xdr:colOff>28575</xdr:colOff>
      <xdr:row>777</xdr:row>
      <xdr:rowOff>146050</xdr:rowOff>
    </xdr:from>
    <xdr:to>
      <xdr:col>1</xdr:col>
      <xdr:colOff>511175</xdr:colOff>
      <xdr:row>778</xdr:row>
      <xdr:rowOff>92075</xdr:rowOff>
    </xdr:to>
    <xdr:pic>
      <xdr:nvPicPr>
        <xdr:cNvPr id="3132" name="Subgraph-WRashbaum">
          <a:extLst>
            <a:ext uri="{FF2B5EF4-FFF2-40B4-BE49-F238E27FC236}">
              <a16:creationId xmlns:a16="http://schemas.microsoft.com/office/drawing/2014/main" id="{E697AF81-19E1-41F5-BF16-B5FCC61345FB}"/>
            </a:ext>
          </a:extLst>
        </xdr:cNvPr>
        <xdr:cNvPicPr>
          <a:picLocks/>
        </xdr:cNvPicPr>
      </xdr:nvPicPr>
      <xdr:blipFill>
        <a:blip xmlns:r="http://schemas.openxmlformats.org/officeDocument/2006/relationships" r:embed="rId648">
          <a:extLst>
            <a:ext uri="{28A0092B-C50C-407E-A947-70E740481C1C}">
              <a14:useLocalDpi xmlns:a14="http://schemas.microsoft.com/office/drawing/2010/main" val="0"/>
            </a:ext>
          </a:extLst>
        </a:blip>
        <a:stretch>
          <a:fillRect/>
        </a:stretch>
      </xdr:blipFill>
      <xdr:spPr>
        <a:xfrm>
          <a:off x="1047750" y="288601150"/>
          <a:ext cx="482600" cy="317500"/>
        </a:xfrm>
        <a:prstGeom prst="rect">
          <a:avLst/>
        </a:prstGeom>
      </xdr:spPr>
    </xdr:pic>
    <xdr:clientData/>
  </xdr:twoCellAnchor>
  <xdr:twoCellAnchor editAs="oneCell">
    <xdr:from>
      <xdr:col>1</xdr:col>
      <xdr:colOff>28575</xdr:colOff>
      <xdr:row>778</xdr:row>
      <xdr:rowOff>142875</xdr:rowOff>
    </xdr:from>
    <xdr:to>
      <xdr:col>1</xdr:col>
      <xdr:colOff>511175</xdr:colOff>
      <xdr:row>779</xdr:row>
      <xdr:rowOff>82550</xdr:rowOff>
    </xdr:to>
    <xdr:pic>
      <xdr:nvPicPr>
        <xdr:cNvPr id="3136" name="Subgraph-CharriseLane">
          <a:extLst>
            <a:ext uri="{FF2B5EF4-FFF2-40B4-BE49-F238E27FC236}">
              <a16:creationId xmlns:a16="http://schemas.microsoft.com/office/drawing/2014/main" id="{A5C94EE2-0774-4A2F-83CA-94E132A023B8}"/>
            </a:ext>
          </a:extLst>
        </xdr:cNvPr>
        <xdr:cNvPicPr>
          <a:picLocks/>
        </xdr:cNvPicPr>
      </xdr:nvPicPr>
      <xdr:blipFill>
        <a:blip xmlns:r="http://schemas.openxmlformats.org/officeDocument/2006/relationships" r:embed="rId649">
          <a:extLst>
            <a:ext uri="{28A0092B-C50C-407E-A947-70E740481C1C}">
              <a14:useLocalDpi xmlns:a14="http://schemas.microsoft.com/office/drawing/2010/main" val="0"/>
            </a:ext>
          </a:extLst>
        </a:blip>
        <a:stretch>
          <a:fillRect/>
        </a:stretch>
      </xdr:blipFill>
      <xdr:spPr>
        <a:xfrm>
          <a:off x="1047750" y="288969450"/>
          <a:ext cx="482600" cy="317500"/>
        </a:xfrm>
        <a:prstGeom prst="rect">
          <a:avLst/>
        </a:prstGeom>
      </xdr:spPr>
    </xdr:pic>
    <xdr:clientData/>
  </xdr:twoCellAnchor>
  <xdr:twoCellAnchor editAs="oneCell">
    <xdr:from>
      <xdr:col>1</xdr:col>
      <xdr:colOff>28575</xdr:colOff>
      <xdr:row>779</xdr:row>
      <xdr:rowOff>139700</xdr:rowOff>
    </xdr:from>
    <xdr:to>
      <xdr:col>1</xdr:col>
      <xdr:colOff>511175</xdr:colOff>
      <xdr:row>780</xdr:row>
      <xdr:rowOff>85725</xdr:rowOff>
    </xdr:to>
    <xdr:pic>
      <xdr:nvPicPr>
        <xdr:cNvPr id="3140" name="Subgraph-ChefJonOE">
          <a:extLst>
            <a:ext uri="{FF2B5EF4-FFF2-40B4-BE49-F238E27FC236}">
              <a16:creationId xmlns:a16="http://schemas.microsoft.com/office/drawing/2014/main" id="{96122125-7AD2-4A6A-88A1-5D1B38BEACCB}"/>
            </a:ext>
          </a:extLst>
        </xdr:cNvPr>
        <xdr:cNvPicPr>
          <a:picLocks/>
        </xdr:cNvPicPr>
      </xdr:nvPicPr>
      <xdr:blipFill>
        <a:blip xmlns:r="http://schemas.openxmlformats.org/officeDocument/2006/relationships" r:embed="rId650">
          <a:extLst>
            <a:ext uri="{28A0092B-C50C-407E-A947-70E740481C1C}">
              <a14:useLocalDpi xmlns:a14="http://schemas.microsoft.com/office/drawing/2010/main" val="0"/>
            </a:ext>
          </a:extLst>
        </a:blip>
        <a:stretch>
          <a:fillRect/>
        </a:stretch>
      </xdr:blipFill>
      <xdr:spPr>
        <a:xfrm>
          <a:off x="1047750" y="289337750"/>
          <a:ext cx="482600" cy="317500"/>
        </a:xfrm>
        <a:prstGeom prst="rect">
          <a:avLst/>
        </a:prstGeom>
      </xdr:spPr>
    </xdr:pic>
    <xdr:clientData/>
  </xdr:twoCellAnchor>
  <xdr:twoCellAnchor editAs="oneCell">
    <xdr:from>
      <xdr:col>1</xdr:col>
      <xdr:colOff>28575</xdr:colOff>
      <xdr:row>780</xdr:row>
      <xdr:rowOff>136525</xdr:rowOff>
    </xdr:from>
    <xdr:to>
      <xdr:col>1</xdr:col>
      <xdr:colOff>511175</xdr:colOff>
      <xdr:row>781</xdr:row>
      <xdr:rowOff>82550</xdr:rowOff>
    </xdr:to>
    <xdr:pic>
      <xdr:nvPicPr>
        <xdr:cNvPr id="3144" name="Subgraph-Kaepernick7">
          <a:extLst>
            <a:ext uri="{FF2B5EF4-FFF2-40B4-BE49-F238E27FC236}">
              <a16:creationId xmlns:a16="http://schemas.microsoft.com/office/drawing/2014/main" id="{B1B2B2D9-A4FF-4EFF-A4B1-46786479D40A}"/>
            </a:ext>
          </a:extLst>
        </xdr:cNvPr>
        <xdr:cNvPicPr>
          <a:picLocks/>
        </xdr:cNvPicPr>
      </xdr:nvPicPr>
      <xdr:blipFill>
        <a:blip xmlns:r="http://schemas.openxmlformats.org/officeDocument/2006/relationships" r:embed="rId651">
          <a:extLst>
            <a:ext uri="{28A0092B-C50C-407E-A947-70E740481C1C}">
              <a14:useLocalDpi xmlns:a14="http://schemas.microsoft.com/office/drawing/2010/main" val="0"/>
            </a:ext>
          </a:extLst>
        </a:blip>
        <a:stretch>
          <a:fillRect/>
        </a:stretch>
      </xdr:blipFill>
      <xdr:spPr>
        <a:xfrm>
          <a:off x="1047750" y="289706050"/>
          <a:ext cx="482600" cy="317500"/>
        </a:xfrm>
        <a:prstGeom prst="rect">
          <a:avLst/>
        </a:prstGeom>
      </xdr:spPr>
    </xdr:pic>
    <xdr:clientData/>
  </xdr:twoCellAnchor>
  <xdr:twoCellAnchor editAs="oneCell">
    <xdr:from>
      <xdr:col>1</xdr:col>
      <xdr:colOff>28575</xdr:colOff>
      <xdr:row>781</xdr:row>
      <xdr:rowOff>133350</xdr:rowOff>
    </xdr:from>
    <xdr:to>
      <xdr:col>1</xdr:col>
      <xdr:colOff>511175</xdr:colOff>
      <xdr:row>782</xdr:row>
      <xdr:rowOff>85725</xdr:rowOff>
    </xdr:to>
    <xdr:pic>
      <xdr:nvPicPr>
        <xdr:cNvPr id="3148" name="Subgraph-Dani06548474">
          <a:extLst>
            <a:ext uri="{FF2B5EF4-FFF2-40B4-BE49-F238E27FC236}">
              <a16:creationId xmlns:a16="http://schemas.microsoft.com/office/drawing/2014/main" id="{05C36611-7E23-4719-9CBC-578DB3C14F4F}"/>
            </a:ext>
          </a:extLst>
        </xdr:cNvPr>
        <xdr:cNvPicPr>
          <a:picLocks/>
        </xdr:cNvPicPr>
      </xdr:nvPicPr>
      <xdr:blipFill>
        <a:blip xmlns:r="http://schemas.openxmlformats.org/officeDocument/2006/relationships" r:embed="rId652">
          <a:extLst>
            <a:ext uri="{28A0092B-C50C-407E-A947-70E740481C1C}">
              <a14:useLocalDpi xmlns:a14="http://schemas.microsoft.com/office/drawing/2010/main" val="0"/>
            </a:ext>
          </a:extLst>
        </a:blip>
        <a:stretch>
          <a:fillRect/>
        </a:stretch>
      </xdr:blipFill>
      <xdr:spPr>
        <a:xfrm>
          <a:off x="1047750" y="290074350"/>
          <a:ext cx="482600" cy="317500"/>
        </a:xfrm>
        <a:prstGeom prst="rect">
          <a:avLst/>
        </a:prstGeom>
      </xdr:spPr>
    </xdr:pic>
    <xdr:clientData/>
  </xdr:twoCellAnchor>
  <xdr:twoCellAnchor editAs="oneCell">
    <xdr:from>
      <xdr:col>1</xdr:col>
      <xdr:colOff>28575</xdr:colOff>
      <xdr:row>782</xdr:row>
      <xdr:rowOff>130175</xdr:rowOff>
    </xdr:from>
    <xdr:to>
      <xdr:col>1</xdr:col>
      <xdr:colOff>511175</xdr:colOff>
      <xdr:row>783</xdr:row>
      <xdr:rowOff>76200</xdr:rowOff>
    </xdr:to>
    <xdr:pic>
      <xdr:nvPicPr>
        <xdr:cNvPr id="3152" name="Subgraph-net11e">
          <a:extLst>
            <a:ext uri="{FF2B5EF4-FFF2-40B4-BE49-F238E27FC236}">
              <a16:creationId xmlns:a16="http://schemas.microsoft.com/office/drawing/2014/main" id="{8C4E1772-D490-4F0F-967E-D23BA9A8A1AB}"/>
            </a:ext>
          </a:extLst>
        </xdr:cNvPr>
        <xdr:cNvPicPr>
          <a:picLocks/>
        </xdr:cNvPicPr>
      </xdr:nvPicPr>
      <xdr:blipFill>
        <a:blip xmlns:r="http://schemas.openxmlformats.org/officeDocument/2006/relationships" r:embed="rId653">
          <a:extLst>
            <a:ext uri="{28A0092B-C50C-407E-A947-70E740481C1C}">
              <a14:useLocalDpi xmlns:a14="http://schemas.microsoft.com/office/drawing/2010/main" val="0"/>
            </a:ext>
          </a:extLst>
        </a:blip>
        <a:stretch>
          <a:fillRect/>
        </a:stretch>
      </xdr:blipFill>
      <xdr:spPr>
        <a:xfrm>
          <a:off x="1047750" y="290442650"/>
          <a:ext cx="482600" cy="317500"/>
        </a:xfrm>
        <a:prstGeom prst="rect">
          <a:avLst/>
        </a:prstGeom>
      </xdr:spPr>
    </xdr:pic>
    <xdr:clientData/>
  </xdr:twoCellAnchor>
  <xdr:twoCellAnchor editAs="oneCell">
    <xdr:from>
      <xdr:col>1</xdr:col>
      <xdr:colOff>28575</xdr:colOff>
      <xdr:row>783</xdr:row>
      <xdr:rowOff>127000</xdr:rowOff>
    </xdr:from>
    <xdr:to>
      <xdr:col>1</xdr:col>
      <xdr:colOff>511175</xdr:colOff>
      <xdr:row>784</xdr:row>
      <xdr:rowOff>73025</xdr:rowOff>
    </xdr:to>
    <xdr:pic>
      <xdr:nvPicPr>
        <xdr:cNvPr id="3156" name="Subgraph-BlueStarMomX2">
          <a:extLst>
            <a:ext uri="{FF2B5EF4-FFF2-40B4-BE49-F238E27FC236}">
              <a16:creationId xmlns:a16="http://schemas.microsoft.com/office/drawing/2014/main" id="{387ED84A-19E5-4253-BA63-57B8FCD11D01}"/>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90810950"/>
          <a:ext cx="482600" cy="317500"/>
        </a:xfrm>
        <a:prstGeom prst="rect">
          <a:avLst/>
        </a:prstGeom>
      </xdr:spPr>
    </xdr:pic>
    <xdr:clientData/>
  </xdr:twoCellAnchor>
  <xdr:twoCellAnchor editAs="oneCell">
    <xdr:from>
      <xdr:col>1</xdr:col>
      <xdr:colOff>28575</xdr:colOff>
      <xdr:row>784</xdr:row>
      <xdr:rowOff>123825</xdr:rowOff>
    </xdr:from>
    <xdr:to>
      <xdr:col>1</xdr:col>
      <xdr:colOff>511175</xdr:colOff>
      <xdr:row>785</xdr:row>
      <xdr:rowOff>63500</xdr:rowOff>
    </xdr:to>
    <xdr:pic>
      <xdr:nvPicPr>
        <xdr:cNvPr id="3160" name="Subgraph-BorisJohnson">
          <a:extLst>
            <a:ext uri="{FF2B5EF4-FFF2-40B4-BE49-F238E27FC236}">
              <a16:creationId xmlns:a16="http://schemas.microsoft.com/office/drawing/2014/main" id="{C8CE1D5F-94C5-4945-A259-5A26FEB24A12}"/>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291179250"/>
          <a:ext cx="482600" cy="317500"/>
        </a:xfrm>
        <a:prstGeom prst="rect">
          <a:avLst/>
        </a:prstGeom>
      </xdr:spPr>
    </xdr:pic>
    <xdr:clientData/>
  </xdr:twoCellAnchor>
  <xdr:twoCellAnchor editAs="oneCell">
    <xdr:from>
      <xdr:col>1</xdr:col>
      <xdr:colOff>28575</xdr:colOff>
      <xdr:row>785</xdr:row>
      <xdr:rowOff>120650</xdr:rowOff>
    </xdr:from>
    <xdr:to>
      <xdr:col>1</xdr:col>
      <xdr:colOff>511175</xdr:colOff>
      <xdr:row>786</xdr:row>
      <xdr:rowOff>66675</xdr:rowOff>
    </xdr:to>
    <xdr:pic>
      <xdr:nvPicPr>
        <xdr:cNvPr id="3164" name="Subgraph-NBCTheVoice">
          <a:extLst>
            <a:ext uri="{FF2B5EF4-FFF2-40B4-BE49-F238E27FC236}">
              <a16:creationId xmlns:a16="http://schemas.microsoft.com/office/drawing/2014/main" id="{229AA33C-C391-4B26-BFED-9E38F7FCC3A4}"/>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291547550"/>
          <a:ext cx="482600" cy="317500"/>
        </a:xfrm>
        <a:prstGeom prst="rect">
          <a:avLst/>
        </a:prstGeom>
      </xdr:spPr>
    </xdr:pic>
    <xdr:clientData/>
  </xdr:twoCellAnchor>
  <xdr:twoCellAnchor editAs="oneCell">
    <xdr:from>
      <xdr:col>1</xdr:col>
      <xdr:colOff>28575</xdr:colOff>
      <xdr:row>786</xdr:row>
      <xdr:rowOff>117475</xdr:rowOff>
    </xdr:from>
    <xdr:to>
      <xdr:col>1</xdr:col>
      <xdr:colOff>511175</xdr:colOff>
      <xdr:row>787</xdr:row>
      <xdr:rowOff>63500</xdr:rowOff>
    </xdr:to>
    <xdr:pic>
      <xdr:nvPicPr>
        <xdr:cNvPr id="3168" name="Subgraph-TMZ">
          <a:extLst>
            <a:ext uri="{FF2B5EF4-FFF2-40B4-BE49-F238E27FC236}">
              <a16:creationId xmlns:a16="http://schemas.microsoft.com/office/drawing/2014/main" id="{5C7A416C-A3D9-4672-8A3C-694340FDD25A}"/>
            </a:ext>
          </a:extLst>
        </xdr:cNvPr>
        <xdr:cNvPicPr>
          <a:picLocks/>
        </xdr:cNvPicPr>
      </xdr:nvPicPr>
      <xdr:blipFill>
        <a:blip xmlns:r="http://schemas.openxmlformats.org/officeDocument/2006/relationships" r:embed="rId654">
          <a:extLst>
            <a:ext uri="{28A0092B-C50C-407E-A947-70E740481C1C}">
              <a14:useLocalDpi xmlns:a14="http://schemas.microsoft.com/office/drawing/2010/main" val="0"/>
            </a:ext>
          </a:extLst>
        </a:blip>
        <a:stretch>
          <a:fillRect/>
        </a:stretch>
      </xdr:blipFill>
      <xdr:spPr>
        <a:xfrm>
          <a:off x="1047750" y="291915850"/>
          <a:ext cx="482600" cy="317500"/>
        </a:xfrm>
        <a:prstGeom prst="rect">
          <a:avLst/>
        </a:prstGeom>
      </xdr:spPr>
    </xdr:pic>
    <xdr:clientData/>
  </xdr:twoCellAnchor>
  <xdr:twoCellAnchor editAs="oneCell">
    <xdr:from>
      <xdr:col>1</xdr:col>
      <xdr:colOff>28575</xdr:colOff>
      <xdr:row>787</xdr:row>
      <xdr:rowOff>114300</xdr:rowOff>
    </xdr:from>
    <xdr:to>
      <xdr:col>1</xdr:col>
      <xdr:colOff>511175</xdr:colOff>
      <xdr:row>788</xdr:row>
      <xdr:rowOff>66675</xdr:rowOff>
    </xdr:to>
    <xdr:pic>
      <xdr:nvPicPr>
        <xdr:cNvPr id="3172" name="Subgraph-CNEWS">
          <a:extLst>
            <a:ext uri="{FF2B5EF4-FFF2-40B4-BE49-F238E27FC236}">
              <a16:creationId xmlns:a16="http://schemas.microsoft.com/office/drawing/2014/main" id="{A9D9F9E2-317B-4AF0-B4F8-6C818D8DCC06}"/>
            </a:ext>
          </a:extLst>
        </xdr:cNvPr>
        <xdr:cNvPicPr>
          <a:picLocks/>
        </xdr:cNvPicPr>
      </xdr:nvPicPr>
      <xdr:blipFill>
        <a:blip xmlns:r="http://schemas.openxmlformats.org/officeDocument/2006/relationships" r:embed="rId655">
          <a:extLst>
            <a:ext uri="{28A0092B-C50C-407E-A947-70E740481C1C}">
              <a14:useLocalDpi xmlns:a14="http://schemas.microsoft.com/office/drawing/2010/main" val="0"/>
            </a:ext>
          </a:extLst>
        </a:blip>
        <a:stretch>
          <a:fillRect/>
        </a:stretch>
      </xdr:blipFill>
      <xdr:spPr>
        <a:xfrm>
          <a:off x="1047750" y="292284150"/>
          <a:ext cx="482600" cy="317500"/>
        </a:xfrm>
        <a:prstGeom prst="rect">
          <a:avLst/>
        </a:prstGeom>
      </xdr:spPr>
    </xdr:pic>
    <xdr:clientData/>
  </xdr:twoCellAnchor>
  <xdr:twoCellAnchor editAs="oneCell">
    <xdr:from>
      <xdr:col>1</xdr:col>
      <xdr:colOff>28575</xdr:colOff>
      <xdr:row>788</xdr:row>
      <xdr:rowOff>111125</xdr:rowOff>
    </xdr:from>
    <xdr:to>
      <xdr:col>1</xdr:col>
      <xdr:colOff>511175</xdr:colOff>
      <xdr:row>789</xdr:row>
      <xdr:rowOff>57150</xdr:rowOff>
    </xdr:to>
    <xdr:pic>
      <xdr:nvPicPr>
        <xdr:cNvPr id="3176" name="Subgraph-Jali_Cat">
          <a:extLst>
            <a:ext uri="{FF2B5EF4-FFF2-40B4-BE49-F238E27FC236}">
              <a16:creationId xmlns:a16="http://schemas.microsoft.com/office/drawing/2014/main" id="{EB5329E4-704F-4E0F-B7D2-EABB4935C389}"/>
            </a:ext>
          </a:extLst>
        </xdr:cNvPr>
        <xdr:cNvPicPr>
          <a:picLocks/>
        </xdr:cNvPicPr>
      </xdr:nvPicPr>
      <xdr:blipFill>
        <a:blip xmlns:r="http://schemas.openxmlformats.org/officeDocument/2006/relationships" r:embed="rId656">
          <a:extLst>
            <a:ext uri="{28A0092B-C50C-407E-A947-70E740481C1C}">
              <a14:useLocalDpi xmlns:a14="http://schemas.microsoft.com/office/drawing/2010/main" val="0"/>
            </a:ext>
          </a:extLst>
        </a:blip>
        <a:stretch>
          <a:fillRect/>
        </a:stretch>
      </xdr:blipFill>
      <xdr:spPr>
        <a:xfrm>
          <a:off x="1047750" y="292652450"/>
          <a:ext cx="482600" cy="317500"/>
        </a:xfrm>
        <a:prstGeom prst="rect">
          <a:avLst/>
        </a:prstGeom>
      </xdr:spPr>
    </xdr:pic>
    <xdr:clientData/>
  </xdr:twoCellAnchor>
  <xdr:twoCellAnchor editAs="oneCell">
    <xdr:from>
      <xdr:col>1</xdr:col>
      <xdr:colOff>28575</xdr:colOff>
      <xdr:row>789</xdr:row>
      <xdr:rowOff>107950</xdr:rowOff>
    </xdr:from>
    <xdr:to>
      <xdr:col>1</xdr:col>
      <xdr:colOff>511175</xdr:colOff>
      <xdr:row>790</xdr:row>
      <xdr:rowOff>53975</xdr:rowOff>
    </xdr:to>
    <xdr:pic>
      <xdr:nvPicPr>
        <xdr:cNvPr id="3180" name="Subgraph-kanyewest">
          <a:extLst>
            <a:ext uri="{FF2B5EF4-FFF2-40B4-BE49-F238E27FC236}">
              <a16:creationId xmlns:a16="http://schemas.microsoft.com/office/drawing/2014/main" id="{33B83A9F-B392-48A3-BDA5-CEC760F1DFB1}"/>
            </a:ext>
          </a:extLst>
        </xdr:cNvPr>
        <xdr:cNvPicPr>
          <a:picLocks/>
        </xdr:cNvPicPr>
      </xdr:nvPicPr>
      <xdr:blipFill>
        <a:blip xmlns:r="http://schemas.openxmlformats.org/officeDocument/2006/relationships" r:embed="rId657">
          <a:extLst>
            <a:ext uri="{28A0092B-C50C-407E-A947-70E740481C1C}">
              <a14:useLocalDpi xmlns:a14="http://schemas.microsoft.com/office/drawing/2010/main" val="0"/>
            </a:ext>
          </a:extLst>
        </a:blip>
        <a:stretch>
          <a:fillRect/>
        </a:stretch>
      </xdr:blipFill>
      <xdr:spPr>
        <a:xfrm>
          <a:off x="1047750" y="293020750"/>
          <a:ext cx="482600" cy="317500"/>
        </a:xfrm>
        <a:prstGeom prst="rect">
          <a:avLst/>
        </a:prstGeom>
      </xdr:spPr>
    </xdr:pic>
    <xdr:clientData/>
  </xdr:twoCellAnchor>
  <xdr:twoCellAnchor editAs="oneCell">
    <xdr:from>
      <xdr:col>1</xdr:col>
      <xdr:colOff>28575</xdr:colOff>
      <xdr:row>790</xdr:row>
      <xdr:rowOff>104775</xdr:rowOff>
    </xdr:from>
    <xdr:to>
      <xdr:col>1</xdr:col>
      <xdr:colOff>511175</xdr:colOff>
      <xdr:row>791</xdr:row>
      <xdr:rowOff>44450</xdr:rowOff>
    </xdr:to>
    <xdr:pic>
      <xdr:nvPicPr>
        <xdr:cNvPr id="3184" name="Subgraph-no_silenced">
          <a:extLst>
            <a:ext uri="{FF2B5EF4-FFF2-40B4-BE49-F238E27FC236}">
              <a16:creationId xmlns:a16="http://schemas.microsoft.com/office/drawing/2014/main" id="{861F2654-8535-4750-8325-96B68EC3192F}"/>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293389050"/>
          <a:ext cx="482600" cy="317500"/>
        </a:xfrm>
        <a:prstGeom prst="rect">
          <a:avLst/>
        </a:prstGeom>
      </xdr:spPr>
    </xdr:pic>
    <xdr:clientData/>
  </xdr:twoCellAnchor>
  <xdr:twoCellAnchor editAs="oneCell">
    <xdr:from>
      <xdr:col>1</xdr:col>
      <xdr:colOff>28575</xdr:colOff>
      <xdr:row>791</xdr:row>
      <xdr:rowOff>101600</xdr:rowOff>
    </xdr:from>
    <xdr:to>
      <xdr:col>1</xdr:col>
      <xdr:colOff>511175</xdr:colOff>
      <xdr:row>792</xdr:row>
      <xdr:rowOff>47625</xdr:rowOff>
    </xdr:to>
    <xdr:pic>
      <xdr:nvPicPr>
        <xdr:cNvPr id="3188" name="Subgraph-Blklivesmatter">
          <a:extLst>
            <a:ext uri="{FF2B5EF4-FFF2-40B4-BE49-F238E27FC236}">
              <a16:creationId xmlns:a16="http://schemas.microsoft.com/office/drawing/2014/main" id="{FB2B575F-3F84-4876-96EE-5AD2D39FF317}"/>
            </a:ext>
          </a:extLst>
        </xdr:cNvPr>
        <xdr:cNvPicPr>
          <a:picLocks/>
        </xdr:cNvPicPr>
      </xdr:nvPicPr>
      <xdr:blipFill>
        <a:blip xmlns:r="http://schemas.openxmlformats.org/officeDocument/2006/relationships" r:embed="rId658">
          <a:extLst>
            <a:ext uri="{28A0092B-C50C-407E-A947-70E740481C1C}">
              <a14:useLocalDpi xmlns:a14="http://schemas.microsoft.com/office/drawing/2010/main" val="0"/>
            </a:ext>
          </a:extLst>
        </a:blip>
        <a:stretch>
          <a:fillRect/>
        </a:stretch>
      </xdr:blipFill>
      <xdr:spPr>
        <a:xfrm>
          <a:off x="1047750" y="293757350"/>
          <a:ext cx="482600" cy="317500"/>
        </a:xfrm>
        <a:prstGeom prst="rect">
          <a:avLst/>
        </a:prstGeom>
      </xdr:spPr>
    </xdr:pic>
    <xdr:clientData/>
  </xdr:twoCellAnchor>
  <xdr:twoCellAnchor editAs="oneCell">
    <xdr:from>
      <xdr:col>1</xdr:col>
      <xdr:colOff>28575</xdr:colOff>
      <xdr:row>792</xdr:row>
      <xdr:rowOff>98425</xdr:rowOff>
    </xdr:from>
    <xdr:to>
      <xdr:col>1</xdr:col>
      <xdr:colOff>511175</xdr:colOff>
      <xdr:row>793</xdr:row>
      <xdr:rowOff>44450</xdr:rowOff>
    </xdr:to>
    <xdr:pic>
      <xdr:nvPicPr>
        <xdr:cNvPr id="3192" name="Subgraph-Trumpster60">
          <a:extLst>
            <a:ext uri="{FF2B5EF4-FFF2-40B4-BE49-F238E27FC236}">
              <a16:creationId xmlns:a16="http://schemas.microsoft.com/office/drawing/2014/main" id="{5BD95E10-6A3D-4A15-A04B-02C963DE0412}"/>
            </a:ext>
          </a:extLst>
        </xdr:cNvPr>
        <xdr:cNvPicPr>
          <a:picLocks/>
        </xdr:cNvPicPr>
      </xdr:nvPicPr>
      <xdr:blipFill>
        <a:blip xmlns:r="http://schemas.openxmlformats.org/officeDocument/2006/relationships" r:embed="rId659">
          <a:extLst>
            <a:ext uri="{28A0092B-C50C-407E-A947-70E740481C1C}">
              <a14:useLocalDpi xmlns:a14="http://schemas.microsoft.com/office/drawing/2010/main" val="0"/>
            </a:ext>
          </a:extLst>
        </a:blip>
        <a:stretch>
          <a:fillRect/>
        </a:stretch>
      </xdr:blipFill>
      <xdr:spPr>
        <a:xfrm>
          <a:off x="1047750" y="294125650"/>
          <a:ext cx="482600" cy="317500"/>
        </a:xfrm>
        <a:prstGeom prst="rect">
          <a:avLst/>
        </a:prstGeom>
      </xdr:spPr>
    </xdr:pic>
    <xdr:clientData/>
  </xdr:twoCellAnchor>
  <xdr:twoCellAnchor editAs="oneCell">
    <xdr:from>
      <xdr:col>1</xdr:col>
      <xdr:colOff>28575</xdr:colOff>
      <xdr:row>793</xdr:row>
      <xdr:rowOff>95250</xdr:rowOff>
    </xdr:from>
    <xdr:to>
      <xdr:col>1</xdr:col>
      <xdr:colOff>511175</xdr:colOff>
      <xdr:row>794</xdr:row>
      <xdr:rowOff>47625</xdr:rowOff>
    </xdr:to>
    <xdr:pic>
      <xdr:nvPicPr>
        <xdr:cNvPr id="3196" name="Subgraph-FBI">
          <a:extLst>
            <a:ext uri="{FF2B5EF4-FFF2-40B4-BE49-F238E27FC236}">
              <a16:creationId xmlns:a16="http://schemas.microsoft.com/office/drawing/2014/main" id="{50E04C8C-8B7E-429C-9FC0-1051DBDE9E8E}"/>
            </a:ext>
          </a:extLst>
        </xdr:cNvPr>
        <xdr:cNvPicPr>
          <a:picLocks/>
        </xdr:cNvPicPr>
      </xdr:nvPicPr>
      <xdr:blipFill>
        <a:blip xmlns:r="http://schemas.openxmlformats.org/officeDocument/2006/relationships" r:embed="rId660">
          <a:extLst>
            <a:ext uri="{28A0092B-C50C-407E-A947-70E740481C1C}">
              <a14:useLocalDpi xmlns:a14="http://schemas.microsoft.com/office/drawing/2010/main" val="0"/>
            </a:ext>
          </a:extLst>
        </a:blip>
        <a:stretch>
          <a:fillRect/>
        </a:stretch>
      </xdr:blipFill>
      <xdr:spPr>
        <a:xfrm>
          <a:off x="1047750" y="294493950"/>
          <a:ext cx="482600" cy="317500"/>
        </a:xfrm>
        <a:prstGeom prst="rect">
          <a:avLst/>
        </a:prstGeom>
      </xdr:spPr>
    </xdr:pic>
    <xdr:clientData/>
  </xdr:twoCellAnchor>
  <xdr:twoCellAnchor editAs="oneCell">
    <xdr:from>
      <xdr:col>1</xdr:col>
      <xdr:colOff>28575</xdr:colOff>
      <xdr:row>794</xdr:row>
      <xdr:rowOff>92075</xdr:rowOff>
    </xdr:from>
    <xdr:to>
      <xdr:col>1</xdr:col>
      <xdr:colOff>511175</xdr:colOff>
      <xdr:row>795</xdr:row>
      <xdr:rowOff>38100</xdr:rowOff>
    </xdr:to>
    <xdr:pic>
      <xdr:nvPicPr>
        <xdr:cNvPr id="3200" name="Subgraph-PoliceHour">
          <a:extLst>
            <a:ext uri="{FF2B5EF4-FFF2-40B4-BE49-F238E27FC236}">
              <a16:creationId xmlns:a16="http://schemas.microsoft.com/office/drawing/2014/main" id="{4E4D2019-3EC7-4F25-BADC-0A8AA6401F31}"/>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1047750" y="294862250"/>
          <a:ext cx="482600" cy="317500"/>
        </a:xfrm>
        <a:prstGeom prst="rect">
          <a:avLst/>
        </a:prstGeom>
      </xdr:spPr>
    </xdr:pic>
    <xdr:clientData/>
  </xdr:twoCellAnchor>
  <xdr:twoCellAnchor editAs="oneCell">
    <xdr:from>
      <xdr:col>1</xdr:col>
      <xdr:colOff>28575</xdr:colOff>
      <xdr:row>795</xdr:row>
      <xdr:rowOff>88900</xdr:rowOff>
    </xdr:from>
    <xdr:to>
      <xdr:col>1</xdr:col>
      <xdr:colOff>511175</xdr:colOff>
      <xdr:row>796</xdr:row>
      <xdr:rowOff>34925</xdr:rowOff>
    </xdr:to>
    <xdr:pic>
      <xdr:nvPicPr>
        <xdr:cNvPr id="3204" name="Subgraph-JoshuaPotash">
          <a:extLst>
            <a:ext uri="{FF2B5EF4-FFF2-40B4-BE49-F238E27FC236}">
              <a16:creationId xmlns:a16="http://schemas.microsoft.com/office/drawing/2014/main" id="{50BB4E8A-20FF-43EB-9F00-77F282FB8BAC}"/>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1047750" y="295230550"/>
          <a:ext cx="482600" cy="317500"/>
        </a:xfrm>
        <a:prstGeom prst="rect">
          <a:avLst/>
        </a:prstGeom>
      </xdr:spPr>
    </xdr:pic>
    <xdr:clientData/>
  </xdr:twoCellAnchor>
  <xdr:twoCellAnchor editAs="oneCell">
    <xdr:from>
      <xdr:col>1</xdr:col>
      <xdr:colOff>28575</xdr:colOff>
      <xdr:row>796</xdr:row>
      <xdr:rowOff>85725</xdr:rowOff>
    </xdr:from>
    <xdr:to>
      <xdr:col>1</xdr:col>
      <xdr:colOff>511175</xdr:colOff>
      <xdr:row>797</xdr:row>
      <xdr:rowOff>25400</xdr:rowOff>
    </xdr:to>
    <xdr:pic>
      <xdr:nvPicPr>
        <xdr:cNvPr id="3208" name="Subgraph-MurielBowser">
          <a:extLst>
            <a:ext uri="{FF2B5EF4-FFF2-40B4-BE49-F238E27FC236}">
              <a16:creationId xmlns:a16="http://schemas.microsoft.com/office/drawing/2014/main" id="{FB38F7F7-121B-4FED-89BE-00F9AF57C46C}"/>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95598850"/>
          <a:ext cx="482600" cy="317500"/>
        </a:xfrm>
        <a:prstGeom prst="rect">
          <a:avLst/>
        </a:prstGeom>
      </xdr:spPr>
    </xdr:pic>
    <xdr:clientData/>
  </xdr:twoCellAnchor>
  <xdr:twoCellAnchor editAs="oneCell">
    <xdr:from>
      <xdr:col>1</xdr:col>
      <xdr:colOff>28575</xdr:colOff>
      <xdr:row>797</xdr:row>
      <xdr:rowOff>82550</xdr:rowOff>
    </xdr:from>
    <xdr:to>
      <xdr:col>1</xdr:col>
      <xdr:colOff>511175</xdr:colOff>
      <xdr:row>798</xdr:row>
      <xdr:rowOff>28575</xdr:rowOff>
    </xdr:to>
    <xdr:pic>
      <xdr:nvPicPr>
        <xdr:cNvPr id="3212" name="Subgraph-EricTrump">
          <a:extLst>
            <a:ext uri="{FF2B5EF4-FFF2-40B4-BE49-F238E27FC236}">
              <a16:creationId xmlns:a16="http://schemas.microsoft.com/office/drawing/2014/main" id="{60EAA5B1-302D-48E0-A2A0-F9EBC606F55F}"/>
            </a:ext>
          </a:extLst>
        </xdr:cNvPr>
        <xdr:cNvPicPr>
          <a:picLocks/>
        </xdr:cNvPicPr>
      </xdr:nvPicPr>
      <xdr:blipFill>
        <a:blip xmlns:r="http://schemas.openxmlformats.org/officeDocument/2006/relationships" r:embed="rId661">
          <a:extLst>
            <a:ext uri="{28A0092B-C50C-407E-A947-70E740481C1C}">
              <a14:useLocalDpi xmlns:a14="http://schemas.microsoft.com/office/drawing/2010/main" val="0"/>
            </a:ext>
          </a:extLst>
        </a:blip>
        <a:stretch>
          <a:fillRect/>
        </a:stretch>
      </xdr:blipFill>
      <xdr:spPr>
        <a:xfrm>
          <a:off x="1047750" y="295967150"/>
          <a:ext cx="482600" cy="317500"/>
        </a:xfrm>
        <a:prstGeom prst="rect">
          <a:avLst/>
        </a:prstGeom>
      </xdr:spPr>
    </xdr:pic>
    <xdr:clientData/>
  </xdr:twoCellAnchor>
  <xdr:twoCellAnchor editAs="oneCell">
    <xdr:from>
      <xdr:col>1</xdr:col>
      <xdr:colOff>28575</xdr:colOff>
      <xdr:row>798</xdr:row>
      <xdr:rowOff>79375</xdr:rowOff>
    </xdr:from>
    <xdr:to>
      <xdr:col>1</xdr:col>
      <xdr:colOff>511175</xdr:colOff>
      <xdr:row>799</xdr:row>
      <xdr:rowOff>25400</xdr:rowOff>
    </xdr:to>
    <xdr:pic>
      <xdr:nvPicPr>
        <xdr:cNvPr id="3216" name="Subgraph-BustingCrimes">
          <a:extLst>
            <a:ext uri="{FF2B5EF4-FFF2-40B4-BE49-F238E27FC236}">
              <a16:creationId xmlns:a16="http://schemas.microsoft.com/office/drawing/2014/main" id="{1410D419-BF85-4AEA-8B99-D971329E0F37}"/>
            </a:ext>
          </a:extLst>
        </xdr:cNvPr>
        <xdr:cNvPicPr>
          <a:picLocks/>
        </xdr:cNvPicPr>
      </xdr:nvPicPr>
      <xdr:blipFill>
        <a:blip xmlns:r="http://schemas.openxmlformats.org/officeDocument/2006/relationships" r:embed="rId662">
          <a:extLst>
            <a:ext uri="{28A0092B-C50C-407E-A947-70E740481C1C}">
              <a14:useLocalDpi xmlns:a14="http://schemas.microsoft.com/office/drawing/2010/main" val="0"/>
            </a:ext>
          </a:extLst>
        </a:blip>
        <a:stretch>
          <a:fillRect/>
        </a:stretch>
      </xdr:blipFill>
      <xdr:spPr>
        <a:xfrm>
          <a:off x="1047750" y="296335450"/>
          <a:ext cx="482600" cy="317500"/>
        </a:xfrm>
        <a:prstGeom prst="rect">
          <a:avLst/>
        </a:prstGeom>
      </xdr:spPr>
    </xdr:pic>
    <xdr:clientData/>
  </xdr:twoCellAnchor>
  <xdr:twoCellAnchor editAs="oneCell">
    <xdr:from>
      <xdr:col>1</xdr:col>
      <xdr:colOff>28575</xdr:colOff>
      <xdr:row>799</xdr:row>
      <xdr:rowOff>76200</xdr:rowOff>
    </xdr:from>
    <xdr:to>
      <xdr:col>1</xdr:col>
      <xdr:colOff>511175</xdr:colOff>
      <xdr:row>800</xdr:row>
      <xdr:rowOff>28575</xdr:rowOff>
    </xdr:to>
    <xdr:pic>
      <xdr:nvPicPr>
        <xdr:cNvPr id="3220" name="Subgraph-rfguerrini">
          <a:extLst>
            <a:ext uri="{FF2B5EF4-FFF2-40B4-BE49-F238E27FC236}">
              <a16:creationId xmlns:a16="http://schemas.microsoft.com/office/drawing/2014/main" id="{CC871C66-46C8-40FB-A9AE-261F694C516C}"/>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296703750"/>
          <a:ext cx="482600" cy="317500"/>
        </a:xfrm>
        <a:prstGeom prst="rect">
          <a:avLst/>
        </a:prstGeom>
      </xdr:spPr>
    </xdr:pic>
    <xdr:clientData/>
  </xdr:twoCellAnchor>
  <xdr:twoCellAnchor editAs="oneCell">
    <xdr:from>
      <xdr:col>1</xdr:col>
      <xdr:colOff>28575</xdr:colOff>
      <xdr:row>800</xdr:row>
      <xdr:rowOff>73025</xdr:rowOff>
    </xdr:from>
    <xdr:to>
      <xdr:col>1</xdr:col>
      <xdr:colOff>511175</xdr:colOff>
      <xdr:row>801</xdr:row>
      <xdr:rowOff>19050</xdr:rowOff>
    </xdr:to>
    <xdr:pic>
      <xdr:nvPicPr>
        <xdr:cNvPr id="3224" name="Subgraph-chicityderby">
          <a:extLst>
            <a:ext uri="{FF2B5EF4-FFF2-40B4-BE49-F238E27FC236}">
              <a16:creationId xmlns:a16="http://schemas.microsoft.com/office/drawing/2014/main" id="{E29786B6-5A0A-4BEC-B07D-36EE3031A230}"/>
            </a:ext>
          </a:extLst>
        </xdr:cNvPr>
        <xdr:cNvPicPr>
          <a:picLocks/>
        </xdr:cNvPicPr>
      </xdr:nvPicPr>
      <xdr:blipFill>
        <a:blip xmlns:r="http://schemas.openxmlformats.org/officeDocument/2006/relationships" r:embed="rId625">
          <a:extLst>
            <a:ext uri="{28A0092B-C50C-407E-A947-70E740481C1C}">
              <a14:useLocalDpi xmlns:a14="http://schemas.microsoft.com/office/drawing/2010/main" val="0"/>
            </a:ext>
          </a:extLst>
        </a:blip>
        <a:stretch>
          <a:fillRect/>
        </a:stretch>
      </xdr:blipFill>
      <xdr:spPr>
        <a:xfrm>
          <a:off x="1047750" y="297072050"/>
          <a:ext cx="482600" cy="317500"/>
        </a:xfrm>
        <a:prstGeom prst="rect">
          <a:avLst/>
        </a:prstGeom>
      </xdr:spPr>
    </xdr:pic>
    <xdr:clientData/>
  </xdr:twoCellAnchor>
  <xdr:twoCellAnchor editAs="oneCell">
    <xdr:from>
      <xdr:col>1</xdr:col>
      <xdr:colOff>28575</xdr:colOff>
      <xdr:row>801</xdr:row>
      <xdr:rowOff>69850</xdr:rowOff>
    </xdr:from>
    <xdr:to>
      <xdr:col>1</xdr:col>
      <xdr:colOff>511175</xdr:colOff>
      <xdr:row>802</xdr:row>
      <xdr:rowOff>15875</xdr:rowOff>
    </xdr:to>
    <xdr:pic>
      <xdr:nvPicPr>
        <xdr:cNvPr id="3228" name="Subgraph-59_JDC">
          <a:extLst>
            <a:ext uri="{FF2B5EF4-FFF2-40B4-BE49-F238E27FC236}">
              <a16:creationId xmlns:a16="http://schemas.microsoft.com/office/drawing/2014/main" id="{957792FF-2A67-4A9F-9306-67700D2CD8D3}"/>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1047750" y="297440350"/>
          <a:ext cx="482600" cy="317500"/>
        </a:xfrm>
        <a:prstGeom prst="rect">
          <a:avLst/>
        </a:prstGeom>
      </xdr:spPr>
    </xdr:pic>
    <xdr:clientData/>
  </xdr:twoCellAnchor>
  <xdr:twoCellAnchor editAs="oneCell">
    <xdr:from>
      <xdr:col>1</xdr:col>
      <xdr:colOff>28575</xdr:colOff>
      <xdr:row>802</xdr:row>
      <xdr:rowOff>66675</xdr:rowOff>
    </xdr:from>
    <xdr:to>
      <xdr:col>1</xdr:col>
      <xdr:colOff>511175</xdr:colOff>
      <xdr:row>803</xdr:row>
      <xdr:rowOff>6350</xdr:rowOff>
    </xdr:to>
    <xdr:pic>
      <xdr:nvPicPr>
        <xdr:cNvPr id="3232" name="Subgraph-MrMichaelBurkes">
          <a:extLst>
            <a:ext uri="{FF2B5EF4-FFF2-40B4-BE49-F238E27FC236}">
              <a16:creationId xmlns:a16="http://schemas.microsoft.com/office/drawing/2014/main" id="{C38507E7-5807-4E19-B79F-220113A0F0CD}"/>
            </a:ext>
          </a:extLst>
        </xdr:cNvPr>
        <xdr:cNvPicPr>
          <a:picLocks/>
        </xdr:cNvPicPr>
      </xdr:nvPicPr>
      <xdr:blipFill>
        <a:blip xmlns:r="http://schemas.openxmlformats.org/officeDocument/2006/relationships" r:embed="rId663">
          <a:extLst>
            <a:ext uri="{28A0092B-C50C-407E-A947-70E740481C1C}">
              <a14:useLocalDpi xmlns:a14="http://schemas.microsoft.com/office/drawing/2010/main" val="0"/>
            </a:ext>
          </a:extLst>
        </a:blip>
        <a:stretch>
          <a:fillRect/>
        </a:stretch>
      </xdr:blipFill>
      <xdr:spPr>
        <a:xfrm>
          <a:off x="1047750" y="297808650"/>
          <a:ext cx="482600" cy="317500"/>
        </a:xfrm>
        <a:prstGeom prst="rect">
          <a:avLst/>
        </a:prstGeom>
      </xdr:spPr>
    </xdr:pic>
    <xdr:clientData/>
  </xdr:twoCellAnchor>
  <xdr:twoCellAnchor editAs="oneCell">
    <xdr:from>
      <xdr:col>1</xdr:col>
      <xdr:colOff>28575</xdr:colOff>
      <xdr:row>803</xdr:row>
      <xdr:rowOff>63500</xdr:rowOff>
    </xdr:from>
    <xdr:to>
      <xdr:col>1</xdr:col>
      <xdr:colOff>511175</xdr:colOff>
      <xdr:row>804</xdr:row>
      <xdr:rowOff>9525</xdr:rowOff>
    </xdr:to>
    <xdr:pic>
      <xdr:nvPicPr>
        <xdr:cNvPr id="3236" name="Subgraph-FinisLDaileyIII">
          <a:extLst>
            <a:ext uri="{FF2B5EF4-FFF2-40B4-BE49-F238E27FC236}">
              <a16:creationId xmlns:a16="http://schemas.microsoft.com/office/drawing/2014/main" id="{986BE78E-79A4-4CC5-A2DA-4BF7909808E5}"/>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298176950"/>
          <a:ext cx="482600" cy="317500"/>
        </a:xfrm>
        <a:prstGeom prst="rect">
          <a:avLst/>
        </a:prstGeom>
      </xdr:spPr>
    </xdr:pic>
    <xdr:clientData/>
  </xdr:twoCellAnchor>
  <xdr:twoCellAnchor editAs="oneCell">
    <xdr:from>
      <xdr:col>1</xdr:col>
      <xdr:colOff>28575</xdr:colOff>
      <xdr:row>804</xdr:row>
      <xdr:rowOff>60325</xdr:rowOff>
    </xdr:from>
    <xdr:to>
      <xdr:col>1</xdr:col>
      <xdr:colOff>511175</xdr:colOff>
      <xdr:row>805</xdr:row>
      <xdr:rowOff>6350</xdr:rowOff>
    </xdr:to>
    <xdr:pic>
      <xdr:nvPicPr>
        <xdr:cNvPr id="3240" name="Subgraph-love_JMJ_love">
          <a:extLst>
            <a:ext uri="{FF2B5EF4-FFF2-40B4-BE49-F238E27FC236}">
              <a16:creationId xmlns:a16="http://schemas.microsoft.com/office/drawing/2014/main" id="{AA0DBC0A-ED3D-45C6-B963-BCE2AF870D97}"/>
            </a:ext>
          </a:extLst>
        </xdr:cNvPr>
        <xdr:cNvPicPr>
          <a:picLocks/>
        </xdr:cNvPicPr>
      </xdr:nvPicPr>
      <xdr:blipFill>
        <a:blip xmlns:r="http://schemas.openxmlformats.org/officeDocument/2006/relationships" r:embed="rId664">
          <a:extLst>
            <a:ext uri="{28A0092B-C50C-407E-A947-70E740481C1C}">
              <a14:useLocalDpi xmlns:a14="http://schemas.microsoft.com/office/drawing/2010/main" val="0"/>
            </a:ext>
          </a:extLst>
        </a:blip>
        <a:stretch>
          <a:fillRect/>
        </a:stretch>
      </xdr:blipFill>
      <xdr:spPr>
        <a:xfrm>
          <a:off x="1047750" y="298545250"/>
          <a:ext cx="482600" cy="317500"/>
        </a:xfrm>
        <a:prstGeom prst="rect">
          <a:avLst/>
        </a:prstGeom>
      </xdr:spPr>
    </xdr:pic>
    <xdr:clientData/>
  </xdr:twoCellAnchor>
  <xdr:twoCellAnchor editAs="oneCell">
    <xdr:from>
      <xdr:col>1</xdr:col>
      <xdr:colOff>28575</xdr:colOff>
      <xdr:row>805</xdr:row>
      <xdr:rowOff>57150</xdr:rowOff>
    </xdr:from>
    <xdr:to>
      <xdr:col>1</xdr:col>
      <xdr:colOff>511175</xdr:colOff>
      <xdr:row>806</xdr:row>
      <xdr:rowOff>9525</xdr:rowOff>
    </xdr:to>
    <xdr:pic>
      <xdr:nvPicPr>
        <xdr:cNvPr id="3244" name="Subgraph-MayorByronBrown">
          <a:extLst>
            <a:ext uri="{FF2B5EF4-FFF2-40B4-BE49-F238E27FC236}">
              <a16:creationId xmlns:a16="http://schemas.microsoft.com/office/drawing/2014/main" id="{6C57C126-91C0-4A2F-9723-C73FD7FC6328}"/>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298913550"/>
          <a:ext cx="482600" cy="317500"/>
        </a:xfrm>
        <a:prstGeom prst="rect">
          <a:avLst/>
        </a:prstGeom>
      </xdr:spPr>
    </xdr:pic>
    <xdr:clientData/>
  </xdr:twoCellAnchor>
  <xdr:twoCellAnchor editAs="oneCell">
    <xdr:from>
      <xdr:col>1</xdr:col>
      <xdr:colOff>28575</xdr:colOff>
      <xdr:row>806</xdr:row>
      <xdr:rowOff>53975</xdr:rowOff>
    </xdr:from>
    <xdr:to>
      <xdr:col>1</xdr:col>
      <xdr:colOff>511175</xdr:colOff>
      <xdr:row>807</xdr:row>
      <xdr:rowOff>0</xdr:rowOff>
    </xdr:to>
    <xdr:pic>
      <xdr:nvPicPr>
        <xdr:cNvPr id="3248" name="Subgraph-SaraCarterDC">
          <a:extLst>
            <a:ext uri="{FF2B5EF4-FFF2-40B4-BE49-F238E27FC236}">
              <a16:creationId xmlns:a16="http://schemas.microsoft.com/office/drawing/2014/main" id="{72421051-9D12-4CC2-845D-5771AD618412}"/>
            </a:ext>
          </a:extLst>
        </xdr:cNvPr>
        <xdr:cNvPicPr>
          <a:picLocks/>
        </xdr:cNvPicPr>
      </xdr:nvPicPr>
      <xdr:blipFill>
        <a:blip xmlns:r="http://schemas.openxmlformats.org/officeDocument/2006/relationships" r:embed="rId665">
          <a:extLst>
            <a:ext uri="{28A0092B-C50C-407E-A947-70E740481C1C}">
              <a14:useLocalDpi xmlns:a14="http://schemas.microsoft.com/office/drawing/2010/main" val="0"/>
            </a:ext>
          </a:extLst>
        </a:blip>
        <a:stretch>
          <a:fillRect/>
        </a:stretch>
      </xdr:blipFill>
      <xdr:spPr>
        <a:xfrm>
          <a:off x="1047750" y="299281850"/>
          <a:ext cx="482600" cy="317500"/>
        </a:xfrm>
        <a:prstGeom prst="rect">
          <a:avLst/>
        </a:prstGeom>
      </xdr:spPr>
    </xdr:pic>
    <xdr:clientData/>
  </xdr:twoCellAnchor>
  <xdr:twoCellAnchor editAs="oneCell">
    <xdr:from>
      <xdr:col>1</xdr:col>
      <xdr:colOff>28575</xdr:colOff>
      <xdr:row>807</xdr:row>
      <xdr:rowOff>50800</xdr:rowOff>
    </xdr:from>
    <xdr:to>
      <xdr:col>1</xdr:col>
      <xdr:colOff>511175</xdr:colOff>
      <xdr:row>808</xdr:row>
      <xdr:rowOff>1058</xdr:rowOff>
    </xdr:to>
    <xdr:pic>
      <xdr:nvPicPr>
        <xdr:cNvPr id="3252" name="Subgraph-AP">
          <a:extLst>
            <a:ext uri="{FF2B5EF4-FFF2-40B4-BE49-F238E27FC236}">
              <a16:creationId xmlns:a16="http://schemas.microsoft.com/office/drawing/2014/main" id="{1E52596F-FA6A-4179-AC48-E8041CA5758F}"/>
            </a:ext>
          </a:extLst>
        </xdr:cNvPr>
        <xdr:cNvPicPr>
          <a:picLocks/>
        </xdr:cNvPicPr>
      </xdr:nvPicPr>
      <xdr:blipFill>
        <a:blip xmlns:r="http://schemas.openxmlformats.org/officeDocument/2006/relationships" r:embed="rId666">
          <a:extLst>
            <a:ext uri="{28A0092B-C50C-407E-A947-70E740481C1C}">
              <a14:useLocalDpi xmlns:a14="http://schemas.microsoft.com/office/drawing/2010/main" val="0"/>
            </a:ext>
          </a:extLst>
        </a:blip>
        <a:stretch>
          <a:fillRect/>
        </a:stretch>
      </xdr:blipFill>
      <xdr:spPr>
        <a:xfrm>
          <a:off x="1047750" y="299650150"/>
          <a:ext cx="482600" cy="317500"/>
        </a:xfrm>
        <a:prstGeom prst="rect">
          <a:avLst/>
        </a:prstGeom>
      </xdr:spPr>
    </xdr:pic>
    <xdr:clientData/>
  </xdr:twoCellAnchor>
  <xdr:twoCellAnchor editAs="oneCell">
    <xdr:from>
      <xdr:col>1</xdr:col>
      <xdr:colOff>28575</xdr:colOff>
      <xdr:row>808</xdr:row>
      <xdr:rowOff>47625</xdr:rowOff>
    </xdr:from>
    <xdr:to>
      <xdr:col>1</xdr:col>
      <xdr:colOff>511175</xdr:colOff>
      <xdr:row>809</xdr:row>
      <xdr:rowOff>1058</xdr:rowOff>
    </xdr:to>
    <xdr:pic>
      <xdr:nvPicPr>
        <xdr:cNvPr id="3256" name="Subgraph-HackneyAbbott">
          <a:extLst>
            <a:ext uri="{FF2B5EF4-FFF2-40B4-BE49-F238E27FC236}">
              <a16:creationId xmlns:a16="http://schemas.microsoft.com/office/drawing/2014/main" id="{BCB01EE1-3DF9-4C73-8B2C-E69C42C3B5FD}"/>
            </a:ext>
          </a:extLst>
        </xdr:cNvPr>
        <xdr:cNvPicPr>
          <a:picLocks/>
        </xdr:cNvPicPr>
      </xdr:nvPicPr>
      <xdr:blipFill>
        <a:blip xmlns:r="http://schemas.openxmlformats.org/officeDocument/2006/relationships" r:embed="rId667">
          <a:extLst>
            <a:ext uri="{28A0092B-C50C-407E-A947-70E740481C1C}">
              <a14:useLocalDpi xmlns:a14="http://schemas.microsoft.com/office/drawing/2010/main" val="0"/>
            </a:ext>
          </a:extLst>
        </a:blip>
        <a:stretch>
          <a:fillRect/>
        </a:stretch>
      </xdr:blipFill>
      <xdr:spPr>
        <a:xfrm>
          <a:off x="1047750" y="300018450"/>
          <a:ext cx="482600" cy="317500"/>
        </a:xfrm>
        <a:prstGeom prst="rect">
          <a:avLst/>
        </a:prstGeom>
      </xdr:spPr>
    </xdr:pic>
    <xdr:clientData/>
  </xdr:twoCellAnchor>
  <xdr:twoCellAnchor editAs="oneCell">
    <xdr:from>
      <xdr:col>1</xdr:col>
      <xdr:colOff>28575</xdr:colOff>
      <xdr:row>809</xdr:row>
      <xdr:rowOff>44450</xdr:rowOff>
    </xdr:from>
    <xdr:to>
      <xdr:col>1</xdr:col>
      <xdr:colOff>511175</xdr:colOff>
      <xdr:row>809</xdr:row>
      <xdr:rowOff>361950</xdr:rowOff>
    </xdr:to>
    <xdr:pic>
      <xdr:nvPicPr>
        <xdr:cNvPr id="3260" name="Subgraph-KTHopkins">
          <a:extLst>
            <a:ext uri="{FF2B5EF4-FFF2-40B4-BE49-F238E27FC236}">
              <a16:creationId xmlns:a16="http://schemas.microsoft.com/office/drawing/2014/main" id="{8901966A-CC3C-4C03-99BC-DC5260DE404C}"/>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1047750" y="300386750"/>
          <a:ext cx="482600" cy="317500"/>
        </a:xfrm>
        <a:prstGeom prst="rect">
          <a:avLst/>
        </a:prstGeom>
      </xdr:spPr>
    </xdr:pic>
    <xdr:clientData/>
  </xdr:twoCellAnchor>
  <xdr:twoCellAnchor editAs="oneCell">
    <xdr:from>
      <xdr:col>1</xdr:col>
      <xdr:colOff>28575</xdr:colOff>
      <xdr:row>810</xdr:row>
      <xdr:rowOff>41275</xdr:rowOff>
    </xdr:from>
    <xdr:to>
      <xdr:col>1</xdr:col>
      <xdr:colOff>511175</xdr:colOff>
      <xdr:row>810</xdr:row>
      <xdr:rowOff>358775</xdr:rowOff>
    </xdr:to>
    <xdr:pic>
      <xdr:nvPicPr>
        <xdr:cNvPr id="3264" name="Subgraph-texan_maga">
          <a:extLst>
            <a:ext uri="{FF2B5EF4-FFF2-40B4-BE49-F238E27FC236}">
              <a16:creationId xmlns:a16="http://schemas.microsoft.com/office/drawing/2014/main" id="{28A8A42D-5105-4277-A6B8-038527D7B715}"/>
            </a:ext>
          </a:extLst>
        </xdr:cNvPr>
        <xdr:cNvPicPr>
          <a:picLocks/>
        </xdr:cNvPicPr>
      </xdr:nvPicPr>
      <xdr:blipFill>
        <a:blip xmlns:r="http://schemas.openxmlformats.org/officeDocument/2006/relationships" r:embed="rId668">
          <a:extLst>
            <a:ext uri="{28A0092B-C50C-407E-A947-70E740481C1C}">
              <a14:useLocalDpi xmlns:a14="http://schemas.microsoft.com/office/drawing/2010/main" val="0"/>
            </a:ext>
          </a:extLst>
        </a:blip>
        <a:stretch>
          <a:fillRect/>
        </a:stretch>
      </xdr:blipFill>
      <xdr:spPr>
        <a:xfrm>
          <a:off x="1047750" y="300755050"/>
          <a:ext cx="482600" cy="317500"/>
        </a:xfrm>
        <a:prstGeom prst="rect">
          <a:avLst/>
        </a:prstGeom>
      </xdr:spPr>
    </xdr:pic>
    <xdr:clientData/>
  </xdr:twoCellAnchor>
  <xdr:twoCellAnchor editAs="oneCell">
    <xdr:from>
      <xdr:col>1</xdr:col>
      <xdr:colOff>28575</xdr:colOff>
      <xdr:row>811</xdr:row>
      <xdr:rowOff>38100</xdr:rowOff>
    </xdr:from>
    <xdr:to>
      <xdr:col>1</xdr:col>
      <xdr:colOff>511175</xdr:colOff>
      <xdr:row>811</xdr:row>
      <xdr:rowOff>349250</xdr:rowOff>
    </xdr:to>
    <xdr:pic>
      <xdr:nvPicPr>
        <xdr:cNvPr id="3268" name="Subgraph-benshapiro">
          <a:extLst>
            <a:ext uri="{FF2B5EF4-FFF2-40B4-BE49-F238E27FC236}">
              <a16:creationId xmlns:a16="http://schemas.microsoft.com/office/drawing/2014/main" id="{723D86DE-14D3-4059-9EFF-5C1B3E5D02B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01123350"/>
          <a:ext cx="482600" cy="317500"/>
        </a:xfrm>
        <a:prstGeom prst="rect">
          <a:avLst/>
        </a:prstGeom>
      </xdr:spPr>
    </xdr:pic>
    <xdr:clientData/>
  </xdr:twoCellAnchor>
  <xdr:twoCellAnchor editAs="oneCell">
    <xdr:from>
      <xdr:col>1</xdr:col>
      <xdr:colOff>28575</xdr:colOff>
      <xdr:row>812</xdr:row>
      <xdr:rowOff>34925</xdr:rowOff>
    </xdr:from>
    <xdr:to>
      <xdr:col>1</xdr:col>
      <xdr:colOff>511175</xdr:colOff>
      <xdr:row>812</xdr:row>
      <xdr:rowOff>352425</xdr:rowOff>
    </xdr:to>
    <xdr:pic>
      <xdr:nvPicPr>
        <xdr:cNvPr id="3272" name="Subgraph-MaraLiasson">
          <a:extLst>
            <a:ext uri="{FF2B5EF4-FFF2-40B4-BE49-F238E27FC236}">
              <a16:creationId xmlns:a16="http://schemas.microsoft.com/office/drawing/2014/main" id="{078C3C04-2ED8-4011-A46C-ED9DCF536FF5}"/>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1047750" y="301491650"/>
          <a:ext cx="482600" cy="317500"/>
        </a:xfrm>
        <a:prstGeom prst="rect">
          <a:avLst/>
        </a:prstGeom>
      </xdr:spPr>
    </xdr:pic>
    <xdr:clientData/>
  </xdr:twoCellAnchor>
  <xdr:twoCellAnchor editAs="oneCell">
    <xdr:from>
      <xdr:col>1</xdr:col>
      <xdr:colOff>28575</xdr:colOff>
      <xdr:row>813</xdr:row>
      <xdr:rowOff>31750</xdr:rowOff>
    </xdr:from>
    <xdr:to>
      <xdr:col>1</xdr:col>
      <xdr:colOff>511175</xdr:colOff>
      <xdr:row>813</xdr:row>
      <xdr:rowOff>349250</xdr:rowOff>
    </xdr:to>
    <xdr:pic>
      <xdr:nvPicPr>
        <xdr:cNvPr id="3276" name="Subgraph-BLMLA">
          <a:extLst>
            <a:ext uri="{FF2B5EF4-FFF2-40B4-BE49-F238E27FC236}">
              <a16:creationId xmlns:a16="http://schemas.microsoft.com/office/drawing/2014/main" id="{D856D0A4-6CB2-431E-89DB-90216F00E2DD}"/>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301859950"/>
          <a:ext cx="482600" cy="317500"/>
        </a:xfrm>
        <a:prstGeom prst="rect">
          <a:avLst/>
        </a:prstGeom>
      </xdr:spPr>
    </xdr:pic>
    <xdr:clientData/>
  </xdr:twoCellAnchor>
  <xdr:twoCellAnchor editAs="oneCell">
    <xdr:from>
      <xdr:col>1</xdr:col>
      <xdr:colOff>28575</xdr:colOff>
      <xdr:row>814</xdr:row>
      <xdr:rowOff>28575</xdr:rowOff>
    </xdr:from>
    <xdr:to>
      <xdr:col>1</xdr:col>
      <xdr:colOff>511175</xdr:colOff>
      <xdr:row>814</xdr:row>
      <xdr:rowOff>352425</xdr:rowOff>
    </xdr:to>
    <xdr:pic>
      <xdr:nvPicPr>
        <xdr:cNvPr id="3280" name="Subgraph-TheGene91272461">
          <a:extLst>
            <a:ext uri="{FF2B5EF4-FFF2-40B4-BE49-F238E27FC236}">
              <a16:creationId xmlns:a16="http://schemas.microsoft.com/office/drawing/2014/main" id="{EAF983A6-FBEB-4DE4-8F60-48B51DD455EB}"/>
            </a:ext>
          </a:extLst>
        </xdr:cNvPr>
        <xdr:cNvPicPr>
          <a:picLocks/>
        </xdr:cNvPicPr>
      </xdr:nvPicPr>
      <xdr:blipFill>
        <a:blip xmlns:r="http://schemas.openxmlformats.org/officeDocument/2006/relationships" r:embed="rId586">
          <a:extLst>
            <a:ext uri="{28A0092B-C50C-407E-A947-70E740481C1C}">
              <a14:useLocalDpi xmlns:a14="http://schemas.microsoft.com/office/drawing/2010/main" val="0"/>
            </a:ext>
          </a:extLst>
        </a:blip>
        <a:stretch>
          <a:fillRect/>
        </a:stretch>
      </xdr:blipFill>
      <xdr:spPr>
        <a:xfrm>
          <a:off x="1047750" y="302228250"/>
          <a:ext cx="482600" cy="317500"/>
        </a:xfrm>
        <a:prstGeom prst="rect">
          <a:avLst/>
        </a:prstGeom>
      </xdr:spPr>
    </xdr:pic>
    <xdr:clientData/>
  </xdr:twoCellAnchor>
  <xdr:twoCellAnchor editAs="oneCell">
    <xdr:from>
      <xdr:col>1</xdr:col>
      <xdr:colOff>28575</xdr:colOff>
      <xdr:row>815</xdr:row>
      <xdr:rowOff>25400</xdr:rowOff>
    </xdr:from>
    <xdr:to>
      <xdr:col>1</xdr:col>
      <xdr:colOff>511175</xdr:colOff>
      <xdr:row>815</xdr:row>
      <xdr:rowOff>342900</xdr:rowOff>
    </xdr:to>
    <xdr:pic>
      <xdr:nvPicPr>
        <xdr:cNvPr id="3284" name="Subgraph-KSBWChristopher">
          <a:extLst>
            <a:ext uri="{FF2B5EF4-FFF2-40B4-BE49-F238E27FC236}">
              <a16:creationId xmlns:a16="http://schemas.microsoft.com/office/drawing/2014/main" id="{259B1695-A9DB-4BD4-A6A2-AF50D235A4E2}"/>
            </a:ext>
          </a:extLst>
        </xdr:cNvPr>
        <xdr:cNvPicPr>
          <a:picLocks/>
        </xdr:cNvPicPr>
      </xdr:nvPicPr>
      <xdr:blipFill>
        <a:blip xmlns:r="http://schemas.openxmlformats.org/officeDocument/2006/relationships" r:embed="rId669">
          <a:extLst>
            <a:ext uri="{28A0092B-C50C-407E-A947-70E740481C1C}">
              <a14:useLocalDpi xmlns:a14="http://schemas.microsoft.com/office/drawing/2010/main" val="0"/>
            </a:ext>
          </a:extLst>
        </a:blip>
        <a:stretch>
          <a:fillRect/>
        </a:stretch>
      </xdr:blipFill>
      <xdr:spPr>
        <a:xfrm>
          <a:off x="1047750" y="302596550"/>
          <a:ext cx="482600" cy="317500"/>
        </a:xfrm>
        <a:prstGeom prst="rect">
          <a:avLst/>
        </a:prstGeom>
      </xdr:spPr>
    </xdr:pic>
    <xdr:clientData/>
  </xdr:twoCellAnchor>
  <xdr:twoCellAnchor editAs="oneCell">
    <xdr:from>
      <xdr:col>1</xdr:col>
      <xdr:colOff>28575</xdr:colOff>
      <xdr:row>816</xdr:row>
      <xdr:rowOff>22225</xdr:rowOff>
    </xdr:from>
    <xdr:to>
      <xdr:col>1</xdr:col>
      <xdr:colOff>511175</xdr:colOff>
      <xdr:row>816</xdr:row>
      <xdr:rowOff>339725</xdr:rowOff>
    </xdr:to>
    <xdr:pic>
      <xdr:nvPicPr>
        <xdr:cNvPr id="3288" name="Subgraph-Steeltowin69">
          <a:extLst>
            <a:ext uri="{FF2B5EF4-FFF2-40B4-BE49-F238E27FC236}">
              <a16:creationId xmlns:a16="http://schemas.microsoft.com/office/drawing/2014/main" id="{012D5745-5BB8-48D1-878A-F022195A967A}"/>
            </a:ext>
          </a:extLst>
        </xdr:cNvPr>
        <xdr:cNvPicPr>
          <a:picLocks/>
        </xdr:cNvPicPr>
      </xdr:nvPicPr>
      <xdr:blipFill>
        <a:blip xmlns:r="http://schemas.openxmlformats.org/officeDocument/2006/relationships" r:embed="rId633">
          <a:extLst>
            <a:ext uri="{28A0092B-C50C-407E-A947-70E740481C1C}">
              <a14:useLocalDpi xmlns:a14="http://schemas.microsoft.com/office/drawing/2010/main" val="0"/>
            </a:ext>
          </a:extLst>
        </a:blip>
        <a:stretch>
          <a:fillRect/>
        </a:stretch>
      </xdr:blipFill>
      <xdr:spPr>
        <a:xfrm>
          <a:off x="1047750" y="302964850"/>
          <a:ext cx="482600" cy="317500"/>
        </a:xfrm>
        <a:prstGeom prst="rect">
          <a:avLst/>
        </a:prstGeom>
      </xdr:spPr>
    </xdr:pic>
    <xdr:clientData/>
  </xdr:twoCellAnchor>
  <xdr:twoCellAnchor editAs="oneCell">
    <xdr:from>
      <xdr:col>1</xdr:col>
      <xdr:colOff>28575</xdr:colOff>
      <xdr:row>817</xdr:row>
      <xdr:rowOff>19050</xdr:rowOff>
    </xdr:from>
    <xdr:to>
      <xdr:col>1</xdr:col>
      <xdr:colOff>511175</xdr:colOff>
      <xdr:row>817</xdr:row>
      <xdr:rowOff>330200</xdr:rowOff>
    </xdr:to>
    <xdr:pic>
      <xdr:nvPicPr>
        <xdr:cNvPr id="3292" name="Subgraph-STEVE_MK_">
          <a:extLst>
            <a:ext uri="{FF2B5EF4-FFF2-40B4-BE49-F238E27FC236}">
              <a16:creationId xmlns:a16="http://schemas.microsoft.com/office/drawing/2014/main" id="{B8A3AAA4-A5FD-49A1-BDDE-FA49FED03BA1}"/>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303333150"/>
          <a:ext cx="482600" cy="317500"/>
        </a:xfrm>
        <a:prstGeom prst="rect">
          <a:avLst/>
        </a:prstGeom>
      </xdr:spPr>
    </xdr:pic>
    <xdr:clientData/>
  </xdr:twoCellAnchor>
  <xdr:twoCellAnchor editAs="oneCell">
    <xdr:from>
      <xdr:col>1</xdr:col>
      <xdr:colOff>28575</xdr:colOff>
      <xdr:row>818</xdr:row>
      <xdr:rowOff>15875</xdr:rowOff>
    </xdr:from>
    <xdr:to>
      <xdr:col>1</xdr:col>
      <xdr:colOff>511175</xdr:colOff>
      <xdr:row>818</xdr:row>
      <xdr:rowOff>333375</xdr:rowOff>
    </xdr:to>
    <xdr:pic>
      <xdr:nvPicPr>
        <xdr:cNvPr id="3296" name="Subgraph-btspriority">
          <a:extLst>
            <a:ext uri="{FF2B5EF4-FFF2-40B4-BE49-F238E27FC236}">
              <a16:creationId xmlns:a16="http://schemas.microsoft.com/office/drawing/2014/main" id="{F0860507-91F5-409B-8859-261EB6B4624F}"/>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1047750" y="303701450"/>
          <a:ext cx="482600" cy="317500"/>
        </a:xfrm>
        <a:prstGeom prst="rect">
          <a:avLst/>
        </a:prstGeom>
      </xdr:spPr>
    </xdr:pic>
    <xdr:clientData/>
  </xdr:twoCellAnchor>
  <xdr:twoCellAnchor editAs="oneCell">
    <xdr:from>
      <xdr:col>1</xdr:col>
      <xdr:colOff>28575</xdr:colOff>
      <xdr:row>819</xdr:row>
      <xdr:rowOff>12700</xdr:rowOff>
    </xdr:from>
    <xdr:to>
      <xdr:col>1</xdr:col>
      <xdr:colOff>511175</xdr:colOff>
      <xdr:row>819</xdr:row>
      <xdr:rowOff>330200</xdr:rowOff>
    </xdr:to>
    <xdr:pic>
      <xdr:nvPicPr>
        <xdr:cNvPr id="3300" name="Subgraph-LouA3465">
          <a:extLst>
            <a:ext uri="{FF2B5EF4-FFF2-40B4-BE49-F238E27FC236}">
              <a16:creationId xmlns:a16="http://schemas.microsoft.com/office/drawing/2014/main" id="{5587169A-4D6D-4A09-B6D9-96985CE00192}"/>
            </a:ext>
          </a:extLst>
        </xdr:cNvPr>
        <xdr:cNvPicPr>
          <a:picLocks/>
        </xdr:cNvPicPr>
      </xdr:nvPicPr>
      <xdr:blipFill>
        <a:blip xmlns:r="http://schemas.openxmlformats.org/officeDocument/2006/relationships" r:embed="rId663">
          <a:extLst>
            <a:ext uri="{28A0092B-C50C-407E-A947-70E740481C1C}">
              <a14:useLocalDpi xmlns:a14="http://schemas.microsoft.com/office/drawing/2010/main" val="0"/>
            </a:ext>
          </a:extLst>
        </a:blip>
        <a:stretch>
          <a:fillRect/>
        </a:stretch>
      </xdr:blipFill>
      <xdr:spPr>
        <a:xfrm>
          <a:off x="1047750" y="304069750"/>
          <a:ext cx="482600" cy="317500"/>
        </a:xfrm>
        <a:prstGeom prst="rect">
          <a:avLst/>
        </a:prstGeom>
      </xdr:spPr>
    </xdr:pic>
    <xdr:clientData/>
  </xdr:twoCellAnchor>
  <xdr:twoCellAnchor editAs="oneCell">
    <xdr:from>
      <xdr:col>1</xdr:col>
      <xdr:colOff>28575</xdr:colOff>
      <xdr:row>820</xdr:row>
      <xdr:rowOff>9525</xdr:rowOff>
    </xdr:from>
    <xdr:to>
      <xdr:col>1</xdr:col>
      <xdr:colOff>511175</xdr:colOff>
      <xdr:row>820</xdr:row>
      <xdr:rowOff>333375</xdr:rowOff>
    </xdr:to>
    <xdr:pic>
      <xdr:nvPicPr>
        <xdr:cNvPr id="3304" name="Subgraph-drewbrees">
          <a:extLst>
            <a:ext uri="{FF2B5EF4-FFF2-40B4-BE49-F238E27FC236}">
              <a16:creationId xmlns:a16="http://schemas.microsoft.com/office/drawing/2014/main" id="{D23559E7-64D6-4D71-859A-B609C794CAC6}"/>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1047750" y="304438050"/>
          <a:ext cx="482600" cy="317500"/>
        </a:xfrm>
        <a:prstGeom prst="rect">
          <a:avLst/>
        </a:prstGeom>
      </xdr:spPr>
    </xdr:pic>
    <xdr:clientData/>
  </xdr:twoCellAnchor>
  <xdr:twoCellAnchor editAs="oneCell">
    <xdr:from>
      <xdr:col>1</xdr:col>
      <xdr:colOff>28575</xdr:colOff>
      <xdr:row>821</xdr:row>
      <xdr:rowOff>6350</xdr:rowOff>
    </xdr:from>
    <xdr:to>
      <xdr:col>1</xdr:col>
      <xdr:colOff>511175</xdr:colOff>
      <xdr:row>821</xdr:row>
      <xdr:rowOff>323850</xdr:rowOff>
    </xdr:to>
    <xdr:pic>
      <xdr:nvPicPr>
        <xdr:cNvPr id="3308" name="Subgraph-J0hnnyd0llar">
          <a:extLst>
            <a:ext uri="{FF2B5EF4-FFF2-40B4-BE49-F238E27FC236}">
              <a16:creationId xmlns:a16="http://schemas.microsoft.com/office/drawing/2014/main" id="{DD8B216A-5937-4638-85C4-065A9249A7A1}"/>
            </a:ext>
          </a:extLst>
        </xdr:cNvPr>
        <xdr:cNvPicPr>
          <a:picLocks/>
        </xdr:cNvPicPr>
      </xdr:nvPicPr>
      <xdr:blipFill>
        <a:blip xmlns:r="http://schemas.openxmlformats.org/officeDocument/2006/relationships" r:embed="rId670">
          <a:extLst>
            <a:ext uri="{28A0092B-C50C-407E-A947-70E740481C1C}">
              <a14:useLocalDpi xmlns:a14="http://schemas.microsoft.com/office/drawing/2010/main" val="0"/>
            </a:ext>
          </a:extLst>
        </a:blip>
        <a:stretch>
          <a:fillRect/>
        </a:stretch>
      </xdr:blipFill>
      <xdr:spPr>
        <a:xfrm>
          <a:off x="1047750" y="304806350"/>
          <a:ext cx="482600" cy="317500"/>
        </a:xfrm>
        <a:prstGeom prst="rect">
          <a:avLst/>
        </a:prstGeom>
      </xdr:spPr>
    </xdr:pic>
    <xdr:clientData/>
  </xdr:twoCellAnchor>
  <xdr:twoCellAnchor editAs="oneCell">
    <xdr:from>
      <xdr:col>1</xdr:col>
      <xdr:colOff>28575</xdr:colOff>
      <xdr:row>822</xdr:row>
      <xdr:rowOff>3175</xdr:rowOff>
    </xdr:from>
    <xdr:to>
      <xdr:col>1</xdr:col>
      <xdr:colOff>511175</xdr:colOff>
      <xdr:row>822</xdr:row>
      <xdr:rowOff>320675</xdr:rowOff>
    </xdr:to>
    <xdr:pic>
      <xdr:nvPicPr>
        <xdr:cNvPr id="3312" name="Subgraph-gatewaypundit">
          <a:extLst>
            <a:ext uri="{FF2B5EF4-FFF2-40B4-BE49-F238E27FC236}">
              <a16:creationId xmlns:a16="http://schemas.microsoft.com/office/drawing/2014/main" id="{DE1EE39B-CB2E-4FE8-9B52-1424038CB1AF}"/>
            </a:ext>
          </a:extLst>
        </xdr:cNvPr>
        <xdr:cNvPicPr>
          <a:picLocks/>
        </xdr:cNvPicPr>
      </xdr:nvPicPr>
      <xdr:blipFill>
        <a:blip xmlns:r="http://schemas.openxmlformats.org/officeDocument/2006/relationships" r:embed="rId671">
          <a:extLst>
            <a:ext uri="{28A0092B-C50C-407E-A947-70E740481C1C}">
              <a14:useLocalDpi xmlns:a14="http://schemas.microsoft.com/office/drawing/2010/main" val="0"/>
            </a:ext>
          </a:extLst>
        </a:blip>
        <a:stretch>
          <a:fillRect/>
        </a:stretch>
      </xdr:blipFill>
      <xdr:spPr>
        <a:xfrm>
          <a:off x="1047750" y="305174650"/>
          <a:ext cx="482600" cy="317500"/>
        </a:xfrm>
        <a:prstGeom prst="rect">
          <a:avLst/>
        </a:prstGeom>
      </xdr:spPr>
    </xdr:pic>
    <xdr:clientData/>
  </xdr:twoCellAnchor>
  <xdr:twoCellAnchor editAs="oneCell">
    <xdr:from>
      <xdr:col>1</xdr:col>
      <xdr:colOff>28575</xdr:colOff>
      <xdr:row>823</xdr:row>
      <xdr:rowOff>0</xdr:rowOff>
    </xdr:from>
    <xdr:to>
      <xdr:col>1</xdr:col>
      <xdr:colOff>511175</xdr:colOff>
      <xdr:row>823</xdr:row>
      <xdr:rowOff>311150</xdr:rowOff>
    </xdr:to>
    <xdr:pic>
      <xdr:nvPicPr>
        <xdr:cNvPr id="3316" name="Subgraph-SteveCarell">
          <a:extLst>
            <a:ext uri="{FF2B5EF4-FFF2-40B4-BE49-F238E27FC236}">
              <a16:creationId xmlns:a16="http://schemas.microsoft.com/office/drawing/2014/main" id="{40FCA1A2-0CA5-4A88-BFDD-5B796B8D0665}"/>
            </a:ext>
          </a:extLst>
        </xdr:cNvPr>
        <xdr:cNvPicPr>
          <a:picLocks/>
        </xdr:cNvPicPr>
      </xdr:nvPicPr>
      <xdr:blipFill>
        <a:blip xmlns:r="http://schemas.openxmlformats.org/officeDocument/2006/relationships" r:embed="rId515">
          <a:extLst>
            <a:ext uri="{28A0092B-C50C-407E-A947-70E740481C1C}">
              <a14:useLocalDpi xmlns:a14="http://schemas.microsoft.com/office/drawing/2010/main" val="0"/>
            </a:ext>
          </a:extLst>
        </a:blip>
        <a:stretch>
          <a:fillRect/>
        </a:stretch>
      </xdr:blipFill>
      <xdr:spPr>
        <a:xfrm>
          <a:off x="1047750" y="305542950"/>
          <a:ext cx="482600" cy="317500"/>
        </a:xfrm>
        <a:prstGeom prst="rect">
          <a:avLst/>
        </a:prstGeom>
      </xdr:spPr>
    </xdr:pic>
    <xdr:clientData/>
  </xdr:twoCellAnchor>
  <xdr:twoCellAnchor editAs="oneCell">
    <xdr:from>
      <xdr:col>1</xdr:col>
      <xdr:colOff>28575</xdr:colOff>
      <xdr:row>823</xdr:row>
      <xdr:rowOff>368300</xdr:rowOff>
    </xdr:from>
    <xdr:to>
      <xdr:col>1</xdr:col>
      <xdr:colOff>511175</xdr:colOff>
      <xdr:row>824</xdr:row>
      <xdr:rowOff>314325</xdr:rowOff>
    </xdr:to>
    <xdr:pic>
      <xdr:nvPicPr>
        <xdr:cNvPr id="3320" name="Subgraph-Just_Lisa_1776">
          <a:extLst>
            <a:ext uri="{FF2B5EF4-FFF2-40B4-BE49-F238E27FC236}">
              <a16:creationId xmlns:a16="http://schemas.microsoft.com/office/drawing/2014/main" id="{3FEEA7FD-822A-4AFA-A00D-D319AA507567}"/>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305911250"/>
          <a:ext cx="482600" cy="317500"/>
        </a:xfrm>
        <a:prstGeom prst="rect">
          <a:avLst/>
        </a:prstGeom>
      </xdr:spPr>
    </xdr:pic>
    <xdr:clientData/>
  </xdr:twoCellAnchor>
  <xdr:twoCellAnchor editAs="oneCell">
    <xdr:from>
      <xdr:col>1</xdr:col>
      <xdr:colOff>28575</xdr:colOff>
      <xdr:row>824</xdr:row>
      <xdr:rowOff>365125</xdr:rowOff>
    </xdr:from>
    <xdr:to>
      <xdr:col>1</xdr:col>
      <xdr:colOff>511175</xdr:colOff>
      <xdr:row>825</xdr:row>
      <xdr:rowOff>311150</xdr:rowOff>
    </xdr:to>
    <xdr:pic>
      <xdr:nvPicPr>
        <xdr:cNvPr id="3324" name="Subgraph-chuckwoolery">
          <a:extLst>
            <a:ext uri="{FF2B5EF4-FFF2-40B4-BE49-F238E27FC236}">
              <a16:creationId xmlns:a16="http://schemas.microsoft.com/office/drawing/2014/main" id="{E4B335B9-CE60-4A11-8479-A9DE28D2FB55}"/>
            </a:ext>
          </a:extLst>
        </xdr:cNvPr>
        <xdr:cNvPicPr>
          <a:picLocks/>
        </xdr:cNvPicPr>
      </xdr:nvPicPr>
      <xdr:blipFill>
        <a:blip xmlns:r="http://schemas.openxmlformats.org/officeDocument/2006/relationships" r:embed="rId672">
          <a:extLst>
            <a:ext uri="{28A0092B-C50C-407E-A947-70E740481C1C}">
              <a14:useLocalDpi xmlns:a14="http://schemas.microsoft.com/office/drawing/2010/main" val="0"/>
            </a:ext>
          </a:extLst>
        </a:blip>
        <a:stretch>
          <a:fillRect/>
        </a:stretch>
      </xdr:blipFill>
      <xdr:spPr>
        <a:xfrm>
          <a:off x="1047750" y="306279550"/>
          <a:ext cx="482600" cy="317500"/>
        </a:xfrm>
        <a:prstGeom prst="rect">
          <a:avLst/>
        </a:prstGeom>
      </xdr:spPr>
    </xdr:pic>
    <xdr:clientData/>
  </xdr:twoCellAnchor>
  <xdr:twoCellAnchor editAs="oneCell">
    <xdr:from>
      <xdr:col>1</xdr:col>
      <xdr:colOff>28575</xdr:colOff>
      <xdr:row>825</xdr:row>
      <xdr:rowOff>361950</xdr:rowOff>
    </xdr:from>
    <xdr:to>
      <xdr:col>1</xdr:col>
      <xdr:colOff>511175</xdr:colOff>
      <xdr:row>826</xdr:row>
      <xdr:rowOff>314325</xdr:rowOff>
    </xdr:to>
    <xdr:pic>
      <xdr:nvPicPr>
        <xdr:cNvPr id="3328" name="Subgraph-RexChapman">
          <a:extLst>
            <a:ext uri="{FF2B5EF4-FFF2-40B4-BE49-F238E27FC236}">
              <a16:creationId xmlns:a16="http://schemas.microsoft.com/office/drawing/2014/main" id="{DA22E7D4-8AF2-40DD-9DBD-F7C5768042DB}"/>
            </a:ext>
          </a:extLst>
        </xdr:cNvPr>
        <xdr:cNvPicPr>
          <a:picLocks/>
        </xdr:cNvPicPr>
      </xdr:nvPicPr>
      <xdr:blipFill>
        <a:blip xmlns:r="http://schemas.openxmlformats.org/officeDocument/2006/relationships" r:embed="rId673">
          <a:extLst>
            <a:ext uri="{28A0092B-C50C-407E-A947-70E740481C1C}">
              <a14:useLocalDpi xmlns:a14="http://schemas.microsoft.com/office/drawing/2010/main" val="0"/>
            </a:ext>
          </a:extLst>
        </a:blip>
        <a:stretch>
          <a:fillRect/>
        </a:stretch>
      </xdr:blipFill>
      <xdr:spPr>
        <a:xfrm>
          <a:off x="1047750" y="306647850"/>
          <a:ext cx="482600" cy="317500"/>
        </a:xfrm>
        <a:prstGeom prst="rect">
          <a:avLst/>
        </a:prstGeom>
      </xdr:spPr>
    </xdr:pic>
    <xdr:clientData/>
  </xdr:twoCellAnchor>
  <xdr:twoCellAnchor editAs="oneCell">
    <xdr:from>
      <xdr:col>1</xdr:col>
      <xdr:colOff>28575</xdr:colOff>
      <xdr:row>826</xdr:row>
      <xdr:rowOff>358775</xdr:rowOff>
    </xdr:from>
    <xdr:to>
      <xdr:col>1</xdr:col>
      <xdr:colOff>511175</xdr:colOff>
      <xdr:row>827</xdr:row>
      <xdr:rowOff>304800</xdr:rowOff>
    </xdr:to>
    <xdr:pic>
      <xdr:nvPicPr>
        <xdr:cNvPr id="3332" name="Subgraph-CDMarche">
          <a:extLst>
            <a:ext uri="{FF2B5EF4-FFF2-40B4-BE49-F238E27FC236}">
              <a16:creationId xmlns:a16="http://schemas.microsoft.com/office/drawing/2014/main" id="{6E69A007-24F6-46A8-A781-53B2C9D49D79}"/>
            </a:ext>
          </a:extLst>
        </xdr:cNvPr>
        <xdr:cNvPicPr>
          <a:picLocks/>
        </xdr:cNvPicPr>
      </xdr:nvPicPr>
      <xdr:blipFill>
        <a:blip xmlns:r="http://schemas.openxmlformats.org/officeDocument/2006/relationships" r:embed="rId674">
          <a:extLst>
            <a:ext uri="{28A0092B-C50C-407E-A947-70E740481C1C}">
              <a14:useLocalDpi xmlns:a14="http://schemas.microsoft.com/office/drawing/2010/main" val="0"/>
            </a:ext>
          </a:extLst>
        </a:blip>
        <a:stretch>
          <a:fillRect/>
        </a:stretch>
      </xdr:blipFill>
      <xdr:spPr>
        <a:xfrm>
          <a:off x="1047750" y="307016150"/>
          <a:ext cx="482600" cy="317500"/>
        </a:xfrm>
        <a:prstGeom prst="rect">
          <a:avLst/>
        </a:prstGeom>
      </xdr:spPr>
    </xdr:pic>
    <xdr:clientData/>
  </xdr:twoCellAnchor>
  <xdr:twoCellAnchor editAs="oneCell">
    <xdr:from>
      <xdr:col>1</xdr:col>
      <xdr:colOff>28575</xdr:colOff>
      <xdr:row>827</xdr:row>
      <xdr:rowOff>355600</xdr:rowOff>
    </xdr:from>
    <xdr:to>
      <xdr:col>1</xdr:col>
      <xdr:colOff>511175</xdr:colOff>
      <xdr:row>828</xdr:row>
      <xdr:rowOff>301625</xdr:rowOff>
    </xdr:to>
    <xdr:pic>
      <xdr:nvPicPr>
        <xdr:cNvPr id="3336" name="Subgraph-nytimes">
          <a:extLst>
            <a:ext uri="{FF2B5EF4-FFF2-40B4-BE49-F238E27FC236}">
              <a16:creationId xmlns:a16="http://schemas.microsoft.com/office/drawing/2014/main" id="{5DB2013D-BC75-417E-BBC3-0F2585C5E1C5}"/>
            </a:ext>
          </a:extLst>
        </xdr:cNvPr>
        <xdr:cNvPicPr>
          <a:picLocks/>
        </xdr:cNvPicPr>
      </xdr:nvPicPr>
      <xdr:blipFill>
        <a:blip xmlns:r="http://schemas.openxmlformats.org/officeDocument/2006/relationships" r:embed="rId675">
          <a:extLst>
            <a:ext uri="{28A0092B-C50C-407E-A947-70E740481C1C}">
              <a14:useLocalDpi xmlns:a14="http://schemas.microsoft.com/office/drawing/2010/main" val="0"/>
            </a:ext>
          </a:extLst>
        </a:blip>
        <a:stretch>
          <a:fillRect/>
        </a:stretch>
      </xdr:blipFill>
      <xdr:spPr>
        <a:xfrm>
          <a:off x="1047750" y="307384450"/>
          <a:ext cx="482600" cy="317500"/>
        </a:xfrm>
        <a:prstGeom prst="rect">
          <a:avLst/>
        </a:prstGeom>
      </xdr:spPr>
    </xdr:pic>
    <xdr:clientData/>
  </xdr:twoCellAnchor>
  <xdr:twoCellAnchor editAs="oneCell">
    <xdr:from>
      <xdr:col>1</xdr:col>
      <xdr:colOff>28575</xdr:colOff>
      <xdr:row>828</xdr:row>
      <xdr:rowOff>352425</xdr:rowOff>
    </xdr:from>
    <xdr:to>
      <xdr:col>1</xdr:col>
      <xdr:colOff>511175</xdr:colOff>
      <xdr:row>829</xdr:row>
      <xdr:rowOff>292100</xdr:rowOff>
    </xdr:to>
    <xdr:pic>
      <xdr:nvPicPr>
        <xdr:cNvPr id="3340" name="Subgraph-JonathanTurley">
          <a:extLst>
            <a:ext uri="{FF2B5EF4-FFF2-40B4-BE49-F238E27FC236}">
              <a16:creationId xmlns:a16="http://schemas.microsoft.com/office/drawing/2014/main" id="{880EA582-695F-465C-B0A8-7858D25AB4E9}"/>
            </a:ext>
          </a:extLst>
        </xdr:cNvPr>
        <xdr:cNvPicPr>
          <a:picLocks/>
        </xdr:cNvPicPr>
      </xdr:nvPicPr>
      <xdr:blipFill>
        <a:blip xmlns:r="http://schemas.openxmlformats.org/officeDocument/2006/relationships" r:embed="rId676">
          <a:extLst>
            <a:ext uri="{28A0092B-C50C-407E-A947-70E740481C1C}">
              <a14:useLocalDpi xmlns:a14="http://schemas.microsoft.com/office/drawing/2010/main" val="0"/>
            </a:ext>
          </a:extLst>
        </a:blip>
        <a:stretch>
          <a:fillRect/>
        </a:stretch>
      </xdr:blipFill>
      <xdr:spPr>
        <a:xfrm>
          <a:off x="1047750" y="307752750"/>
          <a:ext cx="482600" cy="317500"/>
        </a:xfrm>
        <a:prstGeom prst="rect">
          <a:avLst/>
        </a:prstGeom>
      </xdr:spPr>
    </xdr:pic>
    <xdr:clientData/>
  </xdr:twoCellAnchor>
  <xdr:twoCellAnchor editAs="oneCell">
    <xdr:from>
      <xdr:col>1</xdr:col>
      <xdr:colOff>28575</xdr:colOff>
      <xdr:row>829</xdr:row>
      <xdr:rowOff>349250</xdr:rowOff>
    </xdr:from>
    <xdr:to>
      <xdr:col>1</xdr:col>
      <xdr:colOff>511175</xdr:colOff>
      <xdr:row>830</xdr:row>
      <xdr:rowOff>295275</xdr:rowOff>
    </xdr:to>
    <xdr:pic>
      <xdr:nvPicPr>
        <xdr:cNvPr id="3344" name="Subgraph-MishyVee">
          <a:extLst>
            <a:ext uri="{FF2B5EF4-FFF2-40B4-BE49-F238E27FC236}">
              <a16:creationId xmlns:a16="http://schemas.microsoft.com/office/drawing/2014/main" id="{6BD51E4D-CDBA-43BC-8625-200394D7B16F}"/>
            </a:ext>
          </a:extLst>
        </xdr:cNvPr>
        <xdr:cNvPicPr>
          <a:picLocks/>
        </xdr:cNvPicPr>
      </xdr:nvPicPr>
      <xdr:blipFill>
        <a:blip xmlns:r="http://schemas.openxmlformats.org/officeDocument/2006/relationships" r:embed="rId677">
          <a:extLst>
            <a:ext uri="{28A0092B-C50C-407E-A947-70E740481C1C}">
              <a14:useLocalDpi xmlns:a14="http://schemas.microsoft.com/office/drawing/2010/main" val="0"/>
            </a:ext>
          </a:extLst>
        </a:blip>
        <a:stretch>
          <a:fillRect/>
        </a:stretch>
      </xdr:blipFill>
      <xdr:spPr>
        <a:xfrm>
          <a:off x="1047750" y="308121050"/>
          <a:ext cx="482600" cy="317500"/>
        </a:xfrm>
        <a:prstGeom prst="rect">
          <a:avLst/>
        </a:prstGeom>
      </xdr:spPr>
    </xdr:pic>
    <xdr:clientData/>
  </xdr:twoCellAnchor>
  <xdr:twoCellAnchor editAs="oneCell">
    <xdr:from>
      <xdr:col>1</xdr:col>
      <xdr:colOff>28575</xdr:colOff>
      <xdr:row>830</xdr:row>
      <xdr:rowOff>346075</xdr:rowOff>
    </xdr:from>
    <xdr:to>
      <xdr:col>1</xdr:col>
      <xdr:colOff>511175</xdr:colOff>
      <xdr:row>831</xdr:row>
      <xdr:rowOff>292100</xdr:rowOff>
    </xdr:to>
    <xdr:pic>
      <xdr:nvPicPr>
        <xdr:cNvPr id="3348" name="Subgraph-laralogan">
          <a:extLst>
            <a:ext uri="{FF2B5EF4-FFF2-40B4-BE49-F238E27FC236}">
              <a16:creationId xmlns:a16="http://schemas.microsoft.com/office/drawing/2014/main" id="{DB7A9723-7F1C-41B1-88D1-E5B116C9FD8E}"/>
            </a:ext>
          </a:extLst>
        </xdr:cNvPr>
        <xdr:cNvPicPr>
          <a:picLocks/>
        </xdr:cNvPicPr>
      </xdr:nvPicPr>
      <xdr:blipFill>
        <a:blip xmlns:r="http://schemas.openxmlformats.org/officeDocument/2006/relationships" r:embed="rId678">
          <a:extLst>
            <a:ext uri="{28A0092B-C50C-407E-A947-70E740481C1C}">
              <a14:useLocalDpi xmlns:a14="http://schemas.microsoft.com/office/drawing/2010/main" val="0"/>
            </a:ext>
          </a:extLst>
        </a:blip>
        <a:stretch>
          <a:fillRect/>
        </a:stretch>
      </xdr:blipFill>
      <xdr:spPr>
        <a:xfrm>
          <a:off x="1047750" y="308489350"/>
          <a:ext cx="482600" cy="317500"/>
        </a:xfrm>
        <a:prstGeom prst="rect">
          <a:avLst/>
        </a:prstGeom>
      </xdr:spPr>
    </xdr:pic>
    <xdr:clientData/>
  </xdr:twoCellAnchor>
  <xdr:twoCellAnchor editAs="oneCell">
    <xdr:from>
      <xdr:col>1</xdr:col>
      <xdr:colOff>28575</xdr:colOff>
      <xdr:row>831</xdr:row>
      <xdr:rowOff>342900</xdr:rowOff>
    </xdr:from>
    <xdr:to>
      <xdr:col>1</xdr:col>
      <xdr:colOff>511175</xdr:colOff>
      <xdr:row>832</xdr:row>
      <xdr:rowOff>295275</xdr:rowOff>
    </xdr:to>
    <xdr:pic>
      <xdr:nvPicPr>
        <xdr:cNvPr id="3352" name="Subgraph-cbrnetaskforce">
          <a:extLst>
            <a:ext uri="{FF2B5EF4-FFF2-40B4-BE49-F238E27FC236}">
              <a16:creationId xmlns:a16="http://schemas.microsoft.com/office/drawing/2014/main" id="{C1960D6C-317C-4326-8D33-98ACDD3B9E90}"/>
            </a:ext>
          </a:extLst>
        </xdr:cNvPr>
        <xdr:cNvPicPr>
          <a:picLocks/>
        </xdr:cNvPicPr>
      </xdr:nvPicPr>
      <xdr:blipFill>
        <a:blip xmlns:r="http://schemas.openxmlformats.org/officeDocument/2006/relationships" r:embed="rId679">
          <a:extLst>
            <a:ext uri="{28A0092B-C50C-407E-A947-70E740481C1C}">
              <a14:useLocalDpi xmlns:a14="http://schemas.microsoft.com/office/drawing/2010/main" val="0"/>
            </a:ext>
          </a:extLst>
        </a:blip>
        <a:stretch>
          <a:fillRect/>
        </a:stretch>
      </xdr:blipFill>
      <xdr:spPr>
        <a:xfrm>
          <a:off x="1047750" y="308857650"/>
          <a:ext cx="482600" cy="317500"/>
        </a:xfrm>
        <a:prstGeom prst="rect">
          <a:avLst/>
        </a:prstGeom>
      </xdr:spPr>
    </xdr:pic>
    <xdr:clientData/>
  </xdr:twoCellAnchor>
  <xdr:twoCellAnchor editAs="oneCell">
    <xdr:from>
      <xdr:col>1</xdr:col>
      <xdr:colOff>28575</xdr:colOff>
      <xdr:row>832</xdr:row>
      <xdr:rowOff>339725</xdr:rowOff>
    </xdr:from>
    <xdr:to>
      <xdr:col>1</xdr:col>
      <xdr:colOff>511175</xdr:colOff>
      <xdr:row>833</xdr:row>
      <xdr:rowOff>285750</xdr:rowOff>
    </xdr:to>
    <xdr:pic>
      <xdr:nvPicPr>
        <xdr:cNvPr id="3356" name="Subgraph-PoliceInspForum">
          <a:extLst>
            <a:ext uri="{FF2B5EF4-FFF2-40B4-BE49-F238E27FC236}">
              <a16:creationId xmlns:a16="http://schemas.microsoft.com/office/drawing/2014/main" id="{7CCDF35C-26DE-411B-8496-29F0648BCFC3}"/>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1047750" y="309225950"/>
          <a:ext cx="482600" cy="317500"/>
        </a:xfrm>
        <a:prstGeom prst="rect">
          <a:avLst/>
        </a:prstGeom>
      </xdr:spPr>
    </xdr:pic>
    <xdr:clientData/>
  </xdr:twoCellAnchor>
  <xdr:twoCellAnchor editAs="oneCell">
    <xdr:from>
      <xdr:col>1</xdr:col>
      <xdr:colOff>28575</xdr:colOff>
      <xdr:row>833</xdr:row>
      <xdr:rowOff>336550</xdr:rowOff>
    </xdr:from>
    <xdr:to>
      <xdr:col>1</xdr:col>
      <xdr:colOff>511175</xdr:colOff>
      <xdr:row>834</xdr:row>
      <xdr:rowOff>282575</xdr:rowOff>
    </xdr:to>
    <xdr:pic>
      <xdr:nvPicPr>
        <xdr:cNvPr id="3360" name="Subgraph-ODMP">
          <a:extLst>
            <a:ext uri="{FF2B5EF4-FFF2-40B4-BE49-F238E27FC236}">
              <a16:creationId xmlns:a16="http://schemas.microsoft.com/office/drawing/2014/main" id="{FDA6492E-0B43-421E-BA9C-4688370F1166}"/>
            </a:ext>
          </a:extLst>
        </xdr:cNvPr>
        <xdr:cNvPicPr>
          <a:picLocks/>
        </xdr:cNvPicPr>
      </xdr:nvPicPr>
      <xdr:blipFill>
        <a:blip xmlns:r="http://schemas.openxmlformats.org/officeDocument/2006/relationships" r:embed="rId680">
          <a:extLst>
            <a:ext uri="{28A0092B-C50C-407E-A947-70E740481C1C}">
              <a14:useLocalDpi xmlns:a14="http://schemas.microsoft.com/office/drawing/2010/main" val="0"/>
            </a:ext>
          </a:extLst>
        </a:blip>
        <a:stretch>
          <a:fillRect/>
        </a:stretch>
      </xdr:blipFill>
      <xdr:spPr>
        <a:xfrm>
          <a:off x="1047750" y="309594250"/>
          <a:ext cx="482600" cy="317500"/>
        </a:xfrm>
        <a:prstGeom prst="rect">
          <a:avLst/>
        </a:prstGeom>
      </xdr:spPr>
    </xdr:pic>
    <xdr:clientData/>
  </xdr:twoCellAnchor>
  <xdr:twoCellAnchor editAs="oneCell">
    <xdr:from>
      <xdr:col>1</xdr:col>
      <xdr:colOff>28575</xdr:colOff>
      <xdr:row>834</xdr:row>
      <xdr:rowOff>333375</xdr:rowOff>
    </xdr:from>
    <xdr:to>
      <xdr:col>1</xdr:col>
      <xdr:colOff>511175</xdr:colOff>
      <xdr:row>835</xdr:row>
      <xdr:rowOff>273050</xdr:rowOff>
    </xdr:to>
    <xdr:pic>
      <xdr:nvPicPr>
        <xdr:cNvPr id="3364" name="Subgraph-roachman61">
          <a:extLst>
            <a:ext uri="{FF2B5EF4-FFF2-40B4-BE49-F238E27FC236}">
              <a16:creationId xmlns:a16="http://schemas.microsoft.com/office/drawing/2014/main" id="{917A3A2E-6F07-44B5-A7A7-E18D44D277AC}"/>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1047750" y="309962550"/>
          <a:ext cx="482600" cy="317500"/>
        </a:xfrm>
        <a:prstGeom prst="rect">
          <a:avLst/>
        </a:prstGeom>
      </xdr:spPr>
    </xdr:pic>
    <xdr:clientData/>
  </xdr:twoCellAnchor>
  <xdr:twoCellAnchor editAs="oneCell">
    <xdr:from>
      <xdr:col>1</xdr:col>
      <xdr:colOff>28575</xdr:colOff>
      <xdr:row>835</xdr:row>
      <xdr:rowOff>330200</xdr:rowOff>
    </xdr:from>
    <xdr:to>
      <xdr:col>1</xdr:col>
      <xdr:colOff>511175</xdr:colOff>
      <xdr:row>836</xdr:row>
      <xdr:rowOff>276225</xdr:rowOff>
    </xdr:to>
    <xdr:pic>
      <xdr:nvPicPr>
        <xdr:cNvPr id="3368" name="Subgraph-SteveSchmidtSES">
          <a:extLst>
            <a:ext uri="{FF2B5EF4-FFF2-40B4-BE49-F238E27FC236}">
              <a16:creationId xmlns:a16="http://schemas.microsoft.com/office/drawing/2014/main" id="{5A139830-56B1-45AE-AD63-5C4560112983}"/>
            </a:ext>
          </a:extLst>
        </xdr:cNvPr>
        <xdr:cNvPicPr>
          <a:picLocks/>
        </xdr:cNvPicPr>
      </xdr:nvPicPr>
      <xdr:blipFill>
        <a:blip xmlns:r="http://schemas.openxmlformats.org/officeDocument/2006/relationships" r:embed="rId681">
          <a:extLst>
            <a:ext uri="{28A0092B-C50C-407E-A947-70E740481C1C}">
              <a14:useLocalDpi xmlns:a14="http://schemas.microsoft.com/office/drawing/2010/main" val="0"/>
            </a:ext>
          </a:extLst>
        </a:blip>
        <a:stretch>
          <a:fillRect/>
        </a:stretch>
      </xdr:blipFill>
      <xdr:spPr>
        <a:xfrm>
          <a:off x="1047750" y="310330850"/>
          <a:ext cx="482600" cy="317500"/>
        </a:xfrm>
        <a:prstGeom prst="rect">
          <a:avLst/>
        </a:prstGeom>
      </xdr:spPr>
    </xdr:pic>
    <xdr:clientData/>
  </xdr:twoCellAnchor>
  <xdr:twoCellAnchor editAs="oneCell">
    <xdr:from>
      <xdr:col>1</xdr:col>
      <xdr:colOff>28575</xdr:colOff>
      <xdr:row>836</xdr:row>
      <xdr:rowOff>327025</xdr:rowOff>
    </xdr:from>
    <xdr:to>
      <xdr:col>1</xdr:col>
      <xdr:colOff>511175</xdr:colOff>
      <xdr:row>837</xdr:row>
      <xdr:rowOff>273050</xdr:rowOff>
    </xdr:to>
    <xdr:pic>
      <xdr:nvPicPr>
        <xdr:cNvPr id="3372" name="Subgraph-Connive">
          <a:extLst>
            <a:ext uri="{FF2B5EF4-FFF2-40B4-BE49-F238E27FC236}">
              <a16:creationId xmlns:a16="http://schemas.microsoft.com/office/drawing/2014/main" id="{8B19F64C-2E60-4426-9533-F53DB4994798}"/>
            </a:ext>
          </a:extLst>
        </xdr:cNvPr>
        <xdr:cNvPicPr>
          <a:picLocks/>
        </xdr:cNvPicPr>
      </xdr:nvPicPr>
      <xdr:blipFill>
        <a:blip xmlns:r="http://schemas.openxmlformats.org/officeDocument/2006/relationships" r:embed="rId682">
          <a:extLst>
            <a:ext uri="{28A0092B-C50C-407E-A947-70E740481C1C}">
              <a14:useLocalDpi xmlns:a14="http://schemas.microsoft.com/office/drawing/2010/main" val="0"/>
            </a:ext>
          </a:extLst>
        </a:blip>
        <a:stretch>
          <a:fillRect/>
        </a:stretch>
      </xdr:blipFill>
      <xdr:spPr>
        <a:xfrm>
          <a:off x="1047750" y="310699150"/>
          <a:ext cx="482600" cy="317500"/>
        </a:xfrm>
        <a:prstGeom prst="rect">
          <a:avLst/>
        </a:prstGeom>
      </xdr:spPr>
    </xdr:pic>
    <xdr:clientData/>
  </xdr:twoCellAnchor>
  <xdr:twoCellAnchor editAs="oneCell">
    <xdr:from>
      <xdr:col>1</xdr:col>
      <xdr:colOff>28575</xdr:colOff>
      <xdr:row>837</xdr:row>
      <xdr:rowOff>323850</xdr:rowOff>
    </xdr:from>
    <xdr:to>
      <xdr:col>1</xdr:col>
      <xdr:colOff>511175</xdr:colOff>
      <xdr:row>838</xdr:row>
      <xdr:rowOff>276225</xdr:rowOff>
    </xdr:to>
    <xdr:pic>
      <xdr:nvPicPr>
        <xdr:cNvPr id="3376" name="Subgraph-Iched69news">
          <a:extLst>
            <a:ext uri="{FF2B5EF4-FFF2-40B4-BE49-F238E27FC236}">
              <a16:creationId xmlns:a16="http://schemas.microsoft.com/office/drawing/2014/main" id="{437E161B-ADE2-4B5B-94A2-F93765126243}"/>
            </a:ext>
          </a:extLst>
        </xdr:cNvPr>
        <xdr:cNvPicPr>
          <a:picLocks/>
        </xdr:cNvPicPr>
      </xdr:nvPicPr>
      <xdr:blipFill>
        <a:blip xmlns:r="http://schemas.openxmlformats.org/officeDocument/2006/relationships" r:embed="rId683">
          <a:extLst>
            <a:ext uri="{28A0092B-C50C-407E-A947-70E740481C1C}">
              <a14:useLocalDpi xmlns:a14="http://schemas.microsoft.com/office/drawing/2010/main" val="0"/>
            </a:ext>
          </a:extLst>
        </a:blip>
        <a:stretch>
          <a:fillRect/>
        </a:stretch>
      </xdr:blipFill>
      <xdr:spPr>
        <a:xfrm>
          <a:off x="1047750" y="311067450"/>
          <a:ext cx="482600" cy="317500"/>
        </a:xfrm>
        <a:prstGeom prst="rect">
          <a:avLst/>
        </a:prstGeom>
      </xdr:spPr>
    </xdr:pic>
    <xdr:clientData/>
  </xdr:twoCellAnchor>
  <xdr:twoCellAnchor editAs="oneCell">
    <xdr:from>
      <xdr:col>1</xdr:col>
      <xdr:colOff>28575</xdr:colOff>
      <xdr:row>838</xdr:row>
      <xdr:rowOff>320675</xdr:rowOff>
    </xdr:from>
    <xdr:to>
      <xdr:col>1</xdr:col>
      <xdr:colOff>511175</xdr:colOff>
      <xdr:row>839</xdr:row>
      <xdr:rowOff>266700</xdr:rowOff>
    </xdr:to>
    <xdr:pic>
      <xdr:nvPicPr>
        <xdr:cNvPr id="3380" name="Subgraph-PascoSheriff">
          <a:extLst>
            <a:ext uri="{FF2B5EF4-FFF2-40B4-BE49-F238E27FC236}">
              <a16:creationId xmlns:a16="http://schemas.microsoft.com/office/drawing/2014/main" id="{43602DA9-C6F3-4E0D-88B1-C308D61D3C3B}"/>
            </a:ext>
          </a:extLst>
        </xdr:cNvPr>
        <xdr:cNvPicPr>
          <a:picLocks/>
        </xdr:cNvPicPr>
      </xdr:nvPicPr>
      <xdr:blipFill>
        <a:blip xmlns:r="http://schemas.openxmlformats.org/officeDocument/2006/relationships" r:embed="rId684">
          <a:extLst>
            <a:ext uri="{28A0092B-C50C-407E-A947-70E740481C1C}">
              <a14:useLocalDpi xmlns:a14="http://schemas.microsoft.com/office/drawing/2010/main" val="0"/>
            </a:ext>
          </a:extLst>
        </a:blip>
        <a:stretch>
          <a:fillRect/>
        </a:stretch>
      </xdr:blipFill>
      <xdr:spPr>
        <a:xfrm>
          <a:off x="1047750" y="311435750"/>
          <a:ext cx="482600" cy="317500"/>
        </a:xfrm>
        <a:prstGeom prst="rect">
          <a:avLst/>
        </a:prstGeom>
      </xdr:spPr>
    </xdr:pic>
    <xdr:clientData/>
  </xdr:twoCellAnchor>
  <xdr:twoCellAnchor editAs="oneCell">
    <xdr:from>
      <xdr:col>1</xdr:col>
      <xdr:colOff>28575</xdr:colOff>
      <xdr:row>839</xdr:row>
      <xdr:rowOff>317500</xdr:rowOff>
    </xdr:from>
    <xdr:to>
      <xdr:col>1</xdr:col>
      <xdr:colOff>511175</xdr:colOff>
      <xdr:row>840</xdr:row>
      <xdr:rowOff>263525</xdr:rowOff>
    </xdr:to>
    <xdr:pic>
      <xdr:nvPicPr>
        <xdr:cNvPr id="3384" name="Subgraph-Paulybats">
          <a:extLst>
            <a:ext uri="{FF2B5EF4-FFF2-40B4-BE49-F238E27FC236}">
              <a16:creationId xmlns:a16="http://schemas.microsoft.com/office/drawing/2014/main" id="{EF9E62CB-7CD5-4A45-A5D5-461067CC05C5}"/>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311804050"/>
          <a:ext cx="482600" cy="317500"/>
        </a:xfrm>
        <a:prstGeom prst="rect">
          <a:avLst/>
        </a:prstGeom>
      </xdr:spPr>
    </xdr:pic>
    <xdr:clientData/>
  </xdr:twoCellAnchor>
  <xdr:twoCellAnchor editAs="oneCell">
    <xdr:from>
      <xdr:col>1</xdr:col>
      <xdr:colOff>28575</xdr:colOff>
      <xdr:row>840</xdr:row>
      <xdr:rowOff>314325</xdr:rowOff>
    </xdr:from>
    <xdr:to>
      <xdr:col>1</xdr:col>
      <xdr:colOff>511175</xdr:colOff>
      <xdr:row>841</xdr:row>
      <xdr:rowOff>254000</xdr:rowOff>
    </xdr:to>
    <xdr:pic>
      <xdr:nvPicPr>
        <xdr:cNvPr id="3388" name="Subgraph-BHNC2020">
          <a:extLst>
            <a:ext uri="{FF2B5EF4-FFF2-40B4-BE49-F238E27FC236}">
              <a16:creationId xmlns:a16="http://schemas.microsoft.com/office/drawing/2014/main" id="{5630FB5E-7722-4E5F-A921-B80E19CBC5F0}"/>
            </a:ext>
          </a:extLst>
        </xdr:cNvPr>
        <xdr:cNvPicPr>
          <a:picLocks/>
        </xdr:cNvPicPr>
      </xdr:nvPicPr>
      <xdr:blipFill>
        <a:blip xmlns:r="http://schemas.openxmlformats.org/officeDocument/2006/relationships" r:embed="rId593">
          <a:extLst>
            <a:ext uri="{28A0092B-C50C-407E-A947-70E740481C1C}">
              <a14:useLocalDpi xmlns:a14="http://schemas.microsoft.com/office/drawing/2010/main" val="0"/>
            </a:ext>
          </a:extLst>
        </a:blip>
        <a:stretch>
          <a:fillRect/>
        </a:stretch>
      </xdr:blipFill>
      <xdr:spPr>
        <a:xfrm>
          <a:off x="1047750" y="312172350"/>
          <a:ext cx="482600" cy="317500"/>
        </a:xfrm>
        <a:prstGeom prst="rect">
          <a:avLst/>
        </a:prstGeom>
      </xdr:spPr>
    </xdr:pic>
    <xdr:clientData/>
  </xdr:twoCellAnchor>
  <xdr:twoCellAnchor editAs="oneCell">
    <xdr:from>
      <xdr:col>1</xdr:col>
      <xdr:colOff>28575</xdr:colOff>
      <xdr:row>841</xdr:row>
      <xdr:rowOff>311150</xdr:rowOff>
    </xdr:from>
    <xdr:to>
      <xdr:col>1</xdr:col>
      <xdr:colOff>511175</xdr:colOff>
      <xdr:row>842</xdr:row>
      <xdr:rowOff>257175</xdr:rowOff>
    </xdr:to>
    <xdr:pic>
      <xdr:nvPicPr>
        <xdr:cNvPr id="3392" name="Subgraph-DamienRieu">
          <a:extLst>
            <a:ext uri="{FF2B5EF4-FFF2-40B4-BE49-F238E27FC236}">
              <a16:creationId xmlns:a16="http://schemas.microsoft.com/office/drawing/2014/main" id="{522843D6-8561-45AD-ABDB-579E644825D8}"/>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1047750" y="312540650"/>
          <a:ext cx="482600" cy="317500"/>
        </a:xfrm>
        <a:prstGeom prst="rect">
          <a:avLst/>
        </a:prstGeom>
      </xdr:spPr>
    </xdr:pic>
    <xdr:clientData/>
  </xdr:twoCellAnchor>
  <xdr:twoCellAnchor editAs="oneCell">
    <xdr:from>
      <xdr:col>1</xdr:col>
      <xdr:colOff>28575</xdr:colOff>
      <xdr:row>842</xdr:row>
      <xdr:rowOff>307975</xdr:rowOff>
    </xdr:from>
    <xdr:to>
      <xdr:col>1</xdr:col>
      <xdr:colOff>511175</xdr:colOff>
      <xdr:row>843</xdr:row>
      <xdr:rowOff>254000</xdr:rowOff>
    </xdr:to>
    <xdr:pic>
      <xdr:nvPicPr>
        <xdr:cNvPr id="3396" name="Subgraph-FrankKlein40">
          <a:extLst>
            <a:ext uri="{FF2B5EF4-FFF2-40B4-BE49-F238E27FC236}">
              <a16:creationId xmlns:a16="http://schemas.microsoft.com/office/drawing/2014/main" id="{8B71650C-F18B-4284-A46A-51ECC14D7911}"/>
            </a:ext>
          </a:extLst>
        </xdr:cNvPr>
        <xdr:cNvPicPr>
          <a:picLocks/>
        </xdr:cNvPicPr>
      </xdr:nvPicPr>
      <xdr:blipFill>
        <a:blip xmlns:r="http://schemas.openxmlformats.org/officeDocument/2006/relationships" r:embed="rId685">
          <a:extLst>
            <a:ext uri="{28A0092B-C50C-407E-A947-70E740481C1C}">
              <a14:useLocalDpi xmlns:a14="http://schemas.microsoft.com/office/drawing/2010/main" val="0"/>
            </a:ext>
          </a:extLst>
        </a:blip>
        <a:stretch>
          <a:fillRect/>
        </a:stretch>
      </xdr:blipFill>
      <xdr:spPr>
        <a:xfrm>
          <a:off x="1047750" y="312908950"/>
          <a:ext cx="482600" cy="317500"/>
        </a:xfrm>
        <a:prstGeom prst="rect">
          <a:avLst/>
        </a:prstGeom>
      </xdr:spPr>
    </xdr:pic>
    <xdr:clientData/>
  </xdr:twoCellAnchor>
  <xdr:twoCellAnchor editAs="oneCell">
    <xdr:from>
      <xdr:col>1</xdr:col>
      <xdr:colOff>28575</xdr:colOff>
      <xdr:row>843</xdr:row>
      <xdr:rowOff>304800</xdr:rowOff>
    </xdr:from>
    <xdr:to>
      <xdr:col>1</xdr:col>
      <xdr:colOff>511175</xdr:colOff>
      <xdr:row>844</xdr:row>
      <xdr:rowOff>257175</xdr:rowOff>
    </xdr:to>
    <xdr:pic>
      <xdr:nvPicPr>
        <xdr:cNvPr id="3400" name="Subgraph-Risa24Cambridge">
          <a:extLst>
            <a:ext uri="{FF2B5EF4-FFF2-40B4-BE49-F238E27FC236}">
              <a16:creationId xmlns:a16="http://schemas.microsoft.com/office/drawing/2014/main" id="{4CA8EE1B-F25C-49E5-9380-915885BD367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3277250"/>
          <a:ext cx="482600" cy="317500"/>
        </a:xfrm>
        <a:prstGeom prst="rect">
          <a:avLst/>
        </a:prstGeom>
      </xdr:spPr>
    </xdr:pic>
    <xdr:clientData/>
  </xdr:twoCellAnchor>
  <xdr:twoCellAnchor editAs="oneCell">
    <xdr:from>
      <xdr:col>1</xdr:col>
      <xdr:colOff>28575</xdr:colOff>
      <xdr:row>844</xdr:row>
      <xdr:rowOff>301625</xdr:rowOff>
    </xdr:from>
    <xdr:to>
      <xdr:col>1</xdr:col>
      <xdr:colOff>511175</xdr:colOff>
      <xdr:row>845</xdr:row>
      <xdr:rowOff>247650</xdr:rowOff>
    </xdr:to>
    <xdr:pic>
      <xdr:nvPicPr>
        <xdr:cNvPr id="3404" name="Subgraph-KateAndrs">
          <a:extLst>
            <a:ext uri="{FF2B5EF4-FFF2-40B4-BE49-F238E27FC236}">
              <a16:creationId xmlns:a16="http://schemas.microsoft.com/office/drawing/2014/main" id="{5F23B0B1-1FCF-435C-A55D-B2E5536C7E1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3645550"/>
          <a:ext cx="482600" cy="317500"/>
        </a:xfrm>
        <a:prstGeom prst="rect">
          <a:avLst/>
        </a:prstGeom>
      </xdr:spPr>
    </xdr:pic>
    <xdr:clientData/>
  </xdr:twoCellAnchor>
  <xdr:twoCellAnchor editAs="oneCell">
    <xdr:from>
      <xdr:col>1</xdr:col>
      <xdr:colOff>28575</xdr:colOff>
      <xdr:row>845</xdr:row>
      <xdr:rowOff>298450</xdr:rowOff>
    </xdr:from>
    <xdr:to>
      <xdr:col>1</xdr:col>
      <xdr:colOff>511175</xdr:colOff>
      <xdr:row>846</xdr:row>
      <xdr:rowOff>244475</xdr:rowOff>
    </xdr:to>
    <xdr:pic>
      <xdr:nvPicPr>
        <xdr:cNvPr id="3408" name="Subgraph-YankeeGoesSouth">
          <a:extLst>
            <a:ext uri="{FF2B5EF4-FFF2-40B4-BE49-F238E27FC236}">
              <a16:creationId xmlns:a16="http://schemas.microsoft.com/office/drawing/2014/main" id="{218E66AD-3FE5-42E6-8169-BFD36CC7BBA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4013850"/>
          <a:ext cx="482600" cy="317500"/>
        </a:xfrm>
        <a:prstGeom prst="rect">
          <a:avLst/>
        </a:prstGeom>
      </xdr:spPr>
    </xdr:pic>
    <xdr:clientData/>
  </xdr:twoCellAnchor>
  <xdr:twoCellAnchor editAs="oneCell">
    <xdr:from>
      <xdr:col>1</xdr:col>
      <xdr:colOff>28575</xdr:colOff>
      <xdr:row>846</xdr:row>
      <xdr:rowOff>295275</xdr:rowOff>
    </xdr:from>
    <xdr:to>
      <xdr:col>1</xdr:col>
      <xdr:colOff>511175</xdr:colOff>
      <xdr:row>847</xdr:row>
      <xdr:rowOff>234950</xdr:rowOff>
    </xdr:to>
    <xdr:pic>
      <xdr:nvPicPr>
        <xdr:cNvPr id="3412" name="Subgraph-pghphotos">
          <a:extLst>
            <a:ext uri="{FF2B5EF4-FFF2-40B4-BE49-F238E27FC236}">
              <a16:creationId xmlns:a16="http://schemas.microsoft.com/office/drawing/2014/main" id="{D0CC096B-ECB3-4517-973A-526878A951C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4382150"/>
          <a:ext cx="482600" cy="317500"/>
        </a:xfrm>
        <a:prstGeom prst="rect">
          <a:avLst/>
        </a:prstGeom>
      </xdr:spPr>
    </xdr:pic>
    <xdr:clientData/>
  </xdr:twoCellAnchor>
  <xdr:twoCellAnchor editAs="oneCell">
    <xdr:from>
      <xdr:col>1</xdr:col>
      <xdr:colOff>28575</xdr:colOff>
      <xdr:row>847</xdr:row>
      <xdr:rowOff>292100</xdr:rowOff>
    </xdr:from>
    <xdr:to>
      <xdr:col>1</xdr:col>
      <xdr:colOff>511175</xdr:colOff>
      <xdr:row>848</xdr:row>
      <xdr:rowOff>238125</xdr:rowOff>
    </xdr:to>
    <xdr:pic>
      <xdr:nvPicPr>
        <xdr:cNvPr id="3416" name="Subgraph-trx20">
          <a:extLst>
            <a:ext uri="{FF2B5EF4-FFF2-40B4-BE49-F238E27FC236}">
              <a16:creationId xmlns:a16="http://schemas.microsoft.com/office/drawing/2014/main" id="{19BCB7EA-2FED-4A8F-BA4F-B446AE7E4BB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4750450"/>
          <a:ext cx="482600" cy="317500"/>
        </a:xfrm>
        <a:prstGeom prst="rect">
          <a:avLst/>
        </a:prstGeom>
      </xdr:spPr>
    </xdr:pic>
    <xdr:clientData/>
  </xdr:twoCellAnchor>
  <xdr:twoCellAnchor editAs="oneCell">
    <xdr:from>
      <xdr:col>1</xdr:col>
      <xdr:colOff>28575</xdr:colOff>
      <xdr:row>848</xdr:row>
      <xdr:rowOff>288925</xdr:rowOff>
    </xdr:from>
    <xdr:to>
      <xdr:col>1</xdr:col>
      <xdr:colOff>511175</xdr:colOff>
      <xdr:row>849</xdr:row>
      <xdr:rowOff>234950</xdr:rowOff>
    </xdr:to>
    <xdr:pic>
      <xdr:nvPicPr>
        <xdr:cNvPr id="3420" name="Subgraph-ZeroHedgeRobot">
          <a:extLst>
            <a:ext uri="{FF2B5EF4-FFF2-40B4-BE49-F238E27FC236}">
              <a16:creationId xmlns:a16="http://schemas.microsoft.com/office/drawing/2014/main" id="{CD6010F1-0872-49A8-BB7C-E42DF4F536A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5118750"/>
          <a:ext cx="482600" cy="317500"/>
        </a:xfrm>
        <a:prstGeom prst="rect">
          <a:avLst/>
        </a:prstGeom>
      </xdr:spPr>
    </xdr:pic>
    <xdr:clientData/>
  </xdr:twoCellAnchor>
  <xdr:twoCellAnchor editAs="oneCell">
    <xdr:from>
      <xdr:col>1</xdr:col>
      <xdr:colOff>28575</xdr:colOff>
      <xdr:row>849</xdr:row>
      <xdr:rowOff>285750</xdr:rowOff>
    </xdr:from>
    <xdr:to>
      <xdr:col>1</xdr:col>
      <xdr:colOff>511175</xdr:colOff>
      <xdr:row>850</xdr:row>
      <xdr:rowOff>238125</xdr:rowOff>
    </xdr:to>
    <xdr:pic>
      <xdr:nvPicPr>
        <xdr:cNvPr id="3424" name="Subgraph-ACAB1147">
          <a:extLst>
            <a:ext uri="{FF2B5EF4-FFF2-40B4-BE49-F238E27FC236}">
              <a16:creationId xmlns:a16="http://schemas.microsoft.com/office/drawing/2014/main" id="{7286CA2D-00AC-4E1B-AEA2-DD66E5A98CC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5487050"/>
          <a:ext cx="482600" cy="317500"/>
        </a:xfrm>
        <a:prstGeom prst="rect">
          <a:avLst/>
        </a:prstGeom>
      </xdr:spPr>
    </xdr:pic>
    <xdr:clientData/>
  </xdr:twoCellAnchor>
  <xdr:twoCellAnchor editAs="oneCell">
    <xdr:from>
      <xdr:col>1</xdr:col>
      <xdr:colOff>28575</xdr:colOff>
      <xdr:row>850</xdr:row>
      <xdr:rowOff>282575</xdr:rowOff>
    </xdr:from>
    <xdr:to>
      <xdr:col>1</xdr:col>
      <xdr:colOff>511175</xdr:colOff>
      <xdr:row>851</xdr:row>
      <xdr:rowOff>228600</xdr:rowOff>
    </xdr:to>
    <xdr:pic>
      <xdr:nvPicPr>
        <xdr:cNvPr id="3428" name="Subgraph-PopResistance">
          <a:extLst>
            <a:ext uri="{FF2B5EF4-FFF2-40B4-BE49-F238E27FC236}">
              <a16:creationId xmlns:a16="http://schemas.microsoft.com/office/drawing/2014/main" id="{E1F91B6B-0ED8-4B41-8557-731EA538AA3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5855350"/>
          <a:ext cx="482600" cy="317500"/>
        </a:xfrm>
        <a:prstGeom prst="rect">
          <a:avLst/>
        </a:prstGeom>
      </xdr:spPr>
    </xdr:pic>
    <xdr:clientData/>
  </xdr:twoCellAnchor>
  <xdr:twoCellAnchor editAs="oneCell">
    <xdr:from>
      <xdr:col>1</xdr:col>
      <xdr:colOff>28575</xdr:colOff>
      <xdr:row>851</xdr:row>
      <xdr:rowOff>279400</xdr:rowOff>
    </xdr:from>
    <xdr:to>
      <xdr:col>1</xdr:col>
      <xdr:colOff>511175</xdr:colOff>
      <xdr:row>852</xdr:row>
      <xdr:rowOff>225425</xdr:rowOff>
    </xdr:to>
    <xdr:pic>
      <xdr:nvPicPr>
        <xdr:cNvPr id="3432" name="Subgraph-rhonda_mangus">
          <a:extLst>
            <a:ext uri="{FF2B5EF4-FFF2-40B4-BE49-F238E27FC236}">
              <a16:creationId xmlns:a16="http://schemas.microsoft.com/office/drawing/2014/main" id="{2CC205B2-FD14-44E7-98A4-ABB38F00BB8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6223650"/>
          <a:ext cx="482600" cy="317500"/>
        </a:xfrm>
        <a:prstGeom prst="rect">
          <a:avLst/>
        </a:prstGeom>
      </xdr:spPr>
    </xdr:pic>
    <xdr:clientData/>
  </xdr:twoCellAnchor>
  <xdr:twoCellAnchor editAs="oneCell">
    <xdr:from>
      <xdr:col>1</xdr:col>
      <xdr:colOff>28575</xdr:colOff>
      <xdr:row>852</xdr:row>
      <xdr:rowOff>276225</xdr:rowOff>
    </xdr:from>
    <xdr:to>
      <xdr:col>1</xdr:col>
      <xdr:colOff>511175</xdr:colOff>
      <xdr:row>853</xdr:row>
      <xdr:rowOff>215900</xdr:rowOff>
    </xdr:to>
    <xdr:pic>
      <xdr:nvPicPr>
        <xdr:cNvPr id="3436" name="Subgraph-leach_susan">
          <a:extLst>
            <a:ext uri="{FF2B5EF4-FFF2-40B4-BE49-F238E27FC236}">
              <a16:creationId xmlns:a16="http://schemas.microsoft.com/office/drawing/2014/main" id="{2AF1C4A0-129A-42E6-9019-CC68E182F5F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6591950"/>
          <a:ext cx="482600" cy="317500"/>
        </a:xfrm>
        <a:prstGeom prst="rect">
          <a:avLst/>
        </a:prstGeom>
      </xdr:spPr>
    </xdr:pic>
    <xdr:clientData/>
  </xdr:twoCellAnchor>
  <xdr:twoCellAnchor editAs="oneCell">
    <xdr:from>
      <xdr:col>1</xdr:col>
      <xdr:colOff>28575</xdr:colOff>
      <xdr:row>853</xdr:row>
      <xdr:rowOff>273050</xdr:rowOff>
    </xdr:from>
    <xdr:to>
      <xdr:col>1</xdr:col>
      <xdr:colOff>511175</xdr:colOff>
      <xdr:row>854</xdr:row>
      <xdr:rowOff>219075</xdr:rowOff>
    </xdr:to>
    <xdr:pic>
      <xdr:nvPicPr>
        <xdr:cNvPr id="3440" name="Subgraph-MicahNR">
          <a:extLst>
            <a:ext uri="{FF2B5EF4-FFF2-40B4-BE49-F238E27FC236}">
              <a16:creationId xmlns:a16="http://schemas.microsoft.com/office/drawing/2014/main" id="{6D3F0658-3E1E-4251-A249-3195E5627D6C}"/>
            </a:ext>
          </a:extLst>
        </xdr:cNvPr>
        <xdr:cNvPicPr>
          <a:picLocks/>
        </xdr:cNvPicPr>
      </xdr:nvPicPr>
      <xdr:blipFill>
        <a:blip xmlns:r="http://schemas.openxmlformats.org/officeDocument/2006/relationships" r:embed="rId686">
          <a:extLst>
            <a:ext uri="{28A0092B-C50C-407E-A947-70E740481C1C}">
              <a14:useLocalDpi xmlns:a14="http://schemas.microsoft.com/office/drawing/2010/main" val="0"/>
            </a:ext>
          </a:extLst>
        </a:blip>
        <a:stretch>
          <a:fillRect/>
        </a:stretch>
      </xdr:blipFill>
      <xdr:spPr>
        <a:xfrm>
          <a:off x="1047750" y="316960250"/>
          <a:ext cx="482600" cy="317500"/>
        </a:xfrm>
        <a:prstGeom prst="rect">
          <a:avLst/>
        </a:prstGeom>
      </xdr:spPr>
    </xdr:pic>
    <xdr:clientData/>
  </xdr:twoCellAnchor>
  <xdr:twoCellAnchor editAs="oneCell">
    <xdr:from>
      <xdr:col>1</xdr:col>
      <xdr:colOff>28575</xdr:colOff>
      <xdr:row>854</xdr:row>
      <xdr:rowOff>269875</xdr:rowOff>
    </xdr:from>
    <xdr:to>
      <xdr:col>1</xdr:col>
      <xdr:colOff>511175</xdr:colOff>
      <xdr:row>855</xdr:row>
      <xdr:rowOff>215900</xdr:rowOff>
    </xdr:to>
    <xdr:pic>
      <xdr:nvPicPr>
        <xdr:cNvPr id="3444" name="Subgraph-TheSilentsPR">
          <a:extLst>
            <a:ext uri="{FF2B5EF4-FFF2-40B4-BE49-F238E27FC236}">
              <a16:creationId xmlns:a16="http://schemas.microsoft.com/office/drawing/2014/main" id="{77D62DF4-8F4B-4599-9C65-DA774F6CFA58}"/>
            </a:ext>
          </a:extLst>
        </xdr:cNvPr>
        <xdr:cNvPicPr>
          <a:picLocks/>
        </xdr:cNvPicPr>
      </xdr:nvPicPr>
      <xdr:blipFill>
        <a:blip xmlns:r="http://schemas.openxmlformats.org/officeDocument/2006/relationships" r:embed="rId686">
          <a:extLst>
            <a:ext uri="{28A0092B-C50C-407E-A947-70E740481C1C}">
              <a14:useLocalDpi xmlns:a14="http://schemas.microsoft.com/office/drawing/2010/main" val="0"/>
            </a:ext>
          </a:extLst>
        </a:blip>
        <a:stretch>
          <a:fillRect/>
        </a:stretch>
      </xdr:blipFill>
      <xdr:spPr>
        <a:xfrm>
          <a:off x="1047750" y="317328550"/>
          <a:ext cx="482600" cy="317500"/>
        </a:xfrm>
        <a:prstGeom prst="rect">
          <a:avLst/>
        </a:prstGeom>
      </xdr:spPr>
    </xdr:pic>
    <xdr:clientData/>
  </xdr:twoCellAnchor>
  <xdr:twoCellAnchor editAs="oneCell">
    <xdr:from>
      <xdr:col>1</xdr:col>
      <xdr:colOff>28575</xdr:colOff>
      <xdr:row>855</xdr:row>
      <xdr:rowOff>266700</xdr:rowOff>
    </xdr:from>
    <xdr:to>
      <xdr:col>1</xdr:col>
      <xdr:colOff>511175</xdr:colOff>
      <xdr:row>856</xdr:row>
      <xdr:rowOff>219075</xdr:rowOff>
    </xdr:to>
    <xdr:pic>
      <xdr:nvPicPr>
        <xdr:cNvPr id="3448" name="Subgraph-00zzzzzzzzz">
          <a:extLst>
            <a:ext uri="{FF2B5EF4-FFF2-40B4-BE49-F238E27FC236}">
              <a16:creationId xmlns:a16="http://schemas.microsoft.com/office/drawing/2014/main" id="{9770C63F-F698-4EF6-AE25-BB6812D921E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7696850"/>
          <a:ext cx="482600" cy="317500"/>
        </a:xfrm>
        <a:prstGeom prst="rect">
          <a:avLst/>
        </a:prstGeom>
      </xdr:spPr>
    </xdr:pic>
    <xdr:clientData/>
  </xdr:twoCellAnchor>
  <xdr:twoCellAnchor editAs="oneCell">
    <xdr:from>
      <xdr:col>1</xdr:col>
      <xdr:colOff>28575</xdr:colOff>
      <xdr:row>856</xdr:row>
      <xdr:rowOff>263525</xdr:rowOff>
    </xdr:from>
    <xdr:to>
      <xdr:col>1</xdr:col>
      <xdr:colOff>511175</xdr:colOff>
      <xdr:row>857</xdr:row>
      <xdr:rowOff>209550</xdr:rowOff>
    </xdr:to>
    <xdr:pic>
      <xdr:nvPicPr>
        <xdr:cNvPr id="3452" name="Subgraph-cliftonnj">
          <a:extLst>
            <a:ext uri="{FF2B5EF4-FFF2-40B4-BE49-F238E27FC236}">
              <a16:creationId xmlns:a16="http://schemas.microsoft.com/office/drawing/2014/main" id="{284FD57D-92E2-44FD-9ED4-CD2BCF8DA99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8065150"/>
          <a:ext cx="482600" cy="317500"/>
        </a:xfrm>
        <a:prstGeom prst="rect">
          <a:avLst/>
        </a:prstGeom>
      </xdr:spPr>
    </xdr:pic>
    <xdr:clientData/>
  </xdr:twoCellAnchor>
  <xdr:twoCellAnchor editAs="oneCell">
    <xdr:from>
      <xdr:col>1</xdr:col>
      <xdr:colOff>28575</xdr:colOff>
      <xdr:row>857</xdr:row>
      <xdr:rowOff>260350</xdr:rowOff>
    </xdr:from>
    <xdr:to>
      <xdr:col>1</xdr:col>
      <xdr:colOff>511175</xdr:colOff>
      <xdr:row>858</xdr:row>
      <xdr:rowOff>206375</xdr:rowOff>
    </xdr:to>
    <xdr:pic>
      <xdr:nvPicPr>
        <xdr:cNvPr id="3456" name="Subgraph-Prim3LoL">
          <a:extLst>
            <a:ext uri="{FF2B5EF4-FFF2-40B4-BE49-F238E27FC236}">
              <a16:creationId xmlns:a16="http://schemas.microsoft.com/office/drawing/2014/main" id="{275DF0F1-6D5D-48AD-A0F8-967FF7A3F98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18433450"/>
          <a:ext cx="482600" cy="317500"/>
        </a:xfrm>
        <a:prstGeom prst="rect">
          <a:avLst/>
        </a:prstGeom>
      </xdr:spPr>
    </xdr:pic>
    <xdr:clientData/>
  </xdr:twoCellAnchor>
  <xdr:twoCellAnchor editAs="oneCell">
    <xdr:from>
      <xdr:col>1</xdr:col>
      <xdr:colOff>28575</xdr:colOff>
      <xdr:row>858</xdr:row>
      <xdr:rowOff>257175</xdr:rowOff>
    </xdr:from>
    <xdr:to>
      <xdr:col>1</xdr:col>
      <xdr:colOff>511175</xdr:colOff>
      <xdr:row>859</xdr:row>
      <xdr:rowOff>196850</xdr:rowOff>
    </xdr:to>
    <xdr:pic>
      <xdr:nvPicPr>
        <xdr:cNvPr id="3460" name="Subgraph-kiddukes1">
          <a:extLst>
            <a:ext uri="{FF2B5EF4-FFF2-40B4-BE49-F238E27FC236}">
              <a16:creationId xmlns:a16="http://schemas.microsoft.com/office/drawing/2014/main" id="{8C448FF7-73D0-405C-9B27-3A07DF355D2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8801750"/>
          <a:ext cx="482600" cy="317500"/>
        </a:xfrm>
        <a:prstGeom prst="rect">
          <a:avLst/>
        </a:prstGeom>
      </xdr:spPr>
    </xdr:pic>
    <xdr:clientData/>
  </xdr:twoCellAnchor>
  <xdr:twoCellAnchor editAs="oneCell">
    <xdr:from>
      <xdr:col>1</xdr:col>
      <xdr:colOff>28575</xdr:colOff>
      <xdr:row>859</xdr:row>
      <xdr:rowOff>254000</xdr:rowOff>
    </xdr:from>
    <xdr:to>
      <xdr:col>1</xdr:col>
      <xdr:colOff>511175</xdr:colOff>
      <xdr:row>860</xdr:row>
      <xdr:rowOff>200025</xdr:rowOff>
    </xdr:to>
    <xdr:pic>
      <xdr:nvPicPr>
        <xdr:cNvPr id="3464" name="Subgraph-Sheklen">
          <a:extLst>
            <a:ext uri="{FF2B5EF4-FFF2-40B4-BE49-F238E27FC236}">
              <a16:creationId xmlns:a16="http://schemas.microsoft.com/office/drawing/2014/main" id="{A9313175-2242-4D26-8215-E2958D045B57}"/>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319170050"/>
          <a:ext cx="482600" cy="317500"/>
        </a:xfrm>
        <a:prstGeom prst="rect">
          <a:avLst/>
        </a:prstGeom>
      </xdr:spPr>
    </xdr:pic>
    <xdr:clientData/>
  </xdr:twoCellAnchor>
  <xdr:twoCellAnchor editAs="oneCell">
    <xdr:from>
      <xdr:col>1</xdr:col>
      <xdr:colOff>28575</xdr:colOff>
      <xdr:row>860</xdr:row>
      <xdr:rowOff>250825</xdr:rowOff>
    </xdr:from>
    <xdr:to>
      <xdr:col>1</xdr:col>
      <xdr:colOff>511175</xdr:colOff>
      <xdr:row>861</xdr:row>
      <xdr:rowOff>196850</xdr:rowOff>
    </xdr:to>
    <xdr:pic>
      <xdr:nvPicPr>
        <xdr:cNvPr id="3468" name="Subgraph-YahooNews">
          <a:extLst>
            <a:ext uri="{FF2B5EF4-FFF2-40B4-BE49-F238E27FC236}">
              <a16:creationId xmlns:a16="http://schemas.microsoft.com/office/drawing/2014/main" id="{11A1133D-42DF-416B-A55C-2D45B7A91325}"/>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319538350"/>
          <a:ext cx="482600" cy="317500"/>
        </a:xfrm>
        <a:prstGeom prst="rect">
          <a:avLst/>
        </a:prstGeom>
      </xdr:spPr>
    </xdr:pic>
    <xdr:clientData/>
  </xdr:twoCellAnchor>
  <xdr:twoCellAnchor editAs="oneCell">
    <xdr:from>
      <xdr:col>1</xdr:col>
      <xdr:colOff>28575</xdr:colOff>
      <xdr:row>861</xdr:row>
      <xdr:rowOff>247650</xdr:rowOff>
    </xdr:from>
    <xdr:to>
      <xdr:col>1</xdr:col>
      <xdr:colOff>511175</xdr:colOff>
      <xdr:row>862</xdr:row>
      <xdr:rowOff>200025</xdr:rowOff>
    </xdr:to>
    <xdr:pic>
      <xdr:nvPicPr>
        <xdr:cNvPr id="3472" name="Subgraph-steffrock2020">
          <a:extLst>
            <a:ext uri="{FF2B5EF4-FFF2-40B4-BE49-F238E27FC236}">
              <a16:creationId xmlns:a16="http://schemas.microsoft.com/office/drawing/2014/main" id="{58FBFC35-181E-4743-A834-0AE79565D1C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19906650"/>
          <a:ext cx="482600" cy="317500"/>
        </a:xfrm>
        <a:prstGeom prst="rect">
          <a:avLst/>
        </a:prstGeom>
      </xdr:spPr>
    </xdr:pic>
    <xdr:clientData/>
  </xdr:twoCellAnchor>
  <xdr:twoCellAnchor editAs="oneCell">
    <xdr:from>
      <xdr:col>1</xdr:col>
      <xdr:colOff>28575</xdr:colOff>
      <xdr:row>862</xdr:row>
      <xdr:rowOff>244475</xdr:rowOff>
    </xdr:from>
    <xdr:to>
      <xdr:col>1</xdr:col>
      <xdr:colOff>511175</xdr:colOff>
      <xdr:row>863</xdr:row>
      <xdr:rowOff>190500</xdr:rowOff>
    </xdr:to>
    <xdr:pic>
      <xdr:nvPicPr>
        <xdr:cNvPr id="3476" name="Subgraph-netflix">
          <a:extLst>
            <a:ext uri="{FF2B5EF4-FFF2-40B4-BE49-F238E27FC236}">
              <a16:creationId xmlns:a16="http://schemas.microsoft.com/office/drawing/2014/main" id="{32BCD55A-A347-43C4-AC7B-73AADB1B354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0274950"/>
          <a:ext cx="482600" cy="317500"/>
        </a:xfrm>
        <a:prstGeom prst="rect">
          <a:avLst/>
        </a:prstGeom>
      </xdr:spPr>
    </xdr:pic>
    <xdr:clientData/>
  </xdr:twoCellAnchor>
  <xdr:twoCellAnchor editAs="oneCell">
    <xdr:from>
      <xdr:col>1</xdr:col>
      <xdr:colOff>28575</xdr:colOff>
      <xdr:row>863</xdr:row>
      <xdr:rowOff>241300</xdr:rowOff>
    </xdr:from>
    <xdr:to>
      <xdr:col>1</xdr:col>
      <xdr:colOff>511175</xdr:colOff>
      <xdr:row>864</xdr:row>
      <xdr:rowOff>187325</xdr:rowOff>
    </xdr:to>
    <xdr:pic>
      <xdr:nvPicPr>
        <xdr:cNvPr id="3480" name="Subgraph-FakeYouOut66">
          <a:extLst>
            <a:ext uri="{FF2B5EF4-FFF2-40B4-BE49-F238E27FC236}">
              <a16:creationId xmlns:a16="http://schemas.microsoft.com/office/drawing/2014/main" id="{1F17C062-7E55-42D3-9549-5DF7F0BBFD9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0643250"/>
          <a:ext cx="482600" cy="317500"/>
        </a:xfrm>
        <a:prstGeom prst="rect">
          <a:avLst/>
        </a:prstGeom>
      </xdr:spPr>
    </xdr:pic>
    <xdr:clientData/>
  </xdr:twoCellAnchor>
  <xdr:twoCellAnchor editAs="oneCell">
    <xdr:from>
      <xdr:col>1</xdr:col>
      <xdr:colOff>28575</xdr:colOff>
      <xdr:row>864</xdr:row>
      <xdr:rowOff>238125</xdr:rowOff>
    </xdr:from>
    <xdr:to>
      <xdr:col>1</xdr:col>
      <xdr:colOff>511175</xdr:colOff>
      <xdr:row>865</xdr:row>
      <xdr:rowOff>177800</xdr:rowOff>
    </xdr:to>
    <xdr:pic>
      <xdr:nvPicPr>
        <xdr:cNvPr id="3484" name="Subgraph-moorehn">
          <a:extLst>
            <a:ext uri="{FF2B5EF4-FFF2-40B4-BE49-F238E27FC236}">
              <a16:creationId xmlns:a16="http://schemas.microsoft.com/office/drawing/2014/main" id="{4AE87547-CDDF-4FF5-8582-21FCF834A46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21011550"/>
          <a:ext cx="482600" cy="317500"/>
        </a:xfrm>
        <a:prstGeom prst="rect">
          <a:avLst/>
        </a:prstGeom>
      </xdr:spPr>
    </xdr:pic>
    <xdr:clientData/>
  </xdr:twoCellAnchor>
  <xdr:twoCellAnchor editAs="oneCell">
    <xdr:from>
      <xdr:col>1</xdr:col>
      <xdr:colOff>28575</xdr:colOff>
      <xdr:row>865</xdr:row>
      <xdr:rowOff>234950</xdr:rowOff>
    </xdr:from>
    <xdr:to>
      <xdr:col>1</xdr:col>
      <xdr:colOff>511175</xdr:colOff>
      <xdr:row>866</xdr:row>
      <xdr:rowOff>180975</xdr:rowOff>
    </xdr:to>
    <xdr:pic>
      <xdr:nvPicPr>
        <xdr:cNvPr id="3488" name="Subgraph-mjones1968ok">
          <a:extLst>
            <a:ext uri="{FF2B5EF4-FFF2-40B4-BE49-F238E27FC236}">
              <a16:creationId xmlns:a16="http://schemas.microsoft.com/office/drawing/2014/main" id="{EC298375-666B-4DAE-9691-22B901FFE6E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1379850"/>
          <a:ext cx="482600" cy="317500"/>
        </a:xfrm>
        <a:prstGeom prst="rect">
          <a:avLst/>
        </a:prstGeom>
      </xdr:spPr>
    </xdr:pic>
    <xdr:clientData/>
  </xdr:twoCellAnchor>
  <xdr:twoCellAnchor editAs="oneCell">
    <xdr:from>
      <xdr:col>1</xdr:col>
      <xdr:colOff>28575</xdr:colOff>
      <xdr:row>866</xdr:row>
      <xdr:rowOff>231775</xdr:rowOff>
    </xdr:from>
    <xdr:to>
      <xdr:col>1</xdr:col>
      <xdr:colOff>511175</xdr:colOff>
      <xdr:row>867</xdr:row>
      <xdr:rowOff>177800</xdr:rowOff>
    </xdr:to>
    <xdr:pic>
      <xdr:nvPicPr>
        <xdr:cNvPr id="3492" name="Subgraph-GovStitt">
          <a:extLst>
            <a:ext uri="{FF2B5EF4-FFF2-40B4-BE49-F238E27FC236}">
              <a16:creationId xmlns:a16="http://schemas.microsoft.com/office/drawing/2014/main" id="{A1C33340-014B-483F-99A4-583D2BE66DF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1748150"/>
          <a:ext cx="482600" cy="317500"/>
        </a:xfrm>
        <a:prstGeom prst="rect">
          <a:avLst/>
        </a:prstGeom>
      </xdr:spPr>
    </xdr:pic>
    <xdr:clientData/>
  </xdr:twoCellAnchor>
  <xdr:twoCellAnchor editAs="oneCell">
    <xdr:from>
      <xdr:col>1</xdr:col>
      <xdr:colOff>28575</xdr:colOff>
      <xdr:row>867</xdr:row>
      <xdr:rowOff>228600</xdr:rowOff>
    </xdr:from>
    <xdr:to>
      <xdr:col>1</xdr:col>
      <xdr:colOff>511175</xdr:colOff>
      <xdr:row>868</xdr:row>
      <xdr:rowOff>180975</xdr:rowOff>
    </xdr:to>
    <xdr:pic>
      <xdr:nvPicPr>
        <xdr:cNvPr id="3496" name="Subgraph-Fu_Schneider">
          <a:extLst>
            <a:ext uri="{FF2B5EF4-FFF2-40B4-BE49-F238E27FC236}">
              <a16:creationId xmlns:a16="http://schemas.microsoft.com/office/drawing/2014/main" id="{6AE4DB6F-5DBC-48B5-AAFC-6B54C4F612C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2116450"/>
          <a:ext cx="482600" cy="317500"/>
        </a:xfrm>
        <a:prstGeom prst="rect">
          <a:avLst/>
        </a:prstGeom>
      </xdr:spPr>
    </xdr:pic>
    <xdr:clientData/>
  </xdr:twoCellAnchor>
  <xdr:twoCellAnchor editAs="oneCell">
    <xdr:from>
      <xdr:col>1</xdr:col>
      <xdr:colOff>28575</xdr:colOff>
      <xdr:row>868</xdr:row>
      <xdr:rowOff>225425</xdr:rowOff>
    </xdr:from>
    <xdr:to>
      <xdr:col>1</xdr:col>
      <xdr:colOff>511175</xdr:colOff>
      <xdr:row>869</xdr:row>
      <xdr:rowOff>171450</xdr:rowOff>
    </xdr:to>
    <xdr:pic>
      <xdr:nvPicPr>
        <xdr:cNvPr id="3500" name="Subgraph-n_roettgen">
          <a:extLst>
            <a:ext uri="{FF2B5EF4-FFF2-40B4-BE49-F238E27FC236}">
              <a16:creationId xmlns:a16="http://schemas.microsoft.com/office/drawing/2014/main" id="{50519D7D-9F30-4FBD-B57C-95BF40D9E2E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2484750"/>
          <a:ext cx="482600" cy="317500"/>
        </a:xfrm>
        <a:prstGeom prst="rect">
          <a:avLst/>
        </a:prstGeom>
      </xdr:spPr>
    </xdr:pic>
    <xdr:clientData/>
  </xdr:twoCellAnchor>
  <xdr:twoCellAnchor editAs="oneCell">
    <xdr:from>
      <xdr:col>1</xdr:col>
      <xdr:colOff>28575</xdr:colOff>
      <xdr:row>869</xdr:row>
      <xdr:rowOff>222250</xdr:rowOff>
    </xdr:from>
    <xdr:to>
      <xdr:col>1</xdr:col>
      <xdr:colOff>511175</xdr:colOff>
      <xdr:row>870</xdr:row>
      <xdr:rowOff>168275</xdr:rowOff>
    </xdr:to>
    <xdr:pic>
      <xdr:nvPicPr>
        <xdr:cNvPr id="3504" name="Subgraph-scharlie8408">
          <a:extLst>
            <a:ext uri="{FF2B5EF4-FFF2-40B4-BE49-F238E27FC236}">
              <a16:creationId xmlns:a16="http://schemas.microsoft.com/office/drawing/2014/main" id="{A38D79B5-4CB7-428E-AFA4-FAD114A7433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2853050"/>
          <a:ext cx="482600" cy="317500"/>
        </a:xfrm>
        <a:prstGeom prst="rect">
          <a:avLst/>
        </a:prstGeom>
      </xdr:spPr>
    </xdr:pic>
    <xdr:clientData/>
  </xdr:twoCellAnchor>
  <xdr:twoCellAnchor editAs="oneCell">
    <xdr:from>
      <xdr:col>1</xdr:col>
      <xdr:colOff>28575</xdr:colOff>
      <xdr:row>870</xdr:row>
      <xdr:rowOff>219075</xdr:rowOff>
    </xdr:from>
    <xdr:to>
      <xdr:col>1</xdr:col>
      <xdr:colOff>511175</xdr:colOff>
      <xdr:row>871</xdr:row>
      <xdr:rowOff>158750</xdr:rowOff>
    </xdr:to>
    <xdr:pic>
      <xdr:nvPicPr>
        <xdr:cNvPr id="3508" name="Subgraph-lsjerm">
          <a:extLst>
            <a:ext uri="{FF2B5EF4-FFF2-40B4-BE49-F238E27FC236}">
              <a16:creationId xmlns:a16="http://schemas.microsoft.com/office/drawing/2014/main" id="{70E6CDE8-558F-4ABF-881F-A32A06F219D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3221350"/>
          <a:ext cx="482600" cy="317500"/>
        </a:xfrm>
        <a:prstGeom prst="rect">
          <a:avLst/>
        </a:prstGeom>
      </xdr:spPr>
    </xdr:pic>
    <xdr:clientData/>
  </xdr:twoCellAnchor>
  <xdr:twoCellAnchor editAs="oneCell">
    <xdr:from>
      <xdr:col>1</xdr:col>
      <xdr:colOff>28575</xdr:colOff>
      <xdr:row>871</xdr:row>
      <xdr:rowOff>215900</xdr:rowOff>
    </xdr:from>
    <xdr:to>
      <xdr:col>1</xdr:col>
      <xdr:colOff>511175</xdr:colOff>
      <xdr:row>872</xdr:row>
      <xdr:rowOff>161925</xdr:rowOff>
    </xdr:to>
    <xdr:pic>
      <xdr:nvPicPr>
        <xdr:cNvPr id="3512" name="Subgraph-Galixxie_">
          <a:extLst>
            <a:ext uri="{FF2B5EF4-FFF2-40B4-BE49-F238E27FC236}">
              <a16:creationId xmlns:a16="http://schemas.microsoft.com/office/drawing/2014/main" id="{C0C546AE-9A3F-44D9-BE77-C982974BC57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23589650"/>
          <a:ext cx="482600" cy="317500"/>
        </a:xfrm>
        <a:prstGeom prst="rect">
          <a:avLst/>
        </a:prstGeom>
      </xdr:spPr>
    </xdr:pic>
    <xdr:clientData/>
  </xdr:twoCellAnchor>
  <xdr:twoCellAnchor editAs="oneCell">
    <xdr:from>
      <xdr:col>1</xdr:col>
      <xdr:colOff>28575</xdr:colOff>
      <xdr:row>872</xdr:row>
      <xdr:rowOff>212725</xdr:rowOff>
    </xdr:from>
    <xdr:to>
      <xdr:col>1</xdr:col>
      <xdr:colOff>511175</xdr:colOff>
      <xdr:row>873</xdr:row>
      <xdr:rowOff>158750</xdr:rowOff>
    </xdr:to>
    <xdr:pic>
      <xdr:nvPicPr>
        <xdr:cNvPr id="3516" name="Subgraph-Nickelodeon">
          <a:extLst>
            <a:ext uri="{FF2B5EF4-FFF2-40B4-BE49-F238E27FC236}">
              <a16:creationId xmlns:a16="http://schemas.microsoft.com/office/drawing/2014/main" id="{FC200E0A-A5CE-452B-A864-2D1A53B7EF9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3957950"/>
          <a:ext cx="482600" cy="317500"/>
        </a:xfrm>
        <a:prstGeom prst="rect">
          <a:avLst/>
        </a:prstGeom>
      </xdr:spPr>
    </xdr:pic>
    <xdr:clientData/>
  </xdr:twoCellAnchor>
  <xdr:twoCellAnchor editAs="oneCell">
    <xdr:from>
      <xdr:col>1</xdr:col>
      <xdr:colOff>28575</xdr:colOff>
      <xdr:row>873</xdr:row>
      <xdr:rowOff>209550</xdr:rowOff>
    </xdr:from>
    <xdr:to>
      <xdr:col>1</xdr:col>
      <xdr:colOff>511175</xdr:colOff>
      <xdr:row>874</xdr:row>
      <xdr:rowOff>161925</xdr:rowOff>
    </xdr:to>
    <xdr:pic>
      <xdr:nvPicPr>
        <xdr:cNvPr id="3520" name="Subgraph-bigrigmmo">
          <a:extLst>
            <a:ext uri="{FF2B5EF4-FFF2-40B4-BE49-F238E27FC236}">
              <a16:creationId xmlns:a16="http://schemas.microsoft.com/office/drawing/2014/main" id="{5ECC4103-73AF-4EB5-9120-251618FCC28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4326250"/>
          <a:ext cx="482600" cy="317500"/>
        </a:xfrm>
        <a:prstGeom prst="rect">
          <a:avLst/>
        </a:prstGeom>
      </xdr:spPr>
    </xdr:pic>
    <xdr:clientData/>
  </xdr:twoCellAnchor>
  <xdr:twoCellAnchor editAs="oneCell">
    <xdr:from>
      <xdr:col>1</xdr:col>
      <xdr:colOff>28575</xdr:colOff>
      <xdr:row>874</xdr:row>
      <xdr:rowOff>206375</xdr:rowOff>
    </xdr:from>
    <xdr:to>
      <xdr:col>1</xdr:col>
      <xdr:colOff>511175</xdr:colOff>
      <xdr:row>875</xdr:row>
      <xdr:rowOff>152400</xdr:rowOff>
    </xdr:to>
    <xdr:pic>
      <xdr:nvPicPr>
        <xdr:cNvPr id="3524" name="Subgraph-MatthewLillard">
          <a:extLst>
            <a:ext uri="{FF2B5EF4-FFF2-40B4-BE49-F238E27FC236}">
              <a16:creationId xmlns:a16="http://schemas.microsoft.com/office/drawing/2014/main" id="{852A94E5-2BAE-49E6-A57B-735CC58E0AD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4694550"/>
          <a:ext cx="482600" cy="317500"/>
        </a:xfrm>
        <a:prstGeom prst="rect">
          <a:avLst/>
        </a:prstGeom>
      </xdr:spPr>
    </xdr:pic>
    <xdr:clientData/>
  </xdr:twoCellAnchor>
  <xdr:twoCellAnchor editAs="oneCell">
    <xdr:from>
      <xdr:col>1</xdr:col>
      <xdr:colOff>28575</xdr:colOff>
      <xdr:row>875</xdr:row>
      <xdr:rowOff>203200</xdr:rowOff>
    </xdr:from>
    <xdr:to>
      <xdr:col>1</xdr:col>
      <xdr:colOff>511175</xdr:colOff>
      <xdr:row>876</xdr:row>
      <xdr:rowOff>149225</xdr:rowOff>
    </xdr:to>
    <xdr:pic>
      <xdr:nvPicPr>
        <xdr:cNvPr id="3528" name="Subgraph-Valnofux">
          <a:extLst>
            <a:ext uri="{FF2B5EF4-FFF2-40B4-BE49-F238E27FC236}">
              <a16:creationId xmlns:a16="http://schemas.microsoft.com/office/drawing/2014/main" id="{3B8A4A21-E7DA-41AD-89CA-4776F110DFC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5062850"/>
          <a:ext cx="482600" cy="317500"/>
        </a:xfrm>
        <a:prstGeom prst="rect">
          <a:avLst/>
        </a:prstGeom>
      </xdr:spPr>
    </xdr:pic>
    <xdr:clientData/>
  </xdr:twoCellAnchor>
  <xdr:twoCellAnchor editAs="oneCell">
    <xdr:from>
      <xdr:col>1</xdr:col>
      <xdr:colOff>28575</xdr:colOff>
      <xdr:row>876</xdr:row>
      <xdr:rowOff>200025</xdr:rowOff>
    </xdr:from>
    <xdr:to>
      <xdr:col>1</xdr:col>
      <xdr:colOff>511175</xdr:colOff>
      <xdr:row>877</xdr:row>
      <xdr:rowOff>139700</xdr:rowOff>
    </xdr:to>
    <xdr:pic>
      <xdr:nvPicPr>
        <xdr:cNvPr id="3532" name="Subgraph-Amazon">
          <a:extLst>
            <a:ext uri="{FF2B5EF4-FFF2-40B4-BE49-F238E27FC236}">
              <a16:creationId xmlns:a16="http://schemas.microsoft.com/office/drawing/2014/main" id="{1D1BA660-A73C-436C-98C4-33DA9E5DB97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25431150"/>
          <a:ext cx="482600" cy="317500"/>
        </a:xfrm>
        <a:prstGeom prst="rect">
          <a:avLst/>
        </a:prstGeom>
      </xdr:spPr>
    </xdr:pic>
    <xdr:clientData/>
  </xdr:twoCellAnchor>
  <xdr:twoCellAnchor editAs="oneCell">
    <xdr:from>
      <xdr:col>1</xdr:col>
      <xdr:colOff>28575</xdr:colOff>
      <xdr:row>877</xdr:row>
      <xdr:rowOff>196850</xdr:rowOff>
    </xdr:from>
    <xdr:to>
      <xdr:col>1</xdr:col>
      <xdr:colOff>511175</xdr:colOff>
      <xdr:row>878</xdr:row>
      <xdr:rowOff>142875</xdr:rowOff>
    </xdr:to>
    <xdr:pic>
      <xdr:nvPicPr>
        <xdr:cNvPr id="3536" name="Subgraph-Phantom_M61A1">
          <a:extLst>
            <a:ext uri="{FF2B5EF4-FFF2-40B4-BE49-F238E27FC236}">
              <a16:creationId xmlns:a16="http://schemas.microsoft.com/office/drawing/2014/main" id="{65905E1D-154A-4FEC-A5DC-C8A496531AF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5799450"/>
          <a:ext cx="482600" cy="317500"/>
        </a:xfrm>
        <a:prstGeom prst="rect">
          <a:avLst/>
        </a:prstGeom>
      </xdr:spPr>
    </xdr:pic>
    <xdr:clientData/>
  </xdr:twoCellAnchor>
  <xdr:twoCellAnchor editAs="oneCell">
    <xdr:from>
      <xdr:col>1</xdr:col>
      <xdr:colOff>28575</xdr:colOff>
      <xdr:row>878</xdr:row>
      <xdr:rowOff>193675</xdr:rowOff>
    </xdr:from>
    <xdr:to>
      <xdr:col>1</xdr:col>
      <xdr:colOff>511175</xdr:colOff>
      <xdr:row>879</xdr:row>
      <xdr:rowOff>139700</xdr:rowOff>
    </xdr:to>
    <xdr:pic>
      <xdr:nvPicPr>
        <xdr:cNvPr id="3540" name="Subgraph-JustTheNews">
          <a:extLst>
            <a:ext uri="{FF2B5EF4-FFF2-40B4-BE49-F238E27FC236}">
              <a16:creationId xmlns:a16="http://schemas.microsoft.com/office/drawing/2014/main" id="{75A49CB2-62D9-4021-8129-16BA4034061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6167750"/>
          <a:ext cx="482600" cy="317500"/>
        </a:xfrm>
        <a:prstGeom prst="rect">
          <a:avLst/>
        </a:prstGeom>
      </xdr:spPr>
    </xdr:pic>
    <xdr:clientData/>
  </xdr:twoCellAnchor>
  <xdr:twoCellAnchor editAs="oneCell">
    <xdr:from>
      <xdr:col>1</xdr:col>
      <xdr:colOff>28575</xdr:colOff>
      <xdr:row>879</xdr:row>
      <xdr:rowOff>190500</xdr:rowOff>
    </xdr:from>
    <xdr:to>
      <xdr:col>1</xdr:col>
      <xdr:colOff>511175</xdr:colOff>
      <xdr:row>880</xdr:row>
      <xdr:rowOff>142875</xdr:rowOff>
    </xdr:to>
    <xdr:pic>
      <xdr:nvPicPr>
        <xdr:cNvPr id="3544" name="Subgraph-JoongiesT">
          <a:extLst>
            <a:ext uri="{FF2B5EF4-FFF2-40B4-BE49-F238E27FC236}">
              <a16:creationId xmlns:a16="http://schemas.microsoft.com/office/drawing/2014/main" id="{AAB794C8-F75F-4184-8DCE-C952E760C23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6536050"/>
          <a:ext cx="482600" cy="317500"/>
        </a:xfrm>
        <a:prstGeom prst="rect">
          <a:avLst/>
        </a:prstGeom>
      </xdr:spPr>
    </xdr:pic>
    <xdr:clientData/>
  </xdr:twoCellAnchor>
  <xdr:twoCellAnchor editAs="oneCell">
    <xdr:from>
      <xdr:col>1</xdr:col>
      <xdr:colOff>28575</xdr:colOff>
      <xdr:row>880</xdr:row>
      <xdr:rowOff>187325</xdr:rowOff>
    </xdr:from>
    <xdr:to>
      <xdr:col>1</xdr:col>
      <xdr:colOff>511175</xdr:colOff>
      <xdr:row>881</xdr:row>
      <xdr:rowOff>133350</xdr:rowOff>
    </xdr:to>
    <xdr:pic>
      <xdr:nvPicPr>
        <xdr:cNvPr id="3548" name="Subgraph-NwaTrump">
          <a:extLst>
            <a:ext uri="{FF2B5EF4-FFF2-40B4-BE49-F238E27FC236}">
              <a16:creationId xmlns:a16="http://schemas.microsoft.com/office/drawing/2014/main" id="{944513C2-69B6-410C-98C8-9D8BC50BAA4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6904350"/>
          <a:ext cx="482600" cy="317500"/>
        </a:xfrm>
        <a:prstGeom prst="rect">
          <a:avLst/>
        </a:prstGeom>
      </xdr:spPr>
    </xdr:pic>
    <xdr:clientData/>
  </xdr:twoCellAnchor>
  <xdr:twoCellAnchor editAs="oneCell">
    <xdr:from>
      <xdr:col>1</xdr:col>
      <xdr:colOff>28575</xdr:colOff>
      <xdr:row>881</xdr:row>
      <xdr:rowOff>184150</xdr:rowOff>
    </xdr:from>
    <xdr:to>
      <xdr:col>1</xdr:col>
      <xdr:colOff>511175</xdr:colOff>
      <xdr:row>882</xdr:row>
      <xdr:rowOff>130175</xdr:rowOff>
    </xdr:to>
    <xdr:pic>
      <xdr:nvPicPr>
        <xdr:cNvPr id="3552" name="Subgraph-NotNormalK">
          <a:extLst>
            <a:ext uri="{FF2B5EF4-FFF2-40B4-BE49-F238E27FC236}">
              <a16:creationId xmlns:a16="http://schemas.microsoft.com/office/drawing/2014/main" id="{6E3A75B9-D981-4966-943C-2732303E8D3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7272650"/>
          <a:ext cx="482600" cy="317500"/>
        </a:xfrm>
        <a:prstGeom prst="rect">
          <a:avLst/>
        </a:prstGeom>
      </xdr:spPr>
    </xdr:pic>
    <xdr:clientData/>
  </xdr:twoCellAnchor>
  <xdr:twoCellAnchor editAs="oneCell">
    <xdr:from>
      <xdr:col>1</xdr:col>
      <xdr:colOff>28575</xdr:colOff>
      <xdr:row>882</xdr:row>
      <xdr:rowOff>180975</xdr:rowOff>
    </xdr:from>
    <xdr:to>
      <xdr:col>1</xdr:col>
      <xdr:colOff>511175</xdr:colOff>
      <xdr:row>883</xdr:row>
      <xdr:rowOff>120650</xdr:rowOff>
    </xdr:to>
    <xdr:pic>
      <xdr:nvPicPr>
        <xdr:cNvPr id="3556" name="Subgraph-curtsmith">
          <a:extLst>
            <a:ext uri="{FF2B5EF4-FFF2-40B4-BE49-F238E27FC236}">
              <a16:creationId xmlns:a16="http://schemas.microsoft.com/office/drawing/2014/main" id="{4BADFA3A-63FD-4E1A-875E-6F86051726B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7640950"/>
          <a:ext cx="482600" cy="317500"/>
        </a:xfrm>
        <a:prstGeom prst="rect">
          <a:avLst/>
        </a:prstGeom>
      </xdr:spPr>
    </xdr:pic>
    <xdr:clientData/>
  </xdr:twoCellAnchor>
  <xdr:twoCellAnchor editAs="oneCell">
    <xdr:from>
      <xdr:col>1</xdr:col>
      <xdr:colOff>28575</xdr:colOff>
      <xdr:row>883</xdr:row>
      <xdr:rowOff>177800</xdr:rowOff>
    </xdr:from>
    <xdr:to>
      <xdr:col>1</xdr:col>
      <xdr:colOff>511175</xdr:colOff>
      <xdr:row>884</xdr:row>
      <xdr:rowOff>123825</xdr:rowOff>
    </xdr:to>
    <xdr:pic>
      <xdr:nvPicPr>
        <xdr:cNvPr id="3560" name="Subgraph-LeeHall5511">
          <a:extLst>
            <a:ext uri="{FF2B5EF4-FFF2-40B4-BE49-F238E27FC236}">
              <a16:creationId xmlns:a16="http://schemas.microsoft.com/office/drawing/2014/main" id="{26F75EA0-3AB3-4648-899C-C957D898C0B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8009250"/>
          <a:ext cx="482600" cy="317500"/>
        </a:xfrm>
        <a:prstGeom prst="rect">
          <a:avLst/>
        </a:prstGeom>
      </xdr:spPr>
    </xdr:pic>
    <xdr:clientData/>
  </xdr:twoCellAnchor>
  <xdr:twoCellAnchor editAs="oneCell">
    <xdr:from>
      <xdr:col>1</xdr:col>
      <xdr:colOff>28575</xdr:colOff>
      <xdr:row>884</xdr:row>
      <xdr:rowOff>174625</xdr:rowOff>
    </xdr:from>
    <xdr:to>
      <xdr:col>1</xdr:col>
      <xdr:colOff>511175</xdr:colOff>
      <xdr:row>885</xdr:row>
      <xdr:rowOff>120650</xdr:rowOff>
    </xdr:to>
    <xdr:pic>
      <xdr:nvPicPr>
        <xdr:cNvPr id="3564" name="Subgraph-simon_price01">
          <a:extLst>
            <a:ext uri="{FF2B5EF4-FFF2-40B4-BE49-F238E27FC236}">
              <a16:creationId xmlns:a16="http://schemas.microsoft.com/office/drawing/2014/main" id="{8EF39427-1CC0-475F-BBBB-8E26596A3FE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8377550"/>
          <a:ext cx="482600" cy="317500"/>
        </a:xfrm>
        <a:prstGeom prst="rect">
          <a:avLst/>
        </a:prstGeom>
      </xdr:spPr>
    </xdr:pic>
    <xdr:clientData/>
  </xdr:twoCellAnchor>
  <xdr:twoCellAnchor editAs="oneCell">
    <xdr:from>
      <xdr:col>1</xdr:col>
      <xdr:colOff>28575</xdr:colOff>
      <xdr:row>885</xdr:row>
      <xdr:rowOff>171450</xdr:rowOff>
    </xdr:from>
    <xdr:to>
      <xdr:col>1</xdr:col>
      <xdr:colOff>511175</xdr:colOff>
      <xdr:row>886</xdr:row>
      <xdr:rowOff>123825</xdr:rowOff>
    </xdr:to>
    <xdr:pic>
      <xdr:nvPicPr>
        <xdr:cNvPr id="3568" name="Subgraph-ManPellecer">
          <a:extLst>
            <a:ext uri="{FF2B5EF4-FFF2-40B4-BE49-F238E27FC236}">
              <a16:creationId xmlns:a16="http://schemas.microsoft.com/office/drawing/2014/main" id="{A89F574D-B7E2-4F80-A015-A93E31A695A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8745850"/>
          <a:ext cx="482600" cy="317500"/>
        </a:xfrm>
        <a:prstGeom prst="rect">
          <a:avLst/>
        </a:prstGeom>
      </xdr:spPr>
    </xdr:pic>
    <xdr:clientData/>
  </xdr:twoCellAnchor>
  <xdr:twoCellAnchor editAs="oneCell">
    <xdr:from>
      <xdr:col>1</xdr:col>
      <xdr:colOff>28575</xdr:colOff>
      <xdr:row>886</xdr:row>
      <xdr:rowOff>168275</xdr:rowOff>
    </xdr:from>
    <xdr:to>
      <xdr:col>1</xdr:col>
      <xdr:colOff>511175</xdr:colOff>
      <xdr:row>887</xdr:row>
      <xdr:rowOff>114300</xdr:rowOff>
    </xdr:to>
    <xdr:pic>
      <xdr:nvPicPr>
        <xdr:cNvPr id="3572" name="Subgraph-TelediarioGT">
          <a:extLst>
            <a:ext uri="{FF2B5EF4-FFF2-40B4-BE49-F238E27FC236}">
              <a16:creationId xmlns:a16="http://schemas.microsoft.com/office/drawing/2014/main" id="{64E84125-3C6C-4446-A2A4-FD225EA0AAF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9114150"/>
          <a:ext cx="482600" cy="317500"/>
        </a:xfrm>
        <a:prstGeom prst="rect">
          <a:avLst/>
        </a:prstGeom>
      </xdr:spPr>
    </xdr:pic>
    <xdr:clientData/>
  </xdr:twoCellAnchor>
  <xdr:twoCellAnchor editAs="oneCell">
    <xdr:from>
      <xdr:col>1</xdr:col>
      <xdr:colOff>28575</xdr:colOff>
      <xdr:row>887</xdr:row>
      <xdr:rowOff>165100</xdr:rowOff>
    </xdr:from>
    <xdr:to>
      <xdr:col>1</xdr:col>
      <xdr:colOff>511175</xdr:colOff>
      <xdr:row>888</xdr:row>
      <xdr:rowOff>111125</xdr:rowOff>
    </xdr:to>
    <xdr:pic>
      <xdr:nvPicPr>
        <xdr:cNvPr id="3576" name="Subgraph-SheTalksSeXXX">
          <a:extLst>
            <a:ext uri="{FF2B5EF4-FFF2-40B4-BE49-F238E27FC236}">
              <a16:creationId xmlns:a16="http://schemas.microsoft.com/office/drawing/2014/main" id="{621D6F8C-CE00-49B5-9BE4-D6A2F9A3ED3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29482450"/>
          <a:ext cx="482600" cy="317500"/>
        </a:xfrm>
        <a:prstGeom prst="rect">
          <a:avLst/>
        </a:prstGeom>
      </xdr:spPr>
    </xdr:pic>
    <xdr:clientData/>
  </xdr:twoCellAnchor>
  <xdr:twoCellAnchor editAs="oneCell">
    <xdr:from>
      <xdr:col>1</xdr:col>
      <xdr:colOff>28575</xdr:colOff>
      <xdr:row>888</xdr:row>
      <xdr:rowOff>161925</xdr:rowOff>
    </xdr:from>
    <xdr:to>
      <xdr:col>1</xdr:col>
      <xdr:colOff>511175</xdr:colOff>
      <xdr:row>889</xdr:row>
      <xdr:rowOff>101600</xdr:rowOff>
    </xdr:to>
    <xdr:pic>
      <xdr:nvPicPr>
        <xdr:cNvPr id="3580" name="Subgraph-AustinWilde">
          <a:extLst>
            <a:ext uri="{FF2B5EF4-FFF2-40B4-BE49-F238E27FC236}">
              <a16:creationId xmlns:a16="http://schemas.microsoft.com/office/drawing/2014/main" id="{61FA086B-ABF3-4665-B7FD-31F3A4C4859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29850750"/>
          <a:ext cx="482600" cy="317500"/>
        </a:xfrm>
        <a:prstGeom prst="rect">
          <a:avLst/>
        </a:prstGeom>
      </xdr:spPr>
    </xdr:pic>
    <xdr:clientData/>
  </xdr:twoCellAnchor>
  <xdr:twoCellAnchor editAs="oneCell">
    <xdr:from>
      <xdr:col>1</xdr:col>
      <xdr:colOff>28575</xdr:colOff>
      <xdr:row>889</xdr:row>
      <xdr:rowOff>158750</xdr:rowOff>
    </xdr:from>
    <xdr:to>
      <xdr:col>1</xdr:col>
      <xdr:colOff>511175</xdr:colOff>
      <xdr:row>890</xdr:row>
      <xdr:rowOff>104775</xdr:rowOff>
    </xdr:to>
    <xdr:pic>
      <xdr:nvPicPr>
        <xdr:cNvPr id="3584" name="Subgraph-CarlmMorton">
          <a:extLst>
            <a:ext uri="{FF2B5EF4-FFF2-40B4-BE49-F238E27FC236}">
              <a16:creationId xmlns:a16="http://schemas.microsoft.com/office/drawing/2014/main" id="{070028B4-9586-4532-80DF-F7E14A0B438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30219050"/>
          <a:ext cx="482600" cy="317500"/>
        </a:xfrm>
        <a:prstGeom prst="rect">
          <a:avLst/>
        </a:prstGeom>
      </xdr:spPr>
    </xdr:pic>
    <xdr:clientData/>
  </xdr:twoCellAnchor>
  <xdr:twoCellAnchor editAs="oneCell">
    <xdr:from>
      <xdr:col>1</xdr:col>
      <xdr:colOff>28575</xdr:colOff>
      <xdr:row>890</xdr:row>
      <xdr:rowOff>155575</xdr:rowOff>
    </xdr:from>
    <xdr:to>
      <xdr:col>1</xdr:col>
      <xdr:colOff>511175</xdr:colOff>
      <xdr:row>891</xdr:row>
      <xdr:rowOff>101600</xdr:rowOff>
    </xdr:to>
    <xdr:pic>
      <xdr:nvPicPr>
        <xdr:cNvPr id="3588" name="Subgraph-CB_cycles">
          <a:extLst>
            <a:ext uri="{FF2B5EF4-FFF2-40B4-BE49-F238E27FC236}">
              <a16:creationId xmlns:a16="http://schemas.microsoft.com/office/drawing/2014/main" id="{C3A8EDC6-1892-4502-9E95-F933AD95625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0587350"/>
          <a:ext cx="482600" cy="317500"/>
        </a:xfrm>
        <a:prstGeom prst="rect">
          <a:avLst/>
        </a:prstGeom>
      </xdr:spPr>
    </xdr:pic>
    <xdr:clientData/>
  </xdr:twoCellAnchor>
  <xdr:twoCellAnchor editAs="oneCell">
    <xdr:from>
      <xdr:col>1</xdr:col>
      <xdr:colOff>28575</xdr:colOff>
      <xdr:row>891</xdr:row>
      <xdr:rowOff>152400</xdr:rowOff>
    </xdr:from>
    <xdr:to>
      <xdr:col>1</xdr:col>
      <xdr:colOff>511175</xdr:colOff>
      <xdr:row>892</xdr:row>
      <xdr:rowOff>104775</xdr:rowOff>
    </xdr:to>
    <xdr:pic>
      <xdr:nvPicPr>
        <xdr:cNvPr id="3592" name="Subgraph-AthenaSalman">
          <a:extLst>
            <a:ext uri="{FF2B5EF4-FFF2-40B4-BE49-F238E27FC236}">
              <a16:creationId xmlns:a16="http://schemas.microsoft.com/office/drawing/2014/main" id="{B9D2D219-1FB9-4B8D-AAAB-12247EA4B22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0955650"/>
          <a:ext cx="482600" cy="317500"/>
        </a:xfrm>
        <a:prstGeom prst="rect">
          <a:avLst/>
        </a:prstGeom>
      </xdr:spPr>
    </xdr:pic>
    <xdr:clientData/>
  </xdr:twoCellAnchor>
  <xdr:twoCellAnchor editAs="oneCell">
    <xdr:from>
      <xdr:col>1</xdr:col>
      <xdr:colOff>28575</xdr:colOff>
      <xdr:row>892</xdr:row>
      <xdr:rowOff>149225</xdr:rowOff>
    </xdr:from>
    <xdr:to>
      <xdr:col>1</xdr:col>
      <xdr:colOff>511175</xdr:colOff>
      <xdr:row>893</xdr:row>
      <xdr:rowOff>95250</xdr:rowOff>
    </xdr:to>
    <xdr:pic>
      <xdr:nvPicPr>
        <xdr:cNvPr id="3596" name="Subgraph-CharleneforAZ">
          <a:extLst>
            <a:ext uri="{FF2B5EF4-FFF2-40B4-BE49-F238E27FC236}">
              <a16:creationId xmlns:a16="http://schemas.microsoft.com/office/drawing/2014/main" id="{38F3FBFC-41A8-4E3C-9A55-44FBCBE5D62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1323950"/>
          <a:ext cx="482600" cy="317500"/>
        </a:xfrm>
        <a:prstGeom prst="rect">
          <a:avLst/>
        </a:prstGeom>
      </xdr:spPr>
    </xdr:pic>
    <xdr:clientData/>
  </xdr:twoCellAnchor>
  <xdr:twoCellAnchor editAs="oneCell">
    <xdr:from>
      <xdr:col>1</xdr:col>
      <xdr:colOff>28575</xdr:colOff>
      <xdr:row>893</xdr:row>
      <xdr:rowOff>146050</xdr:rowOff>
    </xdr:from>
    <xdr:to>
      <xdr:col>1</xdr:col>
      <xdr:colOff>511175</xdr:colOff>
      <xdr:row>894</xdr:row>
      <xdr:rowOff>92075</xdr:rowOff>
    </xdr:to>
    <xdr:pic>
      <xdr:nvPicPr>
        <xdr:cNvPr id="3600" name="Subgraph-texas_happy">
          <a:extLst>
            <a:ext uri="{FF2B5EF4-FFF2-40B4-BE49-F238E27FC236}">
              <a16:creationId xmlns:a16="http://schemas.microsoft.com/office/drawing/2014/main" id="{7A7FB5AC-6B24-4126-859C-7612FDD4F56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1692250"/>
          <a:ext cx="482600" cy="317500"/>
        </a:xfrm>
        <a:prstGeom prst="rect">
          <a:avLst/>
        </a:prstGeom>
      </xdr:spPr>
    </xdr:pic>
    <xdr:clientData/>
  </xdr:twoCellAnchor>
  <xdr:twoCellAnchor editAs="oneCell">
    <xdr:from>
      <xdr:col>1</xdr:col>
      <xdr:colOff>28575</xdr:colOff>
      <xdr:row>894</xdr:row>
      <xdr:rowOff>142875</xdr:rowOff>
    </xdr:from>
    <xdr:to>
      <xdr:col>1</xdr:col>
      <xdr:colOff>511175</xdr:colOff>
      <xdr:row>895</xdr:row>
      <xdr:rowOff>82550</xdr:rowOff>
    </xdr:to>
    <xdr:pic>
      <xdr:nvPicPr>
        <xdr:cNvPr id="3604" name="Subgraph-AlemanninSued">
          <a:extLst>
            <a:ext uri="{FF2B5EF4-FFF2-40B4-BE49-F238E27FC236}">
              <a16:creationId xmlns:a16="http://schemas.microsoft.com/office/drawing/2014/main" id="{1853B61D-91AA-47E1-8DA0-C92B593356C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2060550"/>
          <a:ext cx="482600" cy="317500"/>
        </a:xfrm>
        <a:prstGeom prst="rect">
          <a:avLst/>
        </a:prstGeom>
      </xdr:spPr>
    </xdr:pic>
    <xdr:clientData/>
  </xdr:twoCellAnchor>
  <xdr:twoCellAnchor editAs="oneCell">
    <xdr:from>
      <xdr:col>1</xdr:col>
      <xdr:colOff>28575</xdr:colOff>
      <xdr:row>895</xdr:row>
      <xdr:rowOff>139700</xdr:rowOff>
    </xdr:from>
    <xdr:to>
      <xdr:col>1</xdr:col>
      <xdr:colOff>511175</xdr:colOff>
      <xdr:row>896</xdr:row>
      <xdr:rowOff>85725</xdr:rowOff>
    </xdr:to>
    <xdr:pic>
      <xdr:nvPicPr>
        <xdr:cNvPr id="3608" name="Subgraph-Deb1756">
          <a:extLst>
            <a:ext uri="{FF2B5EF4-FFF2-40B4-BE49-F238E27FC236}">
              <a16:creationId xmlns:a16="http://schemas.microsoft.com/office/drawing/2014/main" id="{91300E67-B291-4CF0-9EA9-26918E08E5C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2428850"/>
          <a:ext cx="482600" cy="317500"/>
        </a:xfrm>
        <a:prstGeom prst="rect">
          <a:avLst/>
        </a:prstGeom>
      </xdr:spPr>
    </xdr:pic>
    <xdr:clientData/>
  </xdr:twoCellAnchor>
  <xdr:twoCellAnchor editAs="oneCell">
    <xdr:from>
      <xdr:col>1</xdr:col>
      <xdr:colOff>28575</xdr:colOff>
      <xdr:row>896</xdr:row>
      <xdr:rowOff>136525</xdr:rowOff>
    </xdr:from>
    <xdr:to>
      <xdr:col>1</xdr:col>
      <xdr:colOff>511175</xdr:colOff>
      <xdr:row>897</xdr:row>
      <xdr:rowOff>82550</xdr:rowOff>
    </xdr:to>
    <xdr:pic>
      <xdr:nvPicPr>
        <xdr:cNvPr id="3612" name="Subgraph-DianaBubby729">
          <a:extLst>
            <a:ext uri="{FF2B5EF4-FFF2-40B4-BE49-F238E27FC236}">
              <a16:creationId xmlns:a16="http://schemas.microsoft.com/office/drawing/2014/main" id="{8D125E93-9079-4809-85D2-EF27577C698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2797150"/>
          <a:ext cx="482600" cy="317500"/>
        </a:xfrm>
        <a:prstGeom prst="rect">
          <a:avLst/>
        </a:prstGeom>
      </xdr:spPr>
    </xdr:pic>
    <xdr:clientData/>
  </xdr:twoCellAnchor>
  <xdr:twoCellAnchor editAs="oneCell">
    <xdr:from>
      <xdr:col>1</xdr:col>
      <xdr:colOff>28575</xdr:colOff>
      <xdr:row>897</xdr:row>
      <xdr:rowOff>133350</xdr:rowOff>
    </xdr:from>
    <xdr:to>
      <xdr:col>1</xdr:col>
      <xdr:colOff>511175</xdr:colOff>
      <xdr:row>898</xdr:row>
      <xdr:rowOff>85725</xdr:rowOff>
    </xdr:to>
    <xdr:pic>
      <xdr:nvPicPr>
        <xdr:cNvPr id="3616" name="Subgraph-Omer33456">
          <a:extLst>
            <a:ext uri="{FF2B5EF4-FFF2-40B4-BE49-F238E27FC236}">
              <a16:creationId xmlns:a16="http://schemas.microsoft.com/office/drawing/2014/main" id="{358A1ACF-D73D-4A88-AE34-842252C0AB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3165450"/>
          <a:ext cx="482600" cy="317500"/>
        </a:xfrm>
        <a:prstGeom prst="rect">
          <a:avLst/>
        </a:prstGeom>
      </xdr:spPr>
    </xdr:pic>
    <xdr:clientData/>
  </xdr:twoCellAnchor>
  <xdr:twoCellAnchor editAs="oneCell">
    <xdr:from>
      <xdr:col>1</xdr:col>
      <xdr:colOff>28575</xdr:colOff>
      <xdr:row>898</xdr:row>
      <xdr:rowOff>130175</xdr:rowOff>
    </xdr:from>
    <xdr:to>
      <xdr:col>1</xdr:col>
      <xdr:colOff>511175</xdr:colOff>
      <xdr:row>899</xdr:row>
      <xdr:rowOff>76200</xdr:rowOff>
    </xdr:to>
    <xdr:pic>
      <xdr:nvPicPr>
        <xdr:cNvPr id="3620" name="Subgraph-KollegeKidd">
          <a:extLst>
            <a:ext uri="{FF2B5EF4-FFF2-40B4-BE49-F238E27FC236}">
              <a16:creationId xmlns:a16="http://schemas.microsoft.com/office/drawing/2014/main" id="{0CF8AC82-952D-417D-B4FA-8B9D42814AE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3533750"/>
          <a:ext cx="482600" cy="317500"/>
        </a:xfrm>
        <a:prstGeom prst="rect">
          <a:avLst/>
        </a:prstGeom>
      </xdr:spPr>
    </xdr:pic>
    <xdr:clientData/>
  </xdr:twoCellAnchor>
  <xdr:twoCellAnchor editAs="oneCell">
    <xdr:from>
      <xdr:col>1</xdr:col>
      <xdr:colOff>28575</xdr:colOff>
      <xdr:row>899</xdr:row>
      <xdr:rowOff>127000</xdr:rowOff>
    </xdr:from>
    <xdr:to>
      <xdr:col>1</xdr:col>
      <xdr:colOff>511175</xdr:colOff>
      <xdr:row>900</xdr:row>
      <xdr:rowOff>73025</xdr:rowOff>
    </xdr:to>
    <xdr:pic>
      <xdr:nvPicPr>
        <xdr:cNvPr id="3624" name="Subgraph-lea1skip">
          <a:extLst>
            <a:ext uri="{FF2B5EF4-FFF2-40B4-BE49-F238E27FC236}">
              <a16:creationId xmlns:a16="http://schemas.microsoft.com/office/drawing/2014/main" id="{27E02488-395B-4F38-8CE1-3BCC5708AF4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3902050"/>
          <a:ext cx="482600" cy="317500"/>
        </a:xfrm>
        <a:prstGeom prst="rect">
          <a:avLst/>
        </a:prstGeom>
      </xdr:spPr>
    </xdr:pic>
    <xdr:clientData/>
  </xdr:twoCellAnchor>
  <xdr:twoCellAnchor editAs="oneCell">
    <xdr:from>
      <xdr:col>1</xdr:col>
      <xdr:colOff>28575</xdr:colOff>
      <xdr:row>900</xdr:row>
      <xdr:rowOff>123825</xdr:rowOff>
    </xdr:from>
    <xdr:to>
      <xdr:col>1</xdr:col>
      <xdr:colOff>511175</xdr:colOff>
      <xdr:row>901</xdr:row>
      <xdr:rowOff>63500</xdr:rowOff>
    </xdr:to>
    <xdr:pic>
      <xdr:nvPicPr>
        <xdr:cNvPr id="3628" name="Subgraph-jack_rose10">
          <a:extLst>
            <a:ext uri="{FF2B5EF4-FFF2-40B4-BE49-F238E27FC236}">
              <a16:creationId xmlns:a16="http://schemas.microsoft.com/office/drawing/2014/main" id="{5DBA80F8-268C-4020-A1FE-22B67AE5A94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34270350"/>
          <a:ext cx="482600" cy="317500"/>
        </a:xfrm>
        <a:prstGeom prst="rect">
          <a:avLst/>
        </a:prstGeom>
      </xdr:spPr>
    </xdr:pic>
    <xdr:clientData/>
  </xdr:twoCellAnchor>
  <xdr:twoCellAnchor editAs="oneCell">
    <xdr:from>
      <xdr:col>1</xdr:col>
      <xdr:colOff>28575</xdr:colOff>
      <xdr:row>901</xdr:row>
      <xdr:rowOff>120650</xdr:rowOff>
    </xdr:from>
    <xdr:to>
      <xdr:col>1</xdr:col>
      <xdr:colOff>511175</xdr:colOff>
      <xdr:row>902</xdr:row>
      <xdr:rowOff>66675</xdr:rowOff>
    </xdr:to>
    <xdr:pic>
      <xdr:nvPicPr>
        <xdr:cNvPr id="3632" name="Subgraph-tisoyspiders">
          <a:extLst>
            <a:ext uri="{FF2B5EF4-FFF2-40B4-BE49-F238E27FC236}">
              <a16:creationId xmlns:a16="http://schemas.microsoft.com/office/drawing/2014/main" id="{AA5C7E71-94D0-48C2-837C-8616A438935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4638650"/>
          <a:ext cx="482600" cy="317500"/>
        </a:xfrm>
        <a:prstGeom prst="rect">
          <a:avLst/>
        </a:prstGeom>
      </xdr:spPr>
    </xdr:pic>
    <xdr:clientData/>
  </xdr:twoCellAnchor>
  <xdr:twoCellAnchor editAs="oneCell">
    <xdr:from>
      <xdr:col>1</xdr:col>
      <xdr:colOff>28575</xdr:colOff>
      <xdr:row>902</xdr:row>
      <xdr:rowOff>117475</xdr:rowOff>
    </xdr:from>
    <xdr:to>
      <xdr:col>1</xdr:col>
      <xdr:colOff>511175</xdr:colOff>
      <xdr:row>903</xdr:row>
      <xdr:rowOff>63500</xdr:rowOff>
    </xdr:to>
    <xdr:pic>
      <xdr:nvPicPr>
        <xdr:cNvPr id="3636" name="Subgraph-TheBorisBecker">
          <a:extLst>
            <a:ext uri="{FF2B5EF4-FFF2-40B4-BE49-F238E27FC236}">
              <a16:creationId xmlns:a16="http://schemas.microsoft.com/office/drawing/2014/main" id="{6B21ABE3-BF2B-4343-B77E-AF27A8079A7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5006950"/>
          <a:ext cx="482600" cy="317500"/>
        </a:xfrm>
        <a:prstGeom prst="rect">
          <a:avLst/>
        </a:prstGeom>
      </xdr:spPr>
    </xdr:pic>
    <xdr:clientData/>
  </xdr:twoCellAnchor>
  <xdr:twoCellAnchor editAs="oneCell">
    <xdr:from>
      <xdr:col>1</xdr:col>
      <xdr:colOff>28575</xdr:colOff>
      <xdr:row>903</xdr:row>
      <xdr:rowOff>114300</xdr:rowOff>
    </xdr:from>
    <xdr:to>
      <xdr:col>1</xdr:col>
      <xdr:colOff>511175</xdr:colOff>
      <xdr:row>904</xdr:row>
      <xdr:rowOff>66675</xdr:rowOff>
    </xdr:to>
    <xdr:pic>
      <xdr:nvPicPr>
        <xdr:cNvPr id="3640" name="Subgraph-TheButterNutty">
          <a:extLst>
            <a:ext uri="{FF2B5EF4-FFF2-40B4-BE49-F238E27FC236}">
              <a16:creationId xmlns:a16="http://schemas.microsoft.com/office/drawing/2014/main" id="{74BDE815-E1B3-41CB-9715-5D31A30DE3A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35375250"/>
          <a:ext cx="482600" cy="317500"/>
        </a:xfrm>
        <a:prstGeom prst="rect">
          <a:avLst/>
        </a:prstGeom>
      </xdr:spPr>
    </xdr:pic>
    <xdr:clientData/>
  </xdr:twoCellAnchor>
  <xdr:twoCellAnchor editAs="oneCell">
    <xdr:from>
      <xdr:col>1</xdr:col>
      <xdr:colOff>28575</xdr:colOff>
      <xdr:row>904</xdr:row>
      <xdr:rowOff>111125</xdr:rowOff>
    </xdr:from>
    <xdr:to>
      <xdr:col>1</xdr:col>
      <xdr:colOff>511175</xdr:colOff>
      <xdr:row>905</xdr:row>
      <xdr:rowOff>57150</xdr:rowOff>
    </xdr:to>
    <xdr:pic>
      <xdr:nvPicPr>
        <xdr:cNvPr id="3644" name="Subgraph-MsGingerCLE">
          <a:extLst>
            <a:ext uri="{FF2B5EF4-FFF2-40B4-BE49-F238E27FC236}">
              <a16:creationId xmlns:a16="http://schemas.microsoft.com/office/drawing/2014/main" id="{F877F09F-1E11-4DE3-B6B2-F0DE222B53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35743550"/>
          <a:ext cx="482600" cy="317500"/>
        </a:xfrm>
        <a:prstGeom prst="rect">
          <a:avLst/>
        </a:prstGeom>
      </xdr:spPr>
    </xdr:pic>
    <xdr:clientData/>
  </xdr:twoCellAnchor>
  <xdr:twoCellAnchor editAs="oneCell">
    <xdr:from>
      <xdr:col>1</xdr:col>
      <xdr:colOff>28575</xdr:colOff>
      <xdr:row>905</xdr:row>
      <xdr:rowOff>107950</xdr:rowOff>
    </xdr:from>
    <xdr:to>
      <xdr:col>1</xdr:col>
      <xdr:colOff>511175</xdr:colOff>
      <xdr:row>906</xdr:row>
      <xdr:rowOff>53975</xdr:rowOff>
    </xdr:to>
    <xdr:pic>
      <xdr:nvPicPr>
        <xdr:cNvPr id="3648" name="Subgraph-aeb212">
          <a:extLst>
            <a:ext uri="{FF2B5EF4-FFF2-40B4-BE49-F238E27FC236}">
              <a16:creationId xmlns:a16="http://schemas.microsoft.com/office/drawing/2014/main" id="{E734DBD3-8966-40BA-A8D5-BC3C324B9D4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6111850"/>
          <a:ext cx="482600" cy="317500"/>
        </a:xfrm>
        <a:prstGeom prst="rect">
          <a:avLst/>
        </a:prstGeom>
      </xdr:spPr>
    </xdr:pic>
    <xdr:clientData/>
  </xdr:twoCellAnchor>
  <xdr:twoCellAnchor editAs="oneCell">
    <xdr:from>
      <xdr:col>1</xdr:col>
      <xdr:colOff>28575</xdr:colOff>
      <xdr:row>906</xdr:row>
      <xdr:rowOff>104775</xdr:rowOff>
    </xdr:from>
    <xdr:to>
      <xdr:col>1</xdr:col>
      <xdr:colOff>511175</xdr:colOff>
      <xdr:row>907</xdr:row>
      <xdr:rowOff>44450</xdr:rowOff>
    </xdr:to>
    <xdr:pic>
      <xdr:nvPicPr>
        <xdr:cNvPr id="3652" name="Subgraph-JudiciaryGOP">
          <a:extLst>
            <a:ext uri="{FF2B5EF4-FFF2-40B4-BE49-F238E27FC236}">
              <a16:creationId xmlns:a16="http://schemas.microsoft.com/office/drawing/2014/main" id="{92ADB21C-10E1-48A9-A2F3-91D23EAEC25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6480150"/>
          <a:ext cx="482600" cy="317500"/>
        </a:xfrm>
        <a:prstGeom prst="rect">
          <a:avLst/>
        </a:prstGeom>
      </xdr:spPr>
    </xdr:pic>
    <xdr:clientData/>
  </xdr:twoCellAnchor>
  <xdr:twoCellAnchor editAs="oneCell">
    <xdr:from>
      <xdr:col>1</xdr:col>
      <xdr:colOff>28575</xdr:colOff>
      <xdr:row>907</xdr:row>
      <xdr:rowOff>101600</xdr:rowOff>
    </xdr:from>
    <xdr:to>
      <xdr:col>1</xdr:col>
      <xdr:colOff>511175</xdr:colOff>
      <xdr:row>908</xdr:row>
      <xdr:rowOff>47625</xdr:rowOff>
    </xdr:to>
    <xdr:pic>
      <xdr:nvPicPr>
        <xdr:cNvPr id="3656" name="Subgraph-PearlyBakerbest">
          <a:extLst>
            <a:ext uri="{FF2B5EF4-FFF2-40B4-BE49-F238E27FC236}">
              <a16:creationId xmlns:a16="http://schemas.microsoft.com/office/drawing/2014/main" id="{A8E1134D-5EAC-4E2D-A3D0-7199EEC379B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6848450"/>
          <a:ext cx="482600" cy="317500"/>
        </a:xfrm>
        <a:prstGeom prst="rect">
          <a:avLst/>
        </a:prstGeom>
      </xdr:spPr>
    </xdr:pic>
    <xdr:clientData/>
  </xdr:twoCellAnchor>
  <xdr:twoCellAnchor editAs="oneCell">
    <xdr:from>
      <xdr:col>1</xdr:col>
      <xdr:colOff>28575</xdr:colOff>
      <xdr:row>908</xdr:row>
      <xdr:rowOff>98425</xdr:rowOff>
    </xdr:from>
    <xdr:to>
      <xdr:col>1</xdr:col>
      <xdr:colOff>511175</xdr:colOff>
      <xdr:row>909</xdr:row>
      <xdr:rowOff>44450</xdr:rowOff>
    </xdr:to>
    <xdr:pic>
      <xdr:nvPicPr>
        <xdr:cNvPr id="3660" name="Subgraph-gratefullydeadi">
          <a:extLst>
            <a:ext uri="{FF2B5EF4-FFF2-40B4-BE49-F238E27FC236}">
              <a16:creationId xmlns:a16="http://schemas.microsoft.com/office/drawing/2014/main" id="{B7382EFB-F0DB-4E58-AD4E-C1110845EAB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7216750"/>
          <a:ext cx="482600" cy="317500"/>
        </a:xfrm>
        <a:prstGeom prst="rect">
          <a:avLst/>
        </a:prstGeom>
      </xdr:spPr>
    </xdr:pic>
    <xdr:clientData/>
  </xdr:twoCellAnchor>
  <xdr:twoCellAnchor editAs="oneCell">
    <xdr:from>
      <xdr:col>1</xdr:col>
      <xdr:colOff>28575</xdr:colOff>
      <xdr:row>909</xdr:row>
      <xdr:rowOff>95250</xdr:rowOff>
    </xdr:from>
    <xdr:to>
      <xdr:col>1</xdr:col>
      <xdr:colOff>511175</xdr:colOff>
      <xdr:row>910</xdr:row>
      <xdr:rowOff>47625</xdr:rowOff>
    </xdr:to>
    <xdr:pic>
      <xdr:nvPicPr>
        <xdr:cNvPr id="3664" name="Subgraph-JerryMorton">
          <a:extLst>
            <a:ext uri="{FF2B5EF4-FFF2-40B4-BE49-F238E27FC236}">
              <a16:creationId xmlns:a16="http://schemas.microsoft.com/office/drawing/2014/main" id="{6F545057-2570-4C11-9CE5-B7476307F27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7585050"/>
          <a:ext cx="482600" cy="317500"/>
        </a:xfrm>
        <a:prstGeom prst="rect">
          <a:avLst/>
        </a:prstGeom>
      </xdr:spPr>
    </xdr:pic>
    <xdr:clientData/>
  </xdr:twoCellAnchor>
  <xdr:twoCellAnchor editAs="oneCell">
    <xdr:from>
      <xdr:col>1</xdr:col>
      <xdr:colOff>28575</xdr:colOff>
      <xdr:row>910</xdr:row>
      <xdr:rowOff>92075</xdr:rowOff>
    </xdr:from>
    <xdr:to>
      <xdr:col>1</xdr:col>
      <xdr:colOff>511175</xdr:colOff>
      <xdr:row>911</xdr:row>
      <xdr:rowOff>38100</xdr:rowOff>
    </xdr:to>
    <xdr:pic>
      <xdr:nvPicPr>
        <xdr:cNvPr id="3668" name="Subgraph-markwahlberg">
          <a:extLst>
            <a:ext uri="{FF2B5EF4-FFF2-40B4-BE49-F238E27FC236}">
              <a16:creationId xmlns:a16="http://schemas.microsoft.com/office/drawing/2014/main" id="{2FD6F461-96B0-4880-83F6-C2B30D9254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7953350"/>
          <a:ext cx="482600" cy="317500"/>
        </a:xfrm>
        <a:prstGeom prst="rect">
          <a:avLst/>
        </a:prstGeom>
      </xdr:spPr>
    </xdr:pic>
    <xdr:clientData/>
  </xdr:twoCellAnchor>
  <xdr:twoCellAnchor editAs="oneCell">
    <xdr:from>
      <xdr:col>1</xdr:col>
      <xdr:colOff>28575</xdr:colOff>
      <xdr:row>911</xdr:row>
      <xdr:rowOff>88900</xdr:rowOff>
    </xdr:from>
    <xdr:to>
      <xdr:col>1</xdr:col>
      <xdr:colOff>511175</xdr:colOff>
      <xdr:row>912</xdr:row>
      <xdr:rowOff>34925</xdr:rowOff>
    </xdr:to>
    <xdr:pic>
      <xdr:nvPicPr>
        <xdr:cNvPr id="3672" name="Subgraph-PeterKlein25">
          <a:extLst>
            <a:ext uri="{FF2B5EF4-FFF2-40B4-BE49-F238E27FC236}">
              <a16:creationId xmlns:a16="http://schemas.microsoft.com/office/drawing/2014/main" id="{C508E6AA-507F-4F03-9FAD-DA74E11CBBE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38321650"/>
          <a:ext cx="482600" cy="317500"/>
        </a:xfrm>
        <a:prstGeom prst="rect">
          <a:avLst/>
        </a:prstGeom>
      </xdr:spPr>
    </xdr:pic>
    <xdr:clientData/>
  </xdr:twoCellAnchor>
  <xdr:twoCellAnchor editAs="oneCell">
    <xdr:from>
      <xdr:col>1</xdr:col>
      <xdr:colOff>28575</xdr:colOff>
      <xdr:row>912</xdr:row>
      <xdr:rowOff>85725</xdr:rowOff>
    </xdr:from>
    <xdr:to>
      <xdr:col>1</xdr:col>
      <xdr:colOff>511175</xdr:colOff>
      <xdr:row>913</xdr:row>
      <xdr:rowOff>25400</xdr:rowOff>
    </xdr:to>
    <xdr:pic>
      <xdr:nvPicPr>
        <xdr:cNvPr id="3676" name="Subgraph-DrJenGunter">
          <a:extLst>
            <a:ext uri="{FF2B5EF4-FFF2-40B4-BE49-F238E27FC236}">
              <a16:creationId xmlns:a16="http://schemas.microsoft.com/office/drawing/2014/main" id="{89866D02-F004-424E-92F6-CC65A66BB1C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38689950"/>
          <a:ext cx="482600" cy="317500"/>
        </a:xfrm>
        <a:prstGeom prst="rect">
          <a:avLst/>
        </a:prstGeom>
      </xdr:spPr>
    </xdr:pic>
    <xdr:clientData/>
  </xdr:twoCellAnchor>
  <xdr:twoCellAnchor editAs="oneCell">
    <xdr:from>
      <xdr:col>1</xdr:col>
      <xdr:colOff>28575</xdr:colOff>
      <xdr:row>913</xdr:row>
      <xdr:rowOff>82550</xdr:rowOff>
    </xdr:from>
    <xdr:to>
      <xdr:col>1</xdr:col>
      <xdr:colOff>511175</xdr:colOff>
      <xdr:row>914</xdr:row>
      <xdr:rowOff>28575</xdr:rowOff>
    </xdr:to>
    <xdr:pic>
      <xdr:nvPicPr>
        <xdr:cNvPr id="3680" name="Subgraph-PilouFilmm">
          <a:extLst>
            <a:ext uri="{FF2B5EF4-FFF2-40B4-BE49-F238E27FC236}">
              <a16:creationId xmlns:a16="http://schemas.microsoft.com/office/drawing/2014/main" id="{80E0A229-274C-443D-9DFD-C4D2EEE4C44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9058250"/>
          <a:ext cx="482600" cy="317500"/>
        </a:xfrm>
        <a:prstGeom prst="rect">
          <a:avLst/>
        </a:prstGeom>
      </xdr:spPr>
    </xdr:pic>
    <xdr:clientData/>
  </xdr:twoCellAnchor>
  <xdr:twoCellAnchor editAs="oneCell">
    <xdr:from>
      <xdr:col>1</xdr:col>
      <xdr:colOff>28575</xdr:colOff>
      <xdr:row>914</xdr:row>
      <xdr:rowOff>79375</xdr:rowOff>
    </xdr:from>
    <xdr:to>
      <xdr:col>1</xdr:col>
      <xdr:colOff>511175</xdr:colOff>
      <xdr:row>915</xdr:row>
      <xdr:rowOff>25400</xdr:rowOff>
    </xdr:to>
    <xdr:pic>
      <xdr:nvPicPr>
        <xdr:cNvPr id="3684" name="Subgraph-WakkaFlexitude">
          <a:extLst>
            <a:ext uri="{FF2B5EF4-FFF2-40B4-BE49-F238E27FC236}">
              <a16:creationId xmlns:a16="http://schemas.microsoft.com/office/drawing/2014/main" id="{F658839C-14F9-460E-B472-4C7EF6865D7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39426550"/>
          <a:ext cx="482600" cy="317500"/>
        </a:xfrm>
        <a:prstGeom prst="rect">
          <a:avLst/>
        </a:prstGeom>
      </xdr:spPr>
    </xdr:pic>
    <xdr:clientData/>
  </xdr:twoCellAnchor>
  <xdr:twoCellAnchor editAs="oneCell">
    <xdr:from>
      <xdr:col>1</xdr:col>
      <xdr:colOff>28575</xdr:colOff>
      <xdr:row>915</xdr:row>
      <xdr:rowOff>76200</xdr:rowOff>
    </xdr:from>
    <xdr:to>
      <xdr:col>1</xdr:col>
      <xdr:colOff>511175</xdr:colOff>
      <xdr:row>916</xdr:row>
      <xdr:rowOff>28575</xdr:rowOff>
    </xdr:to>
    <xdr:pic>
      <xdr:nvPicPr>
        <xdr:cNvPr id="3688" name="Subgraph-_Krowyn">
          <a:extLst>
            <a:ext uri="{FF2B5EF4-FFF2-40B4-BE49-F238E27FC236}">
              <a16:creationId xmlns:a16="http://schemas.microsoft.com/office/drawing/2014/main" id="{37AB850E-C359-45F7-8CB1-E61006EDEA7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39794850"/>
          <a:ext cx="482600" cy="317500"/>
        </a:xfrm>
        <a:prstGeom prst="rect">
          <a:avLst/>
        </a:prstGeom>
      </xdr:spPr>
    </xdr:pic>
    <xdr:clientData/>
  </xdr:twoCellAnchor>
  <xdr:twoCellAnchor editAs="oneCell">
    <xdr:from>
      <xdr:col>1</xdr:col>
      <xdr:colOff>28575</xdr:colOff>
      <xdr:row>916</xdr:row>
      <xdr:rowOff>73025</xdr:rowOff>
    </xdr:from>
    <xdr:to>
      <xdr:col>1</xdr:col>
      <xdr:colOff>511175</xdr:colOff>
      <xdr:row>917</xdr:row>
      <xdr:rowOff>19050</xdr:rowOff>
    </xdr:to>
    <xdr:pic>
      <xdr:nvPicPr>
        <xdr:cNvPr id="3692" name="Subgraph-KLoeffler">
          <a:extLst>
            <a:ext uri="{FF2B5EF4-FFF2-40B4-BE49-F238E27FC236}">
              <a16:creationId xmlns:a16="http://schemas.microsoft.com/office/drawing/2014/main" id="{D8197508-EB42-40DC-8A6B-ECE6B13BB8C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0163150"/>
          <a:ext cx="482600" cy="317500"/>
        </a:xfrm>
        <a:prstGeom prst="rect">
          <a:avLst/>
        </a:prstGeom>
      </xdr:spPr>
    </xdr:pic>
    <xdr:clientData/>
  </xdr:twoCellAnchor>
  <xdr:twoCellAnchor editAs="oneCell">
    <xdr:from>
      <xdr:col>1</xdr:col>
      <xdr:colOff>28575</xdr:colOff>
      <xdr:row>917</xdr:row>
      <xdr:rowOff>69850</xdr:rowOff>
    </xdr:from>
    <xdr:to>
      <xdr:col>1</xdr:col>
      <xdr:colOff>511175</xdr:colOff>
      <xdr:row>918</xdr:row>
      <xdr:rowOff>15875</xdr:rowOff>
    </xdr:to>
    <xdr:pic>
      <xdr:nvPicPr>
        <xdr:cNvPr id="3696" name="Subgraph-Copsfather">
          <a:extLst>
            <a:ext uri="{FF2B5EF4-FFF2-40B4-BE49-F238E27FC236}">
              <a16:creationId xmlns:a16="http://schemas.microsoft.com/office/drawing/2014/main" id="{3D46D0AA-ADDC-4710-91FD-936B1A9F2C58}"/>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340531450"/>
          <a:ext cx="482600" cy="317500"/>
        </a:xfrm>
        <a:prstGeom prst="rect">
          <a:avLst/>
        </a:prstGeom>
      </xdr:spPr>
    </xdr:pic>
    <xdr:clientData/>
  </xdr:twoCellAnchor>
  <xdr:twoCellAnchor editAs="oneCell">
    <xdr:from>
      <xdr:col>1</xdr:col>
      <xdr:colOff>28575</xdr:colOff>
      <xdr:row>918</xdr:row>
      <xdr:rowOff>66675</xdr:rowOff>
    </xdr:from>
    <xdr:to>
      <xdr:col>1</xdr:col>
      <xdr:colOff>511175</xdr:colOff>
      <xdr:row>919</xdr:row>
      <xdr:rowOff>6350</xdr:rowOff>
    </xdr:to>
    <xdr:pic>
      <xdr:nvPicPr>
        <xdr:cNvPr id="3700" name="Subgraph-ericbolling">
          <a:extLst>
            <a:ext uri="{FF2B5EF4-FFF2-40B4-BE49-F238E27FC236}">
              <a16:creationId xmlns:a16="http://schemas.microsoft.com/office/drawing/2014/main" id="{44E39F12-0D50-4373-9C81-2A1F579D1B1E}"/>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340899750"/>
          <a:ext cx="482600" cy="317500"/>
        </a:xfrm>
        <a:prstGeom prst="rect">
          <a:avLst/>
        </a:prstGeom>
      </xdr:spPr>
    </xdr:pic>
    <xdr:clientData/>
  </xdr:twoCellAnchor>
  <xdr:twoCellAnchor editAs="oneCell">
    <xdr:from>
      <xdr:col>1</xdr:col>
      <xdr:colOff>28575</xdr:colOff>
      <xdr:row>919</xdr:row>
      <xdr:rowOff>63500</xdr:rowOff>
    </xdr:from>
    <xdr:to>
      <xdr:col>1</xdr:col>
      <xdr:colOff>511175</xdr:colOff>
      <xdr:row>920</xdr:row>
      <xdr:rowOff>9525</xdr:rowOff>
    </xdr:to>
    <xdr:pic>
      <xdr:nvPicPr>
        <xdr:cNvPr id="3704" name="Subgraph-stacy_redvirgo">
          <a:extLst>
            <a:ext uri="{FF2B5EF4-FFF2-40B4-BE49-F238E27FC236}">
              <a16:creationId xmlns:a16="http://schemas.microsoft.com/office/drawing/2014/main" id="{241C4BCE-9541-4746-95FF-FE3AB81C621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41268050"/>
          <a:ext cx="482600" cy="317500"/>
        </a:xfrm>
        <a:prstGeom prst="rect">
          <a:avLst/>
        </a:prstGeom>
      </xdr:spPr>
    </xdr:pic>
    <xdr:clientData/>
  </xdr:twoCellAnchor>
  <xdr:twoCellAnchor editAs="oneCell">
    <xdr:from>
      <xdr:col>1</xdr:col>
      <xdr:colOff>28575</xdr:colOff>
      <xdr:row>920</xdr:row>
      <xdr:rowOff>60325</xdr:rowOff>
    </xdr:from>
    <xdr:to>
      <xdr:col>1</xdr:col>
      <xdr:colOff>511175</xdr:colOff>
      <xdr:row>921</xdr:row>
      <xdr:rowOff>6350</xdr:rowOff>
    </xdr:to>
    <xdr:pic>
      <xdr:nvPicPr>
        <xdr:cNvPr id="3708" name="Subgraph-Boomingbox">
          <a:extLst>
            <a:ext uri="{FF2B5EF4-FFF2-40B4-BE49-F238E27FC236}">
              <a16:creationId xmlns:a16="http://schemas.microsoft.com/office/drawing/2014/main" id="{BBDB9EA0-204D-48AE-815E-38208E2A64F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1636350"/>
          <a:ext cx="482600" cy="317500"/>
        </a:xfrm>
        <a:prstGeom prst="rect">
          <a:avLst/>
        </a:prstGeom>
      </xdr:spPr>
    </xdr:pic>
    <xdr:clientData/>
  </xdr:twoCellAnchor>
  <xdr:twoCellAnchor editAs="oneCell">
    <xdr:from>
      <xdr:col>1</xdr:col>
      <xdr:colOff>28575</xdr:colOff>
      <xdr:row>921</xdr:row>
      <xdr:rowOff>57150</xdr:rowOff>
    </xdr:from>
    <xdr:to>
      <xdr:col>1</xdr:col>
      <xdr:colOff>511175</xdr:colOff>
      <xdr:row>922</xdr:row>
      <xdr:rowOff>9525</xdr:rowOff>
    </xdr:to>
    <xdr:pic>
      <xdr:nvPicPr>
        <xdr:cNvPr id="3712" name="Subgraph-DucCNguyen">
          <a:extLst>
            <a:ext uri="{FF2B5EF4-FFF2-40B4-BE49-F238E27FC236}">
              <a16:creationId xmlns:a16="http://schemas.microsoft.com/office/drawing/2014/main" id="{14693CE7-85AC-4980-B253-5F518DA8345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2004650"/>
          <a:ext cx="482600" cy="317500"/>
        </a:xfrm>
        <a:prstGeom prst="rect">
          <a:avLst/>
        </a:prstGeom>
      </xdr:spPr>
    </xdr:pic>
    <xdr:clientData/>
  </xdr:twoCellAnchor>
  <xdr:twoCellAnchor editAs="oneCell">
    <xdr:from>
      <xdr:col>1</xdr:col>
      <xdr:colOff>28575</xdr:colOff>
      <xdr:row>922</xdr:row>
      <xdr:rowOff>53975</xdr:rowOff>
    </xdr:from>
    <xdr:to>
      <xdr:col>1</xdr:col>
      <xdr:colOff>511175</xdr:colOff>
      <xdr:row>923</xdr:row>
      <xdr:rowOff>0</xdr:rowOff>
    </xdr:to>
    <xdr:pic>
      <xdr:nvPicPr>
        <xdr:cNvPr id="3716" name="Subgraph-vice">
          <a:extLst>
            <a:ext uri="{FF2B5EF4-FFF2-40B4-BE49-F238E27FC236}">
              <a16:creationId xmlns:a16="http://schemas.microsoft.com/office/drawing/2014/main" id="{31619961-8793-46B5-9841-7F41F80E7B6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2372950"/>
          <a:ext cx="482600" cy="317500"/>
        </a:xfrm>
        <a:prstGeom prst="rect">
          <a:avLst/>
        </a:prstGeom>
      </xdr:spPr>
    </xdr:pic>
    <xdr:clientData/>
  </xdr:twoCellAnchor>
  <xdr:twoCellAnchor editAs="oneCell">
    <xdr:from>
      <xdr:col>1</xdr:col>
      <xdr:colOff>28575</xdr:colOff>
      <xdr:row>923</xdr:row>
      <xdr:rowOff>50800</xdr:rowOff>
    </xdr:from>
    <xdr:to>
      <xdr:col>1</xdr:col>
      <xdr:colOff>511175</xdr:colOff>
      <xdr:row>924</xdr:row>
      <xdr:rowOff>1059</xdr:rowOff>
    </xdr:to>
    <xdr:pic>
      <xdr:nvPicPr>
        <xdr:cNvPr id="3720" name="Subgraph-cindyscorners">
          <a:extLst>
            <a:ext uri="{FF2B5EF4-FFF2-40B4-BE49-F238E27FC236}">
              <a16:creationId xmlns:a16="http://schemas.microsoft.com/office/drawing/2014/main" id="{5E58DCC9-C868-44A7-9B27-78E8C4E21DB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42741250"/>
          <a:ext cx="482600" cy="317500"/>
        </a:xfrm>
        <a:prstGeom prst="rect">
          <a:avLst/>
        </a:prstGeom>
      </xdr:spPr>
    </xdr:pic>
    <xdr:clientData/>
  </xdr:twoCellAnchor>
  <xdr:twoCellAnchor editAs="oneCell">
    <xdr:from>
      <xdr:col>1</xdr:col>
      <xdr:colOff>28575</xdr:colOff>
      <xdr:row>924</xdr:row>
      <xdr:rowOff>47625</xdr:rowOff>
    </xdr:from>
    <xdr:to>
      <xdr:col>1</xdr:col>
      <xdr:colOff>511175</xdr:colOff>
      <xdr:row>925</xdr:row>
      <xdr:rowOff>1058</xdr:rowOff>
    </xdr:to>
    <xdr:pic>
      <xdr:nvPicPr>
        <xdr:cNvPr id="3724" name="Subgraph-ArutzSheva_En">
          <a:extLst>
            <a:ext uri="{FF2B5EF4-FFF2-40B4-BE49-F238E27FC236}">
              <a16:creationId xmlns:a16="http://schemas.microsoft.com/office/drawing/2014/main" id="{38BA6B6C-EB6D-4E9C-948D-83D32BC2D96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3109550"/>
          <a:ext cx="482600" cy="317500"/>
        </a:xfrm>
        <a:prstGeom prst="rect">
          <a:avLst/>
        </a:prstGeom>
      </xdr:spPr>
    </xdr:pic>
    <xdr:clientData/>
  </xdr:twoCellAnchor>
  <xdr:twoCellAnchor editAs="oneCell">
    <xdr:from>
      <xdr:col>1</xdr:col>
      <xdr:colOff>28575</xdr:colOff>
      <xdr:row>925</xdr:row>
      <xdr:rowOff>44450</xdr:rowOff>
    </xdr:from>
    <xdr:to>
      <xdr:col>1</xdr:col>
      <xdr:colOff>511175</xdr:colOff>
      <xdr:row>925</xdr:row>
      <xdr:rowOff>361950</xdr:rowOff>
    </xdr:to>
    <xdr:pic>
      <xdr:nvPicPr>
        <xdr:cNvPr id="3728" name="Subgraph-fan11_sonic">
          <a:extLst>
            <a:ext uri="{FF2B5EF4-FFF2-40B4-BE49-F238E27FC236}">
              <a16:creationId xmlns:a16="http://schemas.microsoft.com/office/drawing/2014/main" id="{FF322321-648A-4174-A02E-B8D74F86E40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3477850"/>
          <a:ext cx="482600" cy="317500"/>
        </a:xfrm>
        <a:prstGeom prst="rect">
          <a:avLst/>
        </a:prstGeom>
      </xdr:spPr>
    </xdr:pic>
    <xdr:clientData/>
  </xdr:twoCellAnchor>
  <xdr:twoCellAnchor editAs="oneCell">
    <xdr:from>
      <xdr:col>1</xdr:col>
      <xdr:colOff>28575</xdr:colOff>
      <xdr:row>926</xdr:row>
      <xdr:rowOff>41275</xdr:rowOff>
    </xdr:from>
    <xdr:to>
      <xdr:col>1</xdr:col>
      <xdr:colOff>511175</xdr:colOff>
      <xdr:row>926</xdr:row>
      <xdr:rowOff>358775</xdr:rowOff>
    </xdr:to>
    <xdr:pic>
      <xdr:nvPicPr>
        <xdr:cNvPr id="3732" name="Subgraph-VictoriaTraylo2">
          <a:extLst>
            <a:ext uri="{FF2B5EF4-FFF2-40B4-BE49-F238E27FC236}">
              <a16:creationId xmlns:a16="http://schemas.microsoft.com/office/drawing/2014/main" id="{77C139ED-88DF-4C0A-BD54-F32EC334F96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3846150"/>
          <a:ext cx="482600" cy="317500"/>
        </a:xfrm>
        <a:prstGeom prst="rect">
          <a:avLst/>
        </a:prstGeom>
      </xdr:spPr>
    </xdr:pic>
    <xdr:clientData/>
  </xdr:twoCellAnchor>
  <xdr:twoCellAnchor editAs="oneCell">
    <xdr:from>
      <xdr:col>1</xdr:col>
      <xdr:colOff>28575</xdr:colOff>
      <xdr:row>927</xdr:row>
      <xdr:rowOff>38100</xdr:rowOff>
    </xdr:from>
    <xdr:to>
      <xdr:col>1</xdr:col>
      <xdr:colOff>511175</xdr:colOff>
      <xdr:row>927</xdr:row>
      <xdr:rowOff>349250</xdr:rowOff>
    </xdr:to>
    <xdr:pic>
      <xdr:nvPicPr>
        <xdr:cNvPr id="3736" name="Subgraph-AmericanTeache3">
          <a:extLst>
            <a:ext uri="{FF2B5EF4-FFF2-40B4-BE49-F238E27FC236}">
              <a16:creationId xmlns:a16="http://schemas.microsoft.com/office/drawing/2014/main" id="{2985363D-BE16-499D-8848-4ED512C1566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4214450"/>
          <a:ext cx="482600" cy="317500"/>
        </a:xfrm>
        <a:prstGeom prst="rect">
          <a:avLst/>
        </a:prstGeom>
      </xdr:spPr>
    </xdr:pic>
    <xdr:clientData/>
  </xdr:twoCellAnchor>
  <xdr:twoCellAnchor editAs="oneCell">
    <xdr:from>
      <xdr:col>1</xdr:col>
      <xdr:colOff>28575</xdr:colOff>
      <xdr:row>928</xdr:row>
      <xdr:rowOff>34925</xdr:rowOff>
    </xdr:from>
    <xdr:to>
      <xdr:col>1</xdr:col>
      <xdr:colOff>511175</xdr:colOff>
      <xdr:row>928</xdr:row>
      <xdr:rowOff>352425</xdr:rowOff>
    </xdr:to>
    <xdr:pic>
      <xdr:nvPicPr>
        <xdr:cNvPr id="3740" name="Subgraph-slcpd">
          <a:extLst>
            <a:ext uri="{FF2B5EF4-FFF2-40B4-BE49-F238E27FC236}">
              <a16:creationId xmlns:a16="http://schemas.microsoft.com/office/drawing/2014/main" id="{FE185572-403E-4FD8-B7C1-76D7D45D63B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44582750"/>
          <a:ext cx="482600" cy="317500"/>
        </a:xfrm>
        <a:prstGeom prst="rect">
          <a:avLst/>
        </a:prstGeom>
      </xdr:spPr>
    </xdr:pic>
    <xdr:clientData/>
  </xdr:twoCellAnchor>
  <xdr:twoCellAnchor editAs="oneCell">
    <xdr:from>
      <xdr:col>1</xdr:col>
      <xdr:colOff>28575</xdr:colOff>
      <xdr:row>929</xdr:row>
      <xdr:rowOff>31750</xdr:rowOff>
    </xdr:from>
    <xdr:to>
      <xdr:col>1</xdr:col>
      <xdr:colOff>511175</xdr:colOff>
      <xdr:row>929</xdr:row>
      <xdr:rowOff>349250</xdr:rowOff>
    </xdr:to>
    <xdr:pic>
      <xdr:nvPicPr>
        <xdr:cNvPr id="3744" name="Subgraph-DerrickGordon09">
          <a:extLst>
            <a:ext uri="{FF2B5EF4-FFF2-40B4-BE49-F238E27FC236}">
              <a16:creationId xmlns:a16="http://schemas.microsoft.com/office/drawing/2014/main" id="{7FDFC7D8-4B74-4A9E-877D-BFF9760C693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44951050"/>
          <a:ext cx="482600" cy="317500"/>
        </a:xfrm>
        <a:prstGeom prst="rect">
          <a:avLst/>
        </a:prstGeom>
      </xdr:spPr>
    </xdr:pic>
    <xdr:clientData/>
  </xdr:twoCellAnchor>
  <xdr:twoCellAnchor editAs="oneCell">
    <xdr:from>
      <xdr:col>1</xdr:col>
      <xdr:colOff>28575</xdr:colOff>
      <xdr:row>930</xdr:row>
      <xdr:rowOff>28575</xdr:rowOff>
    </xdr:from>
    <xdr:to>
      <xdr:col>1</xdr:col>
      <xdr:colOff>511175</xdr:colOff>
      <xdr:row>930</xdr:row>
      <xdr:rowOff>352425</xdr:rowOff>
    </xdr:to>
    <xdr:pic>
      <xdr:nvPicPr>
        <xdr:cNvPr id="3748" name="Subgraph-StLouis">
          <a:extLst>
            <a:ext uri="{FF2B5EF4-FFF2-40B4-BE49-F238E27FC236}">
              <a16:creationId xmlns:a16="http://schemas.microsoft.com/office/drawing/2014/main" id="{F8D328A3-AA0E-483E-8300-9E0403AB9CE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45319350"/>
          <a:ext cx="482600" cy="317500"/>
        </a:xfrm>
        <a:prstGeom prst="rect">
          <a:avLst/>
        </a:prstGeom>
      </xdr:spPr>
    </xdr:pic>
    <xdr:clientData/>
  </xdr:twoCellAnchor>
  <xdr:twoCellAnchor editAs="oneCell">
    <xdr:from>
      <xdr:col>1</xdr:col>
      <xdr:colOff>28575</xdr:colOff>
      <xdr:row>931</xdr:row>
      <xdr:rowOff>25400</xdr:rowOff>
    </xdr:from>
    <xdr:to>
      <xdr:col>1</xdr:col>
      <xdr:colOff>511175</xdr:colOff>
      <xdr:row>931</xdr:row>
      <xdr:rowOff>342900</xdr:rowOff>
    </xdr:to>
    <xdr:pic>
      <xdr:nvPicPr>
        <xdr:cNvPr id="3752" name="Subgraph-TanyaKeith">
          <a:extLst>
            <a:ext uri="{FF2B5EF4-FFF2-40B4-BE49-F238E27FC236}">
              <a16:creationId xmlns:a16="http://schemas.microsoft.com/office/drawing/2014/main" id="{35D6FAD3-6704-4886-BDB5-7FCD8AD54EF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5687650"/>
          <a:ext cx="482600" cy="317500"/>
        </a:xfrm>
        <a:prstGeom prst="rect">
          <a:avLst/>
        </a:prstGeom>
      </xdr:spPr>
    </xdr:pic>
    <xdr:clientData/>
  </xdr:twoCellAnchor>
  <xdr:twoCellAnchor editAs="oneCell">
    <xdr:from>
      <xdr:col>1</xdr:col>
      <xdr:colOff>28575</xdr:colOff>
      <xdr:row>932</xdr:row>
      <xdr:rowOff>22225</xdr:rowOff>
    </xdr:from>
    <xdr:to>
      <xdr:col>1</xdr:col>
      <xdr:colOff>511175</xdr:colOff>
      <xdr:row>932</xdr:row>
      <xdr:rowOff>339725</xdr:rowOff>
    </xdr:to>
    <xdr:pic>
      <xdr:nvPicPr>
        <xdr:cNvPr id="3756" name="Subgraph-nebkallop">
          <a:extLst>
            <a:ext uri="{FF2B5EF4-FFF2-40B4-BE49-F238E27FC236}">
              <a16:creationId xmlns:a16="http://schemas.microsoft.com/office/drawing/2014/main" id="{0A72CBCB-5FCA-4106-86B4-9C44E3C73A8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6055950"/>
          <a:ext cx="482600" cy="317500"/>
        </a:xfrm>
        <a:prstGeom prst="rect">
          <a:avLst/>
        </a:prstGeom>
      </xdr:spPr>
    </xdr:pic>
    <xdr:clientData/>
  </xdr:twoCellAnchor>
  <xdr:twoCellAnchor editAs="oneCell">
    <xdr:from>
      <xdr:col>1</xdr:col>
      <xdr:colOff>28575</xdr:colOff>
      <xdr:row>933</xdr:row>
      <xdr:rowOff>19050</xdr:rowOff>
    </xdr:from>
    <xdr:to>
      <xdr:col>1</xdr:col>
      <xdr:colOff>511175</xdr:colOff>
      <xdr:row>933</xdr:row>
      <xdr:rowOff>330200</xdr:rowOff>
    </xdr:to>
    <xdr:pic>
      <xdr:nvPicPr>
        <xdr:cNvPr id="3760" name="Subgraph-Jan34733995">
          <a:extLst>
            <a:ext uri="{FF2B5EF4-FFF2-40B4-BE49-F238E27FC236}">
              <a16:creationId xmlns:a16="http://schemas.microsoft.com/office/drawing/2014/main" id="{285C95F1-9B5C-4577-B2E7-93AD3FA1112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6424250"/>
          <a:ext cx="482600" cy="317500"/>
        </a:xfrm>
        <a:prstGeom prst="rect">
          <a:avLst/>
        </a:prstGeom>
      </xdr:spPr>
    </xdr:pic>
    <xdr:clientData/>
  </xdr:twoCellAnchor>
  <xdr:twoCellAnchor editAs="oneCell">
    <xdr:from>
      <xdr:col>1</xdr:col>
      <xdr:colOff>28575</xdr:colOff>
      <xdr:row>934</xdr:row>
      <xdr:rowOff>15875</xdr:rowOff>
    </xdr:from>
    <xdr:to>
      <xdr:col>1</xdr:col>
      <xdr:colOff>511175</xdr:colOff>
      <xdr:row>934</xdr:row>
      <xdr:rowOff>333375</xdr:rowOff>
    </xdr:to>
    <xdr:pic>
      <xdr:nvPicPr>
        <xdr:cNvPr id="3764" name="Subgraph-sbalcerac">
          <a:extLst>
            <a:ext uri="{FF2B5EF4-FFF2-40B4-BE49-F238E27FC236}">
              <a16:creationId xmlns:a16="http://schemas.microsoft.com/office/drawing/2014/main" id="{F2F1D6D2-1F0B-4A31-9C54-C8D92E0E41F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6792550"/>
          <a:ext cx="482600" cy="317500"/>
        </a:xfrm>
        <a:prstGeom prst="rect">
          <a:avLst/>
        </a:prstGeom>
      </xdr:spPr>
    </xdr:pic>
    <xdr:clientData/>
  </xdr:twoCellAnchor>
  <xdr:twoCellAnchor editAs="oneCell">
    <xdr:from>
      <xdr:col>1</xdr:col>
      <xdr:colOff>28575</xdr:colOff>
      <xdr:row>935</xdr:row>
      <xdr:rowOff>12700</xdr:rowOff>
    </xdr:from>
    <xdr:to>
      <xdr:col>1</xdr:col>
      <xdr:colOff>511175</xdr:colOff>
      <xdr:row>935</xdr:row>
      <xdr:rowOff>330200</xdr:rowOff>
    </xdr:to>
    <xdr:pic>
      <xdr:nvPicPr>
        <xdr:cNvPr id="3768" name="Subgraph-KellySullivanRx">
          <a:extLst>
            <a:ext uri="{FF2B5EF4-FFF2-40B4-BE49-F238E27FC236}">
              <a16:creationId xmlns:a16="http://schemas.microsoft.com/office/drawing/2014/main" id="{A967213F-E400-465F-A698-9D1DA703501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47160850"/>
          <a:ext cx="482600" cy="317500"/>
        </a:xfrm>
        <a:prstGeom prst="rect">
          <a:avLst/>
        </a:prstGeom>
      </xdr:spPr>
    </xdr:pic>
    <xdr:clientData/>
  </xdr:twoCellAnchor>
  <xdr:twoCellAnchor editAs="oneCell">
    <xdr:from>
      <xdr:col>1</xdr:col>
      <xdr:colOff>28575</xdr:colOff>
      <xdr:row>936</xdr:row>
      <xdr:rowOff>9525</xdr:rowOff>
    </xdr:from>
    <xdr:to>
      <xdr:col>1</xdr:col>
      <xdr:colOff>511175</xdr:colOff>
      <xdr:row>936</xdr:row>
      <xdr:rowOff>333375</xdr:rowOff>
    </xdr:to>
    <xdr:pic>
      <xdr:nvPicPr>
        <xdr:cNvPr id="3772" name="Subgraph-CDelisa13">
          <a:extLst>
            <a:ext uri="{FF2B5EF4-FFF2-40B4-BE49-F238E27FC236}">
              <a16:creationId xmlns:a16="http://schemas.microsoft.com/office/drawing/2014/main" id="{3FFF4148-DD2D-459F-8442-F11D0716ECE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47529150"/>
          <a:ext cx="482600" cy="317500"/>
        </a:xfrm>
        <a:prstGeom prst="rect">
          <a:avLst/>
        </a:prstGeom>
      </xdr:spPr>
    </xdr:pic>
    <xdr:clientData/>
  </xdr:twoCellAnchor>
  <xdr:twoCellAnchor editAs="oneCell">
    <xdr:from>
      <xdr:col>1</xdr:col>
      <xdr:colOff>28575</xdr:colOff>
      <xdr:row>937</xdr:row>
      <xdr:rowOff>6350</xdr:rowOff>
    </xdr:from>
    <xdr:to>
      <xdr:col>1</xdr:col>
      <xdr:colOff>511175</xdr:colOff>
      <xdr:row>937</xdr:row>
      <xdr:rowOff>323850</xdr:rowOff>
    </xdr:to>
    <xdr:pic>
      <xdr:nvPicPr>
        <xdr:cNvPr id="3776" name="Subgraph-djflavi">
          <a:extLst>
            <a:ext uri="{FF2B5EF4-FFF2-40B4-BE49-F238E27FC236}">
              <a16:creationId xmlns:a16="http://schemas.microsoft.com/office/drawing/2014/main" id="{5D6F6586-CC0D-4648-8A92-EDE3AD7C7B0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7897450"/>
          <a:ext cx="482600" cy="317500"/>
        </a:xfrm>
        <a:prstGeom prst="rect">
          <a:avLst/>
        </a:prstGeom>
      </xdr:spPr>
    </xdr:pic>
    <xdr:clientData/>
  </xdr:twoCellAnchor>
  <xdr:twoCellAnchor editAs="oneCell">
    <xdr:from>
      <xdr:col>1</xdr:col>
      <xdr:colOff>28575</xdr:colOff>
      <xdr:row>938</xdr:row>
      <xdr:rowOff>3175</xdr:rowOff>
    </xdr:from>
    <xdr:to>
      <xdr:col>1</xdr:col>
      <xdr:colOff>511175</xdr:colOff>
      <xdr:row>938</xdr:row>
      <xdr:rowOff>320675</xdr:rowOff>
    </xdr:to>
    <xdr:pic>
      <xdr:nvPicPr>
        <xdr:cNvPr id="3780" name="Subgraph-ParkerPolice">
          <a:extLst>
            <a:ext uri="{FF2B5EF4-FFF2-40B4-BE49-F238E27FC236}">
              <a16:creationId xmlns:a16="http://schemas.microsoft.com/office/drawing/2014/main" id="{0DDD79FC-409E-4E28-BD25-0B3FC7D113E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8265750"/>
          <a:ext cx="482600" cy="317500"/>
        </a:xfrm>
        <a:prstGeom prst="rect">
          <a:avLst/>
        </a:prstGeom>
      </xdr:spPr>
    </xdr:pic>
    <xdr:clientData/>
  </xdr:twoCellAnchor>
  <xdr:twoCellAnchor editAs="oneCell">
    <xdr:from>
      <xdr:col>1</xdr:col>
      <xdr:colOff>28575</xdr:colOff>
      <xdr:row>939</xdr:row>
      <xdr:rowOff>0</xdr:rowOff>
    </xdr:from>
    <xdr:to>
      <xdr:col>1</xdr:col>
      <xdr:colOff>511175</xdr:colOff>
      <xdr:row>939</xdr:row>
      <xdr:rowOff>311150</xdr:rowOff>
    </xdr:to>
    <xdr:pic>
      <xdr:nvPicPr>
        <xdr:cNvPr id="3784" name="Subgraph-LawrenceHnyc">
          <a:extLst>
            <a:ext uri="{FF2B5EF4-FFF2-40B4-BE49-F238E27FC236}">
              <a16:creationId xmlns:a16="http://schemas.microsoft.com/office/drawing/2014/main" id="{9E254366-813B-401D-A37B-7EC83D7EE3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48634050"/>
          <a:ext cx="482600" cy="317500"/>
        </a:xfrm>
        <a:prstGeom prst="rect">
          <a:avLst/>
        </a:prstGeom>
      </xdr:spPr>
    </xdr:pic>
    <xdr:clientData/>
  </xdr:twoCellAnchor>
  <xdr:twoCellAnchor editAs="oneCell">
    <xdr:from>
      <xdr:col>1</xdr:col>
      <xdr:colOff>28575</xdr:colOff>
      <xdr:row>939</xdr:row>
      <xdr:rowOff>368300</xdr:rowOff>
    </xdr:from>
    <xdr:to>
      <xdr:col>1</xdr:col>
      <xdr:colOff>511175</xdr:colOff>
      <xdr:row>940</xdr:row>
      <xdr:rowOff>314325</xdr:rowOff>
    </xdr:to>
    <xdr:pic>
      <xdr:nvPicPr>
        <xdr:cNvPr id="3788" name="Subgraph-daeshikjr">
          <a:extLst>
            <a:ext uri="{FF2B5EF4-FFF2-40B4-BE49-F238E27FC236}">
              <a16:creationId xmlns:a16="http://schemas.microsoft.com/office/drawing/2014/main" id="{BE74D630-6FDA-43DC-8943-FDCC8268D2D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9002350"/>
          <a:ext cx="482600" cy="317500"/>
        </a:xfrm>
        <a:prstGeom prst="rect">
          <a:avLst/>
        </a:prstGeom>
      </xdr:spPr>
    </xdr:pic>
    <xdr:clientData/>
  </xdr:twoCellAnchor>
  <xdr:twoCellAnchor editAs="oneCell">
    <xdr:from>
      <xdr:col>1</xdr:col>
      <xdr:colOff>28575</xdr:colOff>
      <xdr:row>940</xdr:row>
      <xdr:rowOff>365125</xdr:rowOff>
    </xdr:from>
    <xdr:to>
      <xdr:col>1</xdr:col>
      <xdr:colOff>511175</xdr:colOff>
      <xdr:row>941</xdr:row>
      <xdr:rowOff>311150</xdr:rowOff>
    </xdr:to>
    <xdr:pic>
      <xdr:nvPicPr>
        <xdr:cNvPr id="3792" name="Subgraph-V_Maxson">
          <a:extLst>
            <a:ext uri="{FF2B5EF4-FFF2-40B4-BE49-F238E27FC236}">
              <a16:creationId xmlns:a16="http://schemas.microsoft.com/office/drawing/2014/main" id="{945B9BD2-D0EF-4CCC-ABFD-54B413BEFF3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49370650"/>
          <a:ext cx="482600" cy="317500"/>
        </a:xfrm>
        <a:prstGeom prst="rect">
          <a:avLst/>
        </a:prstGeom>
      </xdr:spPr>
    </xdr:pic>
    <xdr:clientData/>
  </xdr:twoCellAnchor>
  <xdr:twoCellAnchor editAs="oneCell">
    <xdr:from>
      <xdr:col>1</xdr:col>
      <xdr:colOff>28575</xdr:colOff>
      <xdr:row>941</xdr:row>
      <xdr:rowOff>361950</xdr:rowOff>
    </xdr:from>
    <xdr:to>
      <xdr:col>1</xdr:col>
      <xdr:colOff>511175</xdr:colOff>
      <xdr:row>942</xdr:row>
      <xdr:rowOff>314325</xdr:rowOff>
    </xdr:to>
    <xdr:pic>
      <xdr:nvPicPr>
        <xdr:cNvPr id="3796" name="Subgraph-David_Leavitt">
          <a:extLst>
            <a:ext uri="{FF2B5EF4-FFF2-40B4-BE49-F238E27FC236}">
              <a16:creationId xmlns:a16="http://schemas.microsoft.com/office/drawing/2014/main" id="{8C0453D8-F256-48B5-A3AA-2F123DCA5B0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49738950"/>
          <a:ext cx="482600" cy="317500"/>
        </a:xfrm>
        <a:prstGeom prst="rect">
          <a:avLst/>
        </a:prstGeom>
      </xdr:spPr>
    </xdr:pic>
    <xdr:clientData/>
  </xdr:twoCellAnchor>
  <xdr:twoCellAnchor editAs="oneCell">
    <xdr:from>
      <xdr:col>1</xdr:col>
      <xdr:colOff>28575</xdr:colOff>
      <xdr:row>942</xdr:row>
      <xdr:rowOff>358775</xdr:rowOff>
    </xdr:from>
    <xdr:to>
      <xdr:col>1</xdr:col>
      <xdr:colOff>511175</xdr:colOff>
      <xdr:row>943</xdr:row>
      <xdr:rowOff>304800</xdr:rowOff>
    </xdr:to>
    <xdr:pic>
      <xdr:nvPicPr>
        <xdr:cNvPr id="3800" name="Subgraph-AggieDad2015">
          <a:extLst>
            <a:ext uri="{FF2B5EF4-FFF2-40B4-BE49-F238E27FC236}">
              <a16:creationId xmlns:a16="http://schemas.microsoft.com/office/drawing/2014/main" id="{DF7BC4B5-01DF-4950-B835-A1450F10BE4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50107250"/>
          <a:ext cx="482600" cy="317500"/>
        </a:xfrm>
        <a:prstGeom prst="rect">
          <a:avLst/>
        </a:prstGeom>
      </xdr:spPr>
    </xdr:pic>
    <xdr:clientData/>
  </xdr:twoCellAnchor>
  <xdr:twoCellAnchor editAs="oneCell">
    <xdr:from>
      <xdr:col>1</xdr:col>
      <xdr:colOff>28575</xdr:colOff>
      <xdr:row>943</xdr:row>
      <xdr:rowOff>355600</xdr:rowOff>
    </xdr:from>
    <xdr:to>
      <xdr:col>1</xdr:col>
      <xdr:colOff>511175</xdr:colOff>
      <xdr:row>944</xdr:row>
      <xdr:rowOff>301625</xdr:rowOff>
    </xdr:to>
    <xdr:pic>
      <xdr:nvPicPr>
        <xdr:cNvPr id="3804" name="Subgraph-JHWalz32">
          <a:extLst>
            <a:ext uri="{FF2B5EF4-FFF2-40B4-BE49-F238E27FC236}">
              <a16:creationId xmlns:a16="http://schemas.microsoft.com/office/drawing/2014/main" id="{C8DA4E34-4569-41B4-A40A-979E6B11C3B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50475550"/>
          <a:ext cx="482600" cy="317500"/>
        </a:xfrm>
        <a:prstGeom prst="rect">
          <a:avLst/>
        </a:prstGeom>
      </xdr:spPr>
    </xdr:pic>
    <xdr:clientData/>
  </xdr:twoCellAnchor>
  <xdr:twoCellAnchor editAs="oneCell">
    <xdr:from>
      <xdr:col>1</xdr:col>
      <xdr:colOff>28575</xdr:colOff>
      <xdr:row>944</xdr:row>
      <xdr:rowOff>352425</xdr:rowOff>
    </xdr:from>
    <xdr:to>
      <xdr:col>1</xdr:col>
      <xdr:colOff>511175</xdr:colOff>
      <xdr:row>945</xdr:row>
      <xdr:rowOff>292100</xdr:rowOff>
    </xdr:to>
    <xdr:pic>
      <xdr:nvPicPr>
        <xdr:cNvPr id="3808" name="Subgraph-giseldar55">
          <a:extLst>
            <a:ext uri="{FF2B5EF4-FFF2-40B4-BE49-F238E27FC236}">
              <a16:creationId xmlns:a16="http://schemas.microsoft.com/office/drawing/2014/main" id="{E24B3CBC-2788-44A6-8A2C-438DA702B74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50843850"/>
          <a:ext cx="482600" cy="317500"/>
        </a:xfrm>
        <a:prstGeom prst="rect">
          <a:avLst/>
        </a:prstGeom>
      </xdr:spPr>
    </xdr:pic>
    <xdr:clientData/>
  </xdr:twoCellAnchor>
  <xdr:twoCellAnchor editAs="oneCell">
    <xdr:from>
      <xdr:col>1</xdr:col>
      <xdr:colOff>28575</xdr:colOff>
      <xdr:row>945</xdr:row>
      <xdr:rowOff>349250</xdr:rowOff>
    </xdr:from>
    <xdr:to>
      <xdr:col>1</xdr:col>
      <xdr:colOff>511175</xdr:colOff>
      <xdr:row>946</xdr:row>
      <xdr:rowOff>295275</xdr:rowOff>
    </xdr:to>
    <xdr:pic>
      <xdr:nvPicPr>
        <xdr:cNvPr id="3812" name="Subgraph-erikakokay">
          <a:extLst>
            <a:ext uri="{FF2B5EF4-FFF2-40B4-BE49-F238E27FC236}">
              <a16:creationId xmlns:a16="http://schemas.microsoft.com/office/drawing/2014/main" id="{F456271B-4A0A-4621-9763-CE4E2FC2381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1212150"/>
          <a:ext cx="482600" cy="317500"/>
        </a:xfrm>
        <a:prstGeom prst="rect">
          <a:avLst/>
        </a:prstGeom>
      </xdr:spPr>
    </xdr:pic>
    <xdr:clientData/>
  </xdr:twoCellAnchor>
  <xdr:twoCellAnchor editAs="oneCell">
    <xdr:from>
      <xdr:col>1</xdr:col>
      <xdr:colOff>28575</xdr:colOff>
      <xdr:row>946</xdr:row>
      <xdr:rowOff>346075</xdr:rowOff>
    </xdr:from>
    <xdr:to>
      <xdr:col>1</xdr:col>
      <xdr:colOff>511175</xdr:colOff>
      <xdr:row>947</xdr:row>
      <xdr:rowOff>292100</xdr:rowOff>
    </xdr:to>
    <xdr:pic>
      <xdr:nvPicPr>
        <xdr:cNvPr id="3816" name="Subgraph-ilaurante">
          <a:extLst>
            <a:ext uri="{FF2B5EF4-FFF2-40B4-BE49-F238E27FC236}">
              <a16:creationId xmlns:a16="http://schemas.microsoft.com/office/drawing/2014/main" id="{660ADBFC-AEB5-4E49-9DB1-613E4A9C8EC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51580450"/>
          <a:ext cx="482600" cy="317500"/>
        </a:xfrm>
        <a:prstGeom prst="rect">
          <a:avLst/>
        </a:prstGeom>
      </xdr:spPr>
    </xdr:pic>
    <xdr:clientData/>
  </xdr:twoCellAnchor>
  <xdr:twoCellAnchor editAs="oneCell">
    <xdr:from>
      <xdr:col>1</xdr:col>
      <xdr:colOff>28575</xdr:colOff>
      <xdr:row>947</xdr:row>
      <xdr:rowOff>342900</xdr:rowOff>
    </xdr:from>
    <xdr:to>
      <xdr:col>1</xdr:col>
      <xdr:colOff>511175</xdr:colOff>
      <xdr:row>948</xdr:row>
      <xdr:rowOff>295275</xdr:rowOff>
    </xdr:to>
    <xdr:pic>
      <xdr:nvPicPr>
        <xdr:cNvPr id="3820" name="Subgraph-EquisFabri">
          <a:extLst>
            <a:ext uri="{FF2B5EF4-FFF2-40B4-BE49-F238E27FC236}">
              <a16:creationId xmlns:a16="http://schemas.microsoft.com/office/drawing/2014/main" id="{7E8B903E-8E16-48ED-B148-6C8BA504B8A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51948750"/>
          <a:ext cx="482600" cy="317500"/>
        </a:xfrm>
        <a:prstGeom prst="rect">
          <a:avLst/>
        </a:prstGeom>
      </xdr:spPr>
    </xdr:pic>
    <xdr:clientData/>
  </xdr:twoCellAnchor>
  <xdr:twoCellAnchor editAs="oneCell">
    <xdr:from>
      <xdr:col>1</xdr:col>
      <xdr:colOff>28575</xdr:colOff>
      <xdr:row>948</xdr:row>
      <xdr:rowOff>339725</xdr:rowOff>
    </xdr:from>
    <xdr:to>
      <xdr:col>1</xdr:col>
      <xdr:colOff>511175</xdr:colOff>
      <xdr:row>949</xdr:row>
      <xdr:rowOff>285750</xdr:rowOff>
    </xdr:to>
    <xdr:pic>
      <xdr:nvPicPr>
        <xdr:cNvPr id="3824" name="Subgraph-Isocom79">
          <a:extLst>
            <a:ext uri="{FF2B5EF4-FFF2-40B4-BE49-F238E27FC236}">
              <a16:creationId xmlns:a16="http://schemas.microsoft.com/office/drawing/2014/main" id="{C036C7D0-BA93-4470-A291-6FC8FA2483B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52317050"/>
          <a:ext cx="482600" cy="317500"/>
        </a:xfrm>
        <a:prstGeom prst="rect">
          <a:avLst/>
        </a:prstGeom>
      </xdr:spPr>
    </xdr:pic>
    <xdr:clientData/>
  </xdr:twoCellAnchor>
  <xdr:twoCellAnchor editAs="oneCell">
    <xdr:from>
      <xdr:col>1</xdr:col>
      <xdr:colOff>28575</xdr:colOff>
      <xdr:row>949</xdr:row>
      <xdr:rowOff>336550</xdr:rowOff>
    </xdr:from>
    <xdr:to>
      <xdr:col>1</xdr:col>
      <xdr:colOff>511175</xdr:colOff>
      <xdr:row>950</xdr:row>
      <xdr:rowOff>282575</xdr:rowOff>
    </xdr:to>
    <xdr:pic>
      <xdr:nvPicPr>
        <xdr:cNvPr id="3828" name="Subgraph-scrowder">
          <a:extLst>
            <a:ext uri="{FF2B5EF4-FFF2-40B4-BE49-F238E27FC236}">
              <a16:creationId xmlns:a16="http://schemas.microsoft.com/office/drawing/2014/main" id="{23AE7353-9E73-4D4D-9B6F-B1469E26F2C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52685350"/>
          <a:ext cx="482600" cy="317500"/>
        </a:xfrm>
        <a:prstGeom prst="rect">
          <a:avLst/>
        </a:prstGeom>
      </xdr:spPr>
    </xdr:pic>
    <xdr:clientData/>
  </xdr:twoCellAnchor>
  <xdr:twoCellAnchor editAs="oneCell">
    <xdr:from>
      <xdr:col>1</xdr:col>
      <xdr:colOff>28575</xdr:colOff>
      <xdr:row>950</xdr:row>
      <xdr:rowOff>333375</xdr:rowOff>
    </xdr:from>
    <xdr:to>
      <xdr:col>1</xdr:col>
      <xdr:colOff>511175</xdr:colOff>
      <xdr:row>951</xdr:row>
      <xdr:rowOff>273050</xdr:rowOff>
    </xdr:to>
    <xdr:pic>
      <xdr:nvPicPr>
        <xdr:cNvPr id="3832" name="Subgraph-gaddzook">
          <a:extLst>
            <a:ext uri="{FF2B5EF4-FFF2-40B4-BE49-F238E27FC236}">
              <a16:creationId xmlns:a16="http://schemas.microsoft.com/office/drawing/2014/main" id="{F4534FEA-7D55-4838-9A0B-1C363B8C143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53053650"/>
          <a:ext cx="482600" cy="317500"/>
        </a:xfrm>
        <a:prstGeom prst="rect">
          <a:avLst/>
        </a:prstGeom>
      </xdr:spPr>
    </xdr:pic>
    <xdr:clientData/>
  </xdr:twoCellAnchor>
  <xdr:twoCellAnchor editAs="oneCell">
    <xdr:from>
      <xdr:col>1</xdr:col>
      <xdr:colOff>28575</xdr:colOff>
      <xdr:row>951</xdr:row>
      <xdr:rowOff>330200</xdr:rowOff>
    </xdr:from>
    <xdr:to>
      <xdr:col>1</xdr:col>
      <xdr:colOff>511175</xdr:colOff>
      <xdr:row>952</xdr:row>
      <xdr:rowOff>276225</xdr:rowOff>
    </xdr:to>
    <xdr:pic>
      <xdr:nvPicPr>
        <xdr:cNvPr id="3836" name="Subgraph-Biaggi4NY">
          <a:extLst>
            <a:ext uri="{FF2B5EF4-FFF2-40B4-BE49-F238E27FC236}">
              <a16:creationId xmlns:a16="http://schemas.microsoft.com/office/drawing/2014/main" id="{9BF716ED-8A2D-406F-B992-6A3B31B732E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53421950"/>
          <a:ext cx="482600" cy="317500"/>
        </a:xfrm>
        <a:prstGeom prst="rect">
          <a:avLst/>
        </a:prstGeom>
      </xdr:spPr>
    </xdr:pic>
    <xdr:clientData/>
  </xdr:twoCellAnchor>
  <xdr:twoCellAnchor editAs="oneCell">
    <xdr:from>
      <xdr:col>1</xdr:col>
      <xdr:colOff>28575</xdr:colOff>
      <xdr:row>952</xdr:row>
      <xdr:rowOff>327025</xdr:rowOff>
    </xdr:from>
    <xdr:to>
      <xdr:col>1</xdr:col>
      <xdr:colOff>511175</xdr:colOff>
      <xdr:row>953</xdr:row>
      <xdr:rowOff>273050</xdr:rowOff>
    </xdr:to>
    <xdr:pic>
      <xdr:nvPicPr>
        <xdr:cNvPr id="3840" name="Subgraph-RICH_ClSniper">
          <a:extLst>
            <a:ext uri="{FF2B5EF4-FFF2-40B4-BE49-F238E27FC236}">
              <a16:creationId xmlns:a16="http://schemas.microsoft.com/office/drawing/2014/main" id="{FD4860BF-D856-4D65-BAA0-08DB6D10713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3790250"/>
          <a:ext cx="482600" cy="317500"/>
        </a:xfrm>
        <a:prstGeom prst="rect">
          <a:avLst/>
        </a:prstGeom>
      </xdr:spPr>
    </xdr:pic>
    <xdr:clientData/>
  </xdr:twoCellAnchor>
  <xdr:twoCellAnchor editAs="oneCell">
    <xdr:from>
      <xdr:col>1</xdr:col>
      <xdr:colOff>28575</xdr:colOff>
      <xdr:row>953</xdr:row>
      <xdr:rowOff>323850</xdr:rowOff>
    </xdr:from>
    <xdr:to>
      <xdr:col>1</xdr:col>
      <xdr:colOff>511175</xdr:colOff>
      <xdr:row>954</xdr:row>
      <xdr:rowOff>276225</xdr:rowOff>
    </xdr:to>
    <xdr:pic>
      <xdr:nvPicPr>
        <xdr:cNvPr id="3844" name="Subgraph-NewScapePro">
          <a:extLst>
            <a:ext uri="{FF2B5EF4-FFF2-40B4-BE49-F238E27FC236}">
              <a16:creationId xmlns:a16="http://schemas.microsoft.com/office/drawing/2014/main" id="{DA31A607-9785-4F57-8A73-5F877591023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4158550"/>
          <a:ext cx="482600" cy="317500"/>
        </a:xfrm>
        <a:prstGeom prst="rect">
          <a:avLst/>
        </a:prstGeom>
      </xdr:spPr>
    </xdr:pic>
    <xdr:clientData/>
  </xdr:twoCellAnchor>
  <xdr:twoCellAnchor editAs="oneCell">
    <xdr:from>
      <xdr:col>1</xdr:col>
      <xdr:colOff>28575</xdr:colOff>
      <xdr:row>954</xdr:row>
      <xdr:rowOff>320675</xdr:rowOff>
    </xdr:from>
    <xdr:to>
      <xdr:col>1</xdr:col>
      <xdr:colOff>511175</xdr:colOff>
      <xdr:row>955</xdr:row>
      <xdr:rowOff>266700</xdr:rowOff>
    </xdr:to>
    <xdr:pic>
      <xdr:nvPicPr>
        <xdr:cNvPr id="3848" name="Subgraph-jay50richardson">
          <a:extLst>
            <a:ext uri="{FF2B5EF4-FFF2-40B4-BE49-F238E27FC236}">
              <a16:creationId xmlns:a16="http://schemas.microsoft.com/office/drawing/2014/main" id="{1D68B2F6-E077-40C2-9787-2F68F3E066E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54526850"/>
          <a:ext cx="482600" cy="317500"/>
        </a:xfrm>
        <a:prstGeom prst="rect">
          <a:avLst/>
        </a:prstGeom>
      </xdr:spPr>
    </xdr:pic>
    <xdr:clientData/>
  </xdr:twoCellAnchor>
  <xdr:twoCellAnchor editAs="oneCell">
    <xdr:from>
      <xdr:col>1</xdr:col>
      <xdr:colOff>28575</xdr:colOff>
      <xdr:row>955</xdr:row>
      <xdr:rowOff>317500</xdr:rowOff>
    </xdr:from>
    <xdr:to>
      <xdr:col>1</xdr:col>
      <xdr:colOff>511175</xdr:colOff>
      <xdr:row>956</xdr:row>
      <xdr:rowOff>263525</xdr:rowOff>
    </xdr:to>
    <xdr:pic>
      <xdr:nvPicPr>
        <xdr:cNvPr id="3852" name="Subgraph-ConnorAlexx">
          <a:extLst>
            <a:ext uri="{FF2B5EF4-FFF2-40B4-BE49-F238E27FC236}">
              <a16:creationId xmlns:a16="http://schemas.microsoft.com/office/drawing/2014/main" id="{69161F8B-10FD-4E25-9E6C-D0A0E761990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54895150"/>
          <a:ext cx="482600" cy="317500"/>
        </a:xfrm>
        <a:prstGeom prst="rect">
          <a:avLst/>
        </a:prstGeom>
      </xdr:spPr>
    </xdr:pic>
    <xdr:clientData/>
  </xdr:twoCellAnchor>
  <xdr:twoCellAnchor editAs="oneCell">
    <xdr:from>
      <xdr:col>1</xdr:col>
      <xdr:colOff>28575</xdr:colOff>
      <xdr:row>956</xdr:row>
      <xdr:rowOff>314325</xdr:rowOff>
    </xdr:from>
    <xdr:to>
      <xdr:col>1</xdr:col>
      <xdr:colOff>511175</xdr:colOff>
      <xdr:row>957</xdr:row>
      <xdr:rowOff>254000</xdr:rowOff>
    </xdr:to>
    <xdr:pic>
      <xdr:nvPicPr>
        <xdr:cNvPr id="3856" name="Subgraph-liveactionfloyd">
          <a:extLst>
            <a:ext uri="{FF2B5EF4-FFF2-40B4-BE49-F238E27FC236}">
              <a16:creationId xmlns:a16="http://schemas.microsoft.com/office/drawing/2014/main" id="{D55A306E-649B-458D-ACF1-E30B71F0A0B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55263450"/>
          <a:ext cx="482600" cy="317500"/>
        </a:xfrm>
        <a:prstGeom prst="rect">
          <a:avLst/>
        </a:prstGeom>
      </xdr:spPr>
    </xdr:pic>
    <xdr:clientData/>
  </xdr:twoCellAnchor>
  <xdr:twoCellAnchor editAs="oneCell">
    <xdr:from>
      <xdr:col>1</xdr:col>
      <xdr:colOff>28575</xdr:colOff>
      <xdr:row>957</xdr:row>
      <xdr:rowOff>311150</xdr:rowOff>
    </xdr:from>
    <xdr:to>
      <xdr:col>1</xdr:col>
      <xdr:colOff>511175</xdr:colOff>
      <xdr:row>958</xdr:row>
      <xdr:rowOff>257175</xdr:rowOff>
    </xdr:to>
    <xdr:pic>
      <xdr:nvPicPr>
        <xdr:cNvPr id="3860" name="Subgraph-nattosensei">
          <a:extLst>
            <a:ext uri="{FF2B5EF4-FFF2-40B4-BE49-F238E27FC236}">
              <a16:creationId xmlns:a16="http://schemas.microsoft.com/office/drawing/2014/main" id="{3BFE8B74-7F37-4C6B-AC49-539EA6B1B0E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55631750"/>
          <a:ext cx="482600" cy="317500"/>
        </a:xfrm>
        <a:prstGeom prst="rect">
          <a:avLst/>
        </a:prstGeom>
      </xdr:spPr>
    </xdr:pic>
    <xdr:clientData/>
  </xdr:twoCellAnchor>
  <xdr:twoCellAnchor editAs="oneCell">
    <xdr:from>
      <xdr:col>1</xdr:col>
      <xdr:colOff>28575</xdr:colOff>
      <xdr:row>958</xdr:row>
      <xdr:rowOff>307975</xdr:rowOff>
    </xdr:from>
    <xdr:to>
      <xdr:col>1</xdr:col>
      <xdr:colOff>511175</xdr:colOff>
      <xdr:row>959</xdr:row>
      <xdr:rowOff>254000</xdr:rowOff>
    </xdr:to>
    <xdr:pic>
      <xdr:nvPicPr>
        <xdr:cNvPr id="3864" name="Subgraph-daverandman34">
          <a:extLst>
            <a:ext uri="{FF2B5EF4-FFF2-40B4-BE49-F238E27FC236}">
              <a16:creationId xmlns:a16="http://schemas.microsoft.com/office/drawing/2014/main" id="{79DE2920-55C7-4A92-B5B0-AEFA778BF80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56000050"/>
          <a:ext cx="482600" cy="317500"/>
        </a:xfrm>
        <a:prstGeom prst="rect">
          <a:avLst/>
        </a:prstGeom>
      </xdr:spPr>
    </xdr:pic>
    <xdr:clientData/>
  </xdr:twoCellAnchor>
  <xdr:twoCellAnchor editAs="oneCell">
    <xdr:from>
      <xdr:col>1</xdr:col>
      <xdr:colOff>28575</xdr:colOff>
      <xdr:row>959</xdr:row>
      <xdr:rowOff>304800</xdr:rowOff>
    </xdr:from>
    <xdr:to>
      <xdr:col>1</xdr:col>
      <xdr:colOff>511175</xdr:colOff>
      <xdr:row>960</xdr:row>
      <xdr:rowOff>257175</xdr:rowOff>
    </xdr:to>
    <xdr:pic>
      <xdr:nvPicPr>
        <xdr:cNvPr id="3868" name="Subgraph-tiffiyaki">
          <a:extLst>
            <a:ext uri="{FF2B5EF4-FFF2-40B4-BE49-F238E27FC236}">
              <a16:creationId xmlns:a16="http://schemas.microsoft.com/office/drawing/2014/main" id="{E6D09BB9-4FDA-4D9C-A035-923150F71BD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56368350"/>
          <a:ext cx="482600" cy="317500"/>
        </a:xfrm>
        <a:prstGeom prst="rect">
          <a:avLst/>
        </a:prstGeom>
      </xdr:spPr>
    </xdr:pic>
    <xdr:clientData/>
  </xdr:twoCellAnchor>
  <xdr:twoCellAnchor editAs="oneCell">
    <xdr:from>
      <xdr:col>1</xdr:col>
      <xdr:colOff>28575</xdr:colOff>
      <xdr:row>960</xdr:row>
      <xdr:rowOff>301625</xdr:rowOff>
    </xdr:from>
    <xdr:to>
      <xdr:col>1</xdr:col>
      <xdr:colOff>511175</xdr:colOff>
      <xdr:row>961</xdr:row>
      <xdr:rowOff>247650</xdr:rowOff>
    </xdr:to>
    <xdr:pic>
      <xdr:nvPicPr>
        <xdr:cNvPr id="3872" name="Subgraph-trekkie1978">
          <a:extLst>
            <a:ext uri="{FF2B5EF4-FFF2-40B4-BE49-F238E27FC236}">
              <a16:creationId xmlns:a16="http://schemas.microsoft.com/office/drawing/2014/main" id="{CE45F406-C67E-4811-A5EB-E1B3556A67E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6736650"/>
          <a:ext cx="482600" cy="317500"/>
        </a:xfrm>
        <a:prstGeom prst="rect">
          <a:avLst/>
        </a:prstGeom>
      </xdr:spPr>
    </xdr:pic>
    <xdr:clientData/>
  </xdr:twoCellAnchor>
  <xdr:twoCellAnchor editAs="oneCell">
    <xdr:from>
      <xdr:col>1</xdr:col>
      <xdr:colOff>28575</xdr:colOff>
      <xdr:row>961</xdr:row>
      <xdr:rowOff>298450</xdr:rowOff>
    </xdr:from>
    <xdr:to>
      <xdr:col>1</xdr:col>
      <xdr:colOff>511175</xdr:colOff>
      <xdr:row>962</xdr:row>
      <xdr:rowOff>244475</xdr:rowOff>
    </xdr:to>
    <xdr:pic>
      <xdr:nvPicPr>
        <xdr:cNvPr id="3876" name="Subgraph-HashEyeHosh">
          <a:extLst>
            <a:ext uri="{FF2B5EF4-FFF2-40B4-BE49-F238E27FC236}">
              <a16:creationId xmlns:a16="http://schemas.microsoft.com/office/drawing/2014/main" id="{65BEC880-FAF8-44AF-8D7A-587C2FCB2F5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7104950"/>
          <a:ext cx="482600" cy="317500"/>
        </a:xfrm>
        <a:prstGeom prst="rect">
          <a:avLst/>
        </a:prstGeom>
      </xdr:spPr>
    </xdr:pic>
    <xdr:clientData/>
  </xdr:twoCellAnchor>
  <xdr:twoCellAnchor editAs="oneCell">
    <xdr:from>
      <xdr:col>1</xdr:col>
      <xdr:colOff>28575</xdr:colOff>
      <xdr:row>962</xdr:row>
      <xdr:rowOff>295275</xdr:rowOff>
    </xdr:from>
    <xdr:to>
      <xdr:col>1</xdr:col>
      <xdr:colOff>511175</xdr:colOff>
      <xdr:row>963</xdr:row>
      <xdr:rowOff>234950</xdr:rowOff>
    </xdr:to>
    <xdr:pic>
      <xdr:nvPicPr>
        <xdr:cNvPr id="3880" name="Subgraph-Jedi__Sentinel">
          <a:extLst>
            <a:ext uri="{FF2B5EF4-FFF2-40B4-BE49-F238E27FC236}">
              <a16:creationId xmlns:a16="http://schemas.microsoft.com/office/drawing/2014/main" id="{1BAFACBC-4669-4428-8E76-550ECB3CC79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7473250"/>
          <a:ext cx="482600" cy="317500"/>
        </a:xfrm>
        <a:prstGeom prst="rect">
          <a:avLst/>
        </a:prstGeom>
      </xdr:spPr>
    </xdr:pic>
    <xdr:clientData/>
  </xdr:twoCellAnchor>
  <xdr:twoCellAnchor editAs="oneCell">
    <xdr:from>
      <xdr:col>1</xdr:col>
      <xdr:colOff>28575</xdr:colOff>
      <xdr:row>963</xdr:row>
      <xdr:rowOff>292100</xdr:rowOff>
    </xdr:from>
    <xdr:to>
      <xdr:col>1</xdr:col>
      <xdr:colOff>511175</xdr:colOff>
      <xdr:row>964</xdr:row>
      <xdr:rowOff>238125</xdr:rowOff>
    </xdr:to>
    <xdr:pic>
      <xdr:nvPicPr>
        <xdr:cNvPr id="3884" name="Subgraph-jakehoskins27">
          <a:extLst>
            <a:ext uri="{FF2B5EF4-FFF2-40B4-BE49-F238E27FC236}">
              <a16:creationId xmlns:a16="http://schemas.microsoft.com/office/drawing/2014/main" id="{4292C754-A1E0-4BD6-A0DC-2DC0776E08C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57841550"/>
          <a:ext cx="482600" cy="317500"/>
        </a:xfrm>
        <a:prstGeom prst="rect">
          <a:avLst/>
        </a:prstGeom>
      </xdr:spPr>
    </xdr:pic>
    <xdr:clientData/>
  </xdr:twoCellAnchor>
  <xdr:twoCellAnchor editAs="oneCell">
    <xdr:from>
      <xdr:col>1</xdr:col>
      <xdr:colOff>28575</xdr:colOff>
      <xdr:row>964</xdr:row>
      <xdr:rowOff>288925</xdr:rowOff>
    </xdr:from>
    <xdr:to>
      <xdr:col>1</xdr:col>
      <xdr:colOff>511175</xdr:colOff>
      <xdr:row>965</xdr:row>
      <xdr:rowOff>234950</xdr:rowOff>
    </xdr:to>
    <xdr:pic>
      <xdr:nvPicPr>
        <xdr:cNvPr id="3888" name="Subgraph-Brygida_Poland">
          <a:extLst>
            <a:ext uri="{FF2B5EF4-FFF2-40B4-BE49-F238E27FC236}">
              <a16:creationId xmlns:a16="http://schemas.microsoft.com/office/drawing/2014/main" id="{46F094BD-8C40-4B00-AEB9-8B6C53361AE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8209850"/>
          <a:ext cx="482600" cy="317500"/>
        </a:xfrm>
        <a:prstGeom prst="rect">
          <a:avLst/>
        </a:prstGeom>
      </xdr:spPr>
    </xdr:pic>
    <xdr:clientData/>
  </xdr:twoCellAnchor>
  <xdr:twoCellAnchor editAs="oneCell">
    <xdr:from>
      <xdr:col>1</xdr:col>
      <xdr:colOff>28575</xdr:colOff>
      <xdr:row>965</xdr:row>
      <xdr:rowOff>285750</xdr:rowOff>
    </xdr:from>
    <xdr:to>
      <xdr:col>1</xdr:col>
      <xdr:colOff>511175</xdr:colOff>
      <xdr:row>966</xdr:row>
      <xdr:rowOff>238125</xdr:rowOff>
    </xdr:to>
    <xdr:pic>
      <xdr:nvPicPr>
        <xdr:cNvPr id="3892" name="Subgraph-D_jeneration">
          <a:extLst>
            <a:ext uri="{FF2B5EF4-FFF2-40B4-BE49-F238E27FC236}">
              <a16:creationId xmlns:a16="http://schemas.microsoft.com/office/drawing/2014/main" id="{97F37F48-6A9B-4F01-922D-F44F8282A0B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8578150"/>
          <a:ext cx="482600" cy="317500"/>
        </a:xfrm>
        <a:prstGeom prst="rect">
          <a:avLst/>
        </a:prstGeom>
      </xdr:spPr>
    </xdr:pic>
    <xdr:clientData/>
  </xdr:twoCellAnchor>
  <xdr:twoCellAnchor editAs="oneCell">
    <xdr:from>
      <xdr:col>1</xdr:col>
      <xdr:colOff>28575</xdr:colOff>
      <xdr:row>966</xdr:row>
      <xdr:rowOff>282575</xdr:rowOff>
    </xdr:from>
    <xdr:to>
      <xdr:col>1</xdr:col>
      <xdr:colOff>511175</xdr:colOff>
      <xdr:row>967</xdr:row>
      <xdr:rowOff>228600</xdr:rowOff>
    </xdr:to>
    <xdr:pic>
      <xdr:nvPicPr>
        <xdr:cNvPr id="3896" name="Subgraph-R4ps0d14">
          <a:extLst>
            <a:ext uri="{FF2B5EF4-FFF2-40B4-BE49-F238E27FC236}">
              <a16:creationId xmlns:a16="http://schemas.microsoft.com/office/drawing/2014/main" id="{6A1F5D95-968C-46F9-86E2-846FC107E69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8946450"/>
          <a:ext cx="482600" cy="317500"/>
        </a:xfrm>
        <a:prstGeom prst="rect">
          <a:avLst/>
        </a:prstGeom>
      </xdr:spPr>
    </xdr:pic>
    <xdr:clientData/>
  </xdr:twoCellAnchor>
  <xdr:twoCellAnchor editAs="oneCell">
    <xdr:from>
      <xdr:col>1</xdr:col>
      <xdr:colOff>28575</xdr:colOff>
      <xdr:row>967</xdr:row>
      <xdr:rowOff>279400</xdr:rowOff>
    </xdr:from>
    <xdr:to>
      <xdr:col>1</xdr:col>
      <xdr:colOff>511175</xdr:colOff>
      <xdr:row>968</xdr:row>
      <xdr:rowOff>225425</xdr:rowOff>
    </xdr:to>
    <xdr:pic>
      <xdr:nvPicPr>
        <xdr:cNvPr id="3900" name="Subgraph-JosefinaRicci2">
          <a:extLst>
            <a:ext uri="{FF2B5EF4-FFF2-40B4-BE49-F238E27FC236}">
              <a16:creationId xmlns:a16="http://schemas.microsoft.com/office/drawing/2014/main" id="{B0A054F4-F4A4-4332-8F28-D7D5D99F6F5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59314750"/>
          <a:ext cx="482600" cy="317500"/>
        </a:xfrm>
        <a:prstGeom prst="rect">
          <a:avLst/>
        </a:prstGeom>
      </xdr:spPr>
    </xdr:pic>
    <xdr:clientData/>
  </xdr:twoCellAnchor>
  <xdr:twoCellAnchor editAs="oneCell">
    <xdr:from>
      <xdr:col>1</xdr:col>
      <xdr:colOff>28575</xdr:colOff>
      <xdr:row>968</xdr:row>
      <xdr:rowOff>276225</xdr:rowOff>
    </xdr:from>
    <xdr:to>
      <xdr:col>1</xdr:col>
      <xdr:colOff>511175</xdr:colOff>
      <xdr:row>969</xdr:row>
      <xdr:rowOff>215900</xdr:rowOff>
    </xdr:to>
    <xdr:pic>
      <xdr:nvPicPr>
        <xdr:cNvPr id="3904" name="Subgraph-TammyLAdams1">
          <a:extLst>
            <a:ext uri="{FF2B5EF4-FFF2-40B4-BE49-F238E27FC236}">
              <a16:creationId xmlns:a16="http://schemas.microsoft.com/office/drawing/2014/main" id="{B4F32C02-AD8F-49EA-B520-BFA89B89915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59683050"/>
          <a:ext cx="482600" cy="317500"/>
        </a:xfrm>
        <a:prstGeom prst="rect">
          <a:avLst/>
        </a:prstGeom>
      </xdr:spPr>
    </xdr:pic>
    <xdr:clientData/>
  </xdr:twoCellAnchor>
  <xdr:twoCellAnchor editAs="oneCell">
    <xdr:from>
      <xdr:col>1</xdr:col>
      <xdr:colOff>28575</xdr:colOff>
      <xdr:row>969</xdr:row>
      <xdr:rowOff>273050</xdr:rowOff>
    </xdr:from>
    <xdr:to>
      <xdr:col>1</xdr:col>
      <xdr:colOff>511175</xdr:colOff>
      <xdr:row>970</xdr:row>
      <xdr:rowOff>219075</xdr:rowOff>
    </xdr:to>
    <xdr:pic>
      <xdr:nvPicPr>
        <xdr:cNvPr id="3908" name="Subgraph-kroppnation">
          <a:extLst>
            <a:ext uri="{FF2B5EF4-FFF2-40B4-BE49-F238E27FC236}">
              <a16:creationId xmlns:a16="http://schemas.microsoft.com/office/drawing/2014/main" id="{D6850DCF-AB06-4DFD-A981-BE2618FA1A7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60051350"/>
          <a:ext cx="482600" cy="317500"/>
        </a:xfrm>
        <a:prstGeom prst="rect">
          <a:avLst/>
        </a:prstGeom>
      </xdr:spPr>
    </xdr:pic>
    <xdr:clientData/>
  </xdr:twoCellAnchor>
  <xdr:twoCellAnchor editAs="oneCell">
    <xdr:from>
      <xdr:col>1</xdr:col>
      <xdr:colOff>28575</xdr:colOff>
      <xdr:row>970</xdr:row>
      <xdr:rowOff>269875</xdr:rowOff>
    </xdr:from>
    <xdr:to>
      <xdr:col>1</xdr:col>
      <xdr:colOff>511175</xdr:colOff>
      <xdr:row>971</xdr:row>
      <xdr:rowOff>215900</xdr:rowOff>
    </xdr:to>
    <xdr:pic>
      <xdr:nvPicPr>
        <xdr:cNvPr id="3912" name="Subgraph-TorniAlan">
          <a:extLst>
            <a:ext uri="{FF2B5EF4-FFF2-40B4-BE49-F238E27FC236}">
              <a16:creationId xmlns:a16="http://schemas.microsoft.com/office/drawing/2014/main" id="{B2C8CEC7-256F-48DC-85C7-AA1DD25B647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0419650"/>
          <a:ext cx="482600" cy="317500"/>
        </a:xfrm>
        <a:prstGeom prst="rect">
          <a:avLst/>
        </a:prstGeom>
      </xdr:spPr>
    </xdr:pic>
    <xdr:clientData/>
  </xdr:twoCellAnchor>
  <xdr:twoCellAnchor editAs="oneCell">
    <xdr:from>
      <xdr:col>1</xdr:col>
      <xdr:colOff>28575</xdr:colOff>
      <xdr:row>971</xdr:row>
      <xdr:rowOff>266700</xdr:rowOff>
    </xdr:from>
    <xdr:to>
      <xdr:col>1</xdr:col>
      <xdr:colOff>511175</xdr:colOff>
      <xdr:row>972</xdr:row>
      <xdr:rowOff>219075</xdr:rowOff>
    </xdr:to>
    <xdr:pic>
      <xdr:nvPicPr>
        <xdr:cNvPr id="3916" name="Subgraph-PekkaKorhonen10">
          <a:extLst>
            <a:ext uri="{FF2B5EF4-FFF2-40B4-BE49-F238E27FC236}">
              <a16:creationId xmlns:a16="http://schemas.microsoft.com/office/drawing/2014/main" id="{068DAA39-DFFE-4F98-B262-C4A0594143A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0787950"/>
          <a:ext cx="482600" cy="317500"/>
        </a:xfrm>
        <a:prstGeom prst="rect">
          <a:avLst/>
        </a:prstGeom>
      </xdr:spPr>
    </xdr:pic>
    <xdr:clientData/>
  </xdr:twoCellAnchor>
  <xdr:twoCellAnchor editAs="oneCell">
    <xdr:from>
      <xdr:col>1</xdr:col>
      <xdr:colOff>28575</xdr:colOff>
      <xdr:row>972</xdr:row>
      <xdr:rowOff>263525</xdr:rowOff>
    </xdr:from>
    <xdr:to>
      <xdr:col>1</xdr:col>
      <xdr:colOff>511175</xdr:colOff>
      <xdr:row>973</xdr:row>
      <xdr:rowOff>209550</xdr:rowOff>
    </xdr:to>
    <xdr:pic>
      <xdr:nvPicPr>
        <xdr:cNvPr id="3920" name="Subgraph-MrLeMaquis">
          <a:extLst>
            <a:ext uri="{FF2B5EF4-FFF2-40B4-BE49-F238E27FC236}">
              <a16:creationId xmlns:a16="http://schemas.microsoft.com/office/drawing/2014/main" id="{FF0D7CA9-4C51-44D7-97E8-1C011B830F2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1156250"/>
          <a:ext cx="482600" cy="317500"/>
        </a:xfrm>
        <a:prstGeom prst="rect">
          <a:avLst/>
        </a:prstGeom>
      </xdr:spPr>
    </xdr:pic>
    <xdr:clientData/>
  </xdr:twoCellAnchor>
  <xdr:twoCellAnchor editAs="oneCell">
    <xdr:from>
      <xdr:col>1</xdr:col>
      <xdr:colOff>28575</xdr:colOff>
      <xdr:row>973</xdr:row>
      <xdr:rowOff>260350</xdr:rowOff>
    </xdr:from>
    <xdr:to>
      <xdr:col>1</xdr:col>
      <xdr:colOff>511175</xdr:colOff>
      <xdr:row>974</xdr:row>
      <xdr:rowOff>206375</xdr:rowOff>
    </xdr:to>
    <xdr:pic>
      <xdr:nvPicPr>
        <xdr:cNvPr id="3924" name="Subgraph-SJallamion">
          <a:extLst>
            <a:ext uri="{FF2B5EF4-FFF2-40B4-BE49-F238E27FC236}">
              <a16:creationId xmlns:a16="http://schemas.microsoft.com/office/drawing/2014/main" id="{CDAFD485-8878-4AA0-B411-082D5DB5C1D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1524550"/>
          <a:ext cx="482600" cy="317500"/>
        </a:xfrm>
        <a:prstGeom prst="rect">
          <a:avLst/>
        </a:prstGeom>
      </xdr:spPr>
    </xdr:pic>
    <xdr:clientData/>
  </xdr:twoCellAnchor>
  <xdr:twoCellAnchor editAs="oneCell">
    <xdr:from>
      <xdr:col>1</xdr:col>
      <xdr:colOff>28575</xdr:colOff>
      <xdr:row>974</xdr:row>
      <xdr:rowOff>257175</xdr:rowOff>
    </xdr:from>
    <xdr:to>
      <xdr:col>1</xdr:col>
      <xdr:colOff>511175</xdr:colOff>
      <xdr:row>975</xdr:row>
      <xdr:rowOff>196850</xdr:rowOff>
    </xdr:to>
    <xdr:pic>
      <xdr:nvPicPr>
        <xdr:cNvPr id="3928" name="Subgraph-ratsofatso">
          <a:extLst>
            <a:ext uri="{FF2B5EF4-FFF2-40B4-BE49-F238E27FC236}">
              <a16:creationId xmlns:a16="http://schemas.microsoft.com/office/drawing/2014/main" id="{EB9B7134-76E3-4976-AB8C-AFFA98A311E9}"/>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361892850"/>
          <a:ext cx="482600" cy="317500"/>
        </a:xfrm>
        <a:prstGeom prst="rect">
          <a:avLst/>
        </a:prstGeom>
      </xdr:spPr>
    </xdr:pic>
    <xdr:clientData/>
  </xdr:twoCellAnchor>
  <xdr:twoCellAnchor editAs="oneCell">
    <xdr:from>
      <xdr:col>1</xdr:col>
      <xdr:colOff>28575</xdr:colOff>
      <xdr:row>975</xdr:row>
      <xdr:rowOff>254000</xdr:rowOff>
    </xdr:from>
    <xdr:to>
      <xdr:col>1</xdr:col>
      <xdr:colOff>511175</xdr:colOff>
      <xdr:row>976</xdr:row>
      <xdr:rowOff>200025</xdr:rowOff>
    </xdr:to>
    <xdr:pic>
      <xdr:nvPicPr>
        <xdr:cNvPr id="3932" name="Subgraph-nell_png">
          <a:extLst>
            <a:ext uri="{FF2B5EF4-FFF2-40B4-BE49-F238E27FC236}">
              <a16:creationId xmlns:a16="http://schemas.microsoft.com/office/drawing/2014/main" id="{0EB85302-13D6-4B23-927E-D1B610017DE3}"/>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362261150"/>
          <a:ext cx="482600" cy="317500"/>
        </a:xfrm>
        <a:prstGeom prst="rect">
          <a:avLst/>
        </a:prstGeom>
      </xdr:spPr>
    </xdr:pic>
    <xdr:clientData/>
  </xdr:twoCellAnchor>
  <xdr:twoCellAnchor editAs="oneCell">
    <xdr:from>
      <xdr:col>1</xdr:col>
      <xdr:colOff>28575</xdr:colOff>
      <xdr:row>976</xdr:row>
      <xdr:rowOff>250825</xdr:rowOff>
    </xdr:from>
    <xdr:to>
      <xdr:col>1</xdr:col>
      <xdr:colOff>511175</xdr:colOff>
      <xdr:row>977</xdr:row>
      <xdr:rowOff>196850</xdr:rowOff>
    </xdr:to>
    <xdr:pic>
      <xdr:nvPicPr>
        <xdr:cNvPr id="3936" name="Subgraph-LoveDomino">
          <a:extLst>
            <a:ext uri="{FF2B5EF4-FFF2-40B4-BE49-F238E27FC236}">
              <a16:creationId xmlns:a16="http://schemas.microsoft.com/office/drawing/2014/main" id="{903645AE-1D6A-4C64-9209-D6D9D110629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2629450"/>
          <a:ext cx="482600" cy="317500"/>
        </a:xfrm>
        <a:prstGeom prst="rect">
          <a:avLst/>
        </a:prstGeom>
      </xdr:spPr>
    </xdr:pic>
    <xdr:clientData/>
  </xdr:twoCellAnchor>
  <xdr:twoCellAnchor editAs="oneCell">
    <xdr:from>
      <xdr:col>1</xdr:col>
      <xdr:colOff>28575</xdr:colOff>
      <xdr:row>977</xdr:row>
      <xdr:rowOff>247650</xdr:rowOff>
    </xdr:from>
    <xdr:to>
      <xdr:col>1</xdr:col>
      <xdr:colOff>511175</xdr:colOff>
      <xdr:row>978</xdr:row>
      <xdr:rowOff>200025</xdr:rowOff>
    </xdr:to>
    <xdr:pic>
      <xdr:nvPicPr>
        <xdr:cNvPr id="3940" name="Subgraph-QueensFight4Luv">
          <a:extLst>
            <a:ext uri="{FF2B5EF4-FFF2-40B4-BE49-F238E27FC236}">
              <a16:creationId xmlns:a16="http://schemas.microsoft.com/office/drawing/2014/main" id="{8B560ADA-3E7E-447C-9160-7BBD2C1F8AC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62997750"/>
          <a:ext cx="482600" cy="317500"/>
        </a:xfrm>
        <a:prstGeom prst="rect">
          <a:avLst/>
        </a:prstGeom>
      </xdr:spPr>
    </xdr:pic>
    <xdr:clientData/>
  </xdr:twoCellAnchor>
  <xdr:twoCellAnchor editAs="oneCell">
    <xdr:from>
      <xdr:col>1</xdr:col>
      <xdr:colOff>28575</xdr:colOff>
      <xdr:row>978</xdr:row>
      <xdr:rowOff>244475</xdr:rowOff>
    </xdr:from>
    <xdr:to>
      <xdr:col>1</xdr:col>
      <xdr:colOff>511175</xdr:colOff>
      <xdr:row>979</xdr:row>
      <xdr:rowOff>190500</xdr:rowOff>
    </xdr:to>
    <xdr:pic>
      <xdr:nvPicPr>
        <xdr:cNvPr id="3944" name="Subgraph-PortalEconomic">
          <a:extLst>
            <a:ext uri="{FF2B5EF4-FFF2-40B4-BE49-F238E27FC236}">
              <a16:creationId xmlns:a16="http://schemas.microsoft.com/office/drawing/2014/main" id="{FF52A294-B04A-4D58-A94E-7BAD54BE9BE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63366050"/>
          <a:ext cx="482600" cy="317500"/>
        </a:xfrm>
        <a:prstGeom prst="rect">
          <a:avLst/>
        </a:prstGeom>
      </xdr:spPr>
    </xdr:pic>
    <xdr:clientData/>
  </xdr:twoCellAnchor>
  <xdr:twoCellAnchor editAs="oneCell">
    <xdr:from>
      <xdr:col>1</xdr:col>
      <xdr:colOff>28575</xdr:colOff>
      <xdr:row>979</xdr:row>
      <xdr:rowOff>241300</xdr:rowOff>
    </xdr:from>
    <xdr:to>
      <xdr:col>1</xdr:col>
      <xdr:colOff>511175</xdr:colOff>
      <xdr:row>980</xdr:row>
      <xdr:rowOff>187325</xdr:rowOff>
    </xdr:to>
    <xdr:pic>
      <xdr:nvPicPr>
        <xdr:cNvPr id="3948" name="Subgraph-Portaleconomic">
          <a:extLst>
            <a:ext uri="{FF2B5EF4-FFF2-40B4-BE49-F238E27FC236}">
              <a16:creationId xmlns:a16="http://schemas.microsoft.com/office/drawing/2014/main" id="{2EE1C3FF-4C63-4CCB-BC47-DA6009238DA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63734350"/>
          <a:ext cx="482600" cy="317500"/>
        </a:xfrm>
        <a:prstGeom prst="rect">
          <a:avLst/>
        </a:prstGeom>
      </xdr:spPr>
    </xdr:pic>
    <xdr:clientData/>
  </xdr:twoCellAnchor>
  <xdr:twoCellAnchor editAs="oneCell">
    <xdr:from>
      <xdr:col>1</xdr:col>
      <xdr:colOff>28575</xdr:colOff>
      <xdr:row>980</xdr:row>
      <xdr:rowOff>238125</xdr:rowOff>
    </xdr:from>
    <xdr:to>
      <xdr:col>1</xdr:col>
      <xdr:colOff>511175</xdr:colOff>
      <xdr:row>981</xdr:row>
      <xdr:rowOff>177800</xdr:rowOff>
    </xdr:to>
    <xdr:pic>
      <xdr:nvPicPr>
        <xdr:cNvPr id="3952" name="Subgraph-composermyg">
          <a:extLst>
            <a:ext uri="{FF2B5EF4-FFF2-40B4-BE49-F238E27FC236}">
              <a16:creationId xmlns:a16="http://schemas.microsoft.com/office/drawing/2014/main" id="{1DE2C9F9-B9E8-4134-B13A-38B017C6365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4102650"/>
          <a:ext cx="482600" cy="317500"/>
        </a:xfrm>
        <a:prstGeom prst="rect">
          <a:avLst/>
        </a:prstGeom>
      </xdr:spPr>
    </xdr:pic>
    <xdr:clientData/>
  </xdr:twoCellAnchor>
  <xdr:twoCellAnchor editAs="oneCell">
    <xdr:from>
      <xdr:col>1</xdr:col>
      <xdr:colOff>28575</xdr:colOff>
      <xdr:row>981</xdr:row>
      <xdr:rowOff>234950</xdr:rowOff>
    </xdr:from>
    <xdr:to>
      <xdr:col>1</xdr:col>
      <xdr:colOff>511175</xdr:colOff>
      <xdr:row>982</xdr:row>
      <xdr:rowOff>180975</xdr:rowOff>
    </xdr:to>
    <xdr:pic>
      <xdr:nvPicPr>
        <xdr:cNvPr id="3956" name="Subgraph-composertae">
          <a:extLst>
            <a:ext uri="{FF2B5EF4-FFF2-40B4-BE49-F238E27FC236}">
              <a16:creationId xmlns:a16="http://schemas.microsoft.com/office/drawing/2014/main" id="{8EAC73EB-E491-4A0D-8389-0DEE5919EA8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64470950"/>
          <a:ext cx="482600" cy="317500"/>
        </a:xfrm>
        <a:prstGeom prst="rect">
          <a:avLst/>
        </a:prstGeom>
      </xdr:spPr>
    </xdr:pic>
    <xdr:clientData/>
  </xdr:twoCellAnchor>
  <xdr:twoCellAnchor editAs="oneCell">
    <xdr:from>
      <xdr:col>1</xdr:col>
      <xdr:colOff>28575</xdr:colOff>
      <xdr:row>982</xdr:row>
      <xdr:rowOff>231775</xdr:rowOff>
    </xdr:from>
    <xdr:to>
      <xdr:col>1</xdr:col>
      <xdr:colOff>511175</xdr:colOff>
      <xdr:row>983</xdr:row>
      <xdr:rowOff>177800</xdr:rowOff>
    </xdr:to>
    <xdr:pic>
      <xdr:nvPicPr>
        <xdr:cNvPr id="3960" name="Subgraph-blueprintsonly">
          <a:extLst>
            <a:ext uri="{FF2B5EF4-FFF2-40B4-BE49-F238E27FC236}">
              <a16:creationId xmlns:a16="http://schemas.microsoft.com/office/drawing/2014/main" id="{F6A996E8-DE17-493B-9D25-492E45576E9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4839250"/>
          <a:ext cx="482600" cy="317500"/>
        </a:xfrm>
        <a:prstGeom prst="rect">
          <a:avLst/>
        </a:prstGeom>
      </xdr:spPr>
    </xdr:pic>
    <xdr:clientData/>
  </xdr:twoCellAnchor>
  <xdr:twoCellAnchor editAs="oneCell">
    <xdr:from>
      <xdr:col>1</xdr:col>
      <xdr:colOff>28575</xdr:colOff>
      <xdr:row>983</xdr:row>
      <xdr:rowOff>228600</xdr:rowOff>
    </xdr:from>
    <xdr:to>
      <xdr:col>1</xdr:col>
      <xdr:colOff>511175</xdr:colOff>
      <xdr:row>984</xdr:row>
      <xdr:rowOff>180975</xdr:rowOff>
    </xdr:to>
    <xdr:pic>
      <xdr:nvPicPr>
        <xdr:cNvPr id="3964" name="Subgraph-ruthtaka">
          <a:extLst>
            <a:ext uri="{FF2B5EF4-FFF2-40B4-BE49-F238E27FC236}">
              <a16:creationId xmlns:a16="http://schemas.microsoft.com/office/drawing/2014/main" id="{EDD5BE09-8AA2-4280-9376-84A445B3F77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5207550"/>
          <a:ext cx="482600" cy="317500"/>
        </a:xfrm>
        <a:prstGeom prst="rect">
          <a:avLst/>
        </a:prstGeom>
      </xdr:spPr>
    </xdr:pic>
    <xdr:clientData/>
  </xdr:twoCellAnchor>
  <xdr:twoCellAnchor editAs="oneCell">
    <xdr:from>
      <xdr:col>1</xdr:col>
      <xdr:colOff>28575</xdr:colOff>
      <xdr:row>984</xdr:row>
      <xdr:rowOff>225425</xdr:rowOff>
    </xdr:from>
    <xdr:to>
      <xdr:col>1</xdr:col>
      <xdr:colOff>511175</xdr:colOff>
      <xdr:row>985</xdr:row>
      <xdr:rowOff>171450</xdr:rowOff>
    </xdr:to>
    <xdr:pic>
      <xdr:nvPicPr>
        <xdr:cNvPr id="3968" name="Subgraph-Rikinhuh011">
          <a:extLst>
            <a:ext uri="{FF2B5EF4-FFF2-40B4-BE49-F238E27FC236}">
              <a16:creationId xmlns:a16="http://schemas.microsoft.com/office/drawing/2014/main" id="{70F784A6-2FDD-4B99-A921-55AE3F73628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65575850"/>
          <a:ext cx="482600" cy="317500"/>
        </a:xfrm>
        <a:prstGeom prst="rect">
          <a:avLst/>
        </a:prstGeom>
      </xdr:spPr>
    </xdr:pic>
    <xdr:clientData/>
  </xdr:twoCellAnchor>
  <xdr:twoCellAnchor editAs="oneCell">
    <xdr:from>
      <xdr:col>1</xdr:col>
      <xdr:colOff>28575</xdr:colOff>
      <xdr:row>985</xdr:row>
      <xdr:rowOff>222250</xdr:rowOff>
    </xdr:from>
    <xdr:to>
      <xdr:col>1</xdr:col>
      <xdr:colOff>511175</xdr:colOff>
      <xdr:row>986</xdr:row>
      <xdr:rowOff>168275</xdr:rowOff>
    </xdr:to>
    <xdr:pic>
      <xdr:nvPicPr>
        <xdr:cNvPr id="3972" name="Subgraph-Urylle">
          <a:extLst>
            <a:ext uri="{FF2B5EF4-FFF2-40B4-BE49-F238E27FC236}">
              <a16:creationId xmlns:a16="http://schemas.microsoft.com/office/drawing/2014/main" id="{A0B8C56F-7C00-4F8B-862D-36547F97EDB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65944150"/>
          <a:ext cx="482600" cy="317500"/>
        </a:xfrm>
        <a:prstGeom prst="rect">
          <a:avLst/>
        </a:prstGeom>
      </xdr:spPr>
    </xdr:pic>
    <xdr:clientData/>
  </xdr:twoCellAnchor>
  <xdr:twoCellAnchor editAs="oneCell">
    <xdr:from>
      <xdr:col>1</xdr:col>
      <xdr:colOff>28575</xdr:colOff>
      <xdr:row>986</xdr:row>
      <xdr:rowOff>219075</xdr:rowOff>
    </xdr:from>
    <xdr:to>
      <xdr:col>1</xdr:col>
      <xdr:colOff>511175</xdr:colOff>
      <xdr:row>987</xdr:row>
      <xdr:rowOff>158750</xdr:rowOff>
    </xdr:to>
    <xdr:pic>
      <xdr:nvPicPr>
        <xdr:cNvPr id="3976" name="Subgraph-AlexAlessi">
          <a:extLst>
            <a:ext uri="{FF2B5EF4-FFF2-40B4-BE49-F238E27FC236}">
              <a16:creationId xmlns:a16="http://schemas.microsoft.com/office/drawing/2014/main" id="{58F393C4-417B-4E51-9D43-551E458BDE7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66312450"/>
          <a:ext cx="482600" cy="317500"/>
        </a:xfrm>
        <a:prstGeom prst="rect">
          <a:avLst/>
        </a:prstGeom>
      </xdr:spPr>
    </xdr:pic>
    <xdr:clientData/>
  </xdr:twoCellAnchor>
  <xdr:twoCellAnchor editAs="oneCell">
    <xdr:from>
      <xdr:col>1</xdr:col>
      <xdr:colOff>28575</xdr:colOff>
      <xdr:row>987</xdr:row>
      <xdr:rowOff>215900</xdr:rowOff>
    </xdr:from>
    <xdr:to>
      <xdr:col>1</xdr:col>
      <xdr:colOff>511175</xdr:colOff>
      <xdr:row>988</xdr:row>
      <xdr:rowOff>161925</xdr:rowOff>
    </xdr:to>
    <xdr:pic>
      <xdr:nvPicPr>
        <xdr:cNvPr id="3980" name="Subgraph-marvel">
          <a:extLst>
            <a:ext uri="{FF2B5EF4-FFF2-40B4-BE49-F238E27FC236}">
              <a16:creationId xmlns:a16="http://schemas.microsoft.com/office/drawing/2014/main" id="{5074192B-252A-4750-8630-31D7388A474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6680750"/>
          <a:ext cx="482600" cy="317500"/>
        </a:xfrm>
        <a:prstGeom prst="rect">
          <a:avLst/>
        </a:prstGeom>
      </xdr:spPr>
    </xdr:pic>
    <xdr:clientData/>
  </xdr:twoCellAnchor>
  <xdr:twoCellAnchor editAs="oneCell">
    <xdr:from>
      <xdr:col>1</xdr:col>
      <xdr:colOff>28575</xdr:colOff>
      <xdr:row>988</xdr:row>
      <xdr:rowOff>212725</xdr:rowOff>
    </xdr:from>
    <xdr:to>
      <xdr:col>1</xdr:col>
      <xdr:colOff>511175</xdr:colOff>
      <xdr:row>989</xdr:row>
      <xdr:rowOff>158750</xdr:rowOff>
    </xdr:to>
    <xdr:pic>
      <xdr:nvPicPr>
        <xdr:cNvPr id="3984" name="Subgraph-ronbeatyjr">
          <a:extLst>
            <a:ext uri="{FF2B5EF4-FFF2-40B4-BE49-F238E27FC236}">
              <a16:creationId xmlns:a16="http://schemas.microsoft.com/office/drawing/2014/main" id="{54E47D84-0FC7-4D1C-92C3-F26E828722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67049050"/>
          <a:ext cx="482600" cy="317500"/>
        </a:xfrm>
        <a:prstGeom prst="rect">
          <a:avLst/>
        </a:prstGeom>
      </xdr:spPr>
    </xdr:pic>
    <xdr:clientData/>
  </xdr:twoCellAnchor>
  <xdr:twoCellAnchor editAs="oneCell">
    <xdr:from>
      <xdr:col>1</xdr:col>
      <xdr:colOff>28575</xdr:colOff>
      <xdr:row>989</xdr:row>
      <xdr:rowOff>209550</xdr:rowOff>
    </xdr:from>
    <xdr:to>
      <xdr:col>1</xdr:col>
      <xdr:colOff>511175</xdr:colOff>
      <xdr:row>990</xdr:row>
      <xdr:rowOff>161925</xdr:rowOff>
    </xdr:to>
    <xdr:pic>
      <xdr:nvPicPr>
        <xdr:cNvPr id="3988" name="Subgraph-capecodtimes">
          <a:extLst>
            <a:ext uri="{FF2B5EF4-FFF2-40B4-BE49-F238E27FC236}">
              <a16:creationId xmlns:a16="http://schemas.microsoft.com/office/drawing/2014/main" id="{F39053BE-AE69-4F93-BAC3-6EECEAFCFDB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67417350"/>
          <a:ext cx="482600" cy="317500"/>
        </a:xfrm>
        <a:prstGeom prst="rect">
          <a:avLst/>
        </a:prstGeom>
      </xdr:spPr>
    </xdr:pic>
    <xdr:clientData/>
  </xdr:twoCellAnchor>
  <xdr:twoCellAnchor editAs="oneCell">
    <xdr:from>
      <xdr:col>1</xdr:col>
      <xdr:colOff>28575</xdr:colOff>
      <xdr:row>990</xdr:row>
      <xdr:rowOff>206375</xdr:rowOff>
    </xdr:from>
    <xdr:to>
      <xdr:col>1</xdr:col>
      <xdr:colOff>511175</xdr:colOff>
      <xdr:row>991</xdr:row>
      <xdr:rowOff>152400</xdr:rowOff>
    </xdr:to>
    <xdr:pic>
      <xdr:nvPicPr>
        <xdr:cNvPr id="3992" name="Subgraph-qpeep77">
          <a:extLst>
            <a:ext uri="{FF2B5EF4-FFF2-40B4-BE49-F238E27FC236}">
              <a16:creationId xmlns:a16="http://schemas.microsoft.com/office/drawing/2014/main" id="{7B1E76C4-3653-40E4-9E08-4AA6E944B2B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7785650"/>
          <a:ext cx="482600" cy="317500"/>
        </a:xfrm>
        <a:prstGeom prst="rect">
          <a:avLst/>
        </a:prstGeom>
      </xdr:spPr>
    </xdr:pic>
    <xdr:clientData/>
  </xdr:twoCellAnchor>
  <xdr:twoCellAnchor editAs="oneCell">
    <xdr:from>
      <xdr:col>1</xdr:col>
      <xdr:colOff>28575</xdr:colOff>
      <xdr:row>991</xdr:row>
      <xdr:rowOff>203200</xdr:rowOff>
    </xdr:from>
    <xdr:to>
      <xdr:col>1</xdr:col>
      <xdr:colOff>511175</xdr:colOff>
      <xdr:row>992</xdr:row>
      <xdr:rowOff>149225</xdr:rowOff>
    </xdr:to>
    <xdr:pic>
      <xdr:nvPicPr>
        <xdr:cNvPr id="3996" name="Subgraph-tobias31">
          <a:extLst>
            <a:ext uri="{FF2B5EF4-FFF2-40B4-BE49-F238E27FC236}">
              <a16:creationId xmlns:a16="http://schemas.microsoft.com/office/drawing/2014/main" id="{D259D9D2-03E0-40A6-951D-ACD2FA4C1EC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8153950"/>
          <a:ext cx="482600" cy="317500"/>
        </a:xfrm>
        <a:prstGeom prst="rect">
          <a:avLst/>
        </a:prstGeom>
      </xdr:spPr>
    </xdr:pic>
    <xdr:clientData/>
  </xdr:twoCellAnchor>
  <xdr:twoCellAnchor editAs="oneCell">
    <xdr:from>
      <xdr:col>1</xdr:col>
      <xdr:colOff>28575</xdr:colOff>
      <xdr:row>992</xdr:row>
      <xdr:rowOff>200025</xdr:rowOff>
    </xdr:from>
    <xdr:to>
      <xdr:col>1</xdr:col>
      <xdr:colOff>511175</xdr:colOff>
      <xdr:row>993</xdr:row>
      <xdr:rowOff>139700</xdr:rowOff>
    </xdr:to>
    <xdr:pic>
      <xdr:nvPicPr>
        <xdr:cNvPr id="4000" name="Subgraph-GanzAnders5">
          <a:extLst>
            <a:ext uri="{FF2B5EF4-FFF2-40B4-BE49-F238E27FC236}">
              <a16:creationId xmlns:a16="http://schemas.microsoft.com/office/drawing/2014/main" id="{3B625320-69E2-464D-92F8-7A14C9189FC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8522250"/>
          <a:ext cx="482600" cy="317500"/>
        </a:xfrm>
        <a:prstGeom prst="rect">
          <a:avLst/>
        </a:prstGeom>
      </xdr:spPr>
    </xdr:pic>
    <xdr:clientData/>
  </xdr:twoCellAnchor>
  <xdr:twoCellAnchor editAs="oneCell">
    <xdr:from>
      <xdr:col>1</xdr:col>
      <xdr:colOff>28575</xdr:colOff>
      <xdr:row>993</xdr:row>
      <xdr:rowOff>196850</xdr:rowOff>
    </xdr:from>
    <xdr:to>
      <xdr:col>1</xdr:col>
      <xdr:colOff>511175</xdr:colOff>
      <xdr:row>994</xdr:row>
      <xdr:rowOff>142875</xdr:rowOff>
    </xdr:to>
    <xdr:pic>
      <xdr:nvPicPr>
        <xdr:cNvPr id="4004" name="Subgraph-HKesvani">
          <a:extLst>
            <a:ext uri="{FF2B5EF4-FFF2-40B4-BE49-F238E27FC236}">
              <a16:creationId xmlns:a16="http://schemas.microsoft.com/office/drawing/2014/main" id="{1FC06655-F995-4539-8079-117FEB3EAD0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8890550"/>
          <a:ext cx="482600" cy="317500"/>
        </a:xfrm>
        <a:prstGeom prst="rect">
          <a:avLst/>
        </a:prstGeom>
      </xdr:spPr>
    </xdr:pic>
    <xdr:clientData/>
  </xdr:twoCellAnchor>
  <xdr:twoCellAnchor editAs="oneCell">
    <xdr:from>
      <xdr:col>1</xdr:col>
      <xdr:colOff>28575</xdr:colOff>
      <xdr:row>994</xdr:row>
      <xdr:rowOff>193675</xdr:rowOff>
    </xdr:from>
    <xdr:to>
      <xdr:col>1</xdr:col>
      <xdr:colOff>511175</xdr:colOff>
      <xdr:row>995</xdr:row>
      <xdr:rowOff>139700</xdr:rowOff>
    </xdr:to>
    <xdr:pic>
      <xdr:nvPicPr>
        <xdr:cNvPr id="4008" name="Subgraph-chavira_sal">
          <a:extLst>
            <a:ext uri="{FF2B5EF4-FFF2-40B4-BE49-F238E27FC236}">
              <a16:creationId xmlns:a16="http://schemas.microsoft.com/office/drawing/2014/main" id="{8CFC750C-4355-4A65-A9FD-817D83C883B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9258850"/>
          <a:ext cx="482600" cy="317500"/>
        </a:xfrm>
        <a:prstGeom prst="rect">
          <a:avLst/>
        </a:prstGeom>
      </xdr:spPr>
    </xdr:pic>
    <xdr:clientData/>
  </xdr:twoCellAnchor>
  <xdr:twoCellAnchor editAs="oneCell">
    <xdr:from>
      <xdr:col>1</xdr:col>
      <xdr:colOff>28575</xdr:colOff>
      <xdr:row>995</xdr:row>
      <xdr:rowOff>190500</xdr:rowOff>
    </xdr:from>
    <xdr:to>
      <xdr:col>1</xdr:col>
      <xdr:colOff>511175</xdr:colOff>
      <xdr:row>996</xdr:row>
      <xdr:rowOff>142875</xdr:rowOff>
    </xdr:to>
    <xdr:pic>
      <xdr:nvPicPr>
        <xdr:cNvPr id="4012" name="Subgraph-CaptainGeko">
          <a:extLst>
            <a:ext uri="{FF2B5EF4-FFF2-40B4-BE49-F238E27FC236}">
              <a16:creationId xmlns:a16="http://schemas.microsoft.com/office/drawing/2014/main" id="{E1B69359-51C6-40CE-9F2B-2407ED6F9F3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69627150"/>
          <a:ext cx="482600" cy="317500"/>
        </a:xfrm>
        <a:prstGeom prst="rect">
          <a:avLst/>
        </a:prstGeom>
      </xdr:spPr>
    </xdr:pic>
    <xdr:clientData/>
  </xdr:twoCellAnchor>
  <xdr:twoCellAnchor editAs="oneCell">
    <xdr:from>
      <xdr:col>1</xdr:col>
      <xdr:colOff>28575</xdr:colOff>
      <xdr:row>996</xdr:row>
      <xdr:rowOff>187325</xdr:rowOff>
    </xdr:from>
    <xdr:to>
      <xdr:col>1</xdr:col>
      <xdr:colOff>511175</xdr:colOff>
      <xdr:row>997</xdr:row>
      <xdr:rowOff>133350</xdr:rowOff>
    </xdr:to>
    <xdr:pic>
      <xdr:nvPicPr>
        <xdr:cNvPr id="4016" name="Subgraph-mrshhjones">
          <a:extLst>
            <a:ext uri="{FF2B5EF4-FFF2-40B4-BE49-F238E27FC236}">
              <a16:creationId xmlns:a16="http://schemas.microsoft.com/office/drawing/2014/main" id="{911F991F-C7A2-4A17-94FF-113059F86E5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69995450"/>
          <a:ext cx="482600" cy="317500"/>
        </a:xfrm>
        <a:prstGeom prst="rect">
          <a:avLst/>
        </a:prstGeom>
      </xdr:spPr>
    </xdr:pic>
    <xdr:clientData/>
  </xdr:twoCellAnchor>
  <xdr:twoCellAnchor editAs="oneCell">
    <xdr:from>
      <xdr:col>1</xdr:col>
      <xdr:colOff>28575</xdr:colOff>
      <xdr:row>997</xdr:row>
      <xdr:rowOff>184150</xdr:rowOff>
    </xdr:from>
    <xdr:to>
      <xdr:col>1</xdr:col>
      <xdr:colOff>511175</xdr:colOff>
      <xdr:row>998</xdr:row>
      <xdr:rowOff>130175</xdr:rowOff>
    </xdr:to>
    <xdr:pic>
      <xdr:nvPicPr>
        <xdr:cNvPr id="4020" name="Subgraph-bbyxmadi">
          <a:extLst>
            <a:ext uri="{FF2B5EF4-FFF2-40B4-BE49-F238E27FC236}">
              <a16:creationId xmlns:a16="http://schemas.microsoft.com/office/drawing/2014/main" id="{0784059C-F63D-4C42-9039-729417A61A7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0363750"/>
          <a:ext cx="482600" cy="317500"/>
        </a:xfrm>
        <a:prstGeom prst="rect">
          <a:avLst/>
        </a:prstGeom>
      </xdr:spPr>
    </xdr:pic>
    <xdr:clientData/>
  </xdr:twoCellAnchor>
  <xdr:twoCellAnchor editAs="oneCell">
    <xdr:from>
      <xdr:col>1</xdr:col>
      <xdr:colOff>28575</xdr:colOff>
      <xdr:row>998</xdr:row>
      <xdr:rowOff>180975</xdr:rowOff>
    </xdr:from>
    <xdr:to>
      <xdr:col>1</xdr:col>
      <xdr:colOff>511175</xdr:colOff>
      <xdr:row>999</xdr:row>
      <xdr:rowOff>120650</xdr:rowOff>
    </xdr:to>
    <xdr:pic>
      <xdr:nvPicPr>
        <xdr:cNvPr id="4024" name="Subgraph-MaryGee5660">
          <a:extLst>
            <a:ext uri="{FF2B5EF4-FFF2-40B4-BE49-F238E27FC236}">
              <a16:creationId xmlns:a16="http://schemas.microsoft.com/office/drawing/2014/main" id="{411613D6-11F4-4BCC-8999-A9A091CD26A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370732050"/>
          <a:ext cx="482600" cy="317500"/>
        </a:xfrm>
        <a:prstGeom prst="rect">
          <a:avLst/>
        </a:prstGeom>
      </xdr:spPr>
    </xdr:pic>
    <xdr:clientData/>
  </xdr:twoCellAnchor>
  <xdr:twoCellAnchor editAs="oneCell">
    <xdr:from>
      <xdr:col>1</xdr:col>
      <xdr:colOff>28575</xdr:colOff>
      <xdr:row>999</xdr:row>
      <xdr:rowOff>177800</xdr:rowOff>
    </xdr:from>
    <xdr:to>
      <xdr:col>1</xdr:col>
      <xdr:colOff>511175</xdr:colOff>
      <xdr:row>1000</xdr:row>
      <xdr:rowOff>123825</xdr:rowOff>
    </xdr:to>
    <xdr:pic>
      <xdr:nvPicPr>
        <xdr:cNvPr id="4028" name="Subgraph-MehreenFaruqi">
          <a:extLst>
            <a:ext uri="{FF2B5EF4-FFF2-40B4-BE49-F238E27FC236}">
              <a16:creationId xmlns:a16="http://schemas.microsoft.com/office/drawing/2014/main" id="{509E46F5-D98B-4D5B-85A6-B16D8C582FF4}"/>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371100350"/>
          <a:ext cx="482600" cy="317500"/>
        </a:xfrm>
        <a:prstGeom prst="rect">
          <a:avLst/>
        </a:prstGeom>
      </xdr:spPr>
    </xdr:pic>
    <xdr:clientData/>
  </xdr:twoCellAnchor>
  <xdr:twoCellAnchor editAs="oneCell">
    <xdr:from>
      <xdr:col>1</xdr:col>
      <xdr:colOff>28575</xdr:colOff>
      <xdr:row>1000</xdr:row>
      <xdr:rowOff>174625</xdr:rowOff>
    </xdr:from>
    <xdr:to>
      <xdr:col>1</xdr:col>
      <xdr:colOff>511175</xdr:colOff>
      <xdr:row>1001</xdr:row>
      <xdr:rowOff>120650</xdr:rowOff>
    </xdr:to>
    <xdr:pic>
      <xdr:nvPicPr>
        <xdr:cNvPr id="4032" name="Subgraph-betaxplayer1">
          <a:extLst>
            <a:ext uri="{FF2B5EF4-FFF2-40B4-BE49-F238E27FC236}">
              <a16:creationId xmlns:a16="http://schemas.microsoft.com/office/drawing/2014/main" id="{1215D5DC-DD57-4C34-8FE6-015490FD1D1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1468650"/>
          <a:ext cx="482600" cy="317500"/>
        </a:xfrm>
        <a:prstGeom prst="rect">
          <a:avLst/>
        </a:prstGeom>
      </xdr:spPr>
    </xdr:pic>
    <xdr:clientData/>
  </xdr:twoCellAnchor>
  <xdr:twoCellAnchor editAs="oneCell">
    <xdr:from>
      <xdr:col>1</xdr:col>
      <xdr:colOff>28575</xdr:colOff>
      <xdr:row>1001</xdr:row>
      <xdr:rowOff>171450</xdr:rowOff>
    </xdr:from>
    <xdr:to>
      <xdr:col>1</xdr:col>
      <xdr:colOff>511175</xdr:colOff>
      <xdr:row>1002</xdr:row>
      <xdr:rowOff>123825</xdr:rowOff>
    </xdr:to>
    <xdr:pic>
      <xdr:nvPicPr>
        <xdr:cNvPr id="4036" name="Subgraph-welt">
          <a:extLst>
            <a:ext uri="{FF2B5EF4-FFF2-40B4-BE49-F238E27FC236}">
              <a16:creationId xmlns:a16="http://schemas.microsoft.com/office/drawing/2014/main" id="{F5991D4E-7E3E-4443-BB20-EB92C6083A4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1836950"/>
          <a:ext cx="482600" cy="317500"/>
        </a:xfrm>
        <a:prstGeom prst="rect">
          <a:avLst/>
        </a:prstGeom>
      </xdr:spPr>
    </xdr:pic>
    <xdr:clientData/>
  </xdr:twoCellAnchor>
  <xdr:twoCellAnchor editAs="oneCell">
    <xdr:from>
      <xdr:col>1</xdr:col>
      <xdr:colOff>28575</xdr:colOff>
      <xdr:row>1002</xdr:row>
      <xdr:rowOff>168275</xdr:rowOff>
    </xdr:from>
    <xdr:to>
      <xdr:col>1</xdr:col>
      <xdr:colOff>511175</xdr:colOff>
      <xdr:row>1003</xdr:row>
      <xdr:rowOff>114300</xdr:rowOff>
    </xdr:to>
    <xdr:pic>
      <xdr:nvPicPr>
        <xdr:cNvPr id="4040" name="Subgraph-TheDonTrumpster">
          <a:extLst>
            <a:ext uri="{FF2B5EF4-FFF2-40B4-BE49-F238E27FC236}">
              <a16:creationId xmlns:a16="http://schemas.microsoft.com/office/drawing/2014/main" id="{5F79922B-A482-4D43-BE9B-86929A5D0EB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2205250"/>
          <a:ext cx="482600" cy="317500"/>
        </a:xfrm>
        <a:prstGeom prst="rect">
          <a:avLst/>
        </a:prstGeom>
      </xdr:spPr>
    </xdr:pic>
    <xdr:clientData/>
  </xdr:twoCellAnchor>
  <xdr:twoCellAnchor editAs="oneCell">
    <xdr:from>
      <xdr:col>1</xdr:col>
      <xdr:colOff>28575</xdr:colOff>
      <xdr:row>1003</xdr:row>
      <xdr:rowOff>165100</xdr:rowOff>
    </xdr:from>
    <xdr:to>
      <xdr:col>1</xdr:col>
      <xdr:colOff>511175</xdr:colOff>
      <xdr:row>1004</xdr:row>
      <xdr:rowOff>111125</xdr:rowOff>
    </xdr:to>
    <xdr:pic>
      <xdr:nvPicPr>
        <xdr:cNvPr id="4044" name="Subgraph-MediaLies762">
          <a:extLst>
            <a:ext uri="{FF2B5EF4-FFF2-40B4-BE49-F238E27FC236}">
              <a16:creationId xmlns:a16="http://schemas.microsoft.com/office/drawing/2014/main" id="{AA9C74F3-D294-469E-A861-F23103D99C3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2573550"/>
          <a:ext cx="482600" cy="317500"/>
        </a:xfrm>
        <a:prstGeom prst="rect">
          <a:avLst/>
        </a:prstGeom>
      </xdr:spPr>
    </xdr:pic>
    <xdr:clientData/>
  </xdr:twoCellAnchor>
  <xdr:twoCellAnchor editAs="oneCell">
    <xdr:from>
      <xdr:col>1</xdr:col>
      <xdr:colOff>28575</xdr:colOff>
      <xdr:row>1004</xdr:row>
      <xdr:rowOff>161925</xdr:rowOff>
    </xdr:from>
    <xdr:to>
      <xdr:col>1</xdr:col>
      <xdr:colOff>511175</xdr:colOff>
      <xdr:row>1005</xdr:row>
      <xdr:rowOff>101600</xdr:rowOff>
    </xdr:to>
    <xdr:pic>
      <xdr:nvPicPr>
        <xdr:cNvPr id="4048" name="Subgraph-sonoclaudio">
          <a:extLst>
            <a:ext uri="{FF2B5EF4-FFF2-40B4-BE49-F238E27FC236}">
              <a16:creationId xmlns:a16="http://schemas.microsoft.com/office/drawing/2014/main" id="{75C47092-FFDB-46AA-81B0-1AD19EC84CE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2941850"/>
          <a:ext cx="482600" cy="317500"/>
        </a:xfrm>
        <a:prstGeom prst="rect">
          <a:avLst/>
        </a:prstGeom>
      </xdr:spPr>
    </xdr:pic>
    <xdr:clientData/>
  </xdr:twoCellAnchor>
  <xdr:twoCellAnchor editAs="oneCell">
    <xdr:from>
      <xdr:col>1</xdr:col>
      <xdr:colOff>28575</xdr:colOff>
      <xdr:row>1005</xdr:row>
      <xdr:rowOff>158750</xdr:rowOff>
    </xdr:from>
    <xdr:to>
      <xdr:col>1</xdr:col>
      <xdr:colOff>511175</xdr:colOff>
      <xdr:row>1006</xdr:row>
      <xdr:rowOff>104775</xdr:rowOff>
    </xdr:to>
    <xdr:pic>
      <xdr:nvPicPr>
        <xdr:cNvPr id="4052" name="Subgraph-rogerwaters">
          <a:extLst>
            <a:ext uri="{FF2B5EF4-FFF2-40B4-BE49-F238E27FC236}">
              <a16:creationId xmlns:a16="http://schemas.microsoft.com/office/drawing/2014/main" id="{0A0602E1-FBEF-443C-88F9-4ED116BB9B0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3310150"/>
          <a:ext cx="482600" cy="317500"/>
        </a:xfrm>
        <a:prstGeom prst="rect">
          <a:avLst/>
        </a:prstGeom>
      </xdr:spPr>
    </xdr:pic>
    <xdr:clientData/>
  </xdr:twoCellAnchor>
  <xdr:twoCellAnchor editAs="oneCell">
    <xdr:from>
      <xdr:col>1</xdr:col>
      <xdr:colOff>28575</xdr:colOff>
      <xdr:row>1006</xdr:row>
      <xdr:rowOff>155575</xdr:rowOff>
    </xdr:from>
    <xdr:to>
      <xdr:col>1</xdr:col>
      <xdr:colOff>511175</xdr:colOff>
      <xdr:row>1007</xdr:row>
      <xdr:rowOff>101600</xdr:rowOff>
    </xdr:to>
    <xdr:pic>
      <xdr:nvPicPr>
        <xdr:cNvPr id="4056" name="Subgraph-casperg11857820">
          <a:extLst>
            <a:ext uri="{FF2B5EF4-FFF2-40B4-BE49-F238E27FC236}">
              <a16:creationId xmlns:a16="http://schemas.microsoft.com/office/drawing/2014/main" id="{B94805D4-D24E-4507-A20C-7E2B32DBE39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73678450"/>
          <a:ext cx="482600" cy="317500"/>
        </a:xfrm>
        <a:prstGeom prst="rect">
          <a:avLst/>
        </a:prstGeom>
      </xdr:spPr>
    </xdr:pic>
    <xdr:clientData/>
  </xdr:twoCellAnchor>
  <xdr:twoCellAnchor editAs="oneCell">
    <xdr:from>
      <xdr:col>1</xdr:col>
      <xdr:colOff>28575</xdr:colOff>
      <xdr:row>1007</xdr:row>
      <xdr:rowOff>152400</xdr:rowOff>
    </xdr:from>
    <xdr:to>
      <xdr:col>1</xdr:col>
      <xdr:colOff>511175</xdr:colOff>
      <xdr:row>1008</xdr:row>
      <xdr:rowOff>104775</xdr:rowOff>
    </xdr:to>
    <xdr:pic>
      <xdr:nvPicPr>
        <xdr:cNvPr id="4060" name="Subgraph-jstines3">
          <a:extLst>
            <a:ext uri="{FF2B5EF4-FFF2-40B4-BE49-F238E27FC236}">
              <a16:creationId xmlns:a16="http://schemas.microsoft.com/office/drawing/2014/main" id="{3858CE77-E76B-4798-BB59-455B613AD9A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74046750"/>
          <a:ext cx="482600" cy="317500"/>
        </a:xfrm>
        <a:prstGeom prst="rect">
          <a:avLst/>
        </a:prstGeom>
      </xdr:spPr>
    </xdr:pic>
    <xdr:clientData/>
  </xdr:twoCellAnchor>
  <xdr:twoCellAnchor editAs="oneCell">
    <xdr:from>
      <xdr:col>1</xdr:col>
      <xdr:colOff>28575</xdr:colOff>
      <xdr:row>1008</xdr:row>
      <xdr:rowOff>149225</xdr:rowOff>
    </xdr:from>
    <xdr:to>
      <xdr:col>1</xdr:col>
      <xdr:colOff>511175</xdr:colOff>
      <xdr:row>1009</xdr:row>
      <xdr:rowOff>95250</xdr:rowOff>
    </xdr:to>
    <xdr:pic>
      <xdr:nvPicPr>
        <xdr:cNvPr id="4064" name="Subgraph-Soccerus344">
          <a:extLst>
            <a:ext uri="{FF2B5EF4-FFF2-40B4-BE49-F238E27FC236}">
              <a16:creationId xmlns:a16="http://schemas.microsoft.com/office/drawing/2014/main" id="{D47CD952-DB05-4550-9515-57D29F7B51C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4415050"/>
          <a:ext cx="482600" cy="317500"/>
        </a:xfrm>
        <a:prstGeom prst="rect">
          <a:avLst/>
        </a:prstGeom>
      </xdr:spPr>
    </xdr:pic>
    <xdr:clientData/>
  </xdr:twoCellAnchor>
  <xdr:twoCellAnchor editAs="oneCell">
    <xdr:from>
      <xdr:col>1</xdr:col>
      <xdr:colOff>28575</xdr:colOff>
      <xdr:row>1009</xdr:row>
      <xdr:rowOff>146050</xdr:rowOff>
    </xdr:from>
    <xdr:to>
      <xdr:col>1</xdr:col>
      <xdr:colOff>511175</xdr:colOff>
      <xdr:row>1010</xdr:row>
      <xdr:rowOff>92075</xdr:rowOff>
    </xdr:to>
    <xdr:pic>
      <xdr:nvPicPr>
        <xdr:cNvPr id="4068" name="Subgraph-FOX40">
          <a:extLst>
            <a:ext uri="{FF2B5EF4-FFF2-40B4-BE49-F238E27FC236}">
              <a16:creationId xmlns:a16="http://schemas.microsoft.com/office/drawing/2014/main" id="{1EE37E27-0964-4502-AB18-6D7CD6CD169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74783350"/>
          <a:ext cx="482600" cy="317500"/>
        </a:xfrm>
        <a:prstGeom prst="rect">
          <a:avLst/>
        </a:prstGeom>
      </xdr:spPr>
    </xdr:pic>
    <xdr:clientData/>
  </xdr:twoCellAnchor>
  <xdr:twoCellAnchor editAs="oneCell">
    <xdr:from>
      <xdr:col>1</xdr:col>
      <xdr:colOff>28575</xdr:colOff>
      <xdr:row>1010</xdr:row>
      <xdr:rowOff>142875</xdr:rowOff>
    </xdr:from>
    <xdr:to>
      <xdr:col>1</xdr:col>
      <xdr:colOff>511175</xdr:colOff>
      <xdr:row>1011</xdr:row>
      <xdr:rowOff>82550</xdr:rowOff>
    </xdr:to>
    <xdr:pic>
      <xdr:nvPicPr>
        <xdr:cNvPr id="4072" name="Subgraph-cokanlamsizbe">
          <a:extLst>
            <a:ext uri="{FF2B5EF4-FFF2-40B4-BE49-F238E27FC236}">
              <a16:creationId xmlns:a16="http://schemas.microsoft.com/office/drawing/2014/main" id="{356A9F29-C6D1-4557-A3C8-AB07B379719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75151650"/>
          <a:ext cx="482600" cy="317500"/>
        </a:xfrm>
        <a:prstGeom prst="rect">
          <a:avLst/>
        </a:prstGeom>
      </xdr:spPr>
    </xdr:pic>
    <xdr:clientData/>
  </xdr:twoCellAnchor>
  <xdr:twoCellAnchor editAs="oneCell">
    <xdr:from>
      <xdr:col>1</xdr:col>
      <xdr:colOff>28575</xdr:colOff>
      <xdr:row>1011</xdr:row>
      <xdr:rowOff>139700</xdr:rowOff>
    </xdr:from>
    <xdr:to>
      <xdr:col>1</xdr:col>
      <xdr:colOff>511175</xdr:colOff>
      <xdr:row>1012</xdr:row>
      <xdr:rowOff>85725</xdr:rowOff>
    </xdr:to>
    <xdr:pic>
      <xdr:nvPicPr>
        <xdr:cNvPr id="4076" name="Subgraph-HanimHayal">
          <a:extLst>
            <a:ext uri="{FF2B5EF4-FFF2-40B4-BE49-F238E27FC236}">
              <a16:creationId xmlns:a16="http://schemas.microsoft.com/office/drawing/2014/main" id="{05DA2F67-4796-45FF-859A-0E5ADFD9D9E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5519950"/>
          <a:ext cx="482600" cy="317500"/>
        </a:xfrm>
        <a:prstGeom prst="rect">
          <a:avLst/>
        </a:prstGeom>
      </xdr:spPr>
    </xdr:pic>
    <xdr:clientData/>
  </xdr:twoCellAnchor>
  <xdr:twoCellAnchor editAs="oneCell">
    <xdr:from>
      <xdr:col>1</xdr:col>
      <xdr:colOff>28575</xdr:colOff>
      <xdr:row>1012</xdr:row>
      <xdr:rowOff>136525</xdr:rowOff>
    </xdr:from>
    <xdr:to>
      <xdr:col>1</xdr:col>
      <xdr:colOff>511175</xdr:colOff>
      <xdr:row>1013</xdr:row>
      <xdr:rowOff>82550</xdr:rowOff>
    </xdr:to>
    <xdr:pic>
      <xdr:nvPicPr>
        <xdr:cNvPr id="4080" name="Subgraph-REstaCorporate">
          <a:extLst>
            <a:ext uri="{FF2B5EF4-FFF2-40B4-BE49-F238E27FC236}">
              <a16:creationId xmlns:a16="http://schemas.microsoft.com/office/drawing/2014/main" id="{6114CF5B-281D-4CC4-B2E2-7377D3385C5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5888250"/>
          <a:ext cx="482600" cy="317500"/>
        </a:xfrm>
        <a:prstGeom prst="rect">
          <a:avLst/>
        </a:prstGeom>
      </xdr:spPr>
    </xdr:pic>
    <xdr:clientData/>
  </xdr:twoCellAnchor>
  <xdr:twoCellAnchor editAs="oneCell">
    <xdr:from>
      <xdr:col>1</xdr:col>
      <xdr:colOff>28575</xdr:colOff>
      <xdr:row>1013</xdr:row>
      <xdr:rowOff>133350</xdr:rowOff>
    </xdr:from>
    <xdr:to>
      <xdr:col>1</xdr:col>
      <xdr:colOff>511175</xdr:colOff>
      <xdr:row>1014</xdr:row>
      <xdr:rowOff>85725</xdr:rowOff>
    </xdr:to>
    <xdr:pic>
      <xdr:nvPicPr>
        <xdr:cNvPr id="4084" name="Subgraph-LegaSalvini">
          <a:extLst>
            <a:ext uri="{FF2B5EF4-FFF2-40B4-BE49-F238E27FC236}">
              <a16:creationId xmlns:a16="http://schemas.microsoft.com/office/drawing/2014/main" id="{099A355A-3125-4E3A-9232-B737EC6E7B5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76256550"/>
          <a:ext cx="482600" cy="317500"/>
        </a:xfrm>
        <a:prstGeom prst="rect">
          <a:avLst/>
        </a:prstGeom>
      </xdr:spPr>
    </xdr:pic>
    <xdr:clientData/>
  </xdr:twoCellAnchor>
  <xdr:twoCellAnchor editAs="oneCell">
    <xdr:from>
      <xdr:col>1</xdr:col>
      <xdr:colOff>28575</xdr:colOff>
      <xdr:row>1014</xdr:row>
      <xdr:rowOff>130175</xdr:rowOff>
    </xdr:from>
    <xdr:to>
      <xdr:col>1</xdr:col>
      <xdr:colOff>511175</xdr:colOff>
      <xdr:row>1015</xdr:row>
      <xdr:rowOff>76200</xdr:rowOff>
    </xdr:to>
    <xdr:pic>
      <xdr:nvPicPr>
        <xdr:cNvPr id="4088" name="Subgraph-n42384980">
          <a:extLst>
            <a:ext uri="{FF2B5EF4-FFF2-40B4-BE49-F238E27FC236}">
              <a16:creationId xmlns:a16="http://schemas.microsoft.com/office/drawing/2014/main" id="{8E0BF4BA-CFD1-4271-B556-782379DD755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76624850"/>
          <a:ext cx="482600" cy="317500"/>
        </a:xfrm>
        <a:prstGeom prst="rect">
          <a:avLst/>
        </a:prstGeom>
      </xdr:spPr>
    </xdr:pic>
    <xdr:clientData/>
  </xdr:twoCellAnchor>
  <xdr:twoCellAnchor editAs="oneCell">
    <xdr:from>
      <xdr:col>1</xdr:col>
      <xdr:colOff>28575</xdr:colOff>
      <xdr:row>1015</xdr:row>
      <xdr:rowOff>127000</xdr:rowOff>
    </xdr:from>
    <xdr:to>
      <xdr:col>1</xdr:col>
      <xdr:colOff>511175</xdr:colOff>
      <xdr:row>1016</xdr:row>
      <xdr:rowOff>73025</xdr:rowOff>
    </xdr:to>
    <xdr:pic>
      <xdr:nvPicPr>
        <xdr:cNvPr id="4092" name="Subgraph-vonbaselitz">
          <a:extLst>
            <a:ext uri="{FF2B5EF4-FFF2-40B4-BE49-F238E27FC236}">
              <a16:creationId xmlns:a16="http://schemas.microsoft.com/office/drawing/2014/main" id="{FC9BA547-DF64-41F0-A3DD-224CF7E3FC4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6993150"/>
          <a:ext cx="482600" cy="317500"/>
        </a:xfrm>
        <a:prstGeom prst="rect">
          <a:avLst/>
        </a:prstGeom>
      </xdr:spPr>
    </xdr:pic>
    <xdr:clientData/>
  </xdr:twoCellAnchor>
  <xdr:twoCellAnchor editAs="oneCell">
    <xdr:from>
      <xdr:col>1</xdr:col>
      <xdr:colOff>28575</xdr:colOff>
      <xdr:row>1016</xdr:row>
      <xdr:rowOff>123825</xdr:rowOff>
    </xdr:from>
    <xdr:to>
      <xdr:col>1</xdr:col>
      <xdr:colOff>511175</xdr:colOff>
      <xdr:row>1017</xdr:row>
      <xdr:rowOff>63500</xdr:rowOff>
    </xdr:to>
    <xdr:pic>
      <xdr:nvPicPr>
        <xdr:cNvPr id="4096" name="Subgraph-ConstableCurt">
          <a:extLst>
            <a:ext uri="{FF2B5EF4-FFF2-40B4-BE49-F238E27FC236}">
              <a16:creationId xmlns:a16="http://schemas.microsoft.com/office/drawing/2014/main" id="{80945E48-5C91-494A-821A-27048B7CF77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77361450"/>
          <a:ext cx="482600" cy="317500"/>
        </a:xfrm>
        <a:prstGeom prst="rect">
          <a:avLst/>
        </a:prstGeom>
      </xdr:spPr>
    </xdr:pic>
    <xdr:clientData/>
  </xdr:twoCellAnchor>
  <xdr:twoCellAnchor editAs="oneCell">
    <xdr:from>
      <xdr:col>1</xdr:col>
      <xdr:colOff>28575</xdr:colOff>
      <xdr:row>1017</xdr:row>
      <xdr:rowOff>120650</xdr:rowOff>
    </xdr:from>
    <xdr:to>
      <xdr:col>1</xdr:col>
      <xdr:colOff>511175</xdr:colOff>
      <xdr:row>1018</xdr:row>
      <xdr:rowOff>66675</xdr:rowOff>
    </xdr:to>
    <xdr:pic>
      <xdr:nvPicPr>
        <xdr:cNvPr id="4100" name="Subgraph-catturd2">
          <a:extLst>
            <a:ext uri="{FF2B5EF4-FFF2-40B4-BE49-F238E27FC236}">
              <a16:creationId xmlns:a16="http://schemas.microsoft.com/office/drawing/2014/main" id="{79037999-BD1B-4381-ABA4-0FBDEA12AE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77729750"/>
          <a:ext cx="482600" cy="317500"/>
        </a:xfrm>
        <a:prstGeom prst="rect">
          <a:avLst/>
        </a:prstGeom>
      </xdr:spPr>
    </xdr:pic>
    <xdr:clientData/>
  </xdr:twoCellAnchor>
  <xdr:twoCellAnchor editAs="oneCell">
    <xdr:from>
      <xdr:col>1</xdr:col>
      <xdr:colOff>28575</xdr:colOff>
      <xdr:row>1018</xdr:row>
      <xdr:rowOff>117475</xdr:rowOff>
    </xdr:from>
    <xdr:to>
      <xdr:col>1</xdr:col>
      <xdr:colOff>511175</xdr:colOff>
      <xdr:row>1019</xdr:row>
      <xdr:rowOff>63500</xdr:rowOff>
    </xdr:to>
    <xdr:pic>
      <xdr:nvPicPr>
        <xdr:cNvPr id="4104" name="Subgraph-BrianaOsborn13">
          <a:extLst>
            <a:ext uri="{FF2B5EF4-FFF2-40B4-BE49-F238E27FC236}">
              <a16:creationId xmlns:a16="http://schemas.microsoft.com/office/drawing/2014/main" id="{24159E0D-BAF9-4A54-896E-3C0DF1743E6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8098050"/>
          <a:ext cx="482600" cy="317500"/>
        </a:xfrm>
        <a:prstGeom prst="rect">
          <a:avLst/>
        </a:prstGeom>
      </xdr:spPr>
    </xdr:pic>
    <xdr:clientData/>
  </xdr:twoCellAnchor>
  <xdr:twoCellAnchor editAs="oneCell">
    <xdr:from>
      <xdr:col>1</xdr:col>
      <xdr:colOff>28575</xdr:colOff>
      <xdr:row>1019</xdr:row>
      <xdr:rowOff>114300</xdr:rowOff>
    </xdr:from>
    <xdr:to>
      <xdr:col>1</xdr:col>
      <xdr:colOff>511175</xdr:colOff>
      <xdr:row>1020</xdr:row>
      <xdr:rowOff>66675</xdr:rowOff>
    </xdr:to>
    <xdr:pic>
      <xdr:nvPicPr>
        <xdr:cNvPr id="4108" name="Subgraph-DrTyroneWilson1">
          <a:extLst>
            <a:ext uri="{FF2B5EF4-FFF2-40B4-BE49-F238E27FC236}">
              <a16:creationId xmlns:a16="http://schemas.microsoft.com/office/drawing/2014/main" id="{005FC3C8-1B79-4407-86B5-0B31A2A9362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78466350"/>
          <a:ext cx="482600" cy="317500"/>
        </a:xfrm>
        <a:prstGeom prst="rect">
          <a:avLst/>
        </a:prstGeom>
      </xdr:spPr>
    </xdr:pic>
    <xdr:clientData/>
  </xdr:twoCellAnchor>
  <xdr:twoCellAnchor editAs="oneCell">
    <xdr:from>
      <xdr:col>1</xdr:col>
      <xdr:colOff>28575</xdr:colOff>
      <xdr:row>1020</xdr:row>
      <xdr:rowOff>111125</xdr:rowOff>
    </xdr:from>
    <xdr:to>
      <xdr:col>1</xdr:col>
      <xdr:colOff>511175</xdr:colOff>
      <xdr:row>1021</xdr:row>
      <xdr:rowOff>57150</xdr:rowOff>
    </xdr:to>
    <xdr:pic>
      <xdr:nvPicPr>
        <xdr:cNvPr id="4112" name="Subgraph-AlabamaWes">
          <a:extLst>
            <a:ext uri="{FF2B5EF4-FFF2-40B4-BE49-F238E27FC236}">
              <a16:creationId xmlns:a16="http://schemas.microsoft.com/office/drawing/2014/main" id="{7D7A7AC2-A0E9-4858-A8A5-79CA4209FC8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78834650"/>
          <a:ext cx="482600" cy="317500"/>
        </a:xfrm>
        <a:prstGeom prst="rect">
          <a:avLst/>
        </a:prstGeom>
      </xdr:spPr>
    </xdr:pic>
    <xdr:clientData/>
  </xdr:twoCellAnchor>
  <xdr:twoCellAnchor editAs="oneCell">
    <xdr:from>
      <xdr:col>1</xdr:col>
      <xdr:colOff>28575</xdr:colOff>
      <xdr:row>1021</xdr:row>
      <xdr:rowOff>107950</xdr:rowOff>
    </xdr:from>
    <xdr:to>
      <xdr:col>1</xdr:col>
      <xdr:colOff>511175</xdr:colOff>
      <xdr:row>1022</xdr:row>
      <xdr:rowOff>53975</xdr:rowOff>
    </xdr:to>
    <xdr:pic>
      <xdr:nvPicPr>
        <xdr:cNvPr id="4116" name="Subgraph-heckyessica">
          <a:extLst>
            <a:ext uri="{FF2B5EF4-FFF2-40B4-BE49-F238E27FC236}">
              <a16:creationId xmlns:a16="http://schemas.microsoft.com/office/drawing/2014/main" id="{3DE4FE79-C5BE-4F35-80FD-2DCD027591E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79202950"/>
          <a:ext cx="482600" cy="317500"/>
        </a:xfrm>
        <a:prstGeom prst="rect">
          <a:avLst/>
        </a:prstGeom>
      </xdr:spPr>
    </xdr:pic>
    <xdr:clientData/>
  </xdr:twoCellAnchor>
  <xdr:twoCellAnchor editAs="oneCell">
    <xdr:from>
      <xdr:col>1</xdr:col>
      <xdr:colOff>28575</xdr:colOff>
      <xdr:row>1022</xdr:row>
      <xdr:rowOff>104775</xdr:rowOff>
    </xdr:from>
    <xdr:to>
      <xdr:col>1</xdr:col>
      <xdr:colOff>511175</xdr:colOff>
      <xdr:row>1023</xdr:row>
      <xdr:rowOff>44450</xdr:rowOff>
    </xdr:to>
    <xdr:pic>
      <xdr:nvPicPr>
        <xdr:cNvPr id="4120" name="Subgraph-albertmartnez">
          <a:extLst>
            <a:ext uri="{FF2B5EF4-FFF2-40B4-BE49-F238E27FC236}">
              <a16:creationId xmlns:a16="http://schemas.microsoft.com/office/drawing/2014/main" id="{080E16FC-C978-4B9E-80A4-B8180DE2CF63}"/>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379571250"/>
          <a:ext cx="482600" cy="317500"/>
        </a:xfrm>
        <a:prstGeom prst="rect">
          <a:avLst/>
        </a:prstGeom>
      </xdr:spPr>
    </xdr:pic>
    <xdr:clientData/>
  </xdr:twoCellAnchor>
  <xdr:twoCellAnchor editAs="oneCell">
    <xdr:from>
      <xdr:col>1</xdr:col>
      <xdr:colOff>28575</xdr:colOff>
      <xdr:row>1023</xdr:row>
      <xdr:rowOff>101600</xdr:rowOff>
    </xdr:from>
    <xdr:to>
      <xdr:col>1</xdr:col>
      <xdr:colOff>511175</xdr:colOff>
      <xdr:row>1024</xdr:row>
      <xdr:rowOff>47625</xdr:rowOff>
    </xdr:to>
    <xdr:pic>
      <xdr:nvPicPr>
        <xdr:cNvPr id="4124" name="Subgraph-La_Directa">
          <a:extLst>
            <a:ext uri="{FF2B5EF4-FFF2-40B4-BE49-F238E27FC236}">
              <a16:creationId xmlns:a16="http://schemas.microsoft.com/office/drawing/2014/main" id="{49E04DF9-F3DC-4098-B61F-8BEEA9766C4C}"/>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379939550"/>
          <a:ext cx="482600" cy="317500"/>
        </a:xfrm>
        <a:prstGeom prst="rect">
          <a:avLst/>
        </a:prstGeom>
      </xdr:spPr>
    </xdr:pic>
    <xdr:clientData/>
  </xdr:twoCellAnchor>
  <xdr:twoCellAnchor editAs="oneCell">
    <xdr:from>
      <xdr:col>1</xdr:col>
      <xdr:colOff>28575</xdr:colOff>
      <xdr:row>1024</xdr:row>
      <xdr:rowOff>98425</xdr:rowOff>
    </xdr:from>
    <xdr:to>
      <xdr:col>1</xdr:col>
      <xdr:colOff>511175</xdr:colOff>
      <xdr:row>1025</xdr:row>
      <xdr:rowOff>44450</xdr:rowOff>
    </xdr:to>
    <xdr:pic>
      <xdr:nvPicPr>
        <xdr:cNvPr id="4128" name="Subgraph-Triangl76228575">
          <a:extLst>
            <a:ext uri="{FF2B5EF4-FFF2-40B4-BE49-F238E27FC236}">
              <a16:creationId xmlns:a16="http://schemas.microsoft.com/office/drawing/2014/main" id="{F415CE8A-3EA7-49C4-86D2-A969AAEB1FD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80307850"/>
          <a:ext cx="482600" cy="317500"/>
        </a:xfrm>
        <a:prstGeom prst="rect">
          <a:avLst/>
        </a:prstGeom>
      </xdr:spPr>
    </xdr:pic>
    <xdr:clientData/>
  </xdr:twoCellAnchor>
  <xdr:twoCellAnchor editAs="oneCell">
    <xdr:from>
      <xdr:col>1</xdr:col>
      <xdr:colOff>28575</xdr:colOff>
      <xdr:row>1025</xdr:row>
      <xdr:rowOff>95250</xdr:rowOff>
    </xdr:from>
    <xdr:to>
      <xdr:col>1</xdr:col>
      <xdr:colOff>511175</xdr:colOff>
      <xdr:row>1026</xdr:row>
      <xdr:rowOff>47625</xdr:rowOff>
    </xdr:to>
    <xdr:pic>
      <xdr:nvPicPr>
        <xdr:cNvPr id="4132" name="Subgraph-NPR">
          <a:extLst>
            <a:ext uri="{FF2B5EF4-FFF2-40B4-BE49-F238E27FC236}">
              <a16:creationId xmlns:a16="http://schemas.microsoft.com/office/drawing/2014/main" id="{7AE381BE-255F-4F9E-A2A5-9E87E1EC1D9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80676150"/>
          <a:ext cx="482600" cy="317500"/>
        </a:xfrm>
        <a:prstGeom prst="rect">
          <a:avLst/>
        </a:prstGeom>
      </xdr:spPr>
    </xdr:pic>
    <xdr:clientData/>
  </xdr:twoCellAnchor>
  <xdr:twoCellAnchor editAs="oneCell">
    <xdr:from>
      <xdr:col>1</xdr:col>
      <xdr:colOff>28575</xdr:colOff>
      <xdr:row>1026</xdr:row>
      <xdr:rowOff>92075</xdr:rowOff>
    </xdr:from>
    <xdr:to>
      <xdr:col>1</xdr:col>
      <xdr:colOff>511175</xdr:colOff>
      <xdr:row>1027</xdr:row>
      <xdr:rowOff>38100</xdr:rowOff>
    </xdr:to>
    <xdr:pic>
      <xdr:nvPicPr>
        <xdr:cNvPr id="4136" name="Subgraph-nwsgop">
          <a:extLst>
            <a:ext uri="{FF2B5EF4-FFF2-40B4-BE49-F238E27FC236}">
              <a16:creationId xmlns:a16="http://schemas.microsoft.com/office/drawing/2014/main" id="{1BCE34BB-73E6-4E75-8AD6-4E030BAC0621}"/>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381044450"/>
          <a:ext cx="482600" cy="317500"/>
        </a:xfrm>
        <a:prstGeom prst="rect">
          <a:avLst/>
        </a:prstGeom>
      </xdr:spPr>
    </xdr:pic>
    <xdr:clientData/>
  </xdr:twoCellAnchor>
  <xdr:twoCellAnchor editAs="oneCell">
    <xdr:from>
      <xdr:col>1</xdr:col>
      <xdr:colOff>28575</xdr:colOff>
      <xdr:row>1027</xdr:row>
      <xdr:rowOff>88900</xdr:rowOff>
    </xdr:from>
    <xdr:to>
      <xdr:col>1</xdr:col>
      <xdr:colOff>511175</xdr:colOff>
      <xdr:row>1028</xdr:row>
      <xdr:rowOff>34925</xdr:rowOff>
    </xdr:to>
    <xdr:pic>
      <xdr:nvPicPr>
        <xdr:cNvPr id="4140" name="Subgraph-QuickTake">
          <a:extLst>
            <a:ext uri="{FF2B5EF4-FFF2-40B4-BE49-F238E27FC236}">
              <a16:creationId xmlns:a16="http://schemas.microsoft.com/office/drawing/2014/main" id="{EC73CE7A-AA1B-4312-BFAF-F0E310BCB853}"/>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381412750"/>
          <a:ext cx="482600" cy="317500"/>
        </a:xfrm>
        <a:prstGeom prst="rect">
          <a:avLst/>
        </a:prstGeom>
      </xdr:spPr>
    </xdr:pic>
    <xdr:clientData/>
  </xdr:twoCellAnchor>
  <xdr:twoCellAnchor editAs="oneCell">
    <xdr:from>
      <xdr:col>1</xdr:col>
      <xdr:colOff>28575</xdr:colOff>
      <xdr:row>1028</xdr:row>
      <xdr:rowOff>85725</xdr:rowOff>
    </xdr:from>
    <xdr:to>
      <xdr:col>1</xdr:col>
      <xdr:colOff>511175</xdr:colOff>
      <xdr:row>1029</xdr:row>
      <xdr:rowOff>25400</xdr:rowOff>
    </xdr:to>
    <xdr:pic>
      <xdr:nvPicPr>
        <xdr:cNvPr id="4144" name="Subgraph-f_F__16">
          <a:extLst>
            <a:ext uri="{FF2B5EF4-FFF2-40B4-BE49-F238E27FC236}">
              <a16:creationId xmlns:a16="http://schemas.microsoft.com/office/drawing/2014/main" id="{D94AA3A3-C3BE-4E67-92AD-EE40F03907A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81781050"/>
          <a:ext cx="482600" cy="317500"/>
        </a:xfrm>
        <a:prstGeom prst="rect">
          <a:avLst/>
        </a:prstGeom>
      </xdr:spPr>
    </xdr:pic>
    <xdr:clientData/>
  </xdr:twoCellAnchor>
  <xdr:twoCellAnchor editAs="oneCell">
    <xdr:from>
      <xdr:col>1</xdr:col>
      <xdr:colOff>28575</xdr:colOff>
      <xdr:row>1029</xdr:row>
      <xdr:rowOff>82550</xdr:rowOff>
    </xdr:from>
    <xdr:to>
      <xdr:col>1</xdr:col>
      <xdr:colOff>511175</xdr:colOff>
      <xdr:row>1030</xdr:row>
      <xdr:rowOff>28575</xdr:rowOff>
    </xdr:to>
    <xdr:pic>
      <xdr:nvPicPr>
        <xdr:cNvPr id="4148" name="Subgraph-Eyaaaad">
          <a:extLst>
            <a:ext uri="{FF2B5EF4-FFF2-40B4-BE49-F238E27FC236}">
              <a16:creationId xmlns:a16="http://schemas.microsoft.com/office/drawing/2014/main" id="{8E24F3E3-2110-45FF-BB14-8D2251876F4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2149350"/>
          <a:ext cx="482600" cy="317500"/>
        </a:xfrm>
        <a:prstGeom prst="rect">
          <a:avLst/>
        </a:prstGeom>
      </xdr:spPr>
    </xdr:pic>
    <xdr:clientData/>
  </xdr:twoCellAnchor>
  <xdr:twoCellAnchor editAs="oneCell">
    <xdr:from>
      <xdr:col>1</xdr:col>
      <xdr:colOff>28575</xdr:colOff>
      <xdr:row>1030</xdr:row>
      <xdr:rowOff>79375</xdr:rowOff>
    </xdr:from>
    <xdr:to>
      <xdr:col>1</xdr:col>
      <xdr:colOff>511175</xdr:colOff>
      <xdr:row>1031</xdr:row>
      <xdr:rowOff>25400</xdr:rowOff>
    </xdr:to>
    <xdr:pic>
      <xdr:nvPicPr>
        <xdr:cNvPr id="4152" name="Subgraph-isithrarith">
          <a:extLst>
            <a:ext uri="{FF2B5EF4-FFF2-40B4-BE49-F238E27FC236}">
              <a16:creationId xmlns:a16="http://schemas.microsoft.com/office/drawing/2014/main" id="{68AFD87C-AE8F-42C7-8161-40D51D09353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82517650"/>
          <a:ext cx="482600" cy="317500"/>
        </a:xfrm>
        <a:prstGeom prst="rect">
          <a:avLst/>
        </a:prstGeom>
      </xdr:spPr>
    </xdr:pic>
    <xdr:clientData/>
  </xdr:twoCellAnchor>
  <xdr:twoCellAnchor editAs="oneCell">
    <xdr:from>
      <xdr:col>1</xdr:col>
      <xdr:colOff>28575</xdr:colOff>
      <xdr:row>1031</xdr:row>
      <xdr:rowOff>76200</xdr:rowOff>
    </xdr:from>
    <xdr:to>
      <xdr:col>1</xdr:col>
      <xdr:colOff>511175</xdr:colOff>
      <xdr:row>1032</xdr:row>
      <xdr:rowOff>28575</xdr:rowOff>
    </xdr:to>
    <xdr:pic>
      <xdr:nvPicPr>
        <xdr:cNvPr id="4156" name="Subgraph-VittoreMorgane">
          <a:extLst>
            <a:ext uri="{FF2B5EF4-FFF2-40B4-BE49-F238E27FC236}">
              <a16:creationId xmlns:a16="http://schemas.microsoft.com/office/drawing/2014/main" id="{CA229711-A77C-4302-ADE4-B7D7E8116A2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82885950"/>
          <a:ext cx="482600" cy="317500"/>
        </a:xfrm>
        <a:prstGeom prst="rect">
          <a:avLst/>
        </a:prstGeom>
      </xdr:spPr>
    </xdr:pic>
    <xdr:clientData/>
  </xdr:twoCellAnchor>
  <xdr:twoCellAnchor editAs="oneCell">
    <xdr:from>
      <xdr:col>1</xdr:col>
      <xdr:colOff>28575</xdr:colOff>
      <xdr:row>1032</xdr:row>
      <xdr:rowOff>73025</xdr:rowOff>
    </xdr:from>
    <xdr:to>
      <xdr:col>1</xdr:col>
      <xdr:colOff>511175</xdr:colOff>
      <xdr:row>1033</xdr:row>
      <xdr:rowOff>19050</xdr:rowOff>
    </xdr:to>
    <xdr:pic>
      <xdr:nvPicPr>
        <xdr:cNvPr id="4160" name="Subgraph-here_kz">
          <a:extLst>
            <a:ext uri="{FF2B5EF4-FFF2-40B4-BE49-F238E27FC236}">
              <a16:creationId xmlns:a16="http://schemas.microsoft.com/office/drawing/2014/main" id="{01BD8436-FDE9-44CF-A1E3-A4D647E2DAD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83254250"/>
          <a:ext cx="482600" cy="317500"/>
        </a:xfrm>
        <a:prstGeom prst="rect">
          <a:avLst/>
        </a:prstGeom>
      </xdr:spPr>
    </xdr:pic>
    <xdr:clientData/>
  </xdr:twoCellAnchor>
  <xdr:twoCellAnchor editAs="oneCell">
    <xdr:from>
      <xdr:col>1</xdr:col>
      <xdr:colOff>28575</xdr:colOff>
      <xdr:row>1033</xdr:row>
      <xdr:rowOff>69850</xdr:rowOff>
    </xdr:from>
    <xdr:to>
      <xdr:col>1</xdr:col>
      <xdr:colOff>511175</xdr:colOff>
      <xdr:row>1034</xdr:row>
      <xdr:rowOff>15875</xdr:rowOff>
    </xdr:to>
    <xdr:pic>
      <xdr:nvPicPr>
        <xdr:cNvPr id="4164" name="Subgraph-John_KissMyBot">
          <a:extLst>
            <a:ext uri="{FF2B5EF4-FFF2-40B4-BE49-F238E27FC236}">
              <a16:creationId xmlns:a16="http://schemas.microsoft.com/office/drawing/2014/main" id="{A0B07E5A-C63A-4E48-9444-D2125CA2BB4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3622550"/>
          <a:ext cx="482600" cy="317500"/>
        </a:xfrm>
        <a:prstGeom prst="rect">
          <a:avLst/>
        </a:prstGeom>
      </xdr:spPr>
    </xdr:pic>
    <xdr:clientData/>
  </xdr:twoCellAnchor>
  <xdr:twoCellAnchor editAs="oneCell">
    <xdr:from>
      <xdr:col>1</xdr:col>
      <xdr:colOff>28575</xdr:colOff>
      <xdr:row>1034</xdr:row>
      <xdr:rowOff>66675</xdr:rowOff>
    </xdr:from>
    <xdr:to>
      <xdr:col>1</xdr:col>
      <xdr:colOff>511175</xdr:colOff>
      <xdr:row>1035</xdr:row>
      <xdr:rowOff>6350</xdr:rowOff>
    </xdr:to>
    <xdr:pic>
      <xdr:nvPicPr>
        <xdr:cNvPr id="4168" name="Subgraph-GeraldB80810451">
          <a:extLst>
            <a:ext uri="{FF2B5EF4-FFF2-40B4-BE49-F238E27FC236}">
              <a16:creationId xmlns:a16="http://schemas.microsoft.com/office/drawing/2014/main" id="{9EAC1CA0-2509-4495-9C20-DDAA12E8F0D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3990850"/>
          <a:ext cx="482600" cy="317500"/>
        </a:xfrm>
        <a:prstGeom prst="rect">
          <a:avLst/>
        </a:prstGeom>
      </xdr:spPr>
    </xdr:pic>
    <xdr:clientData/>
  </xdr:twoCellAnchor>
  <xdr:twoCellAnchor editAs="oneCell">
    <xdr:from>
      <xdr:col>1</xdr:col>
      <xdr:colOff>28575</xdr:colOff>
      <xdr:row>1035</xdr:row>
      <xdr:rowOff>63500</xdr:rowOff>
    </xdr:from>
    <xdr:to>
      <xdr:col>1</xdr:col>
      <xdr:colOff>511175</xdr:colOff>
      <xdr:row>1036</xdr:row>
      <xdr:rowOff>9525</xdr:rowOff>
    </xdr:to>
    <xdr:pic>
      <xdr:nvPicPr>
        <xdr:cNvPr id="4172" name="Subgraph-FATHER__murder">
          <a:extLst>
            <a:ext uri="{FF2B5EF4-FFF2-40B4-BE49-F238E27FC236}">
              <a16:creationId xmlns:a16="http://schemas.microsoft.com/office/drawing/2014/main" id="{98A04CF5-E566-44F0-AAF2-6D52D21C404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4359150"/>
          <a:ext cx="482600" cy="317500"/>
        </a:xfrm>
        <a:prstGeom prst="rect">
          <a:avLst/>
        </a:prstGeom>
      </xdr:spPr>
    </xdr:pic>
    <xdr:clientData/>
  </xdr:twoCellAnchor>
  <xdr:twoCellAnchor editAs="oneCell">
    <xdr:from>
      <xdr:col>1</xdr:col>
      <xdr:colOff>28575</xdr:colOff>
      <xdr:row>1036</xdr:row>
      <xdr:rowOff>60325</xdr:rowOff>
    </xdr:from>
    <xdr:to>
      <xdr:col>1</xdr:col>
      <xdr:colOff>511175</xdr:colOff>
      <xdr:row>1037</xdr:row>
      <xdr:rowOff>6350</xdr:rowOff>
    </xdr:to>
    <xdr:pic>
      <xdr:nvPicPr>
        <xdr:cNvPr id="4176" name="Subgraph-AllAmericanJen">
          <a:extLst>
            <a:ext uri="{FF2B5EF4-FFF2-40B4-BE49-F238E27FC236}">
              <a16:creationId xmlns:a16="http://schemas.microsoft.com/office/drawing/2014/main" id="{112A6218-7D93-4BB2-9FD9-B3A168A33C4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84727450"/>
          <a:ext cx="482600" cy="317500"/>
        </a:xfrm>
        <a:prstGeom prst="rect">
          <a:avLst/>
        </a:prstGeom>
      </xdr:spPr>
    </xdr:pic>
    <xdr:clientData/>
  </xdr:twoCellAnchor>
  <xdr:twoCellAnchor editAs="oneCell">
    <xdr:from>
      <xdr:col>1</xdr:col>
      <xdr:colOff>28575</xdr:colOff>
      <xdr:row>1037</xdr:row>
      <xdr:rowOff>57150</xdr:rowOff>
    </xdr:from>
    <xdr:to>
      <xdr:col>1</xdr:col>
      <xdr:colOff>511175</xdr:colOff>
      <xdr:row>1038</xdr:row>
      <xdr:rowOff>9525</xdr:rowOff>
    </xdr:to>
    <xdr:pic>
      <xdr:nvPicPr>
        <xdr:cNvPr id="4180" name="Subgraph-GayleKing">
          <a:extLst>
            <a:ext uri="{FF2B5EF4-FFF2-40B4-BE49-F238E27FC236}">
              <a16:creationId xmlns:a16="http://schemas.microsoft.com/office/drawing/2014/main" id="{7D9A0D72-5C84-4312-9AB7-27C0E318339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5095750"/>
          <a:ext cx="482600" cy="317500"/>
        </a:xfrm>
        <a:prstGeom prst="rect">
          <a:avLst/>
        </a:prstGeom>
      </xdr:spPr>
    </xdr:pic>
    <xdr:clientData/>
  </xdr:twoCellAnchor>
  <xdr:twoCellAnchor editAs="oneCell">
    <xdr:from>
      <xdr:col>1</xdr:col>
      <xdr:colOff>28575</xdr:colOff>
      <xdr:row>1038</xdr:row>
      <xdr:rowOff>53975</xdr:rowOff>
    </xdr:from>
    <xdr:to>
      <xdr:col>1</xdr:col>
      <xdr:colOff>511175</xdr:colOff>
      <xdr:row>1039</xdr:row>
      <xdr:rowOff>0</xdr:rowOff>
    </xdr:to>
    <xdr:pic>
      <xdr:nvPicPr>
        <xdr:cNvPr id="4184" name="Subgraph-KKenterprice">
          <a:extLst>
            <a:ext uri="{FF2B5EF4-FFF2-40B4-BE49-F238E27FC236}">
              <a16:creationId xmlns:a16="http://schemas.microsoft.com/office/drawing/2014/main" id="{A2E6FBA2-5129-4B74-88C3-CB4B620AD1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5464050"/>
          <a:ext cx="482600" cy="317500"/>
        </a:xfrm>
        <a:prstGeom prst="rect">
          <a:avLst/>
        </a:prstGeom>
      </xdr:spPr>
    </xdr:pic>
    <xdr:clientData/>
  </xdr:twoCellAnchor>
  <xdr:twoCellAnchor editAs="oneCell">
    <xdr:from>
      <xdr:col>1</xdr:col>
      <xdr:colOff>28575</xdr:colOff>
      <xdr:row>1039</xdr:row>
      <xdr:rowOff>50800</xdr:rowOff>
    </xdr:from>
    <xdr:to>
      <xdr:col>1</xdr:col>
      <xdr:colOff>511175</xdr:colOff>
      <xdr:row>1040</xdr:row>
      <xdr:rowOff>1058</xdr:rowOff>
    </xdr:to>
    <xdr:pic>
      <xdr:nvPicPr>
        <xdr:cNvPr id="4188" name="Subgraph-LulzSec_ITA">
          <a:extLst>
            <a:ext uri="{FF2B5EF4-FFF2-40B4-BE49-F238E27FC236}">
              <a16:creationId xmlns:a16="http://schemas.microsoft.com/office/drawing/2014/main" id="{7F6E4BE4-D2D4-41E6-924F-C5208DCBE29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5832350"/>
          <a:ext cx="482600" cy="317500"/>
        </a:xfrm>
        <a:prstGeom prst="rect">
          <a:avLst/>
        </a:prstGeom>
      </xdr:spPr>
    </xdr:pic>
    <xdr:clientData/>
  </xdr:twoCellAnchor>
  <xdr:twoCellAnchor editAs="oneCell">
    <xdr:from>
      <xdr:col>1</xdr:col>
      <xdr:colOff>28575</xdr:colOff>
      <xdr:row>1040</xdr:row>
      <xdr:rowOff>47625</xdr:rowOff>
    </xdr:from>
    <xdr:to>
      <xdr:col>1</xdr:col>
      <xdr:colOff>511175</xdr:colOff>
      <xdr:row>1041</xdr:row>
      <xdr:rowOff>1059</xdr:rowOff>
    </xdr:to>
    <xdr:pic>
      <xdr:nvPicPr>
        <xdr:cNvPr id="4192" name="Subgraph-SilviaBachler81">
          <a:extLst>
            <a:ext uri="{FF2B5EF4-FFF2-40B4-BE49-F238E27FC236}">
              <a16:creationId xmlns:a16="http://schemas.microsoft.com/office/drawing/2014/main" id="{0273BEF7-E311-40F2-AAEE-280762BE415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86200650"/>
          <a:ext cx="482600" cy="317500"/>
        </a:xfrm>
        <a:prstGeom prst="rect">
          <a:avLst/>
        </a:prstGeom>
      </xdr:spPr>
    </xdr:pic>
    <xdr:clientData/>
  </xdr:twoCellAnchor>
  <xdr:twoCellAnchor editAs="oneCell">
    <xdr:from>
      <xdr:col>1</xdr:col>
      <xdr:colOff>28575</xdr:colOff>
      <xdr:row>1041</xdr:row>
      <xdr:rowOff>44450</xdr:rowOff>
    </xdr:from>
    <xdr:to>
      <xdr:col>1</xdr:col>
      <xdr:colOff>511175</xdr:colOff>
      <xdr:row>1041</xdr:row>
      <xdr:rowOff>361950</xdr:rowOff>
    </xdr:to>
    <xdr:pic>
      <xdr:nvPicPr>
        <xdr:cNvPr id="4196" name="Subgraph-AzieTesfai">
          <a:extLst>
            <a:ext uri="{FF2B5EF4-FFF2-40B4-BE49-F238E27FC236}">
              <a16:creationId xmlns:a16="http://schemas.microsoft.com/office/drawing/2014/main" id="{03C6786F-5C84-40E6-9997-C034A1F3C9D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86568950"/>
          <a:ext cx="482600" cy="317500"/>
        </a:xfrm>
        <a:prstGeom prst="rect">
          <a:avLst/>
        </a:prstGeom>
      </xdr:spPr>
    </xdr:pic>
    <xdr:clientData/>
  </xdr:twoCellAnchor>
  <xdr:twoCellAnchor editAs="oneCell">
    <xdr:from>
      <xdr:col>1</xdr:col>
      <xdr:colOff>28575</xdr:colOff>
      <xdr:row>1042</xdr:row>
      <xdr:rowOff>41275</xdr:rowOff>
    </xdr:from>
    <xdr:to>
      <xdr:col>1</xdr:col>
      <xdr:colOff>511175</xdr:colOff>
      <xdr:row>1042</xdr:row>
      <xdr:rowOff>358775</xdr:rowOff>
    </xdr:to>
    <xdr:pic>
      <xdr:nvPicPr>
        <xdr:cNvPr id="4200" name="Subgraph-jenkind11">
          <a:extLst>
            <a:ext uri="{FF2B5EF4-FFF2-40B4-BE49-F238E27FC236}">
              <a16:creationId xmlns:a16="http://schemas.microsoft.com/office/drawing/2014/main" id="{F65470B5-B0C2-4381-A73B-9E9EA3423EA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86937250"/>
          <a:ext cx="482600" cy="317500"/>
        </a:xfrm>
        <a:prstGeom prst="rect">
          <a:avLst/>
        </a:prstGeom>
      </xdr:spPr>
    </xdr:pic>
    <xdr:clientData/>
  </xdr:twoCellAnchor>
  <xdr:twoCellAnchor editAs="oneCell">
    <xdr:from>
      <xdr:col>1</xdr:col>
      <xdr:colOff>28575</xdr:colOff>
      <xdr:row>1043</xdr:row>
      <xdr:rowOff>38100</xdr:rowOff>
    </xdr:from>
    <xdr:to>
      <xdr:col>1</xdr:col>
      <xdr:colOff>511175</xdr:colOff>
      <xdr:row>1043</xdr:row>
      <xdr:rowOff>349250</xdr:rowOff>
    </xdr:to>
    <xdr:pic>
      <xdr:nvPicPr>
        <xdr:cNvPr id="4204" name="Subgraph-undertaker">
          <a:extLst>
            <a:ext uri="{FF2B5EF4-FFF2-40B4-BE49-F238E27FC236}">
              <a16:creationId xmlns:a16="http://schemas.microsoft.com/office/drawing/2014/main" id="{0FFDD002-D130-43EC-B80F-C1254915017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7305550"/>
          <a:ext cx="482600" cy="317500"/>
        </a:xfrm>
        <a:prstGeom prst="rect">
          <a:avLst/>
        </a:prstGeom>
      </xdr:spPr>
    </xdr:pic>
    <xdr:clientData/>
  </xdr:twoCellAnchor>
  <xdr:twoCellAnchor editAs="oneCell">
    <xdr:from>
      <xdr:col>1</xdr:col>
      <xdr:colOff>28575</xdr:colOff>
      <xdr:row>1044</xdr:row>
      <xdr:rowOff>34925</xdr:rowOff>
    </xdr:from>
    <xdr:to>
      <xdr:col>1</xdr:col>
      <xdr:colOff>511175</xdr:colOff>
      <xdr:row>1044</xdr:row>
      <xdr:rowOff>352425</xdr:rowOff>
    </xdr:to>
    <xdr:pic>
      <xdr:nvPicPr>
        <xdr:cNvPr id="4208" name="Subgraph-wyorepublican">
          <a:extLst>
            <a:ext uri="{FF2B5EF4-FFF2-40B4-BE49-F238E27FC236}">
              <a16:creationId xmlns:a16="http://schemas.microsoft.com/office/drawing/2014/main" id="{CF593B83-41FA-48A3-9EB7-BF9423936CC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87673850"/>
          <a:ext cx="482600" cy="317500"/>
        </a:xfrm>
        <a:prstGeom prst="rect">
          <a:avLst/>
        </a:prstGeom>
      </xdr:spPr>
    </xdr:pic>
    <xdr:clientData/>
  </xdr:twoCellAnchor>
  <xdr:twoCellAnchor editAs="oneCell">
    <xdr:from>
      <xdr:col>1</xdr:col>
      <xdr:colOff>28575</xdr:colOff>
      <xdr:row>1045</xdr:row>
      <xdr:rowOff>31750</xdr:rowOff>
    </xdr:from>
    <xdr:to>
      <xdr:col>1</xdr:col>
      <xdr:colOff>511175</xdr:colOff>
      <xdr:row>1045</xdr:row>
      <xdr:rowOff>349250</xdr:rowOff>
    </xdr:to>
    <xdr:pic>
      <xdr:nvPicPr>
        <xdr:cNvPr id="4212" name="Subgraph-jmic97">
          <a:extLst>
            <a:ext uri="{FF2B5EF4-FFF2-40B4-BE49-F238E27FC236}">
              <a16:creationId xmlns:a16="http://schemas.microsoft.com/office/drawing/2014/main" id="{3B2F5E2E-BE6F-492A-B71A-2317653DE99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8042150"/>
          <a:ext cx="482600" cy="317500"/>
        </a:xfrm>
        <a:prstGeom prst="rect">
          <a:avLst/>
        </a:prstGeom>
      </xdr:spPr>
    </xdr:pic>
    <xdr:clientData/>
  </xdr:twoCellAnchor>
  <xdr:twoCellAnchor editAs="oneCell">
    <xdr:from>
      <xdr:col>1</xdr:col>
      <xdr:colOff>28575</xdr:colOff>
      <xdr:row>1046</xdr:row>
      <xdr:rowOff>28575</xdr:rowOff>
    </xdr:from>
    <xdr:to>
      <xdr:col>1</xdr:col>
      <xdr:colOff>511175</xdr:colOff>
      <xdr:row>1046</xdr:row>
      <xdr:rowOff>352425</xdr:rowOff>
    </xdr:to>
    <xdr:pic>
      <xdr:nvPicPr>
        <xdr:cNvPr id="4216" name="Subgraph-cart12121">
          <a:extLst>
            <a:ext uri="{FF2B5EF4-FFF2-40B4-BE49-F238E27FC236}">
              <a16:creationId xmlns:a16="http://schemas.microsoft.com/office/drawing/2014/main" id="{EB785276-97E4-418B-9573-6AC1118ADEA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8410450"/>
          <a:ext cx="482600" cy="317500"/>
        </a:xfrm>
        <a:prstGeom prst="rect">
          <a:avLst/>
        </a:prstGeom>
      </xdr:spPr>
    </xdr:pic>
    <xdr:clientData/>
  </xdr:twoCellAnchor>
  <xdr:twoCellAnchor editAs="oneCell">
    <xdr:from>
      <xdr:col>1</xdr:col>
      <xdr:colOff>28575</xdr:colOff>
      <xdr:row>1047</xdr:row>
      <xdr:rowOff>25400</xdr:rowOff>
    </xdr:from>
    <xdr:to>
      <xdr:col>1</xdr:col>
      <xdr:colOff>511175</xdr:colOff>
      <xdr:row>1047</xdr:row>
      <xdr:rowOff>342900</xdr:rowOff>
    </xdr:to>
    <xdr:pic>
      <xdr:nvPicPr>
        <xdr:cNvPr id="4220" name="Subgraph-Lauren30717828">
          <a:extLst>
            <a:ext uri="{FF2B5EF4-FFF2-40B4-BE49-F238E27FC236}">
              <a16:creationId xmlns:a16="http://schemas.microsoft.com/office/drawing/2014/main" id="{A067DF75-D31A-4CC4-97FF-AE9AE48F51F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8778750"/>
          <a:ext cx="482600" cy="317500"/>
        </a:xfrm>
        <a:prstGeom prst="rect">
          <a:avLst/>
        </a:prstGeom>
      </xdr:spPr>
    </xdr:pic>
    <xdr:clientData/>
  </xdr:twoCellAnchor>
  <xdr:twoCellAnchor editAs="oneCell">
    <xdr:from>
      <xdr:col>1</xdr:col>
      <xdr:colOff>28575</xdr:colOff>
      <xdr:row>1048</xdr:row>
      <xdr:rowOff>22225</xdr:rowOff>
    </xdr:from>
    <xdr:to>
      <xdr:col>1</xdr:col>
      <xdr:colOff>511175</xdr:colOff>
      <xdr:row>1048</xdr:row>
      <xdr:rowOff>339725</xdr:rowOff>
    </xdr:to>
    <xdr:pic>
      <xdr:nvPicPr>
        <xdr:cNvPr id="4224" name="Subgraph-TheTwentyFirst2">
          <a:extLst>
            <a:ext uri="{FF2B5EF4-FFF2-40B4-BE49-F238E27FC236}">
              <a16:creationId xmlns:a16="http://schemas.microsoft.com/office/drawing/2014/main" id="{35768FCD-C689-4A6D-8042-FC42F2F7297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89147050"/>
          <a:ext cx="482600" cy="317500"/>
        </a:xfrm>
        <a:prstGeom prst="rect">
          <a:avLst/>
        </a:prstGeom>
      </xdr:spPr>
    </xdr:pic>
    <xdr:clientData/>
  </xdr:twoCellAnchor>
  <xdr:twoCellAnchor editAs="oneCell">
    <xdr:from>
      <xdr:col>1</xdr:col>
      <xdr:colOff>28575</xdr:colOff>
      <xdr:row>1049</xdr:row>
      <xdr:rowOff>19050</xdr:rowOff>
    </xdr:from>
    <xdr:to>
      <xdr:col>1</xdr:col>
      <xdr:colOff>511175</xdr:colOff>
      <xdr:row>1049</xdr:row>
      <xdr:rowOff>330200</xdr:rowOff>
    </xdr:to>
    <xdr:pic>
      <xdr:nvPicPr>
        <xdr:cNvPr id="4228" name="Subgraph-JennaEllisEsq">
          <a:extLst>
            <a:ext uri="{FF2B5EF4-FFF2-40B4-BE49-F238E27FC236}">
              <a16:creationId xmlns:a16="http://schemas.microsoft.com/office/drawing/2014/main" id="{421882CD-727C-4A80-A8F8-88CF8C4D188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89515350"/>
          <a:ext cx="482600" cy="317500"/>
        </a:xfrm>
        <a:prstGeom prst="rect">
          <a:avLst/>
        </a:prstGeom>
      </xdr:spPr>
    </xdr:pic>
    <xdr:clientData/>
  </xdr:twoCellAnchor>
  <xdr:twoCellAnchor editAs="oneCell">
    <xdr:from>
      <xdr:col>1</xdr:col>
      <xdr:colOff>28575</xdr:colOff>
      <xdr:row>1050</xdr:row>
      <xdr:rowOff>15875</xdr:rowOff>
    </xdr:from>
    <xdr:to>
      <xdr:col>1</xdr:col>
      <xdr:colOff>511175</xdr:colOff>
      <xdr:row>1050</xdr:row>
      <xdr:rowOff>333375</xdr:rowOff>
    </xdr:to>
    <xdr:pic>
      <xdr:nvPicPr>
        <xdr:cNvPr id="4232" name="Subgraph-_Jedi_Yoda">
          <a:extLst>
            <a:ext uri="{FF2B5EF4-FFF2-40B4-BE49-F238E27FC236}">
              <a16:creationId xmlns:a16="http://schemas.microsoft.com/office/drawing/2014/main" id="{850E535F-1B03-4A68-90D0-B0A336E849D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89883650"/>
          <a:ext cx="482600" cy="317500"/>
        </a:xfrm>
        <a:prstGeom prst="rect">
          <a:avLst/>
        </a:prstGeom>
      </xdr:spPr>
    </xdr:pic>
    <xdr:clientData/>
  </xdr:twoCellAnchor>
  <xdr:twoCellAnchor editAs="oneCell">
    <xdr:from>
      <xdr:col>1</xdr:col>
      <xdr:colOff>28575</xdr:colOff>
      <xdr:row>1051</xdr:row>
      <xdr:rowOff>12700</xdr:rowOff>
    </xdr:from>
    <xdr:to>
      <xdr:col>1</xdr:col>
      <xdr:colOff>511175</xdr:colOff>
      <xdr:row>1051</xdr:row>
      <xdr:rowOff>330200</xdr:rowOff>
    </xdr:to>
    <xdr:pic>
      <xdr:nvPicPr>
        <xdr:cNvPr id="4236" name="Subgraph-JaisReality">
          <a:extLst>
            <a:ext uri="{FF2B5EF4-FFF2-40B4-BE49-F238E27FC236}">
              <a16:creationId xmlns:a16="http://schemas.microsoft.com/office/drawing/2014/main" id="{FDAB3AC2-DD37-4E18-9606-1F8FF646215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0251950"/>
          <a:ext cx="482600" cy="317500"/>
        </a:xfrm>
        <a:prstGeom prst="rect">
          <a:avLst/>
        </a:prstGeom>
      </xdr:spPr>
    </xdr:pic>
    <xdr:clientData/>
  </xdr:twoCellAnchor>
  <xdr:twoCellAnchor editAs="oneCell">
    <xdr:from>
      <xdr:col>1</xdr:col>
      <xdr:colOff>28575</xdr:colOff>
      <xdr:row>1052</xdr:row>
      <xdr:rowOff>9525</xdr:rowOff>
    </xdr:from>
    <xdr:to>
      <xdr:col>1</xdr:col>
      <xdr:colOff>511175</xdr:colOff>
      <xdr:row>1052</xdr:row>
      <xdr:rowOff>333375</xdr:rowOff>
    </xdr:to>
    <xdr:pic>
      <xdr:nvPicPr>
        <xdr:cNvPr id="4240" name="Subgraph-AntiqueTime">
          <a:extLst>
            <a:ext uri="{FF2B5EF4-FFF2-40B4-BE49-F238E27FC236}">
              <a16:creationId xmlns:a16="http://schemas.microsoft.com/office/drawing/2014/main" id="{A5FC157C-031C-4F91-8022-C3437D6BD1B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0620250"/>
          <a:ext cx="482600" cy="317500"/>
        </a:xfrm>
        <a:prstGeom prst="rect">
          <a:avLst/>
        </a:prstGeom>
      </xdr:spPr>
    </xdr:pic>
    <xdr:clientData/>
  </xdr:twoCellAnchor>
  <xdr:twoCellAnchor editAs="oneCell">
    <xdr:from>
      <xdr:col>1</xdr:col>
      <xdr:colOff>28575</xdr:colOff>
      <xdr:row>1053</xdr:row>
      <xdr:rowOff>6350</xdr:rowOff>
    </xdr:from>
    <xdr:to>
      <xdr:col>1</xdr:col>
      <xdr:colOff>511175</xdr:colOff>
      <xdr:row>1053</xdr:row>
      <xdr:rowOff>323850</xdr:rowOff>
    </xdr:to>
    <xdr:pic>
      <xdr:nvPicPr>
        <xdr:cNvPr id="4244" name="Subgraph-slang369">
          <a:extLst>
            <a:ext uri="{FF2B5EF4-FFF2-40B4-BE49-F238E27FC236}">
              <a16:creationId xmlns:a16="http://schemas.microsoft.com/office/drawing/2014/main" id="{FC60E680-A74E-42F0-97C4-5F567589C8A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0988550"/>
          <a:ext cx="482600" cy="317500"/>
        </a:xfrm>
        <a:prstGeom prst="rect">
          <a:avLst/>
        </a:prstGeom>
      </xdr:spPr>
    </xdr:pic>
    <xdr:clientData/>
  </xdr:twoCellAnchor>
  <xdr:twoCellAnchor editAs="oneCell">
    <xdr:from>
      <xdr:col>1</xdr:col>
      <xdr:colOff>28575</xdr:colOff>
      <xdr:row>1054</xdr:row>
      <xdr:rowOff>3175</xdr:rowOff>
    </xdr:from>
    <xdr:to>
      <xdr:col>1</xdr:col>
      <xdr:colOff>511175</xdr:colOff>
      <xdr:row>1054</xdr:row>
      <xdr:rowOff>320675</xdr:rowOff>
    </xdr:to>
    <xdr:pic>
      <xdr:nvPicPr>
        <xdr:cNvPr id="4248" name="Subgraph-HeartInspector">
          <a:extLst>
            <a:ext uri="{FF2B5EF4-FFF2-40B4-BE49-F238E27FC236}">
              <a16:creationId xmlns:a16="http://schemas.microsoft.com/office/drawing/2014/main" id="{4A5A3F62-E6CC-44E7-9793-E1A78DC688C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1356850"/>
          <a:ext cx="482600" cy="317500"/>
        </a:xfrm>
        <a:prstGeom prst="rect">
          <a:avLst/>
        </a:prstGeom>
      </xdr:spPr>
    </xdr:pic>
    <xdr:clientData/>
  </xdr:twoCellAnchor>
  <xdr:twoCellAnchor editAs="oneCell">
    <xdr:from>
      <xdr:col>1</xdr:col>
      <xdr:colOff>28575</xdr:colOff>
      <xdr:row>1055</xdr:row>
      <xdr:rowOff>0</xdr:rowOff>
    </xdr:from>
    <xdr:to>
      <xdr:col>1</xdr:col>
      <xdr:colOff>511175</xdr:colOff>
      <xdr:row>1055</xdr:row>
      <xdr:rowOff>311150</xdr:rowOff>
    </xdr:to>
    <xdr:pic>
      <xdr:nvPicPr>
        <xdr:cNvPr id="4252" name="Subgraph-MultCoSO">
          <a:extLst>
            <a:ext uri="{FF2B5EF4-FFF2-40B4-BE49-F238E27FC236}">
              <a16:creationId xmlns:a16="http://schemas.microsoft.com/office/drawing/2014/main" id="{5A29293E-F14D-4E7B-A57D-B9552A46124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1725150"/>
          <a:ext cx="482600" cy="317500"/>
        </a:xfrm>
        <a:prstGeom prst="rect">
          <a:avLst/>
        </a:prstGeom>
      </xdr:spPr>
    </xdr:pic>
    <xdr:clientData/>
  </xdr:twoCellAnchor>
  <xdr:twoCellAnchor editAs="oneCell">
    <xdr:from>
      <xdr:col>1</xdr:col>
      <xdr:colOff>28575</xdr:colOff>
      <xdr:row>1055</xdr:row>
      <xdr:rowOff>368300</xdr:rowOff>
    </xdr:from>
    <xdr:to>
      <xdr:col>1</xdr:col>
      <xdr:colOff>511175</xdr:colOff>
      <xdr:row>1056</xdr:row>
      <xdr:rowOff>314325</xdr:rowOff>
    </xdr:to>
    <xdr:pic>
      <xdr:nvPicPr>
        <xdr:cNvPr id="4256" name="Subgraph-Sana__Rahmani">
          <a:extLst>
            <a:ext uri="{FF2B5EF4-FFF2-40B4-BE49-F238E27FC236}">
              <a16:creationId xmlns:a16="http://schemas.microsoft.com/office/drawing/2014/main" id="{2136BCEC-5C41-4F62-A880-A88C06DE23E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2093450"/>
          <a:ext cx="482600" cy="317500"/>
        </a:xfrm>
        <a:prstGeom prst="rect">
          <a:avLst/>
        </a:prstGeom>
      </xdr:spPr>
    </xdr:pic>
    <xdr:clientData/>
  </xdr:twoCellAnchor>
  <xdr:twoCellAnchor editAs="oneCell">
    <xdr:from>
      <xdr:col>1</xdr:col>
      <xdr:colOff>28575</xdr:colOff>
      <xdr:row>1056</xdr:row>
      <xdr:rowOff>365125</xdr:rowOff>
    </xdr:from>
    <xdr:to>
      <xdr:col>1</xdr:col>
      <xdr:colOff>511175</xdr:colOff>
      <xdr:row>1057</xdr:row>
      <xdr:rowOff>311150</xdr:rowOff>
    </xdr:to>
    <xdr:pic>
      <xdr:nvPicPr>
        <xdr:cNvPr id="4260" name="Subgraph-MayorFrey">
          <a:extLst>
            <a:ext uri="{FF2B5EF4-FFF2-40B4-BE49-F238E27FC236}">
              <a16:creationId xmlns:a16="http://schemas.microsoft.com/office/drawing/2014/main" id="{CA865AED-93F4-4CE6-8EBC-0D9A6103EDA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2461750"/>
          <a:ext cx="482600" cy="317500"/>
        </a:xfrm>
        <a:prstGeom prst="rect">
          <a:avLst/>
        </a:prstGeom>
      </xdr:spPr>
    </xdr:pic>
    <xdr:clientData/>
  </xdr:twoCellAnchor>
  <xdr:twoCellAnchor editAs="oneCell">
    <xdr:from>
      <xdr:col>1</xdr:col>
      <xdr:colOff>28575</xdr:colOff>
      <xdr:row>1057</xdr:row>
      <xdr:rowOff>361950</xdr:rowOff>
    </xdr:from>
    <xdr:to>
      <xdr:col>1</xdr:col>
      <xdr:colOff>511175</xdr:colOff>
      <xdr:row>1058</xdr:row>
      <xdr:rowOff>314325</xdr:rowOff>
    </xdr:to>
    <xdr:pic>
      <xdr:nvPicPr>
        <xdr:cNvPr id="4264" name="Subgraph-JacobyChrisrt">
          <a:extLst>
            <a:ext uri="{FF2B5EF4-FFF2-40B4-BE49-F238E27FC236}">
              <a16:creationId xmlns:a16="http://schemas.microsoft.com/office/drawing/2014/main" id="{6E5A6773-3020-4B41-B917-26263977886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2830050"/>
          <a:ext cx="482600" cy="317500"/>
        </a:xfrm>
        <a:prstGeom prst="rect">
          <a:avLst/>
        </a:prstGeom>
      </xdr:spPr>
    </xdr:pic>
    <xdr:clientData/>
  </xdr:twoCellAnchor>
  <xdr:twoCellAnchor editAs="oneCell">
    <xdr:from>
      <xdr:col>1</xdr:col>
      <xdr:colOff>28575</xdr:colOff>
      <xdr:row>1058</xdr:row>
      <xdr:rowOff>358775</xdr:rowOff>
    </xdr:from>
    <xdr:to>
      <xdr:col>1</xdr:col>
      <xdr:colOff>511175</xdr:colOff>
      <xdr:row>1059</xdr:row>
      <xdr:rowOff>304800</xdr:rowOff>
    </xdr:to>
    <xdr:pic>
      <xdr:nvPicPr>
        <xdr:cNvPr id="4268" name="Subgraph-EdwardNorton">
          <a:extLst>
            <a:ext uri="{FF2B5EF4-FFF2-40B4-BE49-F238E27FC236}">
              <a16:creationId xmlns:a16="http://schemas.microsoft.com/office/drawing/2014/main" id="{23C8A824-2EDE-4BC5-B07E-2E4F4A83280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93198350"/>
          <a:ext cx="482600" cy="317500"/>
        </a:xfrm>
        <a:prstGeom prst="rect">
          <a:avLst/>
        </a:prstGeom>
      </xdr:spPr>
    </xdr:pic>
    <xdr:clientData/>
  </xdr:twoCellAnchor>
  <xdr:twoCellAnchor editAs="oneCell">
    <xdr:from>
      <xdr:col>1</xdr:col>
      <xdr:colOff>28575</xdr:colOff>
      <xdr:row>1059</xdr:row>
      <xdr:rowOff>355600</xdr:rowOff>
    </xdr:from>
    <xdr:to>
      <xdr:col>1</xdr:col>
      <xdr:colOff>511175</xdr:colOff>
      <xdr:row>1060</xdr:row>
      <xdr:rowOff>301625</xdr:rowOff>
    </xdr:to>
    <xdr:pic>
      <xdr:nvPicPr>
        <xdr:cNvPr id="4272" name="Subgraph-AmericanLikeYou">
          <a:extLst>
            <a:ext uri="{FF2B5EF4-FFF2-40B4-BE49-F238E27FC236}">
              <a16:creationId xmlns:a16="http://schemas.microsoft.com/office/drawing/2014/main" id="{69DB3B0C-32C1-444A-A169-4CD80E65656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3566650"/>
          <a:ext cx="482600" cy="317500"/>
        </a:xfrm>
        <a:prstGeom prst="rect">
          <a:avLst/>
        </a:prstGeom>
      </xdr:spPr>
    </xdr:pic>
    <xdr:clientData/>
  </xdr:twoCellAnchor>
  <xdr:twoCellAnchor editAs="oneCell">
    <xdr:from>
      <xdr:col>1</xdr:col>
      <xdr:colOff>28575</xdr:colOff>
      <xdr:row>1060</xdr:row>
      <xdr:rowOff>352425</xdr:rowOff>
    </xdr:from>
    <xdr:to>
      <xdr:col>1</xdr:col>
      <xdr:colOff>511175</xdr:colOff>
      <xdr:row>1061</xdr:row>
      <xdr:rowOff>292100</xdr:rowOff>
    </xdr:to>
    <xdr:pic>
      <xdr:nvPicPr>
        <xdr:cNvPr id="4276" name="Subgraph-mely_barajas15">
          <a:extLst>
            <a:ext uri="{FF2B5EF4-FFF2-40B4-BE49-F238E27FC236}">
              <a16:creationId xmlns:a16="http://schemas.microsoft.com/office/drawing/2014/main" id="{2D26D63D-90AF-4119-A447-038C11D2E93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3934950"/>
          <a:ext cx="482600" cy="317500"/>
        </a:xfrm>
        <a:prstGeom prst="rect">
          <a:avLst/>
        </a:prstGeom>
      </xdr:spPr>
    </xdr:pic>
    <xdr:clientData/>
  </xdr:twoCellAnchor>
  <xdr:twoCellAnchor editAs="oneCell">
    <xdr:from>
      <xdr:col>1</xdr:col>
      <xdr:colOff>28575</xdr:colOff>
      <xdr:row>1061</xdr:row>
      <xdr:rowOff>349250</xdr:rowOff>
    </xdr:from>
    <xdr:to>
      <xdr:col>1</xdr:col>
      <xdr:colOff>511175</xdr:colOff>
      <xdr:row>1062</xdr:row>
      <xdr:rowOff>295275</xdr:rowOff>
    </xdr:to>
    <xdr:pic>
      <xdr:nvPicPr>
        <xdr:cNvPr id="4280" name="Subgraph-MatthewVeasey">
          <a:extLst>
            <a:ext uri="{FF2B5EF4-FFF2-40B4-BE49-F238E27FC236}">
              <a16:creationId xmlns:a16="http://schemas.microsoft.com/office/drawing/2014/main" id="{324FC097-AE6D-4679-8783-354695B813A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94303250"/>
          <a:ext cx="482600" cy="317500"/>
        </a:xfrm>
        <a:prstGeom prst="rect">
          <a:avLst/>
        </a:prstGeom>
      </xdr:spPr>
    </xdr:pic>
    <xdr:clientData/>
  </xdr:twoCellAnchor>
  <xdr:twoCellAnchor editAs="oneCell">
    <xdr:from>
      <xdr:col>1</xdr:col>
      <xdr:colOff>28575</xdr:colOff>
      <xdr:row>1062</xdr:row>
      <xdr:rowOff>346075</xdr:rowOff>
    </xdr:from>
    <xdr:to>
      <xdr:col>1</xdr:col>
      <xdr:colOff>511175</xdr:colOff>
      <xdr:row>1063</xdr:row>
      <xdr:rowOff>292100</xdr:rowOff>
    </xdr:to>
    <xdr:pic>
      <xdr:nvPicPr>
        <xdr:cNvPr id="4284" name="Subgraph-schmidtsam7">
          <a:extLst>
            <a:ext uri="{FF2B5EF4-FFF2-40B4-BE49-F238E27FC236}">
              <a16:creationId xmlns:a16="http://schemas.microsoft.com/office/drawing/2014/main" id="{0D563D3B-C5A6-4226-8524-AB24DEEF35D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4671550"/>
          <a:ext cx="482600" cy="317500"/>
        </a:xfrm>
        <a:prstGeom prst="rect">
          <a:avLst/>
        </a:prstGeom>
      </xdr:spPr>
    </xdr:pic>
    <xdr:clientData/>
  </xdr:twoCellAnchor>
  <xdr:twoCellAnchor editAs="oneCell">
    <xdr:from>
      <xdr:col>1</xdr:col>
      <xdr:colOff>28575</xdr:colOff>
      <xdr:row>1063</xdr:row>
      <xdr:rowOff>342900</xdr:rowOff>
    </xdr:from>
    <xdr:to>
      <xdr:col>1</xdr:col>
      <xdr:colOff>511175</xdr:colOff>
      <xdr:row>1064</xdr:row>
      <xdr:rowOff>295275</xdr:rowOff>
    </xdr:to>
    <xdr:pic>
      <xdr:nvPicPr>
        <xdr:cNvPr id="4288" name="Subgraph-MercuryReports">
          <a:extLst>
            <a:ext uri="{FF2B5EF4-FFF2-40B4-BE49-F238E27FC236}">
              <a16:creationId xmlns:a16="http://schemas.microsoft.com/office/drawing/2014/main" id="{37D589CC-8E43-4C14-95E1-BF0C9B436B5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5039850"/>
          <a:ext cx="482600" cy="317500"/>
        </a:xfrm>
        <a:prstGeom prst="rect">
          <a:avLst/>
        </a:prstGeom>
      </xdr:spPr>
    </xdr:pic>
    <xdr:clientData/>
  </xdr:twoCellAnchor>
  <xdr:twoCellAnchor editAs="oneCell">
    <xdr:from>
      <xdr:col>1</xdr:col>
      <xdr:colOff>28575</xdr:colOff>
      <xdr:row>1064</xdr:row>
      <xdr:rowOff>339725</xdr:rowOff>
    </xdr:from>
    <xdr:to>
      <xdr:col>1</xdr:col>
      <xdr:colOff>511175</xdr:colOff>
      <xdr:row>1065</xdr:row>
      <xdr:rowOff>285750</xdr:rowOff>
    </xdr:to>
    <xdr:pic>
      <xdr:nvPicPr>
        <xdr:cNvPr id="4292" name="Subgraph-ceeele">
          <a:extLst>
            <a:ext uri="{FF2B5EF4-FFF2-40B4-BE49-F238E27FC236}">
              <a16:creationId xmlns:a16="http://schemas.microsoft.com/office/drawing/2014/main" id="{AD87C0A7-83AD-42F7-AA71-84465FBB6C9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5408150"/>
          <a:ext cx="482600" cy="317500"/>
        </a:xfrm>
        <a:prstGeom prst="rect">
          <a:avLst/>
        </a:prstGeom>
      </xdr:spPr>
    </xdr:pic>
    <xdr:clientData/>
  </xdr:twoCellAnchor>
  <xdr:twoCellAnchor editAs="oneCell">
    <xdr:from>
      <xdr:col>1</xdr:col>
      <xdr:colOff>28575</xdr:colOff>
      <xdr:row>1065</xdr:row>
      <xdr:rowOff>336550</xdr:rowOff>
    </xdr:from>
    <xdr:to>
      <xdr:col>1</xdr:col>
      <xdr:colOff>511175</xdr:colOff>
      <xdr:row>1066</xdr:row>
      <xdr:rowOff>282575</xdr:rowOff>
    </xdr:to>
    <xdr:pic>
      <xdr:nvPicPr>
        <xdr:cNvPr id="4296" name="Subgraph-GallowayGlen">
          <a:extLst>
            <a:ext uri="{FF2B5EF4-FFF2-40B4-BE49-F238E27FC236}">
              <a16:creationId xmlns:a16="http://schemas.microsoft.com/office/drawing/2014/main" id="{270187DB-569D-4CB9-ADFE-F3FD00E4402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5776450"/>
          <a:ext cx="482600" cy="317500"/>
        </a:xfrm>
        <a:prstGeom prst="rect">
          <a:avLst/>
        </a:prstGeom>
      </xdr:spPr>
    </xdr:pic>
    <xdr:clientData/>
  </xdr:twoCellAnchor>
  <xdr:twoCellAnchor editAs="oneCell">
    <xdr:from>
      <xdr:col>1</xdr:col>
      <xdr:colOff>28575</xdr:colOff>
      <xdr:row>1066</xdr:row>
      <xdr:rowOff>333375</xdr:rowOff>
    </xdr:from>
    <xdr:to>
      <xdr:col>1</xdr:col>
      <xdr:colOff>511175</xdr:colOff>
      <xdr:row>1067</xdr:row>
      <xdr:rowOff>273050</xdr:rowOff>
    </xdr:to>
    <xdr:pic>
      <xdr:nvPicPr>
        <xdr:cNvPr id="4300" name="Subgraph-brhodes">
          <a:extLst>
            <a:ext uri="{FF2B5EF4-FFF2-40B4-BE49-F238E27FC236}">
              <a16:creationId xmlns:a16="http://schemas.microsoft.com/office/drawing/2014/main" id="{0FB8A741-0A1C-4E5D-82BA-3A82296A23C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6144750"/>
          <a:ext cx="482600" cy="317500"/>
        </a:xfrm>
        <a:prstGeom prst="rect">
          <a:avLst/>
        </a:prstGeom>
      </xdr:spPr>
    </xdr:pic>
    <xdr:clientData/>
  </xdr:twoCellAnchor>
  <xdr:twoCellAnchor editAs="oneCell">
    <xdr:from>
      <xdr:col>1</xdr:col>
      <xdr:colOff>28575</xdr:colOff>
      <xdr:row>1067</xdr:row>
      <xdr:rowOff>330200</xdr:rowOff>
    </xdr:from>
    <xdr:to>
      <xdr:col>1</xdr:col>
      <xdr:colOff>511175</xdr:colOff>
      <xdr:row>1068</xdr:row>
      <xdr:rowOff>276225</xdr:rowOff>
    </xdr:to>
    <xdr:pic>
      <xdr:nvPicPr>
        <xdr:cNvPr id="4304" name="Subgraph-ISP25900405">
          <a:extLst>
            <a:ext uri="{FF2B5EF4-FFF2-40B4-BE49-F238E27FC236}">
              <a16:creationId xmlns:a16="http://schemas.microsoft.com/office/drawing/2014/main" id="{2786BBB5-44F1-4219-87AB-F000C7085D8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6513050"/>
          <a:ext cx="482600" cy="317500"/>
        </a:xfrm>
        <a:prstGeom prst="rect">
          <a:avLst/>
        </a:prstGeom>
      </xdr:spPr>
    </xdr:pic>
    <xdr:clientData/>
  </xdr:twoCellAnchor>
  <xdr:twoCellAnchor editAs="oneCell">
    <xdr:from>
      <xdr:col>1</xdr:col>
      <xdr:colOff>28575</xdr:colOff>
      <xdr:row>1068</xdr:row>
      <xdr:rowOff>327025</xdr:rowOff>
    </xdr:from>
    <xdr:to>
      <xdr:col>1</xdr:col>
      <xdr:colOff>511175</xdr:colOff>
      <xdr:row>1069</xdr:row>
      <xdr:rowOff>273050</xdr:rowOff>
    </xdr:to>
    <xdr:pic>
      <xdr:nvPicPr>
        <xdr:cNvPr id="4308" name="Subgraph-CatchWrestling">
          <a:extLst>
            <a:ext uri="{FF2B5EF4-FFF2-40B4-BE49-F238E27FC236}">
              <a16:creationId xmlns:a16="http://schemas.microsoft.com/office/drawing/2014/main" id="{8BB8EAFE-7523-499B-AB43-1B1E4C9F54F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396881350"/>
          <a:ext cx="482600" cy="317500"/>
        </a:xfrm>
        <a:prstGeom prst="rect">
          <a:avLst/>
        </a:prstGeom>
      </xdr:spPr>
    </xdr:pic>
    <xdr:clientData/>
  </xdr:twoCellAnchor>
  <xdr:twoCellAnchor editAs="oneCell">
    <xdr:from>
      <xdr:col>1</xdr:col>
      <xdr:colOff>28575</xdr:colOff>
      <xdr:row>1069</xdr:row>
      <xdr:rowOff>323850</xdr:rowOff>
    </xdr:from>
    <xdr:to>
      <xdr:col>1</xdr:col>
      <xdr:colOff>511175</xdr:colOff>
      <xdr:row>1070</xdr:row>
      <xdr:rowOff>276225</xdr:rowOff>
    </xdr:to>
    <xdr:pic>
      <xdr:nvPicPr>
        <xdr:cNvPr id="4312" name="Subgraph-Mrcycclops">
          <a:extLst>
            <a:ext uri="{FF2B5EF4-FFF2-40B4-BE49-F238E27FC236}">
              <a16:creationId xmlns:a16="http://schemas.microsoft.com/office/drawing/2014/main" id="{3962D87A-8725-4B11-ABD3-635D2D71906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7249650"/>
          <a:ext cx="482600" cy="317500"/>
        </a:xfrm>
        <a:prstGeom prst="rect">
          <a:avLst/>
        </a:prstGeom>
      </xdr:spPr>
    </xdr:pic>
    <xdr:clientData/>
  </xdr:twoCellAnchor>
  <xdr:twoCellAnchor editAs="oneCell">
    <xdr:from>
      <xdr:col>1</xdr:col>
      <xdr:colOff>28575</xdr:colOff>
      <xdr:row>1070</xdr:row>
      <xdr:rowOff>320675</xdr:rowOff>
    </xdr:from>
    <xdr:to>
      <xdr:col>1</xdr:col>
      <xdr:colOff>511175</xdr:colOff>
      <xdr:row>1071</xdr:row>
      <xdr:rowOff>266700</xdr:rowOff>
    </xdr:to>
    <xdr:pic>
      <xdr:nvPicPr>
        <xdr:cNvPr id="4316" name="Subgraph-OZzSue4">
          <a:extLst>
            <a:ext uri="{FF2B5EF4-FFF2-40B4-BE49-F238E27FC236}">
              <a16:creationId xmlns:a16="http://schemas.microsoft.com/office/drawing/2014/main" id="{C82D3DC0-9D41-4DDA-952A-838DA15870A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7617950"/>
          <a:ext cx="482600" cy="317500"/>
        </a:xfrm>
        <a:prstGeom prst="rect">
          <a:avLst/>
        </a:prstGeom>
      </xdr:spPr>
    </xdr:pic>
    <xdr:clientData/>
  </xdr:twoCellAnchor>
  <xdr:twoCellAnchor editAs="oneCell">
    <xdr:from>
      <xdr:col>1</xdr:col>
      <xdr:colOff>28575</xdr:colOff>
      <xdr:row>1071</xdr:row>
      <xdr:rowOff>317500</xdr:rowOff>
    </xdr:from>
    <xdr:to>
      <xdr:col>1</xdr:col>
      <xdr:colOff>511175</xdr:colOff>
      <xdr:row>1072</xdr:row>
      <xdr:rowOff>263525</xdr:rowOff>
    </xdr:to>
    <xdr:pic>
      <xdr:nvPicPr>
        <xdr:cNvPr id="4320" name="Subgraph-Shkzo">
          <a:extLst>
            <a:ext uri="{FF2B5EF4-FFF2-40B4-BE49-F238E27FC236}">
              <a16:creationId xmlns:a16="http://schemas.microsoft.com/office/drawing/2014/main" id="{E6C85035-99CC-45BD-BA1D-DC4D9FD4DA5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7986250"/>
          <a:ext cx="482600" cy="317500"/>
        </a:xfrm>
        <a:prstGeom prst="rect">
          <a:avLst/>
        </a:prstGeom>
      </xdr:spPr>
    </xdr:pic>
    <xdr:clientData/>
  </xdr:twoCellAnchor>
  <xdr:twoCellAnchor editAs="oneCell">
    <xdr:from>
      <xdr:col>1</xdr:col>
      <xdr:colOff>28575</xdr:colOff>
      <xdr:row>1072</xdr:row>
      <xdr:rowOff>314325</xdr:rowOff>
    </xdr:from>
    <xdr:to>
      <xdr:col>1</xdr:col>
      <xdr:colOff>511175</xdr:colOff>
      <xdr:row>1073</xdr:row>
      <xdr:rowOff>254000</xdr:rowOff>
    </xdr:to>
    <xdr:pic>
      <xdr:nvPicPr>
        <xdr:cNvPr id="4324" name="Subgraph-lexkypolice">
          <a:extLst>
            <a:ext uri="{FF2B5EF4-FFF2-40B4-BE49-F238E27FC236}">
              <a16:creationId xmlns:a16="http://schemas.microsoft.com/office/drawing/2014/main" id="{A42ACA11-4126-426B-8499-ED943D338B7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8354550"/>
          <a:ext cx="482600" cy="317500"/>
        </a:xfrm>
        <a:prstGeom prst="rect">
          <a:avLst/>
        </a:prstGeom>
      </xdr:spPr>
    </xdr:pic>
    <xdr:clientData/>
  </xdr:twoCellAnchor>
  <xdr:twoCellAnchor editAs="oneCell">
    <xdr:from>
      <xdr:col>1</xdr:col>
      <xdr:colOff>28575</xdr:colOff>
      <xdr:row>1073</xdr:row>
      <xdr:rowOff>311150</xdr:rowOff>
    </xdr:from>
    <xdr:to>
      <xdr:col>1</xdr:col>
      <xdr:colOff>511175</xdr:colOff>
      <xdr:row>1074</xdr:row>
      <xdr:rowOff>257175</xdr:rowOff>
    </xdr:to>
    <xdr:pic>
      <xdr:nvPicPr>
        <xdr:cNvPr id="4328" name="Subgraph-marzialex75">
          <a:extLst>
            <a:ext uri="{FF2B5EF4-FFF2-40B4-BE49-F238E27FC236}">
              <a16:creationId xmlns:a16="http://schemas.microsoft.com/office/drawing/2014/main" id="{151D9F1E-726D-48C7-B348-46DA277289A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398722850"/>
          <a:ext cx="482600" cy="317500"/>
        </a:xfrm>
        <a:prstGeom prst="rect">
          <a:avLst/>
        </a:prstGeom>
      </xdr:spPr>
    </xdr:pic>
    <xdr:clientData/>
  </xdr:twoCellAnchor>
  <xdr:twoCellAnchor editAs="oneCell">
    <xdr:from>
      <xdr:col>1</xdr:col>
      <xdr:colOff>28575</xdr:colOff>
      <xdr:row>1074</xdr:row>
      <xdr:rowOff>307975</xdr:rowOff>
    </xdr:from>
    <xdr:to>
      <xdr:col>1</xdr:col>
      <xdr:colOff>511175</xdr:colOff>
      <xdr:row>1075</xdr:row>
      <xdr:rowOff>254000</xdr:rowOff>
    </xdr:to>
    <xdr:pic>
      <xdr:nvPicPr>
        <xdr:cNvPr id="4332" name="Subgraph-AgainstBaizuos">
          <a:extLst>
            <a:ext uri="{FF2B5EF4-FFF2-40B4-BE49-F238E27FC236}">
              <a16:creationId xmlns:a16="http://schemas.microsoft.com/office/drawing/2014/main" id="{F223CC22-98EF-4AE1-B091-E46F9265E1A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9091150"/>
          <a:ext cx="482600" cy="317500"/>
        </a:xfrm>
        <a:prstGeom prst="rect">
          <a:avLst/>
        </a:prstGeom>
      </xdr:spPr>
    </xdr:pic>
    <xdr:clientData/>
  </xdr:twoCellAnchor>
  <xdr:twoCellAnchor editAs="oneCell">
    <xdr:from>
      <xdr:col>1</xdr:col>
      <xdr:colOff>28575</xdr:colOff>
      <xdr:row>1075</xdr:row>
      <xdr:rowOff>304800</xdr:rowOff>
    </xdr:from>
    <xdr:to>
      <xdr:col>1</xdr:col>
      <xdr:colOff>511175</xdr:colOff>
      <xdr:row>1076</xdr:row>
      <xdr:rowOff>257175</xdr:rowOff>
    </xdr:to>
    <xdr:pic>
      <xdr:nvPicPr>
        <xdr:cNvPr id="4336" name="Subgraph-JEZchillinout">
          <a:extLst>
            <a:ext uri="{FF2B5EF4-FFF2-40B4-BE49-F238E27FC236}">
              <a16:creationId xmlns:a16="http://schemas.microsoft.com/office/drawing/2014/main" id="{2FE41029-013D-45C1-9DC1-D7DDF347C68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399459450"/>
          <a:ext cx="482600" cy="317500"/>
        </a:xfrm>
        <a:prstGeom prst="rect">
          <a:avLst/>
        </a:prstGeom>
      </xdr:spPr>
    </xdr:pic>
    <xdr:clientData/>
  </xdr:twoCellAnchor>
  <xdr:twoCellAnchor editAs="oneCell">
    <xdr:from>
      <xdr:col>1</xdr:col>
      <xdr:colOff>28575</xdr:colOff>
      <xdr:row>1076</xdr:row>
      <xdr:rowOff>301625</xdr:rowOff>
    </xdr:from>
    <xdr:to>
      <xdr:col>1</xdr:col>
      <xdr:colOff>511175</xdr:colOff>
      <xdr:row>1077</xdr:row>
      <xdr:rowOff>247650</xdr:rowOff>
    </xdr:to>
    <xdr:pic>
      <xdr:nvPicPr>
        <xdr:cNvPr id="4340" name="Subgraph-erikaheidewald">
          <a:extLst>
            <a:ext uri="{FF2B5EF4-FFF2-40B4-BE49-F238E27FC236}">
              <a16:creationId xmlns:a16="http://schemas.microsoft.com/office/drawing/2014/main" id="{C0DAE298-B045-4AFF-BAB6-AD3B950C3B9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399827750"/>
          <a:ext cx="482600" cy="317500"/>
        </a:xfrm>
        <a:prstGeom prst="rect">
          <a:avLst/>
        </a:prstGeom>
      </xdr:spPr>
    </xdr:pic>
    <xdr:clientData/>
  </xdr:twoCellAnchor>
  <xdr:twoCellAnchor editAs="oneCell">
    <xdr:from>
      <xdr:col>1</xdr:col>
      <xdr:colOff>28575</xdr:colOff>
      <xdr:row>1077</xdr:row>
      <xdr:rowOff>298450</xdr:rowOff>
    </xdr:from>
    <xdr:to>
      <xdr:col>1</xdr:col>
      <xdr:colOff>511175</xdr:colOff>
      <xdr:row>1078</xdr:row>
      <xdr:rowOff>244475</xdr:rowOff>
    </xdr:to>
    <xdr:pic>
      <xdr:nvPicPr>
        <xdr:cNvPr id="4344" name="Subgraph-KeGOPGO">
          <a:extLst>
            <a:ext uri="{FF2B5EF4-FFF2-40B4-BE49-F238E27FC236}">
              <a16:creationId xmlns:a16="http://schemas.microsoft.com/office/drawing/2014/main" id="{D7E1E6D2-D7E4-44BE-8532-5F31468E94A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0196050"/>
          <a:ext cx="482600" cy="317500"/>
        </a:xfrm>
        <a:prstGeom prst="rect">
          <a:avLst/>
        </a:prstGeom>
      </xdr:spPr>
    </xdr:pic>
    <xdr:clientData/>
  </xdr:twoCellAnchor>
  <xdr:twoCellAnchor editAs="oneCell">
    <xdr:from>
      <xdr:col>1</xdr:col>
      <xdr:colOff>28575</xdr:colOff>
      <xdr:row>1078</xdr:row>
      <xdr:rowOff>295275</xdr:rowOff>
    </xdr:from>
    <xdr:to>
      <xdr:col>1</xdr:col>
      <xdr:colOff>511175</xdr:colOff>
      <xdr:row>1079</xdr:row>
      <xdr:rowOff>234950</xdr:rowOff>
    </xdr:to>
    <xdr:pic>
      <xdr:nvPicPr>
        <xdr:cNvPr id="4348" name="Subgraph-Trudy15849218">
          <a:extLst>
            <a:ext uri="{FF2B5EF4-FFF2-40B4-BE49-F238E27FC236}">
              <a16:creationId xmlns:a16="http://schemas.microsoft.com/office/drawing/2014/main" id="{689C750C-71ED-4DFA-B78E-3D447609014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00564350"/>
          <a:ext cx="482600" cy="317500"/>
        </a:xfrm>
        <a:prstGeom prst="rect">
          <a:avLst/>
        </a:prstGeom>
      </xdr:spPr>
    </xdr:pic>
    <xdr:clientData/>
  </xdr:twoCellAnchor>
  <xdr:twoCellAnchor editAs="oneCell">
    <xdr:from>
      <xdr:col>1</xdr:col>
      <xdr:colOff>28575</xdr:colOff>
      <xdr:row>1079</xdr:row>
      <xdr:rowOff>292100</xdr:rowOff>
    </xdr:from>
    <xdr:to>
      <xdr:col>1</xdr:col>
      <xdr:colOff>511175</xdr:colOff>
      <xdr:row>1080</xdr:row>
      <xdr:rowOff>238125</xdr:rowOff>
    </xdr:to>
    <xdr:pic>
      <xdr:nvPicPr>
        <xdr:cNvPr id="4352" name="Subgraph-Pam_Ramos11">
          <a:extLst>
            <a:ext uri="{FF2B5EF4-FFF2-40B4-BE49-F238E27FC236}">
              <a16:creationId xmlns:a16="http://schemas.microsoft.com/office/drawing/2014/main" id="{6DCCA934-5301-4FC9-8D01-811584659F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0932650"/>
          <a:ext cx="482600" cy="317500"/>
        </a:xfrm>
        <a:prstGeom prst="rect">
          <a:avLst/>
        </a:prstGeom>
      </xdr:spPr>
    </xdr:pic>
    <xdr:clientData/>
  </xdr:twoCellAnchor>
  <xdr:twoCellAnchor editAs="oneCell">
    <xdr:from>
      <xdr:col>1</xdr:col>
      <xdr:colOff>28575</xdr:colOff>
      <xdr:row>1080</xdr:row>
      <xdr:rowOff>288925</xdr:rowOff>
    </xdr:from>
    <xdr:to>
      <xdr:col>1</xdr:col>
      <xdr:colOff>511175</xdr:colOff>
      <xdr:row>1081</xdr:row>
      <xdr:rowOff>234950</xdr:rowOff>
    </xdr:to>
    <xdr:pic>
      <xdr:nvPicPr>
        <xdr:cNvPr id="4356" name="Subgraph-Reuters">
          <a:extLst>
            <a:ext uri="{FF2B5EF4-FFF2-40B4-BE49-F238E27FC236}">
              <a16:creationId xmlns:a16="http://schemas.microsoft.com/office/drawing/2014/main" id="{DCEEB37F-B814-4039-B40E-D4C44DD4354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1300950"/>
          <a:ext cx="482600" cy="317500"/>
        </a:xfrm>
        <a:prstGeom prst="rect">
          <a:avLst/>
        </a:prstGeom>
      </xdr:spPr>
    </xdr:pic>
    <xdr:clientData/>
  </xdr:twoCellAnchor>
  <xdr:twoCellAnchor editAs="oneCell">
    <xdr:from>
      <xdr:col>1</xdr:col>
      <xdr:colOff>28575</xdr:colOff>
      <xdr:row>1081</xdr:row>
      <xdr:rowOff>285750</xdr:rowOff>
    </xdr:from>
    <xdr:to>
      <xdr:col>1</xdr:col>
      <xdr:colOff>511175</xdr:colOff>
      <xdr:row>1082</xdr:row>
      <xdr:rowOff>238125</xdr:rowOff>
    </xdr:to>
    <xdr:pic>
      <xdr:nvPicPr>
        <xdr:cNvPr id="4360" name="Subgraph-SeanTDel">
          <a:extLst>
            <a:ext uri="{FF2B5EF4-FFF2-40B4-BE49-F238E27FC236}">
              <a16:creationId xmlns:a16="http://schemas.microsoft.com/office/drawing/2014/main" id="{3879B4ED-8517-4CC1-8BB3-00CE857247D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01669250"/>
          <a:ext cx="482600" cy="317500"/>
        </a:xfrm>
        <a:prstGeom prst="rect">
          <a:avLst/>
        </a:prstGeom>
      </xdr:spPr>
    </xdr:pic>
    <xdr:clientData/>
  </xdr:twoCellAnchor>
  <xdr:twoCellAnchor editAs="oneCell">
    <xdr:from>
      <xdr:col>1</xdr:col>
      <xdr:colOff>28575</xdr:colOff>
      <xdr:row>1082</xdr:row>
      <xdr:rowOff>282575</xdr:rowOff>
    </xdr:from>
    <xdr:to>
      <xdr:col>1</xdr:col>
      <xdr:colOff>511175</xdr:colOff>
      <xdr:row>1083</xdr:row>
      <xdr:rowOff>228600</xdr:rowOff>
    </xdr:to>
    <xdr:pic>
      <xdr:nvPicPr>
        <xdr:cNvPr id="4364" name="Subgraph-TravelingNun">
          <a:extLst>
            <a:ext uri="{FF2B5EF4-FFF2-40B4-BE49-F238E27FC236}">
              <a16:creationId xmlns:a16="http://schemas.microsoft.com/office/drawing/2014/main" id="{9EACF99C-B846-4581-BE53-B2E7C7954A2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02037550"/>
          <a:ext cx="482600" cy="317500"/>
        </a:xfrm>
        <a:prstGeom prst="rect">
          <a:avLst/>
        </a:prstGeom>
      </xdr:spPr>
    </xdr:pic>
    <xdr:clientData/>
  </xdr:twoCellAnchor>
  <xdr:twoCellAnchor editAs="oneCell">
    <xdr:from>
      <xdr:col>1</xdr:col>
      <xdr:colOff>28575</xdr:colOff>
      <xdr:row>1083</xdr:row>
      <xdr:rowOff>279400</xdr:rowOff>
    </xdr:from>
    <xdr:to>
      <xdr:col>1</xdr:col>
      <xdr:colOff>511175</xdr:colOff>
      <xdr:row>1084</xdr:row>
      <xdr:rowOff>225425</xdr:rowOff>
    </xdr:to>
    <xdr:pic>
      <xdr:nvPicPr>
        <xdr:cNvPr id="4368" name="Subgraph-Bastard0fY">
          <a:extLst>
            <a:ext uri="{FF2B5EF4-FFF2-40B4-BE49-F238E27FC236}">
              <a16:creationId xmlns:a16="http://schemas.microsoft.com/office/drawing/2014/main" id="{27C7AC8A-0455-4225-9C05-40AC901606A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02405850"/>
          <a:ext cx="482600" cy="317500"/>
        </a:xfrm>
        <a:prstGeom prst="rect">
          <a:avLst/>
        </a:prstGeom>
      </xdr:spPr>
    </xdr:pic>
    <xdr:clientData/>
  </xdr:twoCellAnchor>
  <xdr:twoCellAnchor editAs="oneCell">
    <xdr:from>
      <xdr:col>1</xdr:col>
      <xdr:colOff>28575</xdr:colOff>
      <xdr:row>1084</xdr:row>
      <xdr:rowOff>276225</xdr:rowOff>
    </xdr:from>
    <xdr:to>
      <xdr:col>1</xdr:col>
      <xdr:colOff>511175</xdr:colOff>
      <xdr:row>1085</xdr:row>
      <xdr:rowOff>215900</xdr:rowOff>
    </xdr:to>
    <xdr:pic>
      <xdr:nvPicPr>
        <xdr:cNvPr id="4372" name="Subgraph-USAProtests">
          <a:extLst>
            <a:ext uri="{FF2B5EF4-FFF2-40B4-BE49-F238E27FC236}">
              <a16:creationId xmlns:a16="http://schemas.microsoft.com/office/drawing/2014/main" id="{D688A68B-4E6A-4DFF-B4EA-9FE48BB0C2E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02774150"/>
          <a:ext cx="482600" cy="317500"/>
        </a:xfrm>
        <a:prstGeom prst="rect">
          <a:avLst/>
        </a:prstGeom>
      </xdr:spPr>
    </xdr:pic>
    <xdr:clientData/>
  </xdr:twoCellAnchor>
  <xdr:twoCellAnchor editAs="oneCell">
    <xdr:from>
      <xdr:col>1</xdr:col>
      <xdr:colOff>28575</xdr:colOff>
      <xdr:row>1085</xdr:row>
      <xdr:rowOff>273050</xdr:rowOff>
    </xdr:from>
    <xdr:to>
      <xdr:col>1</xdr:col>
      <xdr:colOff>511175</xdr:colOff>
      <xdr:row>1086</xdr:row>
      <xdr:rowOff>219075</xdr:rowOff>
    </xdr:to>
    <xdr:pic>
      <xdr:nvPicPr>
        <xdr:cNvPr id="4376" name="Subgraph-tch0ummmm">
          <a:extLst>
            <a:ext uri="{FF2B5EF4-FFF2-40B4-BE49-F238E27FC236}">
              <a16:creationId xmlns:a16="http://schemas.microsoft.com/office/drawing/2014/main" id="{C652B51B-A8F5-467D-8650-FC14EADE994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3142450"/>
          <a:ext cx="482600" cy="317500"/>
        </a:xfrm>
        <a:prstGeom prst="rect">
          <a:avLst/>
        </a:prstGeom>
      </xdr:spPr>
    </xdr:pic>
    <xdr:clientData/>
  </xdr:twoCellAnchor>
  <xdr:twoCellAnchor editAs="oneCell">
    <xdr:from>
      <xdr:col>1</xdr:col>
      <xdr:colOff>28575</xdr:colOff>
      <xdr:row>1086</xdr:row>
      <xdr:rowOff>269875</xdr:rowOff>
    </xdr:from>
    <xdr:to>
      <xdr:col>1</xdr:col>
      <xdr:colOff>511175</xdr:colOff>
      <xdr:row>1087</xdr:row>
      <xdr:rowOff>215900</xdr:rowOff>
    </xdr:to>
    <xdr:pic>
      <xdr:nvPicPr>
        <xdr:cNvPr id="4380" name="Subgraph-RockstarGames">
          <a:extLst>
            <a:ext uri="{FF2B5EF4-FFF2-40B4-BE49-F238E27FC236}">
              <a16:creationId xmlns:a16="http://schemas.microsoft.com/office/drawing/2014/main" id="{7016D8B4-6020-482C-A27C-D762357EC0D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03510750"/>
          <a:ext cx="482600" cy="317500"/>
        </a:xfrm>
        <a:prstGeom prst="rect">
          <a:avLst/>
        </a:prstGeom>
      </xdr:spPr>
    </xdr:pic>
    <xdr:clientData/>
  </xdr:twoCellAnchor>
  <xdr:twoCellAnchor editAs="oneCell">
    <xdr:from>
      <xdr:col>1</xdr:col>
      <xdr:colOff>28575</xdr:colOff>
      <xdr:row>1087</xdr:row>
      <xdr:rowOff>266700</xdr:rowOff>
    </xdr:from>
    <xdr:to>
      <xdr:col>1</xdr:col>
      <xdr:colOff>511175</xdr:colOff>
      <xdr:row>1088</xdr:row>
      <xdr:rowOff>219075</xdr:rowOff>
    </xdr:to>
    <xdr:pic>
      <xdr:nvPicPr>
        <xdr:cNvPr id="4384" name="Subgraph-Adamqab">
          <a:extLst>
            <a:ext uri="{FF2B5EF4-FFF2-40B4-BE49-F238E27FC236}">
              <a16:creationId xmlns:a16="http://schemas.microsoft.com/office/drawing/2014/main" id="{ECD0D25E-005E-4285-9645-DD80ACB6DD9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03879050"/>
          <a:ext cx="482600" cy="317500"/>
        </a:xfrm>
        <a:prstGeom prst="rect">
          <a:avLst/>
        </a:prstGeom>
      </xdr:spPr>
    </xdr:pic>
    <xdr:clientData/>
  </xdr:twoCellAnchor>
  <xdr:twoCellAnchor editAs="oneCell">
    <xdr:from>
      <xdr:col>1</xdr:col>
      <xdr:colOff>28575</xdr:colOff>
      <xdr:row>1088</xdr:row>
      <xdr:rowOff>263525</xdr:rowOff>
    </xdr:from>
    <xdr:to>
      <xdr:col>1</xdr:col>
      <xdr:colOff>511175</xdr:colOff>
      <xdr:row>1089</xdr:row>
      <xdr:rowOff>209550</xdr:rowOff>
    </xdr:to>
    <xdr:pic>
      <xdr:nvPicPr>
        <xdr:cNvPr id="4388" name="Subgraph-ember_november">
          <a:extLst>
            <a:ext uri="{FF2B5EF4-FFF2-40B4-BE49-F238E27FC236}">
              <a16:creationId xmlns:a16="http://schemas.microsoft.com/office/drawing/2014/main" id="{EBD4F978-C23B-430A-A4F0-616B1547112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4247350"/>
          <a:ext cx="482600" cy="317500"/>
        </a:xfrm>
        <a:prstGeom prst="rect">
          <a:avLst/>
        </a:prstGeom>
      </xdr:spPr>
    </xdr:pic>
    <xdr:clientData/>
  </xdr:twoCellAnchor>
  <xdr:twoCellAnchor editAs="oneCell">
    <xdr:from>
      <xdr:col>1</xdr:col>
      <xdr:colOff>28575</xdr:colOff>
      <xdr:row>1089</xdr:row>
      <xdr:rowOff>260350</xdr:rowOff>
    </xdr:from>
    <xdr:to>
      <xdr:col>1</xdr:col>
      <xdr:colOff>511175</xdr:colOff>
      <xdr:row>1090</xdr:row>
      <xdr:rowOff>206375</xdr:rowOff>
    </xdr:to>
    <xdr:pic>
      <xdr:nvPicPr>
        <xdr:cNvPr id="4392" name="Subgraph-clueless1deux">
          <a:extLst>
            <a:ext uri="{FF2B5EF4-FFF2-40B4-BE49-F238E27FC236}">
              <a16:creationId xmlns:a16="http://schemas.microsoft.com/office/drawing/2014/main" id="{1FF2C554-D152-4972-A4E9-6BAC0C3085A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4615650"/>
          <a:ext cx="482600" cy="317500"/>
        </a:xfrm>
        <a:prstGeom prst="rect">
          <a:avLst/>
        </a:prstGeom>
      </xdr:spPr>
    </xdr:pic>
    <xdr:clientData/>
  </xdr:twoCellAnchor>
  <xdr:twoCellAnchor editAs="oneCell">
    <xdr:from>
      <xdr:col>1</xdr:col>
      <xdr:colOff>28575</xdr:colOff>
      <xdr:row>1090</xdr:row>
      <xdr:rowOff>257175</xdr:rowOff>
    </xdr:from>
    <xdr:to>
      <xdr:col>1</xdr:col>
      <xdr:colOff>511175</xdr:colOff>
      <xdr:row>1091</xdr:row>
      <xdr:rowOff>196850</xdr:rowOff>
    </xdr:to>
    <xdr:pic>
      <xdr:nvPicPr>
        <xdr:cNvPr id="4396" name="Subgraph-left_voice">
          <a:extLst>
            <a:ext uri="{FF2B5EF4-FFF2-40B4-BE49-F238E27FC236}">
              <a16:creationId xmlns:a16="http://schemas.microsoft.com/office/drawing/2014/main" id="{3DD4413C-4F06-47E7-85B8-7FD16E23CA5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4983950"/>
          <a:ext cx="482600" cy="317500"/>
        </a:xfrm>
        <a:prstGeom prst="rect">
          <a:avLst/>
        </a:prstGeom>
      </xdr:spPr>
    </xdr:pic>
    <xdr:clientData/>
  </xdr:twoCellAnchor>
  <xdr:twoCellAnchor editAs="oneCell">
    <xdr:from>
      <xdr:col>1</xdr:col>
      <xdr:colOff>28575</xdr:colOff>
      <xdr:row>1091</xdr:row>
      <xdr:rowOff>254000</xdr:rowOff>
    </xdr:from>
    <xdr:to>
      <xdr:col>1</xdr:col>
      <xdr:colOff>511175</xdr:colOff>
      <xdr:row>1092</xdr:row>
      <xdr:rowOff>200025</xdr:rowOff>
    </xdr:to>
    <xdr:pic>
      <xdr:nvPicPr>
        <xdr:cNvPr id="4400" name="Subgraph-cathywithwings">
          <a:extLst>
            <a:ext uri="{FF2B5EF4-FFF2-40B4-BE49-F238E27FC236}">
              <a16:creationId xmlns:a16="http://schemas.microsoft.com/office/drawing/2014/main" id="{2C8F8E78-97D2-414E-B68C-D1A16BC9C69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05352250"/>
          <a:ext cx="482600" cy="317500"/>
        </a:xfrm>
        <a:prstGeom prst="rect">
          <a:avLst/>
        </a:prstGeom>
      </xdr:spPr>
    </xdr:pic>
    <xdr:clientData/>
  </xdr:twoCellAnchor>
  <xdr:twoCellAnchor editAs="oneCell">
    <xdr:from>
      <xdr:col>1</xdr:col>
      <xdr:colOff>28575</xdr:colOff>
      <xdr:row>1092</xdr:row>
      <xdr:rowOff>250825</xdr:rowOff>
    </xdr:from>
    <xdr:to>
      <xdr:col>1</xdr:col>
      <xdr:colOff>511175</xdr:colOff>
      <xdr:row>1093</xdr:row>
      <xdr:rowOff>196850</xdr:rowOff>
    </xdr:to>
    <xdr:pic>
      <xdr:nvPicPr>
        <xdr:cNvPr id="4404" name="Subgraph-Grungelady">
          <a:extLst>
            <a:ext uri="{FF2B5EF4-FFF2-40B4-BE49-F238E27FC236}">
              <a16:creationId xmlns:a16="http://schemas.microsoft.com/office/drawing/2014/main" id="{AD22CB6D-F4A2-4113-B198-F832A3021D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05720550"/>
          <a:ext cx="482600" cy="317500"/>
        </a:xfrm>
        <a:prstGeom prst="rect">
          <a:avLst/>
        </a:prstGeom>
      </xdr:spPr>
    </xdr:pic>
    <xdr:clientData/>
  </xdr:twoCellAnchor>
  <xdr:twoCellAnchor editAs="oneCell">
    <xdr:from>
      <xdr:col>1</xdr:col>
      <xdr:colOff>28575</xdr:colOff>
      <xdr:row>1093</xdr:row>
      <xdr:rowOff>247650</xdr:rowOff>
    </xdr:from>
    <xdr:to>
      <xdr:col>1</xdr:col>
      <xdr:colOff>511175</xdr:colOff>
      <xdr:row>1094</xdr:row>
      <xdr:rowOff>200025</xdr:rowOff>
    </xdr:to>
    <xdr:pic>
      <xdr:nvPicPr>
        <xdr:cNvPr id="4408" name="Subgraph-VictoryAlways5">
          <a:extLst>
            <a:ext uri="{FF2B5EF4-FFF2-40B4-BE49-F238E27FC236}">
              <a16:creationId xmlns:a16="http://schemas.microsoft.com/office/drawing/2014/main" id="{54EAC433-1B96-4C3F-A9D6-5C78BB5B5D7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06088850"/>
          <a:ext cx="482600" cy="317500"/>
        </a:xfrm>
        <a:prstGeom prst="rect">
          <a:avLst/>
        </a:prstGeom>
      </xdr:spPr>
    </xdr:pic>
    <xdr:clientData/>
  </xdr:twoCellAnchor>
  <xdr:twoCellAnchor editAs="oneCell">
    <xdr:from>
      <xdr:col>1</xdr:col>
      <xdr:colOff>28575</xdr:colOff>
      <xdr:row>1094</xdr:row>
      <xdr:rowOff>244475</xdr:rowOff>
    </xdr:from>
    <xdr:to>
      <xdr:col>1</xdr:col>
      <xdr:colOff>511175</xdr:colOff>
      <xdr:row>1095</xdr:row>
      <xdr:rowOff>190500</xdr:rowOff>
    </xdr:to>
    <xdr:pic>
      <xdr:nvPicPr>
        <xdr:cNvPr id="4412" name="Subgraph-janessae333">
          <a:extLst>
            <a:ext uri="{FF2B5EF4-FFF2-40B4-BE49-F238E27FC236}">
              <a16:creationId xmlns:a16="http://schemas.microsoft.com/office/drawing/2014/main" id="{B5CDCA2B-2E68-4502-91B8-38F29149298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6457150"/>
          <a:ext cx="482600" cy="317500"/>
        </a:xfrm>
        <a:prstGeom prst="rect">
          <a:avLst/>
        </a:prstGeom>
      </xdr:spPr>
    </xdr:pic>
    <xdr:clientData/>
  </xdr:twoCellAnchor>
  <xdr:twoCellAnchor editAs="oneCell">
    <xdr:from>
      <xdr:col>1</xdr:col>
      <xdr:colOff>28575</xdr:colOff>
      <xdr:row>1095</xdr:row>
      <xdr:rowOff>241300</xdr:rowOff>
    </xdr:from>
    <xdr:to>
      <xdr:col>1</xdr:col>
      <xdr:colOff>511175</xdr:colOff>
      <xdr:row>1096</xdr:row>
      <xdr:rowOff>187325</xdr:rowOff>
    </xdr:to>
    <xdr:pic>
      <xdr:nvPicPr>
        <xdr:cNvPr id="4416" name="Subgraph-ladywithviews1">
          <a:extLst>
            <a:ext uri="{FF2B5EF4-FFF2-40B4-BE49-F238E27FC236}">
              <a16:creationId xmlns:a16="http://schemas.microsoft.com/office/drawing/2014/main" id="{C6BCDE50-CE32-4084-A8EE-E4267C4A67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6825450"/>
          <a:ext cx="482600" cy="317500"/>
        </a:xfrm>
        <a:prstGeom prst="rect">
          <a:avLst/>
        </a:prstGeom>
      </xdr:spPr>
    </xdr:pic>
    <xdr:clientData/>
  </xdr:twoCellAnchor>
  <xdr:twoCellAnchor editAs="oneCell">
    <xdr:from>
      <xdr:col>1</xdr:col>
      <xdr:colOff>28575</xdr:colOff>
      <xdr:row>1096</xdr:row>
      <xdr:rowOff>238125</xdr:rowOff>
    </xdr:from>
    <xdr:to>
      <xdr:col>1</xdr:col>
      <xdr:colOff>511175</xdr:colOff>
      <xdr:row>1097</xdr:row>
      <xdr:rowOff>177800</xdr:rowOff>
    </xdr:to>
    <xdr:pic>
      <xdr:nvPicPr>
        <xdr:cNvPr id="4420" name="Subgraph-RuffihWho">
          <a:extLst>
            <a:ext uri="{FF2B5EF4-FFF2-40B4-BE49-F238E27FC236}">
              <a16:creationId xmlns:a16="http://schemas.microsoft.com/office/drawing/2014/main" id="{1188B14D-0506-4734-AFD9-EF21C3D9998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07193750"/>
          <a:ext cx="482600" cy="317500"/>
        </a:xfrm>
        <a:prstGeom prst="rect">
          <a:avLst/>
        </a:prstGeom>
      </xdr:spPr>
    </xdr:pic>
    <xdr:clientData/>
  </xdr:twoCellAnchor>
  <xdr:twoCellAnchor editAs="oneCell">
    <xdr:from>
      <xdr:col>1</xdr:col>
      <xdr:colOff>28575</xdr:colOff>
      <xdr:row>1097</xdr:row>
      <xdr:rowOff>234950</xdr:rowOff>
    </xdr:from>
    <xdr:to>
      <xdr:col>1</xdr:col>
      <xdr:colOff>511175</xdr:colOff>
      <xdr:row>1098</xdr:row>
      <xdr:rowOff>180975</xdr:rowOff>
    </xdr:to>
    <xdr:pic>
      <xdr:nvPicPr>
        <xdr:cNvPr id="4424" name="Subgraph-JeonHJ4">
          <a:extLst>
            <a:ext uri="{FF2B5EF4-FFF2-40B4-BE49-F238E27FC236}">
              <a16:creationId xmlns:a16="http://schemas.microsoft.com/office/drawing/2014/main" id="{2A73C15F-D580-4F18-8AD8-2F89CC1BB01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07562050"/>
          <a:ext cx="482600" cy="317500"/>
        </a:xfrm>
        <a:prstGeom prst="rect">
          <a:avLst/>
        </a:prstGeom>
      </xdr:spPr>
    </xdr:pic>
    <xdr:clientData/>
  </xdr:twoCellAnchor>
  <xdr:twoCellAnchor editAs="oneCell">
    <xdr:from>
      <xdr:col>1</xdr:col>
      <xdr:colOff>28575</xdr:colOff>
      <xdr:row>1098</xdr:row>
      <xdr:rowOff>231775</xdr:rowOff>
    </xdr:from>
    <xdr:to>
      <xdr:col>1</xdr:col>
      <xdr:colOff>511175</xdr:colOff>
      <xdr:row>1099</xdr:row>
      <xdr:rowOff>177800</xdr:rowOff>
    </xdr:to>
    <xdr:pic>
      <xdr:nvPicPr>
        <xdr:cNvPr id="4428" name="Subgraph-YourAnonInfos">
          <a:extLst>
            <a:ext uri="{FF2B5EF4-FFF2-40B4-BE49-F238E27FC236}">
              <a16:creationId xmlns:a16="http://schemas.microsoft.com/office/drawing/2014/main" id="{75ADDFA8-1767-4AAA-A2A8-3D394688F9E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7930350"/>
          <a:ext cx="482600" cy="317500"/>
        </a:xfrm>
        <a:prstGeom prst="rect">
          <a:avLst/>
        </a:prstGeom>
      </xdr:spPr>
    </xdr:pic>
    <xdr:clientData/>
  </xdr:twoCellAnchor>
  <xdr:twoCellAnchor editAs="oneCell">
    <xdr:from>
      <xdr:col>1</xdr:col>
      <xdr:colOff>28575</xdr:colOff>
      <xdr:row>1099</xdr:row>
      <xdr:rowOff>228600</xdr:rowOff>
    </xdr:from>
    <xdr:to>
      <xdr:col>1</xdr:col>
      <xdr:colOff>511175</xdr:colOff>
      <xdr:row>1100</xdr:row>
      <xdr:rowOff>180975</xdr:rowOff>
    </xdr:to>
    <xdr:pic>
      <xdr:nvPicPr>
        <xdr:cNvPr id="4432" name="Subgraph-musicalg3nius">
          <a:extLst>
            <a:ext uri="{FF2B5EF4-FFF2-40B4-BE49-F238E27FC236}">
              <a16:creationId xmlns:a16="http://schemas.microsoft.com/office/drawing/2014/main" id="{2717E1C1-95FC-4F92-9BD1-83C7EEBB0F1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8298650"/>
          <a:ext cx="482600" cy="317500"/>
        </a:xfrm>
        <a:prstGeom prst="rect">
          <a:avLst/>
        </a:prstGeom>
      </xdr:spPr>
    </xdr:pic>
    <xdr:clientData/>
  </xdr:twoCellAnchor>
  <xdr:twoCellAnchor editAs="oneCell">
    <xdr:from>
      <xdr:col>1</xdr:col>
      <xdr:colOff>28575</xdr:colOff>
      <xdr:row>1100</xdr:row>
      <xdr:rowOff>225425</xdr:rowOff>
    </xdr:from>
    <xdr:to>
      <xdr:col>1</xdr:col>
      <xdr:colOff>511175</xdr:colOff>
      <xdr:row>1101</xdr:row>
      <xdr:rowOff>171450</xdr:rowOff>
    </xdr:to>
    <xdr:pic>
      <xdr:nvPicPr>
        <xdr:cNvPr id="4436" name="Subgraph-lpsmediaoffice">
          <a:extLst>
            <a:ext uri="{FF2B5EF4-FFF2-40B4-BE49-F238E27FC236}">
              <a16:creationId xmlns:a16="http://schemas.microsoft.com/office/drawing/2014/main" id="{9F10F6FE-5B6F-4256-9ABB-DD1ABE67B0F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08666950"/>
          <a:ext cx="482600" cy="317500"/>
        </a:xfrm>
        <a:prstGeom prst="rect">
          <a:avLst/>
        </a:prstGeom>
      </xdr:spPr>
    </xdr:pic>
    <xdr:clientData/>
  </xdr:twoCellAnchor>
  <xdr:twoCellAnchor editAs="oneCell">
    <xdr:from>
      <xdr:col>1</xdr:col>
      <xdr:colOff>28575</xdr:colOff>
      <xdr:row>1101</xdr:row>
      <xdr:rowOff>222250</xdr:rowOff>
    </xdr:from>
    <xdr:to>
      <xdr:col>1</xdr:col>
      <xdr:colOff>511175</xdr:colOff>
      <xdr:row>1102</xdr:row>
      <xdr:rowOff>168275</xdr:rowOff>
    </xdr:to>
    <xdr:pic>
      <xdr:nvPicPr>
        <xdr:cNvPr id="4440" name="Subgraph-12stepnightmare">
          <a:extLst>
            <a:ext uri="{FF2B5EF4-FFF2-40B4-BE49-F238E27FC236}">
              <a16:creationId xmlns:a16="http://schemas.microsoft.com/office/drawing/2014/main" id="{5E39ABD1-DDE8-41F8-AB01-1F70688FF5E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9035250"/>
          <a:ext cx="482600" cy="317500"/>
        </a:xfrm>
        <a:prstGeom prst="rect">
          <a:avLst/>
        </a:prstGeom>
      </xdr:spPr>
    </xdr:pic>
    <xdr:clientData/>
  </xdr:twoCellAnchor>
  <xdr:twoCellAnchor editAs="oneCell">
    <xdr:from>
      <xdr:col>1</xdr:col>
      <xdr:colOff>28575</xdr:colOff>
      <xdr:row>1102</xdr:row>
      <xdr:rowOff>219075</xdr:rowOff>
    </xdr:from>
    <xdr:to>
      <xdr:col>1</xdr:col>
      <xdr:colOff>511175</xdr:colOff>
      <xdr:row>1103</xdr:row>
      <xdr:rowOff>158750</xdr:rowOff>
    </xdr:to>
    <xdr:pic>
      <xdr:nvPicPr>
        <xdr:cNvPr id="4444" name="Subgraph-ChiefSo03940502">
          <a:extLst>
            <a:ext uri="{FF2B5EF4-FFF2-40B4-BE49-F238E27FC236}">
              <a16:creationId xmlns:a16="http://schemas.microsoft.com/office/drawing/2014/main" id="{4506D6F2-8EEC-4CD4-8306-7D98E352378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9403550"/>
          <a:ext cx="482600" cy="317500"/>
        </a:xfrm>
        <a:prstGeom prst="rect">
          <a:avLst/>
        </a:prstGeom>
      </xdr:spPr>
    </xdr:pic>
    <xdr:clientData/>
  </xdr:twoCellAnchor>
  <xdr:twoCellAnchor editAs="oneCell">
    <xdr:from>
      <xdr:col>1</xdr:col>
      <xdr:colOff>28575</xdr:colOff>
      <xdr:row>1103</xdr:row>
      <xdr:rowOff>215900</xdr:rowOff>
    </xdr:from>
    <xdr:to>
      <xdr:col>1</xdr:col>
      <xdr:colOff>511175</xdr:colOff>
      <xdr:row>1104</xdr:row>
      <xdr:rowOff>161925</xdr:rowOff>
    </xdr:to>
    <xdr:pic>
      <xdr:nvPicPr>
        <xdr:cNvPr id="4448" name="Subgraph-Arnold09540755">
          <a:extLst>
            <a:ext uri="{FF2B5EF4-FFF2-40B4-BE49-F238E27FC236}">
              <a16:creationId xmlns:a16="http://schemas.microsoft.com/office/drawing/2014/main" id="{86A0B6B1-C691-4EAF-BA05-CD1A19E4645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09771850"/>
          <a:ext cx="482600" cy="317500"/>
        </a:xfrm>
        <a:prstGeom prst="rect">
          <a:avLst/>
        </a:prstGeom>
      </xdr:spPr>
    </xdr:pic>
    <xdr:clientData/>
  </xdr:twoCellAnchor>
  <xdr:twoCellAnchor editAs="oneCell">
    <xdr:from>
      <xdr:col>1</xdr:col>
      <xdr:colOff>28575</xdr:colOff>
      <xdr:row>1104</xdr:row>
      <xdr:rowOff>212725</xdr:rowOff>
    </xdr:from>
    <xdr:to>
      <xdr:col>1</xdr:col>
      <xdr:colOff>511175</xdr:colOff>
      <xdr:row>1105</xdr:row>
      <xdr:rowOff>158750</xdr:rowOff>
    </xdr:to>
    <xdr:pic>
      <xdr:nvPicPr>
        <xdr:cNvPr id="4452" name="Subgraph-GL0CK59">
          <a:extLst>
            <a:ext uri="{FF2B5EF4-FFF2-40B4-BE49-F238E27FC236}">
              <a16:creationId xmlns:a16="http://schemas.microsoft.com/office/drawing/2014/main" id="{F74BBCAE-E683-4AFF-8458-78873B92B03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0140150"/>
          <a:ext cx="482600" cy="317500"/>
        </a:xfrm>
        <a:prstGeom prst="rect">
          <a:avLst/>
        </a:prstGeom>
      </xdr:spPr>
    </xdr:pic>
    <xdr:clientData/>
  </xdr:twoCellAnchor>
  <xdr:twoCellAnchor editAs="oneCell">
    <xdr:from>
      <xdr:col>1</xdr:col>
      <xdr:colOff>28575</xdr:colOff>
      <xdr:row>1105</xdr:row>
      <xdr:rowOff>209550</xdr:rowOff>
    </xdr:from>
    <xdr:to>
      <xdr:col>1</xdr:col>
      <xdr:colOff>511175</xdr:colOff>
      <xdr:row>1106</xdr:row>
      <xdr:rowOff>161925</xdr:rowOff>
    </xdr:to>
    <xdr:pic>
      <xdr:nvPicPr>
        <xdr:cNvPr id="4456" name="Subgraph-WolverGene1">
          <a:extLst>
            <a:ext uri="{FF2B5EF4-FFF2-40B4-BE49-F238E27FC236}">
              <a16:creationId xmlns:a16="http://schemas.microsoft.com/office/drawing/2014/main" id="{51C1E925-863C-4651-890E-66EDCF9AF60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0508450"/>
          <a:ext cx="482600" cy="317500"/>
        </a:xfrm>
        <a:prstGeom prst="rect">
          <a:avLst/>
        </a:prstGeom>
      </xdr:spPr>
    </xdr:pic>
    <xdr:clientData/>
  </xdr:twoCellAnchor>
  <xdr:twoCellAnchor editAs="oneCell">
    <xdr:from>
      <xdr:col>1</xdr:col>
      <xdr:colOff>28575</xdr:colOff>
      <xdr:row>1106</xdr:row>
      <xdr:rowOff>206375</xdr:rowOff>
    </xdr:from>
    <xdr:to>
      <xdr:col>1</xdr:col>
      <xdr:colOff>511175</xdr:colOff>
      <xdr:row>1107</xdr:row>
      <xdr:rowOff>152400</xdr:rowOff>
    </xdr:to>
    <xdr:pic>
      <xdr:nvPicPr>
        <xdr:cNvPr id="4460" name="Subgraph-JimCarrey">
          <a:extLst>
            <a:ext uri="{FF2B5EF4-FFF2-40B4-BE49-F238E27FC236}">
              <a16:creationId xmlns:a16="http://schemas.microsoft.com/office/drawing/2014/main" id="{5E539109-600B-4378-A6B2-AB833823F72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0876750"/>
          <a:ext cx="482600" cy="317500"/>
        </a:xfrm>
        <a:prstGeom prst="rect">
          <a:avLst/>
        </a:prstGeom>
      </xdr:spPr>
    </xdr:pic>
    <xdr:clientData/>
  </xdr:twoCellAnchor>
  <xdr:twoCellAnchor editAs="oneCell">
    <xdr:from>
      <xdr:col>1</xdr:col>
      <xdr:colOff>28575</xdr:colOff>
      <xdr:row>1107</xdr:row>
      <xdr:rowOff>203200</xdr:rowOff>
    </xdr:from>
    <xdr:to>
      <xdr:col>1</xdr:col>
      <xdr:colOff>511175</xdr:colOff>
      <xdr:row>1108</xdr:row>
      <xdr:rowOff>149225</xdr:rowOff>
    </xdr:to>
    <xdr:pic>
      <xdr:nvPicPr>
        <xdr:cNvPr id="4464" name="Subgraph-EddieMatheney1">
          <a:extLst>
            <a:ext uri="{FF2B5EF4-FFF2-40B4-BE49-F238E27FC236}">
              <a16:creationId xmlns:a16="http://schemas.microsoft.com/office/drawing/2014/main" id="{83C046E8-F3BE-43B5-867D-6D5DF60C760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1245050"/>
          <a:ext cx="482600" cy="317500"/>
        </a:xfrm>
        <a:prstGeom prst="rect">
          <a:avLst/>
        </a:prstGeom>
      </xdr:spPr>
    </xdr:pic>
    <xdr:clientData/>
  </xdr:twoCellAnchor>
  <xdr:twoCellAnchor editAs="oneCell">
    <xdr:from>
      <xdr:col>1</xdr:col>
      <xdr:colOff>28575</xdr:colOff>
      <xdr:row>1108</xdr:row>
      <xdr:rowOff>200025</xdr:rowOff>
    </xdr:from>
    <xdr:to>
      <xdr:col>1</xdr:col>
      <xdr:colOff>511175</xdr:colOff>
      <xdr:row>1109</xdr:row>
      <xdr:rowOff>139700</xdr:rowOff>
    </xdr:to>
    <xdr:pic>
      <xdr:nvPicPr>
        <xdr:cNvPr id="4468" name="Subgraph-julie_cappiello">
          <a:extLst>
            <a:ext uri="{FF2B5EF4-FFF2-40B4-BE49-F238E27FC236}">
              <a16:creationId xmlns:a16="http://schemas.microsoft.com/office/drawing/2014/main" id="{4EFA0974-5C0F-496B-BCC9-D7A539B07DC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1613350"/>
          <a:ext cx="482600" cy="317500"/>
        </a:xfrm>
        <a:prstGeom prst="rect">
          <a:avLst/>
        </a:prstGeom>
      </xdr:spPr>
    </xdr:pic>
    <xdr:clientData/>
  </xdr:twoCellAnchor>
  <xdr:twoCellAnchor editAs="oneCell">
    <xdr:from>
      <xdr:col>1</xdr:col>
      <xdr:colOff>28575</xdr:colOff>
      <xdr:row>1109</xdr:row>
      <xdr:rowOff>196850</xdr:rowOff>
    </xdr:from>
    <xdr:to>
      <xdr:col>1</xdr:col>
      <xdr:colOff>511175</xdr:colOff>
      <xdr:row>1110</xdr:row>
      <xdr:rowOff>142875</xdr:rowOff>
    </xdr:to>
    <xdr:pic>
      <xdr:nvPicPr>
        <xdr:cNvPr id="4472" name="Subgraph-missyjade88">
          <a:extLst>
            <a:ext uri="{FF2B5EF4-FFF2-40B4-BE49-F238E27FC236}">
              <a16:creationId xmlns:a16="http://schemas.microsoft.com/office/drawing/2014/main" id="{83F38915-588A-4954-90D6-A4660D663D6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11981650"/>
          <a:ext cx="482600" cy="317500"/>
        </a:xfrm>
        <a:prstGeom prst="rect">
          <a:avLst/>
        </a:prstGeom>
      </xdr:spPr>
    </xdr:pic>
    <xdr:clientData/>
  </xdr:twoCellAnchor>
  <xdr:twoCellAnchor editAs="oneCell">
    <xdr:from>
      <xdr:col>1</xdr:col>
      <xdr:colOff>28575</xdr:colOff>
      <xdr:row>1110</xdr:row>
      <xdr:rowOff>193675</xdr:rowOff>
    </xdr:from>
    <xdr:to>
      <xdr:col>1</xdr:col>
      <xdr:colOff>511175</xdr:colOff>
      <xdr:row>1111</xdr:row>
      <xdr:rowOff>139700</xdr:rowOff>
    </xdr:to>
    <xdr:pic>
      <xdr:nvPicPr>
        <xdr:cNvPr id="4476" name="Subgraph-fckeveryword">
          <a:extLst>
            <a:ext uri="{FF2B5EF4-FFF2-40B4-BE49-F238E27FC236}">
              <a16:creationId xmlns:a16="http://schemas.microsoft.com/office/drawing/2014/main" id="{D5791046-92A6-42A2-90B2-468D7A23A4D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12349950"/>
          <a:ext cx="482600" cy="317500"/>
        </a:xfrm>
        <a:prstGeom prst="rect">
          <a:avLst/>
        </a:prstGeom>
      </xdr:spPr>
    </xdr:pic>
    <xdr:clientData/>
  </xdr:twoCellAnchor>
  <xdr:twoCellAnchor editAs="oneCell">
    <xdr:from>
      <xdr:col>1</xdr:col>
      <xdr:colOff>28575</xdr:colOff>
      <xdr:row>1111</xdr:row>
      <xdr:rowOff>190500</xdr:rowOff>
    </xdr:from>
    <xdr:to>
      <xdr:col>1</xdr:col>
      <xdr:colOff>511175</xdr:colOff>
      <xdr:row>1112</xdr:row>
      <xdr:rowOff>142875</xdr:rowOff>
    </xdr:to>
    <xdr:pic>
      <xdr:nvPicPr>
        <xdr:cNvPr id="4480" name="Subgraph-scoopmalinowski">
          <a:extLst>
            <a:ext uri="{FF2B5EF4-FFF2-40B4-BE49-F238E27FC236}">
              <a16:creationId xmlns:a16="http://schemas.microsoft.com/office/drawing/2014/main" id="{1C7C53BE-0411-4DDD-AD6A-DF10913FD36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2718250"/>
          <a:ext cx="482600" cy="317500"/>
        </a:xfrm>
        <a:prstGeom prst="rect">
          <a:avLst/>
        </a:prstGeom>
      </xdr:spPr>
    </xdr:pic>
    <xdr:clientData/>
  </xdr:twoCellAnchor>
  <xdr:twoCellAnchor editAs="oneCell">
    <xdr:from>
      <xdr:col>1</xdr:col>
      <xdr:colOff>28575</xdr:colOff>
      <xdr:row>1112</xdr:row>
      <xdr:rowOff>187325</xdr:rowOff>
    </xdr:from>
    <xdr:to>
      <xdr:col>1</xdr:col>
      <xdr:colOff>511175</xdr:colOff>
      <xdr:row>1113</xdr:row>
      <xdr:rowOff>133350</xdr:rowOff>
    </xdr:to>
    <xdr:pic>
      <xdr:nvPicPr>
        <xdr:cNvPr id="4484" name="Subgraph-Chanda_Rubin">
          <a:extLst>
            <a:ext uri="{FF2B5EF4-FFF2-40B4-BE49-F238E27FC236}">
              <a16:creationId xmlns:a16="http://schemas.microsoft.com/office/drawing/2014/main" id="{8775FBA8-68FA-46CA-8A80-6396D4CD8D7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3086550"/>
          <a:ext cx="482600" cy="317500"/>
        </a:xfrm>
        <a:prstGeom prst="rect">
          <a:avLst/>
        </a:prstGeom>
      </xdr:spPr>
    </xdr:pic>
    <xdr:clientData/>
  </xdr:twoCellAnchor>
  <xdr:twoCellAnchor editAs="oneCell">
    <xdr:from>
      <xdr:col>1</xdr:col>
      <xdr:colOff>28575</xdr:colOff>
      <xdr:row>1113</xdr:row>
      <xdr:rowOff>184150</xdr:rowOff>
    </xdr:from>
    <xdr:to>
      <xdr:col>1</xdr:col>
      <xdr:colOff>511175</xdr:colOff>
      <xdr:row>1114</xdr:row>
      <xdr:rowOff>130175</xdr:rowOff>
    </xdr:to>
    <xdr:pic>
      <xdr:nvPicPr>
        <xdr:cNvPr id="4488" name="Subgraph-OnlyChrisMac">
          <a:extLst>
            <a:ext uri="{FF2B5EF4-FFF2-40B4-BE49-F238E27FC236}">
              <a16:creationId xmlns:a16="http://schemas.microsoft.com/office/drawing/2014/main" id="{80C20A51-74B0-4C37-8A30-64C99859A96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13454850"/>
          <a:ext cx="482600" cy="317500"/>
        </a:xfrm>
        <a:prstGeom prst="rect">
          <a:avLst/>
        </a:prstGeom>
      </xdr:spPr>
    </xdr:pic>
    <xdr:clientData/>
  </xdr:twoCellAnchor>
  <xdr:twoCellAnchor editAs="oneCell">
    <xdr:from>
      <xdr:col>1</xdr:col>
      <xdr:colOff>28575</xdr:colOff>
      <xdr:row>1114</xdr:row>
      <xdr:rowOff>180975</xdr:rowOff>
    </xdr:from>
    <xdr:to>
      <xdr:col>1</xdr:col>
      <xdr:colOff>511175</xdr:colOff>
      <xdr:row>1115</xdr:row>
      <xdr:rowOff>120650</xdr:rowOff>
    </xdr:to>
    <xdr:pic>
      <xdr:nvPicPr>
        <xdr:cNvPr id="4492" name="Subgraph-MichStatePolice">
          <a:extLst>
            <a:ext uri="{FF2B5EF4-FFF2-40B4-BE49-F238E27FC236}">
              <a16:creationId xmlns:a16="http://schemas.microsoft.com/office/drawing/2014/main" id="{826255EC-2B0C-47AF-A9A1-42F3AC83C88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13823150"/>
          <a:ext cx="482600" cy="317500"/>
        </a:xfrm>
        <a:prstGeom prst="rect">
          <a:avLst/>
        </a:prstGeom>
      </xdr:spPr>
    </xdr:pic>
    <xdr:clientData/>
  </xdr:twoCellAnchor>
  <xdr:twoCellAnchor editAs="oneCell">
    <xdr:from>
      <xdr:col>1</xdr:col>
      <xdr:colOff>28575</xdr:colOff>
      <xdr:row>1115</xdr:row>
      <xdr:rowOff>177800</xdr:rowOff>
    </xdr:from>
    <xdr:to>
      <xdr:col>1</xdr:col>
      <xdr:colOff>511175</xdr:colOff>
      <xdr:row>1116</xdr:row>
      <xdr:rowOff>123825</xdr:rowOff>
    </xdr:to>
    <xdr:pic>
      <xdr:nvPicPr>
        <xdr:cNvPr id="4496" name="Subgraph-Biorealism">
          <a:extLst>
            <a:ext uri="{FF2B5EF4-FFF2-40B4-BE49-F238E27FC236}">
              <a16:creationId xmlns:a16="http://schemas.microsoft.com/office/drawing/2014/main" id="{39A8C035-D09B-44D4-B277-2B26A3778D6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4191450"/>
          <a:ext cx="482600" cy="317500"/>
        </a:xfrm>
        <a:prstGeom prst="rect">
          <a:avLst/>
        </a:prstGeom>
      </xdr:spPr>
    </xdr:pic>
    <xdr:clientData/>
  </xdr:twoCellAnchor>
  <xdr:twoCellAnchor editAs="oneCell">
    <xdr:from>
      <xdr:col>1</xdr:col>
      <xdr:colOff>28575</xdr:colOff>
      <xdr:row>1116</xdr:row>
      <xdr:rowOff>174625</xdr:rowOff>
    </xdr:from>
    <xdr:to>
      <xdr:col>1</xdr:col>
      <xdr:colOff>511175</xdr:colOff>
      <xdr:row>1117</xdr:row>
      <xdr:rowOff>120650</xdr:rowOff>
    </xdr:to>
    <xdr:pic>
      <xdr:nvPicPr>
        <xdr:cNvPr id="4500" name="Subgraph-Sean__Last">
          <a:extLst>
            <a:ext uri="{FF2B5EF4-FFF2-40B4-BE49-F238E27FC236}">
              <a16:creationId xmlns:a16="http://schemas.microsoft.com/office/drawing/2014/main" id="{9409B4F5-E9B5-4931-BFDE-EB60EFC02FD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14559750"/>
          <a:ext cx="482600" cy="317500"/>
        </a:xfrm>
        <a:prstGeom prst="rect">
          <a:avLst/>
        </a:prstGeom>
      </xdr:spPr>
    </xdr:pic>
    <xdr:clientData/>
  </xdr:twoCellAnchor>
  <xdr:twoCellAnchor editAs="oneCell">
    <xdr:from>
      <xdr:col>1</xdr:col>
      <xdr:colOff>28575</xdr:colOff>
      <xdr:row>1117</xdr:row>
      <xdr:rowOff>171450</xdr:rowOff>
    </xdr:from>
    <xdr:to>
      <xdr:col>1</xdr:col>
      <xdr:colOff>511175</xdr:colOff>
      <xdr:row>1118</xdr:row>
      <xdr:rowOff>123825</xdr:rowOff>
    </xdr:to>
    <xdr:pic>
      <xdr:nvPicPr>
        <xdr:cNvPr id="4504" name="Subgraph-MollyOKami">
          <a:extLst>
            <a:ext uri="{FF2B5EF4-FFF2-40B4-BE49-F238E27FC236}">
              <a16:creationId xmlns:a16="http://schemas.microsoft.com/office/drawing/2014/main" id="{6438E7BD-8FD0-4686-AE73-516FABF712D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4928050"/>
          <a:ext cx="482600" cy="317500"/>
        </a:xfrm>
        <a:prstGeom prst="rect">
          <a:avLst/>
        </a:prstGeom>
      </xdr:spPr>
    </xdr:pic>
    <xdr:clientData/>
  </xdr:twoCellAnchor>
  <xdr:twoCellAnchor editAs="oneCell">
    <xdr:from>
      <xdr:col>1</xdr:col>
      <xdr:colOff>28575</xdr:colOff>
      <xdr:row>1118</xdr:row>
      <xdr:rowOff>168275</xdr:rowOff>
    </xdr:from>
    <xdr:to>
      <xdr:col>1</xdr:col>
      <xdr:colOff>511175</xdr:colOff>
      <xdr:row>1119</xdr:row>
      <xdr:rowOff>114300</xdr:rowOff>
    </xdr:to>
    <xdr:pic>
      <xdr:nvPicPr>
        <xdr:cNvPr id="4508" name="Subgraph-BenShapiro">
          <a:extLst>
            <a:ext uri="{FF2B5EF4-FFF2-40B4-BE49-F238E27FC236}">
              <a16:creationId xmlns:a16="http://schemas.microsoft.com/office/drawing/2014/main" id="{3DB0880E-CD82-4D09-A30C-CD99B0ECC3D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5296350"/>
          <a:ext cx="482600" cy="317500"/>
        </a:xfrm>
        <a:prstGeom prst="rect">
          <a:avLst/>
        </a:prstGeom>
      </xdr:spPr>
    </xdr:pic>
    <xdr:clientData/>
  </xdr:twoCellAnchor>
  <xdr:twoCellAnchor editAs="oneCell">
    <xdr:from>
      <xdr:col>1</xdr:col>
      <xdr:colOff>28575</xdr:colOff>
      <xdr:row>1119</xdr:row>
      <xdr:rowOff>165100</xdr:rowOff>
    </xdr:from>
    <xdr:to>
      <xdr:col>1</xdr:col>
      <xdr:colOff>511175</xdr:colOff>
      <xdr:row>1120</xdr:row>
      <xdr:rowOff>111125</xdr:rowOff>
    </xdr:to>
    <xdr:pic>
      <xdr:nvPicPr>
        <xdr:cNvPr id="4512" name="Subgraph-ennerut">
          <a:extLst>
            <a:ext uri="{FF2B5EF4-FFF2-40B4-BE49-F238E27FC236}">
              <a16:creationId xmlns:a16="http://schemas.microsoft.com/office/drawing/2014/main" id="{B38BE75C-49F7-4123-985B-A084F2EFD8C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15664650"/>
          <a:ext cx="482600" cy="317500"/>
        </a:xfrm>
        <a:prstGeom prst="rect">
          <a:avLst/>
        </a:prstGeom>
      </xdr:spPr>
    </xdr:pic>
    <xdr:clientData/>
  </xdr:twoCellAnchor>
  <xdr:twoCellAnchor editAs="oneCell">
    <xdr:from>
      <xdr:col>1</xdr:col>
      <xdr:colOff>28575</xdr:colOff>
      <xdr:row>1120</xdr:row>
      <xdr:rowOff>161925</xdr:rowOff>
    </xdr:from>
    <xdr:to>
      <xdr:col>1</xdr:col>
      <xdr:colOff>511175</xdr:colOff>
      <xdr:row>1121</xdr:row>
      <xdr:rowOff>101600</xdr:rowOff>
    </xdr:to>
    <xdr:pic>
      <xdr:nvPicPr>
        <xdr:cNvPr id="4516" name="Subgraph-CBCManitoba">
          <a:extLst>
            <a:ext uri="{FF2B5EF4-FFF2-40B4-BE49-F238E27FC236}">
              <a16:creationId xmlns:a16="http://schemas.microsoft.com/office/drawing/2014/main" id="{F3AD6EB4-0D21-4A57-8205-02915BF43C1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16032950"/>
          <a:ext cx="482600" cy="317500"/>
        </a:xfrm>
        <a:prstGeom prst="rect">
          <a:avLst/>
        </a:prstGeom>
      </xdr:spPr>
    </xdr:pic>
    <xdr:clientData/>
  </xdr:twoCellAnchor>
  <xdr:twoCellAnchor editAs="oneCell">
    <xdr:from>
      <xdr:col>1</xdr:col>
      <xdr:colOff>28575</xdr:colOff>
      <xdr:row>1121</xdr:row>
      <xdr:rowOff>158750</xdr:rowOff>
    </xdr:from>
    <xdr:to>
      <xdr:col>1</xdr:col>
      <xdr:colOff>511175</xdr:colOff>
      <xdr:row>1122</xdr:row>
      <xdr:rowOff>104775</xdr:rowOff>
    </xdr:to>
    <xdr:pic>
      <xdr:nvPicPr>
        <xdr:cNvPr id="4520" name="Subgraph-paige80550583">
          <a:extLst>
            <a:ext uri="{FF2B5EF4-FFF2-40B4-BE49-F238E27FC236}">
              <a16:creationId xmlns:a16="http://schemas.microsoft.com/office/drawing/2014/main" id="{DF4FBB38-E437-46DD-9F4C-4C9F6BA2E97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16401250"/>
          <a:ext cx="482600" cy="317500"/>
        </a:xfrm>
        <a:prstGeom prst="rect">
          <a:avLst/>
        </a:prstGeom>
      </xdr:spPr>
    </xdr:pic>
    <xdr:clientData/>
  </xdr:twoCellAnchor>
  <xdr:twoCellAnchor editAs="oneCell">
    <xdr:from>
      <xdr:col>1</xdr:col>
      <xdr:colOff>28575</xdr:colOff>
      <xdr:row>1122</xdr:row>
      <xdr:rowOff>155575</xdr:rowOff>
    </xdr:from>
    <xdr:to>
      <xdr:col>1</xdr:col>
      <xdr:colOff>511175</xdr:colOff>
      <xdr:row>1123</xdr:row>
      <xdr:rowOff>101600</xdr:rowOff>
    </xdr:to>
    <xdr:pic>
      <xdr:nvPicPr>
        <xdr:cNvPr id="4524" name="Subgraph-dearaqril">
          <a:extLst>
            <a:ext uri="{FF2B5EF4-FFF2-40B4-BE49-F238E27FC236}">
              <a16:creationId xmlns:a16="http://schemas.microsoft.com/office/drawing/2014/main" id="{52F1E18E-C145-44CC-92A3-5013DBB037A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16769550"/>
          <a:ext cx="482600" cy="317500"/>
        </a:xfrm>
        <a:prstGeom prst="rect">
          <a:avLst/>
        </a:prstGeom>
      </xdr:spPr>
    </xdr:pic>
    <xdr:clientData/>
  </xdr:twoCellAnchor>
  <xdr:twoCellAnchor editAs="oneCell">
    <xdr:from>
      <xdr:col>1</xdr:col>
      <xdr:colOff>28575</xdr:colOff>
      <xdr:row>1123</xdr:row>
      <xdr:rowOff>152400</xdr:rowOff>
    </xdr:from>
    <xdr:to>
      <xdr:col>1</xdr:col>
      <xdr:colOff>511175</xdr:colOff>
      <xdr:row>1124</xdr:row>
      <xdr:rowOff>104775</xdr:rowOff>
    </xdr:to>
    <xdr:pic>
      <xdr:nvPicPr>
        <xdr:cNvPr id="4528" name="Subgraph-BugzL1FE">
          <a:extLst>
            <a:ext uri="{FF2B5EF4-FFF2-40B4-BE49-F238E27FC236}">
              <a16:creationId xmlns:a16="http://schemas.microsoft.com/office/drawing/2014/main" id="{0879732D-6A01-4666-B759-71198F0A20C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17137850"/>
          <a:ext cx="482600" cy="317500"/>
        </a:xfrm>
        <a:prstGeom prst="rect">
          <a:avLst/>
        </a:prstGeom>
      </xdr:spPr>
    </xdr:pic>
    <xdr:clientData/>
  </xdr:twoCellAnchor>
  <xdr:twoCellAnchor editAs="oneCell">
    <xdr:from>
      <xdr:col>1</xdr:col>
      <xdr:colOff>28575</xdr:colOff>
      <xdr:row>1124</xdr:row>
      <xdr:rowOff>149225</xdr:rowOff>
    </xdr:from>
    <xdr:to>
      <xdr:col>1</xdr:col>
      <xdr:colOff>511175</xdr:colOff>
      <xdr:row>1125</xdr:row>
      <xdr:rowOff>95250</xdr:rowOff>
    </xdr:to>
    <xdr:pic>
      <xdr:nvPicPr>
        <xdr:cNvPr id="4532" name="Subgraph-llReconll">
          <a:extLst>
            <a:ext uri="{FF2B5EF4-FFF2-40B4-BE49-F238E27FC236}">
              <a16:creationId xmlns:a16="http://schemas.microsoft.com/office/drawing/2014/main" id="{53847793-2D71-44EC-8DD8-798495C57AA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17506150"/>
          <a:ext cx="482600" cy="317500"/>
        </a:xfrm>
        <a:prstGeom prst="rect">
          <a:avLst/>
        </a:prstGeom>
      </xdr:spPr>
    </xdr:pic>
    <xdr:clientData/>
  </xdr:twoCellAnchor>
  <xdr:twoCellAnchor editAs="oneCell">
    <xdr:from>
      <xdr:col>1</xdr:col>
      <xdr:colOff>28575</xdr:colOff>
      <xdr:row>1125</xdr:row>
      <xdr:rowOff>146050</xdr:rowOff>
    </xdr:from>
    <xdr:to>
      <xdr:col>1</xdr:col>
      <xdr:colOff>511175</xdr:colOff>
      <xdr:row>1126</xdr:row>
      <xdr:rowOff>92075</xdr:rowOff>
    </xdr:to>
    <xdr:pic>
      <xdr:nvPicPr>
        <xdr:cNvPr id="4536" name="Subgraph-realPvtDewey">
          <a:extLst>
            <a:ext uri="{FF2B5EF4-FFF2-40B4-BE49-F238E27FC236}">
              <a16:creationId xmlns:a16="http://schemas.microsoft.com/office/drawing/2014/main" id="{E4DDA93F-77E9-428D-98D3-78AEF7C4135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7874450"/>
          <a:ext cx="482600" cy="317500"/>
        </a:xfrm>
        <a:prstGeom prst="rect">
          <a:avLst/>
        </a:prstGeom>
      </xdr:spPr>
    </xdr:pic>
    <xdr:clientData/>
  </xdr:twoCellAnchor>
  <xdr:twoCellAnchor editAs="oneCell">
    <xdr:from>
      <xdr:col>1</xdr:col>
      <xdr:colOff>28575</xdr:colOff>
      <xdr:row>1126</xdr:row>
      <xdr:rowOff>142875</xdr:rowOff>
    </xdr:from>
    <xdr:to>
      <xdr:col>1</xdr:col>
      <xdr:colOff>511175</xdr:colOff>
      <xdr:row>1127</xdr:row>
      <xdr:rowOff>82550</xdr:rowOff>
    </xdr:to>
    <xdr:pic>
      <xdr:nvPicPr>
        <xdr:cNvPr id="4540" name="Subgraph-MattWalshBlog">
          <a:extLst>
            <a:ext uri="{FF2B5EF4-FFF2-40B4-BE49-F238E27FC236}">
              <a16:creationId xmlns:a16="http://schemas.microsoft.com/office/drawing/2014/main" id="{0C20595C-478D-44F1-BF7A-82F181A3FC9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8242750"/>
          <a:ext cx="482600" cy="317500"/>
        </a:xfrm>
        <a:prstGeom prst="rect">
          <a:avLst/>
        </a:prstGeom>
      </xdr:spPr>
    </xdr:pic>
    <xdr:clientData/>
  </xdr:twoCellAnchor>
  <xdr:twoCellAnchor editAs="oneCell">
    <xdr:from>
      <xdr:col>1</xdr:col>
      <xdr:colOff>28575</xdr:colOff>
      <xdr:row>1127</xdr:row>
      <xdr:rowOff>139700</xdr:rowOff>
    </xdr:from>
    <xdr:to>
      <xdr:col>1</xdr:col>
      <xdr:colOff>511175</xdr:colOff>
      <xdr:row>1128</xdr:row>
      <xdr:rowOff>85725</xdr:rowOff>
    </xdr:to>
    <xdr:pic>
      <xdr:nvPicPr>
        <xdr:cNvPr id="4544" name="Subgraph-kkajaczekk">
          <a:extLst>
            <a:ext uri="{FF2B5EF4-FFF2-40B4-BE49-F238E27FC236}">
              <a16:creationId xmlns:a16="http://schemas.microsoft.com/office/drawing/2014/main" id="{A782EA64-14F4-460F-9CE6-41F9E81D21D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8611050"/>
          <a:ext cx="482600" cy="317500"/>
        </a:xfrm>
        <a:prstGeom prst="rect">
          <a:avLst/>
        </a:prstGeom>
      </xdr:spPr>
    </xdr:pic>
    <xdr:clientData/>
  </xdr:twoCellAnchor>
  <xdr:twoCellAnchor editAs="oneCell">
    <xdr:from>
      <xdr:col>1</xdr:col>
      <xdr:colOff>28575</xdr:colOff>
      <xdr:row>1128</xdr:row>
      <xdr:rowOff>136525</xdr:rowOff>
    </xdr:from>
    <xdr:to>
      <xdr:col>1</xdr:col>
      <xdr:colOff>511175</xdr:colOff>
      <xdr:row>1129</xdr:row>
      <xdr:rowOff>82550</xdr:rowOff>
    </xdr:to>
    <xdr:pic>
      <xdr:nvPicPr>
        <xdr:cNvPr id="4548" name="Subgraph-MELODRAMALWT">
          <a:extLst>
            <a:ext uri="{FF2B5EF4-FFF2-40B4-BE49-F238E27FC236}">
              <a16:creationId xmlns:a16="http://schemas.microsoft.com/office/drawing/2014/main" id="{69C17FB9-0AEC-4095-92E9-97C34C647FB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8979350"/>
          <a:ext cx="482600" cy="317500"/>
        </a:xfrm>
        <a:prstGeom prst="rect">
          <a:avLst/>
        </a:prstGeom>
      </xdr:spPr>
    </xdr:pic>
    <xdr:clientData/>
  </xdr:twoCellAnchor>
  <xdr:twoCellAnchor editAs="oneCell">
    <xdr:from>
      <xdr:col>1</xdr:col>
      <xdr:colOff>28575</xdr:colOff>
      <xdr:row>1129</xdr:row>
      <xdr:rowOff>133350</xdr:rowOff>
    </xdr:from>
    <xdr:to>
      <xdr:col>1</xdr:col>
      <xdr:colOff>511175</xdr:colOff>
      <xdr:row>1130</xdr:row>
      <xdr:rowOff>85725</xdr:rowOff>
    </xdr:to>
    <xdr:pic>
      <xdr:nvPicPr>
        <xdr:cNvPr id="4552" name="Subgraph-blood_senator">
          <a:extLst>
            <a:ext uri="{FF2B5EF4-FFF2-40B4-BE49-F238E27FC236}">
              <a16:creationId xmlns:a16="http://schemas.microsoft.com/office/drawing/2014/main" id="{C75AD10D-CB92-4839-87F7-9E485949304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19347650"/>
          <a:ext cx="482600" cy="317500"/>
        </a:xfrm>
        <a:prstGeom prst="rect">
          <a:avLst/>
        </a:prstGeom>
      </xdr:spPr>
    </xdr:pic>
    <xdr:clientData/>
  </xdr:twoCellAnchor>
  <xdr:twoCellAnchor editAs="oneCell">
    <xdr:from>
      <xdr:col>1</xdr:col>
      <xdr:colOff>28575</xdr:colOff>
      <xdr:row>1130</xdr:row>
      <xdr:rowOff>130175</xdr:rowOff>
    </xdr:from>
    <xdr:to>
      <xdr:col>1</xdr:col>
      <xdr:colOff>511175</xdr:colOff>
      <xdr:row>1131</xdr:row>
      <xdr:rowOff>76200</xdr:rowOff>
    </xdr:to>
    <xdr:pic>
      <xdr:nvPicPr>
        <xdr:cNvPr id="4556" name="Subgraph-JamesMartinSJ">
          <a:extLst>
            <a:ext uri="{FF2B5EF4-FFF2-40B4-BE49-F238E27FC236}">
              <a16:creationId xmlns:a16="http://schemas.microsoft.com/office/drawing/2014/main" id="{B7B00D4B-7A3A-48FA-A2F2-1A224DD0B11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19715950"/>
          <a:ext cx="482600" cy="317500"/>
        </a:xfrm>
        <a:prstGeom prst="rect">
          <a:avLst/>
        </a:prstGeom>
      </xdr:spPr>
    </xdr:pic>
    <xdr:clientData/>
  </xdr:twoCellAnchor>
  <xdr:twoCellAnchor editAs="oneCell">
    <xdr:from>
      <xdr:col>1</xdr:col>
      <xdr:colOff>28575</xdr:colOff>
      <xdr:row>1131</xdr:row>
      <xdr:rowOff>127000</xdr:rowOff>
    </xdr:from>
    <xdr:to>
      <xdr:col>1</xdr:col>
      <xdr:colOff>511175</xdr:colOff>
      <xdr:row>1132</xdr:row>
      <xdr:rowOff>73025</xdr:rowOff>
    </xdr:to>
    <xdr:pic>
      <xdr:nvPicPr>
        <xdr:cNvPr id="4560" name="Subgraph-homeinbristol">
          <a:extLst>
            <a:ext uri="{FF2B5EF4-FFF2-40B4-BE49-F238E27FC236}">
              <a16:creationId xmlns:a16="http://schemas.microsoft.com/office/drawing/2014/main" id="{B4CA08F2-6358-4585-AEFC-6B3F0FF4959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0084250"/>
          <a:ext cx="482600" cy="317500"/>
        </a:xfrm>
        <a:prstGeom prst="rect">
          <a:avLst/>
        </a:prstGeom>
      </xdr:spPr>
    </xdr:pic>
    <xdr:clientData/>
  </xdr:twoCellAnchor>
  <xdr:twoCellAnchor editAs="oneCell">
    <xdr:from>
      <xdr:col>1</xdr:col>
      <xdr:colOff>28575</xdr:colOff>
      <xdr:row>1132</xdr:row>
      <xdr:rowOff>123825</xdr:rowOff>
    </xdr:from>
    <xdr:to>
      <xdr:col>1</xdr:col>
      <xdr:colOff>511175</xdr:colOff>
      <xdr:row>1133</xdr:row>
      <xdr:rowOff>63500</xdr:rowOff>
    </xdr:to>
    <xdr:pic>
      <xdr:nvPicPr>
        <xdr:cNvPr id="4564" name="Subgraph-nadinebh_">
          <a:extLst>
            <a:ext uri="{FF2B5EF4-FFF2-40B4-BE49-F238E27FC236}">
              <a16:creationId xmlns:a16="http://schemas.microsoft.com/office/drawing/2014/main" id="{42E27E58-DF2D-4960-9B2C-A89CA604626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0452550"/>
          <a:ext cx="482600" cy="317500"/>
        </a:xfrm>
        <a:prstGeom prst="rect">
          <a:avLst/>
        </a:prstGeom>
      </xdr:spPr>
    </xdr:pic>
    <xdr:clientData/>
  </xdr:twoCellAnchor>
  <xdr:twoCellAnchor editAs="oneCell">
    <xdr:from>
      <xdr:col>1</xdr:col>
      <xdr:colOff>28575</xdr:colOff>
      <xdr:row>1133</xdr:row>
      <xdr:rowOff>120650</xdr:rowOff>
    </xdr:from>
    <xdr:to>
      <xdr:col>1</xdr:col>
      <xdr:colOff>511175</xdr:colOff>
      <xdr:row>1134</xdr:row>
      <xdr:rowOff>66675</xdr:rowOff>
    </xdr:to>
    <xdr:pic>
      <xdr:nvPicPr>
        <xdr:cNvPr id="4568" name="Subgraph-BLoNy85">
          <a:extLst>
            <a:ext uri="{FF2B5EF4-FFF2-40B4-BE49-F238E27FC236}">
              <a16:creationId xmlns:a16="http://schemas.microsoft.com/office/drawing/2014/main" id="{6EA675C5-CE45-459E-8FF9-07E4DE94D3A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20820850"/>
          <a:ext cx="482600" cy="317500"/>
        </a:xfrm>
        <a:prstGeom prst="rect">
          <a:avLst/>
        </a:prstGeom>
      </xdr:spPr>
    </xdr:pic>
    <xdr:clientData/>
  </xdr:twoCellAnchor>
  <xdr:twoCellAnchor editAs="oneCell">
    <xdr:from>
      <xdr:col>1</xdr:col>
      <xdr:colOff>28575</xdr:colOff>
      <xdr:row>1134</xdr:row>
      <xdr:rowOff>117475</xdr:rowOff>
    </xdr:from>
    <xdr:to>
      <xdr:col>1</xdr:col>
      <xdr:colOff>511175</xdr:colOff>
      <xdr:row>1135</xdr:row>
      <xdr:rowOff>63500</xdr:rowOff>
    </xdr:to>
    <xdr:pic>
      <xdr:nvPicPr>
        <xdr:cNvPr id="4572" name="Subgraph-SneakyJoeWGR">
          <a:extLst>
            <a:ext uri="{FF2B5EF4-FFF2-40B4-BE49-F238E27FC236}">
              <a16:creationId xmlns:a16="http://schemas.microsoft.com/office/drawing/2014/main" id="{CE9FCCA0-E8BE-44FD-85D3-AF0BD25E5DF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1189150"/>
          <a:ext cx="482600" cy="317500"/>
        </a:xfrm>
        <a:prstGeom prst="rect">
          <a:avLst/>
        </a:prstGeom>
      </xdr:spPr>
    </xdr:pic>
    <xdr:clientData/>
  </xdr:twoCellAnchor>
  <xdr:twoCellAnchor editAs="oneCell">
    <xdr:from>
      <xdr:col>1</xdr:col>
      <xdr:colOff>28575</xdr:colOff>
      <xdr:row>1135</xdr:row>
      <xdr:rowOff>114300</xdr:rowOff>
    </xdr:from>
    <xdr:to>
      <xdr:col>1</xdr:col>
      <xdr:colOff>511175</xdr:colOff>
      <xdr:row>1136</xdr:row>
      <xdr:rowOff>66675</xdr:rowOff>
    </xdr:to>
    <xdr:pic>
      <xdr:nvPicPr>
        <xdr:cNvPr id="4576" name="Subgraph-mynameisntdave">
          <a:extLst>
            <a:ext uri="{FF2B5EF4-FFF2-40B4-BE49-F238E27FC236}">
              <a16:creationId xmlns:a16="http://schemas.microsoft.com/office/drawing/2014/main" id="{DCBE0859-314D-4F0F-8ADB-AA793B3CD0A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1557450"/>
          <a:ext cx="482600" cy="317500"/>
        </a:xfrm>
        <a:prstGeom prst="rect">
          <a:avLst/>
        </a:prstGeom>
      </xdr:spPr>
    </xdr:pic>
    <xdr:clientData/>
  </xdr:twoCellAnchor>
  <xdr:twoCellAnchor editAs="oneCell">
    <xdr:from>
      <xdr:col>1</xdr:col>
      <xdr:colOff>28575</xdr:colOff>
      <xdr:row>1136</xdr:row>
      <xdr:rowOff>111125</xdr:rowOff>
    </xdr:from>
    <xdr:to>
      <xdr:col>1</xdr:col>
      <xdr:colOff>511175</xdr:colOff>
      <xdr:row>1137</xdr:row>
      <xdr:rowOff>57150</xdr:rowOff>
    </xdr:to>
    <xdr:pic>
      <xdr:nvPicPr>
        <xdr:cNvPr id="4580" name="Subgraph-kyleayers">
          <a:extLst>
            <a:ext uri="{FF2B5EF4-FFF2-40B4-BE49-F238E27FC236}">
              <a16:creationId xmlns:a16="http://schemas.microsoft.com/office/drawing/2014/main" id="{2D934DEA-6C53-4CEA-9129-89B82756C53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1925750"/>
          <a:ext cx="482600" cy="317500"/>
        </a:xfrm>
        <a:prstGeom prst="rect">
          <a:avLst/>
        </a:prstGeom>
      </xdr:spPr>
    </xdr:pic>
    <xdr:clientData/>
  </xdr:twoCellAnchor>
  <xdr:twoCellAnchor editAs="oneCell">
    <xdr:from>
      <xdr:col>1</xdr:col>
      <xdr:colOff>28575</xdr:colOff>
      <xdr:row>1137</xdr:row>
      <xdr:rowOff>107950</xdr:rowOff>
    </xdr:from>
    <xdr:to>
      <xdr:col>1</xdr:col>
      <xdr:colOff>511175</xdr:colOff>
      <xdr:row>1138</xdr:row>
      <xdr:rowOff>53975</xdr:rowOff>
    </xdr:to>
    <xdr:pic>
      <xdr:nvPicPr>
        <xdr:cNvPr id="4584" name="Subgraph-RobboSprint">
          <a:extLst>
            <a:ext uri="{FF2B5EF4-FFF2-40B4-BE49-F238E27FC236}">
              <a16:creationId xmlns:a16="http://schemas.microsoft.com/office/drawing/2014/main" id="{4CA93C9A-39CD-4E7B-83D8-6C5666BF0C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22294050"/>
          <a:ext cx="482600" cy="317500"/>
        </a:xfrm>
        <a:prstGeom prst="rect">
          <a:avLst/>
        </a:prstGeom>
      </xdr:spPr>
    </xdr:pic>
    <xdr:clientData/>
  </xdr:twoCellAnchor>
  <xdr:twoCellAnchor editAs="oneCell">
    <xdr:from>
      <xdr:col>1</xdr:col>
      <xdr:colOff>28575</xdr:colOff>
      <xdr:row>1138</xdr:row>
      <xdr:rowOff>104775</xdr:rowOff>
    </xdr:from>
    <xdr:to>
      <xdr:col>1</xdr:col>
      <xdr:colOff>511175</xdr:colOff>
      <xdr:row>1139</xdr:row>
      <xdr:rowOff>44450</xdr:rowOff>
    </xdr:to>
    <xdr:pic>
      <xdr:nvPicPr>
        <xdr:cNvPr id="4588" name="Subgraph-brfootball">
          <a:extLst>
            <a:ext uri="{FF2B5EF4-FFF2-40B4-BE49-F238E27FC236}">
              <a16:creationId xmlns:a16="http://schemas.microsoft.com/office/drawing/2014/main" id="{48F892A2-063D-4455-9C49-8F9D7F617DA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22662350"/>
          <a:ext cx="482600" cy="317500"/>
        </a:xfrm>
        <a:prstGeom prst="rect">
          <a:avLst/>
        </a:prstGeom>
      </xdr:spPr>
    </xdr:pic>
    <xdr:clientData/>
  </xdr:twoCellAnchor>
  <xdr:twoCellAnchor editAs="oneCell">
    <xdr:from>
      <xdr:col>1</xdr:col>
      <xdr:colOff>28575</xdr:colOff>
      <xdr:row>1139</xdr:row>
      <xdr:rowOff>101600</xdr:rowOff>
    </xdr:from>
    <xdr:to>
      <xdr:col>1</xdr:col>
      <xdr:colOff>511175</xdr:colOff>
      <xdr:row>1140</xdr:row>
      <xdr:rowOff>47625</xdr:rowOff>
    </xdr:to>
    <xdr:pic>
      <xdr:nvPicPr>
        <xdr:cNvPr id="4592" name="Subgraph-azurechryysalis">
          <a:extLst>
            <a:ext uri="{FF2B5EF4-FFF2-40B4-BE49-F238E27FC236}">
              <a16:creationId xmlns:a16="http://schemas.microsoft.com/office/drawing/2014/main" id="{27CB7EFF-C51F-47E1-89EA-3DD50D2313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3030650"/>
          <a:ext cx="482600" cy="317500"/>
        </a:xfrm>
        <a:prstGeom prst="rect">
          <a:avLst/>
        </a:prstGeom>
      </xdr:spPr>
    </xdr:pic>
    <xdr:clientData/>
  </xdr:twoCellAnchor>
  <xdr:twoCellAnchor editAs="oneCell">
    <xdr:from>
      <xdr:col>1</xdr:col>
      <xdr:colOff>28575</xdr:colOff>
      <xdr:row>1140</xdr:row>
      <xdr:rowOff>98425</xdr:rowOff>
    </xdr:from>
    <xdr:to>
      <xdr:col>1</xdr:col>
      <xdr:colOff>511175</xdr:colOff>
      <xdr:row>1141</xdr:row>
      <xdr:rowOff>44450</xdr:rowOff>
    </xdr:to>
    <xdr:pic>
      <xdr:nvPicPr>
        <xdr:cNvPr id="4596" name="Subgraph-DamitMC">
          <a:extLst>
            <a:ext uri="{FF2B5EF4-FFF2-40B4-BE49-F238E27FC236}">
              <a16:creationId xmlns:a16="http://schemas.microsoft.com/office/drawing/2014/main" id="{118B82E4-04AE-434B-B02B-BCB8332631D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3398950"/>
          <a:ext cx="482600" cy="317500"/>
        </a:xfrm>
        <a:prstGeom prst="rect">
          <a:avLst/>
        </a:prstGeom>
      </xdr:spPr>
    </xdr:pic>
    <xdr:clientData/>
  </xdr:twoCellAnchor>
  <xdr:twoCellAnchor editAs="oneCell">
    <xdr:from>
      <xdr:col>1</xdr:col>
      <xdr:colOff>28575</xdr:colOff>
      <xdr:row>1141</xdr:row>
      <xdr:rowOff>95250</xdr:rowOff>
    </xdr:from>
    <xdr:to>
      <xdr:col>1</xdr:col>
      <xdr:colOff>511175</xdr:colOff>
      <xdr:row>1142</xdr:row>
      <xdr:rowOff>47625</xdr:rowOff>
    </xdr:to>
    <xdr:pic>
      <xdr:nvPicPr>
        <xdr:cNvPr id="4600" name="Subgraph-Jack92715">
          <a:extLst>
            <a:ext uri="{FF2B5EF4-FFF2-40B4-BE49-F238E27FC236}">
              <a16:creationId xmlns:a16="http://schemas.microsoft.com/office/drawing/2014/main" id="{D2FAB616-0395-4069-89F0-0017E740EA1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3767250"/>
          <a:ext cx="482600" cy="317500"/>
        </a:xfrm>
        <a:prstGeom prst="rect">
          <a:avLst/>
        </a:prstGeom>
      </xdr:spPr>
    </xdr:pic>
    <xdr:clientData/>
  </xdr:twoCellAnchor>
  <xdr:twoCellAnchor editAs="oneCell">
    <xdr:from>
      <xdr:col>1</xdr:col>
      <xdr:colOff>28575</xdr:colOff>
      <xdr:row>1142</xdr:row>
      <xdr:rowOff>92075</xdr:rowOff>
    </xdr:from>
    <xdr:to>
      <xdr:col>1</xdr:col>
      <xdr:colOff>511175</xdr:colOff>
      <xdr:row>1143</xdr:row>
      <xdr:rowOff>38100</xdr:rowOff>
    </xdr:to>
    <xdr:pic>
      <xdr:nvPicPr>
        <xdr:cNvPr id="4604" name="Subgraph-FargoPolice">
          <a:extLst>
            <a:ext uri="{FF2B5EF4-FFF2-40B4-BE49-F238E27FC236}">
              <a16:creationId xmlns:a16="http://schemas.microsoft.com/office/drawing/2014/main" id="{33014563-ED91-441C-8CA6-A781D429418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4135550"/>
          <a:ext cx="482600" cy="317500"/>
        </a:xfrm>
        <a:prstGeom prst="rect">
          <a:avLst/>
        </a:prstGeom>
      </xdr:spPr>
    </xdr:pic>
    <xdr:clientData/>
  </xdr:twoCellAnchor>
  <xdr:twoCellAnchor editAs="oneCell">
    <xdr:from>
      <xdr:col>1</xdr:col>
      <xdr:colOff>28575</xdr:colOff>
      <xdr:row>1143</xdr:row>
      <xdr:rowOff>88900</xdr:rowOff>
    </xdr:from>
    <xdr:to>
      <xdr:col>1</xdr:col>
      <xdr:colOff>511175</xdr:colOff>
      <xdr:row>1144</xdr:row>
      <xdr:rowOff>34925</xdr:rowOff>
    </xdr:to>
    <xdr:pic>
      <xdr:nvPicPr>
        <xdr:cNvPr id="4608" name="Subgraph-cogitarus">
          <a:extLst>
            <a:ext uri="{FF2B5EF4-FFF2-40B4-BE49-F238E27FC236}">
              <a16:creationId xmlns:a16="http://schemas.microsoft.com/office/drawing/2014/main" id="{4B33BBC7-3885-47B3-83CE-6675907B41F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24503850"/>
          <a:ext cx="482600" cy="317500"/>
        </a:xfrm>
        <a:prstGeom prst="rect">
          <a:avLst/>
        </a:prstGeom>
      </xdr:spPr>
    </xdr:pic>
    <xdr:clientData/>
  </xdr:twoCellAnchor>
  <xdr:twoCellAnchor editAs="oneCell">
    <xdr:from>
      <xdr:col>1</xdr:col>
      <xdr:colOff>28575</xdr:colOff>
      <xdr:row>1144</xdr:row>
      <xdr:rowOff>85725</xdr:rowOff>
    </xdr:from>
    <xdr:to>
      <xdr:col>1</xdr:col>
      <xdr:colOff>511175</xdr:colOff>
      <xdr:row>1145</xdr:row>
      <xdr:rowOff>25400</xdr:rowOff>
    </xdr:to>
    <xdr:pic>
      <xdr:nvPicPr>
        <xdr:cNvPr id="4612" name="Subgraph-thecjpearson">
          <a:extLst>
            <a:ext uri="{FF2B5EF4-FFF2-40B4-BE49-F238E27FC236}">
              <a16:creationId xmlns:a16="http://schemas.microsoft.com/office/drawing/2014/main" id="{DF5C2CA1-86A2-4E48-8E16-BDFC6C32B90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4872150"/>
          <a:ext cx="482600" cy="317500"/>
        </a:xfrm>
        <a:prstGeom prst="rect">
          <a:avLst/>
        </a:prstGeom>
      </xdr:spPr>
    </xdr:pic>
    <xdr:clientData/>
  </xdr:twoCellAnchor>
  <xdr:twoCellAnchor editAs="oneCell">
    <xdr:from>
      <xdr:col>1</xdr:col>
      <xdr:colOff>28575</xdr:colOff>
      <xdr:row>1145</xdr:row>
      <xdr:rowOff>82550</xdr:rowOff>
    </xdr:from>
    <xdr:to>
      <xdr:col>1</xdr:col>
      <xdr:colOff>511175</xdr:colOff>
      <xdr:row>1146</xdr:row>
      <xdr:rowOff>28575</xdr:rowOff>
    </xdr:to>
    <xdr:pic>
      <xdr:nvPicPr>
        <xdr:cNvPr id="4616" name="Subgraph-ConlonTisch">
          <a:extLst>
            <a:ext uri="{FF2B5EF4-FFF2-40B4-BE49-F238E27FC236}">
              <a16:creationId xmlns:a16="http://schemas.microsoft.com/office/drawing/2014/main" id="{A5D3DD8D-1E22-428D-B149-5F0BF096BBD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5240450"/>
          <a:ext cx="482600" cy="317500"/>
        </a:xfrm>
        <a:prstGeom prst="rect">
          <a:avLst/>
        </a:prstGeom>
      </xdr:spPr>
    </xdr:pic>
    <xdr:clientData/>
  </xdr:twoCellAnchor>
  <xdr:twoCellAnchor editAs="oneCell">
    <xdr:from>
      <xdr:col>1</xdr:col>
      <xdr:colOff>28575</xdr:colOff>
      <xdr:row>1146</xdr:row>
      <xdr:rowOff>79375</xdr:rowOff>
    </xdr:from>
    <xdr:to>
      <xdr:col>1</xdr:col>
      <xdr:colOff>511175</xdr:colOff>
      <xdr:row>1147</xdr:row>
      <xdr:rowOff>25400</xdr:rowOff>
    </xdr:to>
    <xdr:pic>
      <xdr:nvPicPr>
        <xdr:cNvPr id="4620" name="Subgraph-FlemingtonMayor">
          <a:extLst>
            <a:ext uri="{FF2B5EF4-FFF2-40B4-BE49-F238E27FC236}">
              <a16:creationId xmlns:a16="http://schemas.microsoft.com/office/drawing/2014/main" id="{E6091640-2FF4-4985-9679-4F996F7B0E4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5608750"/>
          <a:ext cx="482600" cy="317500"/>
        </a:xfrm>
        <a:prstGeom prst="rect">
          <a:avLst/>
        </a:prstGeom>
      </xdr:spPr>
    </xdr:pic>
    <xdr:clientData/>
  </xdr:twoCellAnchor>
  <xdr:twoCellAnchor editAs="oneCell">
    <xdr:from>
      <xdr:col>1</xdr:col>
      <xdr:colOff>28575</xdr:colOff>
      <xdr:row>1147</xdr:row>
      <xdr:rowOff>76200</xdr:rowOff>
    </xdr:from>
    <xdr:to>
      <xdr:col>1</xdr:col>
      <xdr:colOff>511175</xdr:colOff>
      <xdr:row>1148</xdr:row>
      <xdr:rowOff>28575</xdr:rowOff>
    </xdr:to>
    <xdr:pic>
      <xdr:nvPicPr>
        <xdr:cNvPr id="4624" name="Subgraph-Crum_Caster">
          <a:extLst>
            <a:ext uri="{FF2B5EF4-FFF2-40B4-BE49-F238E27FC236}">
              <a16:creationId xmlns:a16="http://schemas.microsoft.com/office/drawing/2014/main" id="{352025BA-58A3-44C7-A3A6-B746E8E1DAE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5977050"/>
          <a:ext cx="482600" cy="317500"/>
        </a:xfrm>
        <a:prstGeom prst="rect">
          <a:avLst/>
        </a:prstGeom>
      </xdr:spPr>
    </xdr:pic>
    <xdr:clientData/>
  </xdr:twoCellAnchor>
  <xdr:twoCellAnchor editAs="oneCell">
    <xdr:from>
      <xdr:col>1</xdr:col>
      <xdr:colOff>28575</xdr:colOff>
      <xdr:row>1148</xdr:row>
      <xdr:rowOff>73025</xdr:rowOff>
    </xdr:from>
    <xdr:to>
      <xdr:col>1</xdr:col>
      <xdr:colOff>511175</xdr:colOff>
      <xdr:row>1149</xdr:row>
      <xdr:rowOff>19050</xdr:rowOff>
    </xdr:to>
    <xdr:pic>
      <xdr:nvPicPr>
        <xdr:cNvPr id="4628" name="Subgraph-BeSeriousUSA">
          <a:extLst>
            <a:ext uri="{FF2B5EF4-FFF2-40B4-BE49-F238E27FC236}">
              <a16:creationId xmlns:a16="http://schemas.microsoft.com/office/drawing/2014/main" id="{444AD410-B1C2-4199-97E8-1C6D19ADEFD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26345350"/>
          <a:ext cx="482600" cy="317500"/>
        </a:xfrm>
        <a:prstGeom prst="rect">
          <a:avLst/>
        </a:prstGeom>
      </xdr:spPr>
    </xdr:pic>
    <xdr:clientData/>
  </xdr:twoCellAnchor>
  <xdr:twoCellAnchor editAs="oneCell">
    <xdr:from>
      <xdr:col>1</xdr:col>
      <xdr:colOff>28575</xdr:colOff>
      <xdr:row>1149</xdr:row>
      <xdr:rowOff>69850</xdr:rowOff>
    </xdr:from>
    <xdr:to>
      <xdr:col>1</xdr:col>
      <xdr:colOff>511175</xdr:colOff>
      <xdr:row>1150</xdr:row>
      <xdr:rowOff>15875</xdr:rowOff>
    </xdr:to>
    <xdr:pic>
      <xdr:nvPicPr>
        <xdr:cNvPr id="4632" name="Subgraph-sanaa_ayari">
          <a:extLst>
            <a:ext uri="{FF2B5EF4-FFF2-40B4-BE49-F238E27FC236}">
              <a16:creationId xmlns:a16="http://schemas.microsoft.com/office/drawing/2014/main" id="{E722E0AD-C7F3-4B82-8D1E-EF7F50A3E0F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6713650"/>
          <a:ext cx="482600" cy="317500"/>
        </a:xfrm>
        <a:prstGeom prst="rect">
          <a:avLst/>
        </a:prstGeom>
      </xdr:spPr>
    </xdr:pic>
    <xdr:clientData/>
  </xdr:twoCellAnchor>
  <xdr:twoCellAnchor editAs="oneCell">
    <xdr:from>
      <xdr:col>1</xdr:col>
      <xdr:colOff>28575</xdr:colOff>
      <xdr:row>1150</xdr:row>
      <xdr:rowOff>66675</xdr:rowOff>
    </xdr:from>
    <xdr:to>
      <xdr:col>1</xdr:col>
      <xdr:colOff>511175</xdr:colOff>
      <xdr:row>1151</xdr:row>
      <xdr:rowOff>6350</xdr:rowOff>
    </xdr:to>
    <xdr:pic>
      <xdr:nvPicPr>
        <xdr:cNvPr id="4636" name="Subgraph-nadine__morano">
          <a:extLst>
            <a:ext uri="{FF2B5EF4-FFF2-40B4-BE49-F238E27FC236}">
              <a16:creationId xmlns:a16="http://schemas.microsoft.com/office/drawing/2014/main" id="{C564DC57-32CF-44D2-864F-F7502F1F781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7081950"/>
          <a:ext cx="482600" cy="317500"/>
        </a:xfrm>
        <a:prstGeom prst="rect">
          <a:avLst/>
        </a:prstGeom>
      </xdr:spPr>
    </xdr:pic>
    <xdr:clientData/>
  </xdr:twoCellAnchor>
  <xdr:twoCellAnchor editAs="oneCell">
    <xdr:from>
      <xdr:col>1</xdr:col>
      <xdr:colOff>28575</xdr:colOff>
      <xdr:row>1151</xdr:row>
      <xdr:rowOff>63500</xdr:rowOff>
    </xdr:from>
    <xdr:to>
      <xdr:col>1</xdr:col>
      <xdr:colOff>511175</xdr:colOff>
      <xdr:row>1152</xdr:row>
      <xdr:rowOff>9525</xdr:rowOff>
    </xdr:to>
    <xdr:pic>
      <xdr:nvPicPr>
        <xdr:cNvPr id="4640" name="Subgraph-SparkyD19">
          <a:extLst>
            <a:ext uri="{FF2B5EF4-FFF2-40B4-BE49-F238E27FC236}">
              <a16:creationId xmlns:a16="http://schemas.microsoft.com/office/drawing/2014/main" id="{B44CA978-C1F3-42B3-8DE7-4050DA5B802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7450250"/>
          <a:ext cx="482600" cy="317500"/>
        </a:xfrm>
        <a:prstGeom prst="rect">
          <a:avLst/>
        </a:prstGeom>
      </xdr:spPr>
    </xdr:pic>
    <xdr:clientData/>
  </xdr:twoCellAnchor>
  <xdr:twoCellAnchor editAs="oneCell">
    <xdr:from>
      <xdr:col>1</xdr:col>
      <xdr:colOff>28575</xdr:colOff>
      <xdr:row>1152</xdr:row>
      <xdr:rowOff>60325</xdr:rowOff>
    </xdr:from>
    <xdr:to>
      <xdr:col>1</xdr:col>
      <xdr:colOff>511175</xdr:colOff>
      <xdr:row>1153</xdr:row>
      <xdr:rowOff>6350</xdr:rowOff>
    </xdr:to>
    <xdr:pic>
      <xdr:nvPicPr>
        <xdr:cNvPr id="4644" name="Subgraph-ChiTribKane">
          <a:extLst>
            <a:ext uri="{FF2B5EF4-FFF2-40B4-BE49-F238E27FC236}">
              <a16:creationId xmlns:a16="http://schemas.microsoft.com/office/drawing/2014/main" id="{914AC887-6386-4308-BEF6-CC12AAD522D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7818550"/>
          <a:ext cx="482600" cy="317500"/>
        </a:xfrm>
        <a:prstGeom prst="rect">
          <a:avLst/>
        </a:prstGeom>
      </xdr:spPr>
    </xdr:pic>
    <xdr:clientData/>
  </xdr:twoCellAnchor>
  <xdr:twoCellAnchor editAs="oneCell">
    <xdr:from>
      <xdr:col>1</xdr:col>
      <xdr:colOff>28575</xdr:colOff>
      <xdr:row>1153</xdr:row>
      <xdr:rowOff>57150</xdr:rowOff>
    </xdr:from>
    <xdr:to>
      <xdr:col>1</xdr:col>
      <xdr:colOff>511175</xdr:colOff>
      <xdr:row>1154</xdr:row>
      <xdr:rowOff>9525</xdr:rowOff>
    </xdr:to>
    <xdr:pic>
      <xdr:nvPicPr>
        <xdr:cNvPr id="4648" name="Subgraph-DUKEScomics">
          <a:extLst>
            <a:ext uri="{FF2B5EF4-FFF2-40B4-BE49-F238E27FC236}">
              <a16:creationId xmlns:a16="http://schemas.microsoft.com/office/drawing/2014/main" id="{C7D3264E-BB68-4FC8-99BE-A171C69DB4D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8186850"/>
          <a:ext cx="482600" cy="317500"/>
        </a:xfrm>
        <a:prstGeom prst="rect">
          <a:avLst/>
        </a:prstGeom>
      </xdr:spPr>
    </xdr:pic>
    <xdr:clientData/>
  </xdr:twoCellAnchor>
  <xdr:twoCellAnchor editAs="oneCell">
    <xdr:from>
      <xdr:col>1</xdr:col>
      <xdr:colOff>28575</xdr:colOff>
      <xdr:row>1154</xdr:row>
      <xdr:rowOff>53975</xdr:rowOff>
    </xdr:from>
    <xdr:to>
      <xdr:col>1</xdr:col>
      <xdr:colOff>511175</xdr:colOff>
      <xdr:row>1155</xdr:row>
      <xdr:rowOff>0</xdr:rowOff>
    </xdr:to>
    <xdr:pic>
      <xdr:nvPicPr>
        <xdr:cNvPr id="4652" name="Subgraph-gerryconway">
          <a:extLst>
            <a:ext uri="{FF2B5EF4-FFF2-40B4-BE49-F238E27FC236}">
              <a16:creationId xmlns:a16="http://schemas.microsoft.com/office/drawing/2014/main" id="{70BAFC9F-CC9D-4DE8-9C85-BFE79A7E58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28555150"/>
          <a:ext cx="482600" cy="317500"/>
        </a:xfrm>
        <a:prstGeom prst="rect">
          <a:avLst/>
        </a:prstGeom>
      </xdr:spPr>
    </xdr:pic>
    <xdr:clientData/>
  </xdr:twoCellAnchor>
  <xdr:twoCellAnchor editAs="oneCell">
    <xdr:from>
      <xdr:col>1</xdr:col>
      <xdr:colOff>28575</xdr:colOff>
      <xdr:row>1155</xdr:row>
      <xdr:rowOff>50800</xdr:rowOff>
    </xdr:from>
    <xdr:to>
      <xdr:col>1</xdr:col>
      <xdr:colOff>511175</xdr:colOff>
      <xdr:row>1156</xdr:row>
      <xdr:rowOff>1058</xdr:rowOff>
    </xdr:to>
    <xdr:pic>
      <xdr:nvPicPr>
        <xdr:cNvPr id="4656" name="Subgraph-ecensored20">
          <a:extLst>
            <a:ext uri="{FF2B5EF4-FFF2-40B4-BE49-F238E27FC236}">
              <a16:creationId xmlns:a16="http://schemas.microsoft.com/office/drawing/2014/main" id="{C7CEB15B-873D-4A82-BF08-6CB1CFAEAD1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28923450"/>
          <a:ext cx="482600" cy="317500"/>
        </a:xfrm>
        <a:prstGeom prst="rect">
          <a:avLst/>
        </a:prstGeom>
      </xdr:spPr>
    </xdr:pic>
    <xdr:clientData/>
  </xdr:twoCellAnchor>
  <xdr:twoCellAnchor editAs="oneCell">
    <xdr:from>
      <xdr:col>1</xdr:col>
      <xdr:colOff>28575</xdr:colOff>
      <xdr:row>1156</xdr:row>
      <xdr:rowOff>47625</xdr:rowOff>
    </xdr:from>
    <xdr:to>
      <xdr:col>1</xdr:col>
      <xdr:colOff>511175</xdr:colOff>
      <xdr:row>1157</xdr:row>
      <xdr:rowOff>1058</xdr:rowOff>
    </xdr:to>
    <xdr:pic>
      <xdr:nvPicPr>
        <xdr:cNvPr id="4660" name="Subgraph-realannapaulina">
          <a:extLst>
            <a:ext uri="{FF2B5EF4-FFF2-40B4-BE49-F238E27FC236}">
              <a16:creationId xmlns:a16="http://schemas.microsoft.com/office/drawing/2014/main" id="{55708902-3014-4C1A-A35A-B9BCE6806FC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29291750"/>
          <a:ext cx="482600" cy="317500"/>
        </a:xfrm>
        <a:prstGeom prst="rect">
          <a:avLst/>
        </a:prstGeom>
      </xdr:spPr>
    </xdr:pic>
    <xdr:clientData/>
  </xdr:twoCellAnchor>
  <xdr:twoCellAnchor editAs="oneCell">
    <xdr:from>
      <xdr:col>1</xdr:col>
      <xdr:colOff>28575</xdr:colOff>
      <xdr:row>1157</xdr:row>
      <xdr:rowOff>44450</xdr:rowOff>
    </xdr:from>
    <xdr:to>
      <xdr:col>1</xdr:col>
      <xdr:colOff>511175</xdr:colOff>
      <xdr:row>1157</xdr:row>
      <xdr:rowOff>361950</xdr:rowOff>
    </xdr:to>
    <xdr:pic>
      <xdr:nvPicPr>
        <xdr:cNvPr id="4664" name="Subgraph-Moonglorious2">
          <a:extLst>
            <a:ext uri="{FF2B5EF4-FFF2-40B4-BE49-F238E27FC236}">
              <a16:creationId xmlns:a16="http://schemas.microsoft.com/office/drawing/2014/main" id="{274FEC43-3A15-4EDB-8247-204CE9760E3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29660050"/>
          <a:ext cx="482600" cy="317500"/>
        </a:xfrm>
        <a:prstGeom prst="rect">
          <a:avLst/>
        </a:prstGeom>
      </xdr:spPr>
    </xdr:pic>
    <xdr:clientData/>
  </xdr:twoCellAnchor>
  <xdr:twoCellAnchor editAs="oneCell">
    <xdr:from>
      <xdr:col>1</xdr:col>
      <xdr:colOff>28575</xdr:colOff>
      <xdr:row>1158</xdr:row>
      <xdr:rowOff>41275</xdr:rowOff>
    </xdr:from>
    <xdr:to>
      <xdr:col>1</xdr:col>
      <xdr:colOff>511175</xdr:colOff>
      <xdr:row>1158</xdr:row>
      <xdr:rowOff>358775</xdr:rowOff>
    </xdr:to>
    <xdr:pic>
      <xdr:nvPicPr>
        <xdr:cNvPr id="4668" name="Subgraph-spacejellybeans">
          <a:extLst>
            <a:ext uri="{FF2B5EF4-FFF2-40B4-BE49-F238E27FC236}">
              <a16:creationId xmlns:a16="http://schemas.microsoft.com/office/drawing/2014/main" id="{F750F611-4E1C-480F-BA2C-C9FEE8AF397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0028350"/>
          <a:ext cx="482600" cy="317500"/>
        </a:xfrm>
        <a:prstGeom prst="rect">
          <a:avLst/>
        </a:prstGeom>
      </xdr:spPr>
    </xdr:pic>
    <xdr:clientData/>
  </xdr:twoCellAnchor>
  <xdr:twoCellAnchor editAs="oneCell">
    <xdr:from>
      <xdr:col>1</xdr:col>
      <xdr:colOff>28575</xdr:colOff>
      <xdr:row>1159</xdr:row>
      <xdr:rowOff>38100</xdr:rowOff>
    </xdr:from>
    <xdr:to>
      <xdr:col>1</xdr:col>
      <xdr:colOff>511175</xdr:colOff>
      <xdr:row>1159</xdr:row>
      <xdr:rowOff>349250</xdr:rowOff>
    </xdr:to>
    <xdr:pic>
      <xdr:nvPicPr>
        <xdr:cNvPr id="4672" name="Subgraph-libtardsridiots">
          <a:extLst>
            <a:ext uri="{FF2B5EF4-FFF2-40B4-BE49-F238E27FC236}">
              <a16:creationId xmlns:a16="http://schemas.microsoft.com/office/drawing/2014/main" id="{30125C80-6D38-4AD9-AB2E-6DEF793C102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0396650"/>
          <a:ext cx="482600" cy="317500"/>
        </a:xfrm>
        <a:prstGeom prst="rect">
          <a:avLst/>
        </a:prstGeom>
      </xdr:spPr>
    </xdr:pic>
    <xdr:clientData/>
  </xdr:twoCellAnchor>
  <xdr:twoCellAnchor editAs="oneCell">
    <xdr:from>
      <xdr:col>1</xdr:col>
      <xdr:colOff>28575</xdr:colOff>
      <xdr:row>1160</xdr:row>
      <xdr:rowOff>34925</xdr:rowOff>
    </xdr:from>
    <xdr:to>
      <xdr:col>1</xdr:col>
      <xdr:colOff>511175</xdr:colOff>
      <xdr:row>1160</xdr:row>
      <xdr:rowOff>352425</xdr:rowOff>
    </xdr:to>
    <xdr:pic>
      <xdr:nvPicPr>
        <xdr:cNvPr id="4676" name="Subgraph-komonews">
          <a:extLst>
            <a:ext uri="{FF2B5EF4-FFF2-40B4-BE49-F238E27FC236}">
              <a16:creationId xmlns:a16="http://schemas.microsoft.com/office/drawing/2014/main" id="{22D5F44B-FD72-489E-9F80-1B0123E64C6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0764950"/>
          <a:ext cx="482600" cy="317500"/>
        </a:xfrm>
        <a:prstGeom prst="rect">
          <a:avLst/>
        </a:prstGeom>
      </xdr:spPr>
    </xdr:pic>
    <xdr:clientData/>
  </xdr:twoCellAnchor>
  <xdr:twoCellAnchor editAs="oneCell">
    <xdr:from>
      <xdr:col>1</xdr:col>
      <xdr:colOff>28575</xdr:colOff>
      <xdr:row>1161</xdr:row>
      <xdr:rowOff>31750</xdr:rowOff>
    </xdr:from>
    <xdr:to>
      <xdr:col>1</xdr:col>
      <xdr:colOff>511175</xdr:colOff>
      <xdr:row>1161</xdr:row>
      <xdr:rowOff>349250</xdr:rowOff>
    </xdr:to>
    <xdr:pic>
      <xdr:nvPicPr>
        <xdr:cNvPr id="4680" name="Subgraph-blackmetalweld">
          <a:extLst>
            <a:ext uri="{FF2B5EF4-FFF2-40B4-BE49-F238E27FC236}">
              <a16:creationId xmlns:a16="http://schemas.microsoft.com/office/drawing/2014/main" id="{2B6A069A-C594-4EE8-B6B5-C3574F33A15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1133250"/>
          <a:ext cx="482600" cy="317500"/>
        </a:xfrm>
        <a:prstGeom prst="rect">
          <a:avLst/>
        </a:prstGeom>
      </xdr:spPr>
    </xdr:pic>
    <xdr:clientData/>
  </xdr:twoCellAnchor>
  <xdr:twoCellAnchor editAs="oneCell">
    <xdr:from>
      <xdr:col>1</xdr:col>
      <xdr:colOff>28575</xdr:colOff>
      <xdr:row>1162</xdr:row>
      <xdr:rowOff>28575</xdr:rowOff>
    </xdr:from>
    <xdr:to>
      <xdr:col>1</xdr:col>
      <xdr:colOff>511175</xdr:colOff>
      <xdr:row>1162</xdr:row>
      <xdr:rowOff>352425</xdr:rowOff>
    </xdr:to>
    <xdr:pic>
      <xdr:nvPicPr>
        <xdr:cNvPr id="4684" name="Subgraph-zayer_dounya">
          <a:extLst>
            <a:ext uri="{FF2B5EF4-FFF2-40B4-BE49-F238E27FC236}">
              <a16:creationId xmlns:a16="http://schemas.microsoft.com/office/drawing/2014/main" id="{F694C0B3-9C88-4542-B138-8740AEC578B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1501550"/>
          <a:ext cx="482600" cy="317500"/>
        </a:xfrm>
        <a:prstGeom prst="rect">
          <a:avLst/>
        </a:prstGeom>
      </xdr:spPr>
    </xdr:pic>
    <xdr:clientData/>
  </xdr:twoCellAnchor>
  <xdr:twoCellAnchor editAs="oneCell">
    <xdr:from>
      <xdr:col>1</xdr:col>
      <xdr:colOff>28575</xdr:colOff>
      <xdr:row>1163</xdr:row>
      <xdr:rowOff>25400</xdr:rowOff>
    </xdr:from>
    <xdr:to>
      <xdr:col>1</xdr:col>
      <xdr:colOff>511175</xdr:colOff>
      <xdr:row>1163</xdr:row>
      <xdr:rowOff>342900</xdr:rowOff>
    </xdr:to>
    <xdr:pic>
      <xdr:nvPicPr>
        <xdr:cNvPr id="4688" name="Subgraph-NormalToon">
          <a:extLst>
            <a:ext uri="{FF2B5EF4-FFF2-40B4-BE49-F238E27FC236}">
              <a16:creationId xmlns:a16="http://schemas.microsoft.com/office/drawing/2014/main" id="{F59B9A2B-7954-4E0D-B53E-0F3A3ED1AEE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1869850"/>
          <a:ext cx="482600" cy="317500"/>
        </a:xfrm>
        <a:prstGeom prst="rect">
          <a:avLst/>
        </a:prstGeom>
      </xdr:spPr>
    </xdr:pic>
    <xdr:clientData/>
  </xdr:twoCellAnchor>
  <xdr:twoCellAnchor editAs="oneCell">
    <xdr:from>
      <xdr:col>1</xdr:col>
      <xdr:colOff>28575</xdr:colOff>
      <xdr:row>1164</xdr:row>
      <xdr:rowOff>22225</xdr:rowOff>
    </xdr:from>
    <xdr:to>
      <xdr:col>1</xdr:col>
      <xdr:colOff>511175</xdr:colOff>
      <xdr:row>1164</xdr:row>
      <xdr:rowOff>339725</xdr:rowOff>
    </xdr:to>
    <xdr:pic>
      <xdr:nvPicPr>
        <xdr:cNvPr id="4692" name="Subgraph-Wootpad">
          <a:extLst>
            <a:ext uri="{FF2B5EF4-FFF2-40B4-BE49-F238E27FC236}">
              <a16:creationId xmlns:a16="http://schemas.microsoft.com/office/drawing/2014/main" id="{C447A7E8-6C63-45CC-B17E-284F53F9655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2238150"/>
          <a:ext cx="482600" cy="317500"/>
        </a:xfrm>
        <a:prstGeom prst="rect">
          <a:avLst/>
        </a:prstGeom>
      </xdr:spPr>
    </xdr:pic>
    <xdr:clientData/>
  </xdr:twoCellAnchor>
  <xdr:twoCellAnchor editAs="oneCell">
    <xdr:from>
      <xdr:col>1</xdr:col>
      <xdr:colOff>28575</xdr:colOff>
      <xdr:row>1165</xdr:row>
      <xdr:rowOff>19050</xdr:rowOff>
    </xdr:from>
    <xdr:to>
      <xdr:col>1</xdr:col>
      <xdr:colOff>511175</xdr:colOff>
      <xdr:row>1165</xdr:row>
      <xdr:rowOff>330200</xdr:rowOff>
    </xdr:to>
    <xdr:pic>
      <xdr:nvPicPr>
        <xdr:cNvPr id="4696" name="Subgraph-NicoleKrum1">
          <a:extLst>
            <a:ext uri="{FF2B5EF4-FFF2-40B4-BE49-F238E27FC236}">
              <a16:creationId xmlns:a16="http://schemas.microsoft.com/office/drawing/2014/main" id="{59F36C53-A9E7-41D1-9B17-CEFA9F73296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2606450"/>
          <a:ext cx="482600" cy="317500"/>
        </a:xfrm>
        <a:prstGeom prst="rect">
          <a:avLst/>
        </a:prstGeom>
      </xdr:spPr>
    </xdr:pic>
    <xdr:clientData/>
  </xdr:twoCellAnchor>
  <xdr:twoCellAnchor editAs="oneCell">
    <xdr:from>
      <xdr:col>1</xdr:col>
      <xdr:colOff>28575</xdr:colOff>
      <xdr:row>1166</xdr:row>
      <xdr:rowOff>15875</xdr:rowOff>
    </xdr:from>
    <xdr:to>
      <xdr:col>1</xdr:col>
      <xdr:colOff>511175</xdr:colOff>
      <xdr:row>1166</xdr:row>
      <xdr:rowOff>333375</xdr:rowOff>
    </xdr:to>
    <xdr:pic>
      <xdr:nvPicPr>
        <xdr:cNvPr id="4700" name="Subgraph-BuzzPolice">
          <a:extLst>
            <a:ext uri="{FF2B5EF4-FFF2-40B4-BE49-F238E27FC236}">
              <a16:creationId xmlns:a16="http://schemas.microsoft.com/office/drawing/2014/main" id="{EA651E55-5E1D-4B15-9DA7-37FA25FE211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32974750"/>
          <a:ext cx="482600" cy="317500"/>
        </a:xfrm>
        <a:prstGeom prst="rect">
          <a:avLst/>
        </a:prstGeom>
      </xdr:spPr>
    </xdr:pic>
    <xdr:clientData/>
  </xdr:twoCellAnchor>
  <xdr:twoCellAnchor editAs="oneCell">
    <xdr:from>
      <xdr:col>1</xdr:col>
      <xdr:colOff>28575</xdr:colOff>
      <xdr:row>1167</xdr:row>
      <xdr:rowOff>12700</xdr:rowOff>
    </xdr:from>
    <xdr:to>
      <xdr:col>1</xdr:col>
      <xdr:colOff>511175</xdr:colOff>
      <xdr:row>1167</xdr:row>
      <xdr:rowOff>330200</xdr:rowOff>
    </xdr:to>
    <xdr:pic>
      <xdr:nvPicPr>
        <xdr:cNvPr id="4704" name="Subgraph-fun_kyprince">
          <a:extLst>
            <a:ext uri="{FF2B5EF4-FFF2-40B4-BE49-F238E27FC236}">
              <a16:creationId xmlns:a16="http://schemas.microsoft.com/office/drawing/2014/main" id="{A6D4975F-7D0B-4AE1-B008-6BF47BBF02B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3343050"/>
          <a:ext cx="482600" cy="317500"/>
        </a:xfrm>
        <a:prstGeom prst="rect">
          <a:avLst/>
        </a:prstGeom>
      </xdr:spPr>
    </xdr:pic>
    <xdr:clientData/>
  </xdr:twoCellAnchor>
  <xdr:twoCellAnchor editAs="oneCell">
    <xdr:from>
      <xdr:col>1</xdr:col>
      <xdr:colOff>28575</xdr:colOff>
      <xdr:row>1168</xdr:row>
      <xdr:rowOff>9525</xdr:rowOff>
    </xdr:from>
    <xdr:to>
      <xdr:col>1</xdr:col>
      <xdr:colOff>511175</xdr:colOff>
      <xdr:row>1168</xdr:row>
      <xdr:rowOff>333375</xdr:rowOff>
    </xdr:to>
    <xdr:pic>
      <xdr:nvPicPr>
        <xdr:cNvPr id="4708" name="Subgraph-bluemangroup">
          <a:extLst>
            <a:ext uri="{FF2B5EF4-FFF2-40B4-BE49-F238E27FC236}">
              <a16:creationId xmlns:a16="http://schemas.microsoft.com/office/drawing/2014/main" id="{9715EEA1-C0E9-4C26-B92B-7D179D9FD50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33711350"/>
          <a:ext cx="482600" cy="317500"/>
        </a:xfrm>
        <a:prstGeom prst="rect">
          <a:avLst/>
        </a:prstGeom>
      </xdr:spPr>
    </xdr:pic>
    <xdr:clientData/>
  </xdr:twoCellAnchor>
  <xdr:twoCellAnchor editAs="oneCell">
    <xdr:from>
      <xdr:col>1</xdr:col>
      <xdr:colOff>28575</xdr:colOff>
      <xdr:row>1169</xdr:row>
      <xdr:rowOff>6350</xdr:rowOff>
    </xdr:from>
    <xdr:to>
      <xdr:col>1</xdr:col>
      <xdr:colOff>511175</xdr:colOff>
      <xdr:row>1169</xdr:row>
      <xdr:rowOff>323850</xdr:rowOff>
    </xdr:to>
    <xdr:pic>
      <xdr:nvPicPr>
        <xdr:cNvPr id="4712" name="Subgraph-andrewwright2">
          <a:extLst>
            <a:ext uri="{FF2B5EF4-FFF2-40B4-BE49-F238E27FC236}">
              <a16:creationId xmlns:a16="http://schemas.microsoft.com/office/drawing/2014/main" id="{573DB06C-4424-4076-BFBC-C737BDC308D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4079650"/>
          <a:ext cx="482600" cy="317500"/>
        </a:xfrm>
        <a:prstGeom prst="rect">
          <a:avLst/>
        </a:prstGeom>
      </xdr:spPr>
    </xdr:pic>
    <xdr:clientData/>
  </xdr:twoCellAnchor>
  <xdr:twoCellAnchor editAs="oneCell">
    <xdr:from>
      <xdr:col>1</xdr:col>
      <xdr:colOff>28575</xdr:colOff>
      <xdr:row>1170</xdr:row>
      <xdr:rowOff>3175</xdr:rowOff>
    </xdr:from>
    <xdr:to>
      <xdr:col>1</xdr:col>
      <xdr:colOff>511175</xdr:colOff>
      <xdr:row>1170</xdr:row>
      <xdr:rowOff>320675</xdr:rowOff>
    </xdr:to>
    <xdr:pic>
      <xdr:nvPicPr>
        <xdr:cNvPr id="4716" name="Subgraph-Carl_M79">
          <a:extLst>
            <a:ext uri="{FF2B5EF4-FFF2-40B4-BE49-F238E27FC236}">
              <a16:creationId xmlns:a16="http://schemas.microsoft.com/office/drawing/2014/main" id="{9D9F7B18-4EA4-455E-9FF1-B229EBE142B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4447950"/>
          <a:ext cx="482600" cy="317500"/>
        </a:xfrm>
        <a:prstGeom prst="rect">
          <a:avLst/>
        </a:prstGeom>
      </xdr:spPr>
    </xdr:pic>
    <xdr:clientData/>
  </xdr:twoCellAnchor>
  <xdr:twoCellAnchor editAs="oneCell">
    <xdr:from>
      <xdr:col>1</xdr:col>
      <xdr:colOff>28575</xdr:colOff>
      <xdr:row>1171</xdr:row>
      <xdr:rowOff>0</xdr:rowOff>
    </xdr:from>
    <xdr:to>
      <xdr:col>1</xdr:col>
      <xdr:colOff>511175</xdr:colOff>
      <xdr:row>1171</xdr:row>
      <xdr:rowOff>311150</xdr:rowOff>
    </xdr:to>
    <xdr:pic>
      <xdr:nvPicPr>
        <xdr:cNvPr id="4720" name="Subgraph-thayumpi">
          <a:extLst>
            <a:ext uri="{FF2B5EF4-FFF2-40B4-BE49-F238E27FC236}">
              <a16:creationId xmlns:a16="http://schemas.microsoft.com/office/drawing/2014/main" id="{8FAFB247-A17F-41AC-9098-9640A4FB9BE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4816250"/>
          <a:ext cx="482600" cy="317500"/>
        </a:xfrm>
        <a:prstGeom prst="rect">
          <a:avLst/>
        </a:prstGeom>
      </xdr:spPr>
    </xdr:pic>
    <xdr:clientData/>
  </xdr:twoCellAnchor>
  <xdr:twoCellAnchor editAs="oneCell">
    <xdr:from>
      <xdr:col>1</xdr:col>
      <xdr:colOff>28575</xdr:colOff>
      <xdr:row>1171</xdr:row>
      <xdr:rowOff>368300</xdr:rowOff>
    </xdr:from>
    <xdr:to>
      <xdr:col>1</xdr:col>
      <xdr:colOff>511175</xdr:colOff>
      <xdr:row>1172</xdr:row>
      <xdr:rowOff>314325</xdr:rowOff>
    </xdr:to>
    <xdr:pic>
      <xdr:nvPicPr>
        <xdr:cNvPr id="4724" name="Subgraph-AmirPars_">
          <a:extLst>
            <a:ext uri="{FF2B5EF4-FFF2-40B4-BE49-F238E27FC236}">
              <a16:creationId xmlns:a16="http://schemas.microsoft.com/office/drawing/2014/main" id="{FD61586E-94EC-4813-BB35-8278E2E085F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5184550"/>
          <a:ext cx="482600" cy="317500"/>
        </a:xfrm>
        <a:prstGeom prst="rect">
          <a:avLst/>
        </a:prstGeom>
      </xdr:spPr>
    </xdr:pic>
    <xdr:clientData/>
  </xdr:twoCellAnchor>
  <xdr:twoCellAnchor editAs="oneCell">
    <xdr:from>
      <xdr:col>1</xdr:col>
      <xdr:colOff>28575</xdr:colOff>
      <xdr:row>1172</xdr:row>
      <xdr:rowOff>365125</xdr:rowOff>
    </xdr:from>
    <xdr:to>
      <xdr:col>1</xdr:col>
      <xdr:colOff>511175</xdr:colOff>
      <xdr:row>1173</xdr:row>
      <xdr:rowOff>311150</xdr:rowOff>
    </xdr:to>
    <xdr:pic>
      <xdr:nvPicPr>
        <xdr:cNvPr id="4728" name="Subgraph-Conserv76161604">
          <a:extLst>
            <a:ext uri="{FF2B5EF4-FFF2-40B4-BE49-F238E27FC236}">
              <a16:creationId xmlns:a16="http://schemas.microsoft.com/office/drawing/2014/main" id="{27AB8921-B84C-4F81-9E0B-65AAD9DC721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35552850"/>
          <a:ext cx="482600" cy="317500"/>
        </a:xfrm>
        <a:prstGeom prst="rect">
          <a:avLst/>
        </a:prstGeom>
      </xdr:spPr>
    </xdr:pic>
    <xdr:clientData/>
  </xdr:twoCellAnchor>
  <xdr:twoCellAnchor editAs="oneCell">
    <xdr:from>
      <xdr:col>1</xdr:col>
      <xdr:colOff>28575</xdr:colOff>
      <xdr:row>1173</xdr:row>
      <xdr:rowOff>361950</xdr:rowOff>
    </xdr:from>
    <xdr:to>
      <xdr:col>1</xdr:col>
      <xdr:colOff>511175</xdr:colOff>
      <xdr:row>1174</xdr:row>
      <xdr:rowOff>314325</xdr:rowOff>
    </xdr:to>
    <xdr:pic>
      <xdr:nvPicPr>
        <xdr:cNvPr id="4732" name="Subgraph-LeanneStuck">
          <a:extLst>
            <a:ext uri="{FF2B5EF4-FFF2-40B4-BE49-F238E27FC236}">
              <a16:creationId xmlns:a16="http://schemas.microsoft.com/office/drawing/2014/main" id="{684935DB-2F98-488D-BA02-A903763CDB8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35921150"/>
          <a:ext cx="482600" cy="317500"/>
        </a:xfrm>
        <a:prstGeom prst="rect">
          <a:avLst/>
        </a:prstGeom>
      </xdr:spPr>
    </xdr:pic>
    <xdr:clientData/>
  </xdr:twoCellAnchor>
  <xdr:twoCellAnchor editAs="oneCell">
    <xdr:from>
      <xdr:col>1</xdr:col>
      <xdr:colOff>28575</xdr:colOff>
      <xdr:row>1174</xdr:row>
      <xdr:rowOff>358775</xdr:rowOff>
    </xdr:from>
    <xdr:to>
      <xdr:col>1</xdr:col>
      <xdr:colOff>511175</xdr:colOff>
      <xdr:row>1175</xdr:row>
      <xdr:rowOff>304800</xdr:rowOff>
    </xdr:to>
    <xdr:pic>
      <xdr:nvPicPr>
        <xdr:cNvPr id="4736" name="Subgraph-I_DeMelo">
          <a:extLst>
            <a:ext uri="{FF2B5EF4-FFF2-40B4-BE49-F238E27FC236}">
              <a16:creationId xmlns:a16="http://schemas.microsoft.com/office/drawing/2014/main" id="{5F68B1B1-4856-4E54-B27E-164C9704B85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6289450"/>
          <a:ext cx="482600" cy="317500"/>
        </a:xfrm>
        <a:prstGeom prst="rect">
          <a:avLst/>
        </a:prstGeom>
      </xdr:spPr>
    </xdr:pic>
    <xdr:clientData/>
  </xdr:twoCellAnchor>
  <xdr:twoCellAnchor editAs="oneCell">
    <xdr:from>
      <xdr:col>1</xdr:col>
      <xdr:colOff>28575</xdr:colOff>
      <xdr:row>1175</xdr:row>
      <xdr:rowOff>355600</xdr:rowOff>
    </xdr:from>
    <xdr:to>
      <xdr:col>1</xdr:col>
      <xdr:colOff>511175</xdr:colOff>
      <xdr:row>1176</xdr:row>
      <xdr:rowOff>301625</xdr:rowOff>
    </xdr:to>
    <xdr:pic>
      <xdr:nvPicPr>
        <xdr:cNvPr id="4740" name="Subgraph-GMA">
          <a:extLst>
            <a:ext uri="{FF2B5EF4-FFF2-40B4-BE49-F238E27FC236}">
              <a16:creationId xmlns:a16="http://schemas.microsoft.com/office/drawing/2014/main" id="{6B5258A3-9EDC-4C4A-BA3C-6D82CD39FC4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6657750"/>
          <a:ext cx="482600" cy="317500"/>
        </a:xfrm>
        <a:prstGeom prst="rect">
          <a:avLst/>
        </a:prstGeom>
      </xdr:spPr>
    </xdr:pic>
    <xdr:clientData/>
  </xdr:twoCellAnchor>
  <xdr:twoCellAnchor editAs="oneCell">
    <xdr:from>
      <xdr:col>1</xdr:col>
      <xdr:colOff>28575</xdr:colOff>
      <xdr:row>1176</xdr:row>
      <xdr:rowOff>352425</xdr:rowOff>
    </xdr:from>
    <xdr:to>
      <xdr:col>1</xdr:col>
      <xdr:colOff>511175</xdr:colOff>
      <xdr:row>1177</xdr:row>
      <xdr:rowOff>292100</xdr:rowOff>
    </xdr:to>
    <xdr:pic>
      <xdr:nvPicPr>
        <xdr:cNvPr id="4744" name="Subgraph-evjone2019">
          <a:extLst>
            <a:ext uri="{FF2B5EF4-FFF2-40B4-BE49-F238E27FC236}">
              <a16:creationId xmlns:a16="http://schemas.microsoft.com/office/drawing/2014/main" id="{3EFC0B37-7D57-471F-971F-6D5913E3ED4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7026050"/>
          <a:ext cx="482600" cy="317500"/>
        </a:xfrm>
        <a:prstGeom prst="rect">
          <a:avLst/>
        </a:prstGeom>
      </xdr:spPr>
    </xdr:pic>
    <xdr:clientData/>
  </xdr:twoCellAnchor>
  <xdr:twoCellAnchor editAs="oneCell">
    <xdr:from>
      <xdr:col>1</xdr:col>
      <xdr:colOff>28575</xdr:colOff>
      <xdr:row>1177</xdr:row>
      <xdr:rowOff>349250</xdr:rowOff>
    </xdr:from>
    <xdr:to>
      <xdr:col>1</xdr:col>
      <xdr:colOff>511175</xdr:colOff>
      <xdr:row>1178</xdr:row>
      <xdr:rowOff>295275</xdr:rowOff>
    </xdr:to>
    <xdr:pic>
      <xdr:nvPicPr>
        <xdr:cNvPr id="4748" name="Subgraph-JayyJayy944">
          <a:extLst>
            <a:ext uri="{FF2B5EF4-FFF2-40B4-BE49-F238E27FC236}">
              <a16:creationId xmlns:a16="http://schemas.microsoft.com/office/drawing/2014/main" id="{A635500D-B9F0-4853-8403-AF61254D46D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37394350"/>
          <a:ext cx="482600" cy="317500"/>
        </a:xfrm>
        <a:prstGeom prst="rect">
          <a:avLst/>
        </a:prstGeom>
      </xdr:spPr>
    </xdr:pic>
    <xdr:clientData/>
  </xdr:twoCellAnchor>
  <xdr:twoCellAnchor editAs="oneCell">
    <xdr:from>
      <xdr:col>1</xdr:col>
      <xdr:colOff>28575</xdr:colOff>
      <xdr:row>1178</xdr:row>
      <xdr:rowOff>346075</xdr:rowOff>
    </xdr:from>
    <xdr:to>
      <xdr:col>1</xdr:col>
      <xdr:colOff>511175</xdr:colOff>
      <xdr:row>1179</xdr:row>
      <xdr:rowOff>292100</xdr:rowOff>
    </xdr:to>
    <xdr:pic>
      <xdr:nvPicPr>
        <xdr:cNvPr id="4752" name="Subgraph-MsShillow71">
          <a:extLst>
            <a:ext uri="{FF2B5EF4-FFF2-40B4-BE49-F238E27FC236}">
              <a16:creationId xmlns:a16="http://schemas.microsoft.com/office/drawing/2014/main" id="{BB93E104-FA01-4042-AEFE-5219E451BEF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37762650"/>
          <a:ext cx="482600" cy="317500"/>
        </a:xfrm>
        <a:prstGeom prst="rect">
          <a:avLst/>
        </a:prstGeom>
      </xdr:spPr>
    </xdr:pic>
    <xdr:clientData/>
  </xdr:twoCellAnchor>
  <xdr:twoCellAnchor editAs="oneCell">
    <xdr:from>
      <xdr:col>1</xdr:col>
      <xdr:colOff>28575</xdr:colOff>
      <xdr:row>1179</xdr:row>
      <xdr:rowOff>342900</xdr:rowOff>
    </xdr:from>
    <xdr:to>
      <xdr:col>1</xdr:col>
      <xdr:colOff>511175</xdr:colOff>
      <xdr:row>1180</xdr:row>
      <xdr:rowOff>295275</xdr:rowOff>
    </xdr:to>
    <xdr:pic>
      <xdr:nvPicPr>
        <xdr:cNvPr id="4756" name="Subgraph-bouncetv">
          <a:extLst>
            <a:ext uri="{FF2B5EF4-FFF2-40B4-BE49-F238E27FC236}">
              <a16:creationId xmlns:a16="http://schemas.microsoft.com/office/drawing/2014/main" id="{159A4EE6-7F8D-457B-9818-15952A092EC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38130950"/>
          <a:ext cx="482600" cy="317500"/>
        </a:xfrm>
        <a:prstGeom prst="rect">
          <a:avLst/>
        </a:prstGeom>
      </xdr:spPr>
    </xdr:pic>
    <xdr:clientData/>
  </xdr:twoCellAnchor>
  <xdr:twoCellAnchor editAs="oneCell">
    <xdr:from>
      <xdr:col>1</xdr:col>
      <xdr:colOff>28575</xdr:colOff>
      <xdr:row>1180</xdr:row>
      <xdr:rowOff>339725</xdr:rowOff>
    </xdr:from>
    <xdr:to>
      <xdr:col>1</xdr:col>
      <xdr:colOff>511175</xdr:colOff>
      <xdr:row>1181</xdr:row>
      <xdr:rowOff>285750</xdr:rowOff>
    </xdr:to>
    <xdr:pic>
      <xdr:nvPicPr>
        <xdr:cNvPr id="4760" name="Subgraph-sck8182">
          <a:extLst>
            <a:ext uri="{FF2B5EF4-FFF2-40B4-BE49-F238E27FC236}">
              <a16:creationId xmlns:a16="http://schemas.microsoft.com/office/drawing/2014/main" id="{856CD0F0-D119-4360-989A-32574B12B0E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8499250"/>
          <a:ext cx="482600" cy="317500"/>
        </a:xfrm>
        <a:prstGeom prst="rect">
          <a:avLst/>
        </a:prstGeom>
      </xdr:spPr>
    </xdr:pic>
    <xdr:clientData/>
  </xdr:twoCellAnchor>
  <xdr:twoCellAnchor editAs="oneCell">
    <xdr:from>
      <xdr:col>1</xdr:col>
      <xdr:colOff>28575</xdr:colOff>
      <xdr:row>1181</xdr:row>
      <xdr:rowOff>336550</xdr:rowOff>
    </xdr:from>
    <xdr:to>
      <xdr:col>1</xdr:col>
      <xdr:colOff>511175</xdr:colOff>
      <xdr:row>1182</xdr:row>
      <xdr:rowOff>282575</xdr:rowOff>
    </xdr:to>
    <xdr:pic>
      <xdr:nvPicPr>
        <xdr:cNvPr id="4764" name="Subgraph-VirtuaMe">
          <a:extLst>
            <a:ext uri="{FF2B5EF4-FFF2-40B4-BE49-F238E27FC236}">
              <a16:creationId xmlns:a16="http://schemas.microsoft.com/office/drawing/2014/main" id="{7F3E5CAD-9196-4AAD-B196-168798F4B9D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8867550"/>
          <a:ext cx="482600" cy="317500"/>
        </a:xfrm>
        <a:prstGeom prst="rect">
          <a:avLst/>
        </a:prstGeom>
      </xdr:spPr>
    </xdr:pic>
    <xdr:clientData/>
  </xdr:twoCellAnchor>
  <xdr:twoCellAnchor editAs="oneCell">
    <xdr:from>
      <xdr:col>1</xdr:col>
      <xdr:colOff>28575</xdr:colOff>
      <xdr:row>1182</xdr:row>
      <xdr:rowOff>333375</xdr:rowOff>
    </xdr:from>
    <xdr:to>
      <xdr:col>1</xdr:col>
      <xdr:colOff>511175</xdr:colOff>
      <xdr:row>1183</xdr:row>
      <xdr:rowOff>273050</xdr:rowOff>
    </xdr:to>
    <xdr:pic>
      <xdr:nvPicPr>
        <xdr:cNvPr id="4768" name="Subgraph-Frosty48123534">
          <a:extLst>
            <a:ext uri="{FF2B5EF4-FFF2-40B4-BE49-F238E27FC236}">
              <a16:creationId xmlns:a16="http://schemas.microsoft.com/office/drawing/2014/main" id="{CDD2779B-7A96-4BD1-BFC0-71D1C13259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9235850"/>
          <a:ext cx="482600" cy="317500"/>
        </a:xfrm>
        <a:prstGeom prst="rect">
          <a:avLst/>
        </a:prstGeom>
      </xdr:spPr>
    </xdr:pic>
    <xdr:clientData/>
  </xdr:twoCellAnchor>
  <xdr:twoCellAnchor editAs="oneCell">
    <xdr:from>
      <xdr:col>1</xdr:col>
      <xdr:colOff>28575</xdr:colOff>
      <xdr:row>1183</xdr:row>
      <xdr:rowOff>330200</xdr:rowOff>
    </xdr:from>
    <xdr:to>
      <xdr:col>1</xdr:col>
      <xdr:colOff>511175</xdr:colOff>
      <xdr:row>1184</xdr:row>
      <xdr:rowOff>276225</xdr:rowOff>
    </xdr:to>
    <xdr:pic>
      <xdr:nvPicPr>
        <xdr:cNvPr id="4772" name="Subgraph-vicpdcanada">
          <a:extLst>
            <a:ext uri="{FF2B5EF4-FFF2-40B4-BE49-F238E27FC236}">
              <a16:creationId xmlns:a16="http://schemas.microsoft.com/office/drawing/2014/main" id="{B2A6E1D8-F682-442B-8D5A-A7F42765E3C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39604150"/>
          <a:ext cx="482600" cy="317500"/>
        </a:xfrm>
        <a:prstGeom prst="rect">
          <a:avLst/>
        </a:prstGeom>
      </xdr:spPr>
    </xdr:pic>
    <xdr:clientData/>
  </xdr:twoCellAnchor>
  <xdr:twoCellAnchor editAs="oneCell">
    <xdr:from>
      <xdr:col>1</xdr:col>
      <xdr:colOff>28575</xdr:colOff>
      <xdr:row>1184</xdr:row>
      <xdr:rowOff>327025</xdr:rowOff>
    </xdr:from>
    <xdr:to>
      <xdr:col>1</xdr:col>
      <xdr:colOff>511175</xdr:colOff>
      <xdr:row>1185</xdr:row>
      <xdr:rowOff>273050</xdr:rowOff>
    </xdr:to>
    <xdr:pic>
      <xdr:nvPicPr>
        <xdr:cNvPr id="4776" name="Subgraph-Klaus40142551">
          <a:extLst>
            <a:ext uri="{FF2B5EF4-FFF2-40B4-BE49-F238E27FC236}">
              <a16:creationId xmlns:a16="http://schemas.microsoft.com/office/drawing/2014/main" id="{BA4C6E73-9B17-4685-9126-5AB98F5C862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39972450"/>
          <a:ext cx="482600" cy="317500"/>
        </a:xfrm>
        <a:prstGeom prst="rect">
          <a:avLst/>
        </a:prstGeom>
      </xdr:spPr>
    </xdr:pic>
    <xdr:clientData/>
  </xdr:twoCellAnchor>
  <xdr:twoCellAnchor editAs="oneCell">
    <xdr:from>
      <xdr:col>1</xdr:col>
      <xdr:colOff>28575</xdr:colOff>
      <xdr:row>1185</xdr:row>
      <xdr:rowOff>323850</xdr:rowOff>
    </xdr:from>
    <xdr:to>
      <xdr:col>1</xdr:col>
      <xdr:colOff>511175</xdr:colOff>
      <xdr:row>1186</xdr:row>
      <xdr:rowOff>276225</xdr:rowOff>
    </xdr:to>
    <xdr:pic>
      <xdr:nvPicPr>
        <xdr:cNvPr id="4780" name="Subgraph-MalteKaufmann">
          <a:extLst>
            <a:ext uri="{FF2B5EF4-FFF2-40B4-BE49-F238E27FC236}">
              <a16:creationId xmlns:a16="http://schemas.microsoft.com/office/drawing/2014/main" id="{F356A484-AB55-495E-AC56-8484F87912F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0340750"/>
          <a:ext cx="482600" cy="317500"/>
        </a:xfrm>
        <a:prstGeom prst="rect">
          <a:avLst/>
        </a:prstGeom>
      </xdr:spPr>
    </xdr:pic>
    <xdr:clientData/>
  </xdr:twoCellAnchor>
  <xdr:twoCellAnchor editAs="oneCell">
    <xdr:from>
      <xdr:col>1</xdr:col>
      <xdr:colOff>28575</xdr:colOff>
      <xdr:row>1186</xdr:row>
      <xdr:rowOff>320675</xdr:rowOff>
    </xdr:from>
    <xdr:to>
      <xdr:col>1</xdr:col>
      <xdr:colOff>511175</xdr:colOff>
      <xdr:row>1187</xdr:row>
      <xdr:rowOff>266700</xdr:rowOff>
    </xdr:to>
    <xdr:pic>
      <xdr:nvPicPr>
        <xdr:cNvPr id="4784" name="Subgraph-PilotGal12">
          <a:extLst>
            <a:ext uri="{FF2B5EF4-FFF2-40B4-BE49-F238E27FC236}">
              <a16:creationId xmlns:a16="http://schemas.microsoft.com/office/drawing/2014/main" id="{F51F4387-9854-4031-A28A-ECC17338C26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0709050"/>
          <a:ext cx="482600" cy="317500"/>
        </a:xfrm>
        <a:prstGeom prst="rect">
          <a:avLst/>
        </a:prstGeom>
      </xdr:spPr>
    </xdr:pic>
    <xdr:clientData/>
  </xdr:twoCellAnchor>
  <xdr:twoCellAnchor editAs="oneCell">
    <xdr:from>
      <xdr:col>1</xdr:col>
      <xdr:colOff>28575</xdr:colOff>
      <xdr:row>1187</xdr:row>
      <xdr:rowOff>317500</xdr:rowOff>
    </xdr:from>
    <xdr:to>
      <xdr:col>1</xdr:col>
      <xdr:colOff>511175</xdr:colOff>
      <xdr:row>1188</xdr:row>
      <xdr:rowOff>263525</xdr:rowOff>
    </xdr:to>
    <xdr:pic>
      <xdr:nvPicPr>
        <xdr:cNvPr id="4788" name="Subgraph-ofcrdeonjoseph">
          <a:extLst>
            <a:ext uri="{FF2B5EF4-FFF2-40B4-BE49-F238E27FC236}">
              <a16:creationId xmlns:a16="http://schemas.microsoft.com/office/drawing/2014/main" id="{164FF2CC-BF4A-4FDC-9A7A-0DAF28570A9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1077350"/>
          <a:ext cx="482600" cy="317500"/>
        </a:xfrm>
        <a:prstGeom prst="rect">
          <a:avLst/>
        </a:prstGeom>
      </xdr:spPr>
    </xdr:pic>
    <xdr:clientData/>
  </xdr:twoCellAnchor>
  <xdr:twoCellAnchor editAs="oneCell">
    <xdr:from>
      <xdr:col>1</xdr:col>
      <xdr:colOff>28575</xdr:colOff>
      <xdr:row>1188</xdr:row>
      <xdr:rowOff>314325</xdr:rowOff>
    </xdr:from>
    <xdr:to>
      <xdr:col>1</xdr:col>
      <xdr:colOff>511175</xdr:colOff>
      <xdr:row>1189</xdr:row>
      <xdr:rowOff>254000</xdr:rowOff>
    </xdr:to>
    <xdr:pic>
      <xdr:nvPicPr>
        <xdr:cNvPr id="4792" name="Subgraph-SaintSimmel">
          <a:extLst>
            <a:ext uri="{FF2B5EF4-FFF2-40B4-BE49-F238E27FC236}">
              <a16:creationId xmlns:a16="http://schemas.microsoft.com/office/drawing/2014/main" id="{16042C02-EA5F-41EC-9933-336E9F91FB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41445650"/>
          <a:ext cx="482600" cy="317500"/>
        </a:xfrm>
        <a:prstGeom prst="rect">
          <a:avLst/>
        </a:prstGeom>
      </xdr:spPr>
    </xdr:pic>
    <xdr:clientData/>
  </xdr:twoCellAnchor>
  <xdr:twoCellAnchor editAs="oneCell">
    <xdr:from>
      <xdr:col>1</xdr:col>
      <xdr:colOff>28575</xdr:colOff>
      <xdr:row>1189</xdr:row>
      <xdr:rowOff>311150</xdr:rowOff>
    </xdr:from>
    <xdr:to>
      <xdr:col>1</xdr:col>
      <xdr:colOff>511175</xdr:colOff>
      <xdr:row>1190</xdr:row>
      <xdr:rowOff>257175</xdr:rowOff>
    </xdr:to>
    <xdr:pic>
      <xdr:nvPicPr>
        <xdr:cNvPr id="4796" name="Subgraph-salsapantz">
          <a:extLst>
            <a:ext uri="{FF2B5EF4-FFF2-40B4-BE49-F238E27FC236}">
              <a16:creationId xmlns:a16="http://schemas.microsoft.com/office/drawing/2014/main" id="{1EFE0535-18B6-461F-A868-3077AF4A29C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41813950"/>
          <a:ext cx="482600" cy="317500"/>
        </a:xfrm>
        <a:prstGeom prst="rect">
          <a:avLst/>
        </a:prstGeom>
      </xdr:spPr>
    </xdr:pic>
    <xdr:clientData/>
  </xdr:twoCellAnchor>
  <xdr:twoCellAnchor editAs="oneCell">
    <xdr:from>
      <xdr:col>1</xdr:col>
      <xdr:colOff>28575</xdr:colOff>
      <xdr:row>1190</xdr:row>
      <xdr:rowOff>307975</xdr:rowOff>
    </xdr:from>
    <xdr:to>
      <xdr:col>1</xdr:col>
      <xdr:colOff>511175</xdr:colOff>
      <xdr:row>1191</xdr:row>
      <xdr:rowOff>254000</xdr:rowOff>
    </xdr:to>
    <xdr:pic>
      <xdr:nvPicPr>
        <xdr:cNvPr id="4800" name="Subgraph-kingchapstick69">
          <a:extLst>
            <a:ext uri="{FF2B5EF4-FFF2-40B4-BE49-F238E27FC236}">
              <a16:creationId xmlns:a16="http://schemas.microsoft.com/office/drawing/2014/main" id="{1DF2EF31-6EAD-4D24-9E4E-63720C30507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2182250"/>
          <a:ext cx="482600" cy="317500"/>
        </a:xfrm>
        <a:prstGeom prst="rect">
          <a:avLst/>
        </a:prstGeom>
      </xdr:spPr>
    </xdr:pic>
    <xdr:clientData/>
  </xdr:twoCellAnchor>
  <xdr:twoCellAnchor editAs="oneCell">
    <xdr:from>
      <xdr:col>1</xdr:col>
      <xdr:colOff>28575</xdr:colOff>
      <xdr:row>1191</xdr:row>
      <xdr:rowOff>304800</xdr:rowOff>
    </xdr:from>
    <xdr:to>
      <xdr:col>1</xdr:col>
      <xdr:colOff>511175</xdr:colOff>
      <xdr:row>1192</xdr:row>
      <xdr:rowOff>257175</xdr:rowOff>
    </xdr:to>
    <xdr:pic>
      <xdr:nvPicPr>
        <xdr:cNvPr id="4804" name="Subgraph-DennysDiner">
          <a:extLst>
            <a:ext uri="{FF2B5EF4-FFF2-40B4-BE49-F238E27FC236}">
              <a16:creationId xmlns:a16="http://schemas.microsoft.com/office/drawing/2014/main" id="{B2608967-EF1C-4225-8338-8B4D0378D5E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2550550"/>
          <a:ext cx="482600" cy="317500"/>
        </a:xfrm>
        <a:prstGeom prst="rect">
          <a:avLst/>
        </a:prstGeom>
      </xdr:spPr>
    </xdr:pic>
    <xdr:clientData/>
  </xdr:twoCellAnchor>
  <xdr:twoCellAnchor editAs="oneCell">
    <xdr:from>
      <xdr:col>1</xdr:col>
      <xdr:colOff>28575</xdr:colOff>
      <xdr:row>1192</xdr:row>
      <xdr:rowOff>301625</xdr:rowOff>
    </xdr:from>
    <xdr:to>
      <xdr:col>1</xdr:col>
      <xdr:colOff>511175</xdr:colOff>
      <xdr:row>1193</xdr:row>
      <xdr:rowOff>247650</xdr:rowOff>
    </xdr:to>
    <xdr:pic>
      <xdr:nvPicPr>
        <xdr:cNvPr id="4808" name="Subgraph-BetoOrc">
          <a:extLst>
            <a:ext uri="{FF2B5EF4-FFF2-40B4-BE49-F238E27FC236}">
              <a16:creationId xmlns:a16="http://schemas.microsoft.com/office/drawing/2014/main" id="{8BBC79E7-7ABD-438E-BCB6-62048738C37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2918850"/>
          <a:ext cx="482600" cy="317500"/>
        </a:xfrm>
        <a:prstGeom prst="rect">
          <a:avLst/>
        </a:prstGeom>
      </xdr:spPr>
    </xdr:pic>
    <xdr:clientData/>
  </xdr:twoCellAnchor>
  <xdr:twoCellAnchor editAs="oneCell">
    <xdr:from>
      <xdr:col>1</xdr:col>
      <xdr:colOff>28575</xdr:colOff>
      <xdr:row>1193</xdr:row>
      <xdr:rowOff>298450</xdr:rowOff>
    </xdr:from>
    <xdr:to>
      <xdr:col>1</xdr:col>
      <xdr:colOff>511175</xdr:colOff>
      <xdr:row>1194</xdr:row>
      <xdr:rowOff>244475</xdr:rowOff>
    </xdr:to>
    <xdr:pic>
      <xdr:nvPicPr>
        <xdr:cNvPr id="4812" name="Subgraph-fullzerr">
          <a:extLst>
            <a:ext uri="{FF2B5EF4-FFF2-40B4-BE49-F238E27FC236}">
              <a16:creationId xmlns:a16="http://schemas.microsoft.com/office/drawing/2014/main" id="{28880889-5C60-4AC8-A77D-192564D8134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3287150"/>
          <a:ext cx="482600" cy="317500"/>
        </a:xfrm>
        <a:prstGeom prst="rect">
          <a:avLst/>
        </a:prstGeom>
      </xdr:spPr>
    </xdr:pic>
    <xdr:clientData/>
  </xdr:twoCellAnchor>
  <xdr:twoCellAnchor editAs="oneCell">
    <xdr:from>
      <xdr:col>1</xdr:col>
      <xdr:colOff>28575</xdr:colOff>
      <xdr:row>1194</xdr:row>
      <xdr:rowOff>295275</xdr:rowOff>
    </xdr:from>
    <xdr:to>
      <xdr:col>1</xdr:col>
      <xdr:colOff>511175</xdr:colOff>
      <xdr:row>1195</xdr:row>
      <xdr:rowOff>234950</xdr:rowOff>
    </xdr:to>
    <xdr:pic>
      <xdr:nvPicPr>
        <xdr:cNvPr id="4816" name="Subgraph-SherryWernicke">
          <a:extLst>
            <a:ext uri="{FF2B5EF4-FFF2-40B4-BE49-F238E27FC236}">
              <a16:creationId xmlns:a16="http://schemas.microsoft.com/office/drawing/2014/main" id="{7FD5008A-2485-49A3-920C-186326DC38C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43655450"/>
          <a:ext cx="482600" cy="317500"/>
        </a:xfrm>
        <a:prstGeom prst="rect">
          <a:avLst/>
        </a:prstGeom>
      </xdr:spPr>
    </xdr:pic>
    <xdr:clientData/>
  </xdr:twoCellAnchor>
  <xdr:twoCellAnchor editAs="oneCell">
    <xdr:from>
      <xdr:col>1</xdr:col>
      <xdr:colOff>28575</xdr:colOff>
      <xdr:row>1195</xdr:row>
      <xdr:rowOff>292100</xdr:rowOff>
    </xdr:from>
    <xdr:to>
      <xdr:col>1</xdr:col>
      <xdr:colOff>511175</xdr:colOff>
      <xdr:row>1196</xdr:row>
      <xdr:rowOff>238125</xdr:rowOff>
    </xdr:to>
    <xdr:pic>
      <xdr:nvPicPr>
        <xdr:cNvPr id="4820" name="Subgraph-IndivisibleGCT">
          <a:extLst>
            <a:ext uri="{FF2B5EF4-FFF2-40B4-BE49-F238E27FC236}">
              <a16:creationId xmlns:a16="http://schemas.microsoft.com/office/drawing/2014/main" id="{4E80453A-1F93-487F-A9AA-599C594B266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4023750"/>
          <a:ext cx="482600" cy="317500"/>
        </a:xfrm>
        <a:prstGeom prst="rect">
          <a:avLst/>
        </a:prstGeom>
      </xdr:spPr>
    </xdr:pic>
    <xdr:clientData/>
  </xdr:twoCellAnchor>
  <xdr:twoCellAnchor editAs="oneCell">
    <xdr:from>
      <xdr:col>1</xdr:col>
      <xdr:colOff>28575</xdr:colOff>
      <xdr:row>1196</xdr:row>
      <xdr:rowOff>288925</xdr:rowOff>
    </xdr:from>
    <xdr:to>
      <xdr:col>1</xdr:col>
      <xdr:colOff>511175</xdr:colOff>
      <xdr:row>1197</xdr:row>
      <xdr:rowOff>234950</xdr:rowOff>
    </xdr:to>
    <xdr:pic>
      <xdr:nvPicPr>
        <xdr:cNvPr id="4824" name="Subgraph-eriketacost_tv">
          <a:extLst>
            <a:ext uri="{FF2B5EF4-FFF2-40B4-BE49-F238E27FC236}">
              <a16:creationId xmlns:a16="http://schemas.microsoft.com/office/drawing/2014/main" id="{4DC2EEC1-8DAA-4A83-8E82-CDEC15F97A9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4392050"/>
          <a:ext cx="482600" cy="317500"/>
        </a:xfrm>
        <a:prstGeom prst="rect">
          <a:avLst/>
        </a:prstGeom>
      </xdr:spPr>
    </xdr:pic>
    <xdr:clientData/>
  </xdr:twoCellAnchor>
  <xdr:twoCellAnchor editAs="oneCell">
    <xdr:from>
      <xdr:col>1</xdr:col>
      <xdr:colOff>28575</xdr:colOff>
      <xdr:row>1197</xdr:row>
      <xdr:rowOff>285750</xdr:rowOff>
    </xdr:from>
    <xdr:to>
      <xdr:col>1</xdr:col>
      <xdr:colOff>511175</xdr:colOff>
      <xdr:row>1198</xdr:row>
      <xdr:rowOff>238125</xdr:rowOff>
    </xdr:to>
    <xdr:pic>
      <xdr:nvPicPr>
        <xdr:cNvPr id="4828" name="Subgraph-News_8">
          <a:extLst>
            <a:ext uri="{FF2B5EF4-FFF2-40B4-BE49-F238E27FC236}">
              <a16:creationId xmlns:a16="http://schemas.microsoft.com/office/drawing/2014/main" id="{6E823FAA-42DB-4149-A01B-4733BF9D9CC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4760350"/>
          <a:ext cx="482600" cy="317500"/>
        </a:xfrm>
        <a:prstGeom prst="rect">
          <a:avLst/>
        </a:prstGeom>
      </xdr:spPr>
    </xdr:pic>
    <xdr:clientData/>
  </xdr:twoCellAnchor>
  <xdr:twoCellAnchor editAs="oneCell">
    <xdr:from>
      <xdr:col>1</xdr:col>
      <xdr:colOff>28575</xdr:colOff>
      <xdr:row>1198</xdr:row>
      <xdr:rowOff>282575</xdr:rowOff>
    </xdr:from>
    <xdr:to>
      <xdr:col>1</xdr:col>
      <xdr:colOff>511175</xdr:colOff>
      <xdr:row>1199</xdr:row>
      <xdr:rowOff>228600</xdr:rowOff>
    </xdr:to>
    <xdr:pic>
      <xdr:nvPicPr>
        <xdr:cNvPr id="4832" name="Subgraph-Olgold96">
          <a:extLst>
            <a:ext uri="{FF2B5EF4-FFF2-40B4-BE49-F238E27FC236}">
              <a16:creationId xmlns:a16="http://schemas.microsoft.com/office/drawing/2014/main" id="{C6216908-B9E3-4BB3-8514-7459849A76E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45128650"/>
          <a:ext cx="482600" cy="317500"/>
        </a:xfrm>
        <a:prstGeom prst="rect">
          <a:avLst/>
        </a:prstGeom>
      </xdr:spPr>
    </xdr:pic>
    <xdr:clientData/>
  </xdr:twoCellAnchor>
  <xdr:twoCellAnchor editAs="oneCell">
    <xdr:from>
      <xdr:col>1</xdr:col>
      <xdr:colOff>28575</xdr:colOff>
      <xdr:row>1199</xdr:row>
      <xdr:rowOff>279400</xdr:rowOff>
    </xdr:from>
    <xdr:to>
      <xdr:col>1</xdr:col>
      <xdr:colOff>511175</xdr:colOff>
      <xdr:row>1200</xdr:row>
      <xdr:rowOff>225425</xdr:rowOff>
    </xdr:to>
    <xdr:pic>
      <xdr:nvPicPr>
        <xdr:cNvPr id="4836" name="Subgraph-fox32news">
          <a:extLst>
            <a:ext uri="{FF2B5EF4-FFF2-40B4-BE49-F238E27FC236}">
              <a16:creationId xmlns:a16="http://schemas.microsoft.com/office/drawing/2014/main" id="{0BDE489B-A95D-42D1-8149-A1400BD52C0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5496950"/>
          <a:ext cx="482600" cy="317500"/>
        </a:xfrm>
        <a:prstGeom prst="rect">
          <a:avLst/>
        </a:prstGeom>
      </xdr:spPr>
    </xdr:pic>
    <xdr:clientData/>
  </xdr:twoCellAnchor>
  <xdr:twoCellAnchor editAs="oneCell">
    <xdr:from>
      <xdr:col>1</xdr:col>
      <xdr:colOff>28575</xdr:colOff>
      <xdr:row>1200</xdr:row>
      <xdr:rowOff>276225</xdr:rowOff>
    </xdr:from>
    <xdr:to>
      <xdr:col>1</xdr:col>
      <xdr:colOff>511175</xdr:colOff>
      <xdr:row>1201</xdr:row>
      <xdr:rowOff>215900</xdr:rowOff>
    </xdr:to>
    <xdr:pic>
      <xdr:nvPicPr>
        <xdr:cNvPr id="4840" name="Subgraph-missbassoon">
          <a:extLst>
            <a:ext uri="{FF2B5EF4-FFF2-40B4-BE49-F238E27FC236}">
              <a16:creationId xmlns:a16="http://schemas.microsoft.com/office/drawing/2014/main" id="{DD01673A-BFE9-464D-B3C2-9FD2E60E9E1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5865250"/>
          <a:ext cx="482600" cy="317500"/>
        </a:xfrm>
        <a:prstGeom prst="rect">
          <a:avLst/>
        </a:prstGeom>
      </xdr:spPr>
    </xdr:pic>
    <xdr:clientData/>
  </xdr:twoCellAnchor>
  <xdr:twoCellAnchor editAs="oneCell">
    <xdr:from>
      <xdr:col>1</xdr:col>
      <xdr:colOff>28575</xdr:colOff>
      <xdr:row>1201</xdr:row>
      <xdr:rowOff>273050</xdr:rowOff>
    </xdr:from>
    <xdr:to>
      <xdr:col>1</xdr:col>
      <xdr:colOff>511175</xdr:colOff>
      <xdr:row>1202</xdr:row>
      <xdr:rowOff>219075</xdr:rowOff>
    </xdr:to>
    <xdr:pic>
      <xdr:nvPicPr>
        <xdr:cNvPr id="4844" name="Subgraph-JaclynGlenn">
          <a:extLst>
            <a:ext uri="{FF2B5EF4-FFF2-40B4-BE49-F238E27FC236}">
              <a16:creationId xmlns:a16="http://schemas.microsoft.com/office/drawing/2014/main" id="{6D827C2C-0970-42B9-BC12-13AE8ABA7A1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46233550"/>
          <a:ext cx="482600" cy="317500"/>
        </a:xfrm>
        <a:prstGeom prst="rect">
          <a:avLst/>
        </a:prstGeom>
      </xdr:spPr>
    </xdr:pic>
    <xdr:clientData/>
  </xdr:twoCellAnchor>
  <xdr:twoCellAnchor editAs="oneCell">
    <xdr:from>
      <xdr:col>1</xdr:col>
      <xdr:colOff>28575</xdr:colOff>
      <xdr:row>1202</xdr:row>
      <xdr:rowOff>269875</xdr:rowOff>
    </xdr:from>
    <xdr:to>
      <xdr:col>1</xdr:col>
      <xdr:colOff>511175</xdr:colOff>
      <xdr:row>1203</xdr:row>
      <xdr:rowOff>215900</xdr:rowOff>
    </xdr:to>
    <xdr:pic>
      <xdr:nvPicPr>
        <xdr:cNvPr id="4848" name="Subgraph-BlueLineBeasts">
          <a:extLst>
            <a:ext uri="{FF2B5EF4-FFF2-40B4-BE49-F238E27FC236}">
              <a16:creationId xmlns:a16="http://schemas.microsoft.com/office/drawing/2014/main" id="{B5D9C13F-3AA2-4F58-9BAE-A97077394C2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6601850"/>
          <a:ext cx="482600" cy="317500"/>
        </a:xfrm>
        <a:prstGeom prst="rect">
          <a:avLst/>
        </a:prstGeom>
      </xdr:spPr>
    </xdr:pic>
    <xdr:clientData/>
  </xdr:twoCellAnchor>
  <xdr:twoCellAnchor editAs="oneCell">
    <xdr:from>
      <xdr:col>1</xdr:col>
      <xdr:colOff>28575</xdr:colOff>
      <xdr:row>1203</xdr:row>
      <xdr:rowOff>266700</xdr:rowOff>
    </xdr:from>
    <xdr:to>
      <xdr:col>1</xdr:col>
      <xdr:colOff>511175</xdr:colOff>
      <xdr:row>1204</xdr:row>
      <xdr:rowOff>219075</xdr:rowOff>
    </xdr:to>
    <xdr:pic>
      <xdr:nvPicPr>
        <xdr:cNvPr id="4852" name="Subgraph-ReneeSchiefer">
          <a:extLst>
            <a:ext uri="{FF2B5EF4-FFF2-40B4-BE49-F238E27FC236}">
              <a16:creationId xmlns:a16="http://schemas.microsoft.com/office/drawing/2014/main" id="{50683248-7909-4233-ACAC-3330D691DC1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46970150"/>
          <a:ext cx="482600" cy="317500"/>
        </a:xfrm>
        <a:prstGeom prst="rect">
          <a:avLst/>
        </a:prstGeom>
      </xdr:spPr>
    </xdr:pic>
    <xdr:clientData/>
  </xdr:twoCellAnchor>
  <xdr:twoCellAnchor editAs="oneCell">
    <xdr:from>
      <xdr:col>1</xdr:col>
      <xdr:colOff>28575</xdr:colOff>
      <xdr:row>1204</xdr:row>
      <xdr:rowOff>263525</xdr:rowOff>
    </xdr:from>
    <xdr:to>
      <xdr:col>1</xdr:col>
      <xdr:colOff>511175</xdr:colOff>
      <xdr:row>1205</xdr:row>
      <xdr:rowOff>209550</xdr:rowOff>
    </xdr:to>
    <xdr:pic>
      <xdr:nvPicPr>
        <xdr:cNvPr id="4856" name="Subgraph-Just_Shannah">
          <a:extLst>
            <a:ext uri="{FF2B5EF4-FFF2-40B4-BE49-F238E27FC236}">
              <a16:creationId xmlns:a16="http://schemas.microsoft.com/office/drawing/2014/main" id="{A77A98E2-4121-420B-BFF3-2A420F8059E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47338450"/>
          <a:ext cx="482600" cy="317500"/>
        </a:xfrm>
        <a:prstGeom prst="rect">
          <a:avLst/>
        </a:prstGeom>
      </xdr:spPr>
    </xdr:pic>
    <xdr:clientData/>
  </xdr:twoCellAnchor>
  <xdr:twoCellAnchor editAs="oneCell">
    <xdr:from>
      <xdr:col>1</xdr:col>
      <xdr:colOff>28575</xdr:colOff>
      <xdr:row>1205</xdr:row>
      <xdr:rowOff>260350</xdr:rowOff>
    </xdr:from>
    <xdr:to>
      <xdr:col>1</xdr:col>
      <xdr:colOff>511175</xdr:colOff>
      <xdr:row>1206</xdr:row>
      <xdr:rowOff>206375</xdr:rowOff>
    </xdr:to>
    <xdr:pic>
      <xdr:nvPicPr>
        <xdr:cNvPr id="4860" name="Subgraph-demibanging">
          <a:extLst>
            <a:ext uri="{FF2B5EF4-FFF2-40B4-BE49-F238E27FC236}">
              <a16:creationId xmlns:a16="http://schemas.microsoft.com/office/drawing/2014/main" id="{6E1079C1-52A1-4B90-BEE3-04080C4B7C8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47706750"/>
          <a:ext cx="482600" cy="317500"/>
        </a:xfrm>
        <a:prstGeom prst="rect">
          <a:avLst/>
        </a:prstGeom>
      </xdr:spPr>
    </xdr:pic>
    <xdr:clientData/>
  </xdr:twoCellAnchor>
  <xdr:twoCellAnchor editAs="oneCell">
    <xdr:from>
      <xdr:col>1</xdr:col>
      <xdr:colOff>28575</xdr:colOff>
      <xdr:row>1206</xdr:row>
      <xdr:rowOff>257175</xdr:rowOff>
    </xdr:from>
    <xdr:to>
      <xdr:col>1</xdr:col>
      <xdr:colOff>511175</xdr:colOff>
      <xdr:row>1207</xdr:row>
      <xdr:rowOff>196850</xdr:rowOff>
    </xdr:to>
    <xdr:pic>
      <xdr:nvPicPr>
        <xdr:cNvPr id="4864" name="Subgraph-spicoli_69">
          <a:extLst>
            <a:ext uri="{FF2B5EF4-FFF2-40B4-BE49-F238E27FC236}">
              <a16:creationId xmlns:a16="http://schemas.microsoft.com/office/drawing/2014/main" id="{B70650C7-14E8-4F50-8B5B-C275B1CB0FA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8075050"/>
          <a:ext cx="482600" cy="317500"/>
        </a:xfrm>
        <a:prstGeom prst="rect">
          <a:avLst/>
        </a:prstGeom>
      </xdr:spPr>
    </xdr:pic>
    <xdr:clientData/>
  </xdr:twoCellAnchor>
  <xdr:twoCellAnchor editAs="oneCell">
    <xdr:from>
      <xdr:col>1</xdr:col>
      <xdr:colOff>28575</xdr:colOff>
      <xdr:row>1207</xdr:row>
      <xdr:rowOff>254000</xdr:rowOff>
    </xdr:from>
    <xdr:to>
      <xdr:col>1</xdr:col>
      <xdr:colOff>511175</xdr:colOff>
      <xdr:row>1208</xdr:row>
      <xdr:rowOff>200025</xdr:rowOff>
    </xdr:to>
    <xdr:pic>
      <xdr:nvPicPr>
        <xdr:cNvPr id="4868" name="Subgraph-SantaMonicaPD">
          <a:extLst>
            <a:ext uri="{FF2B5EF4-FFF2-40B4-BE49-F238E27FC236}">
              <a16:creationId xmlns:a16="http://schemas.microsoft.com/office/drawing/2014/main" id="{F3F6EC0B-B29C-46A0-BD16-60EC579EB2C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8443350"/>
          <a:ext cx="482600" cy="317500"/>
        </a:xfrm>
        <a:prstGeom prst="rect">
          <a:avLst/>
        </a:prstGeom>
      </xdr:spPr>
    </xdr:pic>
    <xdr:clientData/>
  </xdr:twoCellAnchor>
  <xdr:twoCellAnchor editAs="oneCell">
    <xdr:from>
      <xdr:col>1</xdr:col>
      <xdr:colOff>28575</xdr:colOff>
      <xdr:row>1208</xdr:row>
      <xdr:rowOff>250825</xdr:rowOff>
    </xdr:from>
    <xdr:to>
      <xdr:col>1</xdr:col>
      <xdr:colOff>511175</xdr:colOff>
      <xdr:row>1209</xdr:row>
      <xdr:rowOff>196850</xdr:rowOff>
    </xdr:to>
    <xdr:pic>
      <xdr:nvPicPr>
        <xdr:cNvPr id="4872" name="Subgraph-purvynoona">
          <a:extLst>
            <a:ext uri="{FF2B5EF4-FFF2-40B4-BE49-F238E27FC236}">
              <a16:creationId xmlns:a16="http://schemas.microsoft.com/office/drawing/2014/main" id="{5F03785F-6396-4ED9-A170-E4BE2960AE3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8811650"/>
          <a:ext cx="482600" cy="317500"/>
        </a:xfrm>
        <a:prstGeom prst="rect">
          <a:avLst/>
        </a:prstGeom>
      </xdr:spPr>
    </xdr:pic>
    <xdr:clientData/>
  </xdr:twoCellAnchor>
  <xdr:twoCellAnchor editAs="oneCell">
    <xdr:from>
      <xdr:col>1</xdr:col>
      <xdr:colOff>28575</xdr:colOff>
      <xdr:row>1209</xdr:row>
      <xdr:rowOff>247650</xdr:rowOff>
    </xdr:from>
    <xdr:to>
      <xdr:col>1</xdr:col>
      <xdr:colOff>511175</xdr:colOff>
      <xdr:row>1210</xdr:row>
      <xdr:rowOff>200025</xdr:rowOff>
    </xdr:to>
    <xdr:pic>
      <xdr:nvPicPr>
        <xdr:cNvPr id="4876" name="Subgraph-baddiejezzy">
          <a:extLst>
            <a:ext uri="{FF2B5EF4-FFF2-40B4-BE49-F238E27FC236}">
              <a16:creationId xmlns:a16="http://schemas.microsoft.com/office/drawing/2014/main" id="{A4BB7530-991A-4FB6-AE5D-A8F0DA084B5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9179950"/>
          <a:ext cx="482600" cy="317500"/>
        </a:xfrm>
        <a:prstGeom prst="rect">
          <a:avLst/>
        </a:prstGeom>
      </xdr:spPr>
    </xdr:pic>
    <xdr:clientData/>
  </xdr:twoCellAnchor>
  <xdr:twoCellAnchor editAs="oneCell">
    <xdr:from>
      <xdr:col>1</xdr:col>
      <xdr:colOff>28575</xdr:colOff>
      <xdr:row>1210</xdr:row>
      <xdr:rowOff>244475</xdr:rowOff>
    </xdr:from>
    <xdr:to>
      <xdr:col>1</xdr:col>
      <xdr:colOff>511175</xdr:colOff>
      <xdr:row>1211</xdr:row>
      <xdr:rowOff>190500</xdr:rowOff>
    </xdr:to>
    <xdr:pic>
      <xdr:nvPicPr>
        <xdr:cNvPr id="4880" name="Subgraph-DeeBorden10">
          <a:extLst>
            <a:ext uri="{FF2B5EF4-FFF2-40B4-BE49-F238E27FC236}">
              <a16:creationId xmlns:a16="http://schemas.microsoft.com/office/drawing/2014/main" id="{4EA0A58C-57FF-48DB-965A-3B89FD7FF16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49548250"/>
          <a:ext cx="482600" cy="317500"/>
        </a:xfrm>
        <a:prstGeom prst="rect">
          <a:avLst/>
        </a:prstGeom>
      </xdr:spPr>
    </xdr:pic>
    <xdr:clientData/>
  </xdr:twoCellAnchor>
  <xdr:twoCellAnchor editAs="oneCell">
    <xdr:from>
      <xdr:col>1</xdr:col>
      <xdr:colOff>28575</xdr:colOff>
      <xdr:row>1211</xdr:row>
      <xdr:rowOff>241300</xdr:rowOff>
    </xdr:from>
    <xdr:to>
      <xdr:col>1</xdr:col>
      <xdr:colOff>511175</xdr:colOff>
      <xdr:row>1212</xdr:row>
      <xdr:rowOff>187325</xdr:rowOff>
    </xdr:to>
    <xdr:pic>
      <xdr:nvPicPr>
        <xdr:cNvPr id="4884" name="Subgraph-WGNOtv">
          <a:extLst>
            <a:ext uri="{FF2B5EF4-FFF2-40B4-BE49-F238E27FC236}">
              <a16:creationId xmlns:a16="http://schemas.microsoft.com/office/drawing/2014/main" id="{F1D928C7-BF22-4B02-A973-877EC3D93FD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49916550"/>
          <a:ext cx="482600" cy="317500"/>
        </a:xfrm>
        <a:prstGeom prst="rect">
          <a:avLst/>
        </a:prstGeom>
      </xdr:spPr>
    </xdr:pic>
    <xdr:clientData/>
  </xdr:twoCellAnchor>
  <xdr:twoCellAnchor editAs="oneCell">
    <xdr:from>
      <xdr:col>1</xdr:col>
      <xdr:colOff>28575</xdr:colOff>
      <xdr:row>1212</xdr:row>
      <xdr:rowOff>238125</xdr:rowOff>
    </xdr:from>
    <xdr:to>
      <xdr:col>1</xdr:col>
      <xdr:colOff>511175</xdr:colOff>
      <xdr:row>1213</xdr:row>
      <xdr:rowOff>177800</xdr:rowOff>
    </xdr:to>
    <xdr:pic>
      <xdr:nvPicPr>
        <xdr:cNvPr id="4888" name="Subgraph-tigerli13319657">
          <a:extLst>
            <a:ext uri="{FF2B5EF4-FFF2-40B4-BE49-F238E27FC236}">
              <a16:creationId xmlns:a16="http://schemas.microsoft.com/office/drawing/2014/main" id="{0B7D594E-FCE3-43B5-BAFD-B3A87327BAA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0284850"/>
          <a:ext cx="482600" cy="317500"/>
        </a:xfrm>
        <a:prstGeom prst="rect">
          <a:avLst/>
        </a:prstGeom>
      </xdr:spPr>
    </xdr:pic>
    <xdr:clientData/>
  </xdr:twoCellAnchor>
  <xdr:twoCellAnchor editAs="oneCell">
    <xdr:from>
      <xdr:col>1</xdr:col>
      <xdr:colOff>28575</xdr:colOff>
      <xdr:row>1213</xdr:row>
      <xdr:rowOff>234950</xdr:rowOff>
    </xdr:from>
    <xdr:to>
      <xdr:col>1</xdr:col>
      <xdr:colOff>511175</xdr:colOff>
      <xdr:row>1214</xdr:row>
      <xdr:rowOff>180975</xdr:rowOff>
    </xdr:to>
    <xdr:pic>
      <xdr:nvPicPr>
        <xdr:cNvPr id="4892" name="Subgraph-itsnoumanA">
          <a:extLst>
            <a:ext uri="{FF2B5EF4-FFF2-40B4-BE49-F238E27FC236}">
              <a16:creationId xmlns:a16="http://schemas.microsoft.com/office/drawing/2014/main" id="{4F025073-ED88-4295-B5F7-E5C6AF55A64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0653150"/>
          <a:ext cx="482600" cy="317500"/>
        </a:xfrm>
        <a:prstGeom prst="rect">
          <a:avLst/>
        </a:prstGeom>
      </xdr:spPr>
    </xdr:pic>
    <xdr:clientData/>
  </xdr:twoCellAnchor>
  <xdr:twoCellAnchor editAs="oneCell">
    <xdr:from>
      <xdr:col>1</xdr:col>
      <xdr:colOff>28575</xdr:colOff>
      <xdr:row>1214</xdr:row>
      <xdr:rowOff>231775</xdr:rowOff>
    </xdr:from>
    <xdr:to>
      <xdr:col>1</xdr:col>
      <xdr:colOff>511175</xdr:colOff>
      <xdr:row>1215</xdr:row>
      <xdr:rowOff>177800</xdr:rowOff>
    </xdr:to>
    <xdr:pic>
      <xdr:nvPicPr>
        <xdr:cNvPr id="4896" name="Subgraph-BerndFDollinger">
          <a:extLst>
            <a:ext uri="{FF2B5EF4-FFF2-40B4-BE49-F238E27FC236}">
              <a16:creationId xmlns:a16="http://schemas.microsoft.com/office/drawing/2014/main" id="{25D36977-F0AC-4530-87BA-C83DDEC4D46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1021450"/>
          <a:ext cx="482600" cy="317500"/>
        </a:xfrm>
        <a:prstGeom prst="rect">
          <a:avLst/>
        </a:prstGeom>
      </xdr:spPr>
    </xdr:pic>
    <xdr:clientData/>
  </xdr:twoCellAnchor>
  <xdr:twoCellAnchor editAs="oneCell">
    <xdr:from>
      <xdr:col>1</xdr:col>
      <xdr:colOff>28575</xdr:colOff>
      <xdr:row>1215</xdr:row>
      <xdr:rowOff>228600</xdr:rowOff>
    </xdr:from>
    <xdr:to>
      <xdr:col>1</xdr:col>
      <xdr:colOff>511175</xdr:colOff>
      <xdr:row>1216</xdr:row>
      <xdr:rowOff>180975</xdr:rowOff>
    </xdr:to>
    <xdr:pic>
      <xdr:nvPicPr>
        <xdr:cNvPr id="4900" name="Subgraph-SZ">
          <a:extLst>
            <a:ext uri="{FF2B5EF4-FFF2-40B4-BE49-F238E27FC236}">
              <a16:creationId xmlns:a16="http://schemas.microsoft.com/office/drawing/2014/main" id="{42ECFD10-FDEC-4F6E-8560-6993B61A8D0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1389750"/>
          <a:ext cx="482600" cy="317500"/>
        </a:xfrm>
        <a:prstGeom prst="rect">
          <a:avLst/>
        </a:prstGeom>
      </xdr:spPr>
    </xdr:pic>
    <xdr:clientData/>
  </xdr:twoCellAnchor>
  <xdr:twoCellAnchor editAs="oneCell">
    <xdr:from>
      <xdr:col>1</xdr:col>
      <xdr:colOff>28575</xdr:colOff>
      <xdr:row>1216</xdr:row>
      <xdr:rowOff>225425</xdr:rowOff>
    </xdr:from>
    <xdr:to>
      <xdr:col>1</xdr:col>
      <xdr:colOff>511175</xdr:colOff>
      <xdr:row>1217</xdr:row>
      <xdr:rowOff>171450</xdr:rowOff>
    </xdr:to>
    <xdr:pic>
      <xdr:nvPicPr>
        <xdr:cNvPr id="4904" name="Subgraph-TheHeatherPeter">
          <a:extLst>
            <a:ext uri="{FF2B5EF4-FFF2-40B4-BE49-F238E27FC236}">
              <a16:creationId xmlns:a16="http://schemas.microsoft.com/office/drawing/2014/main" id="{F5A08901-AC90-47C8-881B-235DAD9D24F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51758050"/>
          <a:ext cx="482600" cy="317500"/>
        </a:xfrm>
        <a:prstGeom prst="rect">
          <a:avLst/>
        </a:prstGeom>
      </xdr:spPr>
    </xdr:pic>
    <xdr:clientData/>
  </xdr:twoCellAnchor>
  <xdr:twoCellAnchor editAs="oneCell">
    <xdr:from>
      <xdr:col>1</xdr:col>
      <xdr:colOff>28575</xdr:colOff>
      <xdr:row>1217</xdr:row>
      <xdr:rowOff>222250</xdr:rowOff>
    </xdr:from>
    <xdr:to>
      <xdr:col>1</xdr:col>
      <xdr:colOff>511175</xdr:colOff>
      <xdr:row>1218</xdr:row>
      <xdr:rowOff>168275</xdr:rowOff>
    </xdr:to>
    <xdr:pic>
      <xdr:nvPicPr>
        <xdr:cNvPr id="4908" name="Subgraph-davidicke">
          <a:extLst>
            <a:ext uri="{FF2B5EF4-FFF2-40B4-BE49-F238E27FC236}">
              <a16:creationId xmlns:a16="http://schemas.microsoft.com/office/drawing/2014/main" id="{C8EFC8EE-45B5-42F3-869D-A2E50195ADF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2126350"/>
          <a:ext cx="482600" cy="317500"/>
        </a:xfrm>
        <a:prstGeom prst="rect">
          <a:avLst/>
        </a:prstGeom>
      </xdr:spPr>
    </xdr:pic>
    <xdr:clientData/>
  </xdr:twoCellAnchor>
  <xdr:twoCellAnchor editAs="oneCell">
    <xdr:from>
      <xdr:col>1</xdr:col>
      <xdr:colOff>28575</xdr:colOff>
      <xdr:row>1218</xdr:row>
      <xdr:rowOff>219075</xdr:rowOff>
    </xdr:from>
    <xdr:to>
      <xdr:col>1</xdr:col>
      <xdr:colOff>511175</xdr:colOff>
      <xdr:row>1219</xdr:row>
      <xdr:rowOff>158750</xdr:rowOff>
    </xdr:to>
    <xdr:pic>
      <xdr:nvPicPr>
        <xdr:cNvPr id="4912" name="Subgraph-Pepper_Patriot1">
          <a:extLst>
            <a:ext uri="{FF2B5EF4-FFF2-40B4-BE49-F238E27FC236}">
              <a16:creationId xmlns:a16="http://schemas.microsoft.com/office/drawing/2014/main" id="{E7A9D29A-C465-4DE3-B245-7CF5E6CABD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2494650"/>
          <a:ext cx="482600" cy="317500"/>
        </a:xfrm>
        <a:prstGeom prst="rect">
          <a:avLst/>
        </a:prstGeom>
      </xdr:spPr>
    </xdr:pic>
    <xdr:clientData/>
  </xdr:twoCellAnchor>
  <xdr:twoCellAnchor editAs="oneCell">
    <xdr:from>
      <xdr:col>1</xdr:col>
      <xdr:colOff>28575</xdr:colOff>
      <xdr:row>1219</xdr:row>
      <xdr:rowOff>215900</xdr:rowOff>
    </xdr:from>
    <xdr:to>
      <xdr:col>1</xdr:col>
      <xdr:colOff>511175</xdr:colOff>
      <xdr:row>1220</xdr:row>
      <xdr:rowOff>161925</xdr:rowOff>
    </xdr:to>
    <xdr:pic>
      <xdr:nvPicPr>
        <xdr:cNvPr id="4916" name="Subgraph-gracie99soccer">
          <a:extLst>
            <a:ext uri="{FF2B5EF4-FFF2-40B4-BE49-F238E27FC236}">
              <a16:creationId xmlns:a16="http://schemas.microsoft.com/office/drawing/2014/main" id="{4F0A034E-0EF5-488A-97EA-C240537E5ED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2862950"/>
          <a:ext cx="482600" cy="317500"/>
        </a:xfrm>
        <a:prstGeom prst="rect">
          <a:avLst/>
        </a:prstGeom>
      </xdr:spPr>
    </xdr:pic>
    <xdr:clientData/>
  </xdr:twoCellAnchor>
  <xdr:twoCellAnchor editAs="oneCell">
    <xdr:from>
      <xdr:col>1</xdr:col>
      <xdr:colOff>28575</xdr:colOff>
      <xdr:row>1220</xdr:row>
      <xdr:rowOff>212725</xdr:rowOff>
    </xdr:from>
    <xdr:to>
      <xdr:col>1</xdr:col>
      <xdr:colOff>511175</xdr:colOff>
      <xdr:row>1221</xdr:row>
      <xdr:rowOff>158750</xdr:rowOff>
    </xdr:to>
    <xdr:pic>
      <xdr:nvPicPr>
        <xdr:cNvPr id="4920" name="Subgraph-21Loko89">
          <a:extLst>
            <a:ext uri="{FF2B5EF4-FFF2-40B4-BE49-F238E27FC236}">
              <a16:creationId xmlns:a16="http://schemas.microsoft.com/office/drawing/2014/main" id="{7AF36BAA-1FB2-4731-99ED-D888BC393CD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53231250"/>
          <a:ext cx="482600" cy="317500"/>
        </a:xfrm>
        <a:prstGeom prst="rect">
          <a:avLst/>
        </a:prstGeom>
      </xdr:spPr>
    </xdr:pic>
    <xdr:clientData/>
  </xdr:twoCellAnchor>
  <xdr:twoCellAnchor editAs="oneCell">
    <xdr:from>
      <xdr:col>1</xdr:col>
      <xdr:colOff>28575</xdr:colOff>
      <xdr:row>1221</xdr:row>
      <xdr:rowOff>209550</xdr:rowOff>
    </xdr:from>
    <xdr:to>
      <xdr:col>1</xdr:col>
      <xdr:colOff>511175</xdr:colOff>
      <xdr:row>1222</xdr:row>
      <xdr:rowOff>161925</xdr:rowOff>
    </xdr:to>
    <xdr:pic>
      <xdr:nvPicPr>
        <xdr:cNvPr id="4924" name="Subgraph-KrystynaHutch">
          <a:extLst>
            <a:ext uri="{FF2B5EF4-FFF2-40B4-BE49-F238E27FC236}">
              <a16:creationId xmlns:a16="http://schemas.microsoft.com/office/drawing/2014/main" id="{ACA65276-D1E6-4B23-86FF-8DC91A14A7E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3599550"/>
          <a:ext cx="482600" cy="317500"/>
        </a:xfrm>
        <a:prstGeom prst="rect">
          <a:avLst/>
        </a:prstGeom>
      </xdr:spPr>
    </xdr:pic>
    <xdr:clientData/>
  </xdr:twoCellAnchor>
  <xdr:twoCellAnchor editAs="oneCell">
    <xdr:from>
      <xdr:col>1</xdr:col>
      <xdr:colOff>28575</xdr:colOff>
      <xdr:row>1222</xdr:row>
      <xdr:rowOff>206375</xdr:rowOff>
    </xdr:from>
    <xdr:to>
      <xdr:col>1</xdr:col>
      <xdr:colOff>511175</xdr:colOff>
      <xdr:row>1223</xdr:row>
      <xdr:rowOff>152400</xdr:rowOff>
    </xdr:to>
    <xdr:pic>
      <xdr:nvPicPr>
        <xdr:cNvPr id="4928" name="Subgraph-jasonstwiter">
          <a:extLst>
            <a:ext uri="{FF2B5EF4-FFF2-40B4-BE49-F238E27FC236}">
              <a16:creationId xmlns:a16="http://schemas.microsoft.com/office/drawing/2014/main" id="{F2BACB84-1CFF-4D6E-83B4-B6110A2B28E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3967850"/>
          <a:ext cx="482600" cy="317500"/>
        </a:xfrm>
        <a:prstGeom prst="rect">
          <a:avLst/>
        </a:prstGeom>
      </xdr:spPr>
    </xdr:pic>
    <xdr:clientData/>
  </xdr:twoCellAnchor>
  <xdr:twoCellAnchor editAs="oneCell">
    <xdr:from>
      <xdr:col>1</xdr:col>
      <xdr:colOff>28575</xdr:colOff>
      <xdr:row>1223</xdr:row>
      <xdr:rowOff>203200</xdr:rowOff>
    </xdr:from>
    <xdr:to>
      <xdr:col>1</xdr:col>
      <xdr:colOff>511175</xdr:colOff>
      <xdr:row>1224</xdr:row>
      <xdr:rowOff>149225</xdr:rowOff>
    </xdr:to>
    <xdr:pic>
      <xdr:nvPicPr>
        <xdr:cNvPr id="4932" name="Subgraph-Aviatrixone">
          <a:extLst>
            <a:ext uri="{FF2B5EF4-FFF2-40B4-BE49-F238E27FC236}">
              <a16:creationId xmlns:a16="http://schemas.microsoft.com/office/drawing/2014/main" id="{12184CE4-5D48-4A55-B7E8-6499137866B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54336150"/>
          <a:ext cx="482600" cy="317500"/>
        </a:xfrm>
        <a:prstGeom prst="rect">
          <a:avLst/>
        </a:prstGeom>
      </xdr:spPr>
    </xdr:pic>
    <xdr:clientData/>
  </xdr:twoCellAnchor>
  <xdr:twoCellAnchor editAs="oneCell">
    <xdr:from>
      <xdr:col>1</xdr:col>
      <xdr:colOff>28575</xdr:colOff>
      <xdr:row>1224</xdr:row>
      <xdr:rowOff>200025</xdr:rowOff>
    </xdr:from>
    <xdr:to>
      <xdr:col>1</xdr:col>
      <xdr:colOff>511175</xdr:colOff>
      <xdr:row>1225</xdr:row>
      <xdr:rowOff>139700</xdr:rowOff>
    </xdr:to>
    <xdr:pic>
      <xdr:nvPicPr>
        <xdr:cNvPr id="4936" name="Subgraph-CambConservativ">
          <a:extLst>
            <a:ext uri="{FF2B5EF4-FFF2-40B4-BE49-F238E27FC236}">
              <a16:creationId xmlns:a16="http://schemas.microsoft.com/office/drawing/2014/main" id="{DDAF663C-A7D1-4BC6-9AAE-CAFAAA9D02E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4704450"/>
          <a:ext cx="482600" cy="317500"/>
        </a:xfrm>
        <a:prstGeom prst="rect">
          <a:avLst/>
        </a:prstGeom>
      </xdr:spPr>
    </xdr:pic>
    <xdr:clientData/>
  </xdr:twoCellAnchor>
  <xdr:twoCellAnchor editAs="oneCell">
    <xdr:from>
      <xdr:col>1</xdr:col>
      <xdr:colOff>28575</xdr:colOff>
      <xdr:row>1225</xdr:row>
      <xdr:rowOff>196850</xdr:rowOff>
    </xdr:from>
    <xdr:to>
      <xdr:col>1</xdr:col>
      <xdr:colOff>511175</xdr:colOff>
      <xdr:row>1226</xdr:row>
      <xdr:rowOff>142875</xdr:rowOff>
    </xdr:to>
    <xdr:pic>
      <xdr:nvPicPr>
        <xdr:cNvPr id="4940" name="Subgraph-disclosetv">
          <a:extLst>
            <a:ext uri="{FF2B5EF4-FFF2-40B4-BE49-F238E27FC236}">
              <a16:creationId xmlns:a16="http://schemas.microsoft.com/office/drawing/2014/main" id="{01F02CA4-122D-41BD-B44F-5A278D6E578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5072750"/>
          <a:ext cx="482600" cy="317500"/>
        </a:xfrm>
        <a:prstGeom prst="rect">
          <a:avLst/>
        </a:prstGeom>
      </xdr:spPr>
    </xdr:pic>
    <xdr:clientData/>
  </xdr:twoCellAnchor>
  <xdr:twoCellAnchor editAs="oneCell">
    <xdr:from>
      <xdr:col>1</xdr:col>
      <xdr:colOff>28575</xdr:colOff>
      <xdr:row>1226</xdr:row>
      <xdr:rowOff>193675</xdr:rowOff>
    </xdr:from>
    <xdr:to>
      <xdr:col>1</xdr:col>
      <xdr:colOff>511175</xdr:colOff>
      <xdr:row>1227</xdr:row>
      <xdr:rowOff>139700</xdr:rowOff>
    </xdr:to>
    <xdr:pic>
      <xdr:nvPicPr>
        <xdr:cNvPr id="4944" name="Subgraph-RenaudDesjardi1">
          <a:extLst>
            <a:ext uri="{FF2B5EF4-FFF2-40B4-BE49-F238E27FC236}">
              <a16:creationId xmlns:a16="http://schemas.microsoft.com/office/drawing/2014/main" id="{1CD756DD-CB4A-4A21-BC5B-036B1003B95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5441050"/>
          <a:ext cx="482600" cy="317500"/>
        </a:xfrm>
        <a:prstGeom prst="rect">
          <a:avLst/>
        </a:prstGeom>
      </xdr:spPr>
    </xdr:pic>
    <xdr:clientData/>
  </xdr:twoCellAnchor>
  <xdr:twoCellAnchor editAs="oneCell">
    <xdr:from>
      <xdr:col>1</xdr:col>
      <xdr:colOff>28575</xdr:colOff>
      <xdr:row>1227</xdr:row>
      <xdr:rowOff>190500</xdr:rowOff>
    </xdr:from>
    <xdr:to>
      <xdr:col>1</xdr:col>
      <xdr:colOff>511175</xdr:colOff>
      <xdr:row>1228</xdr:row>
      <xdr:rowOff>142875</xdr:rowOff>
    </xdr:to>
    <xdr:pic>
      <xdr:nvPicPr>
        <xdr:cNvPr id="4948" name="Subgraph-SPVM">
          <a:extLst>
            <a:ext uri="{FF2B5EF4-FFF2-40B4-BE49-F238E27FC236}">
              <a16:creationId xmlns:a16="http://schemas.microsoft.com/office/drawing/2014/main" id="{6B34FC22-588B-4891-8744-9F2F81DC425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5809350"/>
          <a:ext cx="482600" cy="317500"/>
        </a:xfrm>
        <a:prstGeom prst="rect">
          <a:avLst/>
        </a:prstGeom>
      </xdr:spPr>
    </xdr:pic>
    <xdr:clientData/>
  </xdr:twoCellAnchor>
  <xdr:twoCellAnchor editAs="oneCell">
    <xdr:from>
      <xdr:col>1</xdr:col>
      <xdr:colOff>28575</xdr:colOff>
      <xdr:row>1228</xdr:row>
      <xdr:rowOff>187325</xdr:rowOff>
    </xdr:from>
    <xdr:to>
      <xdr:col>1</xdr:col>
      <xdr:colOff>511175</xdr:colOff>
      <xdr:row>1229</xdr:row>
      <xdr:rowOff>133350</xdr:rowOff>
    </xdr:to>
    <xdr:pic>
      <xdr:nvPicPr>
        <xdr:cNvPr id="4952" name="Subgraph-westonsbigboobs">
          <a:extLst>
            <a:ext uri="{FF2B5EF4-FFF2-40B4-BE49-F238E27FC236}">
              <a16:creationId xmlns:a16="http://schemas.microsoft.com/office/drawing/2014/main" id="{C1BD35D5-ED54-4470-BAA5-0509FFD4D63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56177650"/>
          <a:ext cx="482600" cy="317500"/>
        </a:xfrm>
        <a:prstGeom prst="rect">
          <a:avLst/>
        </a:prstGeom>
      </xdr:spPr>
    </xdr:pic>
    <xdr:clientData/>
  </xdr:twoCellAnchor>
  <xdr:twoCellAnchor editAs="oneCell">
    <xdr:from>
      <xdr:col>1</xdr:col>
      <xdr:colOff>28575</xdr:colOff>
      <xdr:row>1229</xdr:row>
      <xdr:rowOff>184150</xdr:rowOff>
    </xdr:from>
    <xdr:to>
      <xdr:col>1</xdr:col>
      <xdr:colOff>511175</xdr:colOff>
      <xdr:row>1230</xdr:row>
      <xdr:rowOff>130175</xdr:rowOff>
    </xdr:to>
    <xdr:pic>
      <xdr:nvPicPr>
        <xdr:cNvPr id="4956" name="Subgraph-geertwilderspvv">
          <a:extLst>
            <a:ext uri="{FF2B5EF4-FFF2-40B4-BE49-F238E27FC236}">
              <a16:creationId xmlns:a16="http://schemas.microsoft.com/office/drawing/2014/main" id="{69EB90DA-2D1A-4C04-97BC-9B5A94272C1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56545950"/>
          <a:ext cx="482600" cy="317500"/>
        </a:xfrm>
        <a:prstGeom prst="rect">
          <a:avLst/>
        </a:prstGeom>
      </xdr:spPr>
    </xdr:pic>
    <xdr:clientData/>
  </xdr:twoCellAnchor>
  <xdr:twoCellAnchor editAs="oneCell">
    <xdr:from>
      <xdr:col>1</xdr:col>
      <xdr:colOff>28575</xdr:colOff>
      <xdr:row>1230</xdr:row>
      <xdr:rowOff>180975</xdr:rowOff>
    </xdr:from>
    <xdr:to>
      <xdr:col>1</xdr:col>
      <xdr:colOff>511175</xdr:colOff>
      <xdr:row>1231</xdr:row>
      <xdr:rowOff>120650</xdr:rowOff>
    </xdr:to>
    <xdr:pic>
      <xdr:nvPicPr>
        <xdr:cNvPr id="4960" name="Subgraph-ElenaFelicia47">
          <a:extLst>
            <a:ext uri="{FF2B5EF4-FFF2-40B4-BE49-F238E27FC236}">
              <a16:creationId xmlns:a16="http://schemas.microsoft.com/office/drawing/2014/main" id="{02E87C28-9733-4FB8-B39D-4D0F747B6F0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6914250"/>
          <a:ext cx="482600" cy="317500"/>
        </a:xfrm>
        <a:prstGeom prst="rect">
          <a:avLst/>
        </a:prstGeom>
      </xdr:spPr>
    </xdr:pic>
    <xdr:clientData/>
  </xdr:twoCellAnchor>
  <xdr:twoCellAnchor editAs="oneCell">
    <xdr:from>
      <xdr:col>1</xdr:col>
      <xdr:colOff>28575</xdr:colOff>
      <xdr:row>1231</xdr:row>
      <xdr:rowOff>177800</xdr:rowOff>
    </xdr:from>
    <xdr:to>
      <xdr:col>1</xdr:col>
      <xdr:colOff>511175</xdr:colOff>
      <xdr:row>1232</xdr:row>
      <xdr:rowOff>123825</xdr:rowOff>
    </xdr:to>
    <xdr:pic>
      <xdr:nvPicPr>
        <xdr:cNvPr id="4964" name="Subgraph-realCCrump">
          <a:extLst>
            <a:ext uri="{FF2B5EF4-FFF2-40B4-BE49-F238E27FC236}">
              <a16:creationId xmlns:a16="http://schemas.microsoft.com/office/drawing/2014/main" id="{502F23ED-139D-47AA-ADBF-87E5F286F52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7282550"/>
          <a:ext cx="482600" cy="317500"/>
        </a:xfrm>
        <a:prstGeom prst="rect">
          <a:avLst/>
        </a:prstGeom>
      </xdr:spPr>
    </xdr:pic>
    <xdr:clientData/>
  </xdr:twoCellAnchor>
  <xdr:twoCellAnchor editAs="oneCell">
    <xdr:from>
      <xdr:col>1</xdr:col>
      <xdr:colOff>28575</xdr:colOff>
      <xdr:row>1232</xdr:row>
      <xdr:rowOff>174625</xdr:rowOff>
    </xdr:from>
    <xdr:to>
      <xdr:col>1</xdr:col>
      <xdr:colOff>511175</xdr:colOff>
      <xdr:row>1233</xdr:row>
      <xdr:rowOff>120650</xdr:rowOff>
    </xdr:to>
    <xdr:pic>
      <xdr:nvPicPr>
        <xdr:cNvPr id="4968" name="Subgraph-G_K_Woody">
          <a:extLst>
            <a:ext uri="{FF2B5EF4-FFF2-40B4-BE49-F238E27FC236}">
              <a16:creationId xmlns:a16="http://schemas.microsoft.com/office/drawing/2014/main" id="{064CAAA0-404A-407D-9062-38AC924B2EC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57650850"/>
          <a:ext cx="482600" cy="317500"/>
        </a:xfrm>
        <a:prstGeom prst="rect">
          <a:avLst/>
        </a:prstGeom>
      </xdr:spPr>
    </xdr:pic>
    <xdr:clientData/>
  </xdr:twoCellAnchor>
  <xdr:twoCellAnchor editAs="oneCell">
    <xdr:from>
      <xdr:col>1</xdr:col>
      <xdr:colOff>28575</xdr:colOff>
      <xdr:row>1233</xdr:row>
      <xdr:rowOff>171450</xdr:rowOff>
    </xdr:from>
    <xdr:to>
      <xdr:col>1</xdr:col>
      <xdr:colOff>511175</xdr:colOff>
      <xdr:row>1234</xdr:row>
      <xdr:rowOff>123825</xdr:rowOff>
    </xdr:to>
    <xdr:pic>
      <xdr:nvPicPr>
        <xdr:cNvPr id="4972" name="Subgraph-azfamily">
          <a:extLst>
            <a:ext uri="{FF2B5EF4-FFF2-40B4-BE49-F238E27FC236}">
              <a16:creationId xmlns:a16="http://schemas.microsoft.com/office/drawing/2014/main" id="{AD68BD4A-E51F-4E01-B995-B302E1544F9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58019150"/>
          <a:ext cx="482600" cy="317500"/>
        </a:xfrm>
        <a:prstGeom prst="rect">
          <a:avLst/>
        </a:prstGeom>
      </xdr:spPr>
    </xdr:pic>
    <xdr:clientData/>
  </xdr:twoCellAnchor>
  <xdr:twoCellAnchor editAs="oneCell">
    <xdr:from>
      <xdr:col>1</xdr:col>
      <xdr:colOff>28575</xdr:colOff>
      <xdr:row>1234</xdr:row>
      <xdr:rowOff>168275</xdr:rowOff>
    </xdr:from>
    <xdr:to>
      <xdr:col>1</xdr:col>
      <xdr:colOff>511175</xdr:colOff>
      <xdr:row>1235</xdr:row>
      <xdr:rowOff>114300</xdr:rowOff>
    </xdr:to>
    <xdr:pic>
      <xdr:nvPicPr>
        <xdr:cNvPr id="4976" name="Subgraph-drtochi">
          <a:extLst>
            <a:ext uri="{FF2B5EF4-FFF2-40B4-BE49-F238E27FC236}">
              <a16:creationId xmlns:a16="http://schemas.microsoft.com/office/drawing/2014/main" id="{46BA4F2E-3F0C-41E7-852B-550FEE3F642B}"/>
            </a:ext>
          </a:extLst>
        </xdr:cNvPr>
        <xdr:cNvPicPr>
          <a:picLocks/>
        </xdr:cNvPicPr>
      </xdr:nvPicPr>
      <xdr:blipFill>
        <a:blip xmlns:r="http://schemas.openxmlformats.org/officeDocument/2006/relationships" r:embed="rId689">
          <a:extLst>
            <a:ext uri="{28A0092B-C50C-407E-A947-70E740481C1C}">
              <a14:useLocalDpi xmlns:a14="http://schemas.microsoft.com/office/drawing/2010/main" val="0"/>
            </a:ext>
          </a:extLst>
        </a:blip>
        <a:stretch>
          <a:fillRect/>
        </a:stretch>
      </xdr:blipFill>
      <xdr:spPr>
        <a:xfrm>
          <a:off x="1047750" y="458387450"/>
          <a:ext cx="482600" cy="317500"/>
        </a:xfrm>
        <a:prstGeom prst="rect">
          <a:avLst/>
        </a:prstGeom>
      </xdr:spPr>
    </xdr:pic>
    <xdr:clientData/>
  </xdr:twoCellAnchor>
  <xdr:twoCellAnchor editAs="oneCell">
    <xdr:from>
      <xdr:col>1</xdr:col>
      <xdr:colOff>28575</xdr:colOff>
      <xdr:row>1235</xdr:row>
      <xdr:rowOff>165100</xdr:rowOff>
    </xdr:from>
    <xdr:to>
      <xdr:col>1</xdr:col>
      <xdr:colOff>511175</xdr:colOff>
      <xdr:row>1236</xdr:row>
      <xdr:rowOff>111125</xdr:rowOff>
    </xdr:to>
    <xdr:pic>
      <xdr:nvPicPr>
        <xdr:cNvPr id="4980" name="Subgraph-SkyNewsBreak">
          <a:extLst>
            <a:ext uri="{FF2B5EF4-FFF2-40B4-BE49-F238E27FC236}">
              <a16:creationId xmlns:a16="http://schemas.microsoft.com/office/drawing/2014/main" id="{D8500AD0-464D-4946-A2B6-4711D0B1278C}"/>
            </a:ext>
          </a:extLst>
        </xdr:cNvPr>
        <xdr:cNvPicPr>
          <a:picLocks/>
        </xdr:cNvPicPr>
      </xdr:nvPicPr>
      <xdr:blipFill>
        <a:blip xmlns:r="http://schemas.openxmlformats.org/officeDocument/2006/relationships" r:embed="rId690">
          <a:extLst>
            <a:ext uri="{28A0092B-C50C-407E-A947-70E740481C1C}">
              <a14:useLocalDpi xmlns:a14="http://schemas.microsoft.com/office/drawing/2010/main" val="0"/>
            </a:ext>
          </a:extLst>
        </a:blip>
        <a:stretch>
          <a:fillRect/>
        </a:stretch>
      </xdr:blipFill>
      <xdr:spPr>
        <a:xfrm>
          <a:off x="1047750" y="458755750"/>
          <a:ext cx="482600" cy="317500"/>
        </a:xfrm>
        <a:prstGeom prst="rect">
          <a:avLst/>
        </a:prstGeom>
      </xdr:spPr>
    </xdr:pic>
    <xdr:clientData/>
  </xdr:twoCellAnchor>
  <xdr:twoCellAnchor editAs="oneCell">
    <xdr:from>
      <xdr:col>1</xdr:col>
      <xdr:colOff>28575</xdr:colOff>
      <xdr:row>1236</xdr:row>
      <xdr:rowOff>161925</xdr:rowOff>
    </xdr:from>
    <xdr:to>
      <xdr:col>1</xdr:col>
      <xdr:colOff>511175</xdr:colOff>
      <xdr:row>1237</xdr:row>
      <xdr:rowOff>101600</xdr:rowOff>
    </xdr:to>
    <xdr:pic>
      <xdr:nvPicPr>
        <xdr:cNvPr id="4984" name="Subgraph-DZedsPipeline">
          <a:extLst>
            <a:ext uri="{FF2B5EF4-FFF2-40B4-BE49-F238E27FC236}">
              <a16:creationId xmlns:a16="http://schemas.microsoft.com/office/drawing/2014/main" id="{D308CBE9-BA74-4629-B99E-98931A26C36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59124050"/>
          <a:ext cx="482600" cy="317500"/>
        </a:xfrm>
        <a:prstGeom prst="rect">
          <a:avLst/>
        </a:prstGeom>
      </xdr:spPr>
    </xdr:pic>
    <xdr:clientData/>
  </xdr:twoCellAnchor>
  <xdr:twoCellAnchor editAs="oneCell">
    <xdr:from>
      <xdr:col>1</xdr:col>
      <xdr:colOff>28575</xdr:colOff>
      <xdr:row>1237</xdr:row>
      <xdr:rowOff>158750</xdr:rowOff>
    </xdr:from>
    <xdr:to>
      <xdr:col>1</xdr:col>
      <xdr:colOff>511175</xdr:colOff>
      <xdr:row>1238</xdr:row>
      <xdr:rowOff>104775</xdr:rowOff>
    </xdr:to>
    <xdr:pic>
      <xdr:nvPicPr>
        <xdr:cNvPr id="4988" name="Subgraph-GlobalBC">
          <a:extLst>
            <a:ext uri="{FF2B5EF4-FFF2-40B4-BE49-F238E27FC236}">
              <a16:creationId xmlns:a16="http://schemas.microsoft.com/office/drawing/2014/main" id="{AC884D4C-AAE1-4820-BBAC-9E89AA07C90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59492350"/>
          <a:ext cx="482600" cy="317500"/>
        </a:xfrm>
        <a:prstGeom prst="rect">
          <a:avLst/>
        </a:prstGeom>
      </xdr:spPr>
    </xdr:pic>
    <xdr:clientData/>
  </xdr:twoCellAnchor>
  <xdr:twoCellAnchor editAs="oneCell">
    <xdr:from>
      <xdr:col>1</xdr:col>
      <xdr:colOff>28575</xdr:colOff>
      <xdr:row>1238</xdr:row>
      <xdr:rowOff>155575</xdr:rowOff>
    </xdr:from>
    <xdr:to>
      <xdr:col>1</xdr:col>
      <xdr:colOff>511175</xdr:colOff>
      <xdr:row>1239</xdr:row>
      <xdr:rowOff>101600</xdr:rowOff>
    </xdr:to>
    <xdr:pic>
      <xdr:nvPicPr>
        <xdr:cNvPr id="4992" name="Subgraph-omarr">
          <a:extLst>
            <a:ext uri="{FF2B5EF4-FFF2-40B4-BE49-F238E27FC236}">
              <a16:creationId xmlns:a16="http://schemas.microsoft.com/office/drawing/2014/main" id="{BC5433B2-FF74-451D-93AE-61A3039BA4B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59860650"/>
          <a:ext cx="482600" cy="317500"/>
        </a:xfrm>
        <a:prstGeom prst="rect">
          <a:avLst/>
        </a:prstGeom>
      </xdr:spPr>
    </xdr:pic>
    <xdr:clientData/>
  </xdr:twoCellAnchor>
  <xdr:twoCellAnchor editAs="oneCell">
    <xdr:from>
      <xdr:col>1</xdr:col>
      <xdr:colOff>28575</xdr:colOff>
      <xdr:row>1239</xdr:row>
      <xdr:rowOff>152400</xdr:rowOff>
    </xdr:from>
    <xdr:to>
      <xdr:col>1</xdr:col>
      <xdr:colOff>511175</xdr:colOff>
      <xdr:row>1240</xdr:row>
      <xdr:rowOff>104775</xdr:rowOff>
    </xdr:to>
    <xdr:pic>
      <xdr:nvPicPr>
        <xdr:cNvPr id="4996" name="Subgraph-TolarianCollege">
          <a:extLst>
            <a:ext uri="{FF2B5EF4-FFF2-40B4-BE49-F238E27FC236}">
              <a16:creationId xmlns:a16="http://schemas.microsoft.com/office/drawing/2014/main" id="{0D227FDC-3292-4A0F-8992-D0D23EBE492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0228950"/>
          <a:ext cx="482600" cy="317500"/>
        </a:xfrm>
        <a:prstGeom prst="rect">
          <a:avLst/>
        </a:prstGeom>
      </xdr:spPr>
    </xdr:pic>
    <xdr:clientData/>
  </xdr:twoCellAnchor>
  <xdr:twoCellAnchor editAs="oneCell">
    <xdr:from>
      <xdr:col>1</xdr:col>
      <xdr:colOff>28575</xdr:colOff>
      <xdr:row>1240</xdr:row>
      <xdr:rowOff>149225</xdr:rowOff>
    </xdr:from>
    <xdr:to>
      <xdr:col>1</xdr:col>
      <xdr:colOff>511175</xdr:colOff>
      <xdr:row>1241</xdr:row>
      <xdr:rowOff>95250</xdr:rowOff>
    </xdr:to>
    <xdr:pic>
      <xdr:nvPicPr>
        <xdr:cNvPr id="5000" name="Subgraph-wellpaul">
          <a:extLst>
            <a:ext uri="{FF2B5EF4-FFF2-40B4-BE49-F238E27FC236}">
              <a16:creationId xmlns:a16="http://schemas.microsoft.com/office/drawing/2014/main" id="{EA79BB92-C5C5-43B2-8402-281D4974B8B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60597250"/>
          <a:ext cx="482600" cy="317500"/>
        </a:xfrm>
        <a:prstGeom prst="rect">
          <a:avLst/>
        </a:prstGeom>
      </xdr:spPr>
    </xdr:pic>
    <xdr:clientData/>
  </xdr:twoCellAnchor>
  <xdr:twoCellAnchor editAs="oneCell">
    <xdr:from>
      <xdr:col>1</xdr:col>
      <xdr:colOff>28575</xdr:colOff>
      <xdr:row>1241</xdr:row>
      <xdr:rowOff>146050</xdr:rowOff>
    </xdr:from>
    <xdr:to>
      <xdr:col>1</xdr:col>
      <xdr:colOff>511175</xdr:colOff>
      <xdr:row>1242</xdr:row>
      <xdr:rowOff>92075</xdr:rowOff>
    </xdr:to>
    <xdr:pic>
      <xdr:nvPicPr>
        <xdr:cNvPr id="5004" name="Subgraph-BasedPoland">
          <a:extLst>
            <a:ext uri="{FF2B5EF4-FFF2-40B4-BE49-F238E27FC236}">
              <a16:creationId xmlns:a16="http://schemas.microsoft.com/office/drawing/2014/main" id="{2F847039-CFB9-49B0-A2D8-4A64E476F82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60965550"/>
          <a:ext cx="482600" cy="317500"/>
        </a:xfrm>
        <a:prstGeom prst="rect">
          <a:avLst/>
        </a:prstGeom>
      </xdr:spPr>
    </xdr:pic>
    <xdr:clientData/>
  </xdr:twoCellAnchor>
  <xdr:twoCellAnchor editAs="oneCell">
    <xdr:from>
      <xdr:col>1</xdr:col>
      <xdr:colOff>28575</xdr:colOff>
      <xdr:row>1242</xdr:row>
      <xdr:rowOff>142875</xdr:rowOff>
    </xdr:from>
    <xdr:to>
      <xdr:col>1</xdr:col>
      <xdr:colOff>511175</xdr:colOff>
      <xdr:row>1243</xdr:row>
      <xdr:rowOff>82550</xdr:rowOff>
    </xdr:to>
    <xdr:pic>
      <xdr:nvPicPr>
        <xdr:cNvPr id="5008" name="Subgraph-athleteburner">
          <a:extLst>
            <a:ext uri="{FF2B5EF4-FFF2-40B4-BE49-F238E27FC236}">
              <a16:creationId xmlns:a16="http://schemas.microsoft.com/office/drawing/2014/main" id="{529C3F53-0FA0-434F-84A9-544705684F7D}"/>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461333850"/>
          <a:ext cx="482600" cy="317500"/>
        </a:xfrm>
        <a:prstGeom prst="rect">
          <a:avLst/>
        </a:prstGeom>
      </xdr:spPr>
    </xdr:pic>
    <xdr:clientData/>
  </xdr:twoCellAnchor>
  <xdr:twoCellAnchor editAs="oneCell">
    <xdr:from>
      <xdr:col>1</xdr:col>
      <xdr:colOff>28575</xdr:colOff>
      <xdr:row>1243</xdr:row>
      <xdr:rowOff>139700</xdr:rowOff>
    </xdr:from>
    <xdr:to>
      <xdr:col>1</xdr:col>
      <xdr:colOff>511175</xdr:colOff>
      <xdr:row>1244</xdr:row>
      <xdr:rowOff>85725</xdr:rowOff>
    </xdr:to>
    <xdr:pic>
      <xdr:nvPicPr>
        <xdr:cNvPr id="5012" name="Subgraph-aubrey_huff">
          <a:extLst>
            <a:ext uri="{FF2B5EF4-FFF2-40B4-BE49-F238E27FC236}">
              <a16:creationId xmlns:a16="http://schemas.microsoft.com/office/drawing/2014/main" id="{5BC6C5EC-F691-4096-89AB-073AB43F44A1}"/>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461702150"/>
          <a:ext cx="482600" cy="317500"/>
        </a:xfrm>
        <a:prstGeom prst="rect">
          <a:avLst/>
        </a:prstGeom>
      </xdr:spPr>
    </xdr:pic>
    <xdr:clientData/>
  </xdr:twoCellAnchor>
  <xdr:twoCellAnchor editAs="oneCell">
    <xdr:from>
      <xdr:col>1</xdr:col>
      <xdr:colOff>28575</xdr:colOff>
      <xdr:row>1244</xdr:row>
      <xdr:rowOff>136525</xdr:rowOff>
    </xdr:from>
    <xdr:to>
      <xdr:col>1</xdr:col>
      <xdr:colOff>511175</xdr:colOff>
      <xdr:row>1245</xdr:row>
      <xdr:rowOff>82550</xdr:rowOff>
    </xdr:to>
    <xdr:pic>
      <xdr:nvPicPr>
        <xdr:cNvPr id="5016" name="Subgraph-mehrab_baloch01">
          <a:extLst>
            <a:ext uri="{FF2B5EF4-FFF2-40B4-BE49-F238E27FC236}">
              <a16:creationId xmlns:a16="http://schemas.microsoft.com/office/drawing/2014/main" id="{214A840A-200B-4F58-8CB3-29F3EAFC664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62070450"/>
          <a:ext cx="482600" cy="317500"/>
        </a:xfrm>
        <a:prstGeom prst="rect">
          <a:avLst/>
        </a:prstGeom>
      </xdr:spPr>
    </xdr:pic>
    <xdr:clientData/>
  </xdr:twoCellAnchor>
  <xdr:twoCellAnchor editAs="oneCell">
    <xdr:from>
      <xdr:col>1</xdr:col>
      <xdr:colOff>28575</xdr:colOff>
      <xdr:row>1245</xdr:row>
      <xdr:rowOff>133350</xdr:rowOff>
    </xdr:from>
    <xdr:to>
      <xdr:col>1</xdr:col>
      <xdr:colOff>511175</xdr:colOff>
      <xdr:row>1246</xdr:row>
      <xdr:rowOff>85725</xdr:rowOff>
    </xdr:to>
    <xdr:pic>
      <xdr:nvPicPr>
        <xdr:cNvPr id="5020" name="Subgraph-minerwatahir">
          <a:extLst>
            <a:ext uri="{FF2B5EF4-FFF2-40B4-BE49-F238E27FC236}">
              <a16:creationId xmlns:a16="http://schemas.microsoft.com/office/drawing/2014/main" id="{60A8279B-95B6-4326-9CF2-5F44B28C7D7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62438750"/>
          <a:ext cx="482600" cy="317500"/>
        </a:xfrm>
        <a:prstGeom prst="rect">
          <a:avLst/>
        </a:prstGeom>
      </xdr:spPr>
    </xdr:pic>
    <xdr:clientData/>
  </xdr:twoCellAnchor>
  <xdr:twoCellAnchor editAs="oneCell">
    <xdr:from>
      <xdr:col>1</xdr:col>
      <xdr:colOff>28575</xdr:colOff>
      <xdr:row>1246</xdr:row>
      <xdr:rowOff>130175</xdr:rowOff>
    </xdr:from>
    <xdr:to>
      <xdr:col>1</xdr:col>
      <xdr:colOff>511175</xdr:colOff>
      <xdr:row>1247</xdr:row>
      <xdr:rowOff>76200</xdr:rowOff>
    </xdr:to>
    <xdr:pic>
      <xdr:nvPicPr>
        <xdr:cNvPr id="5024" name="Subgraph-FreedomUSA4">
          <a:extLst>
            <a:ext uri="{FF2B5EF4-FFF2-40B4-BE49-F238E27FC236}">
              <a16:creationId xmlns:a16="http://schemas.microsoft.com/office/drawing/2014/main" id="{B37E3469-18AC-4929-BF41-9345547B2F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2807050"/>
          <a:ext cx="482600" cy="317500"/>
        </a:xfrm>
        <a:prstGeom prst="rect">
          <a:avLst/>
        </a:prstGeom>
      </xdr:spPr>
    </xdr:pic>
    <xdr:clientData/>
  </xdr:twoCellAnchor>
  <xdr:twoCellAnchor editAs="oneCell">
    <xdr:from>
      <xdr:col>1</xdr:col>
      <xdr:colOff>28575</xdr:colOff>
      <xdr:row>1247</xdr:row>
      <xdr:rowOff>127000</xdr:rowOff>
    </xdr:from>
    <xdr:to>
      <xdr:col>1</xdr:col>
      <xdr:colOff>511175</xdr:colOff>
      <xdr:row>1248</xdr:row>
      <xdr:rowOff>73025</xdr:rowOff>
    </xdr:to>
    <xdr:pic>
      <xdr:nvPicPr>
        <xdr:cNvPr id="5028" name="Subgraph-montaga">
          <a:extLst>
            <a:ext uri="{FF2B5EF4-FFF2-40B4-BE49-F238E27FC236}">
              <a16:creationId xmlns:a16="http://schemas.microsoft.com/office/drawing/2014/main" id="{D99EAFCE-72E1-4D50-9FEF-EEB2B90BF18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3175350"/>
          <a:ext cx="482600" cy="317500"/>
        </a:xfrm>
        <a:prstGeom prst="rect">
          <a:avLst/>
        </a:prstGeom>
      </xdr:spPr>
    </xdr:pic>
    <xdr:clientData/>
  </xdr:twoCellAnchor>
  <xdr:twoCellAnchor editAs="oneCell">
    <xdr:from>
      <xdr:col>1</xdr:col>
      <xdr:colOff>28575</xdr:colOff>
      <xdr:row>1248</xdr:row>
      <xdr:rowOff>123825</xdr:rowOff>
    </xdr:from>
    <xdr:to>
      <xdr:col>1</xdr:col>
      <xdr:colOff>511175</xdr:colOff>
      <xdr:row>1249</xdr:row>
      <xdr:rowOff>63500</xdr:rowOff>
    </xdr:to>
    <xdr:pic>
      <xdr:nvPicPr>
        <xdr:cNvPr id="5032" name="Subgraph-RARpartners">
          <a:extLst>
            <a:ext uri="{FF2B5EF4-FFF2-40B4-BE49-F238E27FC236}">
              <a16:creationId xmlns:a16="http://schemas.microsoft.com/office/drawing/2014/main" id="{19E1A170-6F14-497D-87B6-7F0FE9A989F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3543650"/>
          <a:ext cx="482600" cy="317500"/>
        </a:xfrm>
        <a:prstGeom prst="rect">
          <a:avLst/>
        </a:prstGeom>
      </xdr:spPr>
    </xdr:pic>
    <xdr:clientData/>
  </xdr:twoCellAnchor>
  <xdr:twoCellAnchor editAs="oneCell">
    <xdr:from>
      <xdr:col>1</xdr:col>
      <xdr:colOff>28575</xdr:colOff>
      <xdr:row>1249</xdr:row>
      <xdr:rowOff>120650</xdr:rowOff>
    </xdr:from>
    <xdr:to>
      <xdr:col>1</xdr:col>
      <xdr:colOff>511175</xdr:colOff>
      <xdr:row>1250</xdr:row>
      <xdr:rowOff>66675</xdr:rowOff>
    </xdr:to>
    <xdr:pic>
      <xdr:nvPicPr>
        <xdr:cNvPr id="5036" name="Subgraph-lilbenghazi">
          <a:extLst>
            <a:ext uri="{FF2B5EF4-FFF2-40B4-BE49-F238E27FC236}">
              <a16:creationId xmlns:a16="http://schemas.microsoft.com/office/drawing/2014/main" id="{A64E3EFE-74D3-402D-81C8-B4A569457DB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3911950"/>
          <a:ext cx="482600" cy="317500"/>
        </a:xfrm>
        <a:prstGeom prst="rect">
          <a:avLst/>
        </a:prstGeom>
      </xdr:spPr>
    </xdr:pic>
    <xdr:clientData/>
  </xdr:twoCellAnchor>
  <xdr:twoCellAnchor editAs="oneCell">
    <xdr:from>
      <xdr:col>1</xdr:col>
      <xdr:colOff>28575</xdr:colOff>
      <xdr:row>1250</xdr:row>
      <xdr:rowOff>117475</xdr:rowOff>
    </xdr:from>
    <xdr:to>
      <xdr:col>1</xdr:col>
      <xdr:colOff>511175</xdr:colOff>
      <xdr:row>1251</xdr:row>
      <xdr:rowOff>63500</xdr:rowOff>
    </xdr:to>
    <xdr:pic>
      <xdr:nvPicPr>
        <xdr:cNvPr id="5040" name="Subgraph-MAGAnursepj">
          <a:extLst>
            <a:ext uri="{FF2B5EF4-FFF2-40B4-BE49-F238E27FC236}">
              <a16:creationId xmlns:a16="http://schemas.microsoft.com/office/drawing/2014/main" id="{8A67194A-5985-4E7C-B638-1BBFAA5D07F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4280250"/>
          <a:ext cx="482600" cy="317500"/>
        </a:xfrm>
        <a:prstGeom prst="rect">
          <a:avLst/>
        </a:prstGeom>
      </xdr:spPr>
    </xdr:pic>
    <xdr:clientData/>
  </xdr:twoCellAnchor>
  <xdr:twoCellAnchor editAs="oneCell">
    <xdr:from>
      <xdr:col>1</xdr:col>
      <xdr:colOff>28575</xdr:colOff>
      <xdr:row>1251</xdr:row>
      <xdr:rowOff>114300</xdr:rowOff>
    </xdr:from>
    <xdr:to>
      <xdr:col>1</xdr:col>
      <xdr:colOff>511175</xdr:colOff>
      <xdr:row>1252</xdr:row>
      <xdr:rowOff>66675</xdr:rowOff>
    </xdr:to>
    <xdr:pic>
      <xdr:nvPicPr>
        <xdr:cNvPr id="5044" name="Subgraph-AmericaFerrera">
          <a:extLst>
            <a:ext uri="{FF2B5EF4-FFF2-40B4-BE49-F238E27FC236}">
              <a16:creationId xmlns:a16="http://schemas.microsoft.com/office/drawing/2014/main" id="{64033387-032A-4E64-8290-4DCA1CFA480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4648550"/>
          <a:ext cx="482600" cy="317500"/>
        </a:xfrm>
        <a:prstGeom prst="rect">
          <a:avLst/>
        </a:prstGeom>
      </xdr:spPr>
    </xdr:pic>
    <xdr:clientData/>
  </xdr:twoCellAnchor>
  <xdr:twoCellAnchor editAs="oneCell">
    <xdr:from>
      <xdr:col>1</xdr:col>
      <xdr:colOff>28575</xdr:colOff>
      <xdr:row>1252</xdr:row>
      <xdr:rowOff>111125</xdr:rowOff>
    </xdr:from>
    <xdr:to>
      <xdr:col>1</xdr:col>
      <xdr:colOff>511175</xdr:colOff>
      <xdr:row>1253</xdr:row>
      <xdr:rowOff>57150</xdr:rowOff>
    </xdr:to>
    <xdr:pic>
      <xdr:nvPicPr>
        <xdr:cNvPr id="5048" name="Subgraph-marwalahmer6">
          <a:extLst>
            <a:ext uri="{FF2B5EF4-FFF2-40B4-BE49-F238E27FC236}">
              <a16:creationId xmlns:a16="http://schemas.microsoft.com/office/drawing/2014/main" id="{66E6C127-DD22-4E58-90BC-901D5F5FA5D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5016850"/>
          <a:ext cx="482600" cy="317500"/>
        </a:xfrm>
        <a:prstGeom prst="rect">
          <a:avLst/>
        </a:prstGeom>
      </xdr:spPr>
    </xdr:pic>
    <xdr:clientData/>
  </xdr:twoCellAnchor>
  <xdr:twoCellAnchor editAs="oneCell">
    <xdr:from>
      <xdr:col>1</xdr:col>
      <xdr:colOff>28575</xdr:colOff>
      <xdr:row>1253</xdr:row>
      <xdr:rowOff>107950</xdr:rowOff>
    </xdr:from>
    <xdr:to>
      <xdr:col>1</xdr:col>
      <xdr:colOff>511175</xdr:colOff>
      <xdr:row>1254</xdr:row>
      <xdr:rowOff>53975</xdr:rowOff>
    </xdr:to>
    <xdr:pic>
      <xdr:nvPicPr>
        <xdr:cNvPr id="5052" name="Subgraph-CotedIvoire_off">
          <a:extLst>
            <a:ext uri="{FF2B5EF4-FFF2-40B4-BE49-F238E27FC236}">
              <a16:creationId xmlns:a16="http://schemas.microsoft.com/office/drawing/2014/main" id="{F9E3100A-A4DC-47C5-AC5B-D15B5E0B166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5385150"/>
          <a:ext cx="482600" cy="317500"/>
        </a:xfrm>
        <a:prstGeom prst="rect">
          <a:avLst/>
        </a:prstGeom>
      </xdr:spPr>
    </xdr:pic>
    <xdr:clientData/>
  </xdr:twoCellAnchor>
  <xdr:twoCellAnchor editAs="oneCell">
    <xdr:from>
      <xdr:col>1</xdr:col>
      <xdr:colOff>28575</xdr:colOff>
      <xdr:row>1254</xdr:row>
      <xdr:rowOff>104775</xdr:rowOff>
    </xdr:from>
    <xdr:to>
      <xdr:col>1</xdr:col>
      <xdr:colOff>511175</xdr:colOff>
      <xdr:row>1255</xdr:row>
      <xdr:rowOff>44450</xdr:rowOff>
    </xdr:to>
    <xdr:pic>
      <xdr:nvPicPr>
        <xdr:cNvPr id="5056" name="Subgraph-ssopdop">
          <a:extLst>
            <a:ext uri="{FF2B5EF4-FFF2-40B4-BE49-F238E27FC236}">
              <a16:creationId xmlns:a16="http://schemas.microsoft.com/office/drawing/2014/main" id="{475DF4E9-F52F-43AA-91AE-CA4E631C594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5753450"/>
          <a:ext cx="482600" cy="317500"/>
        </a:xfrm>
        <a:prstGeom prst="rect">
          <a:avLst/>
        </a:prstGeom>
      </xdr:spPr>
    </xdr:pic>
    <xdr:clientData/>
  </xdr:twoCellAnchor>
  <xdr:twoCellAnchor editAs="oneCell">
    <xdr:from>
      <xdr:col>1</xdr:col>
      <xdr:colOff>28575</xdr:colOff>
      <xdr:row>1255</xdr:row>
      <xdr:rowOff>101600</xdr:rowOff>
    </xdr:from>
    <xdr:to>
      <xdr:col>1</xdr:col>
      <xdr:colOff>511175</xdr:colOff>
      <xdr:row>1256</xdr:row>
      <xdr:rowOff>47625</xdr:rowOff>
    </xdr:to>
    <xdr:pic>
      <xdr:nvPicPr>
        <xdr:cNvPr id="5060" name="Subgraph-SANT0PIA">
          <a:extLst>
            <a:ext uri="{FF2B5EF4-FFF2-40B4-BE49-F238E27FC236}">
              <a16:creationId xmlns:a16="http://schemas.microsoft.com/office/drawing/2014/main" id="{EFFF4DC9-5A62-4211-92A6-28AAE7CCF49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6121750"/>
          <a:ext cx="482600" cy="317500"/>
        </a:xfrm>
        <a:prstGeom prst="rect">
          <a:avLst/>
        </a:prstGeom>
      </xdr:spPr>
    </xdr:pic>
    <xdr:clientData/>
  </xdr:twoCellAnchor>
  <xdr:twoCellAnchor editAs="oneCell">
    <xdr:from>
      <xdr:col>1</xdr:col>
      <xdr:colOff>28575</xdr:colOff>
      <xdr:row>1256</xdr:row>
      <xdr:rowOff>98425</xdr:rowOff>
    </xdr:from>
    <xdr:to>
      <xdr:col>1</xdr:col>
      <xdr:colOff>511175</xdr:colOff>
      <xdr:row>1257</xdr:row>
      <xdr:rowOff>44450</xdr:rowOff>
    </xdr:to>
    <xdr:pic>
      <xdr:nvPicPr>
        <xdr:cNvPr id="5064" name="Subgraph-PeterBilmer">
          <a:extLst>
            <a:ext uri="{FF2B5EF4-FFF2-40B4-BE49-F238E27FC236}">
              <a16:creationId xmlns:a16="http://schemas.microsoft.com/office/drawing/2014/main" id="{5757D67B-8A54-46DB-B337-9F8BC04040E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6490050"/>
          <a:ext cx="482600" cy="317500"/>
        </a:xfrm>
        <a:prstGeom prst="rect">
          <a:avLst/>
        </a:prstGeom>
      </xdr:spPr>
    </xdr:pic>
    <xdr:clientData/>
  </xdr:twoCellAnchor>
  <xdr:twoCellAnchor editAs="oneCell">
    <xdr:from>
      <xdr:col>1</xdr:col>
      <xdr:colOff>28575</xdr:colOff>
      <xdr:row>1257</xdr:row>
      <xdr:rowOff>95250</xdr:rowOff>
    </xdr:from>
    <xdr:to>
      <xdr:col>1</xdr:col>
      <xdr:colOff>511175</xdr:colOff>
      <xdr:row>1258</xdr:row>
      <xdr:rowOff>47625</xdr:rowOff>
    </xdr:to>
    <xdr:pic>
      <xdr:nvPicPr>
        <xdr:cNvPr id="5068" name="Subgraph-derspiegel">
          <a:extLst>
            <a:ext uri="{FF2B5EF4-FFF2-40B4-BE49-F238E27FC236}">
              <a16:creationId xmlns:a16="http://schemas.microsoft.com/office/drawing/2014/main" id="{95A6E0FD-B946-44F6-BB0A-CE9E9AE5B5E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6858350"/>
          <a:ext cx="482600" cy="317500"/>
        </a:xfrm>
        <a:prstGeom prst="rect">
          <a:avLst/>
        </a:prstGeom>
      </xdr:spPr>
    </xdr:pic>
    <xdr:clientData/>
  </xdr:twoCellAnchor>
  <xdr:twoCellAnchor editAs="oneCell">
    <xdr:from>
      <xdr:col>1</xdr:col>
      <xdr:colOff>28575</xdr:colOff>
      <xdr:row>1258</xdr:row>
      <xdr:rowOff>92075</xdr:rowOff>
    </xdr:from>
    <xdr:to>
      <xdr:col>1</xdr:col>
      <xdr:colOff>511175</xdr:colOff>
      <xdr:row>1259</xdr:row>
      <xdr:rowOff>38100</xdr:rowOff>
    </xdr:to>
    <xdr:pic>
      <xdr:nvPicPr>
        <xdr:cNvPr id="5072" name="Subgraph-derbydreamer">
          <a:extLst>
            <a:ext uri="{FF2B5EF4-FFF2-40B4-BE49-F238E27FC236}">
              <a16:creationId xmlns:a16="http://schemas.microsoft.com/office/drawing/2014/main" id="{DEF88147-AAC4-4074-B45B-E47C51D8FD5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7226650"/>
          <a:ext cx="482600" cy="317500"/>
        </a:xfrm>
        <a:prstGeom prst="rect">
          <a:avLst/>
        </a:prstGeom>
      </xdr:spPr>
    </xdr:pic>
    <xdr:clientData/>
  </xdr:twoCellAnchor>
  <xdr:twoCellAnchor editAs="oneCell">
    <xdr:from>
      <xdr:col>1</xdr:col>
      <xdr:colOff>28575</xdr:colOff>
      <xdr:row>1259</xdr:row>
      <xdr:rowOff>88900</xdr:rowOff>
    </xdr:from>
    <xdr:to>
      <xdr:col>1</xdr:col>
      <xdr:colOff>511175</xdr:colOff>
      <xdr:row>1260</xdr:row>
      <xdr:rowOff>34925</xdr:rowOff>
    </xdr:to>
    <xdr:pic>
      <xdr:nvPicPr>
        <xdr:cNvPr id="5076" name="Subgraph-chicagotribune">
          <a:extLst>
            <a:ext uri="{FF2B5EF4-FFF2-40B4-BE49-F238E27FC236}">
              <a16:creationId xmlns:a16="http://schemas.microsoft.com/office/drawing/2014/main" id="{03672D1D-D633-490C-90A1-7B5A90354A0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7594950"/>
          <a:ext cx="482600" cy="317500"/>
        </a:xfrm>
        <a:prstGeom prst="rect">
          <a:avLst/>
        </a:prstGeom>
      </xdr:spPr>
    </xdr:pic>
    <xdr:clientData/>
  </xdr:twoCellAnchor>
  <xdr:twoCellAnchor editAs="oneCell">
    <xdr:from>
      <xdr:col>1</xdr:col>
      <xdr:colOff>28575</xdr:colOff>
      <xdr:row>1260</xdr:row>
      <xdr:rowOff>85725</xdr:rowOff>
    </xdr:from>
    <xdr:to>
      <xdr:col>1</xdr:col>
      <xdr:colOff>511175</xdr:colOff>
      <xdr:row>1261</xdr:row>
      <xdr:rowOff>25400</xdr:rowOff>
    </xdr:to>
    <xdr:pic>
      <xdr:nvPicPr>
        <xdr:cNvPr id="5080" name="Subgraph-FrequenceSV">
          <a:extLst>
            <a:ext uri="{FF2B5EF4-FFF2-40B4-BE49-F238E27FC236}">
              <a16:creationId xmlns:a16="http://schemas.microsoft.com/office/drawing/2014/main" id="{23CE6C2C-DE1F-4245-8770-131362CD731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7963250"/>
          <a:ext cx="482600" cy="317500"/>
        </a:xfrm>
        <a:prstGeom prst="rect">
          <a:avLst/>
        </a:prstGeom>
      </xdr:spPr>
    </xdr:pic>
    <xdr:clientData/>
  </xdr:twoCellAnchor>
  <xdr:twoCellAnchor editAs="oneCell">
    <xdr:from>
      <xdr:col>1</xdr:col>
      <xdr:colOff>28575</xdr:colOff>
      <xdr:row>1261</xdr:row>
      <xdr:rowOff>82550</xdr:rowOff>
    </xdr:from>
    <xdr:to>
      <xdr:col>1</xdr:col>
      <xdr:colOff>511175</xdr:colOff>
      <xdr:row>1262</xdr:row>
      <xdr:rowOff>28575</xdr:rowOff>
    </xdr:to>
    <xdr:pic>
      <xdr:nvPicPr>
        <xdr:cNvPr id="5084" name="Subgraph-libe">
          <a:extLst>
            <a:ext uri="{FF2B5EF4-FFF2-40B4-BE49-F238E27FC236}">
              <a16:creationId xmlns:a16="http://schemas.microsoft.com/office/drawing/2014/main" id="{4C4E5A29-7BF8-4A43-B198-9E16829693D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8331550"/>
          <a:ext cx="482600" cy="317500"/>
        </a:xfrm>
        <a:prstGeom prst="rect">
          <a:avLst/>
        </a:prstGeom>
      </xdr:spPr>
    </xdr:pic>
    <xdr:clientData/>
  </xdr:twoCellAnchor>
  <xdr:twoCellAnchor editAs="oneCell">
    <xdr:from>
      <xdr:col>1</xdr:col>
      <xdr:colOff>28575</xdr:colOff>
      <xdr:row>1262</xdr:row>
      <xdr:rowOff>79375</xdr:rowOff>
    </xdr:from>
    <xdr:to>
      <xdr:col>1</xdr:col>
      <xdr:colOff>511175</xdr:colOff>
      <xdr:row>1263</xdr:row>
      <xdr:rowOff>25400</xdr:rowOff>
    </xdr:to>
    <xdr:pic>
      <xdr:nvPicPr>
        <xdr:cNvPr id="5088" name="Subgraph-julesrivera">
          <a:extLst>
            <a:ext uri="{FF2B5EF4-FFF2-40B4-BE49-F238E27FC236}">
              <a16:creationId xmlns:a16="http://schemas.microsoft.com/office/drawing/2014/main" id="{F90DE1DA-E669-4D89-94E9-ED490C0FD93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8699850"/>
          <a:ext cx="482600" cy="317500"/>
        </a:xfrm>
        <a:prstGeom prst="rect">
          <a:avLst/>
        </a:prstGeom>
      </xdr:spPr>
    </xdr:pic>
    <xdr:clientData/>
  </xdr:twoCellAnchor>
  <xdr:twoCellAnchor editAs="oneCell">
    <xdr:from>
      <xdr:col>1</xdr:col>
      <xdr:colOff>28575</xdr:colOff>
      <xdr:row>1263</xdr:row>
      <xdr:rowOff>76200</xdr:rowOff>
    </xdr:from>
    <xdr:to>
      <xdr:col>1</xdr:col>
      <xdr:colOff>511175</xdr:colOff>
      <xdr:row>1264</xdr:row>
      <xdr:rowOff>28575</xdr:rowOff>
    </xdr:to>
    <xdr:pic>
      <xdr:nvPicPr>
        <xdr:cNvPr id="5092" name="Subgraph-kingsrush">
          <a:extLst>
            <a:ext uri="{FF2B5EF4-FFF2-40B4-BE49-F238E27FC236}">
              <a16:creationId xmlns:a16="http://schemas.microsoft.com/office/drawing/2014/main" id="{E6DB5896-3FC9-47EB-8790-A73FCDB3E75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69068150"/>
          <a:ext cx="482600" cy="317500"/>
        </a:xfrm>
        <a:prstGeom prst="rect">
          <a:avLst/>
        </a:prstGeom>
      </xdr:spPr>
    </xdr:pic>
    <xdr:clientData/>
  </xdr:twoCellAnchor>
  <xdr:twoCellAnchor editAs="oneCell">
    <xdr:from>
      <xdr:col>1</xdr:col>
      <xdr:colOff>28575</xdr:colOff>
      <xdr:row>1264</xdr:row>
      <xdr:rowOff>73025</xdr:rowOff>
    </xdr:from>
    <xdr:to>
      <xdr:col>1</xdr:col>
      <xdr:colOff>511175</xdr:colOff>
      <xdr:row>1265</xdr:row>
      <xdr:rowOff>19050</xdr:rowOff>
    </xdr:to>
    <xdr:pic>
      <xdr:nvPicPr>
        <xdr:cNvPr id="5096" name="Subgraph-Darrenwigan09">
          <a:extLst>
            <a:ext uri="{FF2B5EF4-FFF2-40B4-BE49-F238E27FC236}">
              <a16:creationId xmlns:a16="http://schemas.microsoft.com/office/drawing/2014/main" id="{471A15E0-E457-4D2B-B1F2-CEE047C73A6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69436450"/>
          <a:ext cx="482600" cy="317500"/>
        </a:xfrm>
        <a:prstGeom prst="rect">
          <a:avLst/>
        </a:prstGeom>
      </xdr:spPr>
    </xdr:pic>
    <xdr:clientData/>
  </xdr:twoCellAnchor>
  <xdr:twoCellAnchor editAs="oneCell">
    <xdr:from>
      <xdr:col>1</xdr:col>
      <xdr:colOff>28575</xdr:colOff>
      <xdr:row>1265</xdr:row>
      <xdr:rowOff>69850</xdr:rowOff>
    </xdr:from>
    <xdr:to>
      <xdr:col>1</xdr:col>
      <xdr:colOff>511175</xdr:colOff>
      <xdr:row>1266</xdr:row>
      <xdr:rowOff>15875</xdr:rowOff>
    </xdr:to>
    <xdr:pic>
      <xdr:nvPicPr>
        <xdr:cNvPr id="5100" name="Subgraph-1Fubar">
          <a:extLst>
            <a:ext uri="{FF2B5EF4-FFF2-40B4-BE49-F238E27FC236}">
              <a16:creationId xmlns:a16="http://schemas.microsoft.com/office/drawing/2014/main" id="{8756A4F6-7D74-4A9E-8FB6-6F8403905AD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69804750"/>
          <a:ext cx="482600" cy="317500"/>
        </a:xfrm>
        <a:prstGeom prst="rect">
          <a:avLst/>
        </a:prstGeom>
      </xdr:spPr>
    </xdr:pic>
    <xdr:clientData/>
  </xdr:twoCellAnchor>
  <xdr:twoCellAnchor editAs="oneCell">
    <xdr:from>
      <xdr:col>1</xdr:col>
      <xdr:colOff>28575</xdr:colOff>
      <xdr:row>1266</xdr:row>
      <xdr:rowOff>66675</xdr:rowOff>
    </xdr:from>
    <xdr:to>
      <xdr:col>1</xdr:col>
      <xdr:colOff>511175</xdr:colOff>
      <xdr:row>1267</xdr:row>
      <xdr:rowOff>6350</xdr:rowOff>
    </xdr:to>
    <xdr:pic>
      <xdr:nvPicPr>
        <xdr:cNvPr id="5104" name="Subgraph-wildflower_wa">
          <a:extLst>
            <a:ext uri="{FF2B5EF4-FFF2-40B4-BE49-F238E27FC236}">
              <a16:creationId xmlns:a16="http://schemas.microsoft.com/office/drawing/2014/main" id="{C0D1DF0B-BC02-459E-84AA-E8023DFF59C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0173050"/>
          <a:ext cx="482600" cy="317500"/>
        </a:xfrm>
        <a:prstGeom prst="rect">
          <a:avLst/>
        </a:prstGeom>
      </xdr:spPr>
    </xdr:pic>
    <xdr:clientData/>
  </xdr:twoCellAnchor>
  <xdr:twoCellAnchor editAs="oneCell">
    <xdr:from>
      <xdr:col>1</xdr:col>
      <xdr:colOff>28575</xdr:colOff>
      <xdr:row>1267</xdr:row>
      <xdr:rowOff>63500</xdr:rowOff>
    </xdr:from>
    <xdr:to>
      <xdr:col>1</xdr:col>
      <xdr:colOff>511175</xdr:colOff>
      <xdr:row>1268</xdr:row>
      <xdr:rowOff>9525</xdr:rowOff>
    </xdr:to>
    <xdr:pic>
      <xdr:nvPicPr>
        <xdr:cNvPr id="5108" name="Subgraph-newscomauHQ">
          <a:extLst>
            <a:ext uri="{FF2B5EF4-FFF2-40B4-BE49-F238E27FC236}">
              <a16:creationId xmlns:a16="http://schemas.microsoft.com/office/drawing/2014/main" id="{38172B0D-D200-4F67-929B-B5A8DBF037B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0541350"/>
          <a:ext cx="482600" cy="317500"/>
        </a:xfrm>
        <a:prstGeom prst="rect">
          <a:avLst/>
        </a:prstGeom>
      </xdr:spPr>
    </xdr:pic>
    <xdr:clientData/>
  </xdr:twoCellAnchor>
  <xdr:twoCellAnchor editAs="oneCell">
    <xdr:from>
      <xdr:col>1</xdr:col>
      <xdr:colOff>28575</xdr:colOff>
      <xdr:row>1268</xdr:row>
      <xdr:rowOff>60325</xdr:rowOff>
    </xdr:from>
    <xdr:to>
      <xdr:col>1</xdr:col>
      <xdr:colOff>511175</xdr:colOff>
      <xdr:row>1269</xdr:row>
      <xdr:rowOff>6350</xdr:rowOff>
    </xdr:to>
    <xdr:pic>
      <xdr:nvPicPr>
        <xdr:cNvPr id="5112" name="Subgraph-saturnswhore">
          <a:extLst>
            <a:ext uri="{FF2B5EF4-FFF2-40B4-BE49-F238E27FC236}">
              <a16:creationId xmlns:a16="http://schemas.microsoft.com/office/drawing/2014/main" id="{3F0CC75C-6518-46E3-AC02-8577F821284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0909650"/>
          <a:ext cx="482600" cy="317500"/>
        </a:xfrm>
        <a:prstGeom prst="rect">
          <a:avLst/>
        </a:prstGeom>
      </xdr:spPr>
    </xdr:pic>
    <xdr:clientData/>
  </xdr:twoCellAnchor>
  <xdr:twoCellAnchor editAs="oneCell">
    <xdr:from>
      <xdr:col>1</xdr:col>
      <xdr:colOff>28575</xdr:colOff>
      <xdr:row>1269</xdr:row>
      <xdr:rowOff>57150</xdr:rowOff>
    </xdr:from>
    <xdr:to>
      <xdr:col>1</xdr:col>
      <xdr:colOff>511175</xdr:colOff>
      <xdr:row>1270</xdr:row>
      <xdr:rowOff>9525</xdr:rowOff>
    </xdr:to>
    <xdr:pic>
      <xdr:nvPicPr>
        <xdr:cNvPr id="5116" name="Subgraph-iJaadee">
          <a:extLst>
            <a:ext uri="{FF2B5EF4-FFF2-40B4-BE49-F238E27FC236}">
              <a16:creationId xmlns:a16="http://schemas.microsoft.com/office/drawing/2014/main" id="{E3EB9235-E105-4997-A4EF-9A83E90A230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1277950"/>
          <a:ext cx="482600" cy="317500"/>
        </a:xfrm>
        <a:prstGeom prst="rect">
          <a:avLst/>
        </a:prstGeom>
      </xdr:spPr>
    </xdr:pic>
    <xdr:clientData/>
  </xdr:twoCellAnchor>
  <xdr:twoCellAnchor editAs="oneCell">
    <xdr:from>
      <xdr:col>1</xdr:col>
      <xdr:colOff>28575</xdr:colOff>
      <xdr:row>1270</xdr:row>
      <xdr:rowOff>53975</xdr:rowOff>
    </xdr:from>
    <xdr:to>
      <xdr:col>1</xdr:col>
      <xdr:colOff>511175</xdr:colOff>
      <xdr:row>1271</xdr:row>
      <xdr:rowOff>0</xdr:rowOff>
    </xdr:to>
    <xdr:pic>
      <xdr:nvPicPr>
        <xdr:cNvPr id="5120" name="Subgraph-schoudhry73">
          <a:extLst>
            <a:ext uri="{FF2B5EF4-FFF2-40B4-BE49-F238E27FC236}">
              <a16:creationId xmlns:a16="http://schemas.microsoft.com/office/drawing/2014/main" id="{83D680EE-92D5-47B0-9D9D-CC9F4CF0A47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71646250"/>
          <a:ext cx="482600" cy="317500"/>
        </a:xfrm>
        <a:prstGeom prst="rect">
          <a:avLst/>
        </a:prstGeom>
      </xdr:spPr>
    </xdr:pic>
    <xdr:clientData/>
  </xdr:twoCellAnchor>
  <xdr:twoCellAnchor editAs="oneCell">
    <xdr:from>
      <xdr:col>1</xdr:col>
      <xdr:colOff>28575</xdr:colOff>
      <xdr:row>1271</xdr:row>
      <xdr:rowOff>50800</xdr:rowOff>
    </xdr:from>
    <xdr:to>
      <xdr:col>1</xdr:col>
      <xdr:colOff>511175</xdr:colOff>
      <xdr:row>1272</xdr:row>
      <xdr:rowOff>1059</xdr:rowOff>
    </xdr:to>
    <xdr:pic>
      <xdr:nvPicPr>
        <xdr:cNvPr id="5124" name="Subgraph-BBCNaga">
          <a:extLst>
            <a:ext uri="{FF2B5EF4-FFF2-40B4-BE49-F238E27FC236}">
              <a16:creationId xmlns:a16="http://schemas.microsoft.com/office/drawing/2014/main" id="{064FC768-8802-4668-A0FB-220FF7CBDC9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72014550"/>
          <a:ext cx="482600" cy="317500"/>
        </a:xfrm>
        <a:prstGeom prst="rect">
          <a:avLst/>
        </a:prstGeom>
      </xdr:spPr>
    </xdr:pic>
    <xdr:clientData/>
  </xdr:twoCellAnchor>
  <xdr:twoCellAnchor editAs="oneCell">
    <xdr:from>
      <xdr:col>1</xdr:col>
      <xdr:colOff>28575</xdr:colOff>
      <xdr:row>1272</xdr:row>
      <xdr:rowOff>47625</xdr:rowOff>
    </xdr:from>
    <xdr:to>
      <xdr:col>1</xdr:col>
      <xdr:colOff>511175</xdr:colOff>
      <xdr:row>1273</xdr:row>
      <xdr:rowOff>1058</xdr:rowOff>
    </xdr:to>
    <xdr:pic>
      <xdr:nvPicPr>
        <xdr:cNvPr id="5128" name="Subgraph-JeffersonADavis">
          <a:extLst>
            <a:ext uri="{FF2B5EF4-FFF2-40B4-BE49-F238E27FC236}">
              <a16:creationId xmlns:a16="http://schemas.microsoft.com/office/drawing/2014/main" id="{6A7022D7-D9FF-4F1D-B247-35F10585DFB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2382850"/>
          <a:ext cx="482600" cy="317500"/>
        </a:xfrm>
        <a:prstGeom prst="rect">
          <a:avLst/>
        </a:prstGeom>
      </xdr:spPr>
    </xdr:pic>
    <xdr:clientData/>
  </xdr:twoCellAnchor>
  <xdr:twoCellAnchor editAs="oneCell">
    <xdr:from>
      <xdr:col>1</xdr:col>
      <xdr:colOff>28575</xdr:colOff>
      <xdr:row>1273</xdr:row>
      <xdr:rowOff>44450</xdr:rowOff>
    </xdr:from>
    <xdr:to>
      <xdr:col>1</xdr:col>
      <xdr:colOff>511175</xdr:colOff>
      <xdr:row>1273</xdr:row>
      <xdr:rowOff>361950</xdr:rowOff>
    </xdr:to>
    <xdr:pic>
      <xdr:nvPicPr>
        <xdr:cNvPr id="5132" name="Subgraph-sdellag">
          <a:extLst>
            <a:ext uri="{FF2B5EF4-FFF2-40B4-BE49-F238E27FC236}">
              <a16:creationId xmlns:a16="http://schemas.microsoft.com/office/drawing/2014/main" id="{4549036C-11E6-4960-BDF0-639FF3E4F7C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2751150"/>
          <a:ext cx="482600" cy="317500"/>
        </a:xfrm>
        <a:prstGeom prst="rect">
          <a:avLst/>
        </a:prstGeom>
      </xdr:spPr>
    </xdr:pic>
    <xdr:clientData/>
  </xdr:twoCellAnchor>
  <xdr:twoCellAnchor editAs="oneCell">
    <xdr:from>
      <xdr:col>1</xdr:col>
      <xdr:colOff>28575</xdr:colOff>
      <xdr:row>1274</xdr:row>
      <xdr:rowOff>41275</xdr:rowOff>
    </xdr:from>
    <xdr:to>
      <xdr:col>1</xdr:col>
      <xdr:colOff>511175</xdr:colOff>
      <xdr:row>1274</xdr:row>
      <xdr:rowOff>358775</xdr:rowOff>
    </xdr:to>
    <xdr:pic>
      <xdr:nvPicPr>
        <xdr:cNvPr id="5136" name="Subgraph-koozakii">
          <a:extLst>
            <a:ext uri="{FF2B5EF4-FFF2-40B4-BE49-F238E27FC236}">
              <a16:creationId xmlns:a16="http://schemas.microsoft.com/office/drawing/2014/main" id="{E2C968BA-301D-4755-AC7A-D8967470AF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3119450"/>
          <a:ext cx="482600" cy="317500"/>
        </a:xfrm>
        <a:prstGeom prst="rect">
          <a:avLst/>
        </a:prstGeom>
      </xdr:spPr>
    </xdr:pic>
    <xdr:clientData/>
  </xdr:twoCellAnchor>
  <xdr:twoCellAnchor editAs="oneCell">
    <xdr:from>
      <xdr:col>1</xdr:col>
      <xdr:colOff>28575</xdr:colOff>
      <xdr:row>1275</xdr:row>
      <xdr:rowOff>38100</xdr:rowOff>
    </xdr:from>
    <xdr:to>
      <xdr:col>1</xdr:col>
      <xdr:colOff>511175</xdr:colOff>
      <xdr:row>1275</xdr:row>
      <xdr:rowOff>349250</xdr:rowOff>
    </xdr:to>
    <xdr:pic>
      <xdr:nvPicPr>
        <xdr:cNvPr id="5140" name="Subgraph-Morgane_k_19">
          <a:extLst>
            <a:ext uri="{FF2B5EF4-FFF2-40B4-BE49-F238E27FC236}">
              <a16:creationId xmlns:a16="http://schemas.microsoft.com/office/drawing/2014/main" id="{BD442C3B-337B-4EC5-B5FA-304D079D766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3487750"/>
          <a:ext cx="482600" cy="317500"/>
        </a:xfrm>
        <a:prstGeom prst="rect">
          <a:avLst/>
        </a:prstGeom>
      </xdr:spPr>
    </xdr:pic>
    <xdr:clientData/>
  </xdr:twoCellAnchor>
  <xdr:twoCellAnchor editAs="oneCell">
    <xdr:from>
      <xdr:col>1</xdr:col>
      <xdr:colOff>28575</xdr:colOff>
      <xdr:row>1276</xdr:row>
      <xdr:rowOff>34925</xdr:rowOff>
    </xdr:from>
    <xdr:to>
      <xdr:col>1</xdr:col>
      <xdr:colOff>511175</xdr:colOff>
      <xdr:row>1276</xdr:row>
      <xdr:rowOff>352425</xdr:rowOff>
    </xdr:to>
    <xdr:pic>
      <xdr:nvPicPr>
        <xdr:cNvPr id="5144" name="Subgraph-music_dss">
          <a:extLst>
            <a:ext uri="{FF2B5EF4-FFF2-40B4-BE49-F238E27FC236}">
              <a16:creationId xmlns:a16="http://schemas.microsoft.com/office/drawing/2014/main" id="{84BF92E8-6D4F-4A14-9DB8-89501404BD0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3856050"/>
          <a:ext cx="482600" cy="317500"/>
        </a:xfrm>
        <a:prstGeom prst="rect">
          <a:avLst/>
        </a:prstGeom>
      </xdr:spPr>
    </xdr:pic>
    <xdr:clientData/>
  </xdr:twoCellAnchor>
  <xdr:twoCellAnchor editAs="oneCell">
    <xdr:from>
      <xdr:col>1</xdr:col>
      <xdr:colOff>28575</xdr:colOff>
      <xdr:row>1277</xdr:row>
      <xdr:rowOff>31750</xdr:rowOff>
    </xdr:from>
    <xdr:to>
      <xdr:col>1</xdr:col>
      <xdr:colOff>511175</xdr:colOff>
      <xdr:row>1277</xdr:row>
      <xdr:rowOff>349250</xdr:rowOff>
    </xdr:to>
    <xdr:pic>
      <xdr:nvPicPr>
        <xdr:cNvPr id="5148" name="Subgraph-DorothyStringer">
          <a:extLst>
            <a:ext uri="{FF2B5EF4-FFF2-40B4-BE49-F238E27FC236}">
              <a16:creationId xmlns:a16="http://schemas.microsoft.com/office/drawing/2014/main" id="{4F5B4B09-8414-4D65-A048-5E4FAEF9B2C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4224350"/>
          <a:ext cx="482600" cy="317500"/>
        </a:xfrm>
        <a:prstGeom prst="rect">
          <a:avLst/>
        </a:prstGeom>
      </xdr:spPr>
    </xdr:pic>
    <xdr:clientData/>
  </xdr:twoCellAnchor>
  <xdr:twoCellAnchor editAs="oneCell">
    <xdr:from>
      <xdr:col>1</xdr:col>
      <xdr:colOff>28575</xdr:colOff>
      <xdr:row>1278</xdr:row>
      <xdr:rowOff>28575</xdr:rowOff>
    </xdr:from>
    <xdr:to>
      <xdr:col>1</xdr:col>
      <xdr:colOff>511175</xdr:colOff>
      <xdr:row>1278</xdr:row>
      <xdr:rowOff>352425</xdr:rowOff>
    </xdr:to>
    <xdr:pic>
      <xdr:nvPicPr>
        <xdr:cNvPr id="5152" name="Subgraph-Ezee_92">
          <a:extLst>
            <a:ext uri="{FF2B5EF4-FFF2-40B4-BE49-F238E27FC236}">
              <a16:creationId xmlns:a16="http://schemas.microsoft.com/office/drawing/2014/main" id="{5E815990-CCD6-4097-AE68-3E6D389195A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4592650"/>
          <a:ext cx="482600" cy="317500"/>
        </a:xfrm>
        <a:prstGeom prst="rect">
          <a:avLst/>
        </a:prstGeom>
      </xdr:spPr>
    </xdr:pic>
    <xdr:clientData/>
  </xdr:twoCellAnchor>
  <xdr:twoCellAnchor editAs="oneCell">
    <xdr:from>
      <xdr:col>1</xdr:col>
      <xdr:colOff>28575</xdr:colOff>
      <xdr:row>1279</xdr:row>
      <xdr:rowOff>25400</xdr:rowOff>
    </xdr:from>
    <xdr:to>
      <xdr:col>1</xdr:col>
      <xdr:colOff>511175</xdr:colOff>
      <xdr:row>1279</xdr:row>
      <xdr:rowOff>342900</xdr:rowOff>
    </xdr:to>
    <xdr:pic>
      <xdr:nvPicPr>
        <xdr:cNvPr id="5156" name="Subgraph-GrowTheHeckUp">
          <a:extLst>
            <a:ext uri="{FF2B5EF4-FFF2-40B4-BE49-F238E27FC236}">
              <a16:creationId xmlns:a16="http://schemas.microsoft.com/office/drawing/2014/main" id="{288A7E3B-5354-43D0-869E-3CE14B92E4A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4960950"/>
          <a:ext cx="482600" cy="317500"/>
        </a:xfrm>
        <a:prstGeom prst="rect">
          <a:avLst/>
        </a:prstGeom>
      </xdr:spPr>
    </xdr:pic>
    <xdr:clientData/>
  </xdr:twoCellAnchor>
  <xdr:twoCellAnchor editAs="oneCell">
    <xdr:from>
      <xdr:col>1</xdr:col>
      <xdr:colOff>28575</xdr:colOff>
      <xdr:row>1280</xdr:row>
      <xdr:rowOff>22225</xdr:rowOff>
    </xdr:from>
    <xdr:to>
      <xdr:col>1</xdr:col>
      <xdr:colOff>511175</xdr:colOff>
      <xdr:row>1280</xdr:row>
      <xdr:rowOff>339725</xdr:rowOff>
    </xdr:to>
    <xdr:pic>
      <xdr:nvPicPr>
        <xdr:cNvPr id="5160" name="Subgraph-Coldfeet927">
          <a:extLst>
            <a:ext uri="{FF2B5EF4-FFF2-40B4-BE49-F238E27FC236}">
              <a16:creationId xmlns:a16="http://schemas.microsoft.com/office/drawing/2014/main" id="{F9FD61FE-C7AE-46D1-970E-02D83C6CE65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5329250"/>
          <a:ext cx="482600" cy="317500"/>
        </a:xfrm>
        <a:prstGeom prst="rect">
          <a:avLst/>
        </a:prstGeom>
      </xdr:spPr>
    </xdr:pic>
    <xdr:clientData/>
  </xdr:twoCellAnchor>
  <xdr:twoCellAnchor editAs="oneCell">
    <xdr:from>
      <xdr:col>1</xdr:col>
      <xdr:colOff>28575</xdr:colOff>
      <xdr:row>1281</xdr:row>
      <xdr:rowOff>19050</xdr:rowOff>
    </xdr:from>
    <xdr:to>
      <xdr:col>1</xdr:col>
      <xdr:colOff>511175</xdr:colOff>
      <xdr:row>1281</xdr:row>
      <xdr:rowOff>330200</xdr:rowOff>
    </xdr:to>
    <xdr:pic>
      <xdr:nvPicPr>
        <xdr:cNvPr id="5164" name="Subgraph-fleccas">
          <a:extLst>
            <a:ext uri="{FF2B5EF4-FFF2-40B4-BE49-F238E27FC236}">
              <a16:creationId xmlns:a16="http://schemas.microsoft.com/office/drawing/2014/main" id="{A97090B7-F171-429A-8EEA-E3083C701F7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5697550"/>
          <a:ext cx="482600" cy="317500"/>
        </a:xfrm>
        <a:prstGeom prst="rect">
          <a:avLst/>
        </a:prstGeom>
      </xdr:spPr>
    </xdr:pic>
    <xdr:clientData/>
  </xdr:twoCellAnchor>
  <xdr:twoCellAnchor editAs="oneCell">
    <xdr:from>
      <xdr:col>1</xdr:col>
      <xdr:colOff>28575</xdr:colOff>
      <xdr:row>1282</xdr:row>
      <xdr:rowOff>15875</xdr:rowOff>
    </xdr:from>
    <xdr:to>
      <xdr:col>1</xdr:col>
      <xdr:colOff>511175</xdr:colOff>
      <xdr:row>1282</xdr:row>
      <xdr:rowOff>333375</xdr:rowOff>
    </xdr:to>
    <xdr:pic>
      <xdr:nvPicPr>
        <xdr:cNvPr id="5168" name="Subgraph-BillyWinstead3">
          <a:extLst>
            <a:ext uri="{FF2B5EF4-FFF2-40B4-BE49-F238E27FC236}">
              <a16:creationId xmlns:a16="http://schemas.microsoft.com/office/drawing/2014/main" id="{6546AB40-B900-4749-ABDA-22D948AE19E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6065850"/>
          <a:ext cx="482600" cy="317500"/>
        </a:xfrm>
        <a:prstGeom prst="rect">
          <a:avLst/>
        </a:prstGeom>
      </xdr:spPr>
    </xdr:pic>
    <xdr:clientData/>
  </xdr:twoCellAnchor>
  <xdr:twoCellAnchor editAs="oneCell">
    <xdr:from>
      <xdr:col>1</xdr:col>
      <xdr:colOff>28575</xdr:colOff>
      <xdr:row>1283</xdr:row>
      <xdr:rowOff>12700</xdr:rowOff>
    </xdr:from>
    <xdr:to>
      <xdr:col>1</xdr:col>
      <xdr:colOff>511175</xdr:colOff>
      <xdr:row>1283</xdr:row>
      <xdr:rowOff>330200</xdr:rowOff>
    </xdr:to>
    <xdr:pic>
      <xdr:nvPicPr>
        <xdr:cNvPr id="5172" name="Subgraph-oprahmagazine">
          <a:extLst>
            <a:ext uri="{FF2B5EF4-FFF2-40B4-BE49-F238E27FC236}">
              <a16:creationId xmlns:a16="http://schemas.microsoft.com/office/drawing/2014/main" id="{6A13C80D-2E4A-4A59-9775-EA299355EF3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6434150"/>
          <a:ext cx="482600" cy="317500"/>
        </a:xfrm>
        <a:prstGeom prst="rect">
          <a:avLst/>
        </a:prstGeom>
      </xdr:spPr>
    </xdr:pic>
    <xdr:clientData/>
  </xdr:twoCellAnchor>
  <xdr:twoCellAnchor editAs="oneCell">
    <xdr:from>
      <xdr:col>1</xdr:col>
      <xdr:colOff>28575</xdr:colOff>
      <xdr:row>1284</xdr:row>
      <xdr:rowOff>9525</xdr:rowOff>
    </xdr:from>
    <xdr:to>
      <xdr:col>1</xdr:col>
      <xdr:colOff>511175</xdr:colOff>
      <xdr:row>1284</xdr:row>
      <xdr:rowOff>333375</xdr:rowOff>
    </xdr:to>
    <xdr:pic>
      <xdr:nvPicPr>
        <xdr:cNvPr id="5176" name="Subgraph-waterslap">
          <a:extLst>
            <a:ext uri="{FF2B5EF4-FFF2-40B4-BE49-F238E27FC236}">
              <a16:creationId xmlns:a16="http://schemas.microsoft.com/office/drawing/2014/main" id="{C87AAD0E-0024-4B81-8531-111EF83DCF3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6802450"/>
          <a:ext cx="482600" cy="317500"/>
        </a:xfrm>
        <a:prstGeom prst="rect">
          <a:avLst/>
        </a:prstGeom>
      </xdr:spPr>
    </xdr:pic>
    <xdr:clientData/>
  </xdr:twoCellAnchor>
  <xdr:twoCellAnchor editAs="oneCell">
    <xdr:from>
      <xdr:col>1</xdr:col>
      <xdr:colOff>28575</xdr:colOff>
      <xdr:row>1285</xdr:row>
      <xdr:rowOff>6350</xdr:rowOff>
    </xdr:from>
    <xdr:to>
      <xdr:col>1</xdr:col>
      <xdr:colOff>511175</xdr:colOff>
      <xdr:row>1285</xdr:row>
      <xdr:rowOff>323850</xdr:rowOff>
    </xdr:to>
    <xdr:pic>
      <xdr:nvPicPr>
        <xdr:cNvPr id="5180" name="Subgraph-kimpossiblefact">
          <a:extLst>
            <a:ext uri="{FF2B5EF4-FFF2-40B4-BE49-F238E27FC236}">
              <a16:creationId xmlns:a16="http://schemas.microsoft.com/office/drawing/2014/main" id="{FFFD5357-2227-42BB-A7E3-D5586F83FE6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7170750"/>
          <a:ext cx="482600" cy="317500"/>
        </a:xfrm>
        <a:prstGeom prst="rect">
          <a:avLst/>
        </a:prstGeom>
      </xdr:spPr>
    </xdr:pic>
    <xdr:clientData/>
  </xdr:twoCellAnchor>
  <xdr:twoCellAnchor editAs="oneCell">
    <xdr:from>
      <xdr:col>1</xdr:col>
      <xdr:colOff>28575</xdr:colOff>
      <xdr:row>1286</xdr:row>
      <xdr:rowOff>3175</xdr:rowOff>
    </xdr:from>
    <xdr:to>
      <xdr:col>1</xdr:col>
      <xdr:colOff>511175</xdr:colOff>
      <xdr:row>1286</xdr:row>
      <xdr:rowOff>320675</xdr:rowOff>
    </xdr:to>
    <xdr:pic>
      <xdr:nvPicPr>
        <xdr:cNvPr id="5184" name="Subgraph-kellyitela26">
          <a:extLst>
            <a:ext uri="{FF2B5EF4-FFF2-40B4-BE49-F238E27FC236}">
              <a16:creationId xmlns:a16="http://schemas.microsoft.com/office/drawing/2014/main" id="{2EF19E72-E337-4676-946E-D31886844E8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7539050"/>
          <a:ext cx="482600" cy="317500"/>
        </a:xfrm>
        <a:prstGeom prst="rect">
          <a:avLst/>
        </a:prstGeom>
      </xdr:spPr>
    </xdr:pic>
    <xdr:clientData/>
  </xdr:twoCellAnchor>
  <xdr:twoCellAnchor editAs="oneCell">
    <xdr:from>
      <xdr:col>1</xdr:col>
      <xdr:colOff>28575</xdr:colOff>
      <xdr:row>1287</xdr:row>
      <xdr:rowOff>0</xdr:rowOff>
    </xdr:from>
    <xdr:to>
      <xdr:col>1</xdr:col>
      <xdr:colOff>511175</xdr:colOff>
      <xdr:row>1287</xdr:row>
      <xdr:rowOff>311150</xdr:rowOff>
    </xdr:to>
    <xdr:pic>
      <xdr:nvPicPr>
        <xdr:cNvPr id="5188" name="Subgraph-godlove____">
          <a:extLst>
            <a:ext uri="{FF2B5EF4-FFF2-40B4-BE49-F238E27FC236}">
              <a16:creationId xmlns:a16="http://schemas.microsoft.com/office/drawing/2014/main" id="{8F3BF701-B128-480B-A4B1-60813944139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7907350"/>
          <a:ext cx="482600" cy="317500"/>
        </a:xfrm>
        <a:prstGeom prst="rect">
          <a:avLst/>
        </a:prstGeom>
      </xdr:spPr>
    </xdr:pic>
    <xdr:clientData/>
  </xdr:twoCellAnchor>
  <xdr:twoCellAnchor editAs="oneCell">
    <xdr:from>
      <xdr:col>1</xdr:col>
      <xdr:colOff>28575</xdr:colOff>
      <xdr:row>1287</xdr:row>
      <xdr:rowOff>368300</xdr:rowOff>
    </xdr:from>
    <xdr:to>
      <xdr:col>1</xdr:col>
      <xdr:colOff>511175</xdr:colOff>
      <xdr:row>1288</xdr:row>
      <xdr:rowOff>314325</xdr:rowOff>
    </xdr:to>
    <xdr:pic>
      <xdr:nvPicPr>
        <xdr:cNvPr id="5192" name="Subgraph-aprilaba">
          <a:extLst>
            <a:ext uri="{FF2B5EF4-FFF2-40B4-BE49-F238E27FC236}">
              <a16:creationId xmlns:a16="http://schemas.microsoft.com/office/drawing/2014/main" id="{C85201EE-FD33-469C-B605-2853905391E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8275650"/>
          <a:ext cx="482600" cy="317500"/>
        </a:xfrm>
        <a:prstGeom prst="rect">
          <a:avLst/>
        </a:prstGeom>
      </xdr:spPr>
    </xdr:pic>
    <xdr:clientData/>
  </xdr:twoCellAnchor>
  <xdr:twoCellAnchor editAs="oneCell">
    <xdr:from>
      <xdr:col>1</xdr:col>
      <xdr:colOff>28575</xdr:colOff>
      <xdr:row>1288</xdr:row>
      <xdr:rowOff>365125</xdr:rowOff>
    </xdr:from>
    <xdr:to>
      <xdr:col>1</xdr:col>
      <xdr:colOff>511175</xdr:colOff>
      <xdr:row>1289</xdr:row>
      <xdr:rowOff>311150</xdr:rowOff>
    </xdr:to>
    <xdr:pic>
      <xdr:nvPicPr>
        <xdr:cNvPr id="5196" name="Subgraph-hellokpop">
          <a:extLst>
            <a:ext uri="{FF2B5EF4-FFF2-40B4-BE49-F238E27FC236}">
              <a16:creationId xmlns:a16="http://schemas.microsoft.com/office/drawing/2014/main" id="{EEEC31FD-447C-4CFA-8E21-FE293CAAB77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8643950"/>
          <a:ext cx="482600" cy="317500"/>
        </a:xfrm>
        <a:prstGeom prst="rect">
          <a:avLst/>
        </a:prstGeom>
      </xdr:spPr>
    </xdr:pic>
    <xdr:clientData/>
  </xdr:twoCellAnchor>
  <xdr:twoCellAnchor editAs="oneCell">
    <xdr:from>
      <xdr:col>1</xdr:col>
      <xdr:colOff>28575</xdr:colOff>
      <xdr:row>1289</xdr:row>
      <xdr:rowOff>361950</xdr:rowOff>
    </xdr:from>
    <xdr:to>
      <xdr:col>1</xdr:col>
      <xdr:colOff>511175</xdr:colOff>
      <xdr:row>1290</xdr:row>
      <xdr:rowOff>314325</xdr:rowOff>
    </xdr:to>
    <xdr:pic>
      <xdr:nvPicPr>
        <xdr:cNvPr id="5200" name="Subgraph-MadoBalkilo">
          <a:extLst>
            <a:ext uri="{FF2B5EF4-FFF2-40B4-BE49-F238E27FC236}">
              <a16:creationId xmlns:a16="http://schemas.microsoft.com/office/drawing/2014/main" id="{4E05131C-0586-4D22-9021-3D1C877E1AA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9012250"/>
          <a:ext cx="482600" cy="317500"/>
        </a:xfrm>
        <a:prstGeom prst="rect">
          <a:avLst/>
        </a:prstGeom>
      </xdr:spPr>
    </xdr:pic>
    <xdr:clientData/>
  </xdr:twoCellAnchor>
  <xdr:twoCellAnchor editAs="oneCell">
    <xdr:from>
      <xdr:col>1</xdr:col>
      <xdr:colOff>28575</xdr:colOff>
      <xdr:row>1290</xdr:row>
      <xdr:rowOff>358775</xdr:rowOff>
    </xdr:from>
    <xdr:to>
      <xdr:col>1</xdr:col>
      <xdr:colOff>511175</xdr:colOff>
      <xdr:row>1291</xdr:row>
      <xdr:rowOff>304800</xdr:rowOff>
    </xdr:to>
    <xdr:pic>
      <xdr:nvPicPr>
        <xdr:cNvPr id="5204" name="Subgraph-amnestyusa">
          <a:extLst>
            <a:ext uri="{FF2B5EF4-FFF2-40B4-BE49-F238E27FC236}">
              <a16:creationId xmlns:a16="http://schemas.microsoft.com/office/drawing/2014/main" id="{325B6974-0AD5-4D57-B133-E53885800E7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79380550"/>
          <a:ext cx="482600" cy="317500"/>
        </a:xfrm>
        <a:prstGeom prst="rect">
          <a:avLst/>
        </a:prstGeom>
      </xdr:spPr>
    </xdr:pic>
    <xdr:clientData/>
  </xdr:twoCellAnchor>
  <xdr:twoCellAnchor editAs="oneCell">
    <xdr:from>
      <xdr:col>1</xdr:col>
      <xdr:colOff>28575</xdr:colOff>
      <xdr:row>1291</xdr:row>
      <xdr:rowOff>355600</xdr:rowOff>
    </xdr:from>
    <xdr:to>
      <xdr:col>1</xdr:col>
      <xdr:colOff>511175</xdr:colOff>
      <xdr:row>1292</xdr:row>
      <xdr:rowOff>301625</xdr:rowOff>
    </xdr:to>
    <xdr:pic>
      <xdr:nvPicPr>
        <xdr:cNvPr id="5208" name="Subgraph-Trooth2A">
          <a:extLst>
            <a:ext uri="{FF2B5EF4-FFF2-40B4-BE49-F238E27FC236}">
              <a16:creationId xmlns:a16="http://schemas.microsoft.com/office/drawing/2014/main" id="{1F7DB4D9-16A8-4F18-A43F-0B2E57AB6A5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79748850"/>
          <a:ext cx="482600" cy="317500"/>
        </a:xfrm>
        <a:prstGeom prst="rect">
          <a:avLst/>
        </a:prstGeom>
      </xdr:spPr>
    </xdr:pic>
    <xdr:clientData/>
  </xdr:twoCellAnchor>
  <xdr:twoCellAnchor editAs="oneCell">
    <xdr:from>
      <xdr:col>1</xdr:col>
      <xdr:colOff>28575</xdr:colOff>
      <xdr:row>1292</xdr:row>
      <xdr:rowOff>352425</xdr:rowOff>
    </xdr:from>
    <xdr:to>
      <xdr:col>1</xdr:col>
      <xdr:colOff>511175</xdr:colOff>
      <xdr:row>1293</xdr:row>
      <xdr:rowOff>292100</xdr:rowOff>
    </xdr:to>
    <xdr:pic>
      <xdr:nvPicPr>
        <xdr:cNvPr id="5212" name="Subgraph-HuffPost">
          <a:extLst>
            <a:ext uri="{FF2B5EF4-FFF2-40B4-BE49-F238E27FC236}">
              <a16:creationId xmlns:a16="http://schemas.microsoft.com/office/drawing/2014/main" id="{DEEE6FCC-4C29-424F-8AE6-012E3705327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0117150"/>
          <a:ext cx="482600" cy="317500"/>
        </a:xfrm>
        <a:prstGeom prst="rect">
          <a:avLst/>
        </a:prstGeom>
      </xdr:spPr>
    </xdr:pic>
    <xdr:clientData/>
  </xdr:twoCellAnchor>
  <xdr:twoCellAnchor editAs="oneCell">
    <xdr:from>
      <xdr:col>1</xdr:col>
      <xdr:colOff>28575</xdr:colOff>
      <xdr:row>1293</xdr:row>
      <xdr:rowOff>349250</xdr:rowOff>
    </xdr:from>
    <xdr:to>
      <xdr:col>1</xdr:col>
      <xdr:colOff>511175</xdr:colOff>
      <xdr:row>1294</xdr:row>
      <xdr:rowOff>295275</xdr:rowOff>
    </xdr:to>
    <xdr:pic>
      <xdr:nvPicPr>
        <xdr:cNvPr id="5216" name="Subgraph-Lwbayfront">
          <a:extLst>
            <a:ext uri="{FF2B5EF4-FFF2-40B4-BE49-F238E27FC236}">
              <a16:creationId xmlns:a16="http://schemas.microsoft.com/office/drawing/2014/main" id="{0AC59222-3DCA-449B-AC17-9154D60E5FE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0485450"/>
          <a:ext cx="482600" cy="317500"/>
        </a:xfrm>
        <a:prstGeom prst="rect">
          <a:avLst/>
        </a:prstGeom>
      </xdr:spPr>
    </xdr:pic>
    <xdr:clientData/>
  </xdr:twoCellAnchor>
  <xdr:twoCellAnchor editAs="oneCell">
    <xdr:from>
      <xdr:col>1</xdr:col>
      <xdr:colOff>28575</xdr:colOff>
      <xdr:row>1294</xdr:row>
      <xdr:rowOff>346075</xdr:rowOff>
    </xdr:from>
    <xdr:to>
      <xdr:col>1</xdr:col>
      <xdr:colOff>511175</xdr:colOff>
      <xdr:row>1295</xdr:row>
      <xdr:rowOff>292100</xdr:rowOff>
    </xdr:to>
    <xdr:pic>
      <xdr:nvPicPr>
        <xdr:cNvPr id="5220" name="Subgraph-BLM">
          <a:extLst>
            <a:ext uri="{FF2B5EF4-FFF2-40B4-BE49-F238E27FC236}">
              <a16:creationId xmlns:a16="http://schemas.microsoft.com/office/drawing/2014/main" id="{18F6CA16-47DB-46C6-8CDB-6BA08B8C7E1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0853750"/>
          <a:ext cx="482600" cy="317500"/>
        </a:xfrm>
        <a:prstGeom prst="rect">
          <a:avLst/>
        </a:prstGeom>
      </xdr:spPr>
    </xdr:pic>
    <xdr:clientData/>
  </xdr:twoCellAnchor>
  <xdr:twoCellAnchor editAs="oneCell">
    <xdr:from>
      <xdr:col>1</xdr:col>
      <xdr:colOff>28575</xdr:colOff>
      <xdr:row>1295</xdr:row>
      <xdr:rowOff>342900</xdr:rowOff>
    </xdr:from>
    <xdr:to>
      <xdr:col>1</xdr:col>
      <xdr:colOff>511175</xdr:colOff>
      <xdr:row>1296</xdr:row>
      <xdr:rowOff>295275</xdr:rowOff>
    </xdr:to>
    <xdr:pic>
      <xdr:nvPicPr>
        <xdr:cNvPr id="5224" name="Subgraph-GawkingGeeks">
          <a:extLst>
            <a:ext uri="{FF2B5EF4-FFF2-40B4-BE49-F238E27FC236}">
              <a16:creationId xmlns:a16="http://schemas.microsoft.com/office/drawing/2014/main" id="{3A041227-35F2-4F80-A927-7B4058810D7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1222050"/>
          <a:ext cx="482600" cy="317500"/>
        </a:xfrm>
        <a:prstGeom prst="rect">
          <a:avLst/>
        </a:prstGeom>
      </xdr:spPr>
    </xdr:pic>
    <xdr:clientData/>
  </xdr:twoCellAnchor>
  <xdr:twoCellAnchor editAs="oneCell">
    <xdr:from>
      <xdr:col>1</xdr:col>
      <xdr:colOff>28575</xdr:colOff>
      <xdr:row>1296</xdr:row>
      <xdr:rowOff>339725</xdr:rowOff>
    </xdr:from>
    <xdr:to>
      <xdr:col>1</xdr:col>
      <xdr:colOff>511175</xdr:colOff>
      <xdr:row>1297</xdr:row>
      <xdr:rowOff>285750</xdr:rowOff>
    </xdr:to>
    <xdr:pic>
      <xdr:nvPicPr>
        <xdr:cNvPr id="5228" name="Subgraph-reddit">
          <a:extLst>
            <a:ext uri="{FF2B5EF4-FFF2-40B4-BE49-F238E27FC236}">
              <a16:creationId xmlns:a16="http://schemas.microsoft.com/office/drawing/2014/main" id="{F7AD71A6-1477-4677-BC22-1B46844334C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1590350"/>
          <a:ext cx="482600" cy="317500"/>
        </a:xfrm>
        <a:prstGeom prst="rect">
          <a:avLst/>
        </a:prstGeom>
      </xdr:spPr>
    </xdr:pic>
    <xdr:clientData/>
  </xdr:twoCellAnchor>
  <xdr:twoCellAnchor editAs="oneCell">
    <xdr:from>
      <xdr:col>1</xdr:col>
      <xdr:colOff>28575</xdr:colOff>
      <xdr:row>1297</xdr:row>
      <xdr:rowOff>336550</xdr:rowOff>
    </xdr:from>
    <xdr:to>
      <xdr:col>1</xdr:col>
      <xdr:colOff>511175</xdr:colOff>
      <xdr:row>1298</xdr:row>
      <xdr:rowOff>282575</xdr:rowOff>
    </xdr:to>
    <xdr:pic>
      <xdr:nvPicPr>
        <xdr:cNvPr id="5232" name="Subgraph-USALandshark">
          <a:extLst>
            <a:ext uri="{FF2B5EF4-FFF2-40B4-BE49-F238E27FC236}">
              <a16:creationId xmlns:a16="http://schemas.microsoft.com/office/drawing/2014/main" id="{D24FE1AE-5648-43B9-9C2E-133FE558668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81958650"/>
          <a:ext cx="482600" cy="317500"/>
        </a:xfrm>
        <a:prstGeom prst="rect">
          <a:avLst/>
        </a:prstGeom>
      </xdr:spPr>
    </xdr:pic>
    <xdr:clientData/>
  </xdr:twoCellAnchor>
  <xdr:twoCellAnchor editAs="oneCell">
    <xdr:from>
      <xdr:col>1</xdr:col>
      <xdr:colOff>28575</xdr:colOff>
      <xdr:row>1298</xdr:row>
      <xdr:rowOff>333375</xdr:rowOff>
    </xdr:from>
    <xdr:to>
      <xdr:col>1</xdr:col>
      <xdr:colOff>511175</xdr:colOff>
      <xdr:row>1299</xdr:row>
      <xdr:rowOff>273050</xdr:rowOff>
    </xdr:to>
    <xdr:pic>
      <xdr:nvPicPr>
        <xdr:cNvPr id="5236" name="Subgraph-DanScavino">
          <a:extLst>
            <a:ext uri="{FF2B5EF4-FFF2-40B4-BE49-F238E27FC236}">
              <a16:creationId xmlns:a16="http://schemas.microsoft.com/office/drawing/2014/main" id="{80B4A8D7-79EA-4731-BC5C-AC154B8212E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2326950"/>
          <a:ext cx="482600" cy="317500"/>
        </a:xfrm>
        <a:prstGeom prst="rect">
          <a:avLst/>
        </a:prstGeom>
      </xdr:spPr>
    </xdr:pic>
    <xdr:clientData/>
  </xdr:twoCellAnchor>
  <xdr:twoCellAnchor editAs="oneCell">
    <xdr:from>
      <xdr:col>1</xdr:col>
      <xdr:colOff>28575</xdr:colOff>
      <xdr:row>1299</xdr:row>
      <xdr:rowOff>330200</xdr:rowOff>
    </xdr:from>
    <xdr:to>
      <xdr:col>1</xdr:col>
      <xdr:colOff>511175</xdr:colOff>
      <xdr:row>1300</xdr:row>
      <xdr:rowOff>276225</xdr:rowOff>
    </xdr:to>
    <xdr:pic>
      <xdr:nvPicPr>
        <xdr:cNvPr id="5240" name="Subgraph-price_john13">
          <a:extLst>
            <a:ext uri="{FF2B5EF4-FFF2-40B4-BE49-F238E27FC236}">
              <a16:creationId xmlns:a16="http://schemas.microsoft.com/office/drawing/2014/main" id="{C4F0BDA5-CE03-4DD1-BCD5-E07CA37E71A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2695250"/>
          <a:ext cx="482600" cy="317500"/>
        </a:xfrm>
        <a:prstGeom prst="rect">
          <a:avLst/>
        </a:prstGeom>
      </xdr:spPr>
    </xdr:pic>
    <xdr:clientData/>
  </xdr:twoCellAnchor>
  <xdr:twoCellAnchor editAs="oneCell">
    <xdr:from>
      <xdr:col>1</xdr:col>
      <xdr:colOff>28575</xdr:colOff>
      <xdr:row>1300</xdr:row>
      <xdr:rowOff>327025</xdr:rowOff>
    </xdr:from>
    <xdr:to>
      <xdr:col>1</xdr:col>
      <xdr:colOff>511175</xdr:colOff>
      <xdr:row>1301</xdr:row>
      <xdr:rowOff>273050</xdr:rowOff>
    </xdr:to>
    <xdr:pic>
      <xdr:nvPicPr>
        <xdr:cNvPr id="5244" name="Subgraph-SallyMayweather">
          <a:extLst>
            <a:ext uri="{FF2B5EF4-FFF2-40B4-BE49-F238E27FC236}">
              <a16:creationId xmlns:a16="http://schemas.microsoft.com/office/drawing/2014/main" id="{6E05A22E-6495-401E-8016-34AE897624A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3063550"/>
          <a:ext cx="482600" cy="317500"/>
        </a:xfrm>
        <a:prstGeom prst="rect">
          <a:avLst/>
        </a:prstGeom>
      </xdr:spPr>
    </xdr:pic>
    <xdr:clientData/>
  </xdr:twoCellAnchor>
  <xdr:twoCellAnchor editAs="oneCell">
    <xdr:from>
      <xdr:col>1</xdr:col>
      <xdr:colOff>28575</xdr:colOff>
      <xdr:row>1301</xdr:row>
      <xdr:rowOff>323850</xdr:rowOff>
    </xdr:from>
    <xdr:to>
      <xdr:col>1</xdr:col>
      <xdr:colOff>511175</xdr:colOff>
      <xdr:row>1302</xdr:row>
      <xdr:rowOff>276225</xdr:rowOff>
    </xdr:to>
    <xdr:pic>
      <xdr:nvPicPr>
        <xdr:cNvPr id="5248" name="Subgraph-slickspadegirl">
          <a:extLst>
            <a:ext uri="{FF2B5EF4-FFF2-40B4-BE49-F238E27FC236}">
              <a16:creationId xmlns:a16="http://schemas.microsoft.com/office/drawing/2014/main" id="{0FE7318B-2E11-4139-9C0D-9794A4142D9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3431850"/>
          <a:ext cx="482600" cy="317500"/>
        </a:xfrm>
        <a:prstGeom prst="rect">
          <a:avLst/>
        </a:prstGeom>
      </xdr:spPr>
    </xdr:pic>
    <xdr:clientData/>
  </xdr:twoCellAnchor>
  <xdr:twoCellAnchor editAs="oneCell">
    <xdr:from>
      <xdr:col>1</xdr:col>
      <xdr:colOff>28575</xdr:colOff>
      <xdr:row>1302</xdr:row>
      <xdr:rowOff>320675</xdr:rowOff>
    </xdr:from>
    <xdr:to>
      <xdr:col>1</xdr:col>
      <xdr:colOff>511175</xdr:colOff>
      <xdr:row>1303</xdr:row>
      <xdr:rowOff>266700</xdr:rowOff>
    </xdr:to>
    <xdr:pic>
      <xdr:nvPicPr>
        <xdr:cNvPr id="5252" name="Subgraph-guapchasrr">
          <a:extLst>
            <a:ext uri="{FF2B5EF4-FFF2-40B4-BE49-F238E27FC236}">
              <a16:creationId xmlns:a16="http://schemas.microsoft.com/office/drawing/2014/main" id="{0BA7ACEE-9C41-43DE-B1CA-4BE84867C2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3800150"/>
          <a:ext cx="482600" cy="317500"/>
        </a:xfrm>
        <a:prstGeom prst="rect">
          <a:avLst/>
        </a:prstGeom>
      </xdr:spPr>
    </xdr:pic>
    <xdr:clientData/>
  </xdr:twoCellAnchor>
  <xdr:twoCellAnchor editAs="oneCell">
    <xdr:from>
      <xdr:col>1</xdr:col>
      <xdr:colOff>28575</xdr:colOff>
      <xdr:row>1303</xdr:row>
      <xdr:rowOff>317500</xdr:rowOff>
    </xdr:from>
    <xdr:to>
      <xdr:col>1</xdr:col>
      <xdr:colOff>511175</xdr:colOff>
      <xdr:row>1304</xdr:row>
      <xdr:rowOff>263525</xdr:rowOff>
    </xdr:to>
    <xdr:pic>
      <xdr:nvPicPr>
        <xdr:cNvPr id="5256" name="Subgraph-freddylin7">
          <a:extLst>
            <a:ext uri="{FF2B5EF4-FFF2-40B4-BE49-F238E27FC236}">
              <a16:creationId xmlns:a16="http://schemas.microsoft.com/office/drawing/2014/main" id="{3265257E-46BD-406C-AC27-30BD16C63F1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4168450"/>
          <a:ext cx="482600" cy="317500"/>
        </a:xfrm>
        <a:prstGeom prst="rect">
          <a:avLst/>
        </a:prstGeom>
      </xdr:spPr>
    </xdr:pic>
    <xdr:clientData/>
  </xdr:twoCellAnchor>
  <xdr:twoCellAnchor editAs="oneCell">
    <xdr:from>
      <xdr:col>1</xdr:col>
      <xdr:colOff>28575</xdr:colOff>
      <xdr:row>1304</xdr:row>
      <xdr:rowOff>314325</xdr:rowOff>
    </xdr:from>
    <xdr:to>
      <xdr:col>1</xdr:col>
      <xdr:colOff>511175</xdr:colOff>
      <xdr:row>1305</xdr:row>
      <xdr:rowOff>254000</xdr:rowOff>
    </xdr:to>
    <xdr:pic>
      <xdr:nvPicPr>
        <xdr:cNvPr id="5260" name="Subgraph-blondedmlc">
          <a:extLst>
            <a:ext uri="{FF2B5EF4-FFF2-40B4-BE49-F238E27FC236}">
              <a16:creationId xmlns:a16="http://schemas.microsoft.com/office/drawing/2014/main" id="{861791C4-A9F7-4389-B4A2-7E068EB3BA5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4536750"/>
          <a:ext cx="482600" cy="317500"/>
        </a:xfrm>
        <a:prstGeom prst="rect">
          <a:avLst/>
        </a:prstGeom>
      </xdr:spPr>
    </xdr:pic>
    <xdr:clientData/>
  </xdr:twoCellAnchor>
  <xdr:twoCellAnchor editAs="oneCell">
    <xdr:from>
      <xdr:col>1</xdr:col>
      <xdr:colOff>28575</xdr:colOff>
      <xdr:row>1305</xdr:row>
      <xdr:rowOff>311150</xdr:rowOff>
    </xdr:from>
    <xdr:to>
      <xdr:col>1</xdr:col>
      <xdr:colOff>511175</xdr:colOff>
      <xdr:row>1306</xdr:row>
      <xdr:rowOff>257175</xdr:rowOff>
    </xdr:to>
    <xdr:pic>
      <xdr:nvPicPr>
        <xdr:cNvPr id="5264" name="Subgraph-mynejas">
          <a:extLst>
            <a:ext uri="{FF2B5EF4-FFF2-40B4-BE49-F238E27FC236}">
              <a16:creationId xmlns:a16="http://schemas.microsoft.com/office/drawing/2014/main" id="{AD83C52C-8E6F-4CDA-9086-7E103F31C28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4905050"/>
          <a:ext cx="482600" cy="317500"/>
        </a:xfrm>
        <a:prstGeom prst="rect">
          <a:avLst/>
        </a:prstGeom>
      </xdr:spPr>
    </xdr:pic>
    <xdr:clientData/>
  </xdr:twoCellAnchor>
  <xdr:twoCellAnchor editAs="oneCell">
    <xdr:from>
      <xdr:col>1</xdr:col>
      <xdr:colOff>28575</xdr:colOff>
      <xdr:row>1306</xdr:row>
      <xdr:rowOff>307975</xdr:rowOff>
    </xdr:from>
    <xdr:to>
      <xdr:col>1</xdr:col>
      <xdr:colOff>511175</xdr:colOff>
      <xdr:row>1307</xdr:row>
      <xdr:rowOff>254000</xdr:rowOff>
    </xdr:to>
    <xdr:pic>
      <xdr:nvPicPr>
        <xdr:cNvPr id="5268" name="Subgraph-AbeFroman">
          <a:extLst>
            <a:ext uri="{FF2B5EF4-FFF2-40B4-BE49-F238E27FC236}">
              <a16:creationId xmlns:a16="http://schemas.microsoft.com/office/drawing/2014/main" id="{D89B18BC-C281-47A8-8DC7-08C7FC65990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5273350"/>
          <a:ext cx="482600" cy="317500"/>
        </a:xfrm>
        <a:prstGeom prst="rect">
          <a:avLst/>
        </a:prstGeom>
      </xdr:spPr>
    </xdr:pic>
    <xdr:clientData/>
  </xdr:twoCellAnchor>
  <xdr:twoCellAnchor editAs="oneCell">
    <xdr:from>
      <xdr:col>1</xdr:col>
      <xdr:colOff>28575</xdr:colOff>
      <xdr:row>1307</xdr:row>
      <xdr:rowOff>304800</xdr:rowOff>
    </xdr:from>
    <xdr:to>
      <xdr:col>1</xdr:col>
      <xdr:colOff>511175</xdr:colOff>
      <xdr:row>1308</xdr:row>
      <xdr:rowOff>257175</xdr:rowOff>
    </xdr:to>
    <xdr:pic>
      <xdr:nvPicPr>
        <xdr:cNvPr id="5272" name="Subgraph-Dayne1776">
          <a:extLst>
            <a:ext uri="{FF2B5EF4-FFF2-40B4-BE49-F238E27FC236}">
              <a16:creationId xmlns:a16="http://schemas.microsoft.com/office/drawing/2014/main" id="{6FE15E50-A90A-4318-9D08-71074A271AE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5641650"/>
          <a:ext cx="482600" cy="317500"/>
        </a:xfrm>
        <a:prstGeom prst="rect">
          <a:avLst/>
        </a:prstGeom>
      </xdr:spPr>
    </xdr:pic>
    <xdr:clientData/>
  </xdr:twoCellAnchor>
  <xdr:twoCellAnchor editAs="oneCell">
    <xdr:from>
      <xdr:col>1</xdr:col>
      <xdr:colOff>28575</xdr:colOff>
      <xdr:row>1308</xdr:row>
      <xdr:rowOff>301625</xdr:rowOff>
    </xdr:from>
    <xdr:to>
      <xdr:col>1</xdr:col>
      <xdr:colOff>511175</xdr:colOff>
      <xdr:row>1309</xdr:row>
      <xdr:rowOff>247650</xdr:rowOff>
    </xdr:to>
    <xdr:pic>
      <xdr:nvPicPr>
        <xdr:cNvPr id="5276" name="Subgraph-beatofrealtruth">
          <a:extLst>
            <a:ext uri="{FF2B5EF4-FFF2-40B4-BE49-F238E27FC236}">
              <a16:creationId xmlns:a16="http://schemas.microsoft.com/office/drawing/2014/main" id="{61D9A33E-DE8A-413F-8D27-217BAB91C2A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6009950"/>
          <a:ext cx="482600" cy="317500"/>
        </a:xfrm>
        <a:prstGeom prst="rect">
          <a:avLst/>
        </a:prstGeom>
      </xdr:spPr>
    </xdr:pic>
    <xdr:clientData/>
  </xdr:twoCellAnchor>
  <xdr:twoCellAnchor editAs="oneCell">
    <xdr:from>
      <xdr:col>1</xdr:col>
      <xdr:colOff>28575</xdr:colOff>
      <xdr:row>1309</xdr:row>
      <xdr:rowOff>298450</xdr:rowOff>
    </xdr:from>
    <xdr:to>
      <xdr:col>1</xdr:col>
      <xdr:colOff>511175</xdr:colOff>
      <xdr:row>1310</xdr:row>
      <xdr:rowOff>244475</xdr:rowOff>
    </xdr:to>
    <xdr:pic>
      <xdr:nvPicPr>
        <xdr:cNvPr id="5280" name="Subgraph-jasonb13861061">
          <a:extLst>
            <a:ext uri="{FF2B5EF4-FFF2-40B4-BE49-F238E27FC236}">
              <a16:creationId xmlns:a16="http://schemas.microsoft.com/office/drawing/2014/main" id="{D5D79D19-574E-4D95-AF1D-DB2A000F003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6378250"/>
          <a:ext cx="482600" cy="317500"/>
        </a:xfrm>
        <a:prstGeom prst="rect">
          <a:avLst/>
        </a:prstGeom>
      </xdr:spPr>
    </xdr:pic>
    <xdr:clientData/>
  </xdr:twoCellAnchor>
  <xdr:twoCellAnchor editAs="oneCell">
    <xdr:from>
      <xdr:col>1</xdr:col>
      <xdr:colOff>28575</xdr:colOff>
      <xdr:row>1310</xdr:row>
      <xdr:rowOff>295275</xdr:rowOff>
    </xdr:from>
    <xdr:to>
      <xdr:col>1</xdr:col>
      <xdr:colOff>511175</xdr:colOff>
      <xdr:row>1311</xdr:row>
      <xdr:rowOff>234950</xdr:rowOff>
    </xdr:to>
    <xdr:pic>
      <xdr:nvPicPr>
        <xdr:cNvPr id="5284" name="Subgraph-chesaboudin">
          <a:extLst>
            <a:ext uri="{FF2B5EF4-FFF2-40B4-BE49-F238E27FC236}">
              <a16:creationId xmlns:a16="http://schemas.microsoft.com/office/drawing/2014/main" id="{DF414DD3-6CF2-424F-BF7C-C0D095367AA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86746550"/>
          <a:ext cx="482600" cy="317500"/>
        </a:xfrm>
        <a:prstGeom prst="rect">
          <a:avLst/>
        </a:prstGeom>
      </xdr:spPr>
    </xdr:pic>
    <xdr:clientData/>
  </xdr:twoCellAnchor>
  <xdr:twoCellAnchor editAs="oneCell">
    <xdr:from>
      <xdr:col>1</xdr:col>
      <xdr:colOff>28575</xdr:colOff>
      <xdr:row>1311</xdr:row>
      <xdr:rowOff>292100</xdr:rowOff>
    </xdr:from>
    <xdr:to>
      <xdr:col>1</xdr:col>
      <xdr:colOff>511175</xdr:colOff>
      <xdr:row>1312</xdr:row>
      <xdr:rowOff>238125</xdr:rowOff>
    </xdr:to>
    <xdr:pic>
      <xdr:nvPicPr>
        <xdr:cNvPr id="5288" name="Subgraph-Seswa45947330">
          <a:extLst>
            <a:ext uri="{FF2B5EF4-FFF2-40B4-BE49-F238E27FC236}">
              <a16:creationId xmlns:a16="http://schemas.microsoft.com/office/drawing/2014/main" id="{52E8921D-20E1-470E-998B-C9D59B53E51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7114850"/>
          <a:ext cx="482600" cy="317500"/>
        </a:xfrm>
        <a:prstGeom prst="rect">
          <a:avLst/>
        </a:prstGeom>
      </xdr:spPr>
    </xdr:pic>
    <xdr:clientData/>
  </xdr:twoCellAnchor>
  <xdr:twoCellAnchor editAs="oneCell">
    <xdr:from>
      <xdr:col>1</xdr:col>
      <xdr:colOff>28575</xdr:colOff>
      <xdr:row>1312</xdr:row>
      <xdr:rowOff>288925</xdr:rowOff>
    </xdr:from>
    <xdr:to>
      <xdr:col>1</xdr:col>
      <xdr:colOff>511175</xdr:colOff>
      <xdr:row>1313</xdr:row>
      <xdr:rowOff>234950</xdr:rowOff>
    </xdr:to>
    <xdr:pic>
      <xdr:nvPicPr>
        <xdr:cNvPr id="5292" name="Subgraph-NOS">
          <a:extLst>
            <a:ext uri="{FF2B5EF4-FFF2-40B4-BE49-F238E27FC236}">
              <a16:creationId xmlns:a16="http://schemas.microsoft.com/office/drawing/2014/main" id="{08A07BBA-3F14-4F63-9528-CB107CB761D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7483150"/>
          <a:ext cx="482600" cy="317500"/>
        </a:xfrm>
        <a:prstGeom prst="rect">
          <a:avLst/>
        </a:prstGeom>
      </xdr:spPr>
    </xdr:pic>
    <xdr:clientData/>
  </xdr:twoCellAnchor>
  <xdr:twoCellAnchor editAs="oneCell">
    <xdr:from>
      <xdr:col>1</xdr:col>
      <xdr:colOff>28575</xdr:colOff>
      <xdr:row>1313</xdr:row>
      <xdr:rowOff>285750</xdr:rowOff>
    </xdr:from>
    <xdr:to>
      <xdr:col>1</xdr:col>
      <xdr:colOff>511175</xdr:colOff>
      <xdr:row>1314</xdr:row>
      <xdr:rowOff>238125</xdr:rowOff>
    </xdr:to>
    <xdr:pic>
      <xdr:nvPicPr>
        <xdr:cNvPr id="5296" name="Subgraph-tammyyy1618">
          <a:extLst>
            <a:ext uri="{FF2B5EF4-FFF2-40B4-BE49-F238E27FC236}">
              <a16:creationId xmlns:a16="http://schemas.microsoft.com/office/drawing/2014/main" id="{8C0EEAEA-486E-4770-B15A-E4BCC37DCD4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7851450"/>
          <a:ext cx="482600" cy="317500"/>
        </a:xfrm>
        <a:prstGeom prst="rect">
          <a:avLst/>
        </a:prstGeom>
      </xdr:spPr>
    </xdr:pic>
    <xdr:clientData/>
  </xdr:twoCellAnchor>
  <xdr:twoCellAnchor editAs="oneCell">
    <xdr:from>
      <xdr:col>1</xdr:col>
      <xdr:colOff>28575</xdr:colOff>
      <xdr:row>1314</xdr:row>
      <xdr:rowOff>282575</xdr:rowOff>
    </xdr:from>
    <xdr:to>
      <xdr:col>1</xdr:col>
      <xdr:colOff>511175</xdr:colOff>
      <xdr:row>1315</xdr:row>
      <xdr:rowOff>228600</xdr:rowOff>
    </xdr:to>
    <xdr:pic>
      <xdr:nvPicPr>
        <xdr:cNvPr id="5300" name="Subgraph-jhermann">
          <a:extLst>
            <a:ext uri="{FF2B5EF4-FFF2-40B4-BE49-F238E27FC236}">
              <a16:creationId xmlns:a16="http://schemas.microsoft.com/office/drawing/2014/main" id="{45C1D034-A74C-42CB-96E1-58575B1CF5A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8219750"/>
          <a:ext cx="482600" cy="317500"/>
        </a:xfrm>
        <a:prstGeom prst="rect">
          <a:avLst/>
        </a:prstGeom>
      </xdr:spPr>
    </xdr:pic>
    <xdr:clientData/>
  </xdr:twoCellAnchor>
  <xdr:twoCellAnchor editAs="oneCell">
    <xdr:from>
      <xdr:col>1</xdr:col>
      <xdr:colOff>28575</xdr:colOff>
      <xdr:row>1315</xdr:row>
      <xdr:rowOff>279400</xdr:rowOff>
    </xdr:from>
    <xdr:to>
      <xdr:col>1</xdr:col>
      <xdr:colOff>511175</xdr:colOff>
      <xdr:row>1316</xdr:row>
      <xdr:rowOff>225425</xdr:rowOff>
    </xdr:to>
    <xdr:pic>
      <xdr:nvPicPr>
        <xdr:cNvPr id="5304" name="Subgraph-KS18463">
          <a:extLst>
            <a:ext uri="{FF2B5EF4-FFF2-40B4-BE49-F238E27FC236}">
              <a16:creationId xmlns:a16="http://schemas.microsoft.com/office/drawing/2014/main" id="{E679400E-10F8-4E1C-BE6B-5D3999793A5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8588050"/>
          <a:ext cx="482600" cy="317500"/>
        </a:xfrm>
        <a:prstGeom prst="rect">
          <a:avLst/>
        </a:prstGeom>
      </xdr:spPr>
    </xdr:pic>
    <xdr:clientData/>
  </xdr:twoCellAnchor>
  <xdr:twoCellAnchor editAs="oneCell">
    <xdr:from>
      <xdr:col>1</xdr:col>
      <xdr:colOff>28575</xdr:colOff>
      <xdr:row>1316</xdr:row>
      <xdr:rowOff>276225</xdr:rowOff>
    </xdr:from>
    <xdr:to>
      <xdr:col>1</xdr:col>
      <xdr:colOff>511175</xdr:colOff>
      <xdr:row>1317</xdr:row>
      <xdr:rowOff>215900</xdr:rowOff>
    </xdr:to>
    <xdr:pic>
      <xdr:nvPicPr>
        <xdr:cNvPr id="5308" name="Subgraph-tos">
          <a:extLst>
            <a:ext uri="{FF2B5EF4-FFF2-40B4-BE49-F238E27FC236}">
              <a16:creationId xmlns:a16="http://schemas.microsoft.com/office/drawing/2014/main" id="{C022B91D-3FB0-485E-8D06-C84DEA4AF2F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88956350"/>
          <a:ext cx="482600" cy="317500"/>
        </a:xfrm>
        <a:prstGeom prst="rect">
          <a:avLst/>
        </a:prstGeom>
      </xdr:spPr>
    </xdr:pic>
    <xdr:clientData/>
  </xdr:twoCellAnchor>
  <xdr:twoCellAnchor editAs="oneCell">
    <xdr:from>
      <xdr:col>1</xdr:col>
      <xdr:colOff>28575</xdr:colOff>
      <xdr:row>1317</xdr:row>
      <xdr:rowOff>273050</xdr:rowOff>
    </xdr:from>
    <xdr:to>
      <xdr:col>1</xdr:col>
      <xdr:colOff>511175</xdr:colOff>
      <xdr:row>1318</xdr:row>
      <xdr:rowOff>219075</xdr:rowOff>
    </xdr:to>
    <xdr:pic>
      <xdr:nvPicPr>
        <xdr:cNvPr id="5312" name="Subgraph-vmwilliamson1">
          <a:extLst>
            <a:ext uri="{FF2B5EF4-FFF2-40B4-BE49-F238E27FC236}">
              <a16:creationId xmlns:a16="http://schemas.microsoft.com/office/drawing/2014/main" id="{31C6C29D-0138-44EA-87C5-A97D605AAB2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89324650"/>
          <a:ext cx="482600" cy="317500"/>
        </a:xfrm>
        <a:prstGeom prst="rect">
          <a:avLst/>
        </a:prstGeom>
      </xdr:spPr>
    </xdr:pic>
    <xdr:clientData/>
  </xdr:twoCellAnchor>
  <xdr:twoCellAnchor editAs="oneCell">
    <xdr:from>
      <xdr:col>1</xdr:col>
      <xdr:colOff>28575</xdr:colOff>
      <xdr:row>1318</xdr:row>
      <xdr:rowOff>269875</xdr:rowOff>
    </xdr:from>
    <xdr:to>
      <xdr:col>1</xdr:col>
      <xdr:colOff>511175</xdr:colOff>
      <xdr:row>1319</xdr:row>
      <xdr:rowOff>215900</xdr:rowOff>
    </xdr:to>
    <xdr:pic>
      <xdr:nvPicPr>
        <xdr:cNvPr id="5316" name="Subgraph-Gailgadawgs">
          <a:extLst>
            <a:ext uri="{FF2B5EF4-FFF2-40B4-BE49-F238E27FC236}">
              <a16:creationId xmlns:a16="http://schemas.microsoft.com/office/drawing/2014/main" id="{888A4A0A-9BA5-4DBF-A10D-AB4B8791317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89692950"/>
          <a:ext cx="482600" cy="317500"/>
        </a:xfrm>
        <a:prstGeom prst="rect">
          <a:avLst/>
        </a:prstGeom>
      </xdr:spPr>
    </xdr:pic>
    <xdr:clientData/>
  </xdr:twoCellAnchor>
  <xdr:twoCellAnchor editAs="oneCell">
    <xdr:from>
      <xdr:col>1</xdr:col>
      <xdr:colOff>28575</xdr:colOff>
      <xdr:row>1319</xdr:row>
      <xdr:rowOff>266700</xdr:rowOff>
    </xdr:from>
    <xdr:to>
      <xdr:col>1</xdr:col>
      <xdr:colOff>511175</xdr:colOff>
      <xdr:row>1320</xdr:row>
      <xdr:rowOff>219075</xdr:rowOff>
    </xdr:to>
    <xdr:pic>
      <xdr:nvPicPr>
        <xdr:cNvPr id="5320" name="Subgraph-TeePublic">
          <a:extLst>
            <a:ext uri="{FF2B5EF4-FFF2-40B4-BE49-F238E27FC236}">
              <a16:creationId xmlns:a16="http://schemas.microsoft.com/office/drawing/2014/main" id="{1FFAB443-E09F-4A3D-8742-BEAA770C9D9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0061250"/>
          <a:ext cx="482600" cy="317500"/>
        </a:xfrm>
        <a:prstGeom prst="rect">
          <a:avLst/>
        </a:prstGeom>
      </xdr:spPr>
    </xdr:pic>
    <xdr:clientData/>
  </xdr:twoCellAnchor>
  <xdr:twoCellAnchor editAs="oneCell">
    <xdr:from>
      <xdr:col>1</xdr:col>
      <xdr:colOff>28575</xdr:colOff>
      <xdr:row>1320</xdr:row>
      <xdr:rowOff>263525</xdr:rowOff>
    </xdr:from>
    <xdr:to>
      <xdr:col>1</xdr:col>
      <xdr:colOff>511175</xdr:colOff>
      <xdr:row>1321</xdr:row>
      <xdr:rowOff>209550</xdr:rowOff>
    </xdr:to>
    <xdr:pic>
      <xdr:nvPicPr>
        <xdr:cNvPr id="5324" name="Subgraph-kierancutting">
          <a:extLst>
            <a:ext uri="{FF2B5EF4-FFF2-40B4-BE49-F238E27FC236}">
              <a16:creationId xmlns:a16="http://schemas.microsoft.com/office/drawing/2014/main" id="{90F46908-5B2E-4434-852D-36AB73D58C2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0429550"/>
          <a:ext cx="482600" cy="317500"/>
        </a:xfrm>
        <a:prstGeom prst="rect">
          <a:avLst/>
        </a:prstGeom>
      </xdr:spPr>
    </xdr:pic>
    <xdr:clientData/>
  </xdr:twoCellAnchor>
  <xdr:twoCellAnchor editAs="oneCell">
    <xdr:from>
      <xdr:col>1</xdr:col>
      <xdr:colOff>28575</xdr:colOff>
      <xdr:row>1321</xdr:row>
      <xdr:rowOff>260350</xdr:rowOff>
    </xdr:from>
    <xdr:to>
      <xdr:col>1</xdr:col>
      <xdr:colOff>511175</xdr:colOff>
      <xdr:row>1322</xdr:row>
      <xdr:rowOff>206375</xdr:rowOff>
    </xdr:to>
    <xdr:pic>
      <xdr:nvPicPr>
        <xdr:cNvPr id="5328" name="Subgraph-beauty_lore">
          <a:extLst>
            <a:ext uri="{FF2B5EF4-FFF2-40B4-BE49-F238E27FC236}">
              <a16:creationId xmlns:a16="http://schemas.microsoft.com/office/drawing/2014/main" id="{07F9D1BF-51C8-4058-9D34-7BAA2C72E6A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0797850"/>
          <a:ext cx="482600" cy="317500"/>
        </a:xfrm>
        <a:prstGeom prst="rect">
          <a:avLst/>
        </a:prstGeom>
      </xdr:spPr>
    </xdr:pic>
    <xdr:clientData/>
  </xdr:twoCellAnchor>
  <xdr:twoCellAnchor editAs="oneCell">
    <xdr:from>
      <xdr:col>1</xdr:col>
      <xdr:colOff>28575</xdr:colOff>
      <xdr:row>1322</xdr:row>
      <xdr:rowOff>257175</xdr:rowOff>
    </xdr:from>
    <xdr:to>
      <xdr:col>1</xdr:col>
      <xdr:colOff>511175</xdr:colOff>
      <xdr:row>1323</xdr:row>
      <xdr:rowOff>196850</xdr:rowOff>
    </xdr:to>
    <xdr:pic>
      <xdr:nvPicPr>
        <xdr:cNvPr id="5332" name="Subgraph-BillyBaldwin">
          <a:extLst>
            <a:ext uri="{FF2B5EF4-FFF2-40B4-BE49-F238E27FC236}">
              <a16:creationId xmlns:a16="http://schemas.microsoft.com/office/drawing/2014/main" id="{236F028E-B1BA-439A-8E35-08D564068CF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1166150"/>
          <a:ext cx="482600" cy="317500"/>
        </a:xfrm>
        <a:prstGeom prst="rect">
          <a:avLst/>
        </a:prstGeom>
      </xdr:spPr>
    </xdr:pic>
    <xdr:clientData/>
  </xdr:twoCellAnchor>
  <xdr:twoCellAnchor editAs="oneCell">
    <xdr:from>
      <xdr:col>1</xdr:col>
      <xdr:colOff>28575</xdr:colOff>
      <xdr:row>1323</xdr:row>
      <xdr:rowOff>254000</xdr:rowOff>
    </xdr:from>
    <xdr:to>
      <xdr:col>1</xdr:col>
      <xdr:colOff>511175</xdr:colOff>
      <xdr:row>1324</xdr:row>
      <xdr:rowOff>200025</xdr:rowOff>
    </xdr:to>
    <xdr:pic>
      <xdr:nvPicPr>
        <xdr:cNvPr id="5336" name="Subgraph-Sea_2Lake">
          <a:extLst>
            <a:ext uri="{FF2B5EF4-FFF2-40B4-BE49-F238E27FC236}">
              <a16:creationId xmlns:a16="http://schemas.microsoft.com/office/drawing/2014/main" id="{529E1016-5EAF-490A-A8B8-661C45A2AA8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1534450"/>
          <a:ext cx="482600" cy="317500"/>
        </a:xfrm>
        <a:prstGeom prst="rect">
          <a:avLst/>
        </a:prstGeom>
      </xdr:spPr>
    </xdr:pic>
    <xdr:clientData/>
  </xdr:twoCellAnchor>
  <xdr:twoCellAnchor editAs="oneCell">
    <xdr:from>
      <xdr:col>1</xdr:col>
      <xdr:colOff>28575</xdr:colOff>
      <xdr:row>1324</xdr:row>
      <xdr:rowOff>250825</xdr:rowOff>
    </xdr:from>
    <xdr:to>
      <xdr:col>1</xdr:col>
      <xdr:colOff>511175</xdr:colOff>
      <xdr:row>1325</xdr:row>
      <xdr:rowOff>196850</xdr:rowOff>
    </xdr:to>
    <xdr:pic>
      <xdr:nvPicPr>
        <xdr:cNvPr id="5340" name="Subgraph-lbc">
          <a:extLst>
            <a:ext uri="{FF2B5EF4-FFF2-40B4-BE49-F238E27FC236}">
              <a16:creationId xmlns:a16="http://schemas.microsoft.com/office/drawing/2014/main" id="{2310C633-70EF-4FF4-A2A7-0346F546F5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1902750"/>
          <a:ext cx="482600" cy="317500"/>
        </a:xfrm>
        <a:prstGeom prst="rect">
          <a:avLst/>
        </a:prstGeom>
      </xdr:spPr>
    </xdr:pic>
    <xdr:clientData/>
  </xdr:twoCellAnchor>
  <xdr:twoCellAnchor editAs="oneCell">
    <xdr:from>
      <xdr:col>1</xdr:col>
      <xdr:colOff>28575</xdr:colOff>
      <xdr:row>1325</xdr:row>
      <xdr:rowOff>247650</xdr:rowOff>
    </xdr:from>
    <xdr:to>
      <xdr:col>1</xdr:col>
      <xdr:colOff>511175</xdr:colOff>
      <xdr:row>1326</xdr:row>
      <xdr:rowOff>200025</xdr:rowOff>
    </xdr:to>
    <xdr:pic>
      <xdr:nvPicPr>
        <xdr:cNvPr id="5344" name="Subgraph-mrjamesob">
          <a:extLst>
            <a:ext uri="{FF2B5EF4-FFF2-40B4-BE49-F238E27FC236}">
              <a16:creationId xmlns:a16="http://schemas.microsoft.com/office/drawing/2014/main" id="{8BDC4833-14BA-41D6-BAFA-81AB127975D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2271050"/>
          <a:ext cx="482600" cy="317500"/>
        </a:xfrm>
        <a:prstGeom prst="rect">
          <a:avLst/>
        </a:prstGeom>
      </xdr:spPr>
    </xdr:pic>
    <xdr:clientData/>
  </xdr:twoCellAnchor>
  <xdr:twoCellAnchor editAs="oneCell">
    <xdr:from>
      <xdr:col>1</xdr:col>
      <xdr:colOff>28575</xdr:colOff>
      <xdr:row>1326</xdr:row>
      <xdr:rowOff>244475</xdr:rowOff>
    </xdr:from>
    <xdr:to>
      <xdr:col>1</xdr:col>
      <xdr:colOff>511175</xdr:colOff>
      <xdr:row>1327</xdr:row>
      <xdr:rowOff>190500</xdr:rowOff>
    </xdr:to>
    <xdr:pic>
      <xdr:nvPicPr>
        <xdr:cNvPr id="5348" name="Subgraph-Crocodile_Lyle">
          <a:extLst>
            <a:ext uri="{FF2B5EF4-FFF2-40B4-BE49-F238E27FC236}">
              <a16:creationId xmlns:a16="http://schemas.microsoft.com/office/drawing/2014/main" id="{DA742336-3F2F-40C5-B313-3A32E87CEDA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2639350"/>
          <a:ext cx="482600" cy="317500"/>
        </a:xfrm>
        <a:prstGeom prst="rect">
          <a:avLst/>
        </a:prstGeom>
      </xdr:spPr>
    </xdr:pic>
    <xdr:clientData/>
  </xdr:twoCellAnchor>
  <xdr:twoCellAnchor editAs="oneCell">
    <xdr:from>
      <xdr:col>1</xdr:col>
      <xdr:colOff>28575</xdr:colOff>
      <xdr:row>1327</xdr:row>
      <xdr:rowOff>241300</xdr:rowOff>
    </xdr:from>
    <xdr:to>
      <xdr:col>1</xdr:col>
      <xdr:colOff>511175</xdr:colOff>
      <xdr:row>1328</xdr:row>
      <xdr:rowOff>187325</xdr:rowOff>
    </xdr:to>
    <xdr:pic>
      <xdr:nvPicPr>
        <xdr:cNvPr id="5352" name="Subgraph-LadyBrownBat1">
          <a:extLst>
            <a:ext uri="{FF2B5EF4-FFF2-40B4-BE49-F238E27FC236}">
              <a16:creationId xmlns:a16="http://schemas.microsoft.com/office/drawing/2014/main" id="{0139AB20-ED12-45F9-BFD0-8DECBD4B425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3007650"/>
          <a:ext cx="482600" cy="317500"/>
        </a:xfrm>
        <a:prstGeom prst="rect">
          <a:avLst/>
        </a:prstGeom>
      </xdr:spPr>
    </xdr:pic>
    <xdr:clientData/>
  </xdr:twoCellAnchor>
  <xdr:twoCellAnchor editAs="oneCell">
    <xdr:from>
      <xdr:col>1</xdr:col>
      <xdr:colOff>28575</xdr:colOff>
      <xdr:row>1328</xdr:row>
      <xdr:rowOff>238125</xdr:rowOff>
    </xdr:from>
    <xdr:to>
      <xdr:col>1</xdr:col>
      <xdr:colOff>511175</xdr:colOff>
      <xdr:row>1329</xdr:row>
      <xdr:rowOff>177800</xdr:rowOff>
    </xdr:to>
    <xdr:pic>
      <xdr:nvPicPr>
        <xdr:cNvPr id="5356" name="Subgraph-IWantAnXcelsior">
          <a:extLst>
            <a:ext uri="{FF2B5EF4-FFF2-40B4-BE49-F238E27FC236}">
              <a16:creationId xmlns:a16="http://schemas.microsoft.com/office/drawing/2014/main" id="{ACE09AB4-8DE9-469E-807D-A38C50457351}"/>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493375950"/>
          <a:ext cx="482600" cy="317500"/>
        </a:xfrm>
        <a:prstGeom prst="rect">
          <a:avLst/>
        </a:prstGeom>
      </xdr:spPr>
    </xdr:pic>
    <xdr:clientData/>
  </xdr:twoCellAnchor>
  <xdr:twoCellAnchor editAs="oneCell">
    <xdr:from>
      <xdr:col>1</xdr:col>
      <xdr:colOff>28575</xdr:colOff>
      <xdr:row>1329</xdr:row>
      <xdr:rowOff>234950</xdr:rowOff>
    </xdr:from>
    <xdr:to>
      <xdr:col>1</xdr:col>
      <xdr:colOff>511175</xdr:colOff>
      <xdr:row>1330</xdr:row>
      <xdr:rowOff>180975</xdr:rowOff>
    </xdr:to>
    <xdr:pic>
      <xdr:nvPicPr>
        <xdr:cNvPr id="5360" name="Subgraph-KeverFeco">
          <a:extLst>
            <a:ext uri="{FF2B5EF4-FFF2-40B4-BE49-F238E27FC236}">
              <a16:creationId xmlns:a16="http://schemas.microsoft.com/office/drawing/2014/main" id="{BA7D7570-C868-43A1-87A2-6C9534BC082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3744250"/>
          <a:ext cx="482600" cy="317500"/>
        </a:xfrm>
        <a:prstGeom prst="rect">
          <a:avLst/>
        </a:prstGeom>
      </xdr:spPr>
    </xdr:pic>
    <xdr:clientData/>
  </xdr:twoCellAnchor>
  <xdr:twoCellAnchor editAs="oneCell">
    <xdr:from>
      <xdr:col>1</xdr:col>
      <xdr:colOff>28575</xdr:colOff>
      <xdr:row>1330</xdr:row>
      <xdr:rowOff>231775</xdr:rowOff>
    </xdr:from>
    <xdr:to>
      <xdr:col>1</xdr:col>
      <xdr:colOff>511175</xdr:colOff>
      <xdr:row>1331</xdr:row>
      <xdr:rowOff>177800</xdr:rowOff>
    </xdr:to>
    <xdr:pic>
      <xdr:nvPicPr>
        <xdr:cNvPr id="5364" name="Subgraph-ECCKruishoutem">
          <a:extLst>
            <a:ext uri="{FF2B5EF4-FFF2-40B4-BE49-F238E27FC236}">
              <a16:creationId xmlns:a16="http://schemas.microsoft.com/office/drawing/2014/main" id="{5EC74CD6-58EF-43B0-BEA2-512661418B8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4112550"/>
          <a:ext cx="482600" cy="317500"/>
        </a:xfrm>
        <a:prstGeom prst="rect">
          <a:avLst/>
        </a:prstGeom>
      </xdr:spPr>
    </xdr:pic>
    <xdr:clientData/>
  </xdr:twoCellAnchor>
  <xdr:twoCellAnchor editAs="oneCell">
    <xdr:from>
      <xdr:col>1</xdr:col>
      <xdr:colOff>28575</xdr:colOff>
      <xdr:row>1331</xdr:row>
      <xdr:rowOff>228600</xdr:rowOff>
    </xdr:from>
    <xdr:to>
      <xdr:col>1</xdr:col>
      <xdr:colOff>511175</xdr:colOff>
      <xdr:row>1332</xdr:row>
      <xdr:rowOff>180975</xdr:rowOff>
    </xdr:to>
    <xdr:pic>
      <xdr:nvPicPr>
        <xdr:cNvPr id="5368" name="Subgraph-PatrioticUproar">
          <a:extLst>
            <a:ext uri="{FF2B5EF4-FFF2-40B4-BE49-F238E27FC236}">
              <a16:creationId xmlns:a16="http://schemas.microsoft.com/office/drawing/2014/main" id="{D494FCAB-B195-4ADF-9A73-8A316F2EDA1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94480850"/>
          <a:ext cx="482600" cy="317500"/>
        </a:xfrm>
        <a:prstGeom prst="rect">
          <a:avLst/>
        </a:prstGeom>
      </xdr:spPr>
    </xdr:pic>
    <xdr:clientData/>
  </xdr:twoCellAnchor>
  <xdr:twoCellAnchor editAs="oneCell">
    <xdr:from>
      <xdr:col>1</xdr:col>
      <xdr:colOff>28575</xdr:colOff>
      <xdr:row>1332</xdr:row>
      <xdr:rowOff>225425</xdr:rowOff>
    </xdr:from>
    <xdr:to>
      <xdr:col>1</xdr:col>
      <xdr:colOff>511175</xdr:colOff>
      <xdr:row>1333</xdr:row>
      <xdr:rowOff>171450</xdr:rowOff>
    </xdr:to>
    <xdr:pic>
      <xdr:nvPicPr>
        <xdr:cNvPr id="5372" name="Subgraph-joncoopertweets">
          <a:extLst>
            <a:ext uri="{FF2B5EF4-FFF2-40B4-BE49-F238E27FC236}">
              <a16:creationId xmlns:a16="http://schemas.microsoft.com/office/drawing/2014/main" id="{C19A1246-2F96-4142-8FE3-F471306068C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94849150"/>
          <a:ext cx="482600" cy="317500"/>
        </a:xfrm>
        <a:prstGeom prst="rect">
          <a:avLst/>
        </a:prstGeom>
      </xdr:spPr>
    </xdr:pic>
    <xdr:clientData/>
  </xdr:twoCellAnchor>
  <xdr:twoCellAnchor editAs="oneCell">
    <xdr:from>
      <xdr:col>1</xdr:col>
      <xdr:colOff>28575</xdr:colOff>
      <xdr:row>1333</xdr:row>
      <xdr:rowOff>222250</xdr:rowOff>
    </xdr:from>
    <xdr:to>
      <xdr:col>1</xdr:col>
      <xdr:colOff>511175</xdr:colOff>
      <xdr:row>1334</xdr:row>
      <xdr:rowOff>168275</xdr:rowOff>
    </xdr:to>
    <xdr:pic>
      <xdr:nvPicPr>
        <xdr:cNvPr id="5376" name="Subgraph-kbfreshthoughts">
          <a:extLst>
            <a:ext uri="{FF2B5EF4-FFF2-40B4-BE49-F238E27FC236}">
              <a16:creationId xmlns:a16="http://schemas.microsoft.com/office/drawing/2014/main" id="{D4CF0753-B7A2-448A-B226-64ECD7FA2DC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495217450"/>
          <a:ext cx="482600" cy="317500"/>
        </a:xfrm>
        <a:prstGeom prst="rect">
          <a:avLst/>
        </a:prstGeom>
      </xdr:spPr>
    </xdr:pic>
    <xdr:clientData/>
  </xdr:twoCellAnchor>
  <xdr:twoCellAnchor editAs="oneCell">
    <xdr:from>
      <xdr:col>1</xdr:col>
      <xdr:colOff>28575</xdr:colOff>
      <xdr:row>1334</xdr:row>
      <xdr:rowOff>219075</xdr:rowOff>
    </xdr:from>
    <xdr:to>
      <xdr:col>1</xdr:col>
      <xdr:colOff>511175</xdr:colOff>
      <xdr:row>1335</xdr:row>
      <xdr:rowOff>158750</xdr:rowOff>
    </xdr:to>
    <xdr:pic>
      <xdr:nvPicPr>
        <xdr:cNvPr id="5380" name="Subgraph-ChalecosAmarill">
          <a:extLst>
            <a:ext uri="{FF2B5EF4-FFF2-40B4-BE49-F238E27FC236}">
              <a16:creationId xmlns:a16="http://schemas.microsoft.com/office/drawing/2014/main" id="{A584274E-A07E-4FF3-BE7A-0FCD55F2950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5585750"/>
          <a:ext cx="482600" cy="317500"/>
        </a:xfrm>
        <a:prstGeom prst="rect">
          <a:avLst/>
        </a:prstGeom>
      </xdr:spPr>
    </xdr:pic>
    <xdr:clientData/>
  </xdr:twoCellAnchor>
  <xdr:twoCellAnchor editAs="oneCell">
    <xdr:from>
      <xdr:col>1</xdr:col>
      <xdr:colOff>28575</xdr:colOff>
      <xdr:row>1335</xdr:row>
      <xdr:rowOff>215900</xdr:rowOff>
    </xdr:from>
    <xdr:to>
      <xdr:col>1</xdr:col>
      <xdr:colOff>511175</xdr:colOff>
      <xdr:row>1336</xdr:row>
      <xdr:rowOff>161925</xdr:rowOff>
    </xdr:to>
    <xdr:pic>
      <xdr:nvPicPr>
        <xdr:cNvPr id="5384" name="Subgraph-sovieticaizdas">
          <a:extLst>
            <a:ext uri="{FF2B5EF4-FFF2-40B4-BE49-F238E27FC236}">
              <a16:creationId xmlns:a16="http://schemas.microsoft.com/office/drawing/2014/main" id="{2032595C-8229-4182-87A3-845F1F64927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5954050"/>
          <a:ext cx="482600" cy="317500"/>
        </a:xfrm>
        <a:prstGeom prst="rect">
          <a:avLst/>
        </a:prstGeom>
      </xdr:spPr>
    </xdr:pic>
    <xdr:clientData/>
  </xdr:twoCellAnchor>
  <xdr:twoCellAnchor editAs="oneCell">
    <xdr:from>
      <xdr:col>1</xdr:col>
      <xdr:colOff>28575</xdr:colOff>
      <xdr:row>1336</xdr:row>
      <xdr:rowOff>212725</xdr:rowOff>
    </xdr:from>
    <xdr:to>
      <xdr:col>1</xdr:col>
      <xdr:colOff>511175</xdr:colOff>
      <xdr:row>1337</xdr:row>
      <xdr:rowOff>158750</xdr:rowOff>
    </xdr:to>
    <xdr:pic>
      <xdr:nvPicPr>
        <xdr:cNvPr id="5388" name="Subgraph-News3LV">
          <a:extLst>
            <a:ext uri="{FF2B5EF4-FFF2-40B4-BE49-F238E27FC236}">
              <a16:creationId xmlns:a16="http://schemas.microsoft.com/office/drawing/2014/main" id="{6CAF9ACA-6DAF-4080-AD0A-FAC6D2404DE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6322350"/>
          <a:ext cx="482600" cy="317500"/>
        </a:xfrm>
        <a:prstGeom prst="rect">
          <a:avLst/>
        </a:prstGeom>
      </xdr:spPr>
    </xdr:pic>
    <xdr:clientData/>
  </xdr:twoCellAnchor>
  <xdr:twoCellAnchor editAs="oneCell">
    <xdr:from>
      <xdr:col>1</xdr:col>
      <xdr:colOff>28575</xdr:colOff>
      <xdr:row>1337</xdr:row>
      <xdr:rowOff>209550</xdr:rowOff>
    </xdr:from>
    <xdr:to>
      <xdr:col>1</xdr:col>
      <xdr:colOff>511175</xdr:colOff>
      <xdr:row>1338</xdr:row>
      <xdr:rowOff>161925</xdr:rowOff>
    </xdr:to>
    <xdr:pic>
      <xdr:nvPicPr>
        <xdr:cNvPr id="5392" name="Subgraph-smithopea">
          <a:extLst>
            <a:ext uri="{FF2B5EF4-FFF2-40B4-BE49-F238E27FC236}">
              <a16:creationId xmlns:a16="http://schemas.microsoft.com/office/drawing/2014/main" id="{F0592EFE-A1BC-43AF-B33B-CA7CF31AF5B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6690650"/>
          <a:ext cx="482600" cy="317500"/>
        </a:xfrm>
        <a:prstGeom prst="rect">
          <a:avLst/>
        </a:prstGeom>
      </xdr:spPr>
    </xdr:pic>
    <xdr:clientData/>
  </xdr:twoCellAnchor>
  <xdr:twoCellAnchor editAs="oneCell">
    <xdr:from>
      <xdr:col>1</xdr:col>
      <xdr:colOff>28575</xdr:colOff>
      <xdr:row>1338</xdr:row>
      <xdr:rowOff>206375</xdr:rowOff>
    </xdr:from>
    <xdr:to>
      <xdr:col>1</xdr:col>
      <xdr:colOff>511175</xdr:colOff>
      <xdr:row>1339</xdr:row>
      <xdr:rowOff>152400</xdr:rowOff>
    </xdr:to>
    <xdr:pic>
      <xdr:nvPicPr>
        <xdr:cNvPr id="5396" name="Subgraph-dcunited">
          <a:extLst>
            <a:ext uri="{FF2B5EF4-FFF2-40B4-BE49-F238E27FC236}">
              <a16:creationId xmlns:a16="http://schemas.microsoft.com/office/drawing/2014/main" id="{BE3E118E-0C05-418C-AD38-7480F393683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7058950"/>
          <a:ext cx="482600" cy="317500"/>
        </a:xfrm>
        <a:prstGeom prst="rect">
          <a:avLst/>
        </a:prstGeom>
      </xdr:spPr>
    </xdr:pic>
    <xdr:clientData/>
  </xdr:twoCellAnchor>
  <xdr:twoCellAnchor editAs="oneCell">
    <xdr:from>
      <xdr:col>1</xdr:col>
      <xdr:colOff>28575</xdr:colOff>
      <xdr:row>1339</xdr:row>
      <xdr:rowOff>203200</xdr:rowOff>
    </xdr:from>
    <xdr:to>
      <xdr:col>1</xdr:col>
      <xdr:colOff>511175</xdr:colOff>
      <xdr:row>1340</xdr:row>
      <xdr:rowOff>149225</xdr:rowOff>
    </xdr:to>
    <xdr:pic>
      <xdr:nvPicPr>
        <xdr:cNvPr id="5400" name="Subgraph-DailyMail">
          <a:extLst>
            <a:ext uri="{FF2B5EF4-FFF2-40B4-BE49-F238E27FC236}">
              <a16:creationId xmlns:a16="http://schemas.microsoft.com/office/drawing/2014/main" id="{77D6E795-CA2E-4D94-8358-5B7727F25D7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7427250"/>
          <a:ext cx="482600" cy="317500"/>
        </a:xfrm>
        <a:prstGeom prst="rect">
          <a:avLst/>
        </a:prstGeom>
      </xdr:spPr>
    </xdr:pic>
    <xdr:clientData/>
  </xdr:twoCellAnchor>
  <xdr:twoCellAnchor editAs="oneCell">
    <xdr:from>
      <xdr:col>1</xdr:col>
      <xdr:colOff>28575</xdr:colOff>
      <xdr:row>1340</xdr:row>
      <xdr:rowOff>200025</xdr:rowOff>
    </xdr:from>
    <xdr:to>
      <xdr:col>1</xdr:col>
      <xdr:colOff>511175</xdr:colOff>
      <xdr:row>1341</xdr:row>
      <xdr:rowOff>139700</xdr:rowOff>
    </xdr:to>
    <xdr:pic>
      <xdr:nvPicPr>
        <xdr:cNvPr id="5404" name="Subgraph-killerkingggg">
          <a:extLst>
            <a:ext uri="{FF2B5EF4-FFF2-40B4-BE49-F238E27FC236}">
              <a16:creationId xmlns:a16="http://schemas.microsoft.com/office/drawing/2014/main" id="{D5E3D823-33CC-44A8-A758-646057CFBA2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7795550"/>
          <a:ext cx="482600" cy="317500"/>
        </a:xfrm>
        <a:prstGeom prst="rect">
          <a:avLst/>
        </a:prstGeom>
      </xdr:spPr>
    </xdr:pic>
    <xdr:clientData/>
  </xdr:twoCellAnchor>
  <xdr:twoCellAnchor editAs="oneCell">
    <xdr:from>
      <xdr:col>1</xdr:col>
      <xdr:colOff>28575</xdr:colOff>
      <xdr:row>1341</xdr:row>
      <xdr:rowOff>196850</xdr:rowOff>
    </xdr:from>
    <xdr:to>
      <xdr:col>1</xdr:col>
      <xdr:colOff>511175</xdr:colOff>
      <xdr:row>1342</xdr:row>
      <xdr:rowOff>142875</xdr:rowOff>
    </xdr:to>
    <xdr:pic>
      <xdr:nvPicPr>
        <xdr:cNvPr id="5408" name="Subgraph-jhunebeauty97">
          <a:extLst>
            <a:ext uri="{FF2B5EF4-FFF2-40B4-BE49-F238E27FC236}">
              <a16:creationId xmlns:a16="http://schemas.microsoft.com/office/drawing/2014/main" id="{B3784975-9651-4CDF-BDAC-CBBD961A620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498163850"/>
          <a:ext cx="482600" cy="317500"/>
        </a:xfrm>
        <a:prstGeom prst="rect">
          <a:avLst/>
        </a:prstGeom>
      </xdr:spPr>
    </xdr:pic>
    <xdr:clientData/>
  </xdr:twoCellAnchor>
  <xdr:twoCellAnchor editAs="oneCell">
    <xdr:from>
      <xdr:col>1</xdr:col>
      <xdr:colOff>28575</xdr:colOff>
      <xdr:row>1342</xdr:row>
      <xdr:rowOff>193675</xdr:rowOff>
    </xdr:from>
    <xdr:to>
      <xdr:col>1</xdr:col>
      <xdr:colOff>511175</xdr:colOff>
      <xdr:row>1343</xdr:row>
      <xdr:rowOff>139700</xdr:rowOff>
    </xdr:to>
    <xdr:pic>
      <xdr:nvPicPr>
        <xdr:cNvPr id="5412" name="Subgraph-BostonGlobe">
          <a:extLst>
            <a:ext uri="{FF2B5EF4-FFF2-40B4-BE49-F238E27FC236}">
              <a16:creationId xmlns:a16="http://schemas.microsoft.com/office/drawing/2014/main" id="{908F9276-6B35-49D1-B744-772CBFF42CC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8532150"/>
          <a:ext cx="482600" cy="317500"/>
        </a:xfrm>
        <a:prstGeom prst="rect">
          <a:avLst/>
        </a:prstGeom>
      </xdr:spPr>
    </xdr:pic>
    <xdr:clientData/>
  </xdr:twoCellAnchor>
  <xdr:twoCellAnchor editAs="oneCell">
    <xdr:from>
      <xdr:col>1</xdr:col>
      <xdr:colOff>28575</xdr:colOff>
      <xdr:row>1343</xdr:row>
      <xdr:rowOff>190500</xdr:rowOff>
    </xdr:from>
    <xdr:to>
      <xdr:col>1</xdr:col>
      <xdr:colOff>511175</xdr:colOff>
      <xdr:row>1344</xdr:row>
      <xdr:rowOff>142875</xdr:rowOff>
    </xdr:to>
    <xdr:pic>
      <xdr:nvPicPr>
        <xdr:cNvPr id="5416" name="Subgraph-bostonpolice">
          <a:extLst>
            <a:ext uri="{FF2B5EF4-FFF2-40B4-BE49-F238E27FC236}">
              <a16:creationId xmlns:a16="http://schemas.microsoft.com/office/drawing/2014/main" id="{1565E966-9EB1-4EDD-91D4-B31453A1FC4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98900450"/>
          <a:ext cx="482600" cy="317500"/>
        </a:xfrm>
        <a:prstGeom prst="rect">
          <a:avLst/>
        </a:prstGeom>
      </xdr:spPr>
    </xdr:pic>
    <xdr:clientData/>
  </xdr:twoCellAnchor>
  <xdr:twoCellAnchor editAs="oneCell">
    <xdr:from>
      <xdr:col>1</xdr:col>
      <xdr:colOff>28575</xdr:colOff>
      <xdr:row>1344</xdr:row>
      <xdr:rowOff>187325</xdr:rowOff>
    </xdr:from>
    <xdr:to>
      <xdr:col>1</xdr:col>
      <xdr:colOff>511175</xdr:colOff>
      <xdr:row>1345</xdr:row>
      <xdr:rowOff>133350</xdr:rowOff>
    </xdr:to>
    <xdr:pic>
      <xdr:nvPicPr>
        <xdr:cNvPr id="5420" name="Subgraph-DrAngelaSutton">
          <a:extLst>
            <a:ext uri="{FF2B5EF4-FFF2-40B4-BE49-F238E27FC236}">
              <a16:creationId xmlns:a16="http://schemas.microsoft.com/office/drawing/2014/main" id="{CAB338D5-849B-4099-A1E8-DF9FF99A25B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499268750"/>
          <a:ext cx="482600" cy="317500"/>
        </a:xfrm>
        <a:prstGeom prst="rect">
          <a:avLst/>
        </a:prstGeom>
      </xdr:spPr>
    </xdr:pic>
    <xdr:clientData/>
  </xdr:twoCellAnchor>
  <xdr:twoCellAnchor editAs="oneCell">
    <xdr:from>
      <xdr:col>1</xdr:col>
      <xdr:colOff>28575</xdr:colOff>
      <xdr:row>1345</xdr:row>
      <xdr:rowOff>184150</xdr:rowOff>
    </xdr:from>
    <xdr:to>
      <xdr:col>1</xdr:col>
      <xdr:colOff>511175</xdr:colOff>
      <xdr:row>1346</xdr:row>
      <xdr:rowOff>130175</xdr:rowOff>
    </xdr:to>
    <xdr:pic>
      <xdr:nvPicPr>
        <xdr:cNvPr id="5424" name="Subgraph-OversightNow">
          <a:extLst>
            <a:ext uri="{FF2B5EF4-FFF2-40B4-BE49-F238E27FC236}">
              <a16:creationId xmlns:a16="http://schemas.microsoft.com/office/drawing/2014/main" id="{326951B0-AB21-4F73-9A77-CD0FCF5FCD4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499637050"/>
          <a:ext cx="482600" cy="317500"/>
        </a:xfrm>
        <a:prstGeom prst="rect">
          <a:avLst/>
        </a:prstGeom>
      </xdr:spPr>
    </xdr:pic>
    <xdr:clientData/>
  </xdr:twoCellAnchor>
  <xdr:twoCellAnchor editAs="oneCell">
    <xdr:from>
      <xdr:col>1</xdr:col>
      <xdr:colOff>28575</xdr:colOff>
      <xdr:row>1346</xdr:row>
      <xdr:rowOff>180975</xdr:rowOff>
    </xdr:from>
    <xdr:to>
      <xdr:col>1</xdr:col>
      <xdr:colOff>511175</xdr:colOff>
      <xdr:row>1347</xdr:row>
      <xdr:rowOff>120650</xdr:rowOff>
    </xdr:to>
    <xdr:pic>
      <xdr:nvPicPr>
        <xdr:cNvPr id="5428" name="Subgraph-cmikeray">
          <a:extLst>
            <a:ext uri="{FF2B5EF4-FFF2-40B4-BE49-F238E27FC236}">
              <a16:creationId xmlns:a16="http://schemas.microsoft.com/office/drawing/2014/main" id="{40F249A6-FFA6-472D-A8E0-00ECED93712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0005350"/>
          <a:ext cx="482600" cy="317500"/>
        </a:xfrm>
        <a:prstGeom prst="rect">
          <a:avLst/>
        </a:prstGeom>
      </xdr:spPr>
    </xdr:pic>
    <xdr:clientData/>
  </xdr:twoCellAnchor>
  <xdr:twoCellAnchor editAs="oneCell">
    <xdr:from>
      <xdr:col>1</xdr:col>
      <xdr:colOff>28575</xdr:colOff>
      <xdr:row>1347</xdr:row>
      <xdr:rowOff>177800</xdr:rowOff>
    </xdr:from>
    <xdr:to>
      <xdr:col>1</xdr:col>
      <xdr:colOff>511175</xdr:colOff>
      <xdr:row>1348</xdr:row>
      <xdr:rowOff>123825</xdr:rowOff>
    </xdr:to>
    <xdr:pic>
      <xdr:nvPicPr>
        <xdr:cNvPr id="5432" name="Subgraph-TexasGOP">
          <a:extLst>
            <a:ext uri="{FF2B5EF4-FFF2-40B4-BE49-F238E27FC236}">
              <a16:creationId xmlns:a16="http://schemas.microsoft.com/office/drawing/2014/main" id="{86BC9780-AED8-48DC-B4F3-13098EC0A40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0373650"/>
          <a:ext cx="482600" cy="317500"/>
        </a:xfrm>
        <a:prstGeom prst="rect">
          <a:avLst/>
        </a:prstGeom>
      </xdr:spPr>
    </xdr:pic>
    <xdr:clientData/>
  </xdr:twoCellAnchor>
  <xdr:twoCellAnchor editAs="oneCell">
    <xdr:from>
      <xdr:col>1</xdr:col>
      <xdr:colOff>28575</xdr:colOff>
      <xdr:row>1348</xdr:row>
      <xdr:rowOff>174625</xdr:rowOff>
    </xdr:from>
    <xdr:to>
      <xdr:col>1</xdr:col>
      <xdr:colOff>511175</xdr:colOff>
      <xdr:row>1349</xdr:row>
      <xdr:rowOff>120650</xdr:rowOff>
    </xdr:to>
    <xdr:pic>
      <xdr:nvPicPr>
        <xdr:cNvPr id="5436" name="Subgraph-chiefnole70">
          <a:extLst>
            <a:ext uri="{FF2B5EF4-FFF2-40B4-BE49-F238E27FC236}">
              <a16:creationId xmlns:a16="http://schemas.microsoft.com/office/drawing/2014/main" id="{BD2F36C9-E98A-4530-AECC-1FE70FBA9E8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0741950"/>
          <a:ext cx="482600" cy="317500"/>
        </a:xfrm>
        <a:prstGeom prst="rect">
          <a:avLst/>
        </a:prstGeom>
      </xdr:spPr>
    </xdr:pic>
    <xdr:clientData/>
  </xdr:twoCellAnchor>
  <xdr:twoCellAnchor editAs="oneCell">
    <xdr:from>
      <xdr:col>1</xdr:col>
      <xdr:colOff>28575</xdr:colOff>
      <xdr:row>1349</xdr:row>
      <xdr:rowOff>171450</xdr:rowOff>
    </xdr:from>
    <xdr:to>
      <xdr:col>1</xdr:col>
      <xdr:colOff>511175</xdr:colOff>
      <xdr:row>1350</xdr:row>
      <xdr:rowOff>123825</xdr:rowOff>
    </xdr:to>
    <xdr:pic>
      <xdr:nvPicPr>
        <xdr:cNvPr id="5440" name="Subgraph-watch_union">
          <a:extLst>
            <a:ext uri="{FF2B5EF4-FFF2-40B4-BE49-F238E27FC236}">
              <a16:creationId xmlns:a16="http://schemas.microsoft.com/office/drawing/2014/main" id="{3F6143FE-C79D-4F19-BDA8-3D20715A842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1110250"/>
          <a:ext cx="482600" cy="317500"/>
        </a:xfrm>
        <a:prstGeom prst="rect">
          <a:avLst/>
        </a:prstGeom>
      </xdr:spPr>
    </xdr:pic>
    <xdr:clientData/>
  </xdr:twoCellAnchor>
  <xdr:twoCellAnchor editAs="oneCell">
    <xdr:from>
      <xdr:col>1</xdr:col>
      <xdr:colOff>28575</xdr:colOff>
      <xdr:row>1350</xdr:row>
      <xdr:rowOff>168275</xdr:rowOff>
    </xdr:from>
    <xdr:to>
      <xdr:col>1</xdr:col>
      <xdr:colOff>511175</xdr:colOff>
      <xdr:row>1351</xdr:row>
      <xdr:rowOff>114300</xdr:rowOff>
    </xdr:to>
    <xdr:pic>
      <xdr:nvPicPr>
        <xdr:cNvPr id="5444" name="Subgraph-Volksverpetzer">
          <a:extLst>
            <a:ext uri="{FF2B5EF4-FFF2-40B4-BE49-F238E27FC236}">
              <a16:creationId xmlns:a16="http://schemas.microsoft.com/office/drawing/2014/main" id="{E6B6EB9E-8CA9-46EB-87C7-0021C293192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1478550"/>
          <a:ext cx="482600" cy="317500"/>
        </a:xfrm>
        <a:prstGeom prst="rect">
          <a:avLst/>
        </a:prstGeom>
      </xdr:spPr>
    </xdr:pic>
    <xdr:clientData/>
  </xdr:twoCellAnchor>
  <xdr:twoCellAnchor editAs="oneCell">
    <xdr:from>
      <xdr:col>1</xdr:col>
      <xdr:colOff>28575</xdr:colOff>
      <xdr:row>1351</xdr:row>
      <xdr:rowOff>165100</xdr:rowOff>
    </xdr:from>
    <xdr:to>
      <xdr:col>1</xdr:col>
      <xdr:colOff>511175</xdr:colOff>
      <xdr:row>1352</xdr:row>
      <xdr:rowOff>111125</xdr:rowOff>
    </xdr:to>
    <xdr:pic>
      <xdr:nvPicPr>
        <xdr:cNvPr id="5448" name="Subgraph-trollingfromIL">
          <a:extLst>
            <a:ext uri="{FF2B5EF4-FFF2-40B4-BE49-F238E27FC236}">
              <a16:creationId xmlns:a16="http://schemas.microsoft.com/office/drawing/2014/main" id="{8F27743F-81C9-4587-B1A7-33C0BFB2AC8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01846850"/>
          <a:ext cx="482600" cy="317500"/>
        </a:xfrm>
        <a:prstGeom prst="rect">
          <a:avLst/>
        </a:prstGeom>
      </xdr:spPr>
    </xdr:pic>
    <xdr:clientData/>
  </xdr:twoCellAnchor>
  <xdr:twoCellAnchor editAs="oneCell">
    <xdr:from>
      <xdr:col>1</xdr:col>
      <xdr:colOff>28575</xdr:colOff>
      <xdr:row>1352</xdr:row>
      <xdr:rowOff>161925</xdr:rowOff>
    </xdr:from>
    <xdr:to>
      <xdr:col>1</xdr:col>
      <xdr:colOff>511175</xdr:colOff>
      <xdr:row>1353</xdr:row>
      <xdr:rowOff>101600</xdr:rowOff>
    </xdr:to>
    <xdr:pic>
      <xdr:nvPicPr>
        <xdr:cNvPr id="5452" name="Subgraph-SunDevil31673">
          <a:extLst>
            <a:ext uri="{FF2B5EF4-FFF2-40B4-BE49-F238E27FC236}">
              <a16:creationId xmlns:a16="http://schemas.microsoft.com/office/drawing/2014/main" id="{27A0C347-6C10-4D7E-8FC7-D64AFEFBBDD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2215150"/>
          <a:ext cx="482600" cy="317500"/>
        </a:xfrm>
        <a:prstGeom prst="rect">
          <a:avLst/>
        </a:prstGeom>
      </xdr:spPr>
    </xdr:pic>
    <xdr:clientData/>
  </xdr:twoCellAnchor>
  <xdr:twoCellAnchor editAs="oneCell">
    <xdr:from>
      <xdr:col>1</xdr:col>
      <xdr:colOff>28575</xdr:colOff>
      <xdr:row>1353</xdr:row>
      <xdr:rowOff>158750</xdr:rowOff>
    </xdr:from>
    <xdr:to>
      <xdr:col>1</xdr:col>
      <xdr:colOff>511175</xdr:colOff>
      <xdr:row>1354</xdr:row>
      <xdr:rowOff>104775</xdr:rowOff>
    </xdr:to>
    <xdr:pic>
      <xdr:nvPicPr>
        <xdr:cNvPr id="5456" name="Subgraph-RunCMC01">
          <a:extLst>
            <a:ext uri="{FF2B5EF4-FFF2-40B4-BE49-F238E27FC236}">
              <a16:creationId xmlns:a16="http://schemas.microsoft.com/office/drawing/2014/main" id="{CA22326F-3098-4B01-A76A-C326E4A43C9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2583450"/>
          <a:ext cx="482600" cy="317500"/>
        </a:xfrm>
        <a:prstGeom prst="rect">
          <a:avLst/>
        </a:prstGeom>
      </xdr:spPr>
    </xdr:pic>
    <xdr:clientData/>
  </xdr:twoCellAnchor>
  <xdr:twoCellAnchor editAs="oneCell">
    <xdr:from>
      <xdr:col>1</xdr:col>
      <xdr:colOff>28575</xdr:colOff>
      <xdr:row>1354</xdr:row>
      <xdr:rowOff>155575</xdr:rowOff>
    </xdr:from>
    <xdr:to>
      <xdr:col>1</xdr:col>
      <xdr:colOff>511175</xdr:colOff>
      <xdr:row>1355</xdr:row>
      <xdr:rowOff>101600</xdr:rowOff>
    </xdr:to>
    <xdr:pic>
      <xdr:nvPicPr>
        <xdr:cNvPr id="5460" name="Subgraph-GabrielApfel">
          <a:extLst>
            <a:ext uri="{FF2B5EF4-FFF2-40B4-BE49-F238E27FC236}">
              <a16:creationId xmlns:a16="http://schemas.microsoft.com/office/drawing/2014/main" id="{4AB52301-2ABC-4E36-B602-C73C825AD80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2951750"/>
          <a:ext cx="482600" cy="317500"/>
        </a:xfrm>
        <a:prstGeom prst="rect">
          <a:avLst/>
        </a:prstGeom>
      </xdr:spPr>
    </xdr:pic>
    <xdr:clientData/>
  </xdr:twoCellAnchor>
  <xdr:twoCellAnchor editAs="oneCell">
    <xdr:from>
      <xdr:col>1</xdr:col>
      <xdr:colOff>28575</xdr:colOff>
      <xdr:row>1355</xdr:row>
      <xdr:rowOff>152400</xdr:rowOff>
    </xdr:from>
    <xdr:to>
      <xdr:col>1</xdr:col>
      <xdr:colOff>511175</xdr:colOff>
      <xdr:row>1356</xdr:row>
      <xdr:rowOff>104775</xdr:rowOff>
    </xdr:to>
    <xdr:pic>
      <xdr:nvPicPr>
        <xdr:cNvPr id="5464" name="Subgraph-prageru">
          <a:extLst>
            <a:ext uri="{FF2B5EF4-FFF2-40B4-BE49-F238E27FC236}">
              <a16:creationId xmlns:a16="http://schemas.microsoft.com/office/drawing/2014/main" id="{34074A98-B82F-4E38-A2E0-179CC8093E9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3320050"/>
          <a:ext cx="482600" cy="317500"/>
        </a:xfrm>
        <a:prstGeom prst="rect">
          <a:avLst/>
        </a:prstGeom>
      </xdr:spPr>
    </xdr:pic>
    <xdr:clientData/>
  </xdr:twoCellAnchor>
  <xdr:twoCellAnchor editAs="oneCell">
    <xdr:from>
      <xdr:col>1</xdr:col>
      <xdr:colOff>28575</xdr:colOff>
      <xdr:row>1356</xdr:row>
      <xdr:rowOff>149225</xdr:rowOff>
    </xdr:from>
    <xdr:to>
      <xdr:col>1</xdr:col>
      <xdr:colOff>511175</xdr:colOff>
      <xdr:row>1357</xdr:row>
      <xdr:rowOff>95250</xdr:rowOff>
    </xdr:to>
    <xdr:pic>
      <xdr:nvPicPr>
        <xdr:cNvPr id="5468" name="Subgraph-yleuutiset">
          <a:extLst>
            <a:ext uri="{FF2B5EF4-FFF2-40B4-BE49-F238E27FC236}">
              <a16:creationId xmlns:a16="http://schemas.microsoft.com/office/drawing/2014/main" id="{F8193F26-AA45-4A9F-AA45-1D5862F7B90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3688350"/>
          <a:ext cx="482600" cy="317500"/>
        </a:xfrm>
        <a:prstGeom prst="rect">
          <a:avLst/>
        </a:prstGeom>
      </xdr:spPr>
    </xdr:pic>
    <xdr:clientData/>
  </xdr:twoCellAnchor>
  <xdr:twoCellAnchor editAs="oneCell">
    <xdr:from>
      <xdr:col>1</xdr:col>
      <xdr:colOff>28575</xdr:colOff>
      <xdr:row>1357</xdr:row>
      <xdr:rowOff>146050</xdr:rowOff>
    </xdr:from>
    <xdr:to>
      <xdr:col>1</xdr:col>
      <xdr:colOff>511175</xdr:colOff>
      <xdr:row>1358</xdr:row>
      <xdr:rowOff>92075</xdr:rowOff>
    </xdr:to>
    <xdr:pic>
      <xdr:nvPicPr>
        <xdr:cNvPr id="5472" name="Subgraph-HelsinkiPoliisi">
          <a:extLst>
            <a:ext uri="{FF2B5EF4-FFF2-40B4-BE49-F238E27FC236}">
              <a16:creationId xmlns:a16="http://schemas.microsoft.com/office/drawing/2014/main" id="{A6B80CFB-51C5-46BC-AB76-F8A6155DD20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4056650"/>
          <a:ext cx="482600" cy="317500"/>
        </a:xfrm>
        <a:prstGeom prst="rect">
          <a:avLst/>
        </a:prstGeom>
      </xdr:spPr>
    </xdr:pic>
    <xdr:clientData/>
  </xdr:twoCellAnchor>
  <xdr:twoCellAnchor editAs="oneCell">
    <xdr:from>
      <xdr:col>1</xdr:col>
      <xdr:colOff>28575</xdr:colOff>
      <xdr:row>1358</xdr:row>
      <xdr:rowOff>142875</xdr:rowOff>
    </xdr:from>
    <xdr:to>
      <xdr:col>1</xdr:col>
      <xdr:colOff>511175</xdr:colOff>
      <xdr:row>1359</xdr:row>
      <xdr:rowOff>82550</xdr:rowOff>
    </xdr:to>
    <xdr:pic>
      <xdr:nvPicPr>
        <xdr:cNvPr id="5476" name="Subgraph-Bensgonecoastal">
          <a:extLst>
            <a:ext uri="{FF2B5EF4-FFF2-40B4-BE49-F238E27FC236}">
              <a16:creationId xmlns:a16="http://schemas.microsoft.com/office/drawing/2014/main" id="{11F50503-FEFF-4CB6-A046-CBF068E2D01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4424950"/>
          <a:ext cx="482600" cy="317500"/>
        </a:xfrm>
        <a:prstGeom prst="rect">
          <a:avLst/>
        </a:prstGeom>
      </xdr:spPr>
    </xdr:pic>
    <xdr:clientData/>
  </xdr:twoCellAnchor>
  <xdr:twoCellAnchor editAs="oneCell">
    <xdr:from>
      <xdr:col>1</xdr:col>
      <xdr:colOff>28575</xdr:colOff>
      <xdr:row>1359</xdr:row>
      <xdr:rowOff>139700</xdr:rowOff>
    </xdr:from>
    <xdr:to>
      <xdr:col>1</xdr:col>
      <xdr:colOff>511175</xdr:colOff>
      <xdr:row>1360</xdr:row>
      <xdr:rowOff>85725</xdr:rowOff>
    </xdr:to>
    <xdr:pic>
      <xdr:nvPicPr>
        <xdr:cNvPr id="5480" name="Subgraph-RobertHamza8">
          <a:extLst>
            <a:ext uri="{FF2B5EF4-FFF2-40B4-BE49-F238E27FC236}">
              <a16:creationId xmlns:a16="http://schemas.microsoft.com/office/drawing/2014/main" id="{B612595C-6AF4-49C9-ABB9-3A772437C12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4793250"/>
          <a:ext cx="482600" cy="317500"/>
        </a:xfrm>
        <a:prstGeom prst="rect">
          <a:avLst/>
        </a:prstGeom>
      </xdr:spPr>
    </xdr:pic>
    <xdr:clientData/>
  </xdr:twoCellAnchor>
  <xdr:twoCellAnchor editAs="oneCell">
    <xdr:from>
      <xdr:col>1</xdr:col>
      <xdr:colOff>28575</xdr:colOff>
      <xdr:row>1360</xdr:row>
      <xdr:rowOff>136525</xdr:rowOff>
    </xdr:from>
    <xdr:to>
      <xdr:col>1</xdr:col>
      <xdr:colOff>511175</xdr:colOff>
      <xdr:row>1361</xdr:row>
      <xdr:rowOff>82550</xdr:rowOff>
    </xdr:to>
    <xdr:pic>
      <xdr:nvPicPr>
        <xdr:cNvPr id="5484" name="Subgraph-myjongdaee_exo">
          <a:extLst>
            <a:ext uri="{FF2B5EF4-FFF2-40B4-BE49-F238E27FC236}">
              <a16:creationId xmlns:a16="http://schemas.microsoft.com/office/drawing/2014/main" id="{3257F52F-061C-4BB4-839F-0EC606E488F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5161550"/>
          <a:ext cx="482600" cy="317500"/>
        </a:xfrm>
        <a:prstGeom prst="rect">
          <a:avLst/>
        </a:prstGeom>
      </xdr:spPr>
    </xdr:pic>
    <xdr:clientData/>
  </xdr:twoCellAnchor>
  <xdr:twoCellAnchor editAs="oneCell">
    <xdr:from>
      <xdr:col>1</xdr:col>
      <xdr:colOff>28575</xdr:colOff>
      <xdr:row>1361</xdr:row>
      <xdr:rowOff>133350</xdr:rowOff>
    </xdr:from>
    <xdr:to>
      <xdr:col>1</xdr:col>
      <xdr:colOff>511175</xdr:colOff>
      <xdr:row>1362</xdr:row>
      <xdr:rowOff>85725</xdr:rowOff>
    </xdr:to>
    <xdr:pic>
      <xdr:nvPicPr>
        <xdr:cNvPr id="5488" name="Subgraph-solidleft">
          <a:extLst>
            <a:ext uri="{FF2B5EF4-FFF2-40B4-BE49-F238E27FC236}">
              <a16:creationId xmlns:a16="http://schemas.microsoft.com/office/drawing/2014/main" id="{A8DE1E07-BCBF-4565-A8F4-D52634DE4D9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5529850"/>
          <a:ext cx="482600" cy="317500"/>
        </a:xfrm>
        <a:prstGeom prst="rect">
          <a:avLst/>
        </a:prstGeom>
      </xdr:spPr>
    </xdr:pic>
    <xdr:clientData/>
  </xdr:twoCellAnchor>
  <xdr:twoCellAnchor editAs="oneCell">
    <xdr:from>
      <xdr:col>1</xdr:col>
      <xdr:colOff>28575</xdr:colOff>
      <xdr:row>1362</xdr:row>
      <xdr:rowOff>130175</xdr:rowOff>
    </xdr:from>
    <xdr:to>
      <xdr:col>1</xdr:col>
      <xdr:colOff>511175</xdr:colOff>
      <xdr:row>1363</xdr:row>
      <xdr:rowOff>76200</xdr:rowOff>
    </xdr:to>
    <xdr:pic>
      <xdr:nvPicPr>
        <xdr:cNvPr id="5492" name="Subgraph-freep">
          <a:extLst>
            <a:ext uri="{FF2B5EF4-FFF2-40B4-BE49-F238E27FC236}">
              <a16:creationId xmlns:a16="http://schemas.microsoft.com/office/drawing/2014/main" id="{E62F5F3E-B098-4EE2-8216-C2100EA2555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5898150"/>
          <a:ext cx="482600" cy="317500"/>
        </a:xfrm>
        <a:prstGeom prst="rect">
          <a:avLst/>
        </a:prstGeom>
      </xdr:spPr>
    </xdr:pic>
    <xdr:clientData/>
  </xdr:twoCellAnchor>
  <xdr:twoCellAnchor editAs="oneCell">
    <xdr:from>
      <xdr:col>1</xdr:col>
      <xdr:colOff>28575</xdr:colOff>
      <xdr:row>1363</xdr:row>
      <xdr:rowOff>127000</xdr:rowOff>
    </xdr:from>
    <xdr:to>
      <xdr:col>1</xdr:col>
      <xdr:colOff>511175</xdr:colOff>
      <xdr:row>1364</xdr:row>
      <xdr:rowOff>73025</xdr:rowOff>
    </xdr:to>
    <xdr:pic>
      <xdr:nvPicPr>
        <xdr:cNvPr id="5496" name="Subgraph-JustinTrudeau">
          <a:extLst>
            <a:ext uri="{FF2B5EF4-FFF2-40B4-BE49-F238E27FC236}">
              <a16:creationId xmlns:a16="http://schemas.microsoft.com/office/drawing/2014/main" id="{D2980D87-4167-46F8-9F4D-814087FD6DD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6266450"/>
          <a:ext cx="482600" cy="317500"/>
        </a:xfrm>
        <a:prstGeom prst="rect">
          <a:avLst/>
        </a:prstGeom>
      </xdr:spPr>
    </xdr:pic>
    <xdr:clientData/>
  </xdr:twoCellAnchor>
  <xdr:twoCellAnchor editAs="oneCell">
    <xdr:from>
      <xdr:col>1</xdr:col>
      <xdr:colOff>28575</xdr:colOff>
      <xdr:row>1364</xdr:row>
      <xdr:rowOff>123825</xdr:rowOff>
    </xdr:from>
    <xdr:to>
      <xdr:col>1</xdr:col>
      <xdr:colOff>511175</xdr:colOff>
      <xdr:row>1365</xdr:row>
      <xdr:rowOff>63500</xdr:rowOff>
    </xdr:to>
    <xdr:pic>
      <xdr:nvPicPr>
        <xdr:cNvPr id="5500" name="Subgraph-ElyesFakhfakh">
          <a:extLst>
            <a:ext uri="{FF2B5EF4-FFF2-40B4-BE49-F238E27FC236}">
              <a16:creationId xmlns:a16="http://schemas.microsoft.com/office/drawing/2014/main" id="{A379FC38-9AB9-48A6-8BD5-470430D4A9F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6634750"/>
          <a:ext cx="482600" cy="317500"/>
        </a:xfrm>
        <a:prstGeom prst="rect">
          <a:avLst/>
        </a:prstGeom>
      </xdr:spPr>
    </xdr:pic>
    <xdr:clientData/>
  </xdr:twoCellAnchor>
  <xdr:twoCellAnchor editAs="oneCell">
    <xdr:from>
      <xdr:col>1</xdr:col>
      <xdr:colOff>28575</xdr:colOff>
      <xdr:row>1365</xdr:row>
      <xdr:rowOff>120650</xdr:rowOff>
    </xdr:from>
    <xdr:to>
      <xdr:col>1</xdr:col>
      <xdr:colOff>511175</xdr:colOff>
      <xdr:row>1366</xdr:row>
      <xdr:rowOff>66675</xdr:rowOff>
    </xdr:to>
    <xdr:pic>
      <xdr:nvPicPr>
        <xdr:cNvPr id="5504" name="Subgraph-MTV">
          <a:extLst>
            <a:ext uri="{FF2B5EF4-FFF2-40B4-BE49-F238E27FC236}">
              <a16:creationId xmlns:a16="http://schemas.microsoft.com/office/drawing/2014/main" id="{B87ED38D-4B8E-462A-B117-E41CF4FEDE8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07003050"/>
          <a:ext cx="482600" cy="317500"/>
        </a:xfrm>
        <a:prstGeom prst="rect">
          <a:avLst/>
        </a:prstGeom>
      </xdr:spPr>
    </xdr:pic>
    <xdr:clientData/>
  </xdr:twoCellAnchor>
  <xdr:twoCellAnchor editAs="oneCell">
    <xdr:from>
      <xdr:col>1</xdr:col>
      <xdr:colOff>28575</xdr:colOff>
      <xdr:row>1366</xdr:row>
      <xdr:rowOff>117475</xdr:rowOff>
    </xdr:from>
    <xdr:to>
      <xdr:col>1</xdr:col>
      <xdr:colOff>511175</xdr:colOff>
      <xdr:row>1367</xdr:row>
      <xdr:rowOff>63500</xdr:rowOff>
    </xdr:to>
    <xdr:pic>
      <xdr:nvPicPr>
        <xdr:cNvPr id="5508" name="Subgraph-jgnaredo">
          <a:extLst>
            <a:ext uri="{FF2B5EF4-FFF2-40B4-BE49-F238E27FC236}">
              <a16:creationId xmlns:a16="http://schemas.microsoft.com/office/drawing/2014/main" id="{71C56AC0-BA8E-45E5-8DDB-60421180C8B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7371350"/>
          <a:ext cx="482600" cy="317500"/>
        </a:xfrm>
        <a:prstGeom prst="rect">
          <a:avLst/>
        </a:prstGeom>
      </xdr:spPr>
    </xdr:pic>
    <xdr:clientData/>
  </xdr:twoCellAnchor>
  <xdr:twoCellAnchor editAs="oneCell">
    <xdr:from>
      <xdr:col>1</xdr:col>
      <xdr:colOff>28575</xdr:colOff>
      <xdr:row>1367</xdr:row>
      <xdr:rowOff>114300</xdr:rowOff>
    </xdr:from>
    <xdr:to>
      <xdr:col>1</xdr:col>
      <xdr:colOff>511175</xdr:colOff>
      <xdr:row>1368</xdr:row>
      <xdr:rowOff>66675</xdr:rowOff>
    </xdr:to>
    <xdr:pic>
      <xdr:nvPicPr>
        <xdr:cNvPr id="5512" name="Subgraph-GlodeJo07">
          <a:extLst>
            <a:ext uri="{FF2B5EF4-FFF2-40B4-BE49-F238E27FC236}">
              <a16:creationId xmlns:a16="http://schemas.microsoft.com/office/drawing/2014/main" id="{5E7E46F8-908B-4B0E-ABFE-FB18AAEF67C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7739650"/>
          <a:ext cx="482600" cy="317500"/>
        </a:xfrm>
        <a:prstGeom prst="rect">
          <a:avLst/>
        </a:prstGeom>
      </xdr:spPr>
    </xdr:pic>
    <xdr:clientData/>
  </xdr:twoCellAnchor>
  <xdr:twoCellAnchor editAs="oneCell">
    <xdr:from>
      <xdr:col>1</xdr:col>
      <xdr:colOff>28575</xdr:colOff>
      <xdr:row>1368</xdr:row>
      <xdr:rowOff>111125</xdr:rowOff>
    </xdr:from>
    <xdr:to>
      <xdr:col>1</xdr:col>
      <xdr:colOff>511175</xdr:colOff>
      <xdr:row>1369</xdr:row>
      <xdr:rowOff>57150</xdr:rowOff>
    </xdr:to>
    <xdr:pic>
      <xdr:nvPicPr>
        <xdr:cNvPr id="5516" name="Subgraph-RollingStone">
          <a:extLst>
            <a:ext uri="{FF2B5EF4-FFF2-40B4-BE49-F238E27FC236}">
              <a16:creationId xmlns:a16="http://schemas.microsoft.com/office/drawing/2014/main" id="{42EC9E41-6956-443D-9B29-EB60A20961C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8107950"/>
          <a:ext cx="482600" cy="317500"/>
        </a:xfrm>
        <a:prstGeom prst="rect">
          <a:avLst/>
        </a:prstGeom>
      </xdr:spPr>
    </xdr:pic>
    <xdr:clientData/>
  </xdr:twoCellAnchor>
  <xdr:twoCellAnchor editAs="oneCell">
    <xdr:from>
      <xdr:col>1</xdr:col>
      <xdr:colOff>28575</xdr:colOff>
      <xdr:row>1369</xdr:row>
      <xdr:rowOff>107950</xdr:rowOff>
    </xdr:from>
    <xdr:to>
      <xdr:col>1</xdr:col>
      <xdr:colOff>511175</xdr:colOff>
      <xdr:row>1370</xdr:row>
      <xdr:rowOff>53975</xdr:rowOff>
    </xdr:to>
    <xdr:pic>
      <xdr:nvPicPr>
        <xdr:cNvPr id="5520" name="Subgraph-italiana__doc">
          <a:extLst>
            <a:ext uri="{FF2B5EF4-FFF2-40B4-BE49-F238E27FC236}">
              <a16:creationId xmlns:a16="http://schemas.microsoft.com/office/drawing/2014/main" id="{9DF70195-D2A4-4354-BE23-94D3E5305FB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08476250"/>
          <a:ext cx="482600" cy="317500"/>
        </a:xfrm>
        <a:prstGeom prst="rect">
          <a:avLst/>
        </a:prstGeom>
      </xdr:spPr>
    </xdr:pic>
    <xdr:clientData/>
  </xdr:twoCellAnchor>
  <xdr:twoCellAnchor editAs="oneCell">
    <xdr:from>
      <xdr:col>1</xdr:col>
      <xdr:colOff>28575</xdr:colOff>
      <xdr:row>1370</xdr:row>
      <xdr:rowOff>104775</xdr:rowOff>
    </xdr:from>
    <xdr:to>
      <xdr:col>1</xdr:col>
      <xdr:colOff>511175</xdr:colOff>
      <xdr:row>1371</xdr:row>
      <xdr:rowOff>44450</xdr:rowOff>
    </xdr:to>
    <xdr:pic>
      <xdr:nvPicPr>
        <xdr:cNvPr id="5524" name="Subgraph-essenviews">
          <a:extLst>
            <a:ext uri="{FF2B5EF4-FFF2-40B4-BE49-F238E27FC236}">
              <a16:creationId xmlns:a16="http://schemas.microsoft.com/office/drawing/2014/main" id="{6EA6A5F1-9090-40E2-8C5D-B0A902D65C1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08844550"/>
          <a:ext cx="482600" cy="317500"/>
        </a:xfrm>
        <a:prstGeom prst="rect">
          <a:avLst/>
        </a:prstGeom>
      </xdr:spPr>
    </xdr:pic>
    <xdr:clientData/>
  </xdr:twoCellAnchor>
  <xdr:twoCellAnchor editAs="oneCell">
    <xdr:from>
      <xdr:col>1</xdr:col>
      <xdr:colOff>28575</xdr:colOff>
      <xdr:row>1371</xdr:row>
      <xdr:rowOff>101600</xdr:rowOff>
    </xdr:from>
    <xdr:to>
      <xdr:col>1</xdr:col>
      <xdr:colOff>511175</xdr:colOff>
      <xdr:row>1372</xdr:row>
      <xdr:rowOff>47625</xdr:rowOff>
    </xdr:to>
    <xdr:pic>
      <xdr:nvPicPr>
        <xdr:cNvPr id="5528" name="Subgraph-HuffPostItalia">
          <a:extLst>
            <a:ext uri="{FF2B5EF4-FFF2-40B4-BE49-F238E27FC236}">
              <a16:creationId xmlns:a16="http://schemas.microsoft.com/office/drawing/2014/main" id="{224C3C7F-E25D-4C65-8FF5-738BB4FDF6E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09212850"/>
          <a:ext cx="482600" cy="317500"/>
        </a:xfrm>
        <a:prstGeom prst="rect">
          <a:avLst/>
        </a:prstGeom>
      </xdr:spPr>
    </xdr:pic>
    <xdr:clientData/>
  </xdr:twoCellAnchor>
  <xdr:twoCellAnchor editAs="oneCell">
    <xdr:from>
      <xdr:col>1</xdr:col>
      <xdr:colOff>28575</xdr:colOff>
      <xdr:row>1372</xdr:row>
      <xdr:rowOff>98425</xdr:rowOff>
    </xdr:from>
    <xdr:to>
      <xdr:col>1</xdr:col>
      <xdr:colOff>511175</xdr:colOff>
      <xdr:row>1373</xdr:row>
      <xdr:rowOff>44450</xdr:rowOff>
    </xdr:to>
    <xdr:pic>
      <xdr:nvPicPr>
        <xdr:cNvPr id="5532" name="Subgraph-LynnBrittney2">
          <a:extLst>
            <a:ext uri="{FF2B5EF4-FFF2-40B4-BE49-F238E27FC236}">
              <a16:creationId xmlns:a16="http://schemas.microsoft.com/office/drawing/2014/main" id="{3861F04A-BF20-4B9D-8AF4-4A64BFF1E02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9581150"/>
          <a:ext cx="482600" cy="317500"/>
        </a:xfrm>
        <a:prstGeom prst="rect">
          <a:avLst/>
        </a:prstGeom>
      </xdr:spPr>
    </xdr:pic>
    <xdr:clientData/>
  </xdr:twoCellAnchor>
  <xdr:twoCellAnchor editAs="oneCell">
    <xdr:from>
      <xdr:col>1</xdr:col>
      <xdr:colOff>28575</xdr:colOff>
      <xdr:row>1373</xdr:row>
      <xdr:rowOff>95250</xdr:rowOff>
    </xdr:from>
    <xdr:to>
      <xdr:col>1</xdr:col>
      <xdr:colOff>511175</xdr:colOff>
      <xdr:row>1374</xdr:row>
      <xdr:rowOff>47625</xdr:rowOff>
    </xdr:to>
    <xdr:pic>
      <xdr:nvPicPr>
        <xdr:cNvPr id="5536" name="Subgraph-DVATW">
          <a:extLst>
            <a:ext uri="{FF2B5EF4-FFF2-40B4-BE49-F238E27FC236}">
              <a16:creationId xmlns:a16="http://schemas.microsoft.com/office/drawing/2014/main" id="{95EC29D4-7E64-4FB4-9DA3-69B45CDA795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09949450"/>
          <a:ext cx="482600" cy="317500"/>
        </a:xfrm>
        <a:prstGeom prst="rect">
          <a:avLst/>
        </a:prstGeom>
      </xdr:spPr>
    </xdr:pic>
    <xdr:clientData/>
  </xdr:twoCellAnchor>
  <xdr:twoCellAnchor editAs="oneCell">
    <xdr:from>
      <xdr:col>1</xdr:col>
      <xdr:colOff>28575</xdr:colOff>
      <xdr:row>1374</xdr:row>
      <xdr:rowOff>92075</xdr:rowOff>
    </xdr:from>
    <xdr:to>
      <xdr:col>1</xdr:col>
      <xdr:colOff>511175</xdr:colOff>
      <xdr:row>1375</xdr:row>
      <xdr:rowOff>38100</xdr:rowOff>
    </xdr:to>
    <xdr:pic>
      <xdr:nvPicPr>
        <xdr:cNvPr id="5540" name="Subgraph-wally_217">
          <a:extLst>
            <a:ext uri="{FF2B5EF4-FFF2-40B4-BE49-F238E27FC236}">
              <a16:creationId xmlns:a16="http://schemas.microsoft.com/office/drawing/2014/main" id="{005DE27B-43BA-44F7-8624-5868838E70D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10317750"/>
          <a:ext cx="482600" cy="317500"/>
        </a:xfrm>
        <a:prstGeom prst="rect">
          <a:avLst/>
        </a:prstGeom>
      </xdr:spPr>
    </xdr:pic>
    <xdr:clientData/>
  </xdr:twoCellAnchor>
  <xdr:twoCellAnchor editAs="oneCell">
    <xdr:from>
      <xdr:col>1</xdr:col>
      <xdr:colOff>28575</xdr:colOff>
      <xdr:row>1375</xdr:row>
      <xdr:rowOff>88900</xdr:rowOff>
    </xdr:from>
    <xdr:to>
      <xdr:col>1</xdr:col>
      <xdr:colOff>511175</xdr:colOff>
      <xdr:row>1376</xdr:row>
      <xdr:rowOff>34925</xdr:rowOff>
    </xdr:to>
    <xdr:pic>
      <xdr:nvPicPr>
        <xdr:cNvPr id="5544" name="Subgraph-MayorWatermelon">
          <a:extLst>
            <a:ext uri="{FF2B5EF4-FFF2-40B4-BE49-F238E27FC236}">
              <a16:creationId xmlns:a16="http://schemas.microsoft.com/office/drawing/2014/main" id="{BD0B96C8-CBA1-49B4-86BB-AD81E573A33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0686050"/>
          <a:ext cx="482600" cy="317500"/>
        </a:xfrm>
        <a:prstGeom prst="rect">
          <a:avLst/>
        </a:prstGeom>
      </xdr:spPr>
    </xdr:pic>
    <xdr:clientData/>
  </xdr:twoCellAnchor>
  <xdr:twoCellAnchor editAs="oneCell">
    <xdr:from>
      <xdr:col>1</xdr:col>
      <xdr:colOff>28575</xdr:colOff>
      <xdr:row>1376</xdr:row>
      <xdr:rowOff>85725</xdr:rowOff>
    </xdr:from>
    <xdr:to>
      <xdr:col>1</xdr:col>
      <xdr:colOff>511175</xdr:colOff>
      <xdr:row>1377</xdr:row>
      <xdr:rowOff>25400</xdr:rowOff>
    </xdr:to>
    <xdr:pic>
      <xdr:nvPicPr>
        <xdr:cNvPr id="5548" name="Subgraph-exRAF_Al">
          <a:extLst>
            <a:ext uri="{FF2B5EF4-FFF2-40B4-BE49-F238E27FC236}">
              <a16:creationId xmlns:a16="http://schemas.microsoft.com/office/drawing/2014/main" id="{704A9929-1696-4FE4-8333-E7B793C2AF5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11054350"/>
          <a:ext cx="482600" cy="317500"/>
        </a:xfrm>
        <a:prstGeom prst="rect">
          <a:avLst/>
        </a:prstGeom>
      </xdr:spPr>
    </xdr:pic>
    <xdr:clientData/>
  </xdr:twoCellAnchor>
  <xdr:twoCellAnchor editAs="oneCell">
    <xdr:from>
      <xdr:col>1</xdr:col>
      <xdr:colOff>28575</xdr:colOff>
      <xdr:row>1377</xdr:row>
      <xdr:rowOff>82550</xdr:rowOff>
    </xdr:from>
    <xdr:to>
      <xdr:col>1</xdr:col>
      <xdr:colOff>511175</xdr:colOff>
      <xdr:row>1378</xdr:row>
      <xdr:rowOff>28575</xdr:rowOff>
    </xdr:to>
    <xdr:pic>
      <xdr:nvPicPr>
        <xdr:cNvPr id="5552" name="Subgraph-EHOinExile">
          <a:extLst>
            <a:ext uri="{FF2B5EF4-FFF2-40B4-BE49-F238E27FC236}">
              <a16:creationId xmlns:a16="http://schemas.microsoft.com/office/drawing/2014/main" id="{DDC87603-DAD0-4180-BFC6-0FE2D55BC8A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11422650"/>
          <a:ext cx="482600" cy="317500"/>
        </a:xfrm>
        <a:prstGeom prst="rect">
          <a:avLst/>
        </a:prstGeom>
      </xdr:spPr>
    </xdr:pic>
    <xdr:clientData/>
  </xdr:twoCellAnchor>
  <xdr:twoCellAnchor editAs="oneCell">
    <xdr:from>
      <xdr:col>1</xdr:col>
      <xdr:colOff>28575</xdr:colOff>
      <xdr:row>1378</xdr:row>
      <xdr:rowOff>79375</xdr:rowOff>
    </xdr:from>
    <xdr:to>
      <xdr:col>1</xdr:col>
      <xdr:colOff>511175</xdr:colOff>
      <xdr:row>1379</xdr:row>
      <xdr:rowOff>25400</xdr:rowOff>
    </xdr:to>
    <xdr:pic>
      <xdr:nvPicPr>
        <xdr:cNvPr id="5556" name="Subgraph-DPolGBerlin">
          <a:extLst>
            <a:ext uri="{FF2B5EF4-FFF2-40B4-BE49-F238E27FC236}">
              <a16:creationId xmlns:a16="http://schemas.microsoft.com/office/drawing/2014/main" id="{A288EDAA-494D-47A3-8EC2-DD47B0CE43F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11790950"/>
          <a:ext cx="482600" cy="317500"/>
        </a:xfrm>
        <a:prstGeom prst="rect">
          <a:avLst/>
        </a:prstGeom>
      </xdr:spPr>
    </xdr:pic>
    <xdr:clientData/>
  </xdr:twoCellAnchor>
  <xdr:twoCellAnchor editAs="oneCell">
    <xdr:from>
      <xdr:col>1</xdr:col>
      <xdr:colOff>28575</xdr:colOff>
      <xdr:row>1379</xdr:row>
      <xdr:rowOff>76200</xdr:rowOff>
    </xdr:from>
    <xdr:to>
      <xdr:col>1</xdr:col>
      <xdr:colOff>511175</xdr:colOff>
      <xdr:row>1380</xdr:row>
      <xdr:rowOff>28575</xdr:rowOff>
    </xdr:to>
    <xdr:pic>
      <xdr:nvPicPr>
        <xdr:cNvPr id="5560" name="Subgraph-kh38543">
          <a:extLst>
            <a:ext uri="{FF2B5EF4-FFF2-40B4-BE49-F238E27FC236}">
              <a16:creationId xmlns:a16="http://schemas.microsoft.com/office/drawing/2014/main" id="{84CC1A19-F21B-41EF-967F-F9F1D8E5247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2159250"/>
          <a:ext cx="482600" cy="317500"/>
        </a:xfrm>
        <a:prstGeom prst="rect">
          <a:avLst/>
        </a:prstGeom>
      </xdr:spPr>
    </xdr:pic>
    <xdr:clientData/>
  </xdr:twoCellAnchor>
  <xdr:twoCellAnchor editAs="oneCell">
    <xdr:from>
      <xdr:col>1</xdr:col>
      <xdr:colOff>28575</xdr:colOff>
      <xdr:row>1380</xdr:row>
      <xdr:rowOff>73025</xdr:rowOff>
    </xdr:from>
    <xdr:to>
      <xdr:col>1</xdr:col>
      <xdr:colOff>511175</xdr:colOff>
      <xdr:row>1381</xdr:row>
      <xdr:rowOff>19050</xdr:rowOff>
    </xdr:to>
    <xdr:pic>
      <xdr:nvPicPr>
        <xdr:cNvPr id="5564" name="Subgraph-politvidchannel">
          <a:extLst>
            <a:ext uri="{FF2B5EF4-FFF2-40B4-BE49-F238E27FC236}">
              <a16:creationId xmlns:a16="http://schemas.microsoft.com/office/drawing/2014/main" id="{2F96E5D8-BF8C-4A74-9748-E21BE876F81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2527550"/>
          <a:ext cx="482600" cy="317500"/>
        </a:xfrm>
        <a:prstGeom prst="rect">
          <a:avLst/>
        </a:prstGeom>
      </xdr:spPr>
    </xdr:pic>
    <xdr:clientData/>
  </xdr:twoCellAnchor>
  <xdr:twoCellAnchor editAs="oneCell">
    <xdr:from>
      <xdr:col>1</xdr:col>
      <xdr:colOff>28575</xdr:colOff>
      <xdr:row>1381</xdr:row>
      <xdr:rowOff>69850</xdr:rowOff>
    </xdr:from>
    <xdr:to>
      <xdr:col>1</xdr:col>
      <xdr:colOff>511175</xdr:colOff>
      <xdr:row>1382</xdr:row>
      <xdr:rowOff>15875</xdr:rowOff>
    </xdr:to>
    <xdr:pic>
      <xdr:nvPicPr>
        <xdr:cNvPr id="5568" name="Subgraph-ReverendLenell">
          <a:extLst>
            <a:ext uri="{FF2B5EF4-FFF2-40B4-BE49-F238E27FC236}">
              <a16:creationId xmlns:a16="http://schemas.microsoft.com/office/drawing/2014/main" id="{B117DE48-1193-4A79-A056-67E907D5258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12895850"/>
          <a:ext cx="482600" cy="317500"/>
        </a:xfrm>
        <a:prstGeom prst="rect">
          <a:avLst/>
        </a:prstGeom>
      </xdr:spPr>
    </xdr:pic>
    <xdr:clientData/>
  </xdr:twoCellAnchor>
  <xdr:twoCellAnchor editAs="oneCell">
    <xdr:from>
      <xdr:col>1</xdr:col>
      <xdr:colOff>28575</xdr:colOff>
      <xdr:row>1382</xdr:row>
      <xdr:rowOff>66675</xdr:rowOff>
    </xdr:from>
    <xdr:to>
      <xdr:col>1</xdr:col>
      <xdr:colOff>511175</xdr:colOff>
      <xdr:row>1383</xdr:row>
      <xdr:rowOff>6350</xdr:rowOff>
    </xdr:to>
    <xdr:pic>
      <xdr:nvPicPr>
        <xdr:cNvPr id="5572" name="Subgraph-glennkirschner2">
          <a:extLst>
            <a:ext uri="{FF2B5EF4-FFF2-40B4-BE49-F238E27FC236}">
              <a16:creationId xmlns:a16="http://schemas.microsoft.com/office/drawing/2014/main" id="{3893F473-76E2-4FAD-B6D9-2E6EF6823EEE}"/>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513264150"/>
          <a:ext cx="482600" cy="317500"/>
        </a:xfrm>
        <a:prstGeom prst="rect">
          <a:avLst/>
        </a:prstGeom>
      </xdr:spPr>
    </xdr:pic>
    <xdr:clientData/>
  </xdr:twoCellAnchor>
  <xdr:twoCellAnchor editAs="oneCell">
    <xdr:from>
      <xdr:col>1</xdr:col>
      <xdr:colOff>28575</xdr:colOff>
      <xdr:row>1383</xdr:row>
      <xdr:rowOff>63500</xdr:rowOff>
    </xdr:from>
    <xdr:to>
      <xdr:col>1</xdr:col>
      <xdr:colOff>511175</xdr:colOff>
      <xdr:row>1384</xdr:row>
      <xdr:rowOff>9525</xdr:rowOff>
    </xdr:to>
    <xdr:pic>
      <xdr:nvPicPr>
        <xdr:cNvPr id="5576" name="Subgraph-cruizbk">
          <a:extLst>
            <a:ext uri="{FF2B5EF4-FFF2-40B4-BE49-F238E27FC236}">
              <a16:creationId xmlns:a16="http://schemas.microsoft.com/office/drawing/2014/main" id="{500C3F95-F3C9-4FF3-A64C-7521C018EB8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13632450"/>
          <a:ext cx="482600" cy="317500"/>
        </a:xfrm>
        <a:prstGeom prst="rect">
          <a:avLst/>
        </a:prstGeom>
      </xdr:spPr>
    </xdr:pic>
    <xdr:clientData/>
  </xdr:twoCellAnchor>
  <xdr:twoCellAnchor editAs="oneCell">
    <xdr:from>
      <xdr:col>1</xdr:col>
      <xdr:colOff>28575</xdr:colOff>
      <xdr:row>1384</xdr:row>
      <xdr:rowOff>60325</xdr:rowOff>
    </xdr:from>
    <xdr:to>
      <xdr:col>1</xdr:col>
      <xdr:colOff>511175</xdr:colOff>
      <xdr:row>1385</xdr:row>
      <xdr:rowOff>6350</xdr:rowOff>
    </xdr:to>
    <xdr:pic>
      <xdr:nvPicPr>
        <xdr:cNvPr id="5580" name="Subgraph-laSextaTV">
          <a:extLst>
            <a:ext uri="{FF2B5EF4-FFF2-40B4-BE49-F238E27FC236}">
              <a16:creationId xmlns:a16="http://schemas.microsoft.com/office/drawing/2014/main" id="{490B405F-5493-4177-9A6F-8BCCA10E506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4000750"/>
          <a:ext cx="482600" cy="317500"/>
        </a:xfrm>
        <a:prstGeom prst="rect">
          <a:avLst/>
        </a:prstGeom>
      </xdr:spPr>
    </xdr:pic>
    <xdr:clientData/>
  </xdr:twoCellAnchor>
  <xdr:twoCellAnchor editAs="oneCell">
    <xdr:from>
      <xdr:col>1</xdr:col>
      <xdr:colOff>28575</xdr:colOff>
      <xdr:row>1385</xdr:row>
      <xdr:rowOff>57150</xdr:rowOff>
    </xdr:from>
    <xdr:to>
      <xdr:col>1</xdr:col>
      <xdr:colOff>511175</xdr:colOff>
      <xdr:row>1386</xdr:row>
      <xdr:rowOff>9525</xdr:rowOff>
    </xdr:to>
    <xdr:pic>
      <xdr:nvPicPr>
        <xdr:cNvPr id="5584" name="Subgraph-HBPD_PIO">
          <a:extLst>
            <a:ext uri="{FF2B5EF4-FFF2-40B4-BE49-F238E27FC236}">
              <a16:creationId xmlns:a16="http://schemas.microsoft.com/office/drawing/2014/main" id="{7EFF1A08-2D61-439E-9D2E-124092BF2A84}"/>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514369050"/>
          <a:ext cx="482600" cy="317500"/>
        </a:xfrm>
        <a:prstGeom prst="rect">
          <a:avLst/>
        </a:prstGeom>
      </xdr:spPr>
    </xdr:pic>
    <xdr:clientData/>
  </xdr:twoCellAnchor>
  <xdr:twoCellAnchor editAs="oneCell">
    <xdr:from>
      <xdr:col>1</xdr:col>
      <xdr:colOff>28575</xdr:colOff>
      <xdr:row>1386</xdr:row>
      <xdr:rowOff>53975</xdr:rowOff>
    </xdr:from>
    <xdr:to>
      <xdr:col>1</xdr:col>
      <xdr:colOff>511175</xdr:colOff>
      <xdr:row>1387</xdr:row>
      <xdr:rowOff>0</xdr:rowOff>
    </xdr:to>
    <xdr:pic>
      <xdr:nvPicPr>
        <xdr:cNvPr id="5588" name="Subgraph-HBPDChief">
          <a:extLst>
            <a:ext uri="{FF2B5EF4-FFF2-40B4-BE49-F238E27FC236}">
              <a16:creationId xmlns:a16="http://schemas.microsoft.com/office/drawing/2014/main" id="{4DE29955-4FD4-4D2D-926B-312AE46A75A6}"/>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514737350"/>
          <a:ext cx="482600" cy="317500"/>
        </a:xfrm>
        <a:prstGeom prst="rect">
          <a:avLst/>
        </a:prstGeom>
      </xdr:spPr>
    </xdr:pic>
    <xdr:clientData/>
  </xdr:twoCellAnchor>
  <xdr:twoCellAnchor editAs="oneCell">
    <xdr:from>
      <xdr:col>1</xdr:col>
      <xdr:colOff>28575</xdr:colOff>
      <xdr:row>1387</xdr:row>
      <xdr:rowOff>50800</xdr:rowOff>
    </xdr:from>
    <xdr:to>
      <xdr:col>1</xdr:col>
      <xdr:colOff>511175</xdr:colOff>
      <xdr:row>1388</xdr:row>
      <xdr:rowOff>1058</xdr:rowOff>
    </xdr:to>
    <xdr:pic>
      <xdr:nvPicPr>
        <xdr:cNvPr id="5592" name="Subgraph-KeriHilson">
          <a:extLst>
            <a:ext uri="{FF2B5EF4-FFF2-40B4-BE49-F238E27FC236}">
              <a16:creationId xmlns:a16="http://schemas.microsoft.com/office/drawing/2014/main" id="{1B6C2368-A4D9-4501-9188-C157C54D937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5105650"/>
          <a:ext cx="482600" cy="317500"/>
        </a:xfrm>
        <a:prstGeom prst="rect">
          <a:avLst/>
        </a:prstGeom>
      </xdr:spPr>
    </xdr:pic>
    <xdr:clientData/>
  </xdr:twoCellAnchor>
  <xdr:twoCellAnchor editAs="oneCell">
    <xdr:from>
      <xdr:col>1</xdr:col>
      <xdr:colOff>28575</xdr:colOff>
      <xdr:row>1388</xdr:row>
      <xdr:rowOff>47625</xdr:rowOff>
    </xdr:from>
    <xdr:to>
      <xdr:col>1</xdr:col>
      <xdr:colOff>511175</xdr:colOff>
      <xdr:row>1389</xdr:row>
      <xdr:rowOff>1059</xdr:rowOff>
    </xdr:to>
    <xdr:pic>
      <xdr:nvPicPr>
        <xdr:cNvPr id="5596" name="Subgraph-hourIykoo">
          <a:extLst>
            <a:ext uri="{FF2B5EF4-FFF2-40B4-BE49-F238E27FC236}">
              <a16:creationId xmlns:a16="http://schemas.microsoft.com/office/drawing/2014/main" id="{B94DFFB1-762F-42B7-A4EB-D60142AB7CF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15473950"/>
          <a:ext cx="482600" cy="317500"/>
        </a:xfrm>
        <a:prstGeom prst="rect">
          <a:avLst/>
        </a:prstGeom>
      </xdr:spPr>
    </xdr:pic>
    <xdr:clientData/>
  </xdr:twoCellAnchor>
  <xdr:twoCellAnchor editAs="oneCell">
    <xdr:from>
      <xdr:col>1</xdr:col>
      <xdr:colOff>28575</xdr:colOff>
      <xdr:row>1389</xdr:row>
      <xdr:rowOff>44450</xdr:rowOff>
    </xdr:from>
    <xdr:to>
      <xdr:col>1</xdr:col>
      <xdr:colOff>511175</xdr:colOff>
      <xdr:row>1389</xdr:row>
      <xdr:rowOff>361950</xdr:rowOff>
    </xdr:to>
    <xdr:pic>
      <xdr:nvPicPr>
        <xdr:cNvPr id="5600" name="Subgraph-kookpics">
          <a:extLst>
            <a:ext uri="{FF2B5EF4-FFF2-40B4-BE49-F238E27FC236}">
              <a16:creationId xmlns:a16="http://schemas.microsoft.com/office/drawing/2014/main" id="{3DBCEDA0-8D31-4889-93F7-BC54790C3AF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15842250"/>
          <a:ext cx="482600" cy="317500"/>
        </a:xfrm>
        <a:prstGeom prst="rect">
          <a:avLst/>
        </a:prstGeom>
      </xdr:spPr>
    </xdr:pic>
    <xdr:clientData/>
  </xdr:twoCellAnchor>
  <xdr:twoCellAnchor editAs="oneCell">
    <xdr:from>
      <xdr:col>1</xdr:col>
      <xdr:colOff>28575</xdr:colOff>
      <xdr:row>1390</xdr:row>
      <xdr:rowOff>41275</xdr:rowOff>
    </xdr:from>
    <xdr:to>
      <xdr:col>1</xdr:col>
      <xdr:colOff>511175</xdr:colOff>
      <xdr:row>1390</xdr:row>
      <xdr:rowOff>358775</xdr:rowOff>
    </xdr:to>
    <xdr:pic>
      <xdr:nvPicPr>
        <xdr:cNvPr id="5604" name="Subgraph-Arizonaredrobin">
          <a:extLst>
            <a:ext uri="{FF2B5EF4-FFF2-40B4-BE49-F238E27FC236}">
              <a16:creationId xmlns:a16="http://schemas.microsoft.com/office/drawing/2014/main" id="{49077F13-4C3C-41A6-A827-63800158954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6210550"/>
          <a:ext cx="482600" cy="317500"/>
        </a:xfrm>
        <a:prstGeom prst="rect">
          <a:avLst/>
        </a:prstGeom>
      </xdr:spPr>
    </xdr:pic>
    <xdr:clientData/>
  </xdr:twoCellAnchor>
  <xdr:twoCellAnchor editAs="oneCell">
    <xdr:from>
      <xdr:col>1</xdr:col>
      <xdr:colOff>28575</xdr:colOff>
      <xdr:row>1391</xdr:row>
      <xdr:rowOff>38100</xdr:rowOff>
    </xdr:from>
    <xdr:to>
      <xdr:col>1</xdr:col>
      <xdr:colOff>511175</xdr:colOff>
      <xdr:row>1391</xdr:row>
      <xdr:rowOff>349250</xdr:rowOff>
    </xdr:to>
    <xdr:pic>
      <xdr:nvPicPr>
        <xdr:cNvPr id="5608" name="Subgraph-mansoortshams">
          <a:extLst>
            <a:ext uri="{FF2B5EF4-FFF2-40B4-BE49-F238E27FC236}">
              <a16:creationId xmlns:a16="http://schemas.microsoft.com/office/drawing/2014/main" id="{81C67AA7-8F18-44BC-9758-2363D0FA9CF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16578850"/>
          <a:ext cx="482600" cy="317500"/>
        </a:xfrm>
        <a:prstGeom prst="rect">
          <a:avLst/>
        </a:prstGeom>
      </xdr:spPr>
    </xdr:pic>
    <xdr:clientData/>
  </xdr:twoCellAnchor>
  <xdr:twoCellAnchor editAs="oneCell">
    <xdr:from>
      <xdr:col>1</xdr:col>
      <xdr:colOff>28575</xdr:colOff>
      <xdr:row>1392</xdr:row>
      <xdr:rowOff>34925</xdr:rowOff>
    </xdr:from>
    <xdr:to>
      <xdr:col>1</xdr:col>
      <xdr:colOff>511175</xdr:colOff>
      <xdr:row>1392</xdr:row>
      <xdr:rowOff>352425</xdr:rowOff>
    </xdr:to>
    <xdr:pic>
      <xdr:nvPicPr>
        <xdr:cNvPr id="5612" name="Subgraph-SherryLHoward">
          <a:extLst>
            <a:ext uri="{FF2B5EF4-FFF2-40B4-BE49-F238E27FC236}">
              <a16:creationId xmlns:a16="http://schemas.microsoft.com/office/drawing/2014/main" id="{DE51F0FE-4813-4B52-A3E0-5DCA1C3667F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6947150"/>
          <a:ext cx="482600" cy="317500"/>
        </a:xfrm>
        <a:prstGeom prst="rect">
          <a:avLst/>
        </a:prstGeom>
      </xdr:spPr>
    </xdr:pic>
    <xdr:clientData/>
  </xdr:twoCellAnchor>
  <xdr:twoCellAnchor editAs="oneCell">
    <xdr:from>
      <xdr:col>1</xdr:col>
      <xdr:colOff>28575</xdr:colOff>
      <xdr:row>1393</xdr:row>
      <xdr:rowOff>31750</xdr:rowOff>
    </xdr:from>
    <xdr:to>
      <xdr:col>1</xdr:col>
      <xdr:colOff>511175</xdr:colOff>
      <xdr:row>1393</xdr:row>
      <xdr:rowOff>349250</xdr:rowOff>
    </xdr:to>
    <xdr:pic>
      <xdr:nvPicPr>
        <xdr:cNvPr id="5616" name="Subgraph-news_ntd">
          <a:extLst>
            <a:ext uri="{FF2B5EF4-FFF2-40B4-BE49-F238E27FC236}">
              <a16:creationId xmlns:a16="http://schemas.microsoft.com/office/drawing/2014/main" id="{F8D9F637-3E64-4A0B-BAFD-22D3BB4988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17315450"/>
          <a:ext cx="482600" cy="317500"/>
        </a:xfrm>
        <a:prstGeom prst="rect">
          <a:avLst/>
        </a:prstGeom>
      </xdr:spPr>
    </xdr:pic>
    <xdr:clientData/>
  </xdr:twoCellAnchor>
  <xdr:twoCellAnchor editAs="oneCell">
    <xdr:from>
      <xdr:col>1</xdr:col>
      <xdr:colOff>28575</xdr:colOff>
      <xdr:row>1394</xdr:row>
      <xdr:rowOff>28575</xdr:rowOff>
    </xdr:from>
    <xdr:to>
      <xdr:col>1</xdr:col>
      <xdr:colOff>511175</xdr:colOff>
      <xdr:row>1394</xdr:row>
      <xdr:rowOff>352425</xdr:rowOff>
    </xdr:to>
    <xdr:pic>
      <xdr:nvPicPr>
        <xdr:cNvPr id="5620" name="Subgraph-charlottecuthbo">
          <a:extLst>
            <a:ext uri="{FF2B5EF4-FFF2-40B4-BE49-F238E27FC236}">
              <a16:creationId xmlns:a16="http://schemas.microsoft.com/office/drawing/2014/main" id="{4E1074FF-4EA0-4785-8634-66080C694F6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17683750"/>
          <a:ext cx="482600" cy="317500"/>
        </a:xfrm>
        <a:prstGeom prst="rect">
          <a:avLst/>
        </a:prstGeom>
      </xdr:spPr>
    </xdr:pic>
    <xdr:clientData/>
  </xdr:twoCellAnchor>
  <xdr:twoCellAnchor editAs="oneCell">
    <xdr:from>
      <xdr:col>1</xdr:col>
      <xdr:colOff>28575</xdr:colOff>
      <xdr:row>1395</xdr:row>
      <xdr:rowOff>25400</xdr:rowOff>
    </xdr:from>
    <xdr:to>
      <xdr:col>1</xdr:col>
      <xdr:colOff>511175</xdr:colOff>
      <xdr:row>1395</xdr:row>
      <xdr:rowOff>342900</xdr:rowOff>
    </xdr:to>
    <xdr:pic>
      <xdr:nvPicPr>
        <xdr:cNvPr id="5624" name="Subgraph-TheNBACentral">
          <a:extLst>
            <a:ext uri="{FF2B5EF4-FFF2-40B4-BE49-F238E27FC236}">
              <a16:creationId xmlns:a16="http://schemas.microsoft.com/office/drawing/2014/main" id="{211B433E-BD3E-4A55-972F-6E9DD1AAEA9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18052050"/>
          <a:ext cx="482600" cy="317500"/>
        </a:xfrm>
        <a:prstGeom prst="rect">
          <a:avLst/>
        </a:prstGeom>
      </xdr:spPr>
    </xdr:pic>
    <xdr:clientData/>
  </xdr:twoCellAnchor>
  <xdr:twoCellAnchor editAs="oneCell">
    <xdr:from>
      <xdr:col>1</xdr:col>
      <xdr:colOff>28575</xdr:colOff>
      <xdr:row>1396</xdr:row>
      <xdr:rowOff>22225</xdr:rowOff>
    </xdr:from>
    <xdr:to>
      <xdr:col>1</xdr:col>
      <xdr:colOff>511175</xdr:colOff>
      <xdr:row>1396</xdr:row>
      <xdr:rowOff>339725</xdr:rowOff>
    </xdr:to>
    <xdr:pic>
      <xdr:nvPicPr>
        <xdr:cNvPr id="5628" name="Subgraph-TonyClementsTC">
          <a:extLst>
            <a:ext uri="{FF2B5EF4-FFF2-40B4-BE49-F238E27FC236}">
              <a16:creationId xmlns:a16="http://schemas.microsoft.com/office/drawing/2014/main" id="{85EFF85F-7A70-457C-B5A6-8C31A0030B4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8420350"/>
          <a:ext cx="482600" cy="317500"/>
        </a:xfrm>
        <a:prstGeom prst="rect">
          <a:avLst/>
        </a:prstGeom>
      </xdr:spPr>
    </xdr:pic>
    <xdr:clientData/>
  </xdr:twoCellAnchor>
  <xdr:twoCellAnchor editAs="oneCell">
    <xdr:from>
      <xdr:col>1</xdr:col>
      <xdr:colOff>28575</xdr:colOff>
      <xdr:row>1397</xdr:row>
      <xdr:rowOff>19050</xdr:rowOff>
    </xdr:from>
    <xdr:to>
      <xdr:col>1</xdr:col>
      <xdr:colOff>511175</xdr:colOff>
      <xdr:row>1397</xdr:row>
      <xdr:rowOff>330200</xdr:rowOff>
    </xdr:to>
    <xdr:pic>
      <xdr:nvPicPr>
        <xdr:cNvPr id="5632" name="Subgraph-Tyongieie">
          <a:extLst>
            <a:ext uri="{FF2B5EF4-FFF2-40B4-BE49-F238E27FC236}">
              <a16:creationId xmlns:a16="http://schemas.microsoft.com/office/drawing/2014/main" id="{3F72E7FB-B36D-45C9-9B99-A923936B2CE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18788650"/>
          <a:ext cx="482600" cy="317500"/>
        </a:xfrm>
        <a:prstGeom prst="rect">
          <a:avLst/>
        </a:prstGeom>
      </xdr:spPr>
    </xdr:pic>
    <xdr:clientData/>
  </xdr:twoCellAnchor>
  <xdr:twoCellAnchor editAs="oneCell">
    <xdr:from>
      <xdr:col>1</xdr:col>
      <xdr:colOff>28575</xdr:colOff>
      <xdr:row>1398</xdr:row>
      <xdr:rowOff>15875</xdr:rowOff>
    </xdr:from>
    <xdr:to>
      <xdr:col>1</xdr:col>
      <xdr:colOff>511175</xdr:colOff>
      <xdr:row>1398</xdr:row>
      <xdr:rowOff>333375</xdr:rowOff>
    </xdr:to>
    <xdr:pic>
      <xdr:nvPicPr>
        <xdr:cNvPr id="5636" name="Subgraph-SupFletcher">
          <a:extLst>
            <a:ext uri="{FF2B5EF4-FFF2-40B4-BE49-F238E27FC236}">
              <a16:creationId xmlns:a16="http://schemas.microsoft.com/office/drawing/2014/main" id="{E6C92765-B2F5-48E4-9FCC-4F0879BB8BE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19156950"/>
          <a:ext cx="482600" cy="317500"/>
        </a:xfrm>
        <a:prstGeom prst="rect">
          <a:avLst/>
        </a:prstGeom>
      </xdr:spPr>
    </xdr:pic>
    <xdr:clientData/>
  </xdr:twoCellAnchor>
  <xdr:twoCellAnchor editAs="oneCell">
    <xdr:from>
      <xdr:col>1</xdr:col>
      <xdr:colOff>28575</xdr:colOff>
      <xdr:row>1399</xdr:row>
      <xdr:rowOff>12700</xdr:rowOff>
    </xdr:from>
    <xdr:to>
      <xdr:col>1</xdr:col>
      <xdr:colOff>511175</xdr:colOff>
      <xdr:row>1399</xdr:row>
      <xdr:rowOff>330200</xdr:rowOff>
    </xdr:to>
    <xdr:pic>
      <xdr:nvPicPr>
        <xdr:cNvPr id="5640" name="Subgraph-LorenaSGonzalez">
          <a:extLst>
            <a:ext uri="{FF2B5EF4-FFF2-40B4-BE49-F238E27FC236}">
              <a16:creationId xmlns:a16="http://schemas.microsoft.com/office/drawing/2014/main" id="{97F5EE2F-9759-4E1D-AD03-E3822AACE61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19525250"/>
          <a:ext cx="482600" cy="317500"/>
        </a:xfrm>
        <a:prstGeom prst="rect">
          <a:avLst/>
        </a:prstGeom>
      </xdr:spPr>
    </xdr:pic>
    <xdr:clientData/>
  </xdr:twoCellAnchor>
  <xdr:twoCellAnchor editAs="oneCell">
    <xdr:from>
      <xdr:col>1</xdr:col>
      <xdr:colOff>28575</xdr:colOff>
      <xdr:row>1400</xdr:row>
      <xdr:rowOff>9525</xdr:rowOff>
    </xdr:from>
    <xdr:to>
      <xdr:col>1</xdr:col>
      <xdr:colOff>511175</xdr:colOff>
      <xdr:row>1400</xdr:row>
      <xdr:rowOff>333375</xdr:rowOff>
    </xdr:to>
    <xdr:pic>
      <xdr:nvPicPr>
        <xdr:cNvPr id="5644" name="Subgraph-SLMPD">
          <a:extLst>
            <a:ext uri="{FF2B5EF4-FFF2-40B4-BE49-F238E27FC236}">
              <a16:creationId xmlns:a16="http://schemas.microsoft.com/office/drawing/2014/main" id="{4D82B9B0-E51A-4320-AB65-A5BD1A5E9CA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19893550"/>
          <a:ext cx="482600" cy="317500"/>
        </a:xfrm>
        <a:prstGeom prst="rect">
          <a:avLst/>
        </a:prstGeom>
      </xdr:spPr>
    </xdr:pic>
    <xdr:clientData/>
  </xdr:twoCellAnchor>
  <xdr:twoCellAnchor editAs="oneCell">
    <xdr:from>
      <xdr:col>1</xdr:col>
      <xdr:colOff>28575</xdr:colOff>
      <xdr:row>1401</xdr:row>
      <xdr:rowOff>6350</xdr:rowOff>
    </xdr:from>
    <xdr:to>
      <xdr:col>1</xdr:col>
      <xdr:colOff>511175</xdr:colOff>
      <xdr:row>1401</xdr:row>
      <xdr:rowOff>323850</xdr:rowOff>
    </xdr:to>
    <xdr:pic>
      <xdr:nvPicPr>
        <xdr:cNvPr id="5648" name="Subgraph-STLRCS">
          <a:extLst>
            <a:ext uri="{FF2B5EF4-FFF2-40B4-BE49-F238E27FC236}">
              <a16:creationId xmlns:a16="http://schemas.microsoft.com/office/drawing/2014/main" id="{42E64AB4-CC71-4A9A-97F7-FCEEE472534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20261850"/>
          <a:ext cx="482600" cy="317500"/>
        </a:xfrm>
        <a:prstGeom prst="rect">
          <a:avLst/>
        </a:prstGeom>
      </xdr:spPr>
    </xdr:pic>
    <xdr:clientData/>
  </xdr:twoCellAnchor>
  <xdr:twoCellAnchor editAs="oneCell">
    <xdr:from>
      <xdr:col>1</xdr:col>
      <xdr:colOff>28575</xdr:colOff>
      <xdr:row>1402</xdr:row>
      <xdr:rowOff>3175</xdr:rowOff>
    </xdr:from>
    <xdr:to>
      <xdr:col>1</xdr:col>
      <xdr:colOff>511175</xdr:colOff>
      <xdr:row>1402</xdr:row>
      <xdr:rowOff>320675</xdr:rowOff>
    </xdr:to>
    <xdr:pic>
      <xdr:nvPicPr>
        <xdr:cNvPr id="5652" name="Subgraph-Pokeballz007">
          <a:extLst>
            <a:ext uri="{FF2B5EF4-FFF2-40B4-BE49-F238E27FC236}">
              <a16:creationId xmlns:a16="http://schemas.microsoft.com/office/drawing/2014/main" id="{E82BE2DC-74DF-4094-B9B9-1FFC45C3E8B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0630150"/>
          <a:ext cx="482600" cy="317500"/>
        </a:xfrm>
        <a:prstGeom prst="rect">
          <a:avLst/>
        </a:prstGeom>
      </xdr:spPr>
    </xdr:pic>
    <xdr:clientData/>
  </xdr:twoCellAnchor>
  <xdr:twoCellAnchor editAs="oneCell">
    <xdr:from>
      <xdr:col>1</xdr:col>
      <xdr:colOff>28575</xdr:colOff>
      <xdr:row>1403</xdr:row>
      <xdr:rowOff>0</xdr:rowOff>
    </xdr:from>
    <xdr:to>
      <xdr:col>1</xdr:col>
      <xdr:colOff>511175</xdr:colOff>
      <xdr:row>1403</xdr:row>
      <xdr:rowOff>311150</xdr:rowOff>
    </xdr:to>
    <xdr:pic>
      <xdr:nvPicPr>
        <xdr:cNvPr id="5656" name="Subgraph-DruhFarrell">
          <a:extLst>
            <a:ext uri="{FF2B5EF4-FFF2-40B4-BE49-F238E27FC236}">
              <a16:creationId xmlns:a16="http://schemas.microsoft.com/office/drawing/2014/main" id="{D5DF4A1B-3049-4F19-968B-5772A3F2C00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520998450"/>
          <a:ext cx="482600" cy="317500"/>
        </a:xfrm>
        <a:prstGeom prst="rect">
          <a:avLst/>
        </a:prstGeom>
      </xdr:spPr>
    </xdr:pic>
    <xdr:clientData/>
  </xdr:twoCellAnchor>
  <xdr:twoCellAnchor editAs="oneCell">
    <xdr:from>
      <xdr:col>1</xdr:col>
      <xdr:colOff>28575</xdr:colOff>
      <xdr:row>1403</xdr:row>
      <xdr:rowOff>368300</xdr:rowOff>
    </xdr:from>
    <xdr:to>
      <xdr:col>1</xdr:col>
      <xdr:colOff>511175</xdr:colOff>
      <xdr:row>1404</xdr:row>
      <xdr:rowOff>314325</xdr:rowOff>
    </xdr:to>
    <xdr:pic>
      <xdr:nvPicPr>
        <xdr:cNvPr id="5660" name="Subgraph-CookevilleCity">
          <a:extLst>
            <a:ext uri="{FF2B5EF4-FFF2-40B4-BE49-F238E27FC236}">
              <a16:creationId xmlns:a16="http://schemas.microsoft.com/office/drawing/2014/main" id="{6FF845C2-31D2-4A10-9542-CAEA61D8DF5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1366750"/>
          <a:ext cx="482600" cy="317500"/>
        </a:xfrm>
        <a:prstGeom prst="rect">
          <a:avLst/>
        </a:prstGeom>
      </xdr:spPr>
    </xdr:pic>
    <xdr:clientData/>
  </xdr:twoCellAnchor>
  <xdr:twoCellAnchor editAs="oneCell">
    <xdr:from>
      <xdr:col>1</xdr:col>
      <xdr:colOff>28575</xdr:colOff>
      <xdr:row>1404</xdr:row>
      <xdr:rowOff>365125</xdr:rowOff>
    </xdr:from>
    <xdr:to>
      <xdr:col>1</xdr:col>
      <xdr:colOff>511175</xdr:colOff>
      <xdr:row>1405</xdr:row>
      <xdr:rowOff>311150</xdr:rowOff>
    </xdr:to>
    <xdr:pic>
      <xdr:nvPicPr>
        <xdr:cNvPr id="5664" name="Subgraph-CookevillePD">
          <a:extLst>
            <a:ext uri="{FF2B5EF4-FFF2-40B4-BE49-F238E27FC236}">
              <a16:creationId xmlns:a16="http://schemas.microsoft.com/office/drawing/2014/main" id="{BB522665-7B89-4938-9985-6159B9DF646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1735050"/>
          <a:ext cx="482600" cy="317500"/>
        </a:xfrm>
        <a:prstGeom prst="rect">
          <a:avLst/>
        </a:prstGeom>
      </xdr:spPr>
    </xdr:pic>
    <xdr:clientData/>
  </xdr:twoCellAnchor>
  <xdr:twoCellAnchor editAs="oneCell">
    <xdr:from>
      <xdr:col>1</xdr:col>
      <xdr:colOff>28575</xdr:colOff>
      <xdr:row>1405</xdr:row>
      <xdr:rowOff>361950</xdr:rowOff>
    </xdr:from>
    <xdr:to>
      <xdr:col>1</xdr:col>
      <xdr:colOff>511175</xdr:colOff>
      <xdr:row>1406</xdr:row>
      <xdr:rowOff>314325</xdr:rowOff>
    </xdr:to>
    <xdr:pic>
      <xdr:nvPicPr>
        <xdr:cNvPr id="5668" name="Subgraph-fakemikemulloy">
          <a:extLst>
            <a:ext uri="{FF2B5EF4-FFF2-40B4-BE49-F238E27FC236}">
              <a16:creationId xmlns:a16="http://schemas.microsoft.com/office/drawing/2014/main" id="{C2497F3A-0E12-4182-8793-1CAC85DAD8B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2103350"/>
          <a:ext cx="482600" cy="317500"/>
        </a:xfrm>
        <a:prstGeom prst="rect">
          <a:avLst/>
        </a:prstGeom>
      </xdr:spPr>
    </xdr:pic>
    <xdr:clientData/>
  </xdr:twoCellAnchor>
  <xdr:twoCellAnchor editAs="oneCell">
    <xdr:from>
      <xdr:col>1</xdr:col>
      <xdr:colOff>28575</xdr:colOff>
      <xdr:row>1406</xdr:row>
      <xdr:rowOff>358775</xdr:rowOff>
    </xdr:from>
    <xdr:to>
      <xdr:col>1</xdr:col>
      <xdr:colOff>511175</xdr:colOff>
      <xdr:row>1407</xdr:row>
      <xdr:rowOff>304800</xdr:rowOff>
    </xdr:to>
    <xdr:pic>
      <xdr:nvPicPr>
        <xdr:cNvPr id="5672" name="Subgraph-drewtoothpaste">
          <a:extLst>
            <a:ext uri="{FF2B5EF4-FFF2-40B4-BE49-F238E27FC236}">
              <a16:creationId xmlns:a16="http://schemas.microsoft.com/office/drawing/2014/main" id="{19822E39-659D-466F-9490-A5F96EC4E7C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2471650"/>
          <a:ext cx="482600" cy="317500"/>
        </a:xfrm>
        <a:prstGeom prst="rect">
          <a:avLst/>
        </a:prstGeom>
      </xdr:spPr>
    </xdr:pic>
    <xdr:clientData/>
  </xdr:twoCellAnchor>
  <xdr:twoCellAnchor editAs="oneCell">
    <xdr:from>
      <xdr:col>1</xdr:col>
      <xdr:colOff>28575</xdr:colOff>
      <xdr:row>1407</xdr:row>
      <xdr:rowOff>355600</xdr:rowOff>
    </xdr:from>
    <xdr:to>
      <xdr:col>1</xdr:col>
      <xdr:colOff>511175</xdr:colOff>
      <xdr:row>1408</xdr:row>
      <xdr:rowOff>301625</xdr:rowOff>
    </xdr:to>
    <xdr:pic>
      <xdr:nvPicPr>
        <xdr:cNvPr id="5676" name="Subgraph-alexsviridov25">
          <a:extLst>
            <a:ext uri="{FF2B5EF4-FFF2-40B4-BE49-F238E27FC236}">
              <a16:creationId xmlns:a16="http://schemas.microsoft.com/office/drawing/2014/main" id="{E411BB1B-1C15-49F0-B3C5-C71C4ADF9E5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22839950"/>
          <a:ext cx="482600" cy="317500"/>
        </a:xfrm>
        <a:prstGeom prst="rect">
          <a:avLst/>
        </a:prstGeom>
      </xdr:spPr>
    </xdr:pic>
    <xdr:clientData/>
  </xdr:twoCellAnchor>
  <xdr:twoCellAnchor editAs="oneCell">
    <xdr:from>
      <xdr:col>1</xdr:col>
      <xdr:colOff>28575</xdr:colOff>
      <xdr:row>1408</xdr:row>
      <xdr:rowOff>352425</xdr:rowOff>
    </xdr:from>
    <xdr:to>
      <xdr:col>1</xdr:col>
      <xdr:colOff>511175</xdr:colOff>
      <xdr:row>1409</xdr:row>
      <xdr:rowOff>292100</xdr:rowOff>
    </xdr:to>
    <xdr:pic>
      <xdr:nvPicPr>
        <xdr:cNvPr id="5680" name="Subgraph-Squill_whispers">
          <a:extLst>
            <a:ext uri="{FF2B5EF4-FFF2-40B4-BE49-F238E27FC236}">
              <a16:creationId xmlns:a16="http://schemas.microsoft.com/office/drawing/2014/main" id="{A0EB197C-5E31-479A-8DB7-5CED255C742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3208250"/>
          <a:ext cx="482600" cy="317500"/>
        </a:xfrm>
        <a:prstGeom prst="rect">
          <a:avLst/>
        </a:prstGeom>
      </xdr:spPr>
    </xdr:pic>
    <xdr:clientData/>
  </xdr:twoCellAnchor>
  <xdr:twoCellAnchor editAs="oneCell">
    <xdr:from>
      <xdr:col>1</xdr:col>
      <xdr:colOff>28575</xdr:colOff>
      <xdr:row>1409</xdr:row>
      <xdr:rowOff>349250</xdr:rowOff>
    </xdr:from>
    <xdr:to>
      <xdr:col>1</xdr:col>
      <xdr:colOff>511175</xdr:colOff>
      <xdr:row>1410</xdr:row>
      <xdr:rowOff>295275</xdr:rowOff>
    </xdr:to>
    <xdr:pic>
      <xdr:nvPicPr>
        <xdr:cNvPr id="5684" name="Subgraph-DebHawn">
          <a:extLst>
            <a:ext uri="{FF2B5EF4-FFF2-40B4-BE49-F238E27FC236}">
              <a16:creationId xmlns:a16="http://schemas.microsoft.com/office/drawing/2014/main" id="{60890357-A6E8-46F3-94EF-7ADAD1F7662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3576550"/>
          <a:ext cx="482600" cy="317500"/>
        </a:xfrm>
        <a:prstGeom prst="rect">
          <a:avLst/>
        </a:prstGeom>
      </xdr:spPr>
    </xdr:pic>
    <xdr:clientData/>
  </xdr:twoCellAnchor>
  <xdr:twoCellAnchor editAs="oneCell">
    <xdr:from>
      <xdr:col>1</xdr:col>
      <xdr:colOff>28575</xdr:colOff>
      <xdr:row>1410</xdr:row>
      <xdr:rowOff>346075</xdr:rowOff>
    </xdr:from>
    <xdr:to>
      <xdr:col>1</xdr:col>
      <xdr:colOff>511175</xdr:colOff>
      <xdr:row>1411</xdr:row>
      <xdr:rowOff>292100</xdr:rowOff>
    </xdr:to>
    <xdr:pic>
      <xdr:nvPicPr>
        <xdr:cNvPr id="5688" name="Subgraph-MaramaDavidson">
          <a:extLst>
            <a:ext uri="{FF2B5EF4-FFF2-40B4-BE49-F238E27FC236}">
              <a16:creationId xmlns:a16="http://schemas.microsoft.com/office/drawing/2014/main" id="{EF3D4D65-39E3-4B1E-A0EA-3598A58E6D2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23944850"/>
          <a:ext cx="482600" cy="317500"/>
        </a:xfrm>
        <a:prstGeom prst="rect">
          <a:avLst/>
        </a:prstGeom>
      </xdr:spPr>
    </xdr:pic>
    <xdr:clientData/>
  </xdr:twoCellAnchor>
  <xdr:twoCellAnchor editAs="oneCell">
    <xdr:from>
      <xdr:col>1</xdr:col>
      <xdr:colOff>28575</xdr:colOff>
      <xdr:row>1411</xdr:row>
      <xdr:rowOff>342900</xdr:rowOff>
    </xdr:from>
    <xdr:to>
      <xdr:col>1</xdr:col>
      <xdr:colOff>511175</xdr:colOff>
      <xdr:row>1412</xdr:row>
      <xdr:rowOff>295275</xdr:rowOff>
    </xdr:to>
    <xdr:pic>
      <xdr:nvPicPr>
        <xdr:cNvPr id="5692" name="Subgraph-NZGreens">
          <a:extLst>
            <a:ext uri="{FF2B5EF4-FFF2-40B4-BE49-F238E27FC236}">
              <a16:creationId xmlns:a16="http://schemas.microsoft.com/office/drawing/2014/main" id="{75EF7707-13DA-4C0E-B739-ECA0E8C47CA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24313150"/>
          <a:ext cx="482600" cy="317500"/>
        </a:xfrm>
        <a:prstGeom prst="rect">
          <a:avLst/>
        </a:prstGeom>
      </xdr:spPr>
    </xdr:pic>
    <xdr:clientData/>
  </xdr:twoCellAnchor>
  <xdr:twoCellAnchor editAs="oneCell">
    <xdr:from>
      <xdr:col>1</xdr:col>
      <xdr:colOff>28575</xdr:colOff>
      <xdr:row>1412</xdr:row>
      <xdr:rowOff>339725</xdr:rowOff>
    </xdr:from>
    <xdr:to>
      <xdr:col>1</xdr:col>
      <xdr:colOff>511175</xdr:colOff>
      <xdr:row>1413</xdr:row>
      <xdr:rowOff>285750</xdr:rowOff>
    </xdr:to>
    <xdr:pic>
      <xdr:nvPicPr>
        <xdr:cNvPr id="5696" name="Subgraph-Antman52899">
          <a:extLst>
            <a:ext uri="{FF2B5EF4-FFF2-40B4-BE49-F238E27FC236}">
              <a16:creationId xmlns:a16="http://schemas.microsoft.com/office/drawing/2014/main" id="{78F01510-D62E-4A99-922B-71B1D1EED45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4681450"/>
          <a:ext cx="482600" cy="317500"/>
        </a:xfrm>
        <a:prstGeom prst="rect">
          <a:avLst/>
        </a:prstGeom>
      </xdr:spPr>
    </xdr:pic>
    <xdr:clientData/>
  </xdr:twoCellAnchor>
  <xdr:twoCellAnchor editAs="oneCell">
    <xdr:from>
      <xdr:col>1</xdr:col>
      <xdr:colOff>28575</xdr:colOff>
      <xdr:row>1413</xdr:row>
      <xdr:rowOff>336550</xdr:rowOff>
    </xdr:from>
    <xdr:to>
      <xdr:col>1</xdr:col>
      <xdr:colOff>511175</xdr:colOff>
      <xdr:row>1414</xdr:row>
      <xdr:rowOff>282575</xdr:rowOff>
    </xdr:to>
    <xdr:pic>
      <xdr:nvPicPr>
        <xdr:cNvPr id="5700" name="Subgraph-Ginalolaknits">
          <a:extLst>
            <a:ext uri="{FF2B5EF4-FFF2-40B4-BE49-F238E27FC236}">
              <a16:creationId xmlns:a16="http://schemas.microsoft.com/office/drawing/2014/main" id="{FBFE9714-A628-4FBD-9A30-396475E61B5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25049750"/>
          <a:ext cx="482600" cy="317500"/>
        </a:xfrm>
        <a:prstGeom prst="rect">
          <a:avLst/>
        </a:prstGeom>
      </xdr:spPr>
    </xdr:pic>
    <xdr:clientData/>
  </xdr:twoCellAnchor>
  <xdr:twoCellAnchor editAs="oneCell">
    <xdr:from>
      <xdr:col>1</xdr:col>
      <xdr:colOff>28575</xdr:colOff>
      <xdr:row>1414</xdr:row>
      <xdr:rowOff>333375</xdr:rowOff>
    </xdr:from>
    <xdr:to>
      <xdr:col>1</xdr:col>
      <xdr:colOff>511175</xdr:colOff>
      <xdr:row>1415</xdr:row>
      <xdr:rowOff>273050</xdr:rowOff>
    </xdr:to>
    <xdr:pic>
      <xdr:nvPicPr>
        <xdr:cNvPr id="5704" name="Subgraph-hrenee80">
          <a:extLst>
            <a:ext uri="{FF2B5EF4-FFF2-40B4-BE49-F238E27FC236}">
              <a16:creationId xmlns:a16="http://schemas.microsoft.com/office/drawing/2014/main" id="{E779BA87-C215-47E4-93E6-0977602A325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25418050"/>
          <a:ext cx="482600" cy="317500"/>
        </a:xfrm>
        <a:prstGeom prst="rect">
          <a:avLst/>
        </a:prstGeom>
      </xdr:spPr>
    </xdr:pic>
    <xdr:clientData/>
  </xdr:twoCellAnchor>
  <xdr:twoCellAnchor editAs="oneCell">
    <xdr:from>
      <xdr:col>1</xdr:col>
      <xdr:colOff>28575</xdr:colOff>
      <xdr:row>1415</xdr:row>
      <xdr:rowOff>330200</xdr:rowOff>
    </xdr:from>
    <xdr:to>
      <xdr:col>1</xdr:col>
      <xdr:colOff>511175</xdr:colOff>
      <xdr:row>1416</xdr:row>
      <xdr:rowOff>276225</xdr:rowOff>
    </xdr:to>
    <xdr:pic>
      <xdr:nvPicPr>
        <xdr:cNvPr id="5708" name="Subgraph-no_taurus">
          <a:extLst>
            <a:ext uri="{FF2B5EF4-FFF2-40B4-BE49-F238E27FC236}">
              <a16:creationId xmlns:a16="http://schemas.microsoft.com/office/drawing/2014/main" id="{3A2BA854-FC3D-45AF-8A03-8D7DC97D771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25786350"/>
          <a:ext cx="482600" cy="317500"/>
        </a:xfrm>
        <a:prstGeom prst="rect">
          <a:avLst/>
        </a:prstGeom>
      </xdr:spPr>
    </xdr:pic>
    <xdr:clientData/>
  </xdr:twoCellAnchor>
  <xdr:twoCellAnchor editAs="oneCell">
    <xdr:from>
      <xdr:col>1</xdr:col>
      <xdr:colOff>28575</xdr:colOff>
      <xdr:row>1416</xdr:row>
      <xdr:rowOff>327025</xdr:rowOff>
    </xdr:from>
    <xdr:to>
      <xdr:col>1</xdr:col>
      <xdr:colOff>511175</xdr:colOff>
      <xdr:row>1417</xdr:row>
      <xdr:rowOff>273050</xdr:rowOff>
    </xdr:to>
    <xdr:pic>
      <xdr:nvPicPr>
        <xdr:cNvPr id="5712" name="Subgraph-superyayadize">
          <a:extLst>
            <a:ext uri="{FF2B5EF4-FFF2-40B4-BE49-F238E27FC236}">
              <a16:creationId xmlns:a16="http://schemas.microsoft.com/office/drawing/2014/main" id="{9212CB86-86E8-44BB-839A-629674CE8FC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6154650"/>
          <a:ext cx="482600" cy="317500"/>
        </a:xfrm>
        <a:prstGeom prst="rect">
          <a:avLst/>
        </a:prstGeom>
      </xdr:spPr>
    </xdr:pic>
    <xdr:clientData/>
  </xdr:twoCellAnchor>
  <xdr:twoCellAnchor editAs="oneCell">
    <xdr:from>
      <xdr:col>1</xdr:col>
      <xdr:colOff>28575</xdr:colOff>
      <xdr:row>1417</xdr:row>
      <xdr:rowOff>323850</xdr:rowOff>
    </xdr:from>
    <xdr:to>
      <xdr:col>1</xdr:col>
      <xdr:colOff>511175</xdr:colOff>
      <xdr:row>1418</xdr:row>
      <xdr:rowOff>276225</xdr:rowOff>
    </xdr:to>
    <xdr:pic>
      <xdr:nvPicPr>
        <xdr:cNvPr id="5716" name="Subgraph-NevadaElJefe">
          <a:extLst>
            <a:ext uri="{FF2B5EF4-FFF2-40B4-BE49-F238E27FC236}">
              <a16:creationId xmlns:a16="http://schemas.microsoft.com/office/drawing/2014/main" id="{8E84F5E0-75D9-4535-9067-0F59ABC5178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6522950"/>
          <a:ext cx="482600" cy="317500"/>
        </a:xfrm>
        <a:prstGeom prst="rect">
          <a:avLst/>
        </a:prstGeom>
      </xdr:spPr>
    </xdr:pic>
    <xdr:clientData/>
  </xdr:twoCellAnchor>
  <xdr:twoCellAnchor editAs="oneCell">
    <xdr:from>
      <xdr:col>1</xdr:col>
      <xdr:colOff>28575</xdr:colOff>
      <xdr:row>1418</xdr:row>
      <xdr:rowOff>320675</xdr:rowOff>
    </xdr:from>
    <xdr:to>
      <xdr:col>1</xdr:col>
      <xdr:colOff>511175</xdr:colOff>
      <xdr:row>1419</xdr:row>
      <xdr:rowOff>266700</xdr:rowOff>
    </xdr:to>
    <xdr:pic>
      <xdr:nvPicPr>
        <xdr:cNvPr id="5720" name="Subgraph-OregonGovBrown">
          <a:extLst>
            <a:ext uri="{FF2B5EF4-FFF2-40B4-BE49-F238E27FC236}">
              <a16:creationId xmlns:a16="http://schemas.microsoft.com/office/drawing/2014/main" id="{9B24AA6B-C76A-4171-9012-2C51698BEA8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6891250"/>
          <a:ext cx="482600" cy="317500"/>
        </a:xfrm>
        <a:prstGeom prst="rect">
          <a:avLst/>
        </a:prstGeom>
      </xdr:spPr>
    </xdr:pic>
    <xdr:clientData/>
  </xdr:twoCellAnchor>
  <xdr:twoCellAnchor editAs="oneCell">
    <xdr:from>
      <xdr:col>1</xdr:col>
      <xdr:colOff>28575</xdr:colOff>
      <xdr:row>1419</xdr:row>
      <xdr:rowOff>317500</xdr:rowOff>
    </xdr:from>
    <xdr:to>
      <xdr:col>1</xdr:col>
      <xdr:colOff>511175</xdr:colOff>
      <xdr:row>1420</xdr:row>
      <xdr:rowOff>263525</xdr:rowOff>
    </xdr:to>
    <xdr:pic>
      <xdr:nvPicPr>
        <xdr:cNvPr id="5724" name="Subgraph-tedwheeler">
          <a:extLst>
            <a:ext uri="{FF2B5EF4-FFF2-40B4-BE49-F238E27FC236}">
              <a16:creationId xmlns:a16="http://schemas.microsoft.com/office/drawing/2014/main" id="{1F9B7396-9084-4EAF-8C36-C1F1B920EF0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7259550"/>
          <a:ext cx="482600" cy="317500"/>
        </a:xfrm>
        <a:prstGeom prst="rect">
          <a:avLst/>
        </a:prstGeom>
      </xdr:spPr>
    </xdr:pic>
    <xdr:clientData/>
  </xdr:twoCellAnchor>
  <xdr:twoCellAnchor editAs="oneCell">
    <xdr:from>
      <xdr:col>1</xdr:col>
      <xdr:colOff>28575</xdr:colOff>
      <xdr:row>1420</xdr:row>
      <xdr:rowOff>314325</xdr:rowOff>
    </xdr:from>
    <xdr:to>
      <xdr:col>1</xdr:col>
      <xdr:colOff>511175</xdr:colOff>
      <xdr:row>1421</xdr:row>
      <xdr:rowOff>254000</xdr:rowOff>
    </xdr:to>
    <xdr:pic>
      <xdr:nvPicPr>
        <xdr:cNvPr id="5728" name="Subgraph-TinaFomo">
          <a:extLst>
            <a:ext uri="{FF2B5EF4-FFF2-40B4-BE49-F238E27FC236}">
              <a16:creationId xmlns:a16="http://schemas.microsoft.com/office/drawing/2014/main" id="{9135097F-3D64-444F-8885-A390406897D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7627850"/>
          <a:ext cx="482600" cy="317500"/>
        </a:xfrm>
        <a:prstGeom prst="rect">
          <a:avLst/>
        </a:prstGeom>
      </xdr:spPr>
    </xdr:pic>
    <xdr:clientData/>
  </xdr:twoCellAnchor>
  <xdr:twoCellAnchor editAs="oneCell">
    <xdr:from>
      <xdr:col>1</xdr:col>
      <xdr:colOff>28575</xdr:colOff>
      <xdr:row>1421</xdr:row>
      <xdr:rowOff>311150</xdr:rowOff>
    </xdr:from>
    <xdr:to>
      <xdr:col>1</xdr:col>
      <xdr:colOff>511175</xdr:colOff>
      <xdr:row>1422</xdr:row>
      <xdr:rowOff>257175</xdr:rowOff>
    </xdr:to>
    <xdr:pic>
      <xdr:nvPicPr>
        <xdr:cNvPr id="5732" name="Subgraph-The_Real_Fly">
          <a:extLst>
            <a:ext uri="{FF2B5EF4-FFF2-40B4-BE49-F238E27FC236}">
              <a16:creationId xmlns:a16="http://schemas.microsoft.com/office/drawing/2014/main" id="{8855B6A6-E243-4136-84FC-4E108C9555C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7996150"/>
          <a:ext cx="482600" cy="317500"/>
        </a:xfrm>
        <a:prstGeom prst="rect">
          <a:avLst/>
        </a:prstGeom>
      </xdr:spPr>
    </xdr:pic>
    <xdr:clientData/>
  </xdr:twoCellAnchor>
  <xdr:twoCellAnchor editAs="oneCell">
    <xdr:from>
      <xdr:col>1</xdr:col>
      <xdr:colOff>28575</xdr:colOff>
      <xdr:row>1422</xdr:row>
      <xdr:rowOff>307975</xdr:rowOff>
    </xdr:from>
    <xdr:to>
      <xdr:col>1</xdr:col>
      <xdr:colOff>511175</xdr:colOff>
      <xdr:row>1423</xdr:row>
      <xdr:rowOff>254000</xdr:rowOff>
    </xdr:to>
    <xdr:pic>
      <xdr:nvPicPr>
        <xdr:cNvPr id="5736" name="Subgraph-Assholes_follow">
          <a:extLst>
            <a:ext uri="{FF2B5EF4-FFF2-40B4-BE49-F238E27FC236}">
              <a16:creationId xmlns:a16="http://schemas.microsoft.com/office/drawing/2014/main" id="{80B31BA0-AA73-4D36-8E45-499A9FC16DF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8364450"/>
          <a:ext cx="482600" cy="317500"/>
        </a:xfrm>
        <a:prstGeom prst="rect">
          <a:avLst/>
        </a:prstGeom>
      </xdr:spPr>
    </xdr:pic>
    <xdr:clientData/>
  </xdr:twoCellAnchor>
  <xdr:twoCellAnchor editAs="oneCell">
    <xdr:from>
      <xdr:col>1</xdr:col>
      <xdr:colOff>28575</xdr:colOff>
      <xdr:row>1423</xdr:row>
      <xdr:rowOff>304800</xdr:rowOff>
    </xdr:from>
    <xdr:to>
      <xdr:col>1</xdr:col>
      <xdr:colOff>511175</xdr:colOff>
      <xdr:row>1424</xdr:row>
      <xdr:rowOff>257175</xdr:rowOff>
    </xdr:to>
    <xdr:pic>
      <xdr:nvPicPr>
        <xdr:cNvPr id="5740" name="Subgraph-JewhadiTM">
          <a:extLst>
            <a:ext uri="{FF2B5EF4-FFF2-40B4-BE49-F238E27FC236}">
              <a16:creationId xmlns:a16="http://schemas.microsoft.com/office/drawing/2014/main" id="{DD3E3D6E-3A30-4D50-BA7B-12BD49CA7B6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8732750"/>
          <a:ext cx="482600" cy="317500"/>
        </a:xfrm>
        <a:prstGeom prst="rect">
          <a:avLst/>
        </a:prstGeom>
      </xdr:spPr>
    </xdr:pic>
    <xdr:clientData/>
  </xdr:twoCellAnchor>
  <xdr:twoCellAnchor editAs="oneCell">
    <xdr:from>
      <xdr:col>1</xdr:col>
      <xdr:colOff>28575</xdr:colOff>
      <xdr:row>1424</xdr:row>
      <xdr:rowOff>301625</xdr:rowOff>
    </xdr:from>
    <xdr:to>
      <xdr:col>1</xdr:col>
      <xdr:colOff>511175</xdr:colOff>
      <xdr:row>1425</xdr:row>
      <xdr:rowOff>247650</xdr:rowOff>
    </xdr:to>
    <xdr:pic>
      <xdr:nvPicPr>
        <xdr:cNvPr id="5744" name="Subgraph-FBananapants">
          <a:extLst>
            <a:ext uri="{FF2B5EF4-FFF2-40B4-BE49-F238E27FC236}">
              <a16:creationId xmlns:a16="http://schemas.microsoft.com/office/drawing/2014/main" id="{DED0E7BE-2CE6-46E2-A7FD-A3B00D36D21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29101050"/>
          <a:ext cx="482600" cy="317500"/>
        </a:xfrm>
        <a:prstGeom prst="rect">
          <a:avLst/>
        </a:prstGeom>
      </xdr:spPr>
    </xdr:pic>
    <xdr:clientData/>
  </xdr:twoCellAnchor>
  <xdr:twoCellAnchor editAs="oneCell">
    <xdr:from>
      <xdr:col>1</xdr:col>
      <xdr:colOff>28575</xdr:colOff>
      <xdr:row>1425</xdr:row>
      <xdr:rowOff>298450</xdr:rowOff>
    </xdr:from>
    <xdr:to>
      <xdr:col>1</xdr:col>
      <xdr:colOff>511175</xdr:colOff>
      <xdr:row>1426</xdr:row>
      <xdr:rowOff>244475</xdr:rowOff>
    </xdr:to>
    <xdr:pic>
      <xdr:nvPicPr>
        <xdr:cNvPr id="5748" name="Subgraph-DrEricDing">
          <a:extLst>
            <a:ext uri="{FF2B5EF4-FFF2-40B4-BE49-F238E27FC236}">
              <a16:creationId xmlns:a16="http://schemas.microsoft.com/office/drawing/2014/main" id="{A57A66AD-D407-42D1-AB34-40A340734CC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9469350"/>
          <a:ext cx="482600" cy="317500"/>
        </a:xfrm>
        <a:prstGeom prst="rect">
          <a:avLst/>
        </a:prstGeom>
      </xdr:spPr>
    </xdr:pic>
    <xdr:clientData/>
  </xdr:twoCellAnchor>
  <xdr:twoCellAnchor editAs="oneCell">
    <xdr:from>
      <xdr:col>1</xdr:col>
      <xdr:colOff>28575</xdr:colOff>
      <xdr:row>1426</xdr:row>
      <xdr:rowOff>295275</xdr:rowOff>
    </xdr:from>
    <xdr:to>
      <xdr:col>1</xdr:col>
      <xdr:colOff>511175</xdr:colOff>
      <xdr:row>1427</xdr:row>
      <xdr:rowOff>234950</xdr:rowOff>
    </xdr:to>
    <xdr:pic>
      <xdr:nvPicPr>
        <xdr:cNvPr id="5752" name="Subgraph-GeorghyZhukov">
          <a:extLst>
            <a:ext uri="{FF2B5EF4-FFF2-40B4-BE49-F238E27FC236}">
              <a16:creationId xmlns:a16="http://schemas.microsoft.com/office/drawing/2014/main" id="{CD114952-ABED-4CBD-93FF-83EF2933E5E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29837650"/>
          <a:ext cx="482600" cy="317500"/>
        </a:xfrm>
        <a:prstGeom prst="rect">
          <a:avLst/>
        </a:prstGeom>
      </xdr:spPr>
    </xdr:pic>
    <xdr:clientData/>
  </xdr:twoCellAnchor>
  <xdr:twoCellAnchor editAs="oneCell">
    <xdr:from>
      <xdr:col>1</xdr:col>
      <xdr:colOff>28575</xdr:colOff>
      <xdr:row>1427</xdr:row>
      <xdr:rowOff>292100</xdr:rowOff>
    </xdr:from>
    <xdr:to>
      <xdr:col>1</xdr:col>
      <xdr:colOff>511175</xdr:colOff>
      <xdr:row>1428</xdr:row>
      <xdr:rowOff>238125</xdr:rowOff>
    </xdr:to>
    <xdr:pic>
      <xdr:nvPicPr>
        <xdr:cNvPr id="5756" name="Subgraph-rapidis">
          <a:extLst>
            <a:ext uri="{FF2B5EF4-FFF2-40B4-BE49-F238E27FC236}">
              <a16:creationId xmlns:a16="http://schemas.microsoft.com/office/drawing/2014/main" id="{3E8995EA-D0B3-4C23-A5C8-1ECDC11EEFB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0205950"/>
          <a:ext cx="482600" cy="317500"/>
        </a:xfrm>
        <a:prstGeom prst="rect">
          <a:avLst/>
        </a:prstGeom>
      </xdr:spPr>
    </xdr:pic>
    <xdr:clientData/>
  </xdr:twoCellAnchor>
  <xdr:twoCellAnchor editAs="oneCell">
    <xdr:from>
      <xdr:col>1</xdr:col>
      <xdr:colOff>28575</xdr:colOff>
      <xdr:row>1428</xdr:row>
      <xdr:rowOff>288925</xdr:rowOff>
    </xdr:from>
    <xdr:to>
      <xdr:col>1</xdr:col>
      <xdr:colOff>511175</xdr:colOff>
      <xdr:row>1429</xdr:row>
      <xdr:rowOff>234950</xdr:rowOff>
    </xdr:to>
    <xdr:pic>
      <xdr:nvPicPr>
        <xdr:cNvPr id="5760" name="Subgraph-Marco__Roth">
          <a:extLst>
            <a:ext uri="{FF2B5EF4-FFF2-40B4-BE49-F238E27FC236}">
              <a16:creationId xmlns:a16="http://schemas.microsoft.com/office/drawing/2014/main" id="{8ECAD2AE-8DD3-44C5-8C67-D80707CB3E1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30574250"/>
          <a:ext cx="482600" cy="317500"/>
        </a:xfrm>
        <a:prstGeom prst="rect">
          <a:avLst/>
        </a:prstGeom>
      </xdr:spPr>
    </xdr:pic>
    <xdr:clientData/>
  </xdr:twoCellAnchor>
  <xdr:twoCellAnchor editAs="oneCell">
    <xdr:from>
      <xdr:col>1</xdr:col>
      <xdr:colOff>28575</xdr:colOff>
      <xdr:row>1429</xdr:row>
      <xdr:rowOff>285750</xdr:rowOff>
    </xdr:from>
    <xdr:to>
      <xdr:col>1</xdr:col>
      <xdr:colOff>511175</xdr:colOff>
      <xdr:row>1430</xdr:row>
      <xdr:rowOff>238125</xdr:rowOff>
    </xdr:to>
    <xdr:pic>
      <xdr:nvPicPr>
        <xdr:cNvPr id="5764" name="Subgraph-Ourssyndicale">
          <a:extLst>
            <a:ext uri="{FF2B5EF4-FFF2-40B4-BE49-F238E27FC236}">
              <a16:creationId xmlns:a16="http://schemas.microsoft.com/office/drawing/2014/main" id="{72A05752-2660-431B-9D40-481B04F842B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0942550"/>
          <a:ext cx="482600" cy="317500"/>
        </a:xfrm>
        <a:prstGeom prst="rect">
          <a:avLst/>
        </a:prstGeom>
      </xdr:spPr>
    </xdr:pic>
    <xdr:clientData/>
  </xdr:twoCellAnchor>
  <xdr:twoCellAnchor editAs="oneCell">
    <xdr:from>
      <xdr:col>1</xdr:col>
      <xdr:colOff>28575</xdr:colOff>
      <xdr:row>1430</xdr:row>
      <xdr:rowOff>282575</xdr:rowOff>
    </xdr:from>
    <xdr:to>
      <xdr:col>1</xdr:col>
      <xdr:colOff>511175</xdr:colOff>
      <xdr:row>1431</xdr:row>
      <xdr:rowOff>228600</xdr:rowOff>
    </xdr:to>
    <xdr:pic>
      <xdr:nvPicPr>
        <xdr:cNvPr id="5768" name="Subgraph-SachaLEnglish">
          <a:extLst>
            <a:ext uri="{FF2B5EF4-FFF2-40B4-BE49-F238E27FC236}">
              <a16:creationId xmlns:a16="http://schemas.microsoft.com/office/drawing/2014/main" id="{6D4F8339-DF68-42DD-B757-7D10DA0A8B0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31310850"/>
          <a:ext cx="482600" cy="317500"/>
        </a:xfrm>
        <a:prstGeom prst="rect">
          <a:avLst/>
        </a:prstGeom>
      </xdr:spPr>
    </xdr:pic>
    <xdr:clientData/>
  </xdr:twoCellAnchor>
  <xdr:twoCellAnchor editAs="oneCell">
    <xdr:from>
      <xdr:col>1</xdr:col>
      <xdr:colOff>28575</xdr:colOff>
      <xdr:row>1431</xdr:row>
      <xdr:rowOff>279400</xdr:rowOff>
    </xdr:from>
    <xdr:to>
      <xdr:col>1</xdr:col>
      <xdr:colOff>511175</xdr:colOff>
      <xdr:row>1432</xdr:row>
      <xdr:rowOff>225425</xdr:rowOff>
    </xdr:to>
    <xdr:pic>
      <xdr:nvPicPr>
        <xdr:cNvPr id="5772" name="Subgraph-lacadri34">
          <a:extLst>
            <a:ext uri="{FF2B5EF4-FFF2-40B4-BE49-F238E27FC236}">
              <a16:creationId xmlns:a16="http://schemas.microsoft.com/office/drawing/2014/main" id="{3F1B3451-1504-4C08-899B-6AC67198E17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31679150"/>
          <a:ext cx="482600" cy="317500"/>
        </a:xfrm>
        <a:prstGeom prst="rect">
          <a:avLst/>
        </a:prstGeom>
      </xdr:spPr>
    </xdr:pic>
    <xdr:clientData/>
  </xdr:twoCellAnchor>
  <xdr:twoCellAnchor editAs="oneCell">
    <xdr:from>
      <xdr:col>1</xdr:col>
      <xdr:colOff>28575</xdr:colOff>
      <xdr:row>1432</xdr:row>
      <xdr:rowOff>276225</xdr:rowOff>
    </xdr:from>
    <xdr:to>
      <xdr:col>1</xdr:col>
      <xdr:colOff>511175</xdr:colOff>
      <xdr:row>1433</xdr:row>
      <xdr:rowOff>215900</xdr:rowOff>
    </xdr:to>
    <xdr:pic>
      <xdr:nvPicPr>
        <xdr:cNvPr id="5776" name="Subgraph-Tr1zz">
          <a:extLst>
            <a:ext uri="{FF2B5EF4-FFF2-40B4-BE49-F238E27FC236}">
              <a16:creationId xmlns:a16="http://schemas.microsoft.com/office/drawing/2014/main" id="{618E0610-809C-428C-A88E-1F85E6306AE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32047450"/>
          <a:ext cx="482600" cy="317500"/>
        </a:xfrm>
        <a:prstGeom prst="rect">
          <a:avLst/>
        </a:prstGeom>
      </xdr:spPr>
    </xdr:pic>
    <xdr:clientData/>
  </xdr:twoCellAnchor>
  <xdr:twoCellAnchor editAs="oneCell">
    <xdr:from>
      <xdr:col>1</xdr:col>
      <xdr:colOff>28575</xdr:colOff>
      <xdr:row>1433</xdr:row>
      <xdr:rowOff>273050</xdr:rowOff>
    </xdr:from>
    <xdr:to>
      <xdr:col>1</xdr:col>
      <xdr:colOff>511175</xdr:colOff>
      <xdr:row>1434</xdr:row>
      <xdr:rowOff>219075</xdr:rowOff>
    </xdr:to>
    <xdr:pic>
      <xdr:nvPicPr>
        <xdr:cNvPr id="5780" name="Subgraph-jesmimi">
          <a:extLst>
            <a:ext uri="{FF2B5EF4-FFF2-40B4-BE49-F238E27FC236}">
              <a16:creationId xmlns:a16="http://schemas.microsoft.com/office/drawing/2014/main" id="{AE00962C-DFD5-4371-A89F-E40E7BA4D14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32415750"/>
          <a:ext cx="482600" cy="317500"/>
        </a:xfrm>
        <a:prstGeom prst="rect">
          <a:avLst/>
        </a:prstGeom>
      </xdr:spPr>
    </xdr:pic>
    <xdr:clientData/>
  </xdr:twoCellAnchor>
  <xdr:twoCellAnchor editAs="oneCell">
    <xdr:from>
      <xdr:col>1</xdr:col>
      <xdr:colOff>28575</xdr:colOff>
      <xdr:row>1434</xdr:row>
      <xdr:rowOff>269875</xdr:rowOff>
    </xdr:from>
    <xdr:to>
      <xdr:col>1</xdr:col>
      <xdr:colOff>511175</xdr:colOff>
      <xdr:row>1435</xdr:row>
      <xdr:rowOff>215900</xdr:rowOff>
    </xdr:to>
    <xdr:pic>
      <xdr:nvPicPr>
        <xdr:cNvPr id="5784" name="Subgraph-GJohnston2014">
          <a:extLst>
            <a:ext uri="{FF2B5EF4-FFF2-40B4-BE49-F238E27FC236}">
              <a16:creationId xmlns:a16="http://schemas.microsoft.com/office/drawing/2014/main" id="{13BACF88-C7AF-40DC-B02F-FC32F51BEA1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2784050"/>
          <a:ext cx="482600" cy="317500"/>
        </a:xfrm>
        <a:prstGeom prst="rect">
          <a:avLst/>
        </a:prstGeom>
      </xdr:spPr>
    </xdr:pic>
    <xdr:clientData/>
  </xdr:twoCellAnchor>
  <xdr:twoCellAnchor editAs="oneCell">
    <xdr:from>
      <xdr:col>1</xdr:col>
      <xdr:colOff>28575</xdr:colOff>
      <xdr:row>1435</xdr:row>
      <xdr:rowOff>266700</xdr:rowOff>
    </xdr:from>
    <xdr:to>
      <xdr:col>1</xdr:col>
      <xdr:colOff>511175</xdr:colOff>
      <xdr:row>1436</xdr:row>
      <xdr:rowOff>219075</xdr:rowOff>
    </xdr:to>
    <xdr:pic>
      <xdr:nvPicPr>
        <xdr:cNvPr id="5788" name="Subgraph-MadisonSedona">
          <a:extLst>
            <a:ext uri="{FF2B5EF4-FFF2-40B4-BE49-F238E27FC236}">
              <a16:creationId xmlns:a16="http://schemas.microsoft.com/office/drawing/2014/main" id="{B008B5FD-25A3-4A54-A263-21CD1FF6EF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3152350"/>
          <a:ext cx="482600" cy="317500"/>
        </a:xfrm>
        <a:prstGeom prst="rect">
          <a:avLst/>
        </a:prstGeom>
      </xdr:spPr>
    </xdr:pic>
    <xdr:clientData/>
  </xdr:twoCellAnchor>
  <xdr:twoCellAnchor editAs="oneCell">
    <xdr:from>
      <xdr:col>1</xdr:col>
      <xdr:colOff>28575</xdr:colOff>
      <xdr:row>1436</xdr:row>
      <xdr:rowOff>263525</xdr:rowOff>
    </xdr:from>
    <xdr:to>
      <xdr:col>1</xdr:col>
      <xdr:colOff>511175</xdr:colOff>
      <xdr:row>1437</xdr:row>
      <xdr:rowOff>209550</xdr:rowOff>
    </xdr:to>
    <xdr:pic>
      <xdr:nvPicPr>
        <xdr:cNvPr id="5792" name="Subgraph-sandman91288317">
          <a:extLst>
            <a:ext uri="{FF2B5EF4-FFF2-40B4-BE49-F238E27FC236}">
              <a16:creationId xmlns:a16="http://schemas.microsoft.com/office/drawing/2014/main" id="{DA79D48C-D31D-413F-BCA7-07E627AAD6B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3520650"/>
          <a:ext cx="482600" cy="317500"/>
        </a:xfrm>
        <a:prstGeom prst="rect">
          <a:avLst/>
        </a:prstGeom>
      </xdr:spPr>
    </xdr:pic>
    <xdr:clientData/>
  </xdr:twoCellAnchor>
  <xdr:twoCellAnchor editAs="oneCell">
    <xdr:from>
      <xdr:col>1</xdr:col>
      <xdr:colOff>28575</xdr:colOff>
      <xdr:row>1437</xdr:row>
      <xdr:rowOff>260350</xdr:rowOff>
    </xdr:from>
    <xdr:to>
      <xdr:col>1</xdr:col>
      <xdr:colOff>511175</xdr:colOff>
      <xdr:row>1438</xdr:row>
      <xdr:rowOff>206375</xdr:rowOff>
    </xdr:to>
    <xdr:pic>
      <xdr:nvPicPr>
        <xdr:cNvPr id="5796" name="Subgraph-IanRH64">
          <a:extLst>
            <a:ext uri="{FF2B5EF4-FFF2-40B4-BE49-F238E27FC236}">
              <a16:creationId xmlns:a16="http://schemas.microsoft.com/office/drawing/2014/main" id="{7BACCEBB-0A75-414F-A37B-3105EF9F5FA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3888950"/>
          <a:ext cx="482600" cy="317500"/>
        </a:xfrm>
        <a:prstGeom prst="rect">
          <a:avLst/>
        </a:prstGeom>
      </xdr:spPr>
    </xdr:pic>
    <xdr:clientData/>
  </xdr:twoCellAnchor>
  <xdr:twoCellAnchor editAs="oneCell">
    <xdr:from>
      <xdr:col>1</xdr:col>
      <xdr:colOff>28575</xdr:colOff>
      <xdr:row>1438</xdr:row>
      <xdr:rowOff>257175</xdr:rowOff>
    </xdr:from>
    <xdr:to>
      <xdr:col>1</xdr:col>
      <xdr:colOff>511175</xdr:colOff>
      <xdr:row>1439</xdr:row>
      <xdr:rowOff>196850</xdr:rowOff>
    </xdr:to>
    <xdr:pic>
      <xdr:nvPicPr>
        <xdr:cNvPr id="5800" name="Subgraph-cornwellstyling">
          <a:extLst>
            <a:ext uri="{FF2B5EF4-FFF2-40B4-BE49-F238E27FC236}">
              <a16:creationId xmlns:a16="http://schemas.microsoft.com/office/drawing/2014/main" id="{F02CC67F-440A-419C-A7DF-C8C11585D91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4257250"/>
          <a:ext cx="482600" cy="317500"/>
        </a:xfrm>
        <a:prstGeom prst="rect">
          <a:avLst/>
        </a:prstGeom>
      </xdr:spPr>
    </xdr:pic>
    <xdr:clientData/>
  </xdr:twoCellAnchor>
  <xdr:twoCellAnchor editAs="oneCell">
    <xdr:from>
      <xdr:col>1</xdr:col>
      <xdr:colOff>28575</xdr:colOff>
      <xdr:row>1439</xdr:row>
      <xdr:rowOff>254000</xdr:rowOff>
    </xdr:from>
    <xdr:to>
      <xdr:col>1</xdr:col>
      <xdr:colOff>511175</xdr:colOff>
      <xdr:row>1440</xdr:row>
      <xdr:rowOff>200025</xdr:rowOff>
    </xdr:to>
    <xdr:pic>
      <xdr:nvPicPr>
        <xdr:cNvPr id="5804" name="Subgraph-cityofwarren">
          <a:extLst>
            <a:ext uri="{FF2B5EF4-FFF2-40B4-BE49-F238E27FC236}">
              <a16:creationId xmlns:a16="http://schemas.microsoft.com/office/drawing/2014/main" id="{8D1E0F2E-BBE9-4A67-B45B-7103EE65DC5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4625550"/>
          <a:ext cx="482600" cy="317500"/>
        </a:xfrm>
        <a:prstGeom prst="rect">
          <a:avLst/>
        </a:prstGeom>
      </xdr:spPr>
    </xdr:pic>
    <xdr:clientData/>
  </xdr:twoCellAnchor>
  <xdr:twoCellAnchor editAs="oneCell">
    <xdr:from>
      <xdr:col>1</xdr:col>
      <xdr:colOff>28575</xdr:colOff>
      <xdr:row>1440</xdr:row>
      <xdr:rowOff>250825</xdr:rowOff>
    </xdr:from>
    <xdr:to>
      <xdr:col>1</xdr:col>
      <xdr:colOff>511175</xdr:colOff>
      <xdr:row>1441</xdr:row>
      <xdr:rowOff>196850</xdr:rowOff>
    </xdr:to>
    <xdr:pic>
      <xdr:nvPicPr>
        <xdr:cNvPr id="5808" name="Subgraph-tariqnasheed">
          <a:extLst>
            <a:ext uri="{FF2B5EF4-FFF2-40B4-BE49-F238E27FC236}">
              <a16:creationId xmlns:a16="http://schemas.microsoft.com/office/drawing/2014/main" id="{BE7C0A9F-5F24-47A5-9F52-E6FC05FBC1A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4993850"/>
          <a:ext cx="482600" cy="317500"/>
        </a:xfrm>
        <a:prstGeom prst="rect">
          <a:avLst/>
        </a:prstGeom>
      </xdr:spPr>
    </xdr:pic>
    <xdr:clientData/>
  </xdr:twoCellAnchor>
  <xdr:twoCellAnchor editAs="oneCell">
    <xdr:from>
      <xdr:col>1</xdr:col>
      <xdr:colOff>28575</xdr:colOff>
      <xdr:row>1441</xdr:row>
      <xdr:rowOff>247650</xdr:rowOff>
    </xdr:from>
    <xdr:to>
      <xdr:col>1</xdr:col>
      <xdr:colOff>511175</xdr:colOff>
      <xdr:row>1442</xdr:row>
      <xdr:rowOff>200025</xdr:rowOff>
    </xdr:to>
    <xdr:pic>
      <xdr:nvPicPr>
        <xdr:cNvPr id="5812" name="Subgraph-SaveRockMixPop">
          <a:extLst>
            <a:ext uri="{FF2B5EF4-FFF2-40B4-BE49-F238E27FC236}">
              <a16:creationId xmlns:a16="http://schemas.microsoft.com/office/drawing/2014/main" id="{818BD1CB-DB52-46ED-A97B-48005A3E926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5362150"/>
          <a:ext cx="482600" cy="317500"/>
        </a:xfrm>
        <a:prstGeom prst="rect">
          <a:avLst/>
        </a:prstGeom>
      </xdr:spPr>
    </xdr:pic>
    <xdr:clientData/>
  </xdr:twoCellAnchor>
  <xdr:twoCellAnchor editAs="oneCell">
    <xdr:from>
      <xdr:col>1</xdr:col>
      <xdr:colOff>28575</xdr:colOff>
      <xdr:row>1442</xdr:row>
      <xdr:rowOff>244475</xdr:rowOff>
    </xdr:from>
    <xdr:to>
      <xdr:col>1</xdr:col>
      <xdr:colOff>511175</xdr:colOff>
      <xdr:row>1443</xdr:row>
      <xdr:rowOff>190500</xdr:rowOff>
    </xdr:to>
    <xdr:pic>
      <xdr:nvPicPr>
        <xdr:cNvPr id="5816" name="Subgraph-LauraBaileyVO">
          <a:extLst>
            <a:ext uri="{FF2B5EF4-FFF2-40B4-BE49-F238E27FC236}">
              <a16:creationId xmlns:a16="http://schemas.microsoft.com/office/drawing/2014/main" id="{5AC740A7-717E-4A2C-A2A0-A122ED04EB5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5730450"/>
          <a:ext cx="482600" cy="317500"/>
        </a:xfrm>
        <a:prstGeom prst="rect">
          <a:avLst/>
        </a:prstGeom>
      </xdr:spPr>
    </xdr:pic>
    <xdr:clientData/>
  </xdr:twoCellAnchor>
  <xdr:twoCellAnchor editAs="oneCell">
    <xdr:from>
      <xdr:col>1</xdr:col>
      <xdr:colOff>28575</xdr:colOff>
      <xdr:row>1443</xdr:row>
      <xdr:rowOff>241300</xdr:rowOff>
    </xdr:from>
    <xdr:to>
      <xdr:col>1</xdr:col>
      <xdr:colOff>511175</xdr:colOff>
      <xdr:row>1444</xdr:row>
      <xdr:rowOff>187325</xdr:rowOff>
    </xdr:to>
    <xdr:pic>
      <xdr:nvPicPr>
        <xdr:cNvPr id="5820" name="Subgraph-rn_gal">
          <a:extLst>
            <a:ext uri="{FF2B5EF4-FFF2-40B4-BE49-F238E27FC236}">
              <a16:creationId xmlns:a16="http://schemas.microsoft.com/office/drawing/2014/main" id="{1D87D11E-E44E-49A3-94A7-72E8E9FA56B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36098750"/>
          <a:ext cx="482600" cy="317500"/>
        </a:xfrm>
        <a:prstGeom prst="rect">
          <a:avLst/>
        </a:prstGeom>
      </xdr:spPr>
    </xdr:pic>
    <xdr:clientData/>
  </xdr:twoCellAnchor>
  <xdr:twoCellAnchor editAs="oneCell">
    <xdr:from>
      <xdr:col>1</xdr:col>
      <xdr:colOff>28575</xdr:colOff>
      <xdr:row>1444</xdr:row>
      <xdr:rowOff>238125</xdr:rowOff>
    </xdr:from>
    <xdr:to>
      <xdr:col>1</xdr:col>
      <xdr:colOff>511175</xdr:colOff>
      <xdr:row>1445</xdr:row>
      <xdr:rowOff>177800</xdr:rowOff>
    </xdr:to>
    <xdr:pic>
      <xdr:nvPicPr>
        <xdr:cNvPr id="5824" name="Subgraph-catwahler">
          <a:extLst>
            <a:ext uri="{FF2B5EF4-FFF2-40B4-BE49-F238E27FC236}">
              <a16:creationId xmlns:a16="http://schemas.microsoft.com/office/drawing/2014/main" id="{4235F282-3D86-4D9C-9EA8-6CFF71E493F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6467050"/>
          <a:ext cx="482600" cy="317500"/>
        </a:xfrm>
        <a:prstGeom prst="rect">
          <a:avLst/>
        </a:prstGeom>
      </xdr:spPr>
    </xdr:pic>
    <xdr:clientData/>
  </xdr:twoCellAnchor>
  <xdr:twoCellAnchor editAs="oneCell">
    <xdr:from>
      <xdr:col>1</xdr:col>
      <xdr:colOff>28575</xdr:colOff>
      <xdr:row>1445</xdr:row>
      <xdr:rowOff>234950</xdr:rowOff>
    </xdr:from>
    <xdr:to>
      <xdr:col>1</xdr:col>
      <xdr:colOff>511175</xdr:colOff>
      <xdr:row>1446</xdr:row>
      <xdr:rowOff>180975</xdr:rowOff>
    </xdr:to>
    <xdr:pic>
      <xdr:nvPicPr>
        <xdr:cNvPr id="5828" name="Subgraph-VanellaJ5">
          <a:extLst>
            <a:ext uri="{FF2B5EF4-FFF2-40B4-BE49-F238E27FC236}">
              <a16:creationId xmlns:a16="http://schemas.microsoft.com/office/drawing/2014/main" id="{54E60BE7-C2BA-44BD-A85E-D47BC582A00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36835350"/>
          <a:ext cx="482600" cy="317500"/>
        </a:xfrm>
        <a:prstGeom prst="rect">
          <a:avLst/>
        </a:prstGeom>
      </xdr:spPr>
    </xdr:pic>
    <xdr:clientData/>
  </xdr:twoCellAnchor>
  <xdr:twoCellAnchor editAs="oneCell">
    <xdr:from>
      <xdr:col>1</xdr:col>
      <xdr:colOff>28575</xdr:colOff>
      <xdr:row>1446</xdr:row>
      <xdr:rowOff>231775</xdr:rowOff>
    </xdr:from>
    <xdr:to>
      <xdr:col>1</xdr:col>
      <xdr:colOff>511175</xdr:colOff>
      <xdr:row>1447</xdr:row>
      <xdr:rowOff>177800</xdr:rowOff>
    </xdr:to>
    <xdr:pic>
      <xdr:nvPicPr>
        <xdr:cNvPr id="5832" name="Subgraph-mpriva76">
          <a:extLst>
            <a:ext uri="{FF2B5EF4-FFF2-40B4-BE49-F238E27FC236}">
              <a16:creationId xmlns:a16="http://schemas.microsoft.com/office/drawing/2014/main" id="{5F328470-1618-4955-92F6-5FA09A431FA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37203650"/>
          <a:ext cx="482600" cy="317500"/>
        </a:xfrm>
        <a:prstGeom prst="rect">
          <a:avLst/>
        </a:prstGeom>
      </xdr:spPr>
    </xdr:pic>
    <xdr:clientData/>
  </xdr:twoCellAnchor>
  <xdr:twoCellAnchor editAs="oneCell">
    <xdr:from>
      <xdr:col>1</xdr:col>
      <xdr:colOff>28575</xdr:colOff>
      <xdr:row>1447</xdr:row>
      <xdr:rowOff>228600</xdr:rowOff>
    </xdr:from>
    <xdr:to>
      <xdr:col>1</xdr:col>
      <xdr:colOff>511175</xdr:colOff>
      <xdr:row>1448</xdr:row>
      <xdr:rowOff>180975</xdr:rowOff>
    </xdr:to>
    <xdr:pic>
      <xdr:nvPicPr>
        <xdr:cNvPr id="5836" name="Subgraph-eeelijahhh">
          <a:extLst>
            <a:ext uri="{FF2B5EF4-FFF2-40B4-BE49-F238E27FC236}">
              <a16:creationId xmlns:a16="http://schemas.microsoft.com/office/drawing/2014/main" id="{1F1804EB-85F3-463C-BE6A-B94A7E27097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7571950"/>
          <a:ext cx="482600" cy="317500"/>
        </a:xfrm>
        <a:prstGeom prst="rect">
          <a:avLst/>
        </a:prstGeom>
      </xdr:spPr>
    </xdr:pic>
    <xdr:clientData/>
  </xdr:twoCellAnchor>
  <xdr:twoCellAnchor editAs="oneCell">
    <xdr:from>
      <xdr:col>1</xdr:col>
      <xdr:colOff>28575</xdr:colOff>
      <xdr:row>1448</xdr:row>
      <xdr:rowOff>225425</xdr:rowOff>
    </xdr:from>
    <xdr:to>
      <xdr:col>1</xdr:col>
      <xdr:colOff>511175</xdr:colOff>
      <xdr:row>1449</xdr:row>
      <xdr:rowOff>171450</xdr:rowOff>
    </xdr:to>
    <xdr:pic>
      <xdr:nvPicPr>
        <xdr:cNvPr id="5840" name="Subgraph-TheDrunkJake">
          <a:extLst>
            <a:ext uri="{FF2B5EF4-FFF2-40B4-BE49-F238E27FC236}">
              <a16:creationId xmlns:a16="http://schemas.microsoft.com/office/drawing/2014/main" id="{F95723B0-9B69-4B4A-B622-7CB852B98BA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37940250"/>
          <a:ext cx="482600" cy="317500"/>
        </a:xfrm>
        <a:prstGeom prst="rect">
          <a:avLst/>
        </a:prstGeom>
      </xdr:spPr>
    </xdr:pic>
    <xdr:clientData/>
  </xdr:twoCellAnchor>
  <xdr:twoCellAnchor editAs="oneCell">
    <xdr:from>
      <xdr:col>1</xdr:col>
      <xdr:colOff>28575</xdr:colOff>
      <xdr:row>1449</xdr:row>
      <xdr:rowOff>222250</xdr:rowOff>
    </xdr:from>
    <xdr:to>
      <xdr:col>1</xdr:col>
      <xdr:colOff>511175</xdr:colOff>
      <xdr:row>1450</xdr:row>
      <xdr:rowOff>168275</xdr:rowOff>
    </xdr:to>
    <xdr:pic>
      <xdr:nvPicPr>
        <xdr:cNvPr id="5844" name="Subgraph-alexvnews">
          <a:extLst>
            <a:ext uri="{FF2B5EF4-FFF2-40B4-BE49-F238E27FC236}">
              <a16:creationId xmlns:a16="http://schemas.microsoft.com/office/drawing/2014/main" id="{8EF026F1-3AFF-45B5-855B-B6DF84BD86C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8308550"/>
          <a:ext cx="482600" cy="317500"/>
        </a:xfrm>
        <a:prstGeom prst="rect">
          <a:avLst/>
        </a:prstGeom>
      </xdr:spPr>
    </xdr:pic>
    <xdr:clientData/>
  </xdr:twoCellAnchor>
  <xdr:twoCellAnchor editAs="oneCell">
    <xdr:from>
      <xdr:col>1</xdr:col>
      <xdr:colOff>28575</xdr:colOff>
      <xdr:row>1450</xdr:row>
      <xdr:rowOff>219075</xdr:rowOff>
    </xdr:from>
    <xdr:to>
      <xdr:col>1</xdr:col>
      <xdr:colOff>511175</xdr:colOff>
      <xdr:row>1451</xdr:row>
      <xdr:rowOff>158750</xdr:rowOff>
    </xdr:to>
    <xdr:pic>
      <xdr:nvPicPr>
        <xdr:cNvPr id="5848" name="Subgraph-UplandPD_Chief">
          <a:extLst>
            <a:ext uri="{FF2B5EF4-FFF2-40B4-BE49-F238E27FC236}">
              <a16:creationId xmlns:a16="http://schemas.microsoft.com/office/drawing/2014/main" id="{1E170F12-3F26-4DFD-B68F-D37F96554FD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8676850"/>
          <a:ext cx="482600" cy="317500"/>
        </a:xfrm>
        <a:prstGeom prst="rect">
          <a:avLst/>
        </a:prstGeom>
      </xdr:spPr>
    </xdr:pic>
    <xdr:clientData/>
  </xdr:twoCellAnchor>
  <xdr:twoCellAnchor editAs="oneCell">
    <xdr:from>
      <xdr:col>1</xdr:col>
      <xdr:colOff>28575</xdr:colOff>
      <xdr:row>1451</xdr:row>
      <xdr:rowOff>215900</xdr:rowOff>
    </xdr:from>
    <xdr:to>
      <xdr:col>1</xdr:col>
      <xdr:colOff>511175</xdr:colOff>
      <xdr:row>1452</xdr:row>
      <xdr:rowOff>161925</xdr:rowOff>
    </xdr:to>
    <xdr:pic>
      <xdr:nvPicPr>
        <xdr:cNvPr id="5852" name="Subgraph-sadhy">
          <a:extLst>
            <a:ext uri="{FF2B5EF4-FFF2-40B4-BE49-F238E27FC236}">
              <a16:creationId xmlns:a16="http://schemas.microsoft.com/office/drawing/2014/main" id="{4542657A-BA83-40A6-ABBE-3A241A65A07F}"/>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539045150"/>
          <a:ext cx="482600" cy="317500"/>
        </a:xfrm>
        <a:prstGeom prst="rect">
          <a:avLst/>
        </a:prstGeom>
      </xdr:spPr>
    </xdr:pic>
    <xdr:clientData/>
  </xdr:twoCellAnchor>
  <xdr:twoCellAnchor editAs="oneCell">
    <xdr:from>
      <xdr:col>1</xdr:col>
      <xdr:colOff>28575</xdr:colOff>
      <xdr:row>1452</xdr:row>
      <xdr:rowOff>212725</xdr:rowOff>
    </xdr:from>
    <xdr:to>
      <xdr:col>1</xdr:col>
      <xdr:colOff>511175</xdr:colOff>
      <xdr:row>1453</xdr:row>
      <xdr:rowOff>158750</xdr:rowOff>
    </xdr:to>
    <xdr:pic>
      <xdr:nvPicPr>
        <xdr:cNvPr id="5856" name="Subgraph-dwightyoakamfan">
          <a:extLst>
            <a:ext uri="{FF2B5EF4-FFF2-40B4-BE49-F238E27FC236}">
              <a16:creationId xmlns:a16="http://schemas.microsoft.com/office/drawing/2014/main" id="{2EEA69EF-D9E0-4FF7-96B0-6DE808D37A5A}"/>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539413450"/>
          <a:ext cx="482600" cy="317500"/>
        </a:xfrm>
        <a:prstGeom prst="rect">
          <a:avLst/>
        </a:prstGeom>
      </xdr:spPr>
    </xdr:pic>
    <xdr:clientData/>
  </xdr:twoCellAnchor>
  <xdr:twoCellAnchor editAs="oneCell">
    <xdr:from>
      <xdr:col>1</xdr:col>
      <xdr:colOff>28575</xdr:colOff>
      <xdr:row>1453</xdr:row>
      <xdr:rowOff>209550</xdr:rowOff>
    </xdr:from>
    <xdr:to>
      <xdr:col>1</xdr:col>
      <xdr:colOff>511175</xdr:colOff>
      <xdr:row>1454</xdr:row>
      <xdr:rowOff>161925</xdr:rowOff>
    </xdr:to>
    <xdr:pic>
      <xdr:nvPicPr>
        <xdr:cNvPr id="5860" name="Subgraph-franklinleonard">
          <a:extLst>
            <a:ext uri="{FF2B5EF4-FFF2-40B4-BE49-F238E27FC236}">
              <a16:creationId xmlns:a16="http://schemas.microsoft.com/office/drawing/2014/main" id="{C8DF974B-CD4B-4B3D-8C4E-E29241FA416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39781750"/>
          <a:ext cx="482600" cy="317500"/>
        </a:xfrm>
        <a:prstGeom prst="rect">
          <a:avLst/>
        </a:prstGeom>
      </xdr:spPr>
    </xdr:pic>
    <xdr:clientData/>
  </xdr:twoCellAnchor>
  <xdr:twoCellAnchor editAs="oneCell">
    <xdr:from>
      <xdr:col>1</xdr:col>
      <xdr:colOff>28575</xdr:colOff>
      <xdr:row>1454</xdr:row>
      <xdr:rowOff>206375</xdr:rowOff>
    </xdr:from>
    <xdr:to>
      <xdr:col>1</xdr:col>
      <xdr:colOff>511175</xdr:colOff>
      <xdr:row>1455</xdr:row>
      <xdr:rowOff>152400</xdr:rowOff>
    </xdr:to>
    <xdr:pic>
      <xdr:nvPicPr>
        <xdr:cNvPr id="5864" name="Subgraph-MediaAgenda1">
          <a:extLst>
            <a:ext uri="{FF2B5EF4-FFF2-40B4-BE49-F238E27FC236}">
              <a16:creationId xmlns:a16="http://schemas.microsoft.com/office/drawing/2014/main" id="{CBB5CA54-3896-4D0E-BDDF-438DA30DE1B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0150050"/>
          <a:ext cx="482600" cy="317500"/>
        </a:xfrm>
        <a:prstGeom prst="rect">
          <a:avLst/>
        </a:prstGeom>
      </xdr:spPr>
    </xdr:pic>
    <xdr:clientData/>
  </xdr:twoCellAnchor>
  <xdr:twoCellAnchor editAs="oneCell">
    <xdr:from>
      <xdr:col>1</xdr:col>
      <xdr:colOff>28575</xdr:colOff>
      <xdr:row>1455</xdr:row>
      <xdr:rowOff>203200</xdr:rowOff>
    </xdr:from>
    <xdr:to>
      <xdr:col>1</xdr:col>
      <xdr:colOff>511175</xdr:colOff>
      <xdr:row>1456</xdr:row>
      <xdr:rowOff>149225</xdr:rowOff>
    </xdr:to>
    <xdr:pic>
      <xdr:nvPicPr>
        <xdr:cNvPr id="5868" name="Subgraph-TeenVogue">
          <a:extLst>
            <a:ext uri="{FF2B5EF4-FFF2-40B4-BE49-F238E27FC236}">
              <a16:creationId xmlns:a16="http://schemas.microsoft.com/office/drawing/2014/main" id="{E9CE3F7B-E2AF-4485-80B1-372E174E777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0518350"/>
          <a:ext cx="482600" cy="317500"/>
        </a:xfrm>
        <a:prstGeom prst="rect">
          <a:avLst/>
        </a:prstGeom>
      </xdr:spPr>
    </xdr:pic>
    <xdr:clientData/>
  </xdr:twoCellAnchor>
  <xdr:twoCellAnchor editAs="oneCell">
    <xdr:from>
      <xdr:col>1</xdr:col>
      <xdr:colOff>28575</xdr:colOff>
      <xdr:row>1456</xdr:row>
      <xdr:rowOff>200025</xdr:rowOff>
    </xdr:from>
    <xdr:to>
      <xdr:col>1</xdr:col>
      <xdr:colOff>511175</xdr:colOff>
      <xdr:row>1457</xdr:row>
      <xdr:rowOff>139700</xdr:rowOff>
    </xdr:to>
    <xdr:pic>
      <xdr:nvPicPr>
        <xdr:cNvPr id="5872" name="Subgraph-Alexforman76">
          <a:extLst>
            <a:ext uri="{FF2B5EF4-FFF2-40B4-BE49-F238E27FC236}">
              <a16:creationId xmlns:a16="http://schemas.microsoft.com/office/drawing/2014/main" id="{A7029FD2-31AD-421C-806B-8A56920F0B9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0886650"/>
          <a:ext cx="482600" cy="317500"/>
        </a:xfrm>
        <a:prstGeom prst="rect">
          <a:avLst/>
        </a:prstGeom>
      </xdr:spPr>
    </xdr:pic>
    <xdr:clientData/>
  </xdr:twoCellAnchor>
  <xdr:twoCellAnchor editAs="oneCell">
    <xdr:from>
      <xdr:col>1</xdr:col>
      <xdr:colOff>28575</xdr:colOff>
      <xdr:row>1457</xdr:row>
      <xdr:rowOff>196850</xdr:rowOff>
    </xdr:from>
    <xdr:to>
      <xdr:col>1</xdr:col>
      <xdr:colOff>511175</xdr:colOff>
      <xdr:row>1458</xdr:row>
      <xdr:rowOff>142875</xdr:rowOff>
    </xdr:to>
    <xdr:pic>
      <xdr:nvPicPr>
        <xdr:cNvPr id="5876" name="Subgraph-AS332L">
          <a:extLst>
            <a:ext uri="{FF2B5EF4-FFF2-40B4-BE49-F238E27FC236}">
              <a16:creationId xmlns:a16="http://schemas.microsoft.com/office/drawing/2014/main" id="{ED1F7ADA-7745-42CA-84DF-51941CEC3A7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41254950"/>
          <a:ext cx="482600" cy="317500"/>
        </a:xfrm>
        <a:prstGeom prst="rect">
          <a:avLst/>
        </a:prstGeom>
      </xdr:spPr>
    </xdr:pic>
    <xdr:clientData/>
  </xdr:twoCellAnchor>
  <xdr:twoCellAnchor editAs="oneCell">
    <xdr:from>
      <xdr:col>1</xdr:col>
      <xdr:colOff>28575</xdr:colOff>
      <xdr:row>1458</xdr:row>
      <xdr:rowOff>193675</xdr:rowOff>
    </xdr:from>
    <xdr:to>
      <xdr:col>1</xdr:col>
      <xdr:colOff>511175</xdr:colOff>
      <xdr:row>1459</xdr:row>
      <xdr:rowOff>139700</xdr:rowOff>
    </xdr:to>
    <xdr:pic>
      <xdr:nvPicPr>
        <xdr:cNvPr id="5880" name="Subgraph-FenucciMiles">
          <a:extLst>
            <a:ext uri="{FF2B5EF4-FFF2-40B4-BE49-F238E27FC236}">
              <a16:creationId xmlns:a16="http://schemas.microsoft.com/office/drawing/2014/main" id="{900520EA-7514-4B3C-8F8D-C1F17516C51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41623250"/>
          <a:ext cx="482600" cy="317500"/>
        </a:xfrm>
        <a:prstGeom prst="rect">
          <a:avLst/>
        </a:prstGeom>
      </xdr:spPr>
    </xdr:pic>
    <xdr:clientData/>
  </xdr:twoCellAnchor>
  <xdr:twoCellAnchor editAs="oneCell">
    <xdr:from>
      <xdr:col>1</xdr:col>
      <xdr:colOff>28575</xdr:colOff>
      <xdr:row>1459</xdr:row>
      <xdr:rowOff>190500</xdr:rowOff>
    </xdr:from>
    <xdr:to>
      <xdr:col>1</xdr:col>
      <xdr:colOff>511175</xdr:colOff>
      <xdr:row>1460</xdr:row>
      <xdr:rowOff>142875</xdr:rowOff>
    </xdr:to>
    <xdr:pic>
      <xdr:nvPicPr>
        <xdr:cNvPr id="5884" name="Subgraph-jepence">
          <a:extLst>
            <a:ext uri="{FF2B5EF4-FFF2-40B4-BE49-F238E27FC236}">
              <a16:creationId xmlns:a16="http://schemas.microsoft.com/office/drawing/2014/main" id="{7C8E13EF-5506-448D-AA67-DE3C0DF55E3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41991550"/>
          <a:ext cx="482600" cy="317500"/>
        </a:xfrm>
        <a:prstGeom prst="rect">
          <a:avLst/>
        </a:prstGeom>
      </xdr:spPr>
    </xdr:pic>
    <xdr:clientData/>
  </xdr:twoCellAnchor>
  <xdr:twoCellAnchor editAs="oneCell">
    <xdr:from>
      <xdr:col>1</xdr:col>
      <xdr:colOff>28575</xdr:colOff>
      <xdr:row>1460</xdr:row>
      <xdr:rowOff>187325</xdr:rowOff>
    </xdr:from>
    <xdr:to>
      <xdr:col>1</xdr:col>
      <xdr:colOff>511175</xdr:colOff>
      <xdr:row>1461</xdr:row>
      <xdr:rowOff>133350</xdr:rowOff>
    </xdr:to>
    <xdr:pic>
      <xdr:nvPicPr>
        <xdr:cNvPr id="5888" name="Subgraph-taecheum">
          <a:extLst>
            <a:ext uri="{FF2B5EF4-FFF2-40B4-BE49-F238E27FC236}">
              <a16:creationId xmlns:a16="http://schemas.microsoft.com/office/drawing/2014/main" id="{52196485-9951-44B4-8DE6-A4BDE619ED9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2359850"/>
          <a:ext cx="482600" cy="317500"/>
        </a:xfrm>
        <a:prstGeom prst="rect">
          <a:avLst/>
        </a:prstGeom>
      </xdr:spPr>
    </xdr:pic>
    <xdr:clientData/>
  </xdr:twoCellAnchor>
  <xdr:twoCellAnchor editAs="oneCell">
    <xdr:from>
      <xdr:col>1</xdr:col>
      <xdr:colOff>28575</xdr:colOff>
      <xdr:row>1461</xdr:row>
      <xdr:rowOff>184150</xdr:rowOff>
    </xdr:from>
    <xdr:to>
      <xdr:col>1</xdr:col>
      <xdr:colOff>511175</xdr:colOff>
      <xdr:row>1462</xdr:row>
      <xdr:rowOff>130175</xdr:rowOff>
    </xdr:to>
    <xdr:pic>
      <xdr:nvPicPr>
        <xdr:cNvPr id="5892" name="Subgraph-jjk00kf">
          <a:extLst>
            <a:ext uri="{FF2B5EF4-FFF2-40B4-BE49-F238E27FC236}">
              <a16:creationId xmlns:a16="http://schemas.microsoft.com/office/drawing/2014/main" id="{5E82FCB6-15A3-47B3-9EB0-4C76FE1CEA3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2728150"/>
          <a:ext cx="482600" cy="317500"/>
        </a:xfrm>
        <a:prstGeom prst="rect">
          <a:avLst/>
        </a:prstGeom>
      </xdr:spPr>
    </xdr:pic>
    <xdr:clientData/>
  </xdr:twoCellAnchor>
  <xdr:twoCellAnchor editAs="oneCell">
    <xdr:from>
      <xdr:col>1</xdr:col>
      <xdr:colOff>28575</xdr:colOff>
      <xdr:row>1462</xdr:row>
      <xdr:rowOff>180975</xdr:rowOff>
    </xdr:from>
    <xdr:to>
      <xdr:col>1</xdr:col>
      <xdr:colOff>511175</xdr:colOff>
      <xdr:row>1463</xdr:row>
      <xdr:rowOff>120650</xdr:rowOff>
    </xdr:to>
    <xdr:pic>
      <xdr:nvPicPr>
        <xdr:cNvPr id="5896" name="Subgraph-KARK4News">
          <a:extLst>
            <a:ext uri="{FF2B5EF4-FFF2-40B4-BE49-F238E27FC236}">
              <a16:creationId xmlns:a16="http://schemas.microsoft.com/office/drawing/2014/main" id="{AFEE616E-229D-4BE7-A635-4D772A8655BB}"/>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543096450"/>
          <a:ext cx="482600" cy="317500"/>
        </a:xfrm>
        <a:prstGeom prst="rect">
          <a:avLst/>
        </a:prstGeom>
      </xdr:spPr>
    </xdr:pic>
    <xdr:clientData/>
  </xdr:twoCellAnchor>
  <xdr:twoCellAnchor editAs="oneCell">
    <xdr:from>
      <xdr:col>1</xdr:col>
      <xdr:colOff>28575</xdr:colOff>
      <xdr:row>1463</xdr:row>
      <xdr:rowOff>177800</xdr:rowOff>
    </xdr:from>
    <xdr:to>
      <xdr:col>1</xdr:col>
      <xdr:colOff>511175</xdr:colOff>
      <xdr:row>1464</xdr:row>
      <xdr:rowOff>123825</xdr:rowOff>
    </xdr:to>
    <xdr:pic>
      <xdr:nvPicPr>
        <xdr:cNvPr id="5900" name="Subgraph-Tricia_C_James">
          <a:extLst>
            <a:ext uri="{FF2B5EF4-FFF2-40B4-BE49-F238E27FC236}">
              <a16:creationId xmlns:a16="http://schemas.microsoft.com/office/drawing/2014/main" id="{616EBEF5-D4E9-4499-80F6-4C676B3B2ED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3464750"/>
          <a:ext cx="482600" cy="317500"/>
        </a:xfrm>
        <a:prstGeom prst="rect">
          <a:avLst/>
        </a:prstGeom>
      </xdr:spPr>
    </xdr:pic>
    <xdr:clientData/>
  </xdr:twoCellAnchor>
  <xdr:twoCellAnchor editAs="oneCell">
    <xdr:from>
      <xdr:col>1</xdr:col>
      <xdr:colOff>28575</xdr:colOff>
      <xdr:row>1464</xdr:row>
      <xdr:rowOff>174625</xdr:rowOff>
    </xdr:from>
    <xdr:to>
      <xdr:col>1</xdr:col>
      <xdr:colOff>511175</xdr:colOff>
      <xdr:row>1465</xdr:row>
      <xdr:rowOff>120650</xdr:rowOff>
    </xdr:to>
    <xdr:pic>
      <xdr:nvPicPr>
        <xdr:cNvPr id="5904" name="Subgraph-pastormelech">
          <a:extLst>
            <a:ext uri="{FF2B5EF4-FFF2-40B4-BE49-F238E27FC236}">
              <a16:creationId xmlns:a16="http://schemas.microsoft.com/office/drawing/2014/main" id="{A24BD336-3F37-46D4-BB7B-342E8BECA58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3833050"/>
          <a:ext cx="482600" cy="317500"/>
        </a:xfrm>
        <a:prstGeom prst="rect">
          <a:avLst/>
        </a:prstGeom>
      </xdr:spPr>
    </xdr:pic>
    <xdr:clientData/>
  </xdr:twoCellAnchor>
  <xdr:twoCellAnchor editAs="oneCell">
    <xdr:from>
      <xdr:col>1</xdr:col>
      <xdr:colOff>28575</xdr:colOff>
      <xdr:row>1465</xdr:row>
      <xdr:rowOff>171450</xdr:rowOff>
    </xdr:from>
    <xdr:to>
      <xdr:col>1</xdr:col>
      <xdr:colOff>511175</xdr:colOff>
      <xdr:row>1466</xdr:row>
      <xdr:rowOff>123825</xdr:rowOff>
    </xdr:to>
    <xdr:pic>
      <xdr:nvPicPr>
        <xdr:cNvPr id="5908" name="Subgraph-aloudhendo">
          <a:extLst>
            <a:ext uri="{FF2B5EF4-FFF2-40B4-BE49-F238E27FC236}">
              <a16:creationId xmlns:a16="http://schemas.microsoft.com/office/drawing/2014/main" id="{A0D7B31C-59AC-41E6-8CEA-F501A59A32C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4201350"/>
          <a:ext cx="482600" cy="317500"/>
        </a:xfrm>
        <a:prstGeom prst="rect">
          <a:avLst/>
        </a:prstGeom>
      </xdr:spPr>
    </xdr:pic>
    <xdr:clientData/>
  </xdr:twoCellAnchor>
  <xdr:twoCellAnchor editAs="oneCell">
    <xdr:from>
      <xdr:col>1</xdr:col>
      <xdr:colOff>28575</xdr:colOff>
      <xdr:row>1466</xdr:row>
      <xdr:rowOff>168275</xdr:rowOff>
    </xdr:from>
    <xdr:to>
      <xdr:col>1</xdr:col>
      <xdr:colOff>511175</xdr:colOff>
      <xdr:row>1467</xdr:row>
      <xdr:rowOff>114300</xdr:rowOff>
    </xdr:to>
    <xdr:pic>
      <xdr:nvPicPr>
        <xdr:cNvPr id="5912" name="Subgraph-DelhiTweeter">
          <a:extLst>
            <a:ext uri="{FF2B5EF4-FFF2-40B4-BE49-F238E27FC236}">
              <a16:creationId xmlns:a16="http://schemas.microsoft.com/office/drawing/2014/main" id="{BAD4B793-461E-4824-80B4-434249E1F20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4569650"/>
          <a:ext cx="482600" cy="317500"/>
        </a:xfrm>
        <a:prstGeom prst="rect">
          <a:avLst/>
        </a:prstGeom>
      </xdr:spPr>
    </xdr:pic>
    <xdr:clientData/>
  </xdr:twoCellAnchor>
  <xdr:twoCellAnchor editAs="oneCell">
    <xdr:from>
      <xdr:col>1</xdr:col>
      <xdr:colOff>28575</xdr:colOff>
      <xdr:row>1467</xdr:row>
      <xdr:rowOff>165100</xdr:rowOff>
    </xdr:from>
    <xdr:to>
      <xdr:col>1</xdr:col>
      <xdr:colOff>511175</xdr:colOff>
      <xdr:row>1468</xdr:row>
      <xdr:rowOff>111125</xdr:rowOff>
    </xdr:to>
    <xdr:pic>
      <xdr:nvPicPr>
        <xdr:cNvPr id="5916" name="Subgraph-sanjukta">
          <a:extLst>
            <a:ext uri="{FF2B5EF4-FFF2-40B4-BE49-F238E27FC236}">
              <a16:creationId xmlns:a16="http://schemas.microsoft.com/office/drawing/2014/main" id="{30A25A0F-8830-4196-A85D-B60185E2D02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4937950"/>
          <a:ext cx="482600" cy="317500"/>
        </a:xfrm>
        <a:prstGeom prst="rect">
          <a:avLst/>
        </a:prstGeom>
      </xdr:spPr>
    </xdr:pic>
    <xdr:clientData/>
  </xdr:twoCellAnchor>
  <xdr:twoCellAnchor editAs="oneCell">
    <xdr:from>
      <xdr:col>1</xdr:col>
      <xdr:colOff>28575</xdr:colOff>
      <xdr:row>1468</xdr:row>
      <xdr:rowOff>161925</xdr:rowOff>
    </xdr:from>
    <xdr:to>
      <xdr:col>1</xdr:col>
      <xdr:colOff>511175</xdr:colOff>
      <xdr:row>1469</xdr:row>
      <xdr:rowOff>101600</xdr:rowOff>
    </xdr:to>
    <xdr:pic>
      <xdr:nvPicPr>
        <xdr:cNvPr id="5920" name="Subgraph-FOX10Phoenix">
          <a:extLst>
            <a:ext uri="{FF2B5EF4-FFF2-40B4-BE49-F238E27FC236}">
              <a16:creationId xmlns:a16="http://schemas.microsoft.com/office/drawing/2014/main" id="{4D23317E-EE1E-4F3E-91AF-23F67FB186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5306250"/>
          <a:ext cx="482600" cy="317500"/>
        </a:xfrm>
        <a:prstGeom prst="rect">
          <a:avLst/>
        </a:prstGeom>
      </xdr:spPr>
    </xdr:pic>
    <xdr:clientData/>
  </xdr:twoCellAnchor>
  <xdr:twoCellAnchor editAs="oneCell">
    <xdr:from>
      <xdr:col>1</xdr:col>
      <xdr:colOff>28575</xdr:colOff>
      <xdr:row>1469</xdr:row>
      <xdr:rowOff>158750</xdr:rowOff>
    </xdr:from>
    <xdr:to>
      <xdr:col>1</xdr:col>
      <xdr:colOff>511175</xdr:colOff>
      <xdr:row>1470</xdr:row>
      <xdr:rowOff>104775</xdr:rowOff>
    </xdr:to>
    <xdr:pic>
      <xdr:nvPicPr>
        <xdr:cNvPr id="5924" name="Subgraph-jlumfox10">
          <a:extLst>
            <a:ext uri="{FF2B5EF4-FFF2-40B4-BE49-F238E27FC236}">
              <a16:creationId xmlns:a16="http://schemas.microsoft.com/office/drawing/2014/main" id="{795317DC-03F8-4C1A-B576-52849035A04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45674550"/>
          <a:ext cx="482600" cy="317500"/>
        </a:xfrm>
        <a:prstGeom prst="rect">
          <a:avLst/>
        </a:prstGeom>
      </xdr:spPr>
    </xdr:pic>
    <xdr:clientData/>
  </xdr:twoCellAnchor>
  <xdr:twoCellAnchor editAs="oneCell">
    <xdr:from>
      <xdr:col>1</xdr:col>
      <xdr:colOff>28575</xdr:colOff>
      <xdr:row>1470</xdr:row>
      <xdr:rowOff>155575</xdr:rowOff>
    </xdr:from>
    <xdr:to>
      <xdr:col>1</xdr:col>
      <xdr:colOff>511175</xdr:colOff>
      <xdr:row>1471</xdr:row>
      <xdr:rowOff>101600</xdr:rowOff>
    </xdr:to>
    <xdr:pic>
      <xdr:nvPicPr>
        <xdr:cNvPr id="5928" name="Subgraph-MakdaFantaye">
          <a:extLst>
            <a:ext uri="{FF2B5EF4-FFF2-40B4-BE49-F238E27FC236}">
              <a16:creationId xmlns:a16="http://schemas.microsoft.com/office/drawing/2014/main" id="{017B75DD-1BF2-4C03-8332-4848A706B32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6042850"/>
          <a:ext cx="482600" cy="317500"/>
        </a:xfrm>
        <a:prstGeom prst="rect">
          <a:avLst/>
        </a:prstGeom>
      </xdr:spPr>
    </xdr:pic>
    <xdr:clientData/>
  </xdr:twoCellAnchor>
  <xdr:twoCellAnchor editAs="oneCell">
    <xdr:from>
      <xdr:col>1</xdr:col>
      <xdr:colOff>28575</xdr:colOff>
      <xdr:row>1471</xdr:row>
      <xdr:rowOff>152400</xdr:rowOff>
    </xdr:from>
    <xdr:to>
      <xdr:col>1</xdr:col>
      <xdr:colOff>511175</xdr:colOff>
      <xdr:row>1472</xdr:row>
      <xdr:rowOff>104775</xdr:rowOff>
    </xdr:to>
    <xdr:pic>
      <xdr:nvPicPr>
        <xdr:cNvPr id="5932" name="Subgraph-Rudolf81769597">
          <a:extLst>
            <a:ext uri="{FF2B5EF4-FFF2-40B4-BE49-F238E27FC236}">
              <a16:creationId xmlns:a16="http://schemas.microsoft.com/office/drawing/2014/main" id="{CBDCA986-5D59-4A62-9339-5C5B510483B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6411150"/>
          <a:ext cx="482600" cy="317500"/>
        </a:xfrm>
        <a:prstGeom prst="rect">
          <a:avLst/>
        </a:prstGeom>
      </xdr:spPr>
    </xdr:pic>
    <xdr:clientData/>
  </xdr:twoCellAnchor>
  <xdr:twoCellAnchor editAs="oneCell">
    <xdr:from>
      <xdr:col>1</xdr:col>
      <xdr:colOff>28575</xdr:colOff>
      <xdr:row>1472</xdr:row>
      <xdr:rowOff>149225</xdr:rowOff>
    </xdr:from>
    <xdr:to>
      <xdr:col>1</xdr:col>
      <xdr:colOff>511175</xdr:colOff>
      <xdr:row>1473</xdr:row>
      <xdr:rowOff>95250</xdr:rowOff>
    </xdr:to>
    <xdr:pic>
      <xdr:nvPicPr>
        <xdr:cNvPr id="5936" name="Subgraph-ComfyCrush">
          <a:extLst>
            <a:ext uri="{FF2B5EF4-FFF2-40B4-BE49-F238E27FC236}">
              <a16:creationId xmlns:a16="http://schemas.microsoft.com/office/drawing/2014/main" id="{A2ED9CA1-FC71-4045-BBE1-C45569A4DD8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6779450"/>
          <a:ext cx="482600" cy="317500"/>
        </a:xfrm>
        <a:prstGeom prst="rect">
          <a:avLst/>
        </a:prstGeom>
      </xdr:spPr>
    </xdr:pic>
    <xdr:clientData/>
  </xdr:twoCellAnchor>
  <xdr:twoCellAnchor editAs="oneCell">
    <xdr:from>
      <xdr:col>1</xdr:col>
      <xdr:colOff>28575</xdr:colOff>
      <xdr:row>1473</xdr:row>
      <xdr:rowOff>146050</xdr:rowOff>
    </xdr:from>
    <xdr:to>
      <xdr:col>1</xdr:col>
      <xdr:colOff>511175</xdr:colOff>
      <xdr:row>1474</xdr:row>
      <xdr:rowOff>92075</xdr:rowOff>
    </xdr:to>
    <xdr:pic>
      <xdr:nvPicPr>
        <xdr:cNvPr id="5940" name="Subgraph-TheOfficerTatum">
          <a:extLst>
            <a:ext uri="{FF2B5EF4-FFF2-40B4-BE49-F238E27FC236}">
              <a16:creationId xmlns:a16="http://schemas.microsoft.com/office/drawing/2014/main" id="{C615F4F2-91FB-4C13-B503-B9DA25B0942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7147750"/>
          <a:ext cx="482600" cy="317500"/>
        </a:xfrm>
        <a:prstGeom prst="rect">
          <a:avLst/>
        </a:prstGeom>
      </xdr:spPr>
    </xdr:pic>
    <xdr:clientData/>
  </xdr:twoCellAnchor>
  <xdr:twoCellAnchor editAs="oneCell">
    <xdr:from>
      <xdr:col>1</xdr:col>
      <xdr:colOff>28575</xdr:colOff>
      <xdr:row>1474</xdr:row>
      <xdr:rowOff>142875</xdr:rowOff>
    </xdr:from>
    <xdr:to>
      <xdr:col>1</xdr:col>
      <xdr:colOff>511175</xdr:colOff>
      <xdr:row>1475</xdr:row>
      <xdr:rowOff>82550</xdr:rowOff>
    </xdr:to>
    <xdr:pic>
      <xdr:nvPicPr>
        <xdr:cNvPr id="5944" name="Subgraph-StanSindel">
          <a:extLst>
            <a:ext uri="{FF2B5EF4-FFF2-40B4-BE49-F238E27FC236}">
              <a16:creationId xmlns:a16="http://schemas.microsoft.com/office/drawing/2014/main" id="{398D45CC-4F4E-4F38-8A3C-9A20ACC1497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47516050"/>
          <a:ext cx="482600" cy="317500"/>
        </a:xfrm>
        <a:prstGeom prst="rect">
          <a:avLst/>
        </a:prstGeom>
      </xdr:spPr>
    </xdr:pic>
    <xdr:clientData/>
  </xdr:twoCellAnchor>
  <xdr:twoCellAnchor editAs="oneCell">
    <xdr:from>
      <xdr:col>1</xdr:col>
      <xdr:colOff>28575</xdr:colOff>
      <xdr:row>1475</xdr:row>
      <xdr:rowOff>139700</xdr:rowOff>
    </xdr:from>
    <xdr:to>
      <xdr:col>1</xdr:col>
      <xdr:colOff>511175</xdr:colOff>
      <xdr:row>1476</xdr:row>
      <xdr:rowOff>85725</xdr:rowOff>
    </xdr:to>
    <xdr:pic>
      <xdr:nvPicPr>
        <xdr:cNvPr id="5948" name="Subgraph-LasVegasLocally">
          <a:extLst>
            <a:ext uri="{FF2B5EF4-FFF2-40B4-BE49-F238E27FC236}">
              <a16:creationId xmlns:a16="http://schemas.microsoft.com/office/drawing/2014/main" id="{959CC037-1898-474C-9841-78A0044B6CD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47884350"/>
          <a:ext cx="482600" cy="317500"/>
        </a:xfrm>
        <a:prstGeom prst="rect">
          <a:avLst/>
        </a:prstGeom>
      </xdr:spPr>
    </xdr:pic>
    <xdr:clientData/>
  </xdr:twoCellAnchor>
  <xdr:twoCellAnchor editAs="oneCell">
    <xdr:from>
      <xdr:col>1</xdr:col>
      <xdr:colOff>28575</xdr:colOff>
      <xdr:row>1476</xdr:row>
      <xdr:rowOff>136525</xdr:rowOff>
    </xdr:from>
    <xdr:to>
      <xdr:col>1</xdr:col>
      <xdr:colOff>511175</xdr:colOff>
      <xdr:row>1477</xdr:row>
      <xdr:rowOff>82550</xdr:rowOff>
    </xdr:to>
    <xdr:pic>
      <xdr:nvPicPr>
        <xdr:cNvPr id="5952" name="Subgraph-JonnyBlu">
          <a:extLst>
            <a:ext uri="{FF2B5EF4-FFF2-40B4-BE49-F238E27FC236}">
              <a16:creationId xmlns:a16="http://schemas.microsoft.com/office/drawing/2014/main" id="{81C5ABBA-92B8-4F9C-8D1F-771FECDA333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548252650"/>
          <a:ext cx="482600" cy="317500"/>
        </a:xfrm>
        <a:prstGeom prst="rect">
          <a:avLst/>
        </a:prstGeom>
      </xdr:spPr>
    </xdr:pic>
    <xdr:clientData/>
  </xdr:twoCellAnchor>
  <xdr:twoCellAnchor editAs="oneCell">
    <xdr:from>
      <xdr:col>1</xdr:col>
      <xdr:colOff>28575</xdr:colOff>
      <xdr:row>1477</xdr:row>
      <xdr:rowOff>133350</xdr:rowOff>
    </xdr:from>
    <xdr:to>
      <xdr:col>1</xdr:col>
      <xdr:colOff>511175</xdr:colOff>
      <xdr:row>1478</xdr:row>
      <xdr:rowOff>85725</xdr:rowOff>
    </xdr:to>
    <xdr:pic>
      <xdr:nvPicPr>
        <xdr:cNvPr id="5956" name="Subgraph-garybrimson">
          <a:extLst>
            <a:ext uri="{FF2B5EF4-FFF2-40B4-BE49-F238E27FC236}">
              <a16:creationId xmlns:a16="http://schemas.microsoft.com/office/drawing/2014/main" id="{D40CA484-7D20-48BD-970E-CA7DE24201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48620950"/>
          <a:ext cx="482600" cy="317500"/>
        </a:xfrm>
        <a:prstGeom prst="rect">
          <a:avLst/>
        </a:prstGeom>
      </xdr:spPr>
    </xdr:pic>
    <xdr:clientData/>
  </xdr:twoCellAnchor>
  <xdr:twoCellAnchor editAs="oneCell">
    <xdr:from>
      <xdr:col>1</xdr:col>
      <xdr:colOff>28575</xdr:colOff>
      <xdr:row>1478</xdr:row>
      <xdr:rowOff>130175</xdr:rowOff>
    </xdr:from>
    <xdr:to>
      <xdr:col>1</xdr:col>
      <xdr:colOff>511175</xdr:colOff>
      <xdr:row>1479</xdr:row>
      <xdr:rowOff>76200</xdr:rowOff>
    </xdr:to>
    <xdr:pic>
      <xdr:nvPicPr>
        <xdr:cNvPr id="5960" name="Subgraph-EssentialVirgo">
          <a:extLst>
            <a:ext uri="{FF2B5EF4-FFF2-40B4-BE49-F238E27FC236}">
              <a16:creationId xmlns:a16="http://schemas.microsoft.com/office/drawing/2014/main" id="{1BDB558E-A736-42B6-9FFA-2F7E50705F8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48989250"/>
          <a:ext cx="482600" cy="317500"/>
        </a:xfrm>
        <a:prstGeom prst="rect">
          <a:avLst/>
        </a:prstGeom>
      </xdr:spPr>
    </xdr:pic>
    <xdr:clientData/>
  </xdr:twoCellAnchor>
  <xdr:twoCellAnchor editAs="oneCell">
    <xdr:from>
      <xdr:col>1</xdr:col>
      <xdr:colOff>28575</xdr:colOff>
      <xdr:row>1479</xdr:row>
      <xdr:rowOff>127000</xdr:rowOff>
    </xdr:from>
    <xdr:to>
      <xdr:col>1</xdr:col>
      <xdr:colOff>511175</xdr:colOff>
      <xdr:row>1480</xdr:row>
      <xdr:rowOff>73025</xdr:rowOff>
    </xdr:to>
    <xdr:pic>
      <xdr:nvPicPr>
        <xdr:cNvPr id="5964" name="Subgraph-jimmybuffalo716">
          <a:extLst>
            <a:ext uri="{FF2B5EF4-FFF2-40B4-BE49-F238E27FC236}">
              <a16:creationId xmlns:a16="http://schemas.microsoft.com/office/drawing/2014/main" id="{5AE4DD2C-89FD-46B5-8EC0-5CBB8A1CA7F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49357550"/>
          <a:ext cx="482600" cy="317500"/>
        </a:xfrm>
        <a:prstGeom prst="rect">
          <a:avLst/>
        </a:prstGeom>
      </xdr:spPr>
    </xdr:pic>
    <xdr:clientData/>
  </xdr:twoCellAnchor>
  <xdr:twoCellAnchor editAs="oneCell">
    <xdr:from>
      <xdr:col>1</xdr:col>
      <xdr:colOff>28575</xdr:colOff>
      <xdr:row>1480</xdr:row>
      <xdr:rowOff>123825</xdr:rowOff>
    </xdr:from>
    <xdr:to>
      <xdr:col>1</xdr:col>
      <xdr:colOff>511175</xdr:colOff>
      <xdr:row>1481</xdr:row>
      <xdr:rowOff>63500</xdr:rowOff>
    </xdr:to>
    <xdr:pic>
      <xdr:nvPicPr>
        <xdr:cNvPr id="5968" name="Subgraph-PatrickMagner6">
          <a:extLst>
            <a:ext uri="{FF2B5EF4-FFF2-40B4-BE49-F238E27FC236}">
              <a16:creationId xmlns:a16="http://schemas.microsoft.com/office/drawing/2014/main" id="{E582B566-CFCE-4C2C-BBD9-8545881E86A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49725850"/>
          <a:ext cx="482600" cy="317500"/>
        </a:xfrm>
        <a:prstGeom prst="rect">
          <a:avLst/>
        </a:prstGeom>
      </xdr:spPr>
    </xdr:pic>
    <xdr:clientData/>
  </xdr:twoCellAnchor>
  <xdr:twoCellAnchor editAs="oneCell">
    <xdr:from>
      <xdr:col>1</xdr:col>
      <xdr:colOff>28575</xdr:colOff>
      <xdr:row>1481</xdr:row>
      <xdr:rowOff>120650</xdr:rowOff>
    </xdr:from>
    <xdr:to>
      <xdr:col>1</xdr:col>
      <xdr:colOff>511175</xdr:colOff>
      <xdr:row>1482</xdr:row>
      <xdr:rowOff>66675</xdr:rowOff>
    </xdr:to>
    <xdr:pic>
      <xdr:nvPicPr>
        <xdr:cNvPr id="5972" name="Subgraph-iiskimberly">
          <a:extLst>
            <a:ext uri="{FF2B5EF4-FFF2-40B4-BE49-F238E27FC236}">
              <a16:creationId xmlns:a16="http://schemas.microsoft.com/office/drawing/2014/main" id="{80C72938-F980-4FBE-BF01-FC0B071A023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50094150"/>
          <a:ext cx="482600" cy="317500"/>
        </a:xfrm>
        <a:prstGeom prst="rect">
          <a:avLst/>
        </a:prstGeom>
      </xdr:spPr>
    </xdr:pic>
    <xdr:clientData/>
  </xdr:twoCellAnchor>
  <xdr:twoCellAnchor editAs="oneCell">
    <xdr:from>
      <xdr:col>1</xdr:col>
      <xdr:colOff>28575</xdr:colOff>
      <xdr:row>1482</xdr:row>
      <xdr:rowOff>117475</xdr:rowOff>
    </xdr:from>
    <xdr:to>
      <xdr:col>1</xdr:col>
      <xdr:colOff>511175</xdr:colOff>
      <xdr:row>1483</xdr:row>
      <xdr:rowOff>63500</xdr:rowOff>
    </xdr:to>
    <xdr:pic>
      <xdr:nvPicPr>
        <xdr:cNvPr id="5976" name="Subgraph-tigershockey5">
          <a:extLst>
            <a:ext uri="{FF2B5EF4-FFF2-40B4-BE49-F238E27FC236}">
              <a16:creationId xmlns:a16="http://schemas.microsoft.com/office/drawing/2014/main" id="{4834F4FE-4C0C-4670-AE20-2236D8B2B88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50462450"/>
          <a:ext cx="482600" cy="317500"/>
        </a:xfrm>
        <a:prstGeom prst="rect">
          <a:avLst/>
        </a:prstGeom>
      </xdr:spPr>
    </xdr:pic>
    <xdr:clientData/>
  </xdr:twoCellAnchor>
  <xdr:twoCellAnchor editAs="oneCell">
    <xdr:from>
      <xdr:col>1</xdr:col>
      <xdr:colOff>28575</xdr:colOff>
      <xdr:row>1483</xdr:row>
      <xdr:rowOff>114300</xdr:rowOff>
    </xdr:from>
    <xdr:to>
      <xdr:col>1</xdr:col>
      <xdr:colOff>511175</xdr:colOff>
      <xdr:row>1484</xdr:row>
      <xdr:rowOff>66675</xdr:rowOff>
    </xdr:to>
    <xdr:pic>
      <xdr:nvPicPr>
        <xdr:cNvPr id="5980" name="Subgraph-20Buff">
          <a:extLst>
            <a:ext uri="{FF2B5EF4-FFF2-40B4-BE49-F238E27FC236}">
              <a16:creationId xmlns:a16="http://schemas.microsoft.com/office/drawing/2014/main" id="{E081EDED-82C4-4A5C-B465-ACBAF92937A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0830750"/>
          <a:ext cx="482600" cy="317500"/>
        </a:xfrm>
        <a:prstGeom prst="rect">
          <a:avLst/>
        </a:prstGeom>
      </xdr:spPr>
    </xdr:pic>
    <xdr:clientData/>
  </xdr:twoCellAnchor>
  <xdr:twoCellAnchor editAs="oneCell">
    <xdr:from>
      <xdr:col>1</xdr:col>
      <xdr:colOff>28575</xdr:colOff>
      <xdr:row>1484</xdr:row>
      <xdr:rowOff>111125</xdr:rowOff>
    </xdr:from>
    <xdr:to>
      <xdr:col>1</xdr:col>
      <xdr:colOff>511175</xdr:colOff>
      <xdr:row>1485</xdr:row>
      <xdr:rowOff>57150</xdr:rowOff>
    </xdr:to>
    <xdr:pic>
      <xdr:nvPicPr>
        <xdr:cNvPr id="5984" name="Subgraph-Jetpilotjohn12">
          <a:extLst>
            <a:ext uri="{FF2B5EF4-FFF2-40B4-BE49-F238E27FC236}">
              <a16:creationId xmlns:a16="http://schemas.microsoft.com/office/drawing/2014/main" id="{9528CB2A-A121-46D8-83F5-884E46F8B79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51199050"/>
          <a:ext cx="482600" cy="317500"/>
        </a:xfrm>
        <a:prstGeom prst="rect">
          <a:avLst/>
        </a:prstGeom>
      </xdr:spPr>
    </xdr:pic>
    <xdr:clientData/>
  </xdr:twoCellAnchor>
  <xdr:twoCellAnchor editAs="oneCell">
    <xdr:from>
      <xdr:col>1</xdr:col>
      <xdr:colOff>28575</xdr:colOff>
      <xdr:row>1485</xdr:row>
      <xdr:rowOff>107950</xdr:rowOff>
    </xdr:from>
    <xdr:to>
      <xdr:col>1</xdr:col>
      <xdr:colOff>511175</xdr:colOff>
      <xdr:row>1486</xdr:row>
      <xdr:rowOff>53975</xdr:rowOff>
    </xdr:to>
    <xdr:pic>
      <xdr:nvPicPr>
        <xdr:cNvPr id="5988" name="Subgraph-SecretaryCarson">
          <a:extLst>
            <a:ext uri="{FF2B5EF4-FFF2-40B4-BE49-F238E27FC236}">
              <a16:creationId xmlns:a16="http://schemas.microsoft.com/office/drawing/2014/main" id="{A9692D02-9752-42D6-91AC-E631368FE28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1567350"/>
          <a:ext cx="482600" cy="317500"/>
        </a:xfrm>
        <a:prstGeom prst="rect">
          <a:avLst/>
        </a:prstGeom>
      </xdr:spPr>
    </xdr:pic>
    <xdr:clientData/>
  </xdr:twoCellAnchor>
  <xdr:twoCellAnchor editAs="oneCell">
    <xdr:from>
      <xdr:col>1</xdr:col>
      <xdr:colOff>28575</xdr:colOff>
      <xdr:row>1486</xdr:row>
      <xdr:rowOff>104775</xdr:rowOff>
    </xdr:from>
    <xdr:to>
      <xdr:col>1</xdr:col>
      <xdr:colOff>511175</xdr:colOff>
      <xdr:row>1487</xdr:row>
      <xdr:rowOff>44450</xdr:rowOff>
    </xdr:to>
    <xdr:pic>
      <xdr:nvPicPr>
        <xdr:cNvPr id="5992" name="Subgraph-AARP">
          <a:extLst>
            <a:ext uri="{FF2B5EF4-FFF2-40B4-BE49-F238E27FC236}">
              <a16:creationId xmlns:a16="http://schemas.microsoft.com/office/drawing/2014/main" id="{C6D5E8BD-C2AF-4B9C-AC4B-25AD376DF81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1935650"/>
          <a:ext cx="482600" cy="317500"/>
        </a:xfrm>
        <a:prstGeom prst="rect">
          <a:avLst/>
        </a:prstGeom>
      </xdr:spPr>
    </xdr:pic>
    <xdr:clientData/>
  </xdr:twoCellAnchor>
  <xdr:twoCellAnchor editAs="oneCell">
    <xdr:from>
      <xdr:col>1</xdr:col>
      <xdr:colOff>28575</xdr:colOff>
      <xdr:row>1487</xdr:row>
      <xdr:rowOff>101600</xdr:rowOff>
    </xdr:from>
    <xdr:to>
      <xdr:col>1</xdr:col>
      <xdr:colOff>511175</xdr:colOff>
      <xdr:row>1488</xdr:row>
      <xdr:rowOff>47625</xdr:rowOff>
    </xdr:to>
    <xdr:pic>
      <xdr:nvPicPr>
        <xdr:cNvPr id="5996" name="Subgraph-McDonalds">
          <a:extLst>
            <a:ext uri="{FF2B5EF4-FFF2-40B4-BE49-F238E27FC236}">
              <a16:creationId xmlns:a16="http://schemas.microsoft.com/office/drawing/2014/main" id="{0E477409-0985-4ECC-A8DA-4DC97B9693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2303950"/>
          <a:ext cx="482600" cy="317500"/>
        </a:xfrm>
        <a:prstGeom prst="rect">
          <a:avLst/>
        </a:prstGeom>
      </xdr:spPr>
    </xdr:pic>
    <xdr:clientData/>
  </xdr:twoCellAnchor>
  <xdr:twoCellAnchor editAs="oneCell">
    <xdr:from>
      <xdr:col>1</xdr:col>
      <xdr:colOff>28575</xdr:colOff>
      <xdr:row>1488</xdr:row>
      <xdr:rowOff>98425</xdr:rowOff>
    </xdr:from>
    <xdr:to>
      <xdr:col>1</xdr:col>
      <xdr:colOff>511175</xdr:colOff>
      <xdr:row>1489</xdr:row>
      <xdr:rowOff>44450</xdr:rowOff>
    </xdr:to>
    <xdr:pic>
      <xdr:nvPicPr>
        <xdr:cNvPr id="6000" name="Subgraph-BurgerKing">
          <a:extLst>
            <a:ext uri="{FF2B5EF4-FFF2-40B4-BE49-F238E27FC236}">
              <a16:creationId xmlns:a16="http://schemas.microsoft.com/office/drawing/2014/main" id="{74F92E16-B0CB-4A5D-97F9-2F0D49CA5E6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2672250"/>
          <a:ext cx="482600" cy="317500"/>
        </a:xfrm>
        <a:prstGeom prst="rect">
          <a:avLst/>
        </a:prstGeom>
      </xdr:spPr>
    </xdr:pic>
    <xdr:clientData/>
  </xdr:twoCellAnchor>
  <xdr:twoCellAnchor editAs="oneCell">
    <xdr:from>
      <xdr:col>1</xdr:col>
      <xdr:colOff>28575</xdr:colOff>
      <xdr:row>1489</xdr:row>
      <xdr:rowOff>95250</xdr:rowOff>
    </xdr:from>
    <xdr:to>
      <xdr:col>1</xdr:col>
      <xdr:colOff>511175</xdr:colOff>
      <xdr:row>1490</xdr:row>
      <xdr:rowOff>47625</xdr:rowOff>
    </xdr:to>
    <xdr:pic>
      <xdr:nvPicPr>
        <xdr:cNvPr id="6004" name="Subgraph-1punchwomen">
          <a:extLst>
            <a:ext uri="{FF2B5EF4-FFF2-40B4-BE49-F238E27FC236}">
              <a16:creationId xmlns:a16="http://schemas.microsoft.com/office/drawing/2014/main" id="{85F42E0E-E46E-4A95-9B4A-402B65D50C3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53040550"/>
          <a:ext cx="482600" cy="317500"/>
        </a:xfrm>
        <a:prstGeom prst="rect">
          <a:avLst/>
        </a:prstGeom>
      </xdr:spPr>
    </xdr:pic>
    <xdr:clientData/>
  </xdr:twoCellAnchor>
  <xdr:twoCellAnchor editAs="oneCell">
    <xdr:from>
      <xdr:col>1</xdr:col>
      <xdr:colOff>28575</xdr:colOff>
      <xdr:row>1490</xdr:row>
      <xdr:rowOff>92075</xdr:rowOff>
    </xdr:from>
    <xdr:to>
      <xdr:col>1</xdr:col>
      <xdr:colOff>511175</xdr:colOff>
      <xdr:row>1491</xdr:row>
      <xdr:rowOff>38100</xdr:rowOff>
    </xdr:to>
    <xdr:pic>
      <xdr:nvPicPr>
        <xdr:cNvPr id="6008" name="Subgraph-PNWDemVoter">
          <a:extLst>
            <a:ext uri="{FF2B5EF4-FFF2-40B4-BE49-F238E27FC236}">
              <a16:creationId xmlns:a16="http://schemas.microsoft.com/office/drawing/2014/main" id="{ECD78E6C-7915-450B-8654-C08E741BF10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3408850"/>
          <a:ext cx="482600" cy="317500"/>
        </a:xfrm>
        <a:prstGeom prst="rect">
          <a:avLst/>
        </a:prstGeom>
      </xdr:spPr>
    </xdr:pic>
    <xdr:clientData/>
  </xdr:twoCellAnchor>
  <xdr:twoCellAnchor editAs="oneCell">
    <xdr:from>
      <xdr:col>1</xdr:col>
      <xdr:colOff>28575</xdr:colOff>
      <xdr:row>1491</xdr:row>
      <xdr:rowOff>88900</xdr:rowOff>
    </xdr:from>
    <xdr:to>
      <xdr:col>1</xdr:col>
      <xdr:colOff>511175</xdr:colOff>
      <xdr:row>1492</xdr:row>
      <xdr:rowOff>34925</xdr:rowOff>
    </xdr:to>
    <xdr:pic>
      <xdr:nvPicPr>
        <xdr:cNvPr id="6012" name="Subgraph-SashaBeauloux">
          <a:extLst>
            <a:ext uri="{FF2B5EF4-FFF2-40B4-BE49-F238E27FC236}">
              <a16:creationId xmlns:a16="http://schemas.microsoft.com/office/drawing/2014/main" id="{7A381C77-8F81-40C3-B8AC-5EF616CDFD1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53777150"/>
          <a:ext cx="482600" cy="317500"/>
        </a:xfrm>
        <a:prstGeom prst="rect">
          <a:avLst/>
        </a:prstGeom>
      </xdr:spPr>
    </xdr:pic>
    <xdr:clientData/>
  </xdr:twoCellAnchor>
  <xdr:twoCellAnchor editAs="oneCell">
    <xdr:from>
      <xdr:col>1</xdr:col>
      <xdr:colOff>28575</xdr:colOff>
      <xdr:row>1492</xdr:row>
      <xdr:rowOff>85725</xdr:rowOff>
    </xdr:from>
    <xdr:to>
      <xdr:col>1</xdr:col>
      <xdr:colOff>511175</xdr:colOff>
      <xdr:row>1493</xdr:row>
      <xdr:rowOff>25400</xdr:rowOff>
    </xdr:to>
    <xdr:pic>
      <xdr:nvPicPr>
        <xdr:cNvPr id="6016" name="Subgraph-thenailpolisher">
          <a:extLst>
            <a:ext uri="{FF2B5EF4-FFF2-40B4-BE49-F238E27FC236}">
              <a16:creationId xmlns:a16="http://schemas.microsoft.com/office/drawing/2014/main" id="{606B2F6A-11BD-484D-A7C0-67645BE01AC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4145450"/>
          <a:ext cx="482600" cy="317500"/>
        </a:xfrm>
        <a:prstGeom prst="rect">
          <a:avLst/>
        </a:prstGeom>
      </xdr:spPr>
    </xdr:pic>
    <xdr:clientData/>
  </xdr:twoCellAnchor>
  <xdr:twoCellAnchor editAs="oneCell">
    <xdr:from>
      <xdr:col>1</xdr:col>
      <xdr:colOff>28575</xdr:colOff>
      <xdr:row>1493</xdr:row>
      <xdr:rowOff>82550</xdr:rowOff>
    </xdr:from>
    <xdr:to>
      <xdr:col>1</xdr:col>
      <xdr:colOff>511175</xdr:colOff>
      <xdr:row>1494</xdr:row>
      <xdr:rowOff>28575</xdr:rowOff>
    </xdr:to>
    <xdr:pic>
      <xdr:nvPicPr>
        <xdr:cNvPr id="6020" name="Subgraph-jankru81">
          <a:extLst>
            <a:ext uri="{FF2B5EF4-FFF2-40B4-BE49-F238E27FC236}">
              <a16:creationId xmlns:a16="http://schemas.microsoft.com/office/drawing/2014/main" id="{990FE229-9295-43DD-86D7-AEBB8154C19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4513750"/>
          <a:ext cx="482600" cy="317500"/>
        </a:xfrm>
        <a:prstGeom prst="rect">
          <a:avLst/>
        </a:prstGeom>
      </xdr:spPr>
    </xdr:pic>
    <xdr:clientData/>
  </xdr:twoCellAnchor>
  <xdr:twoCellAnchor editAs="oneCell">
    <xdr:from>
      <xdr:col>1</xdr:col>
      <xdr:colOff>28575</xdr:colOff>
      <xdr:row>1494</xdr:row>
      <xdr:rowOff>79375</xdr:rowOff>
    </xdr:from>
    <xdr:to>
      <xdr:col>1</xdr:col>
      <xdr:colOff>511175</xdr:colOff>
      <xdr:row>1495</xdr:row>
      <xdr:rowOff>25400</xdr:rowOff>
    </xdr:to>
    <xdr:pic>
      <xdr:nvPicPr>
        <xdr:cNvPr id="6024" name="Subgraph-jonahtim23">
          <a:extLst>
            <a:ext uri="{FF2B5EF4-FFF2-40B4-BE49-F238E27FC236}">
              <a16:creationId xmlns:a16="http://schemas.microsoft.com/office/drawing/2014/main" id="{9E199396-A8EF-49D9-B99C-05A5BB4E44A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54882050"/>
          <a:ext cx="482600" cy="317500"/>
        </a:xfrm>
        <a:prstGeom prst="rect">
          <a:avLst/>
        </a:prstGeom>
      </xdr:spPr>
    </xdr:pic>
    <xdr:clientData/>
  </xdr:twoCellAnchor>
  <xdr:twoCellAnchor editAs="oneCell">
    <xdr:from>
      <xdr:col>1</xdr:col>
      <xdr:colOff>28575</xdr:colOff>
      <xdr:row>1495</xdr:row>
      <xdr:rowOff>76200</xdr:rowOff>
    </xdr:from>
    <xdr:to>
      <xdr:col>1</xdr:col>
      <xdr:colOff>511175</xdr:colOff>
      <xdr:row>1496</xdr:row>
      <xdr:rowOff>28575</xdr:rowOff>
    </xdr:to>
    <xdr:pic>
      <xdr:nvPicPr>
        <xdr:cNvPr id="6028" name="Subgraph-OxxFroxx">
          <a:extLst>
            <a:ext uri="{FF2B5EF4-FFF2-40B4-BE49-F238E27FC236}">
              <a16:creationId xmlns:a16="http://schemas.microsoft.com/office/drawing/2014/main" id="{CC9486EA-B910-46FD-B986-BCD0F647387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55250350"/>
          <a:ext cx="482600" cy="317500"/>
        </a:xfrm>
        <a:prstGeom prst="rect">
          <a:avLst/>
        </a:prstGeom>
      </xdr:spPr>
    </xdr:pic>
    <xdr:clientData/>
  </xdr:twoCellAnchor>
  <xdr:twoCellAnchor editAs="oneCell">
    <xdr:from>
      <xdr:col>1</xdr:col>
      <xdr:colOff>28575</xdr:colOff>
      <xdr:row>1496</xdr:row>
      <xdr:rowOff>73025</xdr:rowOff>
    </xdr:from>
    <xdr:to>
      <xdr:col>1</xdr:col>
      <xdr:colOff>511175</xdr:colOff>
      <xdr:row>1497</xdr:row>
      <xdr:rowOff>19050</xdr:rowOff>
    </xdr:to>
    <xdr:pic>
      <xdr:nvPicPr>
        <xdr:cNvPr id="6032" name="Subgraph-IsicaLynn">
          <a:extLst>
            <a:ext uri="{FF2B5EF4-FFF2-40B4-BE49-F238E27FC236}">
              <a16:creationId xmlns:a16="http://schemas.microsoft.com/office/drawing/2014/main" id="{ED66DD05-A097-4A38-87F5-AF2190B27D2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55618650"/>
          <a:ext cx="482600" cy="317500"/>
        </a:xfrm>
        <a:prstGeom prst="rect">
          <a:avLst/>
        </a:prstGeom>
      </xdr:spPr>
    </xdr:pic>
    <xdr:clientData/>
  </xdr:twoCellAnchor>
  <xdr:twoCellAnchor editAs="oneCell">
    <xdr:from>
      <xdr:col>1</xdr:col>
      <xdr:colOff>28575</xdr:colOff>
      <xdr:row>1497</xdr:row>
      <xdr:rowOff>69850</xdr:rowOff>
    </xdr:from>
    <xdr:to>
      <xdr:col>1</xdr:col>
      <xdr:colOff>511175</xdr:colOff>
      <xdr:row>1498</xdr:row>
      <xdr:rowOff>15875</xdr:rowOff>
    </xdr:to>
    <xdr:pic>
      <xdr:nvPicPr>
        <xdr:cNvPr id="6036" name="Subgraph-RealHughJackman">
          <a:extLst>
            <a:ext uri="{FF2B5EF4-FFF2-40B4-BE49-F238E27FC236}">
              <a16:creationId xmlns:a16="http://schemas.microsoft.com/office/drawing/2014/main" id="{757FEE36-4DD8-4D92-9253-2C9768D1848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55986950"/>
          <a:ext cx="482600" cy="317500"/>
        </a:xfrm>
        <a:prstGeom prst="rect">
          <a:avLst/>
        </a:prstGeom>
      </xdr:spPr>
    </xdr:pic>
    <xdr:clientData/>
  </xdr:twoCellAnchor>
  <xdr:twoCellAnchor editAs="oneCell">
    <xdr:from>
      <xdr:col>1</xdr:col>
      <xdr:colOff>28575</xdr:colOff>
      <xdr:row>1498</xdr:row>
      <xdr:rowOff>66675</xdr:rowOff>
    </xdr:from>
    <xdr:to>
      <xdr:col>1</xdr:col>
      <xdr:colOff>511175</xdr:colOff>
      <xdr:row>1499</xdr:row>
      <xdr:rowOff>6350</xdr:rowOff>
    </xdr:to>
    <xdr:pic>
      <xdr:nvPicPr>
        <xdr:cNvPr id="6040" name="Subgraph-tanksgoodnews">
          <a:extLst>
            <a:ext uri="{FF2B5EF4-FFF2-40B4-BE49-F238E27FC236}">
              <a16:creationId xmlns:a16="http://schemas.microsoft.com/office/drawing/2014/main" id="{1C165F4F-C19B-4E27-A61C-147B84F5E95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6355250"/>
          <a:ext cx="482600" cy="317500"/>
        </a:xfrm>
        <a:prstGeom prst="rect">
          <a:avLst/>
        </a:prstGeom>
      </xdr:spPr>
    </xdr:pic>
    <xdr:clientData/>
  </xdr:twoCellAnchor>
  <xdr:twoCellAnchor editAs="oneCell">
    <xdr:from>
      <xdr:col>1</xdr:col>
      <xdr:colOff>28575</xdr:colOff>
      <xdr:row>1499</xdr:row>
      <xdr:rowOff>63500</xdr:rowOff>
    </xdr:from>
    <xdr:to>
      <xdr:col>1</xdr:col>
      <xdr:colOff>511175</xdr:colOff>
      <xdr:row>1500</xdr:row>
      <xdr:rowOff>9525</xdr:rowOff>
    </xdr:to>
    <xdr:pic>
      <xdr:nvPicPr>
        <xdr:cNvPr id="6044" name="Subgraph-Mjpkim_">
          <a:extLst>
            <a:ext uri="{FF2B5EF4-FFF2-40B4-BE49-F238E27FC236}">
              <a16:creationId xmlns:a16="http://schemas.microsoft.com/office/drawing/2014/main" id="{E8503172-0CC8-401D-AC0D-C472A3F5079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56723550"/>
          <a:ext cx="482600" cy="317500"/>
        </a:xfrm>
        <a:prstGeom prst="rect">
          <a:avLst/>
        </a:prstGeom>
      </xdr:spPr>
    </xdr:pic>
    <xdr:clientData/>
  </xdr:twoCellAnchor>
  <xdr:twoCellAnchor editAs="oneCell">
    <xdr:from>
      <xdr:col>1</xdr:col>
      <xdr:colOff>28575</xdr:colOff>
      <xdr:row>1500</xdr:row>
      <xdr:rowOff>60325</xdr:rowOff>
    </xdr:from>
    <xdr:to>
      <xdr:col>1</xdr:col>
      <xdr:colOff>511175</xdr:colOff>
      <xdr:row>1501</xdr:row>
      <xdr:rowOff>6350</xdr:rowOff>
    </xdr:to>
    <xdr:pic>
      <xdr:nvPicPr>
        <xdr:cNvPr id="6048" name="Subgraph-mintaededulce">
          <a:extLst>
            <a:ext uri="{FF2B5EF4-FFF2-40B4-BE49-F238E27FC236}">
              <a16:creationId xmlns:a16="http://schemas.microsoft.com/office/drawing/2014/main" id="{72BCC370-190A-47CB-846E-2B605A99124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7091850"/>
          <a:ext cx="482600" cy="317500"/>
        </a:xfrm>
        <a:prstGeom prst="rect">
          <a:avLst/>
        </a:prstGeom>
      </xdr:spPr>
    </xdr:pic>
    <xdr:clientData/>
  </xdr:twoCellAnchor>
  <xdr:twoCellAnchor editAs="oneCell">
    <xdr:from>
      <xdr:col>1</xdr:col>
      <xdr:colOff>28575</xdr:colOff>
      <xdr:row>1501</xdr:row>
      <xdr:rowOff>57150</xdr:rowOff>
    </xdr:from>
    <xdr:to>
      <xdr:col>1</xdr:col>
      <xdr:colOff>511175</xdr:colOff>
      <xdr:row>1502</xdr:row>
      <xdr:rowOff>9525</xdr:rowOff>
    </xdr:to>
    <xdr:pic>
      <xdr:nvPicPr>
        <xdr:cNvPr id="6052" name="Subgraph-hobinist">
          <a:extLst>
            <a:ext uri="{FF2B5EF4-FFF2-40B4-BE49-F238E27FC236}">
              <a16:creationId xmlns:a16="http://schemas.microsoft.com/office/drawing/2014/main" id="{0CD6F173-586F-4C3A-A7BD-CCBC5EC809F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7460150"/>
          <a:ext cx="482600" cy="317500"/>
        </a:xfrm>
        <a:prstGeom prst="rect">
          <a:avLst/>
        </a:prstGeom>
      </xdr:spPr>
    </xdr:pic>
    <xdr:clientData/>
  </xdr:twoCellAnchor>
  <xdr:twoCellAnchor editAs="oneCell">
    <xdr:from>
      <xdr:col>1</xdr:col>
      <xdr:colOff>28575</xdr:colOff>
      <xdr:row>1502</xdr:row>
      <xdr:rowOff>53975</xdr:rowOff>
    </xdr:from>
    <xdr:to>
      <xdr:col>1</xdr:col>
      <xdr:colOff>511175</xdr:colOff>
      <xdr:row>1503</xdr:row>
      <xdr:rowOff>0</xdr:rowOff>
    </xdr:to>
    <xdr:pic>
      <xdr:nvPicPr>
        <xdr:cNvPr id="6056" name="Subgraph-NYPD70Pct">
          <a:extLst>
            <a:ext uri="{FF2B5EF4-FFF2-40B4-BE49-F238E27FC236}">
              <a16:creationId xmlns:a16="http://schemas.microsoft.com/office/drawing/2014/main" id="{930D77D1-9F74-4ED5-9849-291D4BEBA368}"/>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557828450"/>
          <a:ext cx="482600" cy="317500"/>
        </a:xfrm>
        <a:prstGeom prst="rect">
          <a:avLst/>
        </a:prstGeom>
      </xdr:spPr>
    </xdr:pic>
    <xdr:clientData/>
  </xdr:twoCellAnchor>
  <xdr:twoCellAnchor editAs="oneCell">
    <xdr:from>
      <xdr:col>1</xdr:col>
      <xdr:colOff>28575</xdr:colOff>
      <xdr:row>1503</xdr:row>
      <xdr:rowOff>50800</xdr:rowOff>
    </xdr:from>
    <xdr:to>
      <xdr:col>1</xdr:col>
      <xdr:colOff>511175</xdr:colOff>
      <xdr:row>1504</xdr:row>
      <xdr:rowOff>1058</xdr:rowOff>
    </xdr:to>
    <xdr:pic>
      <xdr:nvPicPr>
        <xdr:cNvPr id="6060" name="Subgraph-NYPD106Pct">
          <a:extLst>
            <a:ext uri="{FF2B5EF4-FFF2-40B4-BE49-F238E27FC236}">
              <a16:creationId xmlns:a16="http://schemas.microsoft.com/office/drawing/2014/main" id="{DFB3AEF7-E9C1-48C8-BFBA-35FF38337BF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8196750"/>
          <a:ext cx="482600" cy="317500"/>
        </a:xfrm>
        <a:prstGeom prst="rect">
          <a:avLst/>
        </a:prstGeom>
      </xdr:spPr>
    </xdr:pic>
    <xdr:clientData/>
  </xdr:twoCellAnchor>
  <xdr:twoCellAnchor editAs="oneCell">
    <xdr:from>
      <xdr:col>1</xdr:col>
      <xdr:colOff>28575</xdr:colOff>
      <xdr:row>1504</xdr:row>
      <xdr:rowOff>47625</xdr:rowOff>
    </xdr:from>
    <xdr:to>
      <xdr:col>1</xdr:col>
      <xdr:colOff>511175</xdr:colOff>
      <xdr:row>1505</xdr:row>
      <xdr:rowOff>1058</xdr:rowOff>
    </xdr:to>
    <xdr:pic>
      <xdr:nvPicPr>
        <xdr:cNvPr id="6064" name="Subgraph-NYPDSVU">
          <a:extLst>
            <a:ext uri="{FF2B5EF4-FFF2-40B4-BE49-F238E27FC236}">
              <a16:creationId xmlns:a16="http://schemas.microsoft.com/office/drawing/2014/main" id="{26FC1D6A-DB39-4522-9AB2-8732329EDE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8565050"/>
          <a:ext cx="482600" cy="317500"/>
        </a:xfrm>
        <a:prstGeom prst="rect">
          <a:avLst/>
        </a:prstGeom>
      </xdr:spPr>
    </xdr:pic>
    <xdr:clientData/>
  </xdr:twoCellAnchor>
  <xdr:twoCellAnchor editAs="oneCell">
    <xdr:from>
      <xdr:col>1</xdr:col>
      <xdr:colOff>28575</xdr:colOff>
      <xdr:row>1505</xdr:row>
      <xdr:rowOff>44450</xdr:rowOff>
    </xdr:from>
    <xdr:to>
      <xdr:col>1</xdr:col>
      <xdr:colOff>511175</xdr:colOff>
      <xdr:row>1505</xdr:row>
      <xdr:rowOff>361950</xdr:rowOff>
    </xdr:to>
    <xdr:pic>
      <xdr:nvPicPr>
        <xdr:cNvPr id="6068" name="Subgraph-TheAmokz">
          <a:extLst>
            <a:ext uri="{FF2B5EF4-FFF2-40B4-BE49-F238E27FC236}">
              <a16:creationId xmlns:a16="http://schemas.microsoft.com/office/drawing/2014/main" id="{B6662476-1DE0-4CB6-8CCC-0C06868BE0C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8933350"/>
          <a:ext cx="482600" cy="317500"/>
        </a:xfrm>
        <a:prstGeom prst="rect">
          <a:avLst/>
        </a:prstGeom>
      </xdr:spPr>
    </xdr:pic>
    <xdr:clientData/>
  </xdr:twoCellAnchor>
  <xdr:twoCellAnchor editAs="oneCell">
    <xdr:from>
      <xdr:col>1</xdr:col>
      <xdr:colOff>28575</xdr:colOff>
      <xdr:row>1506</xdr:row>
      <xdr:rowOff>41275</xdr:rowOff>
    </xdr:from>
    <xdr:to>
      <xdr:col>1</xdr:col>
      <xdr:colOff>511175</xdr:colOff>
      <xdr:row>1506</xdr:row>
      <xdr:rowOff>358775</xdr:rowOff>
    </xdr:to>
    <xdr:pic>
      <xdr:nvPicPr>
        <xdr:cNvPr id="6072" name="Subgraph-ladyhaw10093904">
          <a:extLst>
            <a:ext uri="{FF2B5EF4-FFF2-40B4-BE49-F238E27FC236}">
              <a16:creationId xmlns:a16="http://schemas.microsoft.com/office/drawing/2014/main" id="{0A25B4CD-74CA-4073-8B2C-230EFFF8CAA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59301650"/>
          <a:ext cx="482600" cy="317500"/>
        </a:xfrm>
        <a:prstGeom prst="rect">
          <a:avLst/>
        </a:prstGeom>
      </xdr:spPr>
    </xdr:pic>
    <xdr:clientData/>
  </xdr:twoCellAnchor>
  <xdr:twoCellAnchor editAs="oneCell">
    <xdr:from>
      <xdr:col>1</xdr:col>
      <xdr:colOff>28575</xdr:colOff>
      <xdr:row>1507</xdr:row>
      <xdr:rowOff>38100</xdr:rowOff>
    </xdr:from>
    <xdr:to>
      <xdr:col>1</xdr:col>
      <xdr:colOff>511175</xdr:colOff>
      <xdr:row>1507</xdr:row>
      <xdr:rowOff>349250</xdr:rowOff>
    </xdr:to>
    <xdr:pic>
      <xdr:nvPicPr>
        <xdr:cNvPr id="6076" name="Subgraph-TheLastRefuge2">
          <a:extLst>
            <a:ext uri="{FF2B5EF4-FFF2-40B4-BE49-F238E27FC236}">
              <a16:creationId xmlns:a16="http://schemas.microsoft.com/office/drawing/2014/main" id="{8DC5DFCD-4A6C-4790-B16D-8117CECD017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59669950"/>
          <a:ext cx="482600" cy="317500"/>
        </a:xfrm>
        <a:prstGeom prst="rect">
          <a:avLst/>
        </a:prstGeom>
      </xdr:spPr>
    </xdr:pic>
    <xdr:clientData/>
  </xdr:twoCellAnchor>
  <xdr:twoCellAnchor editAs="oneCell">
    <xdr:from>
      <xdr:col>1</xdr:col>
      <xdr:colOff>28575</xdr:colOff>
      <xdr:row>1508</xdr:row>
      <xdr:rowOff>34925</xdr:rowOff>
    </xdr:from>
    <xdr:to>
      <xdr:col>1</xdr:col>
      <xdr:colOff>511175</xdr:colOff>
      <xdr:row>1508</xdr:row>
      <xdr:rowOff>352425</xdr:rowOff>
    </xdr:to>
    <xdr:pic>
      <xdr:nvPicPr>
        <xdr:cNvPr id="6080" name="Subgraph-msA_Rod2012">
          <a:extLst>
            <a:ext uri="{FF2B5EF4-FFF2-40B4-BE49-F238E27FC236}">
              <a16:creationId xmlns:a16="http://schemas.microsoft.com/office/drawing/2014/main" id="{151A75CA-99C2-4F0A-BD26-47ACF51A9BD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0038250"/>
          <a:ext cx="482600" cy="317500"/>
        </a:xfrm>
        <a:prstGeom prst="rect">
          <a:avLst/>
        </a:prstGeom>
      </xdr:spPr>
    </xdr:pic>
    <xdr:clientData/>
  </xdr:twoCellAnchor>
  <xdr:twoCellAnchor editAs="oneCell">
    <xdr:from>
      <xdr:col>1</xdr:col>
      <xdr:colOff>28575</xdr:colOff>
      <xdr:row>1509</xdr:row>
      <xdr:rowOff>31750</xdr:rowOff>
    </xdr:from>
    <xdr:to>
      <xdr:col>1</xdr:col>
      <xdr:colOff>511175</xdr:colOff>
      <xdr:row>1509</xdr:row>
      <xdr:rowOff>349250</xdr:rowOff>
    </xdr:to>
    <xdr:pic>
      <xdr:nvPicPr>
        <xdr:cNvPr id="6084" name="Subgraph-TimScottSC">
          <a:extLst>
            <a:ext uri="{FF2B5EF4-FFF2-40B4-BE49-F238E27FC236}">
              <a16:creationId xmlns:a16="http://schemas.microsoft.com/office/drawing/2014/main" id="{B817B5CF-F586-45E5-8400-C7D1A460BC5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0406550"/>
          <a:ext cx="482600" cy="317500"/>
        </a:xfrm>
        <a:prstGeom prst="rect">
          <a:avLst/>
        </a:prstGeom>
      </xdr:spPr>
    </xdr:pic>
    <xdr:clientData/>
  </xdr:twoCellAnchor>
  <xdr:twoCellAnchor editAs="oneCell">
    <xdr:from>
      <xdr:col>1</xdr:col>
      <xdr:colOff>28575</xdr:colOff>
      <xdr:row>1510</xdr:row>
      <xdr:rowOff>28575</xdr:rowOff>
    </xdr:from>
    <xdr:to>
      <xdr:col>1</xdr:col>
      <xdr:colOff>511175</xdr:colOff>
      <xdr:row>1510</xdr:row>
      <xdr:rowOff>352425</xdr:rowOff>
    </xdr:to>
    <xdr:pic>
      <xdr:nvPicPr>
        <xdr:cNvPr id="6088" name="Subgraph-agreenphotog">
          <a:extLst>
            <a:ext uri="{FF2B5EF4-FFF2-40B4-BE49-F238E27FC236}">
              <a16:creationId xmlns:a16="http://schemas.microsoft.com/office/drawing/2014/main" id="{BF014DD1-35D7-4F3C-815B-38A42DF3DA7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0774850"/>
          <a:ext cx="482600" cy="317500"/>
        </a:xfrm>
        <a:prstGeom prst="rect">
          <a:avLst/>
        </a:prstGeom>
      </xdr:spPr>
    </xdr:pic>
    <xdr:clientData/>
  </xdr:twoCellAnchor>
  <xdr:twoCellAnchor editAs="oneCell">
    <xdr:from>
      <xdr:col>1</xdr:col>
      <xdr:colOff>28575</xdr:colOff>
      <xdr:row>1511</xdr:row>
      <xdr:rowOff>25400</xdr:rowOff>
    </xdr:from>
    <xdr:to>
      <xdr:col>1</xdr:col>
      <xdr:colOff>511175</xdr:colOff>
      <xdr:row>1511</xdr:row>
      <xdr:rowOff>342900</xdr:rowOff>
    </xdr:to>
    <xdr:pic>
      <xdr:nvPicPr>
        <xdr:cNvPr id="6092" name="Subgraph-telegramdotcom">
          <a:extLst>
            <a:ext uri="{FF2B5EF4-FFF2-40B4-BE49-F238E27FC236}">
              <a16:creationId xmlns:a16="http://schemas.microsoft.com/office/drawing/2014/main" id="{56EAC558-2E88-4BA1-B369-FEBA6A23871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1143150"/>
          <a:ext cx="482600" cy="317500"/>
        </a:xfrm>
        <a:prstGeom prst="rect">
          <a:avLst/>
        </a:prstGeom>
      </xdr:spPr>
    </xdr:pic>
    <xdr:clientData/>
  </xdr:twoCellAnchor>
  <xdr:twoCellAnchor editAs="oneCell">
    <xdr:from>
      <xdr:col>1</xdr:col>
      <xdr:colOff>28575</xdr:colOff>
      <xdr:row>1512</xdr:row>
      <xdr:rowOff>22225</xdr:rowOff>
    </xdr:from>
    <xdr:to>
      <xdr:col>1</xdr:col>
      <xdr:colOff>511175</xdr:colOff>
      <xdr:row>1512</xdr:row>
      <xdr:rowOff>339725</xdr:rowOff>
    </xdr:to>
    <xdr:pic>
      <xdr:nvPicPr>
        <xdr:cNvPr id="6096" name="Subgraph-BoehmeMarco">
          <a:extLst>
            <a:ext uri="{FF2B5EF4-FFF2-40B4-BE49-F238E27FC236}">
              <a16:creationId xmlns:a16="http://schemas.microsoft.com/office/drawing/2014/main" id="{39B0240D-533B-4C3B-866A-889C785CAC6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61511450"/>
          <a:ext cx="482600" cy="317500"/>
        </a:xfrm>
        <a:prstGeom prst="rect">
          <a:avLst/>
        </a:prstGeom>
      </xdr:spPr>
    </xdr:pic>
    <xdr:clientData/>
  </xdr:twoCellAnchor>
  <xdr:twoCellAnchor editAs="oneCell">
    <xdr:from>
      <xdr:col>1</xdr:col>
      <xdr:colOff>28575</xdr:colOff>
      <xdr:row>1513</xdr:row>
      <xdr:rowOff>19050</xdr:rowOff>
    </xdr:from>
    <xdr:to>
      <xdr:col>1</xdr:col>
      <xdr:colOff>511175</xdr:colOff>
      <xdr:row>1513</xdr:row>
      <xdr:rowOff>330200</xdr:rowOff>
    </xdr:to>
    <xdr:pic>
      <xdr:nvPicPr>
        <xdr:cNvPr id="6100" name="Subgraph-VlogdoLisboa">
          <a:extLst>
            <a:ext uri="{FF2B5EF4-FFF2-40B4-BE49-F238E27FC236}">
              <a16:creationId xmlns:a16="http://schemas.microsoft.com/office/drawing/2014/main" id="{95EEEFF8-9C7D-4666-ADB4-6DE9B265AFC1}"/>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561879750"/>
          <a:ext cx="482600" cy="317500"/>
        </a:xfrm>
        <a:prstGeom prst="rect">
          <a:avLst/>
        </a:prstGeom>
      </xdr:spPr>
    </xdr:pic>
    <xdr:clientData/>
  </xdr:twoCellAnchor>
  <xdr:twoCellAnchor editAs="oneCell">
    <xdr:from>
      <xdr:col>1</xdr:col>
      <xdr:colOff>28575</xdr:colOff>
      <xdr:row>1514</xdr:row>
      <xdr:rowOff>15875</xdr:rowOff>
    </xdr:from>
    <xdr:to>
      <xdr:col>1</xdr:col>
      <xdr:colOff>511175</xdr:colOff>
      <xdr:row>1514</xdr:row>
      <xdr:rowOff>333375</xdr:rowOff>
    </xdr:to>
    <xdr:pic>
      <xdr:nvPicPr>
        <xdr:cNvPr id="6104" name="Subgraph-allantercalivre">
          <a:extLst>
            <a:ext uri="{FF2B5EF4-FFF2-40B4-BE49-F238E27FC236}">
              <a16:creationId xmlns:a16="http://schemas.microsoft.com/office/drawing/2014/main" id="{7E071B26-A0E4-42FD-AC6C-5253471464D8}"/>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562248050"/>
          <a:ext cx="482600" cy="317500"/>
        </a:xfrm>
        <a:prstGeom prst="rect">
          <a:avLst/>
        </a:prstGeom>
      </xdr:spPr>
    </xdr:pic>
    <xdr:clientData/>
  </xdr:twoCellAnchor>
  <xdr:twoCellAnchor editAs="oneCell">
    <xdr:from>
      <xdr:col>1</xdr:col>
      <xdr:colOff>28575</xdr:colOff>
      <xdr:row>1515</xdr:row>
      <xdr:rowOff>12700</xdr:rowOff>
    </xdr:from>
    <xdr:to>
      <xdr:col>1</xdr:col>
      <xdr:colOff>511175</xdr:colOff>
      <xdr:row>1515</xdr:row>
      <xdr:rowOff>330200</xdr:rowOff>
    </xdr:to>
    <xdr:pic>
      <xdr:nvPicPr>
        <xdr:cNvPr id="6108" name="Subgraph-Olavo">
          <a:extLst>
            <a:ext uri="{FF2B5EF4-FFF2-40B4-BE49-F238E27FC236}">
              <a16:creationId xmlns:a16="http://schemas.microsoft.com/office/drawing/2014/main" id="{61DAE05B-51B9-4B15-ADEB-48646ABF316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2616350"/>
          <a:ext cx="482600" cy="317500"/>
        </a:xfrm>
        <a:prstGeom prst="rect">
          <a:avLst/>
        </a:prstGeom>
      </xdr:spPr>
    </xdr:pic>
    <xdr:clientData/>
  </xdr:twoCellAnchor>
  <xdr:twoCellAnchor editAs="oneCell">
    <xdr:from>
      <xdr:col>1</xdr:col>
      <xdr:colOff>28575</xdr:colOff>
      <xdr:row>1516</xdr:row>
      <xdr:rowOff>9525</xdr:rowOff>
    </xdr:from>
    <xdr:to>
      <xdr:col>1</xdr:col>
      <xdr:colOff>511175</xdr:colOff>
      <xdr:row>1516</xdr:row>
      <xdr:rowOff>333375</xdr:rowOff>
    </xdr:to>
    <xdr:pic>
      <xdr:nvPicPr>
        <xdr:cNvPr id="6112" name="Subgraph-cbtaylor_7">
          <a:extLst>
            <a:ext uri="{FF2B5EF4-FFF2-40B4-BE49-F238E27FC236}">
              <a16:creationId xmlns:a16="http://schemas.microsoft.com/office/drawing/2014/main" id="{C236CA65-7720-4A47-BFAC-E0FDC331375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62984650"/>
          <a:ext cx="482600" cy="317500"/>
        </a:xfrm>
        <a:prstGeom prst="rect">
          <a:avLst/>
        </a:prstGeom>
      </xdr:spPr>
    </xdr:pic>
    <xdr:clientData/>
  </xdr:twoCellAnchor>
  <xdr:twoCellAnchor editAs="oneCell">
    <xdr:from>
      <xdr:col>1</xdr:col>
      <xdr:colOff>28575</xdr:colOff>
      <xdr:row>1517</xdr:row>
      <xdr:rowOff>6350</xdr:rowOff>
    </xdr:from>
    <xdr:to>
      <xdr:col>1</xdr:col>
      <xdr:colOff>511175</xdr:colOff>
      <xdr:row>1517</xdr:row>
      <xdr:rowOff>323850</xdr:rowOff>
    </xdr:to>
    <xdr:pic>
      <xdr:nvPicPr>
        <xdr:cNvPr id="6116" name="Subgraph-Johnhodg10">
          <a:extLst>
            <a:ext uri="{FF2B5EF4-FFF2-40B4-BE49-F238E27FC236}">
              <a16:creationId xmlns:a16="http://schemas.microsoft.com/office/drawing/2014/main" id="{9EE93EA3-9B62-4B77-B6A4-4F094D7AD04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3352950"/>
          <a:ext cx="482600" cy="317500"/>
        </a:xfrm>
        <a:prstGeom prst="rect">
          <a:avLst/>
        </a:prstGeom>
      </xdr:spPr>
    </xdr:pic>
    <xdr:clientData/>
  </xdr:twoCellAnchor>
  <xdr:twoCellAnchor editAs="oneCell">
    <xdr:from>
      <xdr:col>1</xdr:col>
      <xdr:colOff>28575</xdr:colOff>
      <xdr:row>1518</xdr:row>
      <xdr:rowOff>3175</xdr:rowOff>
    </xdr:from>
    <xdr:to>
      <xdr:col>1</xdr:col>
      <xdr:colOff>511175</xdr:colOff>
      <xdr:row>1518</xdr:row>
      <xdr:rowOff>320675</xdr:rowOff>
    </xdr:to>
    <xdr:pic>
      <xdr:nvPicPr>
        <xdr:cNvPr id="6120" name="Subgraph-andy_Brexit">
          <a:extLst>
            <a:ext uri="{FF2B5EF4-FFF2-40B4-BE49-F238E27FC236}">
              <a16:creationId xmlns:a16="http://schemas.microsoft.com/office/drawing/2014/main" id="{430190ED-D518-49EC-BAA5-CABC9C5C847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3721250"/>
          <a:ext cx="482600" cy="317500"/>
        </a:xfrm>
        <a:prstGeom prst="rect">
          <a:avLst/>
        </a:prstGeom>
      </xdr:spPr>
    </xdr:pic>
    <xdr:clientData/>
  </xdr:twoCellAnchor>
  <xdr:twoCellAnchor editAs="oneCell">
    <xdr:from>
      <xdr:col>1</xdr:col>
      <xdr:colOff>28575</xdr:colOff>
      <xdr:row>1519</xdr:row>
      <xdr:rowOff>0</xdr:rowOff>
    </xdr:from>
    <xdr:to>
      <xdr:col>1</xdr:col>
      <xdr:colOff>511175</xdr:colOff>
      <xdr:row>1519</xdr:row>
      <xdr:rowOff>311150</xdr:rowOff>
    </xdr:to>
    <xdr:pic>
      <xdr:nvPicPr>
        <xdr:cNvPr id="6124" name="Subgraph-davidperrotin">
          <a:extLst>
            <a:ext uri="{FF2B5EF4-FFF2-40B4-BE49-F238E27FC236}">
              <a16:creationId xmlns:a16="http://schemas.microsoft.com/office/drawing/2014/main" id="{B559C7F3-0155-4A0C-8535-701E7970A14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64089550"/>
          <a:ext cx="482600" cy="317500"/>
        </a:xfrm>
        <a:prstGeom prst="rect">
          <a:avLst/>
        </a:prstGeom>
      </xdr:spPr>
    </xdr:pic>
    <xdr:clientData/>
  </xdr:twoCellAnchor>
  <xdr:twoCellAnchor editAs="oneCell">
    <xdr:from>
      <xdr:col>1</xdr:col>
      <xdr:colOff>28575</xdr:colOff>
      <xdr:row>1519</xdr:row>
      <xdr:rowOff>368300</xdr:rowOff>
    </xdr:from>
    <xdr:to>
      <xdr:col>1</xdr:col>
      <xdr:colOff>511175</xdr:colOff>
      <xdr:row>1520</xdr:row>
      <xdr:rowOff>314325</xdr:rowOff>
    </xdr:to>
    <xdr:pic>
      <xdr:nvPicPr>
        <xdr:cNvPr id="6128" name="Subgraph-CCastaner">
          <a:extLst>
            <a:ext uri="{FF2B5EF4-FFF2-40B4-BE49-F238E27FC236}">
              <a16:creationId xmlns:a16="http://schemas.microsoft.com/office/drawing/2014/main" id="{3F2C944F-E8D6-42CC-8761-5AC3429A165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64457850"/>
          <a:ext cx="482600" cy="317500"/>
        </a:xfrm>
        <a:prstGeom prst="rect">
          <a:avLst/>
        </a:prstGeom>
      </xdr:spPr>
    </xdr:pic>
    <xdr:clientData/>
  </xdr:twoCellAnchor>
  <xdr:twoCellAnchor editAs="oneCell">
    <xdr:from>
      <xdr:col>1</xdr:col>
      <xdr:colOff>28575</xdr:colOff>
      <xdr:row>1520</xdr:row>
      <xdr:rowOff>365125</xdr:rowOff>
    </xdr:from>
    <xdr:to>
      <xdr:col>1</xdr:col>
      <xdr:colOff>511175</xdr:colOff>
      <xdr:row>1521</xdr:row>
      <xdr:rowOff>311150</xdr:rowOff>
    </xdr:to>
    <xdr:pic>
      <xdr:nvPicPr>
        <xdr:cNvPr id="6132" name="Subgraph-Camelia_Jordana">
          <a:extLst>
            <a:ext uri="{FF2B5EF4-FFF2-40B4-BE49-F238E27FC236}">
              <a16:creationId xmlns:a16="http://schemas.microsoft.com/office/drawing/2014/main" id="{93926EC5-350A-4F7F-A2BD-703A75FBE9A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4826150"/>
          <a:ext cx="482600" cy="317500"/>
        </a:xfrm>
        <a:prstGeom prst="rect">
          <a:avLst/>
        </a:prstGeom>
      </xdr:spPr>
    </xdr:pic>
    <xdr:clientData/>
  </xdr:twoCellAnchor>
  <xdr:twoCellAnchor editAs="oneCell">
    <xdr:from>
      <xdr:col>1</xdr:col>
      <xdr:colOff>28575</xdr:colOff>
      <xdr:row>1521</xdr:row>
      <xdr:rowOff>361950</xdr:rowOff>
    </xdr:from>
    <xdr:to>
      <xdr:col>1</xdr:col>
      <xdr:colOff>511175</xdr:colOff>
      <xdr:row>1522</xdr:row>
      <xdr:rowOff>314325</xdr:rowOff>
    </xdr:to>
    <xdr:pic>
      <xdr:nvPicPr>
        <xdr:cNvPr id="6136" name="Subgraph-ONadde">
          <a:extLst>
            <a:ext uri="{FF2B5EF4-FFF2-40B4-BE49-F238E27FC236}">
              <a16:creationId xmlns:a16="http://schemas.microsoft.com/office/drawing/2014/main" id="{61F081D4-5ECE-48A0-B96D-CB4887619F0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5194450"/>
          <a:ext cx="482600" cy="317500"/>
        </a:xfrm>
        <a:prstGeom prst="rect">
          <a:avLst/>
        </a:prstGeom>
      </xdr:spPr>
    </xdr:pic>
    <xdr:clientData/>
  </xdr:twoCellAnchor>
  <xdr:twoCellAnchor editAs="oneCell">
    <xdr:from>
      <xdr:col>1</xdr:col>
      <xdr:colOff>28575</xdr:colOff>
      <xdr:row>1522</xdr:row>
      <xdr:rowOff>358775</xdr:rowOff>
    </xdr:from>
    <xdr:to>
      <xdr:col>1</xdr:col>
      <xdr:colOff>511175</xdr:colOff>
      <xdr:row>1523</xdr:row>
      <xdr:rowOff>304800</xdr:rowOff>
    </xdr:to>
    <xdr:pic>
      <xdr:nvPicPr>
        <xdr:cNvPr id="6140" name="Subgraph-millywo">
          <a:extLst>
            <a:ext uri="{FF2B5EF4-FFF2-40B4-BE49-F238E27FC236}">
              <a16:creationId xmlns:a16="http://schemas.microsoft.com/office/drawing/2014/main" id="{77BDDD85-43F5-4C20-A97C-861E7B6584B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5562750"/>
          <a:ext cx="482600" cy="317500"/>
        </a:xfrm>
        <a:prstGeom prst="rect">
          <a:avLst/>
        </a:prstGeom>
      </xdr:spPr>
    </xdr:pic>
    <xdr:clientData/>
  </xdr:twoCellAnchor>
  <xdr:twoCellAnchor editAs="oneCell">
    <xdr:from>
      <xdr:col>1</xdr:col>
      <xdr:colOff>28575</xdr:colOff>
      <xdr:row>1523</xdr:row>
      <xdr:rowOff>355600</xdr:rowOff>
    </xdr:from>
    <xdr:to>
      <xdr:col>1</xdr:col>
      <xdr:colOff>511175</xdr:colOff>
      <xdr:row>1524</xdr:row>
      <xdr:rowOff>301625</xdr:rowOff>
    </xdr:to>
    <xdr:pic>
      <xdr:nvPicPr>
        <xdr:cNvPr id="6144" name="Subgraph-PieroSansonetti">
          <a:extLst>
            <a:ext uri="{FF2B5EF4-FFF2-40B4-BE49-F238E27FC236}">
              <a16:creationId xmlns:a16="http://schemas.microsoft.com/office/drawing/2014/main" id="{50A48DED-35BE-4C96-BF91-CD759367BA1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65931050"/>
          <a:ext cx="482600" cy="317500"/>
        </a:xfrm>
        <a:prstGeom prst="rect">
          <a:avLst/>
        </a:prstGeom>
      </xdr:spPr>
    </xdr:pic>
    <xdr:clientData/>
  </xdr:twoCellAnchor>
  <xdr:twoCellAnchor editAs="oneCell">
    <xdr:from>
      <xdr:col>1</xdr:col>
      <xdr:colOff>28575</xdr:colOff>
      <xdr:row>1524</xdr:row>
      <xdr:rowOff>352425</xdr:rowOff>
    </xdr:from>
    <xdr:to>
      <xdr:col>1</xdr:col>
      <xdr:colOff>511175</xdr:colOff>
      <xdr:row>1525</xdr:row>
      <xdr:rowOff>292100</xdr:rowOff>
    </xdr:to>
    <xdr:pic>
      <xdr:nvPicPr>
        <xdr:cNvPr id="6148" name="Subgraph-goddamnsage">
          <a:extLst>
            <a:ext uri="{FF2B5EF4-FFF2-40B4-BE49-F238E27FC236}">
              <a16:creationId xmlns:a16="http://schemas.microsoft.com/office/drawing/2014/main" id="{629FA482-8C20-4ACA-90E9-58227DACB06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66299350"/>
          <a:ext cx="482600" cy="317500"/>
        </a:xfrm>
        <a:prstGeom prst="rect">
          <a:avLst/>
        </a:prstGeom>
      </xdr:spPr>
    </xdr:pic>
    <xdr:clientData/>
  </xdr:twoCellAnchor>
  <xdr:twoCellAnchor editAs="oneCell">
    <xdr:from>
      <xdr:col>1</xdr:col>
      <xdr:colOff>28575</xdr:colOff>
      <xdr:row>1525</xdr:row>
      <xdr:rowOff>349250</xdr:rowOff>
    </xdr:from>
    <xdr:to>
      <xdr:col>1</xdr:col>
      <xdr:colOff>511175</xdr:colOff>
      <xdr:row>1526</xdr:row>
      <xdr:rowOff>295275</xdr:rowOff>
    </xdr:to>
    <xdr:pic>
      <xdr:nvPicPr>
        <xdr:cNvPr id="6152" name="Subgraph-reneexo4">
          <a:extLst>
            <a:ext uri="{FF2B5EF4-FFF2-40B4-BE49-F238E27FC236}">
              <a16:creationId xmlns:a16="http://schemas.microsoft.com/office/drawing/2014/main" id="{5CA07727-C728-44A7-8FD1-57E53007B3DB}"/>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566667650"/>
          <a:ext cx="482600" cy="317500"/>
        </a:xfrm>
        <a:prstGeom prst="rect">
          <a:avLst/>
        </a:prstGeom>
      </xdr:spPr>
    </xdr:pic>
    <xdr:clientData/>
  </xdr:twoCellAnchor>
  <xdr:twoCellAnchor editAs="oneCell">
    <xdr:from>
      <xdr:col>1</xdr:col>
      <xdr:colOff>28575</xdr:colOff>
      <xdr:row>1526</xdr:row>
      <xdr:rowOff>346075</xdr:rowOff>
    </xdr:from>
    <xdr:to>
      <xdr:col>1</xdr:col>
      <xdr:colOff>511175</xdr:colOff>
      <xdr:row>1527</xdr:row>
      <xdr:rowOff>292100</xdr:rowOff>
    </xdr:to>
    <xdr:pic>
      <xdr:nvPicPr>
        <xdr:cNvPr id="6156" name="Subgraph-liamkiernan59">
          <a:extLst>
            <a:ext uri="{FF2B5EF4-FFF2-40B4-BE49-F238E27FC236}">
              <a16:creationId xmlns:a16="http://schemas.microsoft.com/office/drawing/2014/main" id="{B3FB934C-9FD5-431A-B7A6-8E590F987DD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7035950"/>
          <a:ext cx="482600" cy="317500"/>
        </a:xfrm>
        <a:prstGeom prst="rect">
          <a:avLst/>
        </a:prstGeom>
      </xdr:spPr>
    </xdr:pic>
    <xdr:clientData/>
  </xdr:twoCellAnchor>
  <xdr:twoCellAnchor editAs="oneCell">
    <xdr:from>
      <xdr:col>1</xdr:col>
      <xdr:colOff>28575</xdr:colOff>
      <xdr:row>1527</xdr:row>
      <xdr:rowOff>342900</xdr:rowOff>
    </xdr:from>
    <xdr:to>
      <xdr:col>1</xdr:col>
      <xdr:colOff>511175</xdr:colOff>
      <xdr:row>1528</xdr:row>
      <xdr:rowOff>295275</xdr:rowOff>
    </xdr:to>
    <xdr:pic>
      <xdr:nvPicPr>
        <xdr:cNvPr id="6160" name="Subgraph-johnmac125">
          <a:extLst>
            <a:ext uri="{FF2B5EF4-FFF2-40B4-BE49-F238E27FC236}">
              <a16:creationId xmlns:a16="http://schemas.microsoft.com/office/drawing/2014/main" id="{B05B64E2-81FF-4182-8864-5E13A8E9372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7404250"/>
          <a:ext cx="482600" cy="317500"/>
        </a:xfrm>
        <a:prstGeom prst="rect">
          <a:avLst/>
        </a:prstGeom>
      </xdr:spPr>
    </xdr:pic>
    <xdr:clientData/>
  </xdr:twoCellAnchor>
  <xdr:twoCellAnchor editAs="oneCell">
    <xdr:from>
      <xdr:col>1</xdr:col>
      <xdr:colOff>28575</xdr:colOff>
      <xdr:row>1528</xdr:row>
      <xdr:rowOff>339725</xdr:rowOff>
    </xdr:from>
    <xdr:to>
      <xdr:col>1</xdr:col>
      <xdr:colOff>511175</xdr:colOff>
      <xdr:row>1529</xdr:row>
      <xdr:rowOff>285750</xdr:rowOff>
    </xdr:to>
    <xdr:pic>
      <xdr:nvPicPr>
        <xdr:cNvPr id="6164" name="Subgraph-UN">
          <a:extLst>
            <a:ext uri="{FF2B5EF4-FFF2-40B4-BE49-F238E27FC236}">
              <a16:creationId xmlns:a16="http://schemas.microsoft.com/office/drawing/2014/main" id="{CB9A50FB-D2D7-4657-BAF9-F897E6DBD4F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67772550"/>
          <a:ext cx="482600" cy="317500"/>
        </a:xfrm>
        <a:prstGeom prst="rect">
          <a:avLst/>
        </a:prstGeom>
      </xdr:spPr>
    </xdr:pic>
    <xdr:clientData/>
  </xdr:twoCellAnchor>
  <xdr:twoCellAnchor editAs="oneCell">
    <xdr:from>
      <xdr:col>1</xdr:col>
      <xdr:colOff>28575</xdr:colOff>
      <xdr:row>1529</xdr:row>
      <xdr:rowOff>336550</xdr:rowOff>
    </xdr:from>
    <xdr:to>
      <xdr:col>1</xdr:col>
      <xdr:colOff>511175</xdr:colOff>
      <xdr:row>1530</xdr:row>
      <xdr:rowOff>282575</xdr:rowOff>
    </xdr:to>
    <xdr:pic>
      <xdr:nvPicPr>
        <xdr:cNvPr id="6168" name="Subgraph-filiaaaa">
          <a:extLst>
            <a:ext uri="{FF2B5EF4-FFF2-40B4-BE49-F238E27FC236}">
              <a16:creationId xmlns:a16="http://schemas.microsoft.com/office/drawing/2014/main" id="{25D92E60-BB35-47BE-88AD-9FEB891840E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8140850"/>
          <a:ext cx="482600" cy="317500"/>
        </a:xfrm>
        <a:prstGeom prst="rect">
          <a:avLst/>
        </a:prstGeom>
      </xdr:spPr>
    </xdr:pic>
    <xdr:clientData/>
  </xdr:twoCellAnchor>
  <xdr:twoCellAnchor editAs="oneCell">
    <xdr:from>
      <xdr:col>1</xdr:col>
      <xdr:colOff>28575</xdr:colOff>
      <xdr:row>1530</xdr:row>
      <xdr:rowOff>333375</xdr:rowOff>
    </xdr:from>
    <xdr:to>
      <xdr:col>1</xdr:col>
      <xdr:colOff>511175</xdr:colOff>
      <xdr:row>1531</xdr:row>
      <xdr:rowOff>273050</xdr:rowOff>
    </xdr:to>
    <xdr:pic>
      <xdr:nvPicPr>
        <xdr:cNvPr id="6172" name="Subgraph-bamboo_ish">
          <a:extLst>
            <a:ext uri="{FF2B5EF4-FFF2-40B4-BE49-F238E27FC236}">
              <a16:creationId xmlns:a16="http://schemas.microsoft.com/office/drawing/2014/main" id="{8691C234-381C-4119-9858-667FAD261AC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68509150"/>
          <a:ext cx="482600" cy="317500"/>
        </a:xfrm>
        <a:prstGeom prst="rect">
          <a:avLst/>
        </a:prstGeom>
      </xdr:spPr>
    </xdr:pic>
    <xdr:clientData/>
  </xdr:twoCellAnchor>
  <xdr:twoCellAnchor editAs="oneCell">
    <xdr:from>
      <xdr:col>1</xdr:col>
      <xdr:colOff>28575</xdr:colOff>
      <xdr:row>1531</xdr:row>
      <xdr:rowOff>330200</xdr:rowOff>
    </xdr:from>
    <xdr:to>
      <xdr:col>1</xdr:col>
      <xdr:colOff>511175</xdr:colOff>
      <xdr:row>1532</xdr:row>
      <xdr:rowOff>276225</xdr:rowOff>
    </xdr:to>
    <xdr:pic>
      <xdr:nvPicPr>
        <xdr:cNvPr id="6176" name="Subgraph-LostInTheRocks">
          <a:extLst>
            <a:ext uri="{FF2B5EF4-FFF2-40B4-BE49-F238E27FC236}">
              <a16:creationId xmlns:a16="http://schemas.microsoft.com/office/drawing/2014/main" id="{3C9DE10F-B14F-478F-A197-74503F9B65D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8877450"/>
          <a:ext cx="482600" cy="317500"/>
        </a:xfrm>
        <a:prstGeom prst="rect">
          <a:avLst/>
        </a:prstGeom>
      </xdr:spPr>
    </xdr:pic>
    <xdr:clientData/>
  </xdr:twoCellAnchor>
  <xdr:twoCellAnchor editAs="oneCell">
    <xdr:from>
      <xdr:col>1</xdr:col>
      <xdr:colOff>28575</xdr:colOff>
      <xdr:row>1532</xdr:row>
      <xdr:rowOff>327025</xdr:rowOff>
    </xdr:from>
    <xdr:to>
      <xdr:col>1</xdr:col>
      <xdr:colOff>511175</xdr:colOff>
      <xdr:row>1533</xdr:row>
      <xdr:rowOff>273050</xdr:rowOff>
    </xdr:to>
    <xdr:pic>
      <xdr:nvPicPr>
        <xdr:cNvPr id="6180" name="Subgraph-chiproytx">
          <a:extLst>
            <a:ext uri="{FF2B5EF4-FFF2-40B4-BE49-F238E27FC236}">
              <a16:creationId xmlns:a16="http://schemas.microsoft.com/office/drawing/2014/main" id="{4E49DECE-EF89-442F-ADD2-2E81CB6AC47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9245750"/>
          <a:ext cx="482600" cy="317500"/>
        </a:xfrm>
        <a:prstGeom prst="rect">
          <a:avLst/>
        </a:prstGeom>
      </xdr:spPr>
    </xdr:pic>
    <xdr:clientData/>
  </xdr:twoCellAnchor>
  <xdr:twoCellAnchor editAs="oneCell">
    <xdr:from>
      <xdr:col>1</xdr:col>
      <xdr:colOff>28575</xdr:colOff>
      <xdr:row>1533</xdr:row>
      <xdr:rowOff>323850</xdr:rowOff>
    </xdr:from>
    <xdr:to>
      <xdr:col>1</xdr:col>
      <xdr:colOff>511175</xdr:colOff>
      <xdr:row>1534</xdr:row>
      <xdr:rowOff>276225</xdr:rowOff>
    </xdr:to>
    <xdr:pic>
      <xdr:nvPicPr>
        <xdr:cNvPr id="6184" name="Subgraph-bmbrigham">
          <a:extLst>
            <a:ext uri="{FF2B5EF4-FFF2-40B4-BE49-F238E27FC236}">
              <a16:creationId xmlns:a16="http://schemas.microsoft.com/office/drawing/2014/main" id="{50E58B3D-BDC0-4ED4-8328-2664A1D5F1D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9614050"/>
          <a:ext cx="482600" cy="317500"/>
        </a:xfrm>
        <a:prstGeom prst="rect">
          <a:avLst/>
        </a:prstGeom>
      </xdr:spPr>
    </xdr:pic>
    <xdr:clientData/>
  </xdr:twoCellAnchor>
  <xdr:twoCellAnchor editAs="oneCell">
    <xdr:from>
      <xdr:col>1</xdr:col>
      <xdr:colOff>28575</xdr:colOff>
      <xdr:row>1534</xdr:row>
      <xdr:rowOff>320675</xdr:rowOff>
    </xdr:from>
    <xdr:to>
      <xdr:col>1</xdr:col>
      <xdr:colOff>511175</xdr:colOff>
      <xdr:row>1535</xdr:row>
      <xdr:rowOff>266700</xdr:rowOff>
    </xdr:to>
    <xdr:pic>
      <xdr:nvPicPr>
        <xdr:cNvPr id="6188" name="Subgraph-rachaelvenables">
          <a:extLst>
            <a:ext uri="{FF2B5EF4-FFF2-40B4-BE49-F238E27FC236}">
              <a16:creationId xmlns:a16="http://schemas.microsoft.com/office/drawing/2014/main" id="{2E099AE2-DD7C-4EC0-99B9-6E29EEF9805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69982350"/>
          <a:ext cx="482600" cy="317500"/>
        </a:xfrm>
        <a:prstGeom prst="rect">
          <a:avLst/>
        </a:prstGeom>
      </xdr:spPr>
    </xdr:pic>
    <xdr:clientData/>
  </xdr:twoCellAnchor>
  <xdr:twoCellAnchor editAs="oneCell">
    <xdr:from>
      <xdr:col>1</xdr:col>
      <xdr:colOff>28575</xdr:colOff>
      <xdr:row>1535</xdr:row>
      <xdr:rowOff>317500</xdr:rowOff>
    </xdr:from>
    <xdr:to>
      <xdr:col>1</xdr:col>
      <xdr:colOff>511175</xdr:colOff>
      <xdr:row>1536</xdr:row>
      <xdr:rowOff>263525</xdr:rowOff>
    </xdr:to>
    <xdr:pic>
      <xdr:nvPicPr>
        <xdr:cNvPr id="6192" name="Subgraph-LBC">
          <a:extLst>
            <a:ext uri="{FF2B5EF4-FFF2-40B4-BE49-F238E27FC236}">
              <a16:creationId xmlns:a16="http://schemas.microsoft.com/office/drawing/2014/main" id="{E9BCA50C-D79F-493E-9CB3-BEF4CC827DA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70350650"/>
          <a:ext cx="482600" cy="317500"/>
        </a:xfrm>
        <a:prstGeom prst="rect">
          <a:avLst/>
        </a:prstGeom>
      </xdr:spPr>
    </xdr:pic>
    <xdr:clientData/>
  </xdr:twoCellAnchor>
  <xdr:twoCellAnchor editAs="oneCell">
    <xdr:from>
      <xdr:col>1</xdr:col>
      <xdr:colOff>28575</xdr:colOff>
      <xdr:row>1536</xdr:row>
      <xdr:rowOff>314325</xdr:rowOff>
    </xdr:from>
    <xdr:to>
      <xdr:col>1</xdr:col>
      <xdr:colOff>511175</xdr:colOff>
      <xdr:row>1537</xdr:row>
      <xdr:rowOff>254000</xdr:rowOff>
    </xdr:to>
    <xdr:pic>
      <xdr:nvPicPr>
        <xdr:cNvPr id="6196" name="Subgraph-makaiandkobi">
          <a:extLst>
            <a:ext uri="{FF2B5EF4-FFF2-40B4-BE49-F238E27FC236}">
              <a16:creationId xmlns:a16="http://schemas.microsoft.com/office/drawing/2014/main" id="{1FF18D20-FDCE-489B-BF0E-740FDAFB0D7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0718950"/>
          <a:ext cx="482600" cy="317500"/>
        </a:xfrm>
        <a:prstGeom prst="rect">
          <a:avLst/>
        </a:prstGeom>
      </xdr:spPr>
    </xdr:pic>
    <xdr:clientData/>
  </xdr:twoCellAnchor>
  <xdr:twoCellAnchor editAs="oneCell">
    <xdr:from>
      <xdr:col>1</xdr:col>
      <xdr:colOff>28575</xdr:colOff>
      <xdr:row>1537</xdr:row>
      <xdr:rowOff>311150</xdr:rowOff>
    </xdr:from>
    <xdr:to>
      <xdr:col>1</xdr:col>
      <xdr:colOff>511175</xdr:colOff>
      <xdr:row>1538</xdr:row>
      <xdr:rowOff>257175</xdr:rowOff>
    </xdr:to>
    <xdr:pic>
      <xdr:nvPicPr>
        <xdr:cNvPr id="6200" name="Subgraph-SanDiegoPD">
          <a:extLst>
            <a:ext uri="{FF2B5EF4-FFF2-40B4-BE49-F238E27FC236}">
              <a16:creationId xmlns:a16="http://schemas.microsoft.com/office/drawing/2014/main" id="{1B93DDBB-3E30-4601-8E80-D958F04A83B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71087250"/>
          <a:ext cx="482600" cy="317500"/>
        </a:xfrm>
        <a:prstGeom prst="rect">
          <a:avLst/>
        </a:prstGeom>
      </xdr:spPr>
    </xdr:pic>
    <xdr:clientData/>
  </xdr:twoCellAnchor>
  <xdr:twoCellAnchor editAs="oneCell">
    <xdr:from>
      <xdr:col>1</xdr:col>
      <xdr:colOff>28575</xdr:colOff>
      <xdr:row>1538</xdr:row>
      <xdr:rowOff>307975</xdr:rowOff>
    </xdr:from>
    <xdr:to>
      <xdr:col>1</xdr:col>
      <xdr:colOff>511175</xdr:colOff>
      <xdr:row>1539</xdr:row>
      <xdr:rowOff>254000</xdr:rowOff>
    </xdr:to>
    <xdr:pic>
      <xdr:nvPicPr>
        <xdr:cNvPr id="6204" name="Subgraph-KUSINews">
          <a:extLst>
            <a:ext uri="{FF2B5EF4-FFF2-40B4-BE49-F238E27FC236}">
              <a16:creationId xmlns:a16="http://schemas.microsoft.com/office/drawing/2014/main" id="{AECC9DE4-F65A-41DD-8DF6-A00BDD4A04E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1455550"/>
          <a:ext cx="482600" cy="317500"/>
        </a:xfrm>
        <a:prstGeom prst="rect">
          <a:avLst/>
        </a:prstGeom>
      </xdr:spPr>
    </xdr:pic>
    <xdr:clientData/>
  </xdr:twoCellAnchor>
  <xdr:twoCellAnchor editAs="oneCell">
    <xdr:from>
      <xdr:col>1</xdr:col>
      <xdr:colOff>28575</xdr:colOff>
      <xdr:row>1539</xdr:row>
      <xdr:rowOff>304800</xdr:rowOff>
    </xdr:from>
    <xdr:to>
      <xdr:col>1</xdr:col>
      <xdr:colOff>511175</xdr:colOff>
      <xdr:row>1540</xdr:row>
      <xdr:rowOff>257175</xdr:rowOff>
    </xdr:to>
    <xdr:pic>
      <xdr:nvPicPr>
        <xdr:cNvPr id="6208" name="Subgraph-tweetybrun">
          <a:extLst>
            <a:ext uri="{FF2B5EF4-FFF2-40B4-BE49-F238E27FC236}">
              <a16:creationId xmlns:a16="http://schemas.microsoft.com/office/drawing/2014/main" id="{431A234A-9D6D-4E4E-8175-9825DD16599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71823850"/>
          <a:ext cx="482600" cy="317500"/>
        </a:xfrm>
        <a:prstGeom prst="rect">
          <a:avLst/>
        </a:prstGeom>
      </xdr:spPr>
    </xdr:pic>
    <xdr:clientData/>
  </xdr:twoCellAnchor>
  <xdr:twoCellAnchor editAs="oneCell">
    <xdr:from>
      <xdr:col>1</xdr:col>
      <xdr:colOff>28575</xdr:colOff>
      <xdr:row>1540</xdr:row>
      <xdr:rowOff>301625</xdr:rowOff>
    </xdr:from>
    <xdr:to>
      <xdr:col>1</xdr:col>
      <xdr:colOff>511175</xdr:colOff>
      <xdr:row>1541</xdr:row>
      <xdr:rowOff>247650</xdr:rowOff>
    </xdr:to>
    <xdr:pic>
      <xdr:nvPicPr>
        <xdr:cNvPr id="6212" name="Subgraph-RobPaulhus">
          <a:extLst>
            <a:ext uri="{FF2B5EF4-FFF2-40B4-BE49-F238E27FC236}">
              <a16:creationId xmlns:a16="http://schemas.microsoft.com/office/drawing/2014/main" id="{66CDB737-C494-4980-AA52-96A2A49C794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2192150"/>
          <a:ext cx="482600" cy="317500"/>
        </a:xfrm>
        <a:prstGeom prst="rect">
          <a:avLst/>
        </a:prstGeom>
      </xdr:spPr>
    </xdr:pic>
    <xdr:clientData/>
  </xdr:twoCellAnchor>
  <xdr:twoCellAnchor editAs="oneCell">
    <xdr:from>
      <xdr:col>1</xdr:col>
      <xdr:colOff>28575</xdr:colOff>
      <xdr:row>1541</xdr:row>
      <xdr:rowOff>298450</xdr:rowOff>
    </xdr:from>
    <xdr:to>
      <xdr:col>1</xdr:col>
      <xdr:colOff>511175</xdr:colOff>
      <xdr:row>1542</xdr:row>
      <xdr:rowOff>244475</xdr:rowOff>
    </xdr:to>
    <xdr:pic>
      <xdr:nvPicPr>
        <xdr:cNvPr id="6216" name="Subgraph-cl4ireeeee">
          <a:extLst>
            <a:ext uri="{FF2B5EF4-FFF2-40B4-BE49-F238E27FC236}">
              <a16:creationId xmlns:a16="http://schemas.microsoft.com/office/drawing/2014/main" id="{337D4E86-EA46-4F8C-B6F7-ED384920713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2560450"/>
          <a:ext cx="482600" cy="317500"/>
        </a:xfrm>
        <a:prstGeom prst="rect">
          <a:avLst/>
        </a:prstGeom>
      </xdr:spPr>
    </xdr:pic>
    <xdr:clientData/>
  </xdr:twoCellAnchor>
  <xdr:twoCellAnchor editAs="oneCell">
    <xdr:from>
      <xdr:col>1</xdr:col>
      <xdr:colOff>28575</xdr:colOff>
      <xdr:row>1542</xdr:row>
      <xdr:rowOff>295275</xdr:rowOff>
    </xdr:from>
    <xdr:to>
      <xdr:col>1</xdr:col>
      <xdr:colOff>511175</xdr:colOff>
      <xdr:row>1543</xdr:row>
      <xdr:rowOff>234950</xdr:rowOff>
    </xdr:to>
    <xdr:pic>
      <xdr:nvPicPr>
        <xdr:cNvPr id="6220" name="Subgraph-RXIDENSHOGUN">
          <a:extLst>
            <a:ext uri="{FF2B5EF4-FFF2-40B4-BE49-F238E27FC236}">
              <a16:creationId xmlns:a16="http://schemas.microsoft.com/office/drawing/2014/main" id="{2F43F994-B669-4CF4-8006-DC772D2E4F26}"/>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572928750"/>
          <a:ext cx="482600" cy="317500"/>
        </a:xfrm>
        <a:prstGeom prst="rect">
          <a:avLst/>
        </a:prstGeom>
      </xdr:spPr>
    </xdr:pic>
    <xdr:clientData/>
  </xdr:twoCellAnchor>
  <xdr:twoCellAnchor editAs="oneCell">
    <xdr:from>
      <xdr:col>1</xdr:col>
      <xdr:colOff>28575</xdr:colOff>
      <xdr:row>1543</xdr:row>
      <xdr:rowOff>292100</xdr:rowOff>
    </xdr:from>
    <xdr:to>
      <xdr:col>1</xdr:col>
      <xdr:colOff>511175</xdr:colOff>
      <xdr:row>1544</xdr:row>
      <xdr:rowOff>238125</xdr:rowOff>
    </xdr:to>
    <xdr:pic>
      <xdr:nvPicPr>
        <xdr:cNvPr id="6224" name="Subgraph-MODIRWA_">
          <a:extLst>
            <a:ext uri="{FF2B5EF4-FFF2-40B4-BE49-F238E27FC236}">
              <a16:creationId xmlns:a16="http://schemas.microsoft.com/office/drawing/2014/main" id="{ED0130F3-5F5A-44BE-A62D-30E8A339F9F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73297050"/>
          <a:ext cx="482600" cy="317500"/>
        </a:xfrm>
        <a:prstGeom prst="rect">
          <a:avLst/>
        </a:prstGeom>
      </xdr:spPr>
    </xdr:pic>
    <xdr:clientData/>
  </xdr:twoCellAnchor>
  <xdr:twoCellAnchor editAs="oneCell">
    <xdr:from>
      <xdr:col>1</xdr:col>
      <xdr:colOff>28575</xdr:colOff>
      <xdr:row>1544</xdr:row>
      <xdr:rowOff>288925</xdr:rowOff>
    </xdr:from>
    <xdr:to>
      <xdr:col>1</xdr:col>
      <xdr:colOff>511175</xdr:colOff>
      <xdr:row>1545</xdr:row>
      <xdr:rowOff>234950</xdr:rowOff>
    </xdr:to>
    <xdr:pic>
      <xdr:nvPicPr>
        <xdr:cNvPr id="6228" name="Subgraph-socialistsunday">
          <a:extLst>
            <a:ext uri="{FF2B5EF4-FFF2-40B4-BE49-F238E27FC236}">
              <a16:creationId xmlns:a16="http://schemas.microsoft.com/office/drawing/2014/main" id="{19B982A2-D059-46B2-9F06-9F38A774BDBC}"/>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573665350"/>
          <a:ext cx="482600" cy="317500"/>
        </a:xfrm>
        <a:prstGeom prst="rect">
          <a:avLst/>
        </a:prstGeom>
      </xdr:spPr>
    </xdr:pic>
    <xdr:clientData/>
  </xdr:twoCellAnchor>
  <xdr:twoCellAnchor editAs="oneCell">
    <xdr:from>
      <xdr:col>1</xdr:col>
      <xdr:colOff>28575</xdr:colOff>
      <xdr:row>1545</xdr:row>
      <xdr:rowOff>285750</xdr:rowOff>
    </xdr:from>
    <xdr:to>
      <xdr:col>1</xdr:col>
      <xdr:colOff>511175</xdr:colOff>
      <xdr:row>1546</xdr:row>
      <xdr:rowOff>238125</xdr:rowOff>
    </xdr:to>
    <xdr:pic>
      <xdr:nvPicPr>
        <xdr:cNvPr id="6232" name="Subgraph-MaajidNawaz">
          <a:extLst>
            <a:ext uri="{FF2B5EF4-FFF2-40B4-BE49-F238E27FC236}">
              <a16:creationId xmlns:a16="http://schemas.microsoft.com/office/drawing/2014/main" id="{25794AFD-86BD-4722-B8EA-A2005368585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74033650"/>
          <a:ext cx="482600" cy="317500"/>
        </a:xfrm>
        <a:prstGeom prst="rect">
          <a:avLst/>
        </a:prstGeom>
      </xdr:spPr>
    </xdr:pic>
    <xdr:clientData/>
  </xdr:twoCellAnchor>
  <xdr:twoCellAnchor editAs="oneCell">
    <xdr:from>
      <xdr:col>1</xdr:col>
      <xdr:colOff>28575</xdr:colOff>
      <xdr:row>1546</xdr:row>
      <xdr:rowOff>282575</xdr:rowOff>
    </xdr:from>
    <xdr:to>
      <xdr:col>1</xdr:col>
      <xdr:colOff>511175</xdr:colOff>
      <xdr:row>1547</xdr:row>
      <xdr:rowOff>228600</xdr:rowOff>
    </xdr:to>
    <xdr:pic>
      <xdr:nvPicPr>
        <xdr:cNvPr id="6236" name="Subgraph-ztsamudzi">
          <a:extLst>
            <a:ext uri="{FF2B5EF4-FFF2-40B4-BE49-F238E27FC236}">
              <a16:creationId xmlns:a16="http://schemas.microsoft.com/office/drawing/2014/main" id="{48999349-952E-4552-9869-CBBF683C7F9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4401950"/>
          <a:ext cx="482600" cy="317500"/>
        </a:xfrm>
        <a:prstGeom prst="rect">
          <a:avLst/>
        </a:prstGeom>
      </xdr:spPr>
    </xdr:pic>
    <xdr:clientData/>
  </xdr:twoCellAnchor>
  <xdr:twoCellAnchor editAs="oneCell">
    <xdr:from>
      <xdr:col>1</xdr:col>
      <xdr:colOff>28575</xdr:colOff>
      <xdr:row>1547</xdr:row>
      <xdr:rowOff>279400</xdr:rowOff>
    </xdr:from>
    <xdr:to>
      <xdr:col>1</xdr:col>
      <xdr:colOff>511175</xdr:colOff>
      <xdr:row>1548</xdr:row>
      <xdr:rowOff>225425</xdr:rowOff>
    </xdr:to>
    <xdr:pic>
      <xdr:nvPicPr>
        <xdr:cNvPr id="6240" name="Subgraph-NonviolenceNY">
          <a:extLst>
            <a:ext uri="{FF2B5EF4-FFF2-40B4-BE49-F238E27FC236}">
              <a16:creationId xmlns:a16="http://schemas.microsoft.com/office/drawing/2014/main" id="{0FBEC6F3-6714-48D9-BD00-CAF1C149546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4770250"/>
          <a:ext cx="482600" cy="317500"/>
        </a:xfrm>
        <a:prstGeom prst="rect">
          <a:avLst/>
        </a:prstGeom>
      </xdr:spPr>
    </xdr:pic>
    <xdr:clientData/>
  </xdr:twoCellAnchor>
  <xdr:twoCellAnchor editAs="oneCell">
    <xdr:from>
      <xdr:col>1</xdr:col>
      <xdr:colOff>28575</xdr:colOff>
      <xdr:row>1548</xdr:row>
      <xdr:rowOff>276225</xdr:rowOff>
    </xdr:from>
    <xdr:to>
      <xdr:col>1</xdr:col>
      <xdr:colOff>511175</xdr:colOff>
      <xdr:row>1549</xdr:row>
      <xdr:rowOff>215900</xdr:rowOff>
    </xdr:to>
    <xdr:pic>
      <xdr:nvPicPr>
        <xdr:cNvPr id="6244" name="Subgraph-aoc">
          <a:extLst>
            <a:ext uri="{FF2B5EF4-FFF2-40B4-BE49-F238E27FC236}">
              <a16:creationId xmlns:a16="http://schemas.microsoft.com/office/drawing/2014/main" id="{D583698C-98CC-4ACF-A731-6DD89D450D3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5138550"/>
          <a:ext cx="482600" cy="317500"/>
        </a:xfrm>
        <a:prstGeom prst="rect">
          <a:avLst/>
        </a:prstGeom>
      </xdr:spPr>
    </xdr:pic>
    <xdr:clientData/>
  </xdr:twoCellAnchor>
  <xdr:twoCellAnchor editAs="oneCell">
    <xdr:from>
      <xdr:col>1</xdr:col>
      <xdr:colOff>28575</xdr:colOff>
      <xdr:row>1549</xdr:row>
      <xdr:rowOff>273050</xdr:rowOff>
    </xdr:from>
    <xdr:to>
      <xdr:col>1</xdr:col>
      <xdr:colOff>511175</xdr:colOff>
      <xdr:row>1550</xdr:row>
      <xdr:rowOff>219075</xdr:rowOff>
    </xdr:to>
    <xdr:pic>
      <xdr:nvPicPr>
        <xdr:cNvPr id="6248" name="Subgraph-RBReich">
          <a:extLst>
            <a:ext uri="{FF2B5EF4-FFF2-40B4-BE49-F238E27FC236}">
              <a16:creationId xmlns:a16="http://schemas.microsoft.com/office/drawing/2014/main" id="{79A6A38C-CB29-4100-BB6D-7279637BEEC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5506850"/>
          <a:ext cx="482600" cy="317500"/>
        </a:xfrm>
        <a:prstGeom prst="rect">
          <a:avLst/>
        </a:prstGeom>
      </xdr:spPr>
    </xdr:pic>
    <xdr:clientData/>
  </xdr:twoCellAnchor>
  <xdr:twoCellAnchor editAs="oneCell">
    <xdr:from>
      <xdr:col>1</xdr:col>
      <xdr:colOff>28575</xdr:colOff>
      <xdr:row>1550</xdr:row>
      <xdr:rowOff>269875</xdr:rowOff>
    </xdr:from>
    <xdr:to>
      <xdr:col>1</xdr:col>
      <xdr:colOff>511175</xdr:colOff>
      <xdr:row>1551</xdr:row>
      <xdr:rowOff>215900</xdr:rowOff>
    </xdr:to>
    <xdr:pic>
      <xdr:nvPicPr>
        <xdr:cNvPr id="6252" name="Subgraph-Igarrigavaz">
          <a:extLst>
            <a:ext uri="{FF2B5EF4-FFF2-40B4-BE49-F238E27FC236}">
              <a16:creationId xmlns:a16="http://schemas.microsoft.com/office/drawing/2014/main" id="{A159540B-B82B-430F-BAC9-38B74561F0E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5875150"/>
          <a:ext cx="482600" cy="317500"/>
        </a:xfrm>
        <a:prstGeom prst="rect">
          <a:avLst/>
        </a:prstGeom>
      </xdr:spPr>
    </xdr:pic>
    <xdr:clientData/>
  </xdr:twoCellAnchor>
  <xdr:twoCellAnchor editAs="oneCell">
    <xdr:from>
      <xdr:col>1</xdr:col>
      <xdr:colOff>28575</xdr:colOff>
      <xdr:row>1551</xdr:row>
      <xdr:rowOff>266700</xdr:rowOff>
    </xdr:from>
    <xdr:to>
      <xdr:col>1</xdr:col>
      <xdr:colOff>511175</xdr:colOff>
      <xdr:row>1552</xdr:row>
      <xdr:rowOff>219075</xdr:rowOff>
    </xdr:to>
    <xdr:pic>
      <xdr:nvPicPr>
        <xdr:cNvPr id="6256" name="Subgraph-vox_es">
          <a:extLst>
            <a:ext uri="{FF2B5EF4-FFF2-40B4-BE49-F238E27FC236}">
              <a16:creationId xmlns:a16="http://schemas.microsoft.com/office/drawing/2014/main" id="{9F958D65-1A3E-4A9D-B70F-AE669BBE22B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76243450"/>
          <a:ext cx="482600" cy="317500"/>
        </a:xfrm>
        <a:prstGeom prst="rect">
          <a:avLst/>
        </a:prstGeom>
      </xdr:spPr>
    </xdr:pic>
    <xdr:clientData/>
  </xdr:twoCellAnchor>
  <xdr:twoCellAnchor editAs="oneCell">
    <xdr:from>
      <xdr:col>1</xdr:col>
      <xdr:colOff>28575</xdr:colOff>
      <xdr:row>1552</xdr:row>
      <xdr:rowOff>263525</xdr:rowOff>
    </xdr:from>
    <xdr:to>
      <xdr:col>1</xdr:col>
      <xdr:colOff>511175</xdr:colOff>
      <xdr:row>1553</xdr:row>
      <xdr:rowOff>209550</xdr:rowOff>
    </xdr:to>
    <xdr:pic>
      <xdr:nvPicPr>
        <xdr:cNvPr id="6260" name="Subgraph-sunhalwgs">
          <a:extLst>
            <a:ext uri="{FF2B5EF4-FFF2-40B4-BE49-F238E27FC236}">
              <a16:creationId xmlns:a16="http://schemas.microsoft.com/office/drawing/2014/main" id="{CC68B153-C4FD-452E-8B41-06F31ADD4D4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6611750"/>
          <a:ext cx="482600" cy="317500"/>
        </a:xfrm>
        <a:prstGeom prst="rect">
          <a:avLst/>
        </a:prstGeom>
      </xdr:spPr>
    </xdr:pic>
    <xdr:clientData/>
  </xdr:twoCellAnchor>
  <xdr:twoCellAnchor editAs="oneCell">
    <xdr:from>
      <xdr:col>1</xdr:col>
      <xdr:colOff>28575</xdr:colOff>
      <xdr:row>1553</xdr:row>
      <xdr:rowOff>260350</xdr:rowOff>
    </xdr:from>
    <xdr:to>
      <xdr:col>1</xdr:col>
      <xdr:colOff>511175</xdr:colOff>
      <xdr:row>1554</xdr:row>
      <xdr:rowOff>206375</xdr:rowOff>
    </xdr:to>
    <xdr:pic>
      <xdr:nvPicPr>
        <xdr:cNvPr id="6264" name="Subgraph-Naz_Faulkner">
          <a:extLst>
            <a:ext uri="{FF2B5EF4-FFF2-40B4-BE49-F238E27FC236}">
              <a16:creationId xmlns:a16="http://schemas.microsoft.com/office/drawing/2014/main" id="{1F867FDE-3429-4976-A783-6EDB3ED1384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6980050"/>
          <a:ext cx="482600" cy="317500"/>
        </a:xfrm>
        <a:prstGeom prst="rect">
          <a:avLst/>
        </a:prstGeom>
      </xdr:spPr>
    </xdr:pic>
    <xdr:clientData/>
  </xdr:twoCellAnchor>
  <xdr:twoCellAnchor editAs="oneCell">
    <xdr:from>
      <xdr:col>1</xdr:col>
      <xdr:colOff>28575</xdr:colOff>
      <xdr:row>1554</xdr:row>
      <xdr:rowOff>257175</xdr:rowOff>
    </xdr:from>
    <xdr:to>
      <xdr:col>1</xdr:col>
      <xdr:colOff>511175</xdr:colOff>
      <xdr:row>1555</xdr:row>
      <xdr:rowOff>196850</xdr:rowOff>
    </xdr:to>
    <xdr:pic>
      <xdr:nvPicPr>
        <xdr:cNvPr id="6267" name="Subgraph-AristonSparta">
          <a:extLst>
            <a:ext uri="{FF2B5EF4-FFF2-40B4-BE49-F238E27FC236}">
              <a16:creationId xmlns:a16="http://schemas.microsoft.com/office/drawing/2014/main" id="{EEA124C8-BBEB-4E8A-90A8-FAF23C3C8FF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7348350"/>
          <a:ext cx="482600" cy="317500"/>
        </a:xfrm>
        <a:prstGeom prst="rect">
          <a:avLst/>
        </a:prstGeom>
      </xdr:spPr>
    </xdr:pic>
    <xdr:clientData/>
  </xdr:twoCellAnchor>
  <xdr:twoCellAnchor editAs="oneCell">
    <xdr:from>
      <xdr:col>1</xdr:col>
      <xdr:colOff>28575</xdr:colOff>
      <xdr:row>1555</xdr:row>
      <xdr:rowOff>254000</xdr:rowOff>
    </xdr:from>
    <xdr:to>
      <xdr:col>1</xdr:col>
      <xdr:colOff>511175</xdr:colOff>
      <xdr:row>1556</xdr:row>
      <xdr:rowOff>200025</xdr:rowOff>
    </xdr:to>
    <xdr:pic>
      <xdr:nvPicPr>
        <xdr:cNvPr id="6269" name="Subgraph-KashJackson2018">
          <a:extLst>
            <a:ext uri="{FF2B5EF4-FFF2-40B4-BE49-F238E27FC236}">
              <a16:creationId xmlns:a16="http://schemas.microsoft.com/office/drawing/2014/main" id="{1A5B7405-118F-4F55-94A2-6BBF47217C0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7716650"/>
          <a:ext cx="482600" cy="317500"/>
        </a:xfrm>
        <a:prstGeom prst="rect">
          <a:avLst/>
        </a:prstGeom>
      </xdr:spPr>
    </xdr:pic>
    <xdr:clientData/>
  </xdr:twoCellAnchor>
  <xdr:twoCellAnchor editAs="oneCell">
    <xdr:from>
      <xdr:col>1</xdr:col>
      <xdr:colOff>28575</xdr:colOff>
      <xdr:row>1556</xdr:row>
      <xdr:rowOff>250825</xdr:rowOff>
    </xdr:from>
    <xdr:to>
      <xdr:col>1</xdr:col>
      <xdr:colOff>511175</xdr:colOff>
      <xdr:row>1557</xdr:row>
      <xdr:rowOff>196850</xdr:rowOff>
    </xdr:to>
    <xdr:pic>
      <xdr:nvPicPr>
        <xdr:cNvPr id="6271" name="Subgraph-Twitter">
          <a:extLst>
            <a:ext uri="{FF2B5EF4-FFF2-40B4-BE49-F238E27FC236}">
              <a16:creationId xmlns:a16="http://schemas.microsoft.com/office/drawing/2014/main" id="{AF2C0CED-C0E2-4D1D-865D-A2045BEC97C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78084950"/>
          <a:ext cx="482600" cy="317500"/>
        </a:xfrm>
        <a:prstGeom prst="rect">
          <a:avLst/>
        </a:prstGeom>
      </xdr:spPr>
    </xdr:pic>
    <xdr:clientData/>
  </xdr:twoCellAnchor>
  <xdr:twoCellAnchor editAs="oneCell">
    <xdr:from>
      <xdr:col>1</xdr:col>
      <xdr:colOff>28575</xdr:colOff>
      <xdr:row>1557</xdr:row>
      <xdr:rowOff>247650</xdr:rowOff>
    </xdr:from>
    <xdr:to>
      <xdr:col>1</xdr:col>
      <xdr:colOff>511175</xdr:colOff>
      <xdr:row>1558</xdr:row>
      <xdr:rowOff>200025</xdr:rowOff>
    </xdr:to>
    <xdr:pic>
      <xdr:nvPicPr>
        <xdr:cNvPr id="6273" name="Subgraph-Sinner_Stopper">
          <a:extLst>
            <a:ext uri="{FF2B5EF4-FFF2-40B4-BE49-F238E27FC236}">
              <a16:creationId xmlns:a16="http://schemas.microsoft.com/office/drawing/2014/main" id="{9B0D4500-BFE1-4C49-91AF-3633F55B17E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8453250"/>
          <a:ext cx="482600" cy="317500"/>
        </a:xfrm>
        <a:prstGeom prst="rect">
          <a:avLst/>
        </a:prstGeom>
      </xdr:spPr>
    </xdr:pic>
    <xdr:clientData/>
  </xdr:twoCellAnchor>
  <xdr:twoCellAnchor editAs="oneCell">
    <xdr:from>
      <xdr:col>1</xdr:col>
      <xdr:colOff>28575</xdr:colOff>
      <xdr:row>1558</xdr:row>
      <xdr:rowOff>244475</xdr:rowOff>
    </xdr:from>
    <xdr:to>
      <xdr:col>1</xdr:col>
      <xdr:colOff>511175</xdr:colOff>
      <xdr:row>1559</xdr:row>
      <xdr:rowOff>190500</xdr:rowOff>
    </xdr:to>
    <xdr:pic>
      <xdr:nvPicPr>
        <xdr:cNvPr id="6275" name="Subgraph-NekoCase">
          <a:extLst>
            <a:ext uri="{FF2B5EF4-FFF2-40B4-BE49-F238E27FC236}">
              <a16:creationId xmlns:a16="http://schemas.microsoft.com/office/drawing/2014/main" id="{7DBD831F-0FCE-4F71-9702-29FFD807757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78821550"/>
          <a:ext cx="482600" cy="317500"/>
        </a:xfrm>
        <a:prstGeom prst="rect">
          <a:avLst/>
        </a:prstGeom>
      </xdr:spPr>
    </xdr:pic>
    <xdr:clientData/>
  </xdr:twoCellAnchor>
  <xdr:twoCellAnchor editAs="oneCell">
    <xdr:from>
      <xdr:col>1</xdr:col>
      <xdr:colOff>28575</xdr:colOff>
      <xdr:row>1559</xdr:row>
      <xdr:rowOff>241300</xdr:rowOff>
    </xdr:from>
    <xdr:to>
      <xdr:col>1</xdr:col>
      <xdr:colOff>511175</xdr:colOff>
      <xdr:row>1560</xdr:row>
      <xdr:rowOff>187325</xdr:rowOff>
    </xdr:to>
    <xdr:pic>
      <xdr:nvPicPr>
        <xdr:cNvPr id="6277" name="Subgraph-JoametteGil">
          <a:extLst>
            <a:ext uri="{FF2B5EF4-FFF2-40B4-BE49-F238E27FC236}">
              <a16:creationId xmlns:a16="http://schemas.microsoft.com/office/drawing/2014/main" id="{7C8B24D9-96BF-4217-8A69-DAF2B5459E3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9189850"/>
          <a:ext cx="482600" cy="317500"/>
        </a:xfrm>
        <a:prstGeom prst="rect">
          <a:avLst/>
        </a:prstGeom>
      </xdr:spPr>
    </xdr:pic>
    <xdr:clientData/>
  </xdr:twoCellAnchor>
  <xdr:twoCellAnchor editAs="oneCell">
    <xdr:from>
      <xdr:col>1</xdr:col>
      <xdr:colOff>28575</xdr:colOff>
      <xdr:row>1560</xdr:row>
      <xdr:rowOff>238125</xdr:rowOff>
    </xdr:from>
    <xdr:to>
      <xdr:col>1</xdr:col>
      <xdr:colOff>511175</xdr:colOff>
      <xdr:row>1561</xdr:row>
      <xdr:rowOff>177800</xdr:rowOff>
    </xdr:to>
    <xdr:pic>
      <xdr:nvPicPr>
        <xdr:cNvPr id="6279" name="Subgraph-espn">
          <a:extLst>
            <a:ext uri="{FF2B5EF4-FFF2-40B4-BE49-F238E27FC236}">
              <a16:creationId xmlns:a16="http://schemas.microsoft.com/office/drawing/2014/main" id="{052A9AA1-1872-48F2-8E14-9CE7EB5B03B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9558150"/>
          <a:ext cx="482600" cy="317500"/>
        </a:xfrm>
        <a:prstGeom prst="rect">
          <a:avLst/>
        </a:prstGeom>
      </xdr:spPr>
    </xdr:pic>
    <xdr:clientData/>
  </xdr:twoCellAnchor>
  <xdr:twoCellAnchor editAs="oneCell">
    <xdr:from>
      <xdr:col>1</xdr:col>
      <xdr:colOff>28575</xdr:colOff>
      <xdr:row>1561</xdr:row>
      <xdr:rowOff>234950</xdr:rowOff>
    </xdr:from>
    <xdr:to>
      <xdr:col>1</xdr:col>
      <xdr:colOff>511175</xdr:colOff>
      <xdr:row>1562</xdr:row>
      <xdr:rowOff>180975</xdr:rowOff>
    </xdr:to>
    <xdr:pic>
      <xdr:nvPicPr>
        <xdr:cNvPr id="6281" name="Subgraph-MariaTaylor">
          <a:extLst>
            <a:ext uri="{FF2B5EF4-FFF2-40B4-BE49-F238E27FC236}">
              <a16:creationId xmlns:a16="http://schemas.microsoft.com/office/drawing/2014/main" id="{70EFCB29-F631-46D9-A290-3274A1EE976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79926450"/>
          <a:ext cx="482600" cy="317500"/>
        </a:xfrm>
        <a:prstGeom prst="rect">
          <a:avLst/>
        </a:prstGeom>
      </xdr:spPr>
    </xdr:pic>
    <xdr:clientData/>
  </xdr:twoCellAnchor>
  <xdr:twoCellAnchor editAs="oneCell">
    <xdr:from>
      <xdr:col>1</xdr:col>
      <xdr:colOff>28575</xdr:colOff>
      <xdr:row>1562</xdr:row>
      <xdr:rowOff>231775</xdr:rowOff>
    </xdr:from>
    <xdr:to>
      <xdr:col>1</xdr:col>
      <xdr:colOff>511175</xdr:colOff>
      <xdr:row>1563</xdr:row>
      <xdr:rowOff>177800</xdr:rowOff>
    </xdr:to>
    <xdr:pic>
      <xdr:nvPicPr>
        <xdr:cNvPr id="6283" name="Subgraph-FirstTake">
          <a:extLst>
            <a:ext uri="{FF2B5EF4-FFF2-40B4-BE49-F238E27FC236}">
              <a16:creationId xmlns:a16="http://schemas.microsoft.com/office/drawing/2014/main" id="{7BE62F9E-8593-41AC-985B-937CA89BB6A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0294750"/>
          <a:ext cx="482600" cy="317500"/>
        </a:xfrm>
        <a:prstGeom prst="rect">
          <a:avLst/>
        </a:prstGeom>
      </xdr:spPr>
    </xdr:pic>
    <xdr:clientData/>
  </xdr:twoCellAnchor>
  <xdr:twoCellAnchor editAs="oneCell">
    <xdr:from>
      <xdr:col>1</xdr:col>
      <xdr:colOff>28575</xdr:colOff>
      <xdr:row>1563</xdr:row>
      <xdr:rowOff>228600</xdr:rowOff>
    </xdr:from>
    <xdr:to>
      <xdr:col>1</xdr:col>
      <xdr:colOff>511175</xdr:colOff>
      <xdr:row>1564</xdr:row>
      <xdr:rowOff>180975</xdr:rowOff>
    </xdr:to>
    <xdr:pic>
      <xdr:nvPicPr>
        <xdr:cNvPr id="6285" name="Subgraph-GodFamilyJesus">
          <a:extLst>
            <a:ext uri="{FF2B5EF4-FFF2-40B4-BE49-F238E27FC236}">
              <a16:creationId xmlns:a16="http://schemas.microsoft.com/office/drawing/2014/main" id="{BB593EB7-63BC-47E8-81A8-919716C8F6D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0663050"/>
          <a:ext cx="482600" cy="317500"/>
        </a:xfrm>
        <a:prstGeom prst="rect">
          <a:avLst/>
        </a:prstGeom>
      </xdr:spPr>
    </xdr:pic>
    <xdr:clientData/>
  </xdr:twoCellAnchor>
  <xdr:twoCellAnchor editAs="oneCell">
    <xdr:from>
      <xdr:col>1</xdr:col>
      <xdr:colOff>28575</xdr:colOff>
      <xdr:row>1564</xdr:row>
      <xdr:rowOff>225425</xdr:rowOff>
    </xdr:from>
    <xdr:to>
      <xdr:col>1</xdr:col>
      <xdr:colOff>511175</xdr:colOff>
      <xdr:row>1565</xdr:row>
      <xdr:rowOff>171450</xdr:rowOff>
    </xdr:to>
    <xdr:pic>
      <xdr:nvPicPr>
        <xdr:cNvPr id="6287" name="Subgraph-PrisonPlanet">
          <a:extLst>
            <a:ext uri="{FF2B5EF4-FFF2-40B4-BE49-F238E27FC236}">
              <a16:creationId xmlns:a16="http://schemas.microsoft.com/office/drawing/2014/main" id="{F200CE77-2854-46C8-8D94-C526C8EEA4E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81031350"/>
          <a:ext cx="482600" cy="317500"/>
        </a:xfrm>
        <a:prstGeom prst="rect">
          <a:avLst/>
        </a:prstGeom>
      </xdr:spPr>
    </xdr:pic>
    <xdr:clientData/>
  </xdr:twoCellAnchor>
  <xdr:twoCellAnchor editAs="oneCell">
    <xdr:from>
      <xdr:col>1</xdr:col>
      <xdr:colOff>28575</xdr:colOff>
      <xdr:row>1565</xdr:row>
      <xdr:rowOff>222250</xdr:rowOff>
    </xdr:from>
    <xdr:to>
      <xdr:col>1</xdr:col>
      <xdr:colOff>511175</xdr:colOff>
      <xdr:row>1566</xdr:row>
      <xdr:rowOff>168275</xdr:rowOff>
    </xdr:to>
    <xdr:pic>
      <xdr:nvPicPr>
        <xdr:cNvPr id="6289" name="Subgraph-NationalGuard">
          <a:extLst>
            <a:ext uri="{FF2B5EF4-FFF2-40B4-BE49-F238E27FC236}">
              <a16:creationId xmlns:a16="http://schemas.microsoft.com/office/drawing/2014/main" id="{C4DE17C2-84F2-4A33-9A12-DA8D49E9625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81399650"/>
          <a:ext cx="482600" cy="317500"/>
        </a:xfrm>
        <a:prstGeom prst="rect">
          <a:avLst/>
        </a:prstGeom>
      </xdr:spPr>
    </xdr:pic>
    <xdr:clientData/>
  </xdr:twoCellAnchor>
  <xdr:twoCellAnchor editAs="oneCell">
    <xdr:from>
      <xdr:col>1</xdr:col>
      <xdr:colOff>28575</xdr:colOff>
      <xdr:row>1566</xdr:row>
      <xdr:rowOff>219075</xdr:rowOff>
    </xdr:from>
    <xdr:to>
      <xdr:col>1</xdr:col>
      <xdr:colOff>511175</xdr:colOff>
      <xdr:row>1567</xdr:row>
      <xdr:rowOff>158750</xdr:rowOff>
    </xdr:to>
    <xdr:pic>
      <xdr:nvPicPr>
        <xdr:cNvPr id="6291" name="Subgraph-RedNationRising">
          <a:extLst>
            <a:ext uri="{FF2B5EF4-FFF2-40B4-BE49-F238E27FC236}">
              <a16:creationId xmlns:a16="http://schemas.microsoft.com/office/drawing/2014/main" id="{9151FAA0-F291-4522-8029-9CFE8C74448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1767950"/>
          <a:ext cx="482600" cy="317500"/>
        </a:xfrm>
        <a:prstGeom prst="rect">
          <a:avLst/>
        </a:prstGeom>
      </xdr:spPr>
    </xdr:pic>
    <xdr:clientData/>
  </xdr:twoCellAnchor>
  <xdr:twoCellAnchor editAs="oneCell">
    <xdr:from>
      <xdr:col>1</xdr:col>
      <xdr:colOff>28575</xdr:colOff>
      <xdr:row>1567</xdr:row>
      <xdr:rowOff>215900</xdr:rowOff>
    </xdr:from>
    <xdr:to>
      <xdr:col>1</xdr:col>
      <xdr:colOff>511175</xdr:colOff>
      <xdr:row>1568</xdr:row>
      <xdr:rowOff>161925</xdr:rowOff>
    </xdr:to>
    <xdr:pic>
      <xdr:nvPicPr>
        <xdr:cNvPr id="6293" name="Subgraph-mehdi_karayusuf">
          <a:extLst>
            <a:ext uri="{FF2B5EF4-FFF2-40B4-BE49-F238E27FC236}">
              <a16:creationId xmlns:a16="http://schemas.microsoft.com/office/drawing/2014/main" id="{CF6663BA-CC6D-40AA-9546-7E8EDB57936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2136250"/>
          <a:ext cx="482600" cy="317500"/>
        </a:xfrm>
        <a:prstGeom prst="rect">
          <a:avLst/>
        </a:prstGeom>
      </xdr:spPr>
    </xdr:pic>
    <xdr:clientData/>
  </xdr:twoCellAnchor>
  <xdr:twoCellAnchor editAs="oneCell">
    <xdr:from>
      <xdr:col>1</xdr:col>
      <xdr:colOff>28575</xdr:colOff>
      <xdr:row>1568</xdr:row>
      <xdr:rowOff>212725</xdr:rowOff>
    </xdr:from>
    <xdr:to>
      <xdr:col>1</xdr:col>
      <xdr:colOff>511175</xdr:colOff>
      <xdr:row>1569</xdr:row>
      <xdr:rowOff>158750</xdr:rowOff>
    </xdr:to>
    <xdr:pic>
      <xdr:nvPicPr>
        <xdr:cNvPr id="6295" name="Subgraph-DCPoliceTraffic">
          <a:extLst>
            <a:ext uri="{FF2B5EF4-FFF2-40B4-BE49-F238E27FC236}">
              <a16:creationId xmlns:a16="http://schemas.microsoft.com/office/drawing/2014/main" id="{3374BD99-28B2-430D-B8B7-C913983C58E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2504550"/>
          <a:ext cx="482600" cy="317500"/>
        </a:xfrm>
        <a:prstGeom prst="rect">
          <a:avLst/>
        </a:prstGeom>
      </xdr:spPr>
    </xdr:pic>
    <xdr:clientData/>
  </xdr:twoCellAnchor>
  <xdr:twoCellAnchor editAs="oneCell">
    <xdr:from>
      <xdr:col>1</xdr:col>
      <xdr:colOff>28575</xdr:colOff>
      <xdr:row>1569</xdr:row>
      <xdr:rowOff>209550</xdr:rowOff>
    </xdr:from>
    <xdr:to>
      <xdr:col>1</xdr:col>
      <xdr:colOff>511175</xdr:colOff>
      <xdr:row>1570</xdr:row>
      <xdr:rowOff>161925</xdr:rowOff>
    </xdr:to>
    <xdr:pic>
      <xdr:nvPicPr>
        <xdr:cNvPr id="6297" name="Subgraph-PeljorTenzin">
          <a:extLst>
            <a:ext uri="{FF2B5EF4-FFF2-40B4-BE49-F238E27FC236}">
              <a16:creationId xmlns:a16="http://schemas.microsoft.com/office/drawing/2014/main" id="{5DBF7D7F-50C6-4D6F-BAD3-6570D295F79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82872850"/>
          <a:ext cx="482600" cy="317500"/>
        </a:xfrm>
        <a:prstGeom prst="rect">
          <a:avLst/>
        </a:prstGeom>
      </xdr:spPr>
    </xdr:pic>
    <xdr:clientData/>
  </xdr:twoCellAnchor>
  <xdr:twoCellAnchor editAs="oneCell">
    <xdr:from>
      <xdr:col>1</xdr:col>
      <xdr:colOff>28575</xdr:colOff>
      <xdr:row>1570</xdr:row>
      <xdr:rowOff>206375</xdr:rowOff>
    </xdr:from>
    <xdr:to>
      <xdr:col>1</xdr:col>
      <xdr:colOff>511175</xdr:colOff>
      <xdr:row>1571</xdr:row>
      <xdr:rowOff>152400</xdr:rowOff>
    </xdr:to>
    <xdr:pic>
      <xdr:nvPicPr>
        <xdr:cNvPr id="6299" name="Subgraph-shravaka">
          <a:extLst>
            <a:ext uri="{FF2B5EF4-FFF2-40B4-BE49-F238E27FC236}">
              <a16:creationId xmlns:a16="http://schemas.microsoft.com/office/drawing/2014/main" id="{5289B46E-9426-4290-8640-994E7021632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83241150"/>
          <a:ext cx="482600" cy="317500"/>
        </a:xfrm>
        <a:prstGeom prst="rect">
          <a:avLst/>
        </a:prstGeom>
      </xdr:spPr>
    </xdr:pic>
    <xdr:clientData/>
  </xdr:twoCellAnchor>
  <xdr:twoCellAnchor editAs="oneCell">
    <xdr:from>
      <xdr:col>1</xdr:col>
      <xdr:colOff>28575</xdr:colOff>
      <xdr:row>1571</xdr:row>
      <xdr:rowOff>203200</xdr:rowOff>
    </xdr:from>
    <xdr:to>
      <xdr:col>1</xdr:col>
      <xdr:colOff>511175</xdr:colOff>
      <xdr:row>1572</xdr:row>
      <xdr:rowOff>149225</xdr:rowOff>
    </xdr:to>
    <xdr:pic>
      <xdr:nvPicPr>
        <xdr:cNvPr id="6301" name="Subgraph-RNR_Georgia">
          <a:extLst>
            <a:ext uri="{FF2B5EF4-FFF2-40B4-BE49-F238E27FC236}">
              <a16:creationId xmlns:a16="http://schemas.microsoft.com/office/drawing/2014/main" id="{C30DEDBC-38B9-4A9F-B382-1D8FCFF8216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83609450"/>
          <a:ext cx="482600" cy="317500"/>
        </a:xfrm>
        <a:prstGeom prst="rect">
          <a:avLst/>
        </a:prstGeom>
      </xdr:spPr>
    </xdr:pic>
    <xdr:clientData/>
  </xdr:twoCellAnchor>
  <xdr:twoCellAnchor editAs="oneCell">
    <xdr:from>
      <xdr:col>1</xdr:col>
      <xdr:colOff>28575</xdr:colOff>
      <xdr:row>1572</xdr:row>
      <xdr:rowOff>200025</xdr:rowOff>
    </xdr:from>
    <xdr:to>
      <xdr:col>1</xdr:col>
      <xdr:colOff>511175</xdr:colOff>
      <xdr:row>1573</xdr:row>
      <xdr:rowOff>139700</xdr:rowOff>
    </xdr:to>
    <xdr:pic>
      <xdr:nvPicPr>
        <xdr:cNvPr id="6303" name="Subgraph-GovGreg">
          <a:extLst>
            <a:ext uri="{FF2B5EF4-FFF2-40B4-BE49-F238E27FC236}">
              <a16:creationId xmlns:a16="http://schemas.microsoft.com/office/drawing/2014/main" id="{33FD4D8B-446A-4CCD-9212-D07906C46B9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3977750"/>
          <a:ext cx="482600" cy="317500"/>
        </a:xfrm>
        <a:prstGeom prst="rect">
          <a:avLst/>
        </a:prstGeom>
      </xdr:spPr>
    </xdr:pic>
    <xdr:clientData/>
  </xdr:twoCellAnchor>
  <xdr:twoCellAnchor editAs="oneCell">
    <xdr:from>
      <xdr:col>1</xdr:col>
      <xdr:colOff>28575</xdr:colOff>
      <xdr:row>1573</xdr:row>
      <xdr:rowOff>196850</xdr:rowOff>
    </xdr:from>
    <xdr:to>
      <xdr:col>1</xdr:col>
      <xdr:colOff>511175</xdr:colOff>
      <xdr:row>1574</xdr:row>
      <xdr:rowOff>142875</xdr:rowOff>
    </xdr:to>
    <xdr:pic>
      <xdr:nvPicPr>
        <xdr:cNvPr id="6305" name="Subgraph-BET">
          <a:extLst>
            <a:ext uri="{FF2B5EF4-FFF2-40B4-BE49-F238E27FC236}">
              <a16:creationId xmlns:a16="http://schemas.microsoft.com/office/drawing/2014/main" id="{4E92B817-38D4-477D-90A5-0E4380C411F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4346050"/>
          <a:ext cx="482600" cy="317500"/>
        </a:xfrm>
        <a:prstGeom prst="rect">
          <a:avLst/>
        </a:prstGeom>
      </xdr:spPr>
    </xdr:pic>
    <xdr:clientData/>
  </xdr:twoCellAnchor>
  <xdr:twoCellAnchor editAs="oneCell">
    <xdr:from>
      <xdr:col>1</xdr:col>
      <xdr:colOff>28575</xdr:colOff>
      <xdr:row>1574</xdr:row>
      <xdr:rowOff>193675</xdr:rowOff>
    </xdr:from>
    <xdr:to>
      <xdr:col>1</xdr:col>
      <xdr:colOff>511175</xdr:colOff>
      <xdr:row>1575</xdr:row>
      <xdr:rowOff>139700</xdr:rowOff>
    </xdr:to>
    <xdr:pic>
      <xdr:nvPicPr>
        <xdr:cNvPr id="6307" name="Subgraph-Michael_Leh">
          <a:extLst>
            <a:ext uri="{FF2B5EF4-FFF2-40B4-BE49-F238E27FC236}">
              <a16:creationId xmlns:a16="http://schemas.microsoft.com/office/drawing/2014/main" id="{C9F633C2-A3DB-4EBF-96E4-A3A45D483BC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84714350"/>
          <a:ext cx="482600" cy="317500"/>
        </a:xfrm>
        <a:prstGeom prst="rect">
          <a:avLst/>
        </a:prstGeom>
      </xdr:spPr>
    </xdr:pic>
    <xdr:clientData/>
  </xdr:twoCellAnchor>
  <xdr:twoCellAnchor editAs="oneCell">
    <xdr:from>
      <xdr:col>1</xdr:col>
      <xdr:colOff>28575</xdr:colOff>
      <xdr:row>1575</xdr:row>
      <xdr:rowOff>190500</xdr:rowOff>
    </xdr:from>
    <xdr:to>
      <xdr:col>1</xdr:col>
      <xdr:colOff>511175</xdr:colOff>
      <xdr:row>1576</xdr:row>
      <xdr:rowOff>142875</xdr:rowOff>
    </xdr:to>
    <xdr:pic>
      <xdr:nvPicPr>
        <xdr:cNvPr id="6309" name="Subgraph-GordonRepinski">
          <a:extLst>
            <a:ext uri="{FF2B5EF4-FFF2-40B4-BE49-F238E27FC236}">
              <a16:creationId xmlns:a16="http://schemas.microsoft.com/office/drawing/2014/main" id="{9BE031C0-A758-4977-8817-708ACFFC81F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85082650"/>
          <a:ext cx="482600" cy="317500"/>
        </a:xfrm>
        <a:prstGeom prst="rect">
          <a:avLst/>
        </a:prstGeom>
      </xdr:spPr>
    </xdr:pic>
    <xdr:clientData/>
  </xdr:twoCellAnchor>
  <xdr:twoCellAnchor editAs="oneCell">
    <xdr:from>
      <xdr:col>1</xdr:col>
      <xdr:colOff>28575</xdr:colOff>
      <xdr:row>1576</xdr:row>
      <xdr:rowOff>187325</xdr:rowOff>
    </xdr:from>
    <xdr:to>
      <xdr:col>1</xdr:col>
      <xdr:colOff>511175</xdr:colOff>
      <xdr:row>1577</xdr:row>
      <xdr:rowOff>133350</xdr:rowOff>
    </xdr:to>
    <xdr:pic>
      <xdr:nvPicPr>
        <xdr:cNvPr id="6311" name="Subgraph-TomMUFC8">
          <a:extLst>
            <a:ext uri="{FF2B5EF4-FFF2-40B4-BE49-F238E27FC236}">
              <a16:creationId xmlns:a16="http://schemas.microsoft.com/office/drawing/2014/main" id="{0AFE493E-C4F2-4D2D-A7E0-4E317959024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5450950"/>
          <a:ext cx="482600" cy="317500"/>
        </a:xfrm>
        <a:prstGeom prst="rect">
          <a:avLst/>
        </a:prstGeom>
      </xdr:spPr>
    </xdr:pic>
    <xdr:clientData/>
  </xdr:twoCellAnchor>
  <xdr:twoCellAnchor editAs="oneCell">
    <xdr:from>
      <xdr:col>1</xdr:col>
      <xdr:colOff>28575</xdr:colOff>
      <xdr:row>1577</xdr:row>
      <xdr:rowOff>184150</xdr:rowOff>
    </xdr:from>
    <xdr:to>
      <xdr:col>1</xdr:col>
      <xdr:colOff>511175</xdr:colOff>
      <xdr:row>1578</xdr:row>
      <xdr:rowOff>130175</xdr:rowOff>
    </xdr:to>
    <xdr:pic>
      <xdr:nvPicPr>
        <xdr:cNvPr id="6313" name="Subgraph-BRFCAustralia">
          <a:extLst>
            <a:ext uri="{FF2B5EF4-FFF2-40B4-BE49-F238E27FC236}">
              <a16:creationId xmlns:a16="http://schemas.microsoft.com/office/drawing/2014/main" id="{F6508896-A981-4369-96C4-61EC7625565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85819250"/>
          <a:ext cx="482600" cy="317500"/>
        </a:xfrm>
        <a:prstGeom prst="rect">
          <a:avLst/>
        </a:prstGeom>
      </xdr:spPr>
    </xdr:pic>
    <xdr:clientData/>
  </xdr:twoCellAnchor>
  <xdr:twoCellAnchor editAs="oneCell">
    <xdr:from>
      <xdr:col>1</xdr:col>
      <xdr:colOff>28575</xdr:colOff>
      <xdr:row>1578</xdr:row>
      <xdr:rowOff>180975</xdr:rowOff>
    </xdr:from>
    <xdr:to>
      <xdr:col>1</xdr:col>
      <xdr:colOff>511175</xdr:colOff>
      <xdr:row>1579</xdr:row>
      <xdr:rowOff>120650</xdr:rowOff>
    </xdr:to>
    <xdr:pic>
      <xdr:nvPicPr>
        <xdr:cNvPr id="6315" name="Subgraph-DezBryant">
          <a:extLst>
            <a:ext uri="{FF2B5EF4-FFF2-40B4-BE49-F238E27FC236}">
              <a16:creationId xmlns:a16="http://schemas.microsoft.com/office/drawing/2014/main" id="{F9B73E32-CB53-4CFF-A363-F22073C8F5C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6187550"/>
          <a:ext cx="482600" cy="317500"/>
        </a:xfrm>
        <a:prstGeom prst="rect">
          <a:avLst/>
        </a:prstGeom>
      </xdr:spPr>
    </xdr:pic>
    <xdr:clientData/>
  </xdr:twoCellAnchor>
  <xdr:twoCellAnchor editAs="oneCell">
    <xdr:from>
      <xdr:col>1</xdr:col>
      <xdr:colOff>28575</xdr:colOff>
      <xdr:row>1579</xdr:row>
      <xdr:rowOff>177800</xdr:rowOff>
    </xdr:from>
    <xdr:to>
      <xdr:col>1</xdr:col>
      <xdr:colOff>511175</xdr:colOff>
      <xdr:row>1580</xdr:row>
      <xdr:rowOff>123825</xdr:rowOff>
    </xdr:to>
    <xdr:pic>
      <xdr:nvPicPr>
        <xdr:cNvPr id="6317" name="Subgraph-steplinds">
          <a:extLst>
            <a:ext uri="{FF2B5EF4-FFF2-40B4-BE49-F238E27FC236}">
              <a16:creationId xmlns:a16="http://schemas.microsoft.com/office/drawing/2014/main" id="{0B47548E-45AA-4853-8F19-0B411F0321C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6555850"/>
          <a:ext cx="482600" cy="317500"/>
        </a:xfrm>
        <a:prstGeom prst="rect">
          <a:avLst/>
        </a:prstGeom>
      </xdr:spPr>
    </xdr:pic>
    <xdr:clientData/>
  </xdr:twoCellAnchor>
  <xdr:twoCellAnchor editAs="oneCell">
    <xdr:from>
      <xdr:col>1</xdr:col>
      <xdr:colOff>28575</xdr:colOff>
      <xdr:row>1580</xdr:row>
      <xdr:rowOff>174625</xdr:rowOff>
    </xdr:from>
    <xdr:to>
      <xdr:col>1</xdr:col>
      <xdr:colOff>511175</xdr:colOff>
      <xdr:row>1581</xdr:row>
      <xdr:rowOff>120650</xdr:rowOff>
    </xdr:to>
    <xdr:pic>
      <xdr:nvPicPr>
        <xdr:cNvPr id="6319" name="Subgraph-HotBrownBalls">
          <a:extLst>
            <a:ext uri="{FF2B5EF4-FFF2-40B4-BE49-F238E27FC236}">
              <a16:creationId xmlns:a16="http://schemas.microsoft.com/office/drawing/2014/main" id="{251AE4A2-FF19-4409-AB0A-AFDD28D632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6924150"/>
          <a:ext cx="482600" cy="317500"/>
        </a:xfrm>
        <a:prstGeom prst="rect">
          <a:avLst/>
        </a:prstGeom>
      </xdr:spPr>
    </xdr:pic>
    <xdr:clientData/>
  </xdr:twoCellAnchor>
  <xdr:twoCellAnchor editAs="oneCell">
    <xdr:from>
      <xdr:col>1</xdr:col>
      <xdr:colOff>28575</xdr:colOff>
      <xdr:row>1581</xdr:row>
      <xdr:rowOff>171450</xdr:rowOff>
    </xdr:from>
    <xdr:to>
      <xdr:col>1</xdr:col>
      <xdr:colOff>511175</xdr:colOff>
      <xdr:row>1582</xdr:row>
      <xdr:rowOff>123825</xdr:rowOff>
    </xdr:to>
    <xdr:pic>
      <xdr:nvPicPr>
        <xdr:cNvPr id="6321" name="Subgraph-PapaJohns">
          <a:extLst>
            <a:ext uri="{FF2B5EF4-FFF2-40B4-BE49-F238E27FC236}">
              <a16:creationId xmlns:a16="http://schemas.microsoft.com/office/drawing/2014/main" id="{DD2EE5E5-5E1A-41CE-9134-E7591A0E932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7292450"/>
          <a:ext cx="482600" cy="317500"/>
        </a:xfrm>
        <a:prstGeom prst="rect">
          <a:avLst/>
        </a:prstGeom>
      </xdr:spPr>
    </xdr:pic>
    <xdr:clientData/>
  </xdr:twoCellAnchor>
  <xdr:twoCellAnchor editAs="oneCell">
    <xdr:from>
      <xdr:col>1</xdr:col>
      <xdr:colOff>28575</xdr:colOff>
      <xdr:row>1582</xdr:row>
      <xdr:rowOff>168275</xdr:rowOff>
    </xdr:from>
    <xdr:to>
      <xdr:col>1</xdr:col>
      <xdr:colOff>511175</xdr:colOff>
      <xdr:row>1583</xdr:row>
      <xdr:rowOff>114300</xdr:rowOff>
    </xdr:to>
    <xdr:pic>
      <xdr:nvPicPr>
        <xdr:cNvPr id="6323" name="Subgraph-jimbobLDN">
          <a:extLst>
            <a:ext uri="{FF2B5EF4-FFF2-40B4-BE49-F238E27FC236}">
              <a16:creationId xmlns:a16="http://schemas.microsoft.com/office/drawing/2014/main" id="{4443B78C-8818-46DD-89B0-5575D7664FB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7660750"/>
          <a:ext cx="482600" cy="317500"/>
        </a:xfrm>
        <a:prstGeom prst="rect">
          <a:avLst/>
        </a:prstGeom>
      </xdr:spPr>
    </xdr:pic>
    <xdr:clientData/>
  </xdr:twoCellAnchor>
  <xdr:twoCellAnchor editAs="oneCell">
    <xdr:from>
      <xdr:col>1</xdr:col>
      <xdr:colOff>28575</xdr:colOff>
      <xdr:row>1583</xdr:row>
      <xdr:rowOff>165100</xdr:rowOff>
    </xdr:from>
    <xdr:to>
      <xdr:col>1</xdr:col>
      <xdr:colOff>511175</xdr:colOff>
      <xdr:row>1584</xdr:row>
      <xdr:rowOff>111125</xdr:rowOff>
    </xdr:to>
    <xdr:pic>
      <xdr:nvPicPr>
        <xdr:cNvPr id="6325" name="Subgraph-FreeBesieged">
          <a:extLst>
            <a:ext uri="{FF2B5EF4-FFF2-40B4-BE49-F238E27FC236}">
              <a16:creationId xmlns:a16="http://schemas.microsoft.com/office/drawing/2014/main" id="{159AA3BB-E8F5-4942-8496-DE038FFD786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8029050"/>
          <a:ext cx="482600" cy="317500"/>
        </a:xfrm>
        <a:prstGeom prst="rect">
          <a:avLst/>
        </a:prstGeom>
      </xdr:spPr>
    </xdr:pic>
    <xdr:clientData/>
  </xdr:twoCellAnchor>
  <xdr:twoCellAnchor editAs="oneCell">
    <xdr:from>
      <xdr:col>1</xdr:col>
      <xdr:colOff>28575</xdr:colOff>
      <xdr:row>1584</xdr:row>
      <xdr:rowOff>161925</xdr:rowOff>
    </xdr:from>
    <xdr:to>
      <xdr:col>1</xdr:col>
      <xdr:colOff>511175</xdr:colOff>
      <xdr:row>1585</xdr:row>
      <xdr:rowOff>101600</xdr:rowOff>
    </xdr:to>
    <xdr:pic>
      <xdr:nvPicPr>
        <xdr:cNvPr id="6327" name="Subgraph-simonmaginn">
          <a:extLst>
            <a:ext uri="{FF2B5EF4-FFF2-40B4-BE49-F238E27FC236}">
              <a16:creationId xmlns:a16="http://schemas.microsoft.com/office/drawing/2014/main" id="{5CA53CBF-C922-4E62-AD28-014BE6834BF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88397350"/>
          <a:ext cx="482600" cy="317500"/>
        </a:xfrm>
        <a:prstGeom prst="rect">
          <a:avLst/>
        </a:prstGeom>
      </xdr:spPr>
    </xdr:pic>
    <xdr:clientData/>
  </xdr:twoCellAnchor>
  <xdr:twoCellAnchor editAs="oneCell">
    <xdr:from>
      <xdr:col>1</xdr:col>
      <xdr:colOff>28575</xdr:colOff>
      <xdr:row>1585</xdr:row>
      <xdr:rowOff>158750</xdr:rowOff>
    </xdr:from>
    <xdr:to>
      <xdr:col>1</xdr:col>
      <xdr:colOff>511175</xdr:colOff>
      <xdr:row>1586</xdr:row>
      <xdr:rowOff>104775</xdr:rowOff>
    </xdr:to>
    <xdr:pic>
      <xdr:nvPicPr>
        <xdr:cNvPr id="6329" name="Subgraph-MPrepuce">
          <a:extLst>
            <a:ext uri="{FF2B5EF4-FFF2-40B4-BE49-F238E27FC236}">
              <a16:creationId xmlns:a16="http://schemas.microsoft.com/office/drawing/2014/main" id="{F9FFC28B-BC76-4A0A-8732-746F97519F4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8765650"/>
          <a:ext cx="482600" cy="317500"/>
        </a:xfrm>
        <a:prstGeom prst="rect">
          <a:avLst/>
        </a:prstGeom>
      </xdr:spPr>
    </xdr:pic>
    <xdr:clientData/>
  </xdr:twoCellAnchor>
  <xdr:twoCellAnchor editAs="oneCell">
    <xdr:from>
      <xdr:col>1</xdr:col>
      <xdr:colOff>28575</xdr:colOff>
      <xdr:row>1586</xdr:row>
      <xdr:rowOff>155575</xdr:rowOff>
    </xdr:from>
    <xdr:to>
      <xdr:col>1</xdr:col>
      <xdr:colOff>511175</xdr:colOff>
      <xdr:row>1587</xdr:row>
      <xdr:rowOff>101600</xdr:rowOff>
    </xdr:to>
    <xdr:pic>
      <xdr:nvPicPr>
        <xdr:cNvPr id="6331" name="Subgraph-hrkbenowen">
          <a:extLst>
            <a:ext uri="{FF2B5EF4-FFF2-40B4-BE49-F238E27FC236}">
              <a16:creationId xmlns:a16="http://schemas.microsoft.com/office/drawing/2014/main" id="{2ED1991E-19BF-48D9-B281-5E9C3E4B70C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89133950"/>
          <a:ext cx="482600" cy="317500"/>
        </a:xfrm>
        <a:prstGeom prst="rect">
          <a:avLst/>
        </a:prstGeom>
      </xdr:spPr>
    </xdr:pic>
    <xdr:clientData/>
  </xdr:twoCellAnchor>
  <xdr:twoCellAnchor editAs="oneCell">
    <xdr:from>
      <xdr:col>1</xdr:col>
      <xdr:colOff>28575</xdr:colOff>
      <xdr:row>1587</xdr:row>
      <xdr:rowOff>152400</xdr:rowOff>
    </xdr:from>
    <xdr:to>
      <xdr:col>1</xdr:col>
      <xdr:colOff>511175</xdr:colOff>
      <xdr:row>1588</xdr:row>
      <xdr:rowOff>104775</xdr:rowOff>
    </xdr:to>
    <xdr:pic>
      <xdr:nvPicPr>
        <xdr:cNvPr id="6333" name="Subgraph-BeatzieB">
          <a:extLst>
            <a:ext uri="{FF2B5EF4-FFF2-40B4-BE49-F238E27FC236}">
              <a16:creationId xmlns:a16="http://schemas.microsoft.com/office/drawing/2014/main" id="{C60D744D-E2C3-4B39-9D53-40303671539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89502250"/>
          <a:ext cx="482600" cy="317500"/>
        </a:xfrm>
        <a:prstGeom prst="rect">
          <a:avLst/>
        </a:prstGeom>
      </xdr:spPr>
    </xdr:pic>
    <xdr:clientData/>
  </xdr:twoCellAnchor>
  <xdr:twoCellAnchor editAs="oneCell">
    <xdr:from>
      <xdr:col>1</xdr:col>
      <xdr:colOff>28575</xdr:colOff>
      <xdr:row>1588</xdr:row>
      <xdr:rowOff>149225</xdr:rowOff>
    </xdr:from>
    <xdr:to>
      <xdr:col>1</xdr:col>
      <xdr:colOff>511175</xdr:colOff>
      <xdr:row>1589</xdr:row>
      <xdr:rowOff>95250</xdr:rowOff>
    </xdr:to>
    <xdr:pic>
      <xdr:nvPicPr>
        <xdr:cNvPr id="6335" name="Subgraph-29_chubbyAmelia">
          <a:extLst>
            <a:ext uri="{FF2B5EF4-FFF2-40B4-BE49-F238E27FC236}">
              <a16:creationId xmlns:a16="http://schemas.microsoft.com/office/drawing/2014/main" id="{0A412BDF-92A4-44A8-AA62-3D7AFFD7B41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89870550"/>
          <a:ext cx="482600" cy="317500"/>
        </a:xfrm>
        <a:prstGeom prst="rect">
          <a:avLst/>
        </a:prstGeom>
      </xdr:spPr>
    </xdr:pic>
    <xdr:clientData/>
  </xdr:twoCellAnchor>
  <xdr:twoCellAnchor editAs="oneCell">
    <xdr:from>
      <xdr:col>1</xdr:col>
      <xdr:colOff>28575</xdr:colOff>
      <xdr:row>1589</xdr:row>
      <xdr:rowOff>146050</xdr:rowOff>
    </xdr:from>
    <xdr:to>
      <xdr:col>1</xdr:col>
      <xdr:colOff>511175</xdr:colOff>
      <xdr:row>1590</xdr:row>
      <xdr:rowOff>92075</xdr:rowOff>
    </xdr:to>
    <xdr:pic>
      <xdr:nvPicPr>
        <xdr:cNvPr id="6337" name="Subgraph-BulldogMiranda">
          <a:extLst>
            <a:ext uri="{FF2B5EF4-FFF2-40B4-BE49-F238E27FC236}">
              <a16:creationId xmlns:a16="http://schemas.microsoft.com/office/drawing/2014/main" id="{142845E7-D7AF-4313-9A0D-3374034B177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90238850"/>
          <a:ext cx="482600" cy="317500"/>
        </a:xfrm>
        <a:prstGeom prst="rect">
          <a:avLst/>
        </a:prstGeom>
      </xdr:spPr>
    </xdr:pic>
    <xdr:clientData/>
  </xdr:twoCellAnchor>
  <xdr:twoCellAnchor editAs="oneCell">
    <xdr:from>
      <xdr:col>1</xdr:col>
      <xdr:colOff>28575</xdr:colOff>
      <xdr:row>1590</xdr:row>
      <xdr:rowOff>142875</xdr:rowOff>
    </xdr:from>
    <xdr:to>
      <xdr:col>1</xdr:col>
      <xdr:colOff>511175</xdr:colOff>
      <xdr:row>1591</xdr:row>
      <xdr:rowOff>82550</xdr:rowOff>
    </xdr:to>
    <xdr:pic>
      <xdr:nvPicPr>
        <xdr:cNvPr id="6339" name="Subgraph-KnineKane">
          <a:extLst>
            <a:ext uri="{FF2B5EF4-FFF2-40B4-BE49-F238E27FC236}">
              <a16:creationId xmlns:a16="http://schemas.microsoft.com/office/drawing/2014/main" id="{9B17EAFB-B573-409B-AAAD-0E88DE165AF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90607150"/>
          <a:ext cx="482600" cy="317500"/>
        </a:xfrm>
        <a:prstGeom prst="rect">
          <a:avLst/>
        </a:prstGeom>
      </xdr:spPr>
    </xdr:pic>
    <xdr:clientData/>
  </xdr:twoCellAnchor>
  <xdr:twoCellAnchor editAs="oneCell">
    <xdr:from>
      <xdr:col>1</xdr:col>
      <xdr:colOff>28575</xdr:colOff>
      <xdr:row>1591</xdr:row>
      <xdr:rowOff>139700</xdr:rowOff>
    </xdr:from>
    <xdr:to>
      <xdr:col>1</xdr:col>
      <xdr:colOff>511175</xdr:colOff>
      <xdr:row>1592</xdr:row>
      <xdr:rowOff>85725</xdr:rowOff>
    </xdr:to>
    <xdr:pic>
      <xdr:nvPicPr>
        <xdr:cNvPr id="6341" name="Subgraph-atreyo1974">
          <a:extLst>
            <a:ext uri="{FF2B5EF4-FFF2-40B4-BE49-F238E27FC236}">
              <a16:creationId xmlns:a16="http://schemas.microsoft.com/office/drawing/2014/main" id="{B061CC32-A6A2-4E4E-8726-4F11940A9D5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0975450"/>
          <a:ext cx="482600" cy="317500"/>
        </a:xfrm>
        <a:prstGeom prst="rect">
          <a:avLst/>
        </a:prstGeom>
      </xdr:spPr>
    </xdr:pic>
    <xdr:clientData/>
  </xdr:twoCellAnchor>
  <xdr:twoCellAnchor editAs="oneCell">
    <xdr:from>
      <xdr:col>1</xdr:col>
      <xdr:colOff>28575</xdr:colOff>
      <xdr:row>1592</xdr:row>
      <xdr:rowOff>136525</xdr:rowOff>
    </xdr:from>
    <xdr:to>
      <xdr:col>1</xdr:col>
      <xdr:colOff>511175</xdr:colOff>
      <xdr:row>1593</xdr:row>
      <xdr:rowOff>82550</xdr:rowOff>
    </xdr:to>
    <xdr:pic>
      <xdr:nvPicPr>
        <xdr:cNvPr id="6343" name="Subgraph-sorroes">
          <a:extLst>
            <a:ext uri="{FF2B5EF4-FFF2-40B4-BE49-F238E27FC236}">
              <a16:creationId xmlns:a16="http://schemas.microsoft.com/office/drawing/2014/main" id="{EF6B62D1-BA34-4F0D-BA8B-3F974A2CE74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1343750"/>
          <a:ext cx="482600" cy="317500"/>
        </a:xfrm>
        <a:prstGeom prst="rect">
          <a:avLst/>
        </a:prstGeom>
      </xdr:spPr>
    </xdr:pic>
    <xdr:clientData/>
  </xdr:twoCellAnchor>
  <xdr:twoCellAnchor editAs="oneCell">
    <xdr:from>
      <xdr:col>1</xdr:col>
      <xdr:colOff>28575</xdr:colOff>
      <xdr:row>1593</xdr:row>
      <xdr:rowOff>133350</xdr:rowOff>
    </xdr:from>
    <xdr:to>
      <xdr:col>1</xdr:col>
      <xdr:colOff>511175</xdr:colOff>
      <xdr:row>1594</xdr:row>
      <xdr:rowOff>85725</xdr:rowOff>
    </xdr:to>
    <xdr:pic>
      <xdr:nvPicPr>
        <xdr:cNvPr id="6345" name="Subgraph-OlgaPatriaVOX">
          <a:extLst>
            <a:ext uri="{FF2B5EF4-FFF2-40B4-BE49-F238E27FC236}">
              <a16:creationId xmlns:a16="http://schemas.microsoft.com/office/drawing/2014/main" id="{AB5306C8-BDF8-45BA-9623-6C24AE40760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1712050"/>
          <a:ext cx="482600" cy="317500"/>
        </a:xfrm>
        <a:prstGeom prst="rect">
          <a:avLst/>
        </a:prstGeom>
      </xdr:spPr>
    </xdr:pic>
    <xdr:clientData/>
  </xdr:twoCellAnchor>
  <xdr:twoCellAnchor editAs="oneCell">
    <xdr:from>
      <xdr:col>1</xdr:col>
      <xdr:colOff>28575</xdr:colOff>
      <xdr:row>1594</xdr:row>
      <xdr:rowOff>130175</xdr:rowOff>
    </xdr:from>
    <xdr:to>
      <xdr:col>1</xdr:col>
      <xdr:colOff>511175</xdr:colOff>
      <xdr:row>1595</xdr:row>
      <xdr:rowOff>76200</xdr:rowOff>
    </xdr:to>
    <xdr:pic>
      <xdr:nvPicPr>
        <xdr:cNvPr id="6347" name="Subgraph-DameronFighter">
          <a:extLst>
            <a:ext uri="{FF2B5EF4-FFF2-40B4-BE49-F238E27FC236}">
              <a16:creationId xmlns:a16="http://schemas.microsoft.com/office/drawing/2014/main" id="{2CFC8384-5280-4CA3-A647-EAF7AB71B7D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92080350"/>
          <a:ext cx="482600" cy="317500"/>
        </a:xfrm>
        <a:prstGeom prst="rect">
          <a:avLst/>
        </a:prstGeom>
      </xdr:spPr>
    </xdr:pic>
    <xdr:clientData/>
  </xdr:twoCellAnchor>
  <xdr:twoCellAnchor editAs="oneCell">
    <xdr:from>
      <xdr:col>1</xdr:col>
      <xdr:colOff>28575</xdr:colOff>
      <xdr:row>1595</xdr:row>
      <xdr:rowOff>127000</xdr:rowOff>
    </xdr:from>
    <xdr:to>
      <xdr:col>1</xdr:col>
      <xdr:colOff>511175</xdr:colOff>
      <xdr:row>1596</xdr:row>
      <xdr:rowOff>73025</xdr:rowOff>
    </xdr:to>
    <xdr:pic>
      <xdr:nvPicPr>
        <xdr:cNvPr id="6349" name="Subgraph-hurley_tiny">
          <a:extLst>
            <a:ext uri="{FF2B5EF4-FFF2-40B4-BE49-F238E27FC236}">
              <a16:creationId xmlns:a16="http://schemas.microsoft.com/office/drawing/2014/main" id="{FAA3F676-4DAA-4A24-A51A-2C5F42C0657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92448650"/>
          <a:ext cx="482600" cy="317500"/>
        </a:xfrm>
        <a:prstGeom prst="rect">
          <a:avLst/>
        </a:prstGeom>
      </xdr:spPr>
    </xdr:pic>
    <xdr:clientData/>
  </xdr:twoCellAnchor>
  <xdr:twoCellAnchor editAs="oneCell">
    <xdr:from>
      <xdr:col>1</xdr:col>
      <xdr:colOff>28575</xdr:colOff>
      <xdr:row>1596</xdr:row>
      <xdr:rowOff>123825</xdr:rowOff>
    </xdr:from>
    <xdr:to>
      <xdr:col>1</xdr:col>
      <xdr:colOff>511175</xdr:colOff>
      <xdr:row>1597</xdr:row>
      <xdr:rowOff>63500</xdr:rowOff>
    </xdr:to>
    <xdr:pic>
      <xdr:nvPicPr>
        <xdr:cNvPr id="6351" name="Subgraph-AmericaVotesUS">
          <a:extLst>
            <a:ext uri="{FF2B5EF4-FFF2-40B4-BE49-F238E27FC236}">
              <a16:creationId xmlns:a16="http://schemas.microsoft.com/office/drawing/2014/main" id="{4E733B18-9FF0-42C7-95D0-FB4D7E088E5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2816950"/>
          <a:ext cx="482600" cy="317500"/>
        </a:xfrm>
        <a:prstGeom prst="rect">
          <a:avLst/>
        </a:prstGeom>
      </xdr:spPr>
    </xdr:pic>
    <xdr:clientData/>
  </xdr:twoCellAnchor>
  <xdr:twoCellAnchor editAs="oneCell">
    <xdr:from>
      <xdr:col>1</xdr:col>
      <xdr:colOff>28575</xdr:colOff>
      <xdr:row>1597</xdr:row>
      <xdr:rowOff>120650</xdr:rowOff>
    </xdr:from>
    <xdr:to>
      <xdr:col>1</xdr:col>
      <xdr:colOff>511175</xdr:colOff>
      <xdr:row>1598</xdr:row>
      <xdr:rowOff>66675</xdr:rowOff>
    </xdr:to>
    <xdr:pic>
      <xdr:nvPicPr>
        <xdr:cNvPr id="6353" name="Subgraph-WriterRomana">
          <a:extLst>
            <a:ext uri="{FF2B5EF4-FFF2-40B4-BE49-F238E27FC236}">
              <a16:creationId xmlns:a16="http://schemas.microsoft.com/office/drawing/2014/main" id="{D4FE9D53-A51C-4F34-88F1-A541C24BB08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3185250"/>
          <a:ext cx="482600" cy="317500"/>
        </a:xfrm>
        <a:prstGeom prst="rect">
          <a:avLst/>
        </a:prstGeom>
      </xdr:spPr>
    </xdr:pic>
    <xdr:clientData/>
  </xdr:twoCellAnchor>
  <xdr:twoCellAnchor editAs="oneCell">
    <xdr:from>
      <xdr:col>1</xdr:col>
      <xdr:colOff>28575</xdr:colOff>
      <xdr:row>1598</xdr:row>
      <xdr:rowOff>117475</xdr:rowOff>
    </xdr:from>
    <xdr:to>
      <xdr:col>1</xdr:col>
      <xdr:colOff>511175</xdr:colOff>
      <xdr:row>1599</xdr:row>
      <xdr:rowOff>63500</xdr:rowOff>
    </xdr:to>
    <xdr:pic>
      <xdr:nvPicPr>
        <xdr:cNvPr id="6355" name="Subgraph-sweatthehet">
          <a:extLst>
            <a:ext uri="{FF2B5EF4-FFF2-40B4-BE49-F238E27FC236}">
              <a16:creationId xmlns:a16="http://schemas.microsoft.com/office/drawing/2014/main" id="{B8BACDB9-BBF9-4AA9-B624-C8F80673AF6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93553550"/>
          <a:ext cx="482600" cy="317500"/>
        </a:xfrm>
        <a:prstGeom prst="rect">
          <a:avLst/>
        </a:prstGeom>
      </xdr:spPr>
    </xdr:pic>
    <xdr:clientData/>
  </xdr:twoCellAnchor>
  <xdr:twoCellAnchor editAs="oneCell">
    <xdr:from>
      <xdr:col>1</xdr:col>
      <xdr:colOff>28575</xdr:colOff>
      <xdr:row>1599</xdr:row>
      <xdr:rowOff>114300</xdr:rowOff>
    </xdr:from>
    <xdr:to>
      <xdr:col>1</xdr:col>
      <xdr:colOff>511175</xdr:colOff>
      <xdr:row>1600</xdr:row>
      <xdr:rowOff>66675</xdr:rowOff>
    </xdr:to>
    <xdr:pic>
      <xdr:nvPicPr>
        <xdr:cNvPr id="6357" name="Subgraph-0_smalls_0">
          <a:extLst>
            <a:ext uri="{FF2B5EF4-FFF2-40B4-BE49-F238E27FC236}">
              <a16:creationId xmlns:a16="http://schemas.microsoft.com/office/drawing/2014/main" id="{4B13A3DE-BBA2-4857-9B47-2FEA51D2AAC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93921850"/>
          <a:ext cx="482600" cy="317500"/>
        </a:xfrm>
        <a:prstGeom prst="rect">
          <a:avLst/>
        </a:prstGeom>
      </xdr:spPr>
    </xdr:pic>
    <xdr:clientData/>
  </xdr:twoCellAnchor>
  <xdr:twoCellAnchor editAs="oneCell">
    <xdr:from>
      <xdr:col>1</xdr:col>
      <xdr:colOff>28575</xdr:colOff>
      <xdr:row>1600</xdr:row>
      <xdr:rowOff>111125</xdr:rowOff>
    </xdr:from>
    <xdr:to>
      <xdr:col>1</xdr:col>
      <xdr:colOff>511175</xdr:colOff>
      <xdr:row>1601</xdr:row>
      <xdr:rowOff>57150</xdr:rowOff>
    </xdr:to>
    <xdr:pic>
      <xdr:nvPicPr>
        <xdr:cNvPr id="6359" name="Subgraph-raw_tranquility">
          <a:extLst>
            <a:ext uri="{FF2B5EF4-FFF2-40B4-BE49-F238E27FC236}">
              <a16:creationId xmlns:a16="http://schemas.microsoft.com/office/drawing/2014/main" id="{34206DA9-060F-4E09-A240-185C8B14BF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4290150"/>
          <a:ext cx="482600" cy="317500"/>
        </a:xfrm>
        <a:prstGeom prst="rect">
          <a:avLst/>
        </a:prstGeom>
      </xdr:spPr>
    </xdr:pic>
    <xdr:clientData/>
  </xdr:twoCellAnchor>
  <xdr:twoCellAnchor editAs="oneCell">
    <xdr:from>
      <xdr:col>1</xdr:col>
      <xdr:colOff>28575</xdr:colOff>
      <xdr:row>1601</xdr:row>
      <xdr:rowOff>107950</xdr:rowOff>
    </xdr:from>
    <xdr:to>
      <xdr:col>1</xdr:col>
      <xdr:colOff>511175</xdr:colOff>
      <xdr:row>1602</xdr:row>
      <xdr:rowOff>53975</xdr:rowOff>
    </xdr:to>
    <xdr:pic>
      <xdr:nvPicPr>
        <xdr:cNvPr id="6361" name="Subgraph-QueerXiChisme">
          <a:extLst>
            <a:ext uri="{FF2B5EF4-FFF2-40B4-BE49-F238E27FC236}">
              <a16:creationId xmlns:a16="http://schemas.microsoft.com/office/drawing/2014/main" id="{D26D300A-5A53-4DCD-ADAD-5E4FAEE3599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594658450"/>
          <a:ext cx="482600" cy="317500"/>
        </a:xfrm>
        <a:prstGeom prst="rect">
          <a:avLst/>
        </a:prstGeom>
      </xdr:spPr>
    </xdr:pic>
    <xdr:clientData/>
  </xdr:twoCellAnchor>
  <xdr:twoCellAnchor editAs="oneCell">
    <xdr:from>
      <xdr:col>1</xdr:col>
      <xdr:colOff>28575</xdr:colOff>
      <xdr:row>1602</xdr:row>
      <xdr:rowOff>104775</xdr:rowOff>
    </xdr:from>
    <xdr:to>
      <xdr:col>1</xdr:col>
      <xdr:colOff>511175</xdr:colOff>
      <xdr:row>1603</xdr:row>
      <xdr:rowOff>44450</xdr:rowOff>
    </xdr:to>
    <xdr:pic>
      <xdr:nvPicPr>
        <xdr:cNvPr id="6363" name="Subgraph-nasescobar316">
          <a:extLst>
            <a:ext uri="{FF2B5EF4-FFF2-40B4-BE49-F238E27FC236}">
              <a16:creationId xmlns:a16="http://schemas.microsoft.com/office/drawing/2014/main" id="{AADD8D54-E411-43CA-A6FB-3F6C2BB67E7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595026750"/>
          <a:ext cx="482600" cy="317500"/>
        </a:xfrm>
        <a:prstGeom prst="rect">
          <a:avLst/>
        </a:prstGeom>
      </xdr:spPr>
    </xdr:pic>
    <xdr:clientData/>
  </xdr:twoCellAnchor>
  <xdr:twoCellAnchor editAs="oneCell">
    <xdr:from>
      <xdr:col>1</xdr:col>
      <xdr:colOff>28575</xdr:colOff>
      <xdr:row>1603</xdr:row>
      <xdr:rowOff>101600</xdr:rowOff>
    </xdr:from>
    <xdr:to>
      <xdr:col>1</xdr:col>
      <xdr:colOff>511175</xdr:colOff>
      <xdr:row>1604</xdr:row>
      <xdr:rowOff>47625</xdr:rowOff>
    </xdr:to>
    <xdr:pic>
      <xdr:nvPicPr>
        <xdr:cNvPr id="6365" name="Subgraph-uniqueloves">
          <a:extLst>
            <a:ext uri="{FF2B5EF4-FFF2-40B4-BE49-F238E27FC236}">
              <a16:creationId xmlns:a16="http://schemas.microsoft.com/office/drawing/2014/main" id="{8E81A705-061D-4C2C-B79D-C8E51E3A98B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5395050"/>
          <a:ext cx="482600" cy="317500"/>
        </a:xfrm>
        <a:prstGeom prst="rect">
          <a:avLst/>
        </a:prstGeom>
      </xdr:spPr>
    </xdr:pic>
    <xdr:clientData/>
  </xdr:twoCellAnchor>
  <xdr:twoCellAnchor editAs="oneCell">
    <xdr:from>
      <xdr:col>1</xdr:col>
      <xdr:colOff>28575</xdr:colOff>
      <xdr:row>1604</xdr:row>
      <xdr:rowOff>98425</xdr:rowOff>
    </xdr:from>
    <xdr:to>
      <xdr:col>1</xdr:col>
      <xdr:colOff>511175</xdr:colOff>
      <xdr:row>1605</xdr:row>
      <xdr:rowOff>44450</xdr:rowOff>
    </xdr:to>
    <xdr:pic>
      <xdr:nvPicPr>
        <xdr:cNvPr id="6367" name="Subgraph-AfricaRepublic">
          <a:extLst>
            <a:ext uri="{FF2B5EF4-FFF2-40B4-BE49-F238E27FC236}">
              <a16:creationId xmlns:a16="http://schemas.microsoft.com/office/drawing/2014/main" id="{B1ACD682-1E32-4314-86E6-5B16A399FCD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5763350"/>
          <a:ext cx="482600" cy="317500"/>
        </a:xfrm>
        <a:prstGeom prst="rect">
          <a:avLst/>
        </a:prstGeom>
      </xdr:spPr>
    </xdr:pic>
    <xdr:clientData/>
  </xdr:twoCellAnchor>
  <xdr:twoCellAnchor editAs="oneCell">
    <xdr:from>
      <xdr:col>1</xdr:col>
      <xdr:colOff>28575</xdr:colOff>
      <xdr:row>1605</xdr:row>
      <xdr:rowOff>95250</xdr:rowOff>
    </xdr:from>
    <xdr:to>
      <xdr:col>1</xdr:col>
      <xdr:colOff>511175</xdr:colOff>
      <xdr:row>1606</xdr:row>
      <xdr:rowOff>47625</xdr:rowOff>
    </xdr:to>
    <xdr:pic>
      <xdr:nvPicPr>
        <xdr:cNvPr id="6369" name="Subgraph-theblackdetour">
          <a:extLst>
            <a:ext uri="{FF2B5EF4-FFF2-40B4-BE49-F238E27FC236}">
              <a16:creationId xmlns:a16="http://schemas.microsoft.com/office/drawing/2014/main" id="{2B22824A-010B-4189-BF89-B7A356DEFBD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6131650"/>
          <a:ext cx="482600" cy="317500"/>
        </a:xfrm>
        <a:prstGeom prst="rect">
          <a:avLst/>
        </a:prstGeom>
      </xdr:spPr>
    </xdr:pic>
    <xdr:clientData/>
  </xdr:twoCellAnchor>
  <xdr:twoCellAnchor editAs="oneCell">
    <xdr:from>
      <xdr:col>1</xdr:col>
      <xdr:colOff>28575</xdr:colOff>
      <xdr:row>1606</xdr:row>
      <xdr:rowOff>92075</xdr:rowOff>
    </xdr:from>
    <xdr:to>
      <xdr:col>1</xdr:col>
      <xdr:colOff>511175</xdr:colOff>
      <xdr:row>1607</xdr:row>
      <xdr:rowOff>38100</xdr:rowOff>
    </xdr:to>
    <xdr:pic>
      <xdr:nvPicPr>
        <xdr:cNvPr id="6371" name="Subgraph-vicsinghb">
          <a:extLst>
            <a:ext uri="{FF2B5EF4-FFF2-40B4-BE49-F238E27FC236}">
              <a16:creationId xmlns:a16="http://schemas.microsoft.com/office/drawing/2014/main" id="{23E01191-C482-40C1-8E35-F46DF2BCB76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6499950"/>
          <a:ext cx="482600" cy="317500"/>
        </a:xfrm>
        <a:prstGeom prst="rect">
          <a:avLst/>
        </a:prstGeom>
      </xdr:spPr>
    </xdr:pic>
    <xdr:clientData/>
  </xdr:twoCellAnchor>
  <xdr:twoCellAnchor editAs="oneCell">
    <xdr:from>
      <xdr:col>1</xdr:col>
      <xdr:colOff>28575</xdr:colOff>
      <xdr:row>1607</xdr:row>
      <xdr:rowOff>88900</xdr:rowOff>
    </xdr:from>
    <xdr:to>
      <xdr:col>1</xdr:col>
      <xdr:colOff>511175</xdr:colOff>
      <xdr:row>1608</xdr:row>
      <xdr:rowOff>34925</xdr:rowOff>
    </xdr:to>
    <xdr:pic>
      <xdr:nvPicPr>
        <xdr:cNvPr id="6373" name="Subgraph-200belligerents">
          <a:extLst>
            <a:ext uri="{FF2B5EF4-FFF2-40B4-BE49-F238E27FC236}">
              <a16:creationId xmlns:a16="http://schemas.microsoft.com/office/drawing/2014/main" id="{02DCDE6C-5DB5-4FB0-8E25-BB02AD219B2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6868250"/>
          <a:ext cx="482600" cy="317500"/>
        </a:xfrm>
        <a:prstGeom prst="rect">
          <a:avLst/>
        </a:prstGeom>
      </xdr:spPr>
    </xdr:pic>
    <xdr:clientData/>
  </xdr:twoCellAnchor>
  <xdr:twoCellAnchor editAs="oneCell">
    <xdr:from>
      <xdr:col>1</xdr:col>
      <xdr:colOff>28575</xdr:colOff>
      <xdr:row>1608</xdr:row>
      <xdr:rowOff>85725</xdr:rowOff>
    </xdr:from>
    <xdr:to>
      <xdr:col>1</xdr:col>
      <xdr:colOff>511175</xdr:colOff>
      <xdr:row>1609</xdr:row>
      <xdr:rowOff>25400</xdr:rowOff>
    </xdr:to>
    <xdr:pic>
      <xdr:nvPicPr>
        <xdr:cNvPr id="6375" name="Subgraph-Thecarrogirl">
          <a:extLst>
            <a:ext uri="{FF2B5EF4-FFF2-40B4-BE49-F238E27FC236}">
              <a16:creationId xmlns:a16="http://schemas.microsoft.com/office/drawing/2014/main" id="{318946DA-AA4D-46C0-98EA-6F6D3C79D27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7236550"/>
          <a:ext cx="482600" cy="317500"/>
        </a:xfrm>
        <a:prstGeom prst="rect">
          <a:avLst/>
        </a:prstGeom>
      </xdr:spPr>
    </xdr:pic>
    <xdr:clientData/>
  </xdr:twoCellAnchor>
  <xdr:twoCellAnchor editAs="oneCell">
    <xdr:from>
      <xdr:col>1</xdr:col>
      <xdr:colOff>28575</xdr:colOff>
      <xdr:row>1609</xdr:row>
      <xdr:rowOff>82550</xdr:rowOff>
    </xdr:from>
    <xdr:to>
      <xdr:col>1</xdr:col>
      <xdr:colOff>511175</xdr:colOff>
      <xdr:row>1610</xdr:row>
      <xdr:rowOff>28575</xdr:rowOff>
    </xdr:to>
    <xdr:pic>
      <xdr:nvPicPr>
        <xdr:cNvPr id="6377" name="Subgraph-DarrenPlymouth">
          <a:extLst>
            <a:ext uri="{FF2B5EF4-FFF2-40B4-BE49-F238E27FC236}">
              <a16:creationId xmlns:a16="http://schemas.microsoft.com/office/drawing/2014/main" id="{C8E21C56-019D-4922-9FB7-464EE9415F4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7604850"/>
          <a:ext cx="482600" cy="317500"/>
        </a:xfrm>
        <a:prstGeom prst="rect">
          <a:avLst/>
        </a:prstGeom>
      </xdr:spPr>
    </xdr:pic>
    <xdr:clientData/>
  </xdr:twoCellAnchor>
  <xdr:twoCellAnchor editAs="oneCell">
    <xdr:from>
      <xdr:col>1</xdr:col>
      <xdr:colOff>28575</xdr:colOff>
      <xdr:row>1610</xdr:row>
      <xdr:rowOff>79375</xdr:rowOff>
    </xdr:from>
    <xdr:to>
      <xdr:col>1</xdr:col>
      <xdr:colOff>511175</xdr:colOff>
      <xdr:row>1611</xdr:row>
      <xdr:rowOff>25400</xdr:rowOff>
    </xdr:to>
    <xdr:pic>
      <xdr:nvPicPr>
        <xdr:cNvPr id="6379" name="Subgraph-MikeBloomberg">
          <a:extLst>
            <a:ext uri="{FF2B5EF4-FFF2-40B4-BE49-F238E27FC236}">
              <a16:creationId xmlns:a16="http://schemas.microsoft.com/office/drawing/2014/main" id="{E9458007-5F96-4E61-8D66-A79415FFF55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7973150"/>
          <a:ext cx="482600" cy="317500"/>
        </a:xfrm>
        <a:prstGeom prst="rect">
          <a:avLst/>
        </a:prstGeom>
      </xdr:spPr>
    </xdr:pic>
    <xdr:clientData/>
  </xdr:twoCellAnchor>
  <xdr:twoCellAnchor editAs="oneCell">
    <xdr:from>
      <xdr:col>1</xdr:col>
      <xdr:colOff>28575</xdr:colOff>
      <xdr:row>1611</xdr:row>
      <xdr:rowOff>76200</xdr:rowOff>
    </xdr:from>
    <xdr:to>
      <xdr:col>1</xdr:col>
      <xdr:colOff>511175</xdr:colOff>
      <xdr:row>1612</xdr:row>
      <xdr:rowOff>28575</xdr:rowOff>
    </xdr:to>
    <xdr:pic>
      <xdr:nvPicPr>
        <xdr:cNvPr id="6381" name="Subgraph-TheRevAl">
          <a:extLst>
            <a:ext uri="{FF2B5EF4-FFF2-40B4-BE49-F238E27FC236}">
              <a16:creationId xmlns:a16="http://schemas.microsoft.com/office/drawing/2014/main" id="{7F48DBC4-05C8-4CF3-A445-69859BB551C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8341450"/>
          <a:ext cx="482600" cy="317500"/>
        </a:xfrm>
        <a:prstGeom prst="rect">
          <a:avLst/>
        </a:prstGeom>
      </xdr:spPr>
    </xdr:pic>
    <xdr:clientData/>
  </xdr:twoCellAnchor>
  <xdr:twoCellAnchor editAs="oneCell">
    <xdr:from>
      <xdr:col>1</xdr:col>
      <xdr:colOff>28575</xdr:colOff>
      <xdr:row>1612</xdr:row>
      <xdr:rowOff>73025</xdr:rowOff>
    </xdr:from>
    <xdr:to>
      <xdr:col>1</xdr:col>
      <xdr:colOff>511175</xdr:colOff>
      <xdr:row>1613</xdr:row>
      <xdr:rowOff>19050</xdr:rowOff>
    </xdr:to>
    <xdr:pic>
      <xdr:nvPicPr>
        <xdr:cNvPr id="6383" name="Subgraph-ReverendWarnock">
          <a:extLst>
            <a:ext uri="{FF2B5EF4-FFF2-40B4-BE49-F238E27FC236}">
              <a16:creationId xmlns:a16="http://schemas.microsoft.com/office/drawing/2014/main" id="{B755986B-EFED-4B4D-B8F6-97E6138EB5B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8709750"/>
          <a:ext cx="482600" cy="317500"/>
        </a:xfrm>
        <a:prstGeom prst="rect">
          <a:avLst/>
        </a:prstGeom>
      </xdr:spPr>
    </xdr:pic>
    <xdr:clientData/>
  </xdr:twoCellAnchor>
  <xdr:twoCellAnchor editAs="oneCell">
    <xdr:from>
      <xdr:col>1</xdr:col>
      <xdr:colOff>28575</xdr:colOff>
      <xdr:row>1613</xdr:row>
      <xdr:rowOff>69850</xdr:rowOff>
    </xdr:from>
    <xdr:to>
      <xdr:col>1</xdr:col>
      <xdr:colOff>511175</xdr:colOff>
      <xdr:row>1614</xdr:row>
      <xdr:rowOff>15875</xdr:rowOff>
    </xdr:to>
    <xdr:pic>
      <xdr:nvPicPr>
        <xdr:cNvPr id="6385" name="Subgraph-RevDrBarber">
          <a:extLst>
            <a:ext uri="{FF2B5EF4-FFF2-40B4-BE49-F238E27FC236}">
              <a16:creationId xmlns:a16="http://schemas.microsoft.com/office/drawing/2014/main" id="{47700577-3F59-4168-9530-9D3733116D8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599078050"/>
          <a:ext cx="482600" cy="317500"/>
        </a:xfrm>
        <a:prstGeom prst="rect">
          <a:avLst/>
        </a:prstGeom>
      </xdr:spPr>
    </xdr:pic>
    <xdr:clientData/>
  </xdr:twoCellAnchor>
  <xdr:twoCellAnchor editAs="oneCell">
    <xdr:from>
      <xdr:col>1</xdr:col>
      <xdr:colOff>28575</xdr:colOff>
      <xdr:row>1614</xdr:row>
      <xdr:rowOff>66675</xdr:rowOff>
    </xdr:from>
    <xdr:to>
      <xdr:col>1</xdr:col>
      <xdr:colOff>511175</xdr:colOff>
      <xdr:row>1615</xdr:row>
      <xdr:rowOff>6350</xdr:rowOff>
    </xdr:to>
    <xdr:pic>
      <xdr:nvPicPr>
        <xdr:cNvPr id="6387" name="Subgraph-SaunderHart">
          <a:extLst>
            <a:ext uri="{FF2B5EF4-FFF2-40B4-BE49-F238E27FC236}">
              <a16:creationId xmlns:a16="http://schemas.microsoft.com/office/drawing/2014/main" id="{A17758D4-AD3D-4838-AB7C-1A7924BD144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9446350"/>
          <a:ext cx="482600" cy="317500"/>
        </a:xfrm>
        <a:prstGeom prst="rect">
          <a:avLst/>
        </a:prstGeom>
      </xdr:spPr>
    </xdr:pic>
    <xdr:clientData/>
  </xdr:twoCellAnchor>
  <xdr:twoCellAnchor editAs="oneCell">
    <xdr:from>
      <xdr:col>1</xdr:col>
      <xdr:colOff>28575</xdr:colOff>
      <xdr:row>1615</xdr:row>
      <xdr:rowOff>63500</xdr:rowOff>
    </xdr:from>
    <xdr:to>
      <xdr:col>1</xdr:col>
      <xdr:colOff>511175</xdr:colOff>
      <xdr:row>1616</xdr:row>
      <xdr:rowOff>9525</xdr:rowOff>
    </xdr:to>
    <xdr:pic>
      <xdr:nvPicPr>
        <xdr:cNvPr id="6389" name="Subgraph-smidgean">
          <a:extLst>
            <a:ext uri="{FF2B5EF4-FFF2-40B4-BE49-F238E27FC236}">
              <a16:creationId xmlns:a16="http://schemas.microsoft.com/office/drawing/2014/main" id="{C0A3EB19-6252-4840-99B6-CE5A9E3804B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599814650"/>
          <a:ext cx="482600" cy="317500"/>
        </a:xfrm>
        <a:prstGeom prst="rect">
          <a:avLst/>
        </a:prstGeom>
      </xdr:spPr>
    </xdr:pic>
    <xdr:clientData/>
  </xdr:twoCellAnchor>
  <xdr:twoCellAnchor editAs="oneCell">
    <xdr:from>
      <xdr:col>1</xdr:col>
      <xdr:colOff>28575</xdr:colOff>
      <xdr:row>1616</xdr:row>
      <xdr:rowOff>60325</xdr:rowOff>
    </xdr:from>
    <xdr:to>
      <xdr:col>1</xdr:col>
      <xdr:colOff>511175</xdr:colOff>
      <xdr:row>1617</xdr:row>
      <xdr:rowOff>6350</xdr:rowOff>
    </xdr:to>
    <xdr:pic>
      <xdr:nvPicPr>
        <xdr:cNvPr id="6391" name="Subgraph-MaxAction007">
          <a:extLst>
            <a:ext uri="{FF2B5EF4-FFF2-40B4-BE49-F238E27FC236}">
              <a16:creationId xmlns:a16="http://schemas.microsoft.com/office/drawing/2014/main" id="{99CC9918-52D9-4844-A7C9-881DE6341C4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0182950"/>
          <a:ext cx="482600" cy="317500"/>
        </a:xfrm>
        <a:prstGeom prst="rect">
          <a:avLst/>
        </a:prstGeom>
      </xdr:spPr>
    </xdr:pic>
    <xdr:clientData/>
  </xdr:twoCellAnchor>
  <xdr:twoCellAnchor editAs="oneCell">
    <xdr:from>
      <xdr:col>1</xdr:col>
      <xdr:colOff>28575</xdr:colOff>
      <xdr:row>1617</xdr:row>
      <xdr:rowOff>57150</xdr:rowOff>
    </xdr:from>
    <xdr:to>
      <xdr:col>1</xdr:col>
      <xdr:colOff>511175</xdr:colOff>
      <xdr:row>1618</xdr:row>
      <xdr:rowOff>9525</xdr:rowOff>
    </xdr:to>
    <xdr:pic>
      <xdr:nvPicPr>
        <xdr:cNvPr id="6393" name="Subgraph-newtgingrich">
          <a:extLst>
            <a:ext uri="{FF2B5EF4-FFF2-40B4-BE49-F238E27FC236}">
              <a16:creationId xmlns:a16="http://schemas.microsoft.com/office/drawing/2014/main" id="{CBF13166-9D2E-4993-85D0-C4D506B425D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0551250"/>
          <a:ext cx="482600" cy="317500"/>
        </a:xfrm>
        <a:prstGeom prst="rect">
          <a:avLst/>
        </a:prstGeom>
      </xdr:spPr>
    </xdr:pic>
    <xdr:clientData/>
  </xdr:twoCellAnchor>
  <xdr:twoCellAnchor editAs="oneCell">
    <xdr:from>
      <xdr:col>1</xdr:col>
      <xdr:colOff>28575</xdr:colOff>
      <xdr:row>1618</xdr:row>
      <xdr:rowOff>53975</xdr:rowOff>
    </xdr:from>
    <xdr:to>
      <xdr:col>1</xdr:col>
      <xdr:colOff>511175</xdr:colOff>
      <xdr:row>1619</xdr:row>
      <xdr:rowOff>0</xdr:rowOff>
    </xdr:to>
    <xdr:pic>
      <xdr:nvPicPr>
        <xdr:cNvPr id="6395" name="Subgraph-J34ncRodriguez">
          <a:extLst>
            <a:ext uri="{FF2B5EF4-FFF2-40B4-BE49-F238E27FC236}">
              <a16:creationId xmlns:a16="http://schemas.microsoft.com/office/drawing/2014/main" id="{1C9C378A-97B3-4FA5-BF5E-8BA623CA117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0919550"/>
          <a:ext cx="482600" cy="317500"/>
        </a:xfrm>
        <a:prstGeom prst="rect">
          <a:avLst/>
        </a:prstGeom>
      </xdr:spPr>
    </xdr:pic>
    <xdr:clientData/>
  </xdr:twoCellAnchor>
  <xdr:twoCellAnchor editAs="oneCell">
    <xdr:from>
      <xdr:col>1</xdr:col>
      <xdr:colOff>28575</xdr:colOff>
      <xdr:row>1619</xdr:row>
      <xdr:rowOff>50800</xdr:rowOff>
    </xdr:from>
    <xdr:to>
      <xdr:col>1</xdr:col>
      <xdr:colOff>511175</xdr:colOff>
      <xdr:row>1620</xdr:row>
      <xdr:rowOff>1059</xdr:rowOff>
    </xdr:to>
    <xdr:pic>
      <xdr:nvPicPr>
        <xdr:cNvPr id="6397" name="Subgraph-IAmTeww">
          <a:extLst>
            <a:ext uri="{FF2B5EF4-FFF2-40B4-BE49-F238E27FC236}">
              <a16:creationId xmlns:a16="http://schemas.microsoft.com/office/drawing/2014/main" id="{F748B2C5-99A3-4EB7-AD1E-8405FA303F1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1287850"/>
          <a:ext cx="482600" cy="317500"/>
        </a:xfrm>
        <a:prstGeom prst="rect">
          <a:avLst/>
        </a:prstGeom>
      </xdr:spPr>
    </xdr:pic>
    <xdr:clientData/>
  </xdr:twoCellAnchor>
  <xdr:twoCellAnchor editAs="oneCell">
    <xdr:from>
      <xdr:col>1</xdr:col>
      <xdr:colOff>28575</xdr:colOff>
      <xdr:row>1620</xdr:row>
      <xdr:rowOff>47625</xdr:rowOff>
    </xdr:from>
    <xdr:to>
      <xdr:col>1</xdr:col>
      <xdr:colOff>511175</xdr:colOff>
      <xdr:row>1621</xdr:row>
      <xdr:rowOff>1058</xdr:rowOff>
    </xdr:to>
    <xdr:pic>
      <xdr:nvPicPr>
        <xdr:cNvPr id="6399" name="Subgraph-memeingsweat">
          <a:extLst>
            <a:ext uri="{FF2B5EF4-FFF2-40B4-BE49-F238E27FC236}">
              <a16:creationId xmlns:a16="http://schemas.microsoft.com/office/drawing/2014/main" id="{380A5E0B-3DEB-40A4-B99F-FDD56D10634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01656150"/>
          <a:ext cx="482600" cy="317500"/>
        </a:xfrm>
        <a:prstGeom prst="rect">
          <a:avLst/>
        </a:prstGeom>
      </xdr:spPr>
    </xdr:pic>
    <xdr:clientData/>
  </xdr:twoCellAnchor>
  <xdr:twoCellAnchor editAs="oneCell">
    <xdr:from>
      <xdr:col>1</xdr:col>
      <xdr:colOff>28575</xdr:colOff>
      <xdr:row>1621</xdr:row>
      <xdr:rowOff>44450</xdr:rowOff>
    </xdr:from>
    <xdr:to>
      <xdr:col>1</xdr:col>
      <xdr:colOff>511175</xdr:colOff>
      <xdr:row>1621</xdr:row>
      <xdr:rowOff>361950</xdr:rowOff>
    </xdr:to>
    <xdr:pic>
      <xdr:nvPicPr>
        <xdr:cNvPr id="6401" name="Subgraph-chefbabyd">
          <a:extLst>
            <a:ext uri="{FF2B5EF4-FFF2-40B4-BE49-F238E27FC236}">
              <a16:creationId xmlns:a16="http://schemas.microsoft.com/office/drawing/2014/main" id="{BF913389-59DC-4034-B8C7-67CE170D2B1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2024450"/>
          <a:ext cx="482600" cy="317500"/>
        </a:xfrm>
        <a:prstGeom prst="rect">
          <a:avLst/>
        </a:prstGeom>
      </xdr:spPr>
    </xdr:pic>
    <xdr:clientData/>
  </xdr:twoCellAnchor>
  <xdr:twoCellAnchor editAs="oneCell">
    <xdr:from>
      <xdr:col>1</xdr:col>
      <xdr:colOff>28575</xdr:colOff>
      <xdr:row>1622</xdr:row>
      <xdr:rowOff>41275</xdr:rowOff>
    </xdr:from>
    <xdr:to>
      <xdr:col>1</xdr:col>
      <xdr:colOff>511175</xdr:colOff>
      <xdr:row>1622</xdr:row>
      <xdr:rowOff>358775</xdr:rowOff>
    </xdr:to>
    <xdr:pic>
      <xdr:nvPicPr>
        <xdr:cNvPr id="6403" name="Subgraph-alfonsovdc">
          <a:extLst>
            <a:ext uri="{FF2B5EF4-FFF2-40B4-BE49-F238E27FC236}">
              <a16:creationId xmlns:a16="http://schemas.microsoft.com/office/drawing/2014/main" id="{578B37F7-BC6C-4DCB-8569-B78185C2D64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02392750"/>
          <a:ext cx="482600" cy="317500"/>
        </a:xfrm>
        <a:prstGeom prst="rect">
          <a:avLst/>
        </a:prstGeom>
      </xdr:spPr>
    </xdr:pic>
    <xdr:clientData/>
  </xdr:twoCellAnchor>
  <xdr:twoCellAnchor editAs="oneCell">
    <xdr:from>
      <xdr:col>1</xdr:col>
      <xdr:colOff>28575</xdr:colOff>
      <xdr:row>1623</xdr:row>
      <xdr:rowOff>38100</xdr:rowOff>
    </xdr:from>
    <xdr:to>
      <xdr:col>1</xdr:col>
      <xdr:colOff>511175</xdr:colOff>
      <xdr:row>1623</xdr:row>
      <xdr:rowOff>349250</xdr:rowOff>
    </xdr:to>
    <xdr:pic>
      <xdr:nvPicPr>
        <xdr:cNvPr id="6405" name="Subgraph-BAMSjohnson">
          <a:extLst>
            <a:ext uri="{FF2B5EF4-FFF2-40B4-BE49-F238E27FC236}">
              <a16:creationId xmlns:a16="http://schemas.microsoft.com/office/drawing/2014/main" id="{89DD50A1-7AC1-41B2-896F-AD06173D0BC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2761050"/>
          <a:ext cx="482600" cy="317500"/>
        </a:xfrm>
        <a:prstGeom prst="rect">
          <a:avLst/>
        </a:prstGeom>
      </xdr:spPr>
    </xdr:pic>
    <xdr:clientData/>
  </xdr:twoCellAnchor>
  <xdr:twoCellAnchor editAs="oneCell">
    <xdr:from>
      <xdr:col>1</xdr:col>
      <xdr:colOff>28575</xdr:colOff>
      <xdr:row>1624</xdr:row>
      <xdr:rowOff>34925</xdr:rowOff>
    </xdr:from>
    <xdr:to>
      <xdr:col>1</xdr:col>
      <xdr:colOff>511175</xdr:colOff>
      <xdr:row>1624</xdr:row>
      <xdr:rowOff>352425</xdr:rowOff>
    </xdr:to>
    <xdr:pic>
      <xdr:nvPicPr>
        <xdr:cNvPr id="6407" name="Subgraph-KaitMarieox">
          <a:extLst>
            <a:ext uri="{FF2B5EF4-FFF2-40B4-BE49-F238E27FC236}">
              <a16:creationId xmlns:a16="http://schemas.microsoft.com/office/drawing/2014/main" id="{D2A48F76-9183-4A4B-83A2-2526DF160C4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03129350"/>
          <a:ext cx="482600" cy="317500"/>
        </a:xfrm>
        <a:prstGeom prst="rect">
          <a:avLst/>
        </a:prstGeom>
      </xdr:spPr>
    </xdr:pic>
    <xdr:clientData/>
  </xdr:twoCellAnchor>
  <xdr:twoCellAnchor editAs="oneCell">
    <xdr:from>
      <xdr:col>1</xdr:col>
      <xdr:colOff>28575</xdr:colOff>
      <xdr:row>1625</xdr:row>
      <xdr:rowOff>31750</xdr:rowOff>
    </xdr:from>
    <xdr:to>
      <xdr:col>1</xdr:col>
      <xdr:colOff>511175</xdr:colOff>
      <xdr:row>1625</xdr:row>
      <xdr:rowOff>349250</xdr:rowOff>
    </xdr:to>
    <xdr:pic>
      <xdr:nvPicPr>
        <xdr:cNvPr id="6409" name="Subgraph-doktorlumumba">
          <a:extLst>
            <a:ext uri="{FF2B5EF4-FFF2-40B4-BE49-F238E27FC236}">
              <a16:creationId xmlns:a16="http://schemas.microsoft.com/office/drawing/2014/main" id="{594F5E5C-A3B2-472B-8A22-C123FEFC8B6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03497650"/>
          <a:ext cx="482600" cy="317500"/>
        </a:xfrm>
        <a:prstGeom prst="rect">
          <a:avLst/>
        </a:prstGeom>
      </xdr:spPr>
    </xdr:pic>
    <xdr:clientData/>
  </xdr:twoCellAnchor>
  <xdr:twoCellAnchor editAs="oneCell">
    <xdr:from>
      <xdr:col>1</xdr:col>
      <xdr:colOff>28575</xdr:colOff>
      <xdr:row>1626</xdr:row>
      <xdr:rowOff>28575</xdr:rowOff>
    </xdr:from>
    <xdr:to>
      <xdr:col>1</xdr:col>
      <xdr:colOff>511175</xdr:colOff>
      <xdr:row>1626</xdr:row>
      <xdr:rowOff>352425</xdr:rowOff>
    </xdr:to>
    <xdr:pic>
      <xdr:nvPicPr>
        <xdr:cNvPr id="6411" name="Subgraph-5aub5aug3r">
          <a:extLst>
            <a:ext uri="{FF2B5EF4-FFF2-40B4-BE49-F238E27FC236}">
              <a16:creationId xmlns:a16="http://schemas.microsoft.com/office/drawing/2014/main" id="{3C945971-6FA8-4A9F-AAF4-F938214C525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03865950"/>
          <a:ext cx="482600" cy="317500"/>
        </a:xfrm>
        <a:prstGeom prst="rect">
          <a:avLst/>
        </a:prstGeom>
      </xdr:spPr>
    </xdr:pic>
    <xdr:clientData/>
  </xdr:twoCellAnchor>
  <xdr:twoCellAnchor editAs="oneCell">
    <xdr:from>
      <xdr:col>1</xdr:col>
      <xdr:colOff>28575</xdr:colOff>
      <xdr:row>1627</xdr:row>
      <xdr:rowOff>25400</xdr:rowOff>
    </xdr:from>
    <xdr:to>
      <xdr:col>1</xdr:col>
      <xdr:colOff>511175</xdr:colOff>
      <xdr:row>1627</xdr:row>
      <xdr:rowOff>342900</xdr:rowOff>
    </xdr:to>
    <xdr:pic>
      <xdr:nvPicPr>
        <xdr:cNvPr id="6413" name="Subgraph-king_of_norge">
          <a:extLst>
            <a:ext uri="{FF2B5EF4-FFF2-40B4-BE49-F238E27FC236}">
              <a16:creationId xmlns:a16="http://schemas.microsoft.com/office/drawing/2014/main" id="{78C46897-8BA0-4EA8-938D-8B52FF30054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04234250"/>
          <a:ext cx="482600" cy="317500"/>
        </a:xfrm>
        <a:prstGeom prst="rect">
          <a:avLst/>
        </a:prstGeom>
      </xdr:spPr>
    </xdr:pic>
    <xdr:clientData/>
  </xdr:twoCellAnchor>
  <xdr:twoCellAnchor editAs="oneCell">
    <xdr:from>
      <xdr:col>1</xdr:col>
      <xdr:colOff>28575</xdr:colOff>
      <xdr:row>1628</xdr:row>
      <xdr:rowOff>22225</xdr:rowOff>
    </xdr:from>
    <xdr:to>
      <xdr:col>1</xdr:col>
      <xdr:colOff>511175</xdr:colOff>
      <xdr:row>1628</xdr:row>
      <xdr:rowOff>339725</xdr:rowOff>
    </xdr:to>
    <xdr:pic>
      <xdr:nvPicPr>
        <xdr:cNvPr id="6415" name="Subgraph-alex_dd89">
          <a:extLst>
            <a:ext uri="{FF2B5EF4-FFF2-40B4-BE49-F238E27FC236}">
              <a16:creationId xmlns:a16="http://schemas.microsoft.com/office/drawing/2014/main" id="{30FD5FCC-E250-4081-AB12-2D3021D0EBF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04602550"/>
          <a:ext cx="482600" cy="317500"/>
        </a:xfrm>
        <a:prstGeom prst="rect">
          <a:avLst/>
        </a:prstGeom>
      </xdr:spPr>
    </xdr:pic>
    <xdr:clientData/>
  </xdr:twoCellAnchor>
  <xdr:twoCellAnchor editAs="oneCell">
    <xdr:from>
      <xdr:col>1</xdr:col>
      <xdr:colOff>28575</xdr:colOff>
      <xdr:row>1629</xdr:row>
      <xdr:rowOff>19050</xdr:rowOff>
    </xdr:from>
    <xdr:to>
      <xdr:col>1</xdr:col>
      <xdr:colOff>511175</xdr:colOff>
      <xdr:row>1629</xdr:row>
      <xdr:rowOff>330200</xdr:rowOff>
    </xdr:to>
    <xdr:pic>
      <xdr:nvPicPr>
        <xdr:cNvPr id="6417" name="Subgraph-DreKnott">
          <a:extLst>
            <a:ext uri="{FF2B5EF4-FFF2-40B4-BE49-F238E27FC236}">
              <a16:creationId xmlns:a16="http://schemas.microsoft.com/office/drawing/2014/main" id="{66BBF963-C051-4489-970D-4F0DC200F12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4970850"/>
          <a:ext cx="482600" cy="317500"/>
        </a:xfrm>
        <a:prstGeom prst="rect">
          <a:avLst/>
        </a:prstGeom>
      </xdr:spPr>
    </xdr:pic>
    <xdr:clientData/>
  </xdr:twoCellAnchor>
  <xdr:twoCellAnchor editAs="oneCell">
    <xdr:from>
      <xdr:col>1</xdr:col>
      <xdr:colOff>28575</xdr:colOff>
      <xdr:row>1630</xdr:row>
      <xdr:rowOff>15875</xdr:rowOff>
    </xdr:from>
    <xdr:to>
      <xdr:col>1</xdr:col>
      <xdr:colOff>511175</xdr:colOff>
      <xdr:row>1630</xdr:row>
      <xdr:rowOff>333375</xdr:rowOff>
    </xdr:to>
    <xdr:pic>
      <xdr:nvPicPr>
        <xdr:cNvPr id="6419" name="Subgraph-RuiterWrongFAN">
          <a:extLst>
            <a:ext uri="{FF2B5EF4-FFF2-40B4-BE49-F238E27FC236}">
              <a16:creationId xmlns:a16="http://schemas.microsoft.com/office/drawing/2014/main" id="{3A204073-1318-4C27-95AA-0732D269770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05339150"/>
          <a:ext cx="482600" cy="317500"/>
        </a:xfrm>
        <a:prstGeom prst="rect">
          <a:avLst/>
        </a:prstGeom>
      </xdr:spPr>
    </xdr:pic>
    <xdr:clientData/>
  </xdr:twoCellAnchor>
  <xdr:twoCellAnchor editAs="oneCell">
    <xdr:from>
      <xdr:col>1</xdr:col>
      <xdr:colOff>28575</xdr:colOff>
      <xdr:row>1631</xdr:row>
      <xdr:rowOff>12700</xdr:rowOff>
    </xdr:from>
    <xdr:to>
      <xdr:col>1</xdr:col>
      <xdr:colOff>511175</xdr:colOff>
      <xdr:row>1631</xdr:row>
      <xdr:rowOff>330200</xdr:rowOff>
    </xdr:to>
    <xdr:pic>
      <xdr:nvPicPr>
        <xdr:cNvPr id="6421" name="Subgraph-BrianPSmyth">
          <a:extLst>
            <a:ext uri="{FF2B5EF4-FFF2-40B4-BE49-F238E27FC236}">
              <a16:creationId xmlns:a16="http://schemas.microsoft.com/office/drawing/2014/main" id="{D5D06EDC-6EE4-4A20-A5BB-2D6FEB4019D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05707450"/>
          <a:ext cx="482600" cy="317500"/>
        </a:xfrm>
        <a:prstGeom prst="rect">
          <a:avLst/>
        </a:prstGeom>
      </xdr:spPr>
    </xdr:pic>
    <xdr:clientData/>
  </xdr:twoCellAnchor>
  <xdr:twoCellAnchor editAs="oneCell">
    <xdr:from>
      <xdr:col>1</xdr:col>
      <xdr:colOff>28575</xdr:colOff>
      <xdr:row>1632</xdr:row>
      <xdr:rowOff>9525</xdr:rowOff>
    </xdr:from>
    <xdr:to>
      <xdr:col>1</xdr:col>
      <xdr:colOff>511175</xdr:colOff>
      <xdr:row>1632</xdr:row>
      <xdr:rowOff>333375</xdr:rowOff>
    </xdr:to>
    <xdr:pic>
      <xdr:nvPicPr>
        <xdr:cNvPr id="6423" name="Subgraph-KatTheHammer1">
          <a:extLst>
            <a:ext uri="{FF2B5EF4-FFF2-40B4-BE49-F238E27FC236}">
              <a16:creationId xmlns:a16="http://schemas.microsoft.com/office/drawing/2014/main" id="{0B7142FA-6DBA-4F21-9682-A393A0CD291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06075750"/>
          <a:ext cx="482600" cy="317500"/>
        </a:xfrm>
        <a:prstGeom prst="rect">
          <a:avLst/>
        </a:prstGeom>
      </xdr:spPr>
    </xdr:pic>
    <xdr:clientData/>
  </xdr:twoCellAnchor>
  <xdr:twoCellAnchor editAs="oneCell">
    <xdr:from>
      <xdr:col>1</xdr:col>
      <xdr:colOff>28575</xdr:colOff>
      <xdr:row>1633</xdr:row>
      <xdr:rowOff>6350</xdr:rowOff>
    </xdr:from>
    <xdr:to>
      <xdr:col>1</xdr:col>
      <xdr:colOff>511175</xdr:colOff>
      <xdr:row>1633</xdr:row>
      <xdr:rowOff>323850</xdr:rowOff>
    </xdr:to>
    <xdr:pic>
      <xdr:nvPicPr>
        <xdr:cNvPr id="6425" name="Subgraph-politicheri">
          <a:extLst>
            <a:ext uri="{FF2B5EF4-FFF2-40B4-BE49-F238E27FC236}">
              <a16:creationId xmlns:a16="http://schemas.microsoft.com/office/drawing/2014/main" id="{02C612B7-8185-441F-B16E-1DF6216E365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6444050"/>
          <a:ext cx="482600" cy="317500"/>
        </a:xfrm>
        <a:prstGeom prst="rect">
          <a:avLst/>
        </a:prstGeom>
      </xdr:spPr>
    </xdr:pic>
    <xdr:clientData/>
  </xdr:twoCellAnchor>
  <xdr:twoCellAnchor editAs="oneCell">
    <xdr:from>
      <xdr:col>1</xdr:col>
      <xdr:colOff>28575</xdr:colOff>
      <xdr:row>1634</xdr:row>
      <xdr:rowOff>3175</xdr:rowOff>
    </xdr:from>
    <xdr:to>
      <xdr:col>1</xdr:col>
      <xdr:colOff>511175</xdr:colOff>
      <xdr:row>1634</xdr:row>
      <xdr:rowOff>320675</xdr:rowOff>
    </xdr:to>
    <xdr:pic>
      <xdr:nvPicPr>
        <xdr:cNvPr id="6427" name="Subgraph-Stephw0513">
          <a:extLst>
            <a:ext uri="{FF2B5EF4-FFF2-40B4-BE49-F238E27FC236}">
              <a16:creationId xmlns:a16="http://schemas.microsoft.com/office/drawing/2014/main" id="{BC8EDB88-1A77-4AEC-BDDC-024892CB706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06812350"/>
          <a:ext cx="482600" cy="317500"/>
        </a:xfrm>
        <a:prstGeom prst="rect">
          <a:avLst/>
        </a:prstGeom>
      </xdr:spPr>
    </xdr:pic>
    <xdr:clientData/>
  </xdr:twoCellAnchor>
  <xdr:twoCellAnchor editAs="oneCell">
    <xdr:from>
      <xdr:col>1</xdr:col>
      <xdr:colOff>28575</xdr:colOff>
      <xdr:row>1635</xdr:row>
      <xdr:rowOff>0</xdr:rowOff>
    </xdr:from>
    <xdr:to>
      <xdr:col>1</xdr:col>
      <xdr:colOff>511175</xdr:colOff>
      <xdr:row>1635</xdr:row>
      <xdr:rowOff>311150</xdr:rowOff>
    </xdr:to>
    <xdr:pic>
      <xdr:nvPicPr>
        <xdr:cNvPr id="6429" name="Subgraph-ZA1194">
          <a:extLst>
            <a:ext uri="{FF2B5EF4-FFF2-40B4-BE49-F238E27FC236}">
              <a16:creationId xmlns:a16="http://schemas.microsoft.com/office/drawing/2014/main" id="{34A46F5A-C665-46EA-9FF2-C7E697B0DE8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07180650"/>
          <a:ext cx="482600" cy="317500"/>
        </a:xfrm>
        <a:prstGeom prst="rect">
          <a:avLst/>
        </a:prstGeom>
      </xdr:spPr>
    </xdr:pic>
    <xdr:clientData/>
  </xdr:twoCellAnchor>
  <xdr:twoCellAnchor editAs="oneCell">
    <xdr:from>
      <xdr:col>1</xdr:col>
      <xdr:colOff>28575</xdr:colOff>
      <xdr:row>1635</xdr:row>
      <xdr:rowOff>368300</xdr:rowOff>
    </xdr:from>
    <xdr:to>
      <xdr:col>1</xdr:col>
      <xdr:colOff>511175</xdr:colOff>
      <xdr:row>1636</xdr:row>
      <xdr:rowOff>314325</xdr:rowOff>
    </xdr:to>
    <xdr:pic>
      <xdr:nvPicPr>
        <xdr:cNvPr id="6431" name="Subgraph-langmann_lukas">
          <a:extLst>
            <a:ext uri="{FF2B5EF4-FFF2-40B4-BE49-F238E27FC236}">
              <a16:creationId xmlns:a16="http://schemas.microsoft.com/office/drawing/2014/main" id="{1396FD4C-DA86-4E2D-9884-644C8B9EA60C}"/>
            </a:ext>
          </a:extLst>
        </xdr:cNvPr>
        <xdr:cNvPicPr>
          <a:picLocks/>
        </xdr:cNvPicPr>
      </xdr:nvPicPr>
      <xdr:blipFill>
        <a:blip xmlns:r="http://schemas.openxmlformats.org/officeDocument/2006/relationships" r:embed="rId692">
          <a:extLst>
            <a:ext uri="{28A0092B-C50C-407E-A947-70E740481C1C}">
              <a14:useLocalDpi xmlns:a14="http://schemas.microsoft.com/office/drawing/2010/main" val="0"/>
            </a:ext>
          </a:extLst>
        </a:blip>
        <a:stretch>
          <a:fillRect/>
        </a:stretch>
      </xdr:blipFill>
      <xdr:spPr>
        <a:xfrm>
          <a:off x="1047750" y="607548950"/>
          <a:ext cx="482600" cy="317500"/>
        </a:xfrm>
        <a:prstGeom prst="rect">
          <a:avLst/>
        </a:prstGeom>
      </xdr:spPr>
    </xdr:pic>
    <xdr:clientData/>
  </xdr:twoCellAnchor>
  <xdr:twoCellAnchor editAs="oneCell">
    <xdr:from>
      <xdr:col>1</xdr:col>
      <xdr:colOff>28575</xdr:colOff>
      <xdr:row>1636</xdr:row>
      <xdr:rowOff>365125</xdr:rowOff>
    </xdr:from>
    <xdr:to>
      <xdr:col>1</xdr:col>
      <xdr:colOff>511175</xdr:colOff>
      <xdr:row>1637</xdr:row>
      <xdr:rowOff>311150</xdr:rowOff>
    </xdr:to>
    <xdr:pic>
      <xdr:nvPicPr>
        <xdr:cNvPr id="6433" name="Subgraph-KoeppelRoger">
          <a:extLst>
            <a:ext uri="{FF2B5EF4-FFF2-40B4-BE49-F238E27FC236}">
              <a16:creationId xmlns:a16="http://schemas.microsoft.com/office/drawing/2014/main" id="{8FF12D69-E96C-451F-8986-2DDDD406311F}"/>
            </a:ext>
          </a:extLst>
        </xdr:cNvPr>
        <xdr:cNvPicPr>
          <a:picLocks/>
        </xdr:cNvPicPr>
      </xdr:nvPicPr>
      <xdr:blipFill>
        <a:blip xmlns:r="http://schemas.openxmlformats.org/officeDocument/2006/relationships" r:embed="rId693">
          <a:extLst>
            <a:ext uri="{28A0092B-C50C-407E-A947-70E740481C1C}">
              <a14:useLocalDpi xmlns:a14="http://schemas.microsoft.com/office/drawing/2010/main" val="0"/>
            </a:ext>
          </a:extLst>
        </a:blip>
        <a:stretch>
          <a:fillRect/>
        </a:stretch>
      </xdr:blipFill>
      <xdr:spPr>
        <a:xfrm>
          <a:off x="1047750" y="607917250"/>
          <a:ext cx="482600" cy="317500"/>
        </a:xfrm>
        <a:prstGeom prst="rect">
          <a:avLst/>
        </a:prstGeom>
      </xdr:spPr>
    </xdr:pic>
    <xdr:clientData/>
  </xdr:twoCellAnchor>
  <xdr:twoCellAnchor editAs="oneCell">
    <xdr:from>
      <xdr:col>1</xdr:col>
      <xdr:colOff>28575</xdr:colOff>
      <xdr:row>1637</xdr:row>
      <xdr:rowOff>361950</xdr:rowOff>
    </xdr:from>
    <xdr:to>
      <xdr:col>1</xdr:col>
      <xdr:colOff>511175</xdr:colOff>
      <xdr:row>1638</xdr:row>
      <xdr:rowOff>314325</xdr:rowOff>
    </xdr:to>
    <xdr:pic>
      <xdr:nvPicPr>
        <xdr:cNvPr id="6435" name="Subgraph-phopart">
          <a:extLst>
            <a:ext uri="{FF2B5EF4-FFF2-40B4-BE49-F238E27FC236}">
              <a16:creationId xmlns:a16="http://schemas.microsoft.com/office/drawing/2014/main" id="{42860350-6060-4D3D-9A50-79FA463E7C07}"/>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608285550"/>
          <a:ext cx="482600" cy="317500"/>
        </a:xfrm>
        <a:prstGeom prst="rect">
          <a:avLst/>
        </a:prstGeom>
      </xdr:spPr>
    </xdr:pic>
    <xdr:clientData/>
  </xdr:twoCellAnchor>
  <xdr:twoCellAnchor editAs="oneCell">
    <xdr:from>
      <xdr:col>1</xdr:col>
      <xdr:colOff>28575</xdr:colOff>
      <xdr:row>1638</xdr:row>
      <xdr:rowOff>358775</xdr:rowOff>
    </xdr:from>
    <xdr:to>
      <xdr:col>1</xdr:col>
      <xdr:colOff>511175</xdr:colOff>
      <xdr:row>1639</xdr:row>
      <xdr:rowOff>304800</xdr:rowOff>
    </xdr:to>
    <xdr:pic>
      <xdr:nvPicPr>
        <xdr:cNvPr id="6437" name="Subgraph-Joschenka">
          <a:extLst>
            <a:ext uri="{FF2B5EF4-FFF2-40B4-BE49-F238E27FC236}">
              <a16:creationId xmlns:a16="http://schemas.microsoft.com/office/drawing/2014/main" id="{AF002C06-CE4C-4838-9945-9EC123BBCD4B}"/>
            </a:ext>
          </a:extLst>
        </xdr:cNvPr>
        <xdr:cNvPicPr>
          <a:picLocks/>
        </xdr:cNvPicPr>
      </xdr:nvPicPr>
      <xdr:blipFill>
        <a:blip xmlns:r="http://schemas.openxmlformats.org/officeDocument/2006/relationships" r:embed="rId695">
          <a:extLst>
            <a:ext uri="{28A0092B-C50C-407E-A947-70E740481C1C}">
              <a14:useLocalDpi xmlns:a14="http://schemas.microsoft.com/office/drawing/2010/main" val="0"/>
            </a:ext>
          </a:extLst>
        </a:blip>
        <a:stretch>
          <a:fillRect/>
        </a:stretch>
      </xdr:blipFill>
      <xdr:spPr>
        <a:xfrm>
          <a:off x="1047750" y="608653850"/>
          <a:ext cx="482600" cy="317500"/>
        </a:xfrm>
        <a:prstGeom prst="rect">
          <a:avLst/>
        </a:prstGeom>
      </xdr:spPr>
    </xdr:pic>
    <xdr:clientData/>
  </xdr:twoCellAnchor>
  <xdr:twoCellAnchor editAs="oneCell">
    <xdr:from>
      <xdr:col>1</xdr:col>
      <xdr:colOff>28575</xdr:colOff>
      <xdr:row>1639</xdr:row>
      <xdr:rowOff>355600</xdr:rowOff>
    </xdr:from>
    <xdr:to>
      <xdr:col>1</xdr:col>
      <xdr:colOff>511175</xdr:colOff>
      <xdr:row>1640</xdr:row>
      <xdr:rowOff>301625</xdr:rowOff>
    </xdr:to>
    <xdr:pic>
      <xdr:nvPicPr>
        <xdr:cNvPr id="6439" name="Subgraph-MsCCollins1">
          <a:extLst>
            <a:ext uri="{FF2B5EF4-FFF2-40B4-BE49-F238E27FC236}">
              <a16:creationId xmlns:a16="http://schemas.microsoft.com/office/drawing/2014/main" id="{0C6548CF-5EF6-4C55-8960-BEFC76CE747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09022150"/>
          <a:ext cx="482600" cy="317500"/>
        </a:xfrm>
        <a:prstGeom prst="rect">
          <a:avLst/>
        </a:prstGeom>
      </xdr:spPr>
    </xdr:pic>
    <xdr:clientData/>
  </xdr:twoCellAnchor>
  <xdr:twoCellAnchor editAs="oneCell">
    <xdr:from>
      <xdr:col>1</xdr:col>
      <xdr:colOff>28575</xdr:colOff>
      <xdr:row>1640</xdr:row>
      <xdr:rowOff>352425</xdr:rowOff>
    </xdr:from>
    <xdr:to>
      <xdr:col>1</xdr:col>
      <xdr:colOff>511175</xdr:colOff>
      <xdr:row>1641</xdr:row>
      <xdr:rowOff>292100</xdr:rowOff>
    </xdr:to>
    <xdr:pic>
      <xdr:nvPicPr>
        <xdr:cNvPr id="6441" name="Subgraph-JohnRedbeard3">
          <a:extLst>
            <a:ext uri="{FF2B5EF4-FFF2-40B4-BE49-F238E27FC236}">
              <a16:creationId xmlns:a16="http://schemas.microsoft.com/office/drawing/2014/main" id="{0190BD45-C07D-49AC-8A17-61F996C017E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09390450"/>
          <a:ext cx="482600" cy="317500"/>
        </a:xfrm>
        <a:prstGeom prst="rect">
          <a:avLst/>
        </a:prstGeom>
      </xdr:spPr>
    </xdr:pic>
    <xdr:clientData/>
  </xdr:twoCellAnchor>
  <xdr:twoCellAnchor editAs="oneCell">
    <xdr:from>
      <xdr:col>1</xdr:col>
      <xdr:colOff>28575</xdr:colOff>
      <xdr:row>1641</xdr:row>
      <xdr:rowOff>349250</xdr:rowOff>
    </xdr:from>
    <xdr:to>
      <xdr:col>1</xdr:col>
      <xdr:colOff>511175</xdr:colOff>
      <xdr:row>1642</xdr:row>
      <xdr:rowOff>295275</xdr:rowOff>
    </xdr:to>
    <xdr:pic>
      <xdr:nvPicPr>
        <xdr:cNvPr id="6443" name="Subgraph-KaboVan">
          <a:extLst>
            <a:ext uri="{FF2B5EF4-FFF2-40B4-BE49-F238E27FC236}">
              <a16:creationId xmlns:a16="http://schemas.microsoft.com/office/drawing/2014/main" id="{94D57D87-CCB7-4C43-8739-D7F2D25F8B1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09758750"/>
          <a:ext cx="482600" cy="317500"/>
        </a:xfrm>
        <a:prstGeom prst="rect">
          <a:avLst/>
        </a:prstGeom>
      </xdr:spPr>
    </xdr:pic>
    <xdr:clientData/>
  </xdr:twoCellAnchor>
  <xdr:twoCellAnchor editAs="oneCell">
    <xdr:from>
      <xdr:col>1</xdr:col>
      <xdr:colOff>28575</xdr:colOff>
      <xdr:row>1642</xdr:row>
      <xdr:rowOff>346075</xdr:rowOff>
    </xdr:from>
    <xdr:to>
      <xdr:col>1</xdr:col>
      <xdr:colOff>511175</xdr:colOff>
      <xdr:row>1643</xdr:row>
      <xdr:rowOff>292100</xdr:rowOff>
    </xdr:to>
    <xdr:pic>
      <xdr:nvPicPr>
        <xdr:cNvPr id="6445" name="Subgraph-SocialM85897394">
          <a:extLst>
            <a:ext uri="{FF2B5EF4-FFF2-40B4-BE49-F238E27FC236}">
              <a16:creationId xmlns:a16="http://schemas.microsoft.com/office/drawing/2014/main" id="{9A1AD5C2-0ED1-4815-8B76-D451D65B18F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0127050"/>
          <a:ext cx="482600" cy="317500"/>
        </a:xfrm>
        <a:prstGeom prst="rect">
          <a:avLst/>
        </a:prstGeom>
      </xdr:spPr>
    </xdr:pic>
    <xdr:clientData/>
  </xdr:twoCellAnchor>
  <xdr:twoCellAnchor editAs="oneCell">
    <xdr:from>
      <xdr:col>1</xdr:col>
      <xdr:colOff>28575</xdr:colOff>
      <xdr:row>1643</xdr:row>
      <xdr:rowOff>342900</xdr:rowOff>
    </xdr:from>
    <xdr:to>
      <xdr:col>1</xdr:col>
      <xdr:colOff>511175</xdr:colOff>
      <xdr:row>1644</xdr:row>
      <xdr:rowOff>295275</xdr:rowOff>
    </xdr:to>
    <xdr:pic>
      <xdr:nvPicPr>
        <xdr:cNvPr id="6447" name="Subgraph-Nigel_Farage">
          <a:extLst>
            <a:ext uri="{FF2B5EF4-FFF2-40B4-BE49-F238E27FC236}">
              <a16:creationId xmlns:a16="http://schemas.microsoft.com/office/drawing/2014/main" id="{8B05DCDD-4F30-44A0-9C73-E14388CF197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0495350"/>
          <a:ext cx="482600" cy="317500"/>
        </a:xfrm>
        <a:prstGeom prst="rect">
          <a:avLst/>
        </a:prstGeom>
      </xdr:spPr>
    </xdr:pic>
    <xdr:clientData/>
  </xdr:twoCellAnchor>
  <xdr:twoCellAnchor editAs="oneCell">
    <xdr:from>
      <xdr:col>1</xdr:col>
      <xdr:colOff>28575</xdr:colOff>
      <xdr:row>1644</xdr:row>
      <xdr:rowOff>339725</xdr:rowOff>
    </xdr:from>
    <xdr:to>
      <xdr:col>1</xdr:col>
      <xdr:colOff>511175</xdr:colOff>
      <xdr:row>1645</xdr:row>
      <xdr:rowOff>285750</xdr:rowOff>
    </xdr:to>
    <xdr:pic>
      <xdr:nvPicPr>
        <xdr:cNvPr id="6449" name="Subgraph-onlineuser18">
          <a:extLst>
            <a:ext uri="{FF2B5EF4-FFF2-40B4-BE49-F238E27FC236}">
              <a16:creationId xmlns:a16="http://schemas.microsoft.com/office/drawing/2014/main" id="{0A7E1597-E928-4482-BE23-44C42F94576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0863650"/>
          <a:ext cx="482600" cy="317500"/>
        </a:xfrm>
        <a:prstGeom prst="rect">
          <a:avLst/>
        </a:prstGeom>
      </xdr:spPr>
    </xdr:pic>
    <xdr:clientData/>
  </xdr:twoCellAnchor>
  <xdr:twoCellAnchor editAs="oneCell">
    <xdr:from>
      <xdr:col>1</xdr:col>
      <xdr:colOff>28575</xdr:colOff>
      <xdr:row>1645</xdr:row>
      <xdr:rowOff>336550</xdr:rowOff>
    </xdr:from>
    <xdr:to>
      <xdr:col>1</xdr:col>
      <xdr:colOff>511175</xdr:colOff>
      <xdr:row>1646</xdr:row>
      <xdr:rowOff>282575</xdr:rowOff>
    </xdr:to>
    <xdr:pic>
      <xdr:nvPicPr>
        <xdr:cNvPr id="6451" name="Subgraph-freethoughtfre1">
          <a:extLst>
            <a:ext uri="{FF2B5EF4-FFF2-40B4-BE49-F238E27FC236}">
              <a16:creationId xmlns:a16="http://schemas.microsoft.com/office/drawing/2014/main" id="{50E0D8F8-2E0E-4ECD-8993-BB92F0F5377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1231950"/>
          <a:ext cx="482600" cy="317500"/>
        </a:xfrm>
        <a:prstGeom prst="rect">
          <a:avLst/>
        </a:prstGeom>
      </xdr:spPr>
    </xdr:pic>
    <xdr:clientData/>
  </xdr:twoCellAnchor>
  <xdr:twoCellAnchor editAs="oneCell">
    <xdr:from>
      <xdr:col>1</xdr:col>
      <xdr:colOff>28575</xdr:colOff>
      <xdr:row>1646</xdr:row>
      <xdr:rowOff>333375</xdr:rowOff>
    </xdr:from>
    <xdr:to>
      <xdr:col>1</xdr:col>
      <xdr:colOff>511175</xdr:colOff>
      <xdr:row>1647</xdr:row>
      <xdr:rowOff>273050</xdr:rowOff>
    </xdr:to>
    <xdr:pic>
      <xdr:nvPicPr>
        <xdr:cNvPr id="6453" name="Subgraph-EarnestRutherf2">
          <a:extLst>
            <a:ext uri="{FF2B5EF4-FFF2-40B4-BE49-F238E27FC236}">
              <a16:creationId xmlns:a16="http://schemas.microsoft.com/office/drawing/2014/main" id="{A7D638CB-FA6E-4067-B01F-6FD94520CF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1600250"/>
          <a:ext cx="482600" cy="317500"/>
        </a:xfrm>
        <a:prstGeom prst="rect">
          <a:avLst/>
        </a:prstGeom>
      </xdr:spPr>
    </xdr:pic>
    <xdr:clientData/>
  </xdr:twoCellAnchor>
  <xdr:twoCellAnchor editAs="oneCell">
    <xdr:from>
      <xdr:col>1</xdr:col>
      <xdr:colOff>28575</xdr:colOff>
      <xdr:row>1647</xdr:row>
      <xdr:rowOff>330200</xdr:rowOff>
    </xdr:from>
    <xdr:to>
      <xdr:col>1</xdr:col>
      <xdr:colOff>511175</xdr:colOff>
      <xdr:row>1648</xdr:row>
      <xdr:rowOff>276225</xdr:rowOff>
    </xdr:to>
    <xdr:pic>
      <xdr:nvPicPr>
        <xdr:cNvPr id="6455" name="Subgraph-ODLJunkie">
          <a:extLst>
            <a:ext uri="{FF2B5EF4-FFF2-40B4-BE49-F238E27FC236}">
              <a16:creationId xmlns:a16="http://schemas.microsoft.com/office/drawing/2014/main" id="{5F90774F-D9B4-45D7-B6FA-7C56877616F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1968550"/>
          <a:ext cx="482600" cy="317500"/>
        </a:xfrm>
        <a:prstGeom prst="rect">
          <a:avLst/>
        </a:prstGeom>
      </xdr:spPr>
    </xdr:pic>
    <xdr:clientData/>
  </xdr:twoCellAnchor>
  <xdr:twoCellAnchor editAs="oneCell">
    <xdr:from>
      <xdr:col>1</xdr:col>
      <xdr:colOff>28575</xdr:colOff>
      <xdr:row>1648</xdr:row>
      <xdr:rowOff>327025</xdr:rowOff>
    </xdr:from>
    <xdr:to>
      <xdr:col>1</xdr:col>
      <xdr:colOff>511175</xdr:colOff>
      <xdr:row>1649</xdr:row>
      <xdr:rowOff>273050</xdr:rowOff>
    </xdr:to>
    <xdr:pic>
      <xdr:nvPicPr>
        <xdr:cNvPr id="6457" name="Subgraph-MarkDice">
          <a:extLst>
            <a:ext uri="{FF2B5EF4-FFF2-40B4-BE49-F238E27FC236}">
              <a16:creationId xmlns:a16="http://schemas.microsoft.com/office/drawing/2014/main" id="{67AA258B-A503-48F9-B2C3-3E03AC0E8E3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2336850"/>
          <a:ext cx="482600" cy="317500"/>
        </a:xfrm>
        <a:prstGeom prst="rect">
          <a:avLst/>
        </a:prstGeom>
      </xdr:spPr>
    </xdr:pic>
    <xdr:clientData/>
  </xdr:twoCellAnchor>
  <xdr:twoCellAnchor editAs="oneCell">
    <xdr:from>
      <xdr:col>1</xdr:col>
      <xdr:colOff>28575</xdr:colOff>
      <xdr:row>1649</xdr:row>
      <xdr:rowOff>323850</xdr:rowOff>
    </xdr:from>
    <xdr:to>
      <xdr:col>1</xdr:col>
      <xdr:colOff>511175</xdr:colOff>
      <xdr:row>1650</xdr:row>
      <xdr:rowOff>276225</xdr:rowOff>
    </xdr:to>
    <xdr:pic>
      <xdr:nvPicPr>
        <xdr:cNvPr id="6459" name="Subgraph-flaviaol">
          <a:extLst>
            <a:ext uri="{FF2B5EF4-FFF2-40B4-BE49-F238E27FC236}">
              <a16:creationId xmlns:a16="http://schemas.microsoft.com/office/drawing/2014/main" id="{2DEFBABD-5A79-4E46-9F03-B292423B847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2705150"/>
          <a:ext cx="482600" cy="317500"/>
        </a:xfrm>
        <a:prstGeom prst="rect">
          <a:avLst/>
        </a:prstGeom>
      </xdr:spPr>
    </xdr:pic>
    <xdr:clientData/>
  </xdr:twoCellAnchor>
  <xdr:twoCellAnchor editAs="oneCell">
    <xdr:from>
      <xdr:col>1</xdr:col>
      <xdr:colOff>28575</xdr:colOff>
      <xdr:row>1650</xdr:row>
      <xdr:rowOff>320675</xdr:rowOff>
    </xdr:from>
    <xdr:to>
      <xdr:col>1</xdr:col>
      <xdr:colOff>511175</xdr:colOff>
      <xdr:row>1651</xdr:row>
      <xdr:rowOff>266700</xdr:rowOff>
    </xdr:to>
    <xdr:pic>
      <xdr:nvPicPr>
        <xdr:cNvPr id="6461" name="Subgraph-GloboNews">
          <a:extLst>
            <a:ext uri="{FF2B5EF4-FFF2-40B4-BE49-F238E27FC236}">
              <a16:creationId xmlns:a16="http://schemas.microsoft.com/office/drawing/2014/main" id="{5F0F42B0-F461-45C5-B642-7A6AD1BA6AF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3073450"/>
          <a:ext cx="482600" cy="317500"/>
        </a:xfrm>
        <a:prstGeom prst="rect">
          <a:avLst/>
        </a:prstGeom>
      </xdr:spPr>
    </xdr:pic>
    <xdr:clientData/>
  </xdr:twoCellAnchor>
  <xdr:twoCellAnchor editAs="oneCell">
    <xdr:from>
      <xdr:col>1</xdr:col>
      <xdr:colOff>28575</xdr:colOff>
      <xdr:row>1651</xdr:row>
      <xdr:rowOff>317500</xdr:rowOff>
    </xdr:from>
    <xdr:to>
      <xdr:col>1</xdr:col>
      <xdr:colOff>511175</xdr:colOff>
      <xdr:row>1652</xdr:row>
      <xdr:rowOff>263525</xdr:rowOff>
    </xdr:to>
    <xdr:pic>
      <xdr:nvPicPr>
        <xdr:cNvPr id="6463" name="Subgraph-JornalOGlobo">
          <a:extLst>
            <a:ext uri="{FF2B5EF4-FFF2-40B4-BE49-F238E27FC236}">
              <a16:creationId xmlns:a16="http://schemas.microsoft.com/office/drawing/2014/main" id="{701F8995-FB11-4B1C-92DF-DAA07ED64B3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3441750"/>
          <a:ext cx="482600" cy="317500"/>
        </a:xfrm>
        <a:prstGeom prst="rect">
          <a:avLst/>
        </a:prstGeom>
      </xdr:spPr>
    </xdr:pic>
    <xdr:clientData/>
  </xdr:twoCellAnchor>
  <xdr:twoCellAnchor editAs="oneCell">
    <xdr:from>
      <xdr:col>1</xdr:col>
      <xdr:colOff>28575</xdr:colOff>
      <xdr:row>1652</xdr:row>
      <xdr:rowOff>314325</xdr:rowOff>
    </xdr:from>
    <xdr:to>
      <xdr:col>1</xdr:col>
      <xdr:colOff>511175</xdr:colOff>
      <xdr:row>1653</xdr:row>
      <xdr:rowOff>254000</xdr:rowOff>
    </xdr:to>
    <xdr:pic>
      <xdr:nvPicPr>
        <xdr:cNvPr id="6465" name="Subgraph-STF_oficial">
          <a:extLst>
            <a:ext uri="{FF2B5EF4-FFF2-40B4-BE49-F238E27FC236}">
              <a16:creationId xmlns:a16="http://schemas.microsoft.com/office/drawing/2014/main" id="{FCDCBFA0-8DF4-45AB-9B8E-D0548E9372B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3810050"/>
          <a:ext cx="482600" cy="317500"/>
        </a:xfrm>
        <a:prstGeom prst="rect">
          <a:avLst/>
        </a:prstGeom>
      </xdr:spPr>
    </xdr:pic>
    <xdr:clientData/>
  </xdr:twoCellAnchor>
  <xdr:twoCellAnchor editAs="oneCell">
    <xdr:from>
      <xdr:col>1</xdr:col>
      <xdr:colOff>28575</xdr:colOff>
      <xdr:row>1653</xdr:row>
      <xdr:rowOff>311150</xdr:rowOff>
    </xdr:from>
    <xdr:to>
      <xdr:col>1</xdr:col>
      <xdr:colOff>511175</xdr:colOff>
      <xdr:row>1654</xdr:row>
      <xdr:rowOff>257175</xdr:rowOff>
    </xdr:to>
    <xdr:pic>
      <xdr:nvPicPr>
        <xdr:cNvPr id="6467" name="Subgraph-PSBNacional40">
          <a:extLst>
            <a:ext uri="{FF2B5EF4-FFF2-40B4-BE49-F238E27FC236}">
              <a16:creationId xmlns:a16="http://schemas.microsoft.com/office/drawing/2014/main" id="{CA3CBF4B-1B6F-4B30-9399-D46685BE2E5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14178350"/>
          <a:ext cx="482600" cy="317500"/>
        </a:xfrm>
        <a:prstGeom prst="rect">
          <a:avLst/>
        </a:prstGeom>
      </xdr:spPr>
    </xdr:pic>
    <xdr:clientData/>
  </xdr:twoCellAnchor>
  <xdr:twoCellAnchor editAs="oneCell">
    <xdr:from>
      <xdr:col>1</xdr:col>
      <xdr:colOff>28575</xdr:colOff>
      <xdr:row>1654</xdr:row>
      <xdr:rowOff>307975</xdr:rowOff>
    </xdr:from>
    <xdr:to>
      <xdr:col>1</xdr:col>
      <xdr:colOff>511175</xdr:colOff>
      <xdr:row>1655</xdr:row>
      <xdr:rowOff>254000</xdr:rowOff>
    </xdr:to>
    <xdr:pic>
      <xdr:nvPicPr>
        <xdr:cNvPr id="6469" name="Subgraph-ztarfox">
          <a:extLst>
            <a:ext uri="{FF2B5EF4-FFF2-40B4-BE49-F238E27FC236}">
              <a16:creationId xmlns:a16="http://schemas.microsoft.com/office/drawing/2014/main" id="{AE9CF600-E045-41D8-9ABA-780D7FF75CB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4546650"/>
          <a:ext cx="482600" cy="317500"/>
        </a:xfrm>
        <a:prstGeom prst="rect">
          <a:avLst/>
        </a:prstGeom>
      </xdr:spPr>
    </xdr:pic>
    <xdr:clientData/>
  </xdr:twoCellAnchor>
  <xdr:twoCellAnchor editAs="oneCell">
    <xdr:from>
      <xdr:col>1</xdr:col>
      <xdr:colOff>28575</xdr:colOff>
      <xdr:row>1655</xdr:row>
      <xdr:rowOff>304800</xdr:rowOff>
    </xdr:from>
    <xdr:to>
      <xdr:col>1</xdr:col>
      <xdr:colOff>511175</xdr:colOff>
      <xdr:row>1656</xdr:row>
      <xdr:rowOff>257175</xdr:rowOff>
    </xdr:to>
    <xdr:pic>
      <xdr:nvPicPr>
        <xdr:cNvPr id="6471" name="Subgraph-Pepsiicann">
          <a:extLst>
            <a:ext uri="{FF2B5EF4-FFF2-40B4-BE49-F238E27FC236}">
              <a16:creationId xmlns:a16="http://schemas.microsoft.com/office/drawing/2014/main" id="{5105CFFB-4F99-41B6-83B1-A2E158028D0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4914950"/>
          <a:ext cx="482600" cy="317500"/>
        </a:xfrm>
        <a:prstGeom prst="rect">
          <a:avLst/>
        </a:prstGeom>
      </xdr:spPr>
    </xdr:pic>
    <xdr:clientData/>
  </xdr:twoCellAnchor>
  <xdr:twoCellAnchor editAs="oneCell">
    <xdr:from>
      <xdr:col>1</xdr:col>
      <xdr:colOff>28575</xdr:colOff>
      <xdr:row>1656</xdr:row>
      <xdr:rowOff>301625</xdr:rowOff>
    </xdr:from>
    <xdr:to>
      <xdr:col>1</xdr:col>
      <xdr:colOff>511175</xdr:colOff>
      <xdr:row>1657</xdr:row>
      <xdr:rowOff>247650</xdr:rowOff>
    </xdr:to>
    <xdr:pic>
      <xdr:nvPicPr>
        <xdr:cNvPr id="6473" name="Subgraph-FaZeClan">
          <a:extLst>
            <a:ext uri="{FF2B5EF4-FFF2-40B4-BE49-F238E27FC236}">
              <a16:creationId xmlns:a16="http://schemas.microsoft.com/office/drawing/2014/main" id="{D5BBE7A9-CDAD-4F00-BDC3-D1859588C3D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5283250"/>
          <a:ext cx="482600" cy="317500"/>
        </a:xfrm>
        <a:prstGeom prst="rect">
          <a:avLst/>
        </a:prstGeom>
      </xdr:spPr>
    </xdr:pic>
    <xdr:clientData/>
  </xdr:twoCellAnchor>
  <xdr:twoCellAnchor editAs="oneCell">
    <xdr:from>
      <xdr:col>1</xdr:col>
      <xdr:colOff>28575</xdr:colOff>
      <xdr:row>1657</xdr:row>
      <xdr:rowOff>298450</xdr:rowOff>
    </xdr:from>
    <xdr:to>
      <xdr:col>1</xdr:col>
      <xdr:colOff>511175</xdr:colOff>
      <xdr:row>1658</xdr:row>
      <xdr:rowOff>244475</xdr:rowOff>
    </xdr:to>
    <xdr:pic>
      <xdr:nvPicPr>
        <xdr:cNvPr id="6475" name="Subgraph-CallofDuty">
          <a:extLst>
            <a:ext uri="{FF2B5EF4-FFF2-40B4-BE49-F238E27FC236}">
              <a16:creationId xmlns:a16="http://schemas.microsoft.com/office/drawing/2014/main" id="{D544A91F-1C32-456C-8ED0-8E15679B994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5651550"/>
          <a:ext cx="482600" cy="317500"/>
        </a:xfrm>
        <a:prstGeom prst="rect">
          <a:avLst/>
        </a:prstGeom>
      </xdr:spPr>
    </xdr:pic>
    <xdr:clientData/>
  </xdr:twoCellAnchor>
  <xdr:twoCellAnchor editAs="oneCell">
    <xdr:from>
      <xdr:col>1</xdr:col>
      <xdr:colOff>28575</xdr:colOff>
      <xdr:row>1658</xdr:row>
      <xdr:rowOff>295275</xdr:rowOff>
    </xdr:from>
    <xdr:to>
      <xdr:col>1</xdr:col>
      <xdr:colOff>511175</xdr:colOff>
      <xdr:row>1659</xdr:row>
      <xdr:rowOff>234950</xdr:rowOff>
    </xdr:to>
    <xdr:pic>
      <xdr:nvPicPr>
        <xdr:cNvPr id="6477" name="Subgraph-InfinityWard">
          <a:extLst>
            <a:ext uri="{FF2B5EF4-FFF2-40B4-BE49-F238E27FC236}">
              <a16:creationId xmlns:a16="http://schemas.microsoft.com/office/drawing/2014/main" id="{597BC022-1D41-4C1E-9139-478B71AADFE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6019850"/>
          <a:ext cx="482600" cy="317500"/>
        </a:xfrm>
        <a:prstGeom prst="rect">
          <a:avLst/>
        </a:prstGeom>
      </xdr:spPr>
    </xdr:pic>
    <xdr:clientData/>
  </xdr:twoCellAnchor>
  <xdr:twoCellAnchor editAs="oneCell">
    <xdr:from>
      <xdr:col>1</xdr:col>
      <xdr:colOff>28575</xdr:colOff>
      <xdr:row>1659</xdr:row>
      <xdr:rowOff>292100</xdr:rowOff>
    </xdr:from>
    <xdr:to>
      <xdr:col>1</xdr:col>
      <xdr:colOff>511175</xdr:colOff>
      <xdr:row>1660</xdr:row>
      <xdr:rowOff>238125</xdr:rowOff>
    </xdr:to>
    <xdr:pic>
      <xdr:nvPicPr>
        <xdr:cNvPr id="6479" name="Subgraph-edsbs">
          <a:extLst>
            <a:ext uri="{FF2B5EF4-FFF2-40B4-BE49-F238E27FC236}">
              <a16:creationId xmlns:a16="http://schemas.microsoft.com/office/drawing/2014/main" id="{3E3F87B5-1BB5-49FC-B575-A413CFF985D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6388150"/>
          <a:ext cx="482600" cy="317500"/>
        </a:xfrm>
        <a:prstGeom prst="rect">
          <a:avLst/>
        </a:prstGeom>
      </xdr:spPr>
    </xdr:pic>
    <xdr:clientData/>
  </xdr:twoCellAnchor>
  <xdr:twoCellAnchor editAs="oneCell">
    <xdr:from>
      <xdr:col>1</xdr:col>
      <xdr:colOff>28575</xdr:colOff>
      <xdr:row>1660</xdr:row>
      <xdr:rowOff>288925</xdr:rowOff>
    </xdr:from>
    <xdr:to>
      <xdr:col>1</xdr:col>
      <xdr:colOff>511175</xdr:colOff>
      <xdr:row>1661</xdr:row>
      <xdr:rowOff>234950</xdr:rowOff>
    </xdr:to>
    <xdr:pic>
      <xdr:nvPicPr>
        <xdr:cNvPr id="6481" name="Subgraph-thejasonkirk">
          <a:extLst>
            <a:ext uri="{FF2B5EF4-FFF2-40B4-BE49-F238E27FC236}">
              <a16:creationId xmlns:a16="http://schemas.microsoft.com/office/drawing/2014/main" id="{3C836645-DCC7-483A-88F6-5E634694E02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16756450"/>
          <a:ext cx="482600" cy="317500"/>
        </a:xfrm>
        <a:prstGeom prst="rect">
          <a:avLst/>
        </a:prstGeom>
      </xdr:spPr>
    </xdr:pic>
    <xdr:clientData/>
  </xdr:twoCellAnchor>
  <xdr:twoCellAnchor editAs="oneCell">
    <xdr:from>
      <xdr:col>1</xdr:col>
      <xdr:colOff>28575</xdr:colOff>
      <xdr:row>1661</xdr:row>
      <xdr:rowOff>285750</xdr:rowOff>
    </xdr:from>
    <xdr:to>
      <xdr:col>1</xdr:col>
      <xdr:colOff>511175</xdr:colOff>
      <xdr:row>1662</xdr:row>
      <xdr:rowOff>238125</xdr:rowOff>
    </xdr:to>
    <xdr:pic>
      <xdr:nvPicPr>
        <xdr:cNvPr id="6483" name="Subgraph-celebrityhottub">
          <a:extLst>
            <a:ext uri="{FF2B5EF4-FFF2-40B4-BE49-F238E27FC236}">
              <a16:creationId xmlns:a16="http://schemas.microsoft.com/office/drawing/2014/main" id="{49A81EE9-EB8B-4582-81DE-0A7A30F85F2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17124750"/>
          <a:ext cx="482600" cy="317500"/>
        </a:xfrm>
        <a:prstGeom prst="rect">
          <a:avLst/>
        </a:prstGeom>
      </xdr:spPr>
    </xdr:pic>
    <xdr:clientData/>
  </xdr:twoCellAnchor>
  <xdr:twoCellAnchor editAs="oneCell">
    <xdr:from>
      <xdr:col>1</xdr:col>
      <xdr:colOff>28575</xdr:colOff>
      <xdr:row>1662</xdr:row>
      <xdr:rowOff>282575</xdr:rowOff>
    </xdr:from>
    <xdr:to>
      <xdr:col>1</xdr:col>
      <xdr:colOff>511175</xdr:colOff>
      <xdr:row>1663</xdr:row>
      <xdr:rowOff>228600</xdr:rowOff>
    </xdr:to>
    <xdr:pic>
      <xdr:nvPicPr>
        <xdr:cNvPr id="6485" name="Subgraph-HollyAnderson">
          <a:extLst>
            <a:ext uri="{FF2B5EF4-FFF2-40B4-BE49-F238E27FC236}">
              <a16:creationId xmlns:a16="http://schemas.microsoft.com/office/drawing/2014/main" id="{AFA87C83-B580-4EED-917D-D9A30E6890A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17493050"/>
          <a:ext cx="482600" cy="317500"/>
        </a:xfrm>
        <a:prstGeom prst="rect">
          <a:avLst/>
        </a:prstGeom>
      </xdr:spPr>
    </xdr:pic>
    <xdr:clientData/>
  </xdr:twoCellAnchor>
  <xdr:twoCellAnchor editAs="oneCell">
    <xdr:from>
      <xdr:col>1</xdr:col>
      <xdr:colOff>28575</xdr:colOff>
      <xdr:row>1663</xdr:row>
      <xdr:rowOff>279400</xdr:rowOff>
    </xdr:from>
    <xdr:to>
      <xdr:col>1</xdr:col>
      <xdr:colOff>511175</xdr:colOff>
      <xdr:row>1664</xdr:row>
      <xdr:rowOff>225425</xdr:rowOff>
    </xdr:to>
    <xdr:pic>
      <xdr:nvPicPr>
        <xdr:cNvPr id="6487" name="Subgraph-HomefieldApparl">
          <a:extLst>
            <a:ext uri="{FF2B5EF4-FFF2-40B4-BE49-F238E27FC236}">
              <a16:creationId xmlns:a16="http://schemas.microsoft.com/office/drawing/2014/main" id="{CD6FDFA1-FF12-49F2-AFCC-7BC0201009C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7861350"/>
          <a:ext cx="482600" cy="317500"/>
        </a:xfrm>
        <a:prstGeom prst="rect">
          <a:avLst/>
        </a:prstGeom>
      </xdr:spPr>
    </xdr:pic>
    <xdr:clientData/>
  </xdr:twoCellAnchor>
  <xdr:twoCellAnchor editAs="oneCell">
    <xdr:from>
      <xdr:col>1</xdr:col>
      <xdr:colOff>28575</xdr:colOff>
      <xdr:row>1664</xdr:row>
      <xdr:rowOff>276225</xdr:rowOff>
    </xdr:from>
    <xdr:to>
      <xdr:col>1</xdr:col>
      <xdr:colOff>511175</xdr:colOff>
      <xdr:row>1665</xdr:row>
      <xdr:rowOff>215900</xdr:rowOff>
    </xdr:to>
    <xdr:pic>
      <xdr:nvPicPr>
        <xdr:cNvPr id="6489" name="Subgraph-MarkusEhrler">
          <a:extLst>
            <a:ext uri="{FF2B5EF4-FFF2-40B4-BE49-F238E27FC236}">
              <a16:creationId xmlns:a16="http://schemas.microsoft.com/office/drawing/2014/main" id="{281C7818-D4B7-47B2-9456-44FD3DFDB9C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18229650"/>
          <a:ext cx="482600" cy="317500"/>
        </a:xfrm>
        <a:prstGeom prst="rect">
          <a:avLst/>
        </a:prstGeom>
      </xdr:spPr>
    </xdr:pic>
    <xdr:clientData/>
  </xdr:twoCellAnchor>
  <xdr:twoCellAnchor editAs="oneCell">
    <xdr:from>
      <xdr:col>1</xdr:col>
      <xdr:colOff>28575</xdr:colOff>
      <xdr:row>1665</xdr:row>
      <xdr:rowOff>273050</xdr:rowOff>
    </xdr:from>
    <xdr:to>
      <xdr:col>1</xdr:col>
      <xdr:colOff>511175</xdr:colOff>
      <xdr:row>1666</xdr:row>
      <xdr:rowOff>219075</xdr:rowOff>
    </xdr:to>
    <xdr:pic>
      <xdr:nvPicPr>
        <xdr:cNvPr id="6491" name="Subgraph-trc6111">
          <a:extLst>
            <a:ext uri="{FF2B5EF4-FFF2-40B4-BE49-F238E27FC236}">
              <a16:creationId xmlns:a16="http://schemas.microsoft.com/office/drawing/2014/main" id="{4CF1EB42-558D-4A23-9853-B92C5B7BB54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8597950"/>
          <a:ext cx="482600" cy="317500"/>
        </a:xfrm>
        <a:prstGeom prst="rect">
          <a:avLst/>
        </a:prstGeom>
      </xdr:spPr>
    </xdr:pic>
    <xdr:clientData/>
  </xdr:twoCellAnchor>
  <xdr:twoCellAnchor editAs="oneCell">
    <xdr:from>
      <xdr:col>1</xdr:col>
      <xdr:colOff>28575</xdr:colOff>
      <xdr:row>1666</xdr:row>
      <xdr:rowOff>269875</xdr:rowOff>
    </xdr:from>
    <xdr:to>
      <xdr:col>1</xdr:col>
      <xdr:colOff>511175</xdr:colOff>
      <xdr:row>1667</xdr:row>
      <xdr:rowOff>215900</xdr:rowOff>
    </xdr:to>
    <xdr:pic>
      <xdr:nvPicPr>
        <xdr:cNvPr id="6493" name="Subgraph-jamesdison514">
          <a:extLst>
            <a:ext uri="{FF2B5EF4-FFF2-40B4-BE49-F238E27FC236}">
              <a16:creationId xmlns:a16="http://schemas.microsoft.com/office/drawing/2014/main" id="{2670CB99-54F9-4CD8-B9D3-2A1F4A31EE0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18966250"/>
          <a:ext cx="482600" cy="317500"/>
        </a:xfrm>
        <a:prstGeom prst="rect">
          <a:avLst/>
        </a:prstGeom>
      </xdr:spPr>
    </xdr:pic>
    <xdr:clientData/>
  </xdr:twoCellAnchor>
  <xdr:twoCellAnchor editAs="oneCell">
    <xdr:from>
      <xdr:col>1</xdr:col>
      <xdr:colOff>28575</xdr:colOff>
      <xdr:row>1667</xdr:row>
      <xdr:rowOff>266700</xdr:rowOff>
    </xdr:from>
    <xdr:to>
      <xdr:col>1</xdr:col>
      <xdr:colOff>511175</xdr:colOff>
      <xdr:row>1668</xdr:row>
      <xdr:rowOff>219075</xdr:rowOff>
    </xdr:to>
    <xdr:pic>
      <xdr:nvPicPr>
        <xdr:cNvPr id="6495" name="Subgraph-MyHeartAmerica">
          <a:extLst>
            <a:ext uri="{FF2B5EF4-FFF2-40B4-BE49-F238E27FC236}">
              <a16:creationId xmlns:a16="http://schemas.microsoft.com/office/drawing/2014/main" id="{88BF00E8-D59F-4C8D-B3BE-95E2EEA016B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19334550"/>
          <a:ext cx="482600" cy="317500"/>
        </a:xfrm>
        <a:prstGeom prst="rect">
          <a:avLst/>
        </a:prstGeom>
      </xdr:spPr>
    </xdr:pic>
    <xdr:clientData/>
  </xdr:twoCellAnchor>
  <xdr:twoCellAnchor editAs="oneCell">
    <xdr:from>
      <xdr:col>1</xdr:col>
      <xdr:colOff>28575</xdr:colOff>
      <xdr:row>1668</xdr:row>
      <xdr:rowOff>263525</xdr:rowOff>
    </xdr:from>
    <xdr:to>
      <xdr:col>1</xdr:col>
      <xdr:colOff>511175</xdr:colOff>
      <xdr:row>1669</xdr:row>
      <xdr:rowOff>209550</xdr:rowOff>
    </xdr:to>
    <xdr:pic>
      <xdr:nvPicPr>
        <xdr:cNvPr id="6497" name="Subgraph-ElAguijon_">
          <a:extLst>
            <a:ext uri="{FF2B5EF4-FFF2-40B4-BE49-F238E27FC236}">
              <a16:creationId xmlns:a16="http://schemas.microsoft.com/office/drawing/2014/main" id="{5B4995EF-2068-4D64-84B9-CE84C54D4D3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19702850"/>
          <a:ext cx="482600" cy="317500"/>
        </a:xfrm>
        <a:prstGeom prst="rect">
          <a:avLst/>
        </a:prstGeom>
      </xdr:spPr>
    </xdr:pic>
    <xdr:clientData/>
  </xdr:twoCellAnchor>
  <xdr:twoCellAnchor editAs="oneCell">
    <xdr:from>
      <xdr:col>1</xdr:col>
      <xdr:colOff>28575</xdr:colOff>
      <xdr:row>1669</xdr:row>
      <xdr:rowOff>260350</xdr:rowOff>
    </xdr:from>
    <xdr:to>
      <xdr:col>1</xdr:col>
      <xdr:colOff>511175</xdr:colOff>
      <xdr:row>1670</xdr:row>
      <xdr:rowOff>206375</xdr:rowOff>
    </xdr:to>
    <xdr:pic>
      <xdr:nvPicPr>
        <xdr:cNvPr id="6499" name="Subgraph-alfonfrias">
          <a:extLst>
            <a:ext uri="{FF2B5EF4-FFF2-40B4-BE49-F238E27FC236}">
              <a16:creationId xmlns:a16="http://schemas.microsoft.com/office/drawing/2014/main" id="{6E4922A9-9A13-4BA0-A7D9-BDB598DF3CA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20071150"/>
          <a:ext cx="482600" cy="317500"/>
        </a:xfrm>
        <a:prstGeom prst="rect">
          <a:avLst/>
        </a:prstGeom>
      </xdr:spPr>
    </xdr:pic>
    <xdr:clientData/>
  </xdr:twoCellAnchor>
  <xdr:twoCellAnchor editAs="oneCell">
    <xdr:from>
      <xdr:col>1</xdr:col>
      <xdr:colOff>28575</xdr:colOff>
      <xdr:row>1670</xdr:row>
      <xdr:rowOff>257175</xdr:rowOff>
    </xdr:from>
    <xdr:to>
      <xdr:col>1</xdr:col>
      <xdr:colOff>511175</xdr:colOff>
      <xdr:row>1671</xdr:row>
      <xdr:rowOff>196850</xdr:rowOff>
    </xdr:to>
    <xdr:pic>
      <xdr:nvPicPr>
        <xdr:cNvPr id="6501" name="Subgraph-JuanfraEscudero">
          <a:extLst>
            <a:ext uri="{FF2B5EF4-FFF2-40B4-BE49-F238E27FC236}">
              <a16:creationId xmlns:a16="http://schemas.microsoft.com/office/drawing/2014/main" id="{21551833-B1C2-4FE6-9F58-1E64DE97531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0439450"/>
          <a:ext cx="482600" cy="317500"/>
        </a:xfrm>
        <a:prstGeom prst="rect">
          <a:avLst/>
        </a:prstGeom>
      </xdr:spPr>
    </xdr:pic>
    <xdr:clientData/>
  </xdr:twoCellAnchor>
  <xdr:twoCellAnchor editAs="oneCell">
    <xdr:from>
      <xdr:col>1</xdr:col>
      <xdr:colOff>28575</xdr:colOff>
      <xdr:row>1671</xdr:row>
      <xdr:rowOff>254000</xdr:rowOff>
    </xdr:from>
    <xdr:to>
      <xdr:col>1</xdr:col>
      <xdr:colOff>511175</xdr:colOff>
      <xdr:row>1672</xdr:row>
      <xdr:rowOff>200025</xdr:rowOff>
    </xdr:to>
    <xdr:pic>
      <xdr:nvPicPr>
        <xdr:cNvPr id="6503" name="Subgraph-ESemenske">
          <a:extLst>
            <a:ext uri="{FF2B5EF4-FFF2-40B4-BE49-F238E27FC236}">
              <a16:creationId xmlns:a16="http://schemas.microsoft.com/office/drawing/2014/main" id="{E0138B5E-1588-4879-9B07-F643CE6DA14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0807750"/>
          <a:ext cx="482600" cy="317500"/>
        </a:xfrm>
        <a:prstGeom prst="rect">
          <a:avLst/>
        </a:prstGeom>
      </xdr:spPr>
    </xdr:pic>
    <xdr:clientData/>
  </xdr:twoCellAnchor>
  <xdr:twoCellAnchor editAs="oneCell">
    <xdr:from>
      <xdr:col>1</xdr:col>
      <xdr:colOff>28575</xdr:colOff>
      <xdr:row>1672</xdr:row>
      <xdr:rowOff>250825</xdr:rowOff>
    </xdr:from>
    <xdr:to>
      <xdr:col>1</xdr:col>
      <xdr:colOff>511175</xdr:colOff>
      <xdr:row>1673</xdr:row>
      <xdr:rowOff>196850</xdr:rowOff>
    </xdr:to>
    <xdr:pic>
      <xdr:nvPicPr>
        <xdr:cNvPr id="6505" name="Subgraph-luv_boricua">
          <a:extLst>
            <a:ext uri="{FF2B5EF4-FFF2-40B4-BE49-F238E27FC236}">
              <a16:creationId xmlns:a16="http://schemas.microsoft.com/office/drawing/2014/main" id="{7A9593FE-71B4-401C-9609-D549C41B4BA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21176050"/>
          <a:ext cx="482600" cy="317500"/>
        </a:xfrm>
        <a:prstGeom prst="rect">
          <a:avLst/>
        </a:prstGeom>
      </xdr:spPr>
    </xdr:pic>
    <xdr:clientData/>
  </xdr:twoCellAnchor>
  <xdr:twoCellAnchor editAs="oneCell">
    <xdr:from>
      <xdr:col>1</xdr:col>
      <xdr:colOff>28575</xdr:colOff>
      <xdr:row>1673</xdr:row>
      <xdr:rowOff>247650</xdr:rowOff>
    </xdr:from>
    <xdr:to>
      <xdr:col>1</xdr:col>
      <xdr:colOff>511175</xdr:colOff>
      <xdr:row>1674</xdr:row>
      <xdr:rowOff>200025</xdr:rowOff>
    </xdr:to>
    <xdr:pic>
      <xdr:nvPicPr>
        <xdr:cNvPr id="6507" name="Subgraph-_LoveSimone">
          <a:extLst>
            <a:ext uri="{FF2B5EF4-FFF2-40B4-BE49-F238E27FC236}">
              <a16:creationId xmlns:a16="http://schemas.microsoft.com/office/drawing/2014/main" id="{0586E09F-EB48-4F06-ACDD-B4EFF4F7394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21544350"/>
          <a:ext cx="482600" cy="317500"/>
        </a:xfrm>
        <a:prstGeom prst="rect">
          <a:avLst/>
        </a:prstGeom>
      </xdr:spPr>
    </xdr:pic>
    <xdr:clientData/>
  </xdr:twoCellAnchor>
  <xdr:twoCellAnchor editAs="oneCell">
    <xdr:from>
      <xdr:col>1</xdr:col>
      <xdr:colOff>28575</xdr:colOff>
      <xdr:row>1674</xdr:row>
      <xdr:rowOff>244475</xdr:rowOff>
    </xdr:from>
    <xdr:to>
      <xdr:col>1</xdr:col>
      <xdr:colOff>511175</xdr:colOff>
      <xdr:row>1675</xdr:row>
      <xdr:rowOff>190500</xdr:rowOff>
    </xdr:to>
    <xdr:pic>
      <xdr:nvPicPr>
        <xdr:cNvPr id="6509" name="Subgraph-NixonandIke">
          <a:extLst>
            <a:ext uri="{FF2B5EF4-FFF2-40B4-BE49-F238E27FC236}">
              <a16:creationId xmlns:a16="http://schemas.microsoft.com/office/drawing/2014/main" id="{939039C0-DB18-4DCD-AD62-9F3190AB604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1912650"/>
          <a:ext cx="482600" cy="317500"/>
        </a:xfrm>
        <a:prstGeom prst="rect">
          <a:avLst/>
        </a:prstGeom>
      </xdr:spPr>
    </xdr:pic>
    <xdr:clientData/>
  </xdr:twoCellAnchor>
  <xdr:twoCellAnchor editAs="oneCell">
    <xdr:from>
      <xdr:col>1</xdr:col>
      <xdr:colOff>28575</xdr:colOff>
      <xdr:row>1675</xdr:row>
      <xdr:rowOff>241300</xdr:rowOff>
    </xdr:from>
    <xdr:to>
      <xdr:col>1</xdr:col>
      <xdr:colOff>511175</xdr:colOff>
      <xdr:row>1676</xdr:row>
      <xdr:rowOff>187325</xdr:rowOff>
    </xdr:to>
    <xdr:pic>
      <xdr:nvPicPr>
        <xdr:cNvPr id="6511" name="Subgraph-Applebaum4th">
          <a:extLst>
            <a:ext uri="{FF2B5EF4-FFF2-40B4-BE49-F238E27FC236}">
              <a16:creationId xmlns:a16="http://schemas.microsoft.com/office/drawing/2014/main" id="{27164FC9-177E-419E-A10B-7EEFF67EE4B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22280950"/>
          <a:ext cx="482600" cy="317500"/>
        </a:xfrm>
        <a:prstGeom prst="rect">
          <a:avLst/>
        </a:prstGeom>
      </xdr:spPr>
    </xdr:pic>
    <xdr:clientData/>
  </xdr:twoCellAnchor>
  <xdr:twoCellAnchor editAs="oneCell">
    <xdr:from>
      <xdr:col>1</xdr:col>
      <xdr:colOff>28575</xdr:colOff>
      <xdr:row>1676</xdr:row>
      <xdr:rowOff>238125</xdr:rowOff>
    </xdr:from>
    <xdr:to>
      <xdr:col>1</xdr:col>
      <xdr:colOff>511175</xdr:colOff>
      <xdr:row>1677</xdr:row>
      <xdr:rowOff>177800</xdr:rowOff>
    </xdr:to>
    <xdr:pic>
      <xdr:nvPicPr>
        <xdr:cNvPr id="6513" name="Subgraph-AnkeHoffnung">
          <a:extLst>
            <a:ext uri="{FF2B5EF4-FFF2-40B4-BE49-F238E27FC236}">
              <a16:creationId xmlns:a16="http://schemas.microsoft.com/office/drawing/2014/main" id="{B2F27AFE-FE1D-40D3-9E48-8394FC2B38F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2649250"/>
          <a:ext cx="482600" cy="317500"/>
        </a:xfrm>
        <a:prstGeom prst="rect">
          <a:avLst/>
        </a:prstGeom>
      </xdr:spPr>
    </xdr:pic>
    <xdr:clientData/>
  </xdr:twoCellAnchor>
  <xdr:twoCellAnchor editAs="oneCell">
    <xdr:from>
      <xdr:col>1</xdr:col>
      <xdr:colOff>28575</xdr:colOff>
      <xdr:row>1677</xdr:row>
      <xdr:rowOff>234950</xdr:rowOff>
    </xdr:from>
    <xdr:to>
      <xdr:col>1</xdr:col>
      <xdr:colOff>511175</xdr:colOff>
      <xdr:row>1678</xdr:row>
      <xdr:rowOff>180975</xdr:rowOff>
    </xdr:to>
    <xdr:pic>
      <xdr:nvPicPr>
        <xdr:cNvPr id="6515" name="Subgraph-ohKarenlol">
          <a:extLst>
            <a:ext uri="{FF2B5EF4-FFF2-40B4-BE49-F238E27FC236}">
              <a16:creationId xmlns:a16="http://schemas.microsoft.com/office/drawing/2014/main" id="{319E8FFB-C745-4AA7-8811-EF799DD8C48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3017550"/>
          <a:ext cx="482600" cy="317500"/>
        </a:xfrm>
        <a:prstGeom prst="rect">
          <a:avLst/>
        </a:prstGeom>
      </xdr:spPr>
    </xdr:pic>
    <xdr:clientData/>
  </xdr:twoCellAnchor>
  <xdr:twoCellAnchor editAs="oneCell">
    <xdr:from>
      <xdr:col>1</xdr:col>
      <xdr:colOff>28575</xdr:colOff>
      <xdr:row>1678</xdr:row>
      <xdr:rowOff>231775</xdr:rowOff>
    </xdr:from>
    <xdr:to>
      <xdr:col>1</xdr:col>
      <xdr:colOff>511175</xdr:colOff>
      <xdr:row>1679</xdr:row>
      <xdr:rowOff>177800</xdr:rowOff>
    </xdr:to>
    <xdr:pic>
      <xdr:nvPicPr>
        <xdr:cNvPr id="6517" name="Subgraph-ukblm">
          <a:extLst>
            <a:ext uri="{FF2B5EF4-FFF2-40B4-BE49-F238E27FC236}">
              <a16:creationId xmlns:a16="http://schemas.microsoft.com/office/drawing/2014/main" id="{4DB4A520-210B-4703-AA39-B0F98DCBFC9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23385850"/>
          <a:ext cx="482600" cy="317500"/>
        </a:xfrm>
        <a:prstGeom prst="rect">
          <a:avLst/>
        </a:prstGeom>
      </xdr:spPr>
    </xdr:pic>
    <xdr:clientData/>
  </xdr:twoCellAnchor>
  <xdr:twoCellAnchor editAs="oneCell">
    <xdr:from>
      <xdr:col>1</xdr:col>
      <xdr:colOff>28575</xdr:colOff>
      <xdr:row>1679</xdr:row>
      <xdr:rowOff>228600</xdr:rowOff>
    </xdr:from>
    <xdr:to>
      <xdr:col>1</xdr:col>
      <xdr:colOff>511175</xdr:colOff>
      <xdr:row>1680</xdr:row>
      <xdr:rowOff>180975</xdr:rowOff>
    </xdr:to>
    <xdr:pic>
      <xdr:nvPicPr>
        <xdr:cNvPr id="6519" name="Subgraph-LeighWaldron">
          <a:extLst>
            <a:ext uri="{FF2B5EF4-FFF2-40B4-BE49-F238E27FC236}">
              <a16:creationId xmlns:a16="http://schemas.microsoft.com/office/drawing/2014/main" id="{EE23106D-0BA0-46E5-BA51-B5D73D6050C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23754150"/>
          <a:ext cx="482600" cy="317500"/>
        </a:xfrm>
        <a:prstGeom prst="rect">
          <a:avLst/>
        </a:prstGeom>
      </xdr:spPr>
    </xdr:pic>
    <xdr:clientData/>
  </xdr:twoCellAnchor>
  <xdr:twoCellAnchor editAs="oneCell">
    <xdr:from>
      <xdr:col>1</xdr:col>
      <xdr:colOff>28575</xdr:colOff>
      <xdr:row>1680</xdr:row>
      <xdr:rowOff>225425</xdr:rowOff>
    </xdr:from>
    <xdr:to>
      <xdr:col>1</xdr:col>
      <xdr:colOff>511175</xdr:colOff>
      <xdr:row>1681</xdr:row>
      <xdr:rowOff>171450</xdr:rowOff>
    </xdr:to>
    <xdr:pic>
      <xdr:nvPicPr>
        <xdr:cNvPr id="6521" name="Subgraph-StarbuckIm">
          <a:extLst>
            <a:ext uri="{FF2B5EF4-FFF2-40B4-BE49-F238E27FC236}">
              <a16:creationId xmlns:a16="http://schemas.microsoft.com/office/drawing/2014/main" id="{E6164142-EA8C-4987-9362-E697686C83D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4122450"/>
          <a:ext cx="482600" cy="317500"/>
        </a:xfrm>
        <a:prstGeom prst="rect">
          <a:avLst/>
        </a:prstGeom>
      </xdr:spPr>
    </xdr:pic>
    <xdr:clientData/>
  </xdr:twoCellAnchor>
  <xdr:twoCellAnchor editAs="oneCell">
    <xdr:from>
      <xdr:col>1</xdr:col>
      <xdr:colOff>28575</xdr:colOff>
      <xdr:row>1681</xdr:row>
      <xdr:rowOff>222250</xdr:rowOff>
    </xdr:from>
    <xdr:to>
      <xdr:col>1</xdr:col>
      <xdr:colOff>511175</xdr:colOff>
      <xdr:row>1682</xdr:row>
      <xdr:rowOff>168275</xdr:rowOff>
    </xdr:to>
    <xdr:pic>
      <xdr:nvPicPr>
        <xdr:cNvPr id="6523" name="Subgraph-KSBW_Kyla">
          <a:extLst>
            <a:ext uri="{FF2B5EF4-FFF2-40B4-BE49-F238E27FC236}">
              <a16:creationId xmlns:a16="http://schemas.microsoft.com/office/drawing/2014/main" id="{FB01D2D4-0071-41A9-8C89-580F0957A0F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24490750"/>
          <a:ext cx="482600" cy="317500"/>
        </a:xfrm>
        <a:prstGeom prst="rect">
          <a:avLst/>
        </a:prstGeom>
      </xdr:spPr>
    </xdr:pic>
    <xdr:clientData/>
  </xdr:twoCellAnchor>
  <xdr:twoCellAnchor editAs="oneCell">
    <xdr:from>
      <xdr:col>1</xdr:col>
      <xdr:colOff>28575</xdr:colOff>
      <xdr:row>1682</xdr:row>
      <xdr:rowOff>219075</xdr:rowOff>
    </xdr:from>
    <xdr:to>
      <xdr:col>1</xdr:col>
      <xdr:colOff>511175</xdr:colOff>
      <xdr:row>1683</xdr:row>
      <xdr:rowOff>158750</xdr:rowOff>
    </xdr:to>
    <xdr:pic>
      <xdr:nvPicPr>
        <xdr:cNvPr id="6525" name="Subgraph-jada_479">
          <a:extLst>
            <a:ext uri="{FF2B5EF4-FFF2-40B4-BE49-F238E27FC236}">
              <a16:creationId xmlns:a16="http://schemas.microsoft.com/office/drawing/2014/main" id="{B390DAA3-FBBE-41DC-837D-751507F8703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4859050"/>
          <a:ext cx="482600" cy="317500"/>
        </a:xfrm>
        <a:prstGeom prst="rect">
          <a:avLst/>
        </a:prstGeom>
      </xdr:spPr>
    </xdr:pic>
    <xdr:clientData/>
  </xdr:twoCellAnchor>
  <xdr:twoCellAnchor editAs="oneCell">
    <xdr:from>
      <xdr:col>1</xdr:col>
      <xdr:colOff>28575</xdr:colOff>
      <xdr:row>1683</xdr:row>
      <xdr:rowOff>215900</xdr:rowOff>
    </xdr:from>
    <xdr:to>
      <xdr:col>1</xdr:col>
      <xdr:colOff>511175</xdr:colOff>
      <xdr:row>1684</xdr:row>
      <xdr:rowOff>161925</xdr:rowOff>
    </xdr:to>
    <xdr:pic>
      <xdr:nvPicPr>
        <xdr:cNvPr id="6527" name="Subgraph-s_black76">
          <a:extLst>
            <a:ext uri="{FF2B5EF4-FFF2-40B4-BE49-F238E27FC236}">
              <a16:creationId xmlns:a16="http://schemas.microsoft.com/office/drawing/2014/main" id="{30C5175E-DF66-4392-AC97-1D03B03C459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25227350"/>
          <a:ext cx="482600" cy="317500"/>
        </a:xfrm>
        <a:prstGeom prst="rect">
          <a:avLst/>
        </a:prstGeom>
      </xdr:spPr>
    </xdr:pic>
    <xdr:clientData/>
  </xdr:twoCellAnchor>
  <xdr:twoCellAnchor editAs="oneCell">
    <xdr:from>
      <xdr:col>1</xdr:col>
      <xdr:colOff>28575</xdr:colOff>
      <xdr:row>1684</xdr:row>
      <xdr:rowOff>212725</xdr:rowOff>
    </xdr:from>
    <xdr:to>
      <xdr:col>1</xdr:col>
      <xdr:colOff>511175</xdr:colOff>
      <xdr:row>1685</xdr:row>
      <xdr:rowOff>158750</xdr:rowOff>
    </xdr:to>
    <xdr:pic>
      <xdr:nvPicPr>
        <xdr:cNvPr id="6529" name="Subgraph-DavidWh16377958">
          <a:extLst>
            <a:ext uri="{FF2B5EF4-FFF2-40B4-BE49-F238E27FC236}">
              <a16:creationId xmlns:a16="http://schemas.microsoft.com/office/drawing/2014/main" id="{1A92697D-3E64-473F-9630-198241A0D46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25595650"/>
          <a:ext cx="482600" cy="317500"/>
        </a:xfrm>
        <a:prstGeom prst="rect">
          <a:avLst/>
        </a:prstGeom>
      </xdr:spPr>
    </xdr:pic>
    <xdr:clientData/>
  </xdr:twoCellAnchor>
  <xdr:twoCellAnchor editAs="oneCell">
    <xdr:from>
      <xdr:col>1</xdr:col>
      <xdr:colOff>28575</xdr:colOff>
      <xdr:row>1685</xdr:row>
      <xdr:rowOff>209550</xdr:rowOff>
    </xdr:from>
    <xdr:to>
      <xdr:col>1</xdr:col>
      <xdr:colOff>511175</xdr:colOff>
      <xdr:row>1686</xdr:row>
      <xdr:rowOff>161925</xdr:rowOff>
    </xdr:to>
    <xdr:pic>
      <xdr:nvPicPr>
        <xdr:cNvPr id="6531" name="Subgraph-SharonHosenfeld">
          <a:extLst>
            <a:ext uri="{FF2B5EF4-FFF2-40B4-BE49-F238E27FC236}">
              <a16:creationId xmlns:a16="http://schemas.microsoft.com/office/drawing/2014/main" id="{96449F2C-0227-4F00-AEFB-B3F81336EA5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5963950"/>
          <a:ext cx="482600" cy="317500"/>
        </a:xfrm>
        <a:prstGeom prst="rect">
          <a:avLst/>
        </a:prstGeom>
      </xdr:spPr>
    </xdr:pic>
    <xdr:clientData/>
  </xdr:twoCellAnchor>
  <xdr:twoCellAnchor editAs="oneCell">
    <xdr:from>
      <xdr:col>1</xdr:col>
      <xdr:colOff>28575</xdr:colOff>
      <xdr:row>1686</xdr:row>
      <xdr:rowOff>206375</xdr:rowOff>
    </xdr:from>
    <xdr:to>
      <xdr:col>1</xdr:col>
      <xdr:colOff>511175</xdr:colOff>
      <xdr:row>1687</xdr:row>
      <xdr:rowOff>152400</xdr:rowOff>
    </xdr:to>
    <xdr:pic>
      <xdr:nvPicPr>
        <xdr:cNvPr id="6533" name="Subgraph-likes_san">
          <a:extLst>
            <a:ext uri="{FF2B5EF4-FFF2-40B4-BE49-F238E27FC236}">
              <a16:creationId xmlns:a16="http://schemas.microsoft.com/office/drawing/2014/main" id="{68454E17-0936-4BD1-A6A0-2437FD911BA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6332250"/>
          <a:ext cx="482600" cy="317500"/>
        </a:xfrm>
        <a:prstGeom prst="rect">
          <a:avLst/>
        </a:prstGeom>
      </xdr:spPr>
    </xdr:pic>
    <xdr:clientData/>
  </xdr:twoCellAnchor>
  <xdr:twoCellAnchor editAs="oneCell">
    <xdr:from>
      <xdr:col>1</xdr:col>
      <xdr:colOff>28575</xdr:colOff>
      <xdr:row>1687</xdr:row>
      <xdr:rowOff>203200</xdr:rowOff>
    </xdr:from>
    <xdr:to>
      <xdr:col>1</xdr:col>
      <xdr:colOff>511175</xdr:colOff>
      <xdr:row>1688</xdr:row>
      <xdr:rowOff>149225</xdr:rowOff>
    </xdr:to>
    <xdr:pic>
      <xdr:nvPicPr>
        <xdr:cNvPr id="6535" name="Subgraph-cuddlyminqi">
          <a:extLst>
            <a:ext uri="{FF2B5EF4-FFF2-40B4-BE49-F238E27FC236}">
              <a16:creationId xmlns:a16="http://schemas.microsoft.com/office/drawing/2014/main" id="{A80E3D5B-CB4F-4A1E-95AC-D814DC39D93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6700550"/>
          <a:ext cx="482600" cy="317500"/>
        </a:xfrm>
        <a:prstGeom prst="rect">
          <a:avLst/>
        </a:prstGeom>
      </xdr:spPr>
    </xdr:pic>
    <xdr:clientData/>
  </xdr:twoCellAnchor>
  <xdr:twoCellAnchor editAs="oneCell">
    <xdr:from>
      <xdr:col>1</xdr:col>
      <xdr:colOff>28575</xdr:colOff>
      <xdr:row>1688</xdr:row>
      <xdr:rowOff>200025</xdr:rowOff>
    </xdr:from>
    <xdr:to>
      <xdr:col>1</xdr:col>
      <xdr:colOff>511175</xdr:colOff>
      <xdr:row>1689</xdr:row>
      <xdr:rowOff>139700</xdr:rowOff>
    </xdr:to>
    <xdr:pic>
      <xdr:nvPicPr>
        <xdr:cNvPr id="6537" name="Subgraph-namjoonsavedme">
          <a:extLst>
            <a:ext uri="{FF2B5EF4-FFF2-40B4-BE49-F238E27FC236}">
              <a16:creationId xmlns:a16="http://schemas.microsoft.com/office/drawing/2014/main" id="{ADB080BE-435E-48C8-8819-17B1146CA36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7068850"/>
          <a:ext cx="482600" cy="317500"/>
        </a:xfrm>
        <a:prstGeom prst="rect">
          <a:avLst/>
        </a:prstGeom>
      </xdr:spPr>
    </xdr:pic>
    <xdr:clientData/>
  </xdr:twoCellAnchor>
  <xdr:twoCellAnchor editAs="oneCell">
    <xdr:from>
      <xdr:col>1</xdr:col>
      <xdr:colOff>28575</xdr:colOff>
      <xdr:row>1689</xdr:row>
      <xdr:rowOff>196850</xdr:rowOff>
    </xdr:from>
    <xdr:to>
      <xdr:col>1</xdr:col>
      <xdr:colOff>511175</xdr:colOff>
      <xdr:row>1690</xdr:row>
      <xdr:rowOff>142875</xdr:rowOff>
    </xdr:to>
    <xdr:pic>
      <xdr:nvPicPr>
        <xdr:cNvPr id="6539" name="Subgraph-pjmspajama">
          <a:extLst>
            <a:ext uri="{FF2B5EF4-FFF2-40B4-BE49-F238E27FC236}">
              <a16:creationId xmlns:a16="http://schemas.microsoft.com/office/drawing/2014/main" id="{1F3CA57D-A7A9-4088-B8E2-3F7D6126323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7437150"/>
          <a:ext cx="482600" cy="317500"/>
        </a:xfrm>
        <a:prstGeom prst="rect">
          <a:avLst/>
        </a:prstGeom>
      </xdr:spPr>
    </xdr:pic>
    <xdr:clientData/>
  </xdr:twoCellAnchor>
  <xdr:twoCellAnchor editAs="oneCell">
    <xdr:from>
      <xdr:col>1</xdr:col>
      <xdr:colOff>28575</xdr:colOff>
      <xdr:row>1690</xdr:row>
      <xdr:rowOff>193675</xdr:rowOff>
    </xdr:from>
    <xdr:to>
      <xdr:col>1</xdr:col>
      <xdr:colOff>511175</xdr:colOff>
      <xdr:row>1691</xdr:row>
      <xdr:rowOff>139700</xdr:rowOff>
    </xdr:to>
    <xdr:pic>
      <xdr:nvPicPr>
        <xdr:cNvPr id="6541" name="Subgraph-jinniedoII">
          <a:extLst>
            <a:ext uri="{FF2B5EF4-FFF2-40B4-BE49-F238E27FC236}">
              <a16:creationId xmlns:a16="http://schemas.microsoft.com/office/drawing/2014/main" id="{F774BA83-550E-496D-A80D-77C752409BBB}"/>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627805450"/>
          <a:ext cx="482600" cy="317500"/>
        </a:xfrm>
        <a:prstGeom prst="rect">
          <a:avLst/>
        </a:prstGeom>
      </xdr:spPr>
    </xdr:pic>
    <xdr:clientData/>
  </xdr:twoCellAnchor>
  <xdr:twoCellAnchor editAs="oneCell">
    <xdr:from>
      <xdr:col>1</xdr:col>
      <xdr:colOff>28575</xdr:colOff>
      <xdr:row>1691</xdr:row>
      <xdr:rowOff>190500</xdr:rowOff>
    </xdr:from>
    <xdr:to>
      <xdr:col>1</xdr:col>
      <xdr:colOff>511175</xdr:colOff>
      <xdr:row>1692</xdr:row>
      <xdr:rowOff>142875</xdr:rowOff>
    </xdr:to>
    <xdr:pic>
      <xdr:nvPicPr>
        <xdr:cNvPr id="6543" name="Subgraph-eternaIksj">
          <a:extLst>
            <a:ext uri="{FF2B5EF4-FFF2-40B4-BE49-F238E27FC236}">
              <a16:creationId xmlns:a16="http://schemas.microsoft.com/office/drawing/2014/main" id="{12F707FF-D3AD-4DC2-92D7-87A4F3E2ECA7}"/>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628173750"/>
          <a:ext cx="482600" cy="317500"/>
        </a:xfrm>
        <a:prstGeom prst="rect">
          <a:avLst/>
        </a:prstGeom>
      </xdr:spPr>
    </xdr:pic>
    <xdr:clientData/>
  </xdr:twoCellAnchor>
  <xdr:twoCellAnchor editAs="oneCell">
    <xdr:from>
      <xdr:col>1</xdr:col>
      <xdr:colOff>28575</xdr:colOff>
      <xdr:row>1692</xdr:row>
      <xdr:rowOff>187325</xdr:rowOff>
    </xdr:from>
    <xdr:to>
      <xdr:col>1</xdr:col>
      <xdr:colOff>511175</xdr:colOff>
      <xdr:row>1693</xdr:row>
      <xdr:rowOff>133350</xdr:rowOff>
    </xdr:to>
    <xdr:pic>
      <xdr:nvPicPr>
        <xdr:cNvPr id="6545" name="Subgraph-HartleySarah1">
          <a:extLst>
            <a:ext uri="{FF2B5EF4-FFF2-40B4-BE49-F238E27FC236}">
              <a16:creationId xmlns:a16="http://schemas.microsoft.com/office/drawing/2014/main" id="{A14FF3F6-79CE-42A1-9230-2E8F5ADC1B9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8542050"/>
          <a:ext cx="482600" cy="317500"/>
        </a:xfrm>
        <a:prstGeom prst="rect">
          <a:avLst/>
        </a:prstGeom>
      </xdr:spPr>
    </xdr:pic>
    <xdr:clientData/>
  </xdr:twoCellAnchor>
  <xdr:twoCellAnchor editAs="oneCell">
    <xdr:from>
      <xdr:col>1</xdr:col>
      <xdr:colOff>28575</xdr:colOff>
      <xdr:row>1693</xdr:row>
      <xdr:rowOff>184150</xdr:rowOff>
    </xdr:from>
    <xdr:to>
      <xdr:col>1</xdr:col>
      <xdr:colOff>511175</xdr:colOff>
      <xdr:row>1694</xdr:row>
      <xdr:rowOff>130175</xdr:rowOff>
    </xdr:to>
    <xdr:pic>
      <xdr:nvPicPr>
        <xdr:cNvPr id="6547" name="Subgraph-KristinCollie20">
          <a:extLst>
            <a:ext uri="{FF2B5EF4-FFF2-40B4-BE49-F238E27FC236}">
              <a16:creationId xmlns:a16="http://schemas.microsoft.com/office/drawing/2014/main" id="{0AB33B00-7A76-4D1B-8D4A-80C953E44E8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28910350"/>
          <a:ext cx="482600" cy="317500"/>
        </a:xfrm>
        <a:prstGeom prst="rect">
          <a:avLst/>
        </a:prstGeom>
      </xdr:spPr>
    </xdr:pic>
    <xdr:clientData/>
  </xdr:twoCellAnchor>
  <xdr:twoCellAnchor editAs="oneCell">
    <xdr:from>
      <xdr:col>1</xdr:col>
      <xdr:colOff>28575</xdr:colOff>
      <xdr:row>1694</xdr:row>
      <xdr:rowOff>180975</xdr:rowOff>
    </xdr:from>
    <xdr:to>
      <xdr:col>1</xdr:col>
      <xdr:colOff>511175</xdr:colOff>
      <xdr:row>1695</xdr:row>
      <xdr:rowOff>120650</xdr:rowOff>
    </xdr:to>
    <xdr:pic>
      <xdr:nvPicPr>
        <xdr:cNvPr id="6549" name="Subgraph-UMIMEqualMed">
          <a:extLst>
            <a:ext uri="{FF2B5EF4-FFF2-40B4-BE49-F238E27FC236}">
              <a16:creationId xmlns:a16="http://schemas.microsoft.com/office/drawing/2014/main" id="{C8BCE70B-EB59-47C4-921F-D259B0F66AB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29278650"/>
          <a:ext cx="482600" cy="317500"/>
        </a:xfrm>
        <a:prstGeom prst="rect">
          <a:avLst/>
        </a:prstGeom>
      </xdr:spPr>
    </xdr:pic>
    <xdr:clientData/>
  </xdr:twoCellAnchor>
  <xdr:twoCellAnchor editAs="oneCell">
    <xdr:from>
      <xdr:col>1</xdr:col>
      <xdr:colOff>28575</xdr:colOff>
      <xdr:row>1695</xdr:row>
      <xdr:rowOff>177800</xdr:rowOff>
    </xdr:from>
    <xdr:to>
      <xdr:col>1</xdr:col>
      <xdr:colOff>511175</xdr:colOff>
      <xdr:row>1696</xdr:row>
      <xdr:rowOff>123825</xdr:rowOff>
    </xdr:to>
    <xdr:pic>
      <xdr:nvPicPr>
        <xdr:cNvPr id="6551" name="Subgraph-RaymondYYeow">
          <a:extLst>
            <a:ext uri="{FF2B5EF4-FFF2-40B4-BE49-F238E27FC236}">
              <a16:creationId xmlns:a16="http://schemas.microsoft.com/office/drawing/2014/main" id="{D7EA22E5-A612-471F-A169-F71DCEF6051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29646950"/>
          <a:ext cx="482600" cy="317500"/>
        </a:xfrm>
        <a:prstGeom prst="rect">
          <a:avLst/>
        </a:prstGeom>
      </xdr:spPr>
    </xdr:pic>
    <xdr:clientData/>
  </xdr:twoCellAnchor>
  <xdr:twoCellAnchor editAs="oneCell">
    <xdr:from>
      <xdr:col>1</xdr:col>
      <xdr:colOff>28575</xdr:colOff>
      <xdr:row>1696</xdr:row>
      <xdr:rowOff>174625</xdr:rowOff>
    </xdr:from>
    <xdr:to>
      <xdr:col>1</xdr:col>
      <xdr:colOff>511175</xdr:colOff>
      <xdr:row>1697</xdr:row>
      <xdr:rowOff>120650</xdr:rowOff>
    </xdr:to>
    <xdr:pic>
      <xdr:nvPicPr>
        <xdr:cNvPr id="6553" name="Subgraph-klevy314">
          <a:extLst>
            <a:ext uri="{FF2B5EF4-FFF2-40B4-BE49-F238E27FC236}">
              <a16:creationId xmlns:a16="http://schemas.microsoft.com/office/drawing/2014/main" id="{198CE19D-3158-4D1D-818F-23B4958FA79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30015250"/>
          <a:ext cx="482600" cy="317500"/>
        </a:xfrm>
        <a:prstGeom prst="rect">
          <a:avLst/>
        </a:prstGeom>
      </xdr:spPr>
    </xdr:pic>
    <xdr:clientData/>
  </xdr:twoCellAnchor>
  <xdr:twoCellAnchor editAs="oneCell">
    <xdr:from>
      <xdr:col>1</xdr:col>
      <xdr:colOff>28575</xdr:colOff>
      <xdr:row>1697</xdr:row>
      <xdr:rowOff>171450</xdr:rowOff>
    </xdr:from>
    <xdr:to>
      <xdr:col>1</xdr:col>
      <xdr:colOff>511175</xdr:colOff>
      <xdr:row>1698</xdr:row>
      <xdr:rowOff>123825</xdr:rowOff>
    </xdr:to>
    <xdr:pic>
      <xdr:nvPicPr>
        <xdr:cNvPr id="6555" name="Subgraph-LHeidemann1">
          <a:extLst>
            <a:ext uri="{FF2B5EF4-FFF2-40B4-BE49-F238E27FC236}">
              <a16:creationId xmlns:a16="http://schemas.microsoft.com/office/drawing/2014/main" id="{CB2D04A3-A14E-46E0-A0ED-30704D8E4D2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30383550"/>
          <a:ext cx="482600" cy="317500"/>
        </a:xfrm>
        <a:prstGeom prst="rect">
          <a:avLst/>
        </a:prstGeom>
      </xdr:spPr>
    </xdr:pic>
    <xdr:clientData/>
  </xdr:twoCellAnchor>
  <xdr:twoCellAnchor editAs="oneCell">
    <xdr:from>
      <xdr:col>1</xdr:col>
      <xdr:colOff>28575</xdr:colOff>
      <xdr:row>1698</xdr:row>
      <xdr:rowOff>168275</xdr:rowOff>
    </xdr:from>
    <xdr:to>
      <xdr:col>1</xdr:col>
      <xdr:colOff>511175</xdr:colOff>
      <xdr:row>1699</xdr:row>
      <xdr:rowOff>114300</xdr:rowOff>
    </xdr:to>
    <xdr:pic>
      <xdr:nvPicPr>
        <xdr:cNvPr id="6557" name="Subgraph-lissasno1fan">
          <a:extLst>
            <a:ext uri="{FF2B5EF4-FFF2-40B4-BE49-F238E27FC236}">
              <a16:creationId xmlns:a16="http://schemas.microsoft.com/office/drawing/2014/main" id="{06B4FD3C-0642-469A-8FE1-79AD4BA86E8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0751850"/>
          <a:ext cx="482600" cy="317500"/>
        </a:xfrm>
        <a:prstGeom prst="rect">
          <a:avLst/>
        </a:prstGeom>
      </xdr:spPr>
    </xdr:pic>
    <xdr:clientData/>
  </xdr:twoCellAnchor>
  <xdr:twoCellAnchor editAs="oneCell">
    <xdr:from>
      <xdr:col>1</xdr:col>
      <xdr:colOff>28575</xdr:colOff>
      <xdr:row>1699</xdr:row>
      <xdr:rowOff>165100</xdr:rowOff>
    </xdr:from>
    <xdr:to>
      <xdr:col>1</xdr:col>
      <xdr:colOff>511175</xdr:colOff>
      <xdr:row>1700</xdr:row>
      <xdr:rowOff>111125</xdr:rowOff>
    </xdr:to>
    <xdr:pic>
      <xdr:nvPicPr>
        <xdr:cNvPr id="6559" name="Subgraph-cspanwj">
          <a:extLst>
            <a:ext uri="{FF2B5EF4-FFF2-40B4-BE49-F238E27FC236}">
              <a16:creationId xmlns:a16="http://schemas.microsoft.com/office/drawing/2014/main" id="{15824716-21F8-4212-95B2-26AE1FC0CA2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1120150"/>
          <a:ext cx="482600" cy="317500"/>
        </a:xfrm>
        <a:prstGeom prst="rect">
          <a:avLst/>
        </a:prstGeom>
      </xdr:spPr>
    </xdr:pic>
    <xdr:clientData/>
  </xdr:twoCellAnchor>
  <xdr:twoCellAnchor editAs="oneCell">
    <xdr:from>
      <xdr:col>1</xdr:col>
      <xdr:colOff>28575</xdr:colOff>
      <xdr:row>1700</xdr:row>
      <xdr:rowOff>161925</xdr:rowOff>
    </xdr:from>
    <xdr:to>
      <xdr:col>1</xdr:col>
      <xdr:colOff>511175</xdr:colOff>
      <xdr:row>1701</xdr:row>
      <xdr:rowOff>101600</xdr:rowOff>
    </xdr:to>
    <xdr:pic>
      <xdr:nvPicPr>
        <xdr:cNvPr id="6561" name="Subgraph-jessejholland">
          <a:extLst>
            <a:ext uri="{FF2B5EF4-FFF2-40B4-BE49-F238E27FC236}">
              <a16:creationId xmlns:a16="http://schemas.microsoft.com/office/drawing/2014/main" id="{8F99EE74-99C1-4263-A1B5-FA77CCF7479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1488450"/>
          <a:ext cx="482600" cy="317500"/>
        </a:xfrm>
        <a:prstGeom prst="rect">
          <a:avLst/>
        </a:prstGeom>
      </xdr:spPr>
    </xdr:pic>
    <xdr:clientData/>
  </xdr:twoCellAnchor>
  <xdr:twoCellAnchor editAs="oneCell">
    <xdr:from>
      <xdr:col>1</xdr:col>
      <xdr:colOff>28575</xdr:colOff>
      <xdr:row>1701</xdr:row>
      <xdr:rowOff>158750</xdr:rowOff>
    </xdr:from>
    <xdr:to>
      <xdr:col>1</xdr:col>
      <xdr:colOff>511175</xdr:colOff>
      <xdr:row>1702</xdr:row>
      <xdr:rowOff>104775</xdr:rowOff>
    </xdr:to>
    <xdr:pic>
      <xdr:nvPicPr>
        <xdr:cNvPr id="6563" name="Subgraph-csrdut">
          <a:extLst>
            <a:ext uri="{FF2B5EF4-FFF2-40B4-BE49-F238E27FC236}">
              <a16:creationId xmlns:a16="http://schemas.microsoft.com/office/drawing/2014/main" id="{57F5C76D-A6EF-4244-AD54-0CFCD2DBBCB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1856750"/>
          <a:ext cx="482600" cy="317500"/>
        </a:xfrm>
        <a:prstGeom prst="rect">
          <a:avLst/>
        </a:prstGeom>
      </xdr:spPr>
    </xdr:pic>
    <xdr:clientData/>
  </xdr:twoCellAnchor>
  <xdr:twoCellAnchor editAs="oneCell">
    <xdr:from>
      <xdr:col>1</xdr:col>
      <xdr:colOff>28575</xdr:colOff>
      <xdr:row>1702</xdr:row>
      <xdr:rowOff>155575</xdr:rowOff>
    </xdr:from>
    <xdr:to>
      <xdr:col>1</xdr:col>
      <xdr:colOff>511175</xdr:colOff>
      <xdr:row>1703</xdr:row>
      <xdr:rowOff>101600</xdr:rowOff>
    </xdr:to>
    <xdr:pic>
      <xdr:nvPicPr>
        <xdr:cNvPr id="6565" name="Subgraph-PenielJoseph">
          <a:extLst>
            <a:ext uri="{FF2B5EF4-FFF2-40B4-BE49-F238E27FC236}">
              <a16:creationId xmlns:a16="http://schemas.microsoft.com/office/drawing/2014/main" id="{C2C6EE81-06D8-4E00-906C-2D7B5F17033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2225050"/>
          <a:ext cx="482600" cy="317500"/>
        </a:xfrm>
        <a:prstGeom prst="rect">
          <a:avLst/>
        </a:prstGeom>
      </xdr:spPr>
    </xdr:pic>
    <xdr:clientData/>
  </xdr:twoCellAnchor>
  <xdr:twoCellAnchor editAs="oneCell">
    <xdr:from>
      <xdr:col>1</xdr:col>
      <xdr:colOff>28575</xdr:colOff>
      <xdr:row>1703</xdr:row>
      <xdr:rowOff>152400</xdr:rowOff>
    </xdr:from>
    <xdr:to>
      <xdr:col>1</xdr:col>
      <xdr:colOff>511175</xdr:colOff>
      <xdr:row>1704</xdr:row>
      <xdr:rowOff>104775</xdr:rowOff>
    </xdr:to>
    <xdr:pic>
      <xdr:nvPicPr>
        <xdr:cNvPr id="6567" name="Subgraph-cspan">
          <a:extLst>
            <a:ext uri="{FF2B5EF4-FFF2-40B4-BE49-F238E27FC236}">
              <a16:creationId xmlns:a16="http://schemas.microsoft.com/office/drawing/2014/main" id="{9D95411B-E779-4F21-BE3E-AD87E5D1517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2593350"/>
          <a:ext cx="482600" cy="317500"/>
        </a:xfrm>
        <a:prstGeom prst="rect">
          <a:avLst/>
        </a:prstGeom>
      </xdr:spPr>
    </xdr:pic>
    <xdr:clientData/>
  </xdr:twoCellAnchor>
  <xdr:twoCellAnchor editAs="oneCell">
    <xdr:from>
      <xdr:col>1</xdr:col>
      <xdr:colOff>28575</xdr:colOff>
      <xdr:row>1704</xdr:row>
      <xdr:rowOff>149225</xdr:rowOff>
    </xdr:from>
    <xdr:to>
      <xdr:col>1</xdr:col>
      <xdr:colOff>511175</xdr:colOff>
      <xdr:row>1705</xdr:row>
      <xdr:rowOff>95250</xdr:rowOff>
    </xdr:to>
    <xdr:pic>
      <xdr:nvPicPr>
        <xdr:cNvPr id="6569" name="Subgraph-kanebrown">
          <a:extLst>
            <a:ext uri="{FF2B5EF4-FFF2-40B4-BE49-F238E27FC236}">
              <a16:creationId xmlns:a16="http://schemas.microsoft.com/office/drawing/2014/main" id="{049191E1-D82B-46DD-881C-E40A7CD10B5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2961650"/>
          <a:ext cx="482600" cy="317500"/>
        </a:xfrm>
        <a:prstGeom prst="rect">
          <a:avLst/>
        </a:prstGeom>
      </xdr:spPr>
    </xdr:pic>
    <xdr:clientData/>
  </xdr:twoCellAnchor>
  <xdr:twoCellAnchor editAs="oneCell">
    <xdr:from>
      <xdr:col>1</xdr:col>
      <xdr:colOff>28575</xdr:colOff>
      <xdr:row>1705</xdr:row>
      <xdr:rowOff>146050</xdr:rowOff>
    </xdr:from>
    <xdr:to>
      <xdr:col>1</xdr:col>
      <xdr:colOff>511175</xdr:colOff>
      <xdr:row>1706</xdr:row>
      <xdr:rowOff>92075</xdr:rowOff>
    </xdr:to>
    <xdr:pic>
      <xdr:nvPicPr>
        <xdr:cNvPr id="6571" name="Subgraph-DawkinsReturns">
          <a:extLst>
            <a:ext uri="{FF2B5EF4-FFF2-40B4-BE49-F238E27FC236}">
              <a16:creationId xmlns:a16="http://schemas.microsoft.com/office/drawing/2014/main" id="{35F73CDD-4FBB-4BC1-8601-641F203AD66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33329950"/>
          <a:ext cx="482600" cy="317500"/>
        </a:xfrm>
        <a:prstGeom prst="rect">
          <a:avLst/>
        </a:prstGeom>
      </xdr:spPr>
    </xdr:pic>
    <xdr:clientData/>
  </xdr:twoCellAnchor>
  <xdr:twoCellAnchor editAs="oneCell">
    <xdr:from>
      <xdr:col>1</xdr:col>
      <xdr:colOff>28575</xdr:colOff>
      <xdr:row>1706</xdr:row>
      <xdr:rowOff>142875</xdr:rowOff>
    </xdr:from>
    <xdr:to>
      <xdr:col>1</xdr:col>
      <xdr:colOff>511175</xdr:colOff>
      <xdr:row>1707</xdr:row>
      <xdr:rowOff>82550</xdr:rowOff>
    </xdr:to>
    <xdr:pic>
      <xdr:nvPicPr>
        <xdr:cNvPr id="6573" name="Subgraph-obrim_jr">
          <a:extLst>
            <a:ext uri="{FF2B5EF4-FFF2-40B4-BE49-F238E27FC236}">
              <a16:creationId xmlns:a16="http://schemas.microsoft.com/office/drawing/2014/main" id="{7148E903-ACB4-4AAA-AC30-6D2AA571445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3698250"/>
          <a:ext cx="482600" cy="317500"/>
        </a:xfrm>
        <a:prstGeom prst="rect">
          <a:avLst/>
        </a:prstGeom>
      </xdr:spPr>
    </xdr:pic>
    <xdr:clientData/>
  </xdr:twoCellAnchor>
  <xdr:twoCellAnchor editAs="oneCell">
    <xdr:from>
      <xdr:col>1</xdr:col>
      <xdr:colOff>28575</xdr:colOff>
      <xdr:row>1707</xdr:row>
      <xdr:rowOff>139700</xdr:rowOff>
    </xdr:from>
    <xdr:to>
      <xdr:col>1</xdr:col>
      <xdr:colOff>511175</xdr:colOff>
      <xdr:row>1708</xdr:row>
      <xdr:rowOff>85725</xdr:rowOff>
    </xdr:to>
    <xdr:pic>
      <xdr:nvPicPr>
        <xdr:cNvPr id="6575" name="Subgraph-Oprah">
          <a:extLst>
            <a:ext uri="{FF2B5EF4-FFF2-40B4-BE49-F238E27FC236}">
              <a16:creationId xmlns:a16="http://schemas.microsoft.com/office/drawing/2014/main" id="{2C7EE46B-5A48-49EB-884F-8E39DDE61D8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34066550"/>
          <a:ext cx="482600" cy="317500"/>
        </a:xfrm>
        <a:prstGeom prst="rect">
          <a:avLst/>
        </a:prstGeom>
      </xdr:spPr>
    </xdr:pic>
    <xdr:clientData/>
  </xdr:twoCellAnchor>
  <xdr:twoCellAnchor editAs="oneCell">
    <xdr:from>
      <xdr:col>1</xdr:col>
      <xdr:colOff>28575</xdr:colOff>
      <xdr:row>1708</xdr:row>
      <xdr:rowOff>136525</xdr:rowOff>
    </xdr:from>
    <xdr:to>
      <xdr:col>1</xdr:col>
      <xdr:colOff>511175</xdr:colOff>
      <xdr:row>1709</xdr:row>
      <xdr:rowOff>82550</xdr:rowOff>
    </xdr:to>
    <xdr:pic>
      <xdr:nvPicPr>
        <xdr:cNvPr id="6577" name="Subgraph-AudreyAlwett">
          <a:extLst>
            <a:ext uri="{FF2B5EF4-FFF2-40B4-BE49-F238E27FC236}">
              <a16:creationId xmlns:a16="http://schemas.microsoft.com/office/drawing/2014/main" id="{B6F7175A-8462-46C0-A5DB-CBEFEEDC2EB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34434850"/>
          <a:ext cx="482600" cy="317500"/>
        </a:xfrm>
        <a:prstGeom prst="rect">
          <a:avLst/>
        </a:prstGeom>
      </xdr:spPr>
    </xdr:pic>
    <xdr:clientData/>
  </xdr:twoCellAnchor>
  <xdr:twoCellAnchor editAs="oneCell">
    <xdr:from>
      <xdr:col>1</xdr:col>
      <xdr:colOff>28575</xdr:colOff>
      <xdr:row>1709</xdr:row>
      <xdr:rowOff>133350</xdr:rowOff>
    </xdr:from>
    <xdr:to>
      <xdr:col>1</xdr:col>
      <xdr:colOff>511175</xdr:colOff>
      <xdr:row>1710</xdr:row>
      <xdr:rowOff>85725</xdr:rowOff>
    </xdr:to>
    <xdr:pic>
      <xdr:nvPicPr>
        <xdr:cNvPr id="6579" name="Subgraph-SPECNewsBuffalo">
          <a:extLst>
            <a:ext uri="{FF2B5EF4-FFF2-40B4-BE49-F238E27FC236}">
              <a16:creationId xmlns:a16="http://schemas.microsoft.com/office/drawing/2014/main" id="{AD918CB1-4E51-4347-A68A-3075FB883DC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4803150"/>
          <a:ext cx="482600" cy="317500"/>
        </a:xfrm>
        <a:prstGeom prst="rect">
          <a:avLst/>
        </a:prstGeom>
      </xdr:spPr>
    </xdr:pic>
    <xdr:clientData/>
  </xdr:twoCellAnchor>
  <xdr:twoCellAnchor editAs="oneCell">
    <xdr:from>
      <xdr:col>1</xdr:col>
      <xdr:colOff>28575</xdr:colOff>
      <xdr:row>1710</xdr:row>
      <xdr:rowOff>130175</xdr:rowOff>
    </xdr:from>
    <xdr:to>
      <xdr:col>1</xdr:col>
      <xdr:colOff>511175</xdr:colOff>
      <xdr:row>1711</xdr:row>
      <xdr:rowOff>76200</xdr:rowOff>
    </xdr:to>
    <xdr:pic>
      <xdr:nvPicPr>
        <xdr:cNvPr id="6581" name="Subgraph-TVGuide">
          <a:extLst>
            <a:ext uri="{FF2B5EF4-FFF2-40B4-BE49-F238E27FC236}">
              <a16:creationId xmlns:a16="http://schemas.microsoft.com/office/drawing/2014/main" id="{198A9544-47A1-4DA5-8A9B-5569027B156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5171450"/>
          <a:ext cx="482600" cy="317500"/>
        </a:xfrm>
        <a:prstGeom prst="rect">
          <a:avLst/>
        </a:prstGeom>
      </xdr:spPr>
    </xdr:pic>
    <xdr:clientData/>
  </xdr:twoCellAnchor>
  <xdr:twoCellAnchor editAs="oneCell">
    <xdr:from>
      <xdr:col>1</xdr:col>
      <xdr:colOff>28575</xdr:colOff>
      <xdr:row>1711</xdr:row>
      <xdr:rowOff>127000</xdr:rowOff>
    </xdr:from>
    <xdr:to>
      <xdr:col>1</xdr:col>
      <xdr:colOff>511175</xdr:colOff>
      <xdr:row>1712</xdr:row>
      <xdr:rowOff>73025</xdr:rowOff>
    </xdr:to>
    <xdr:pic>
      <xdr:nvPicPr>
        <xdr:cNvPr id="6583" name="Subgraph-cducsubt">
          <a:extLst>
            <a:ext uri="{FF2B5EF4-FFF2-40B4-BE49-F238E27FC236}">
              <a16:creationId xmlns:a16="http://schemas.microsoft.com/office/drawing/2014/main" id="{2258F2F3-6F14-4527-BAD8-B8894DFC29D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35539750"/>
          <a:ext cx="482600" cy="317500"/>
        </a:xfrm>
        <a:prstGeom prst="rect">
          <a:avLst/>
        </a:prstGeom>
      </xdr:spPr>
    </xdr:pic>
    <xdr:clientData/>
  </xdr:twoCellAnchor>
  <xdr:twoCellAnchor editAs="oneCell">
    <xdr:from>
      <xdr:col>1</xdr:col>
      <xdr:colOff>28575</xdr:colOff>
      <xdr:row>1712</xdr:row>
      <xdr:rowOff>123825</xdr:rowOff>
    </xdr:from>
    <xdr:to>
      <xdr:col>1</xdr:col>
      <xdr:colOff>511175</xdr:colOff>
      <xdr:row>1713</xdr:row>
      <xdr:rowOff>63500</xdr:rowOff>
    </xdr:to>
    <xdr:pic>
      <xdr:nvPicPr>
        <xdr:cNvPr id="6585" name="Subgraph-spdde">
          <a:extLst>
            <a:ext uri="{FF2B5EF4-FFF2-40B4-BE49-F238E27FC236}">
              <a16:creationId xmlns:a16="http://schemas.microsoft.com/office/drawing/2014/main" id="{1435AF65-5D44-4C9E-BAF9-F1C8561C8AD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35908050"/>
          <a:ext cx="482600" cy="317500"/>
        </a:xfrm>
        <a:prstGeom prst="rect">
          <a:avLst/>
        </a:prstGeom>
      </xdr:spPr>
    </xdr:pic>
    <xdr:clientData/>
  </xdr:twoCellAnchor>
  <xdr:twoCellAnchor editAs="oneCell">
    <xdr:from>
      <xdr:col>1</xdr:col>
      <xdr:colOff>28575</xdr:colOff>
      <xdr:row>1713</xdr:row>
      <xdr:rowOff>120650</xdr:rowOff>
    </xdr:from>
    <xdr:to>
      <xdr:col>1</xdr:col>
      <xdr:colOff>511175</xdr:colOff>
      <xdr:row>1714</xdr:row>
      <xdr:rowOff>66675</xdr:rowOff>
    </xdr:to>
    <xdr:pic>
      <xdr:nvPicPr>
        <xdr:cNvPr id="6587" name="Subgraph-TTierpark">
          <a:extLst>
            <a:ext uri="{FF2B5EF4-FFF2-40B4-BE49-F238E27FC236}">
              <a16:creationId xmlns:a16="http://schemas.microsoft.com/office/drawing/2014/main" id="{F5070632-82A7-4C2C-9A59-A9E937AC98B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6276350"/>
          <a:ext cx="482600" cy="317500"/>
        </a:xfrm>
        <a:prstGeom prst="rect">
          <a:avLst/>
        </a:prstGeom>
      </xdr:spPr>
    </xdr:pic>
    <xdr:clientData/>
  </xdr:twoCellAnchor>
  <xdr:twoCellAnchor editAs="oneCell">
    <xdr:from>
      <xdr:col>1</xdr:col>
      <xdr:colOff>28575</xdr:colOff>
      <xdr:row>1714</xdr:row>
      <xdr:rowOff>117475</xdr:rowOff>
    </xdr:from>
    <xdr:to>
      <xdr:col>1</xdr:col>
      <xdr:colOff>511175</xdr:colOff>
      <xdr:row>1715</xdr:row>
      <xdr:rowOff>63500</xdr:rowOff>
    </xdr:to>
    <xdr:pic>
      <xdr:nvPicPr>
        <xdr:cNvPr id="6589" name="Subgraph-juekueStimme">
          <a:extLst>
            <a:ext uri="{FF2B5EF4-FFF2-40B4-BE49-F238E27FC236}">
              <a16:creationId xmlns:a16="http://schemas.microsoft.com/office/drawing/2014/main" id="{8DA3DAE5-A792-412E-A2B3-B0C3064388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6644650"/>
          <a:ext cx="482600" cy="317500"/>
        </a:xfrm>
        <a:prstGeom prst="rect">
          <a:avLst/>
        </a:prstGeom>
      </xdr:spPr>
    </xdr:pic>
    <xdr:clientData/>
  </xdr:twoCellAnchor>
  <xdr:twoCellAnchor editAs="oneCell">
    <xdr:from>
      <xdr:col>1</xdr:col>
      <xdr:colOff>28575</xdr:colOff>
      <xdr:row>1715</xdr:row>
      <xdr:rowOff>114300</xdr:rowOff>
    </xdr:from>
    <xdr:to>
      <xdr:col>1</xdr:col>
      <xdr:colOff>511175</xdr:colOff>
      <xdr:row>1716</xdr:row>
      <xdr:rowOff>66675</xdr:rowOff>
    </xdr:to>
    <xdr:pic>
      <xdr:nvPicPr>
        <xdr:cNvPr id="6591" name="Subgraph-realhamptonsjoy">
          <a:extLst>
            <a:ext uri="{FF2B5EF4-FFF2-40B4-BE49-F238E27FC236}">
              <a16:creationId xmlns:a16="http://schemas.microsoft.com/office/drawing/2014/main" id="{A401D690-1BBC-4A14-A484-A7709853C10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37012950"/>
          <a:ext cx="482600" cy="317500"/>
        </a:xfrm>
        <a:prstGeom prst="rect">
          <a:avLst/>
        </a:prstGeom>
      </xdr:spPr>
    </xdr:pic>
    <xdr:clientData/>
  </xdr:twoCellAnchor>
  <xdr:twoCellAnchor editAs="oneCell">
    <xdr:from>
      <xdr:col>1</xdr:col>
      <xdr:colOff>28575</xdr:colOff>
      <xdr:row>1716</xdr:row>
      <xdr:rowOff>111125</xdr:rowOff>
    </xdr:from>
    <xdr:to>
      <xdr:col>1</xdr:col>
      <xdr:colOff>511175</xdr:colOff>
      <xdr:row>1717</xdr:row>
      <xdr:rowOff>57150</xdr:rowOff>
    </xdr:to>
    <xdr:pic>
      <xdr:nvPicPr>
        <xdr:cNvPr id="6593" name="Subgraph-KarenImmekus">
          <a:extLst>
            <a:ext uri="{FF2B5EF4-FFF2-40B4-BE49-F238E27FC236}">
              <a16:creationId xmlns:a16="http://schemas.microsoft.com/office/drawing/2014/main" id="{870E9EE9-9CDE-453B-B17D-80112960F9D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37381250"/>
          <a:ext cx="482600" cy="317500"/>
        </a:xfrm>
        <a:prstGeom prst="rect">
          <a:avLst/>
        </a:prstGeom>
      </xdr:spPr>
    </xdr:pic>
    <xdr:clientData/>
  </xdr:twoCellAnchor>
  <xdr:twoCellAnchor editAs="oneCell">
    <xdr:from>
      <xdr:col>1</xdr:col>
      <xdr:colOff>28575</xdr:colOff>
      <xdr:row>1717</xdr:row>
      <xdr:rowOff>107950</xdr:rowOff>
    </xdr:from>
    <xdr:to>
      <xdr:col>1</xdr:col>
      <xdr:colOff>511175</xdr:colOff>
      <xdr:row>1718</xdr:row>
      <xdr:rowOff>53975</xdr:rowOff>
    </xdr:to>
    <xdr:pic>
      <xdr:nvPicPr>
        <xdr:cNvPr id="6595" name="Subgraph-BrendaHulse">
          <a:extLst>
            <a:ext uri="{FF2B5EF4-FFF2-40B4-BE49-F238E27FC236}">
              <a16:creationId xmlns:a16="http://schemas.microsoft.com/office/drawing/2014/main" id="{9C78854A-62CC-4F3E-93C4-060E5E643F9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7749550"/>
          <a:ext cx="482600" cy="317500"/>
        </a:xfrm>
        <a:prstGeom prst="rect">
          <a:avLst/>
        </a:prstGeom>
      </xdr:spPr>
    </xdr:pic>
    <xdr:clientData/>
  </xdr:twoCellAnchor>
  <xdr:twoCellAnchor editAs="oneCell">
    <xdr:from>
      <xdr:col>1</xdr:col>
      <xdr:colOff>28575</xdr:colOff>
      <xdr:row>1718</xdr:row>
      <xdr:rowOff>104775</xdr:rowOff>
    </xdr:from>
    <xdr:to>
      <xdr:col>1</xdr:col>
      <xdr:colOff>511175</xdr:colOff>
      <xdr:row>1719</xdr:row>
      <xdr:rowOff>44450</xdr:rowOff>
    </xdr:to>
    <xdr:pic>
      <xdr:nvPicPr>
        <xdr:cNvPr id="6597" name="Subgraph-CLARESAMBROOK">
          <a:extLst>
            <a:ext uri="{FF2B5EF4-FFF2-40B4-BE49-F238E27FC236}">
              <a16:creationId xmlns:a16="http://schemas.microsoft.com/office/drawing/2014/main" id="{97F62881-8C2B-4D84-B056-3E5A469698E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8117850"/>
          <a:ext cx="482600" cy="317500"/>
        </a:xfrm>
        <a:prstGeom prst="rect">
          <a:avLst/>
        </a:prstGeom>
      </xdr:spPr>
    </xdr:pic>
    <xdr:clientData/>
  </xdr:twoCellAnchor>
  <xdr:twoCellAnchor editAs="oneCell">
    <xdr:from>
      <xdr:col>1</xdr:col>
      <xdr:colOff>28575</xdr:colOff>
      <xdr:row>1719</xdr:row>
      <xdr:rowOff>101600</xdr:rowOff>
    </xdr:from>
    <xdr:to>
      <xdr:col>1</xdr:col>
      <xdr:colOff>511175</xdr:colOff>
      <xdr:row>1720</xdr:row>
      <xdr:rowOff>47625</xdr:rowOff>
    </xdr:to>
    <xdr:pic>
      <xdr:nvPicPr>
        <xdr:cNvPr id="6599" name="Subgraph-Rebecca_Omonira">
          <a:extLst>
            <a:ext uri="{FF2B5EF4-FFF2-40B4-BE49-F238E27FC236}">
              <a16:creationId xmlns:a16="http://schemas.microsoft.com/office/drawing/2014/main" id="{09A10D80-C665-4D01-83C4-7BBE41AC7CD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38486150"/>
          <a:ext cx="482600" cy="317500"/>
        </a:xfrm>
        <a:prstGeom prst="rect">
          <a:avLst/>
        </a:prstGeom>
      </xdr:spPr>
    </xdr:pic>
    <xdr:clientData/>
  </xdr:twoCellAnchor>
  <xdr:twoCellAnchor editAs="oneCell">
    <xdr:from>
      <xdr:col>1</xdr:col>
      <xdr:colOff>28575</xdr:colOff>
      <xdr:row>1720</xdr:row>
      <xdr:rowOff>98425</xdr:rowOff>
    </xdr:from>
    <xdr:to>
      <xdr:col>1</xdr:col>
      <xdr:colOff>511175</xdr:colOff>
      <xdr:row>1721</xdr:row>
      <xdr:rowOff>44450</xdr:rowOff>
    </xdr:to>
    <xdr:pic>
      <xdr:nvPicPr>
        <xdr:cNvPr id="6601" name="Subgraph-Buffbabe3">
          <a:extLst>
            <a:ext uri="{FF2B5EF4-FFF2-40B4-BE49-F238E27FC236}">
              <a16:creationId xmlns:a16="http://schemas.microsoft.com/office/drawing/2014/main" id="{663204B1-2EDD-4ABE-BA03-EC845222835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38854450"/>
          <a:ext cx="482600" cy="317500"/>
        </a:xfrm>
        <a:prstGeom prst="rect">
          <a:avLst/>
        </a:prstGeom>
      </xdr:spPr>
    </xdr:pic>
    <xdr:clientData/>
  </xdr:twoCellAnchor>
  <xdr:twoCellAnchor editAs="oneCell">
    <xdr:from>
      <xdr:col>1</xdr:col>
      <xdr:colOff>28575</xdr:colOff>
      <xdr:row>1721</xdr:row>
      <xdr:rowOff>95250</xdr:rowOff>
    </xdr:from>
    <xdr:to>
      <xdr:col>1</xdr:col>
      <xdr:colOff>511175</xdr:colOff>
      <xdr:row>1722</xdr:row>
      <xdr:rowOff>47625</xdr:rowOff>
    </xdr:to>
    <xdr:pic>
      <xdr:nvPicPr>
        <xdr:cNvPr id="6603" name="Subgraph-EpochTimes">
          <a:extLst>
            <a:ext uri="{FF2B5EF4-FFF2-40B4-BE49-F238E27FC236}">
              <a16:creationId xmlns:a16="http://schemas.microsoft.com/office/drawing/2014/main" id="{79908A64-D9EF-415A-ADB0-4A21D27F673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9222750"/>
          <a:ext cx="482600" cy="317500"/>
        </a:xfrm>
        <a:prstGeom prst="rect">
          <a:avLst/>
        </a:prstGeom>
      </xdr:spPr>
    </xdr:pic>
    <xdr:clientData/>
  </xdr:twoCellAnchor>
  <xdr:twoCellAnchor editAs="oneCell">
    <xdr:from>
      <xdr:col>1</xdr:col>
      <xdr:colOff>28575</xdr:colOff>
      <xdr:row>1722</xdr:row>
      <xdr:rowOff>92075</xdr:rowOff>
    </xdr:from>
    <xdr:to>
      <xdr:col>1</xdr:col>
      <xdr:colOff>511175</xdr:colOff>
      <xdr:row>1723</xdr:row>
      <xdr:rowOff>38100</xdr:rowOff>
    </xdr:to>
    <xdr:pic>
      <xdr:nvPicPr>
        <xdr:cNvPr id="6605" name="Subgraph-PhilipPlickert">
          <a:extLst>
            <a:ext uri="{FF2B5EF4-FFF2-40B4-BE49-F238E27FC236}">
              <a16:creationId xmlns:a16="http://schemas.microsoft.com/office/drawing/2014/main" id="{5D5A4DB9-8F90-4F69-8BCA-84511E2C17D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9591050"/>
          <a:ext cx="482600" cy="317500"/>
        </a:xfrm>
        <a:prstGeom prst="rect">
          <a:avLst/>
        </a:prstGeom>
      </xdr:spPr>
    </xdr:pic>
    <xdr:clientData/>
  </xdr:twoCellAnchor>
  <xdr:twoCellAnchor editAs="oneCell">
    <xdr:from>
      <xdr:col>1</xdr:col>
      <xdr:colOff>28575</xdr:colOff>
      <xdr:row>1723</xdr:row>
      <xdr:rowOff>88900</xdr:rowOff>
    </xdr:from>
    <xdr:to>
      <xdr:col>1</xdr:col>
      <xdr:colOff>511175</xdr:colOff>
      <xdr:row>1724</xdr:row>
      <xdr:rowOff>34925</xdr:rowOff>
    </xdr:to>
    <xdr:pic>
      <xdr:nvPicPr>
        <xdr:cNvPr id="6607" name="Subgraph-Sas0bam">
          <a:extLst>
            <a:ext uri="{FF2B5EF4-FFF2-40B4-BE49-F238E27FC236}">
              <a16:creationId xmlns:a16="http://schemas.microsoft.com/office/drawing/2014/main" id="{9AB0DCC4-4B1F-48AD-9E0D-650D6146052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39959350"/>
          <a:ext cx="482600" cy="317500"/>
        </a:xfrm>
        <a:prstGeom prst="rect">
          <a:avLst/>
        </a:prstGeom>
      </xdr:spPr>
    </xdr:pic>
    <xdr:clientData/>
  </xdr:twoCellAnchor>
  <xdr:twoCellAnchor editAs="oneCell">
    <xdr:from>
      <xdr:col>1</xdr:col>
      <xdr:colOff>28575</xdr:colOff>
      <xdr:row>1724</xdr:row>
      <xdr:rowOff>85725</xdr:rowOff>
    </xdr:from>
    <xdr:to>
      <xdr:col>1</xdr:col>
      <xdr:colOff>511175</xdr:colOff>
      <xdr:row>1725</xdr:row>
      <xdr:rowOff>25400</xdr:rowOff>
    </xdr:to>
    <xdr:pic>
      <xdr:nvPicPr>
        <xdr:cNvPr id="6609" name="Subgraph-ChrissiHeintze">
          <a:extLst>
            <a:ext uri="{FF2B5EF4-FFF2-40B4-BE49-F238E27FC236}">
              <a16:creationId xmlns:a16="http://schemas.microsoft.com/office/drawing/2014/main" id="{B840C812-FEA8-4FD0-891D-F41B3C8CF6C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40327650"/>
          <a:ext cx="482600" cy="317500"/>
        </a:xfrm>
        <a:prstGeom prst="rect">
          <a:avLst/>
        </a:prstGeom>
      </xdr:spPr>
    </xdr:pic>
    <xdr:clientData/>
  </xdr:twoCellAnchor>
  <xdr:twoCellAnchor editAs="oneCell">
    <xdr:from>
      <xdr:col>1</xdr:col>
      <xdr:colOff>28575</xdr:colOff>
      <xdr:row>1725</xdr:row>
      <xdr:rowOff>82550</xdr:rowOff>
    </xdr:from>
    <xdr:to>
      <xdr:col>1</xdr:col>
      <xdr:colOff>511175</xdr:colOff>
      <xdr:row>1726</xdr:row>
      <xdr:rowOff>28575</xdr:rowOff>
    </xdr:to>
    <xdr:pic>
      <xdr:nvPicPr>
        <xdr:cNvPr id="6611" name="Subgraph-LowerClassMag">
          <a:extLst>
            <a:ext uri="{FF2B5EF4-FFF2-40B4-BE49-F238E27FC236}">
              <a16:creationId xmlns:a16="http://schemas.microsoft.com/office/drawing/2014/main" id="{CD05B401-91D2-4E94-BDF3-77F56B502951}"/>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640695950"/>
          <a:ext cx="482600" cy="317500"/>
        </a:xfrm>
        <a:prstGeom prst="rect">
          <a:avLst/>
        </a:prstGeom>
      </xdr:spPr>
    </xdr:pic>
    <xdr:clientData/>
  </xdr:twoCellAnchor>
  <xdr:twoCellAnchor editAs="oneCell">
    <xdr:from>
      <xdr:col>1</xdr:col>
      <xdr:colOff>28575</xdr:colOff>
      <xdr:row>1726</xdr:row>
      <xdr:rowOff>79375</xdr:rowOff>
    </xdr:from>
    <xdr:to>
      <xdr:col>1</xdr:col>
      <xdr:colOff>511175</xdr:colOff>
      <xdr:row>1727</xdr:row>
      <xdr:rowOff>25400</xdr:rowOff>
    </xdr:to>
    <xdr:pic>
      <xdr:nvPicPr>
        <xdr:cNvPr id="6613" name="Subgraph-polizeiberlin">
          <a:extLst>
            <a:ext uri="{FF2B5EF4-FFF2-40B4-BE49-F238E27FC236}">
              <a16:creationId xmlns:a16="http://schemas.microsoft.com/office/drawing/2014/main" id="{438484F3-7DD0-4D92-BBC1-CC14FECF8D1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1064250"/>
          <a:ext cx="482600" cy="317500"/>
        </a:xfrm>
        <a:prstGeom prst="rect">
          <a:avLst/>
        </a:prstGeom>
      </xdr:spPr>
    </xdr:pic>
    <xdr:clientData/>
  </xdr:twoCellAnchor>
  <xdr:twoCellAnchor editAs="oneCell">
    <xdr:from>
      <xdr:col>1</xdr:col>
      <xdr:colOff>28575</xdr:colOff>
      <xdr:row>1727</xdr:row>
      <xdr:rowOff>76200</xdr:rowOff>
    </xdr:from>
    <xdr:to>
      <xdr:col>1</xdr:col>
      <xdr:colOff>511175</xdr:colOff>
      <xdr:row>1728</xdr:row>
      <xdr:rowOff>28575</xdr:rowOff>
    </xdr:to>
    <xdr:pic>
      <xdr:nvPicPr>
        <xdr:cNvPr id="6615" name="Subgraph-bpol_b_einsatz">
          <a:extLst>
            <a:ext uri="{FF2B5EF4-FFF2-40B4-BE49-F238E27FC236}">
              <a16:creationId xmlns:a16="http://schemas.microsoft.com/office/drawing/2014/main" id="{EDA53A2A-4576-4B05-8F91-2795F345384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1432550"/>
          <a:ext cx="482600" cy="317500"/>
        </a:xfrm>
        <a:prstGeom prst="rect">
          <a:avLst/>
        </a:prstGeom>
      </xdr:spPr>
    </xdr:pic>
    <xdr:clientData/>
  </xdr:twoCellAnchor>
  <xdr:twoCellAnchor editAs="oneCell">
    <xdr:from>
      <xdr:col>1</xdr:col>
      <xdr:colOff>28575</xdr:colOff>
      <xdr:row>1728</xdr:row>
      <xdr:rowOff>73025</xdr:rowOff>
    </xdr:from>
    <xdr:to>
      <xdr:col>1</xdr:col>
      <xdr:colOff>511175</xdr:colOff>
      <xdr:row>1729</xdr:row>
      <xdr:rowOff>19050</xdr:rowOff>
    </xdr:to>
    <xdr:pic>
      <xdr:nvPicPr>
        <xdr:cNvPr id="6617" name="Subgraph-Florenturna">
          <a:extLst>
            <a:ext uri="{FF2B5EF4-FFF2-40B4-BE49-F238E27FC236}">
              <a16:creationId xmlns:a16="http://schemas.microsoft.com/office/drawing/2014/main" id="{1611BC27-DA01-45FE-BA64-0C9603434B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1800850"/>
          <a:ext cx="482600" cy="317500"/>
        </a:xfrm>
        <a:prstGeom prst="rect">
          <a:avLst/>
        </a:prstGeom>
      </xdr:spPr>
    </xdr:pic>
    <xdr:clientData/>
  </xdr:twoCellAnchor>
  <xdr:twoCellAnchor editAs="oneCell">
    <xdr:from>
      <xdr:col>1</xdr:col>
      <xdr:colOff>28575</xdr:colOff>
      <xdr:row>1729</xdr:row>
      <xdr:rowOff>69850</xdr:rowOff>
    </xdr:from>
    <xdr:to>
      <xdr:col>1</xdr:col>
      <xdr:colOff>511175</xdr:colOff>
      <xdr:row>1730</xdr:row>
      <xdr:rowOff>15875</xdr:rowOff>
    </xdr:to>
    <xdr:pic>
      <xdr:nvPicPr>
        <xdr:cNvPr id="6619" name="Subgraph-americanshomer">
          <a:extLst>
            <a:ext uri="{FF2B5EF4-FFF2-40B4-BE49-F238E27FC236}">
              <a16:creationId xmlns:a16="http://schemas.microsoft.com/office/drawing/2014/main" id="{CA80C379-57A9-4E44-A78B-DABEB0CF1E6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42169150"/>
          <a:ext cx="482600" cy="317500"/>
        </a:xfrm>
        <a:prstGeom prst="rect">
          <a:avLst/>
        </a:prstGeom>
      </xdr:spPr>
    </xdr:pic>
    <xdr:clientData/>
  </xdr:twoCellAnchor>
  <xdr:twoCellAnchor editAs="oneCell">
    <xdr:from>
      <xdr:col>1</xdr:col>
      <xdr:colOff>28575</xdr:colOff>
      <xdr:row>1730</xdr:row>
      <xdr:rowOff>66675</xdr:rowOff>
    </xdr:from>
    <xdr:to>
      <xdr:col>1</xdr:col>
      <xdr:colOff>511175</xdr:colOff>
      <xdr:row>1731</xdr:row>
      <xdr:rowOff>6350</xdr:rowOff>
    </xdr:to>
    <xdr:pic>
      <xdr:nvPicPr>
        <xdr:cNvPr id="6621" name="Subgraph-WFMGINC">
          <a:extLst>
            <a:ext uri="{FF2B5EF4-FFF2-40B4-BE49-F238E27FC236}">
              <a16:creationId xmlns:a16="http://schemas.microsoft.com/office/drawing/2014/main" id="{2C8207C8-5DA2-4368-8DC8-C8893E0F66F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2537450"/>
          <a:ext cx="482600" cy="317500"/>
        </a:xfrm>
        <a:prstGeom prst="rect">
          <a:avLst/>
        </a:prstGeom>
      </xdr:spPr>
    </xdr:pic>
    <xdr:clientData/>
  </xdr:twoCellAnchor>
  <xdr:twoCellAnchor editAs="oneCell">
    <xdr:from>
      <xdr:col>1</xdr:col>
      <xdr:colOff>28575</xdr:colOff>
      <xdr:row>1731</xdr:row>
      <xdr:rowOff>63500</xdr:rowOff>
    </xdr:from>
    <xdr:to>
      <xdr:col>1</xdr:col>
      <xdr:colOff>511175</xdr:colOff>
      <xdr:row>1732</xdr:row>
      <xdr:rowOff>9525</xdr:rowOff>
    </xdr:to>
    <xdr:pic>
      <xdr:nvPicPr>
        <xdr:cNvPr id="6623" name="Subgraph-0kimsmith0">
          <a:extLst>
            <a:ext uri="{FF2B5EF4-FFF2-40B4-BE49-F238E27FC236}">
              <a16:creationId xmlns:a16="http://schemas.microsoft.com/office/drawing/2014/main" id="{0BD796A2-6487-4B41-B1EF-9444AAFA0CF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42905750"/>
          <a:ext cx="482600" cy="317500"/>
        </a:xfrm>
        <a:prstGeom prst="rect">
          <a:avLst/>
        </a:prstGeom>
      </xdr:spPr>
    </xdr:pic>
    <xdr:clientData/>
  </xdr:twoCellAnchor>
  <xdr:twoCellAnchor editAs="oneCell">
    <xdr:from>
      <xdr:col>1</xdr:col>
      <xdr:colOff>28575</xdr:colOff>
      <xdr:row>1732</xdr:row>
      <xdr:rowOff>60325</xdr:rowOff>
    </xdr:from>
    <xdr:to>
      <xdr:col>1</xdr:col>
      <xdr:colOff>511175</xdr:colOff>
      <xdr:row>1733</xdr:row>
      <xdr:rowOff>6350</xdr:rowOff>
    </xdr:to>
    <xdr:pic>
      <xdr:nvPicPr>
        <xdr:cNvPr id="6625" name="Subgraph-Melynn309">
          <a:extLst>
            <a:ext uri="{FF2B5EF4-FFF2-40B4-BE49-F238E27FC236}">
              <a16:creationId xmlns:a16="http://schemas.microsoft.com/office/drawing/2014/main" id="{81AB6D82-E7AD-4882-B98F-FABA22CA460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43274050"/>
          <a:ext cx="482600" cy="317500"/>
        </a:xfrm>
        <a:prstGeom prst="rect">
          <a:avLst/>
        </a:prstGeom>
      </xdr:spPr>
    </xdr:pic>
    <xdr:clientData/>
  </xdr:twoCellAnchor>
  <xdr:twoCellAnchor editAs="oneCell">
    <xdr:from>
      <xdr:col>1</xdr:col>
      <xdr:colOff>28575</xdr:colOff>
      <xdr:row>1733</xdr:row>
      <xdr:rowOff>57150</xdr:rowOff>
    </xdr:from>
    <xdr:to>
      <xdr:col>1</xdr:col>
      <xdr:colOff>511175</xdr:colOff>
      <xdr:row>1734</xdr:row>
      <xdr:rowOff>9525</xdr:rowOff>
    </xdr:to>
    <xdr:pic>
      <xdr:nvPicPr>
        <xdr:cNvPr id="6627" name="Subgraph-HomeDepot">
          <a:extLst>
            <a:ext uri="{FF2B5EF4-FFF2-40B4-BE49-F238E27FC236}">
              <a16:creationId xmlns:a16="http://schemas.microsoft.com/office/drawing/2014/main" id="{3DBFEDB3-8DFC-449E-84BD-E17F94A70CC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43642350"/>
          <a:ext cx="482600" cy="317500"/>
        </a:xfrm>
        <a:prstGeom prst="rect">
          <a:avLst/>
        </a:prstGeom>
      </xdr:spPr>
    </xdr:pic>
    <xdr:clientData/>
  </xdr:twoCellAnchor>
  <xdr:twoCellAnchor editAs="oneCell">
    <xdr:from>
      <xdr:col>1</xdr:col>
      <xdr:colOff>28575</xdr:colOff>
      <xdr:row>1734</xdr:row>
      <xdr:rowOff>53975</xdr:rowOff>
    </xdr:from>
    <xdr:to>
      <xdr:col>1</xdr:col>
      <xdr:colOff>511175</xdr:colOff>
      <xdr:row>1735</xdr:row>
      <xdr:rowOff>0</xdr:rowOff>
    </xdr:to>
    <xdr:pic>
      <xdr:nvPicPr>
        <xdr:cNvPr id="6629" name="Subgraph-BoxofRocks7">
          <a:extLst>
            <a:ext uri="{FF2B5EF4-FFF2-40B4-BE49-F238E27FC236}">
              <a16:creationId xmlns:a16="http://schemas.microsoft.com/office/drawing/2014/main" id="{6664345B-8518-4DBC-81C5-0AECC97B144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4010650"/>
          <a:ext cx="482600" cy="317500"/>
        </a:xfrm>
        <a:prstGeom prst="rect">
          <a:avLst/>
        </a:prstGeom>
      </xdr:spPr>
    </xdr:pic>
    <xdr:clientData/>
  </xdr:twoCellAnchor>
  <xdr:twoCellAnchor editAs="oneCell">
    <xdr:from>
      <xdr:col>1</xdr:col>
      <xdr:colOff>28575</xdr:colOff>
      <xdr:row>1735</xdr:row>
      <xdr:rowOff>50800</xdr:rowOff>
    </xdr:from>
    <xdr:to>
      <xdr:col>1</xdr:col>
      <xdr:colOff>511175</xdr:colOff>
      <xdr:row>1736</xdr:row>
      <xdr:rowOff>1058</xdr:rowOff>
    </xdr:to>
    <xdr:pic>
      <xdr:nvPicPr>
        <xdr:cNvPr id="6631" name="Subgraph-_inadrm">
          <a:extLst>
            <a:ext uri="{FF2B5EF4-FFF2-40B4-BE49-F238E27FC236}">
              <a16:creationId xmlns:a16="http://schemas.microsoft.com/office/drawing/2014/main" id="{FC45E69A-1942-4573-8C23-94823FDC8FC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4378950"/>
          <a:ext cx="482600" cy="317500"/>
        </a:xfrm>
        <a:prstGeom prst="rect">
          <a:avLst/>
        </a:prstGeom>
      </xdr:spPr>
    </xdr:pic>
    <xdr:clientData/>
  </xdr:twoCellAnchor>
  <xdr:twoCellAnchor editAs="oneCell">
    <xdr:from>
      <xdr:col>1</xdr:col>
      <xdr:colOff>28575</xdr:colOff>
      <xdr:row>1736</xdr:row>
      <xdr:rowOff>47625</xdr:rowOff>
    </xdr:from>
    <xdr:to>
      <xdr:col>1</xdr:col>
      <xdr:colOff>511175</xdr:colOff>
      <xdr:row>1737</xdr:row>
      <xdr:rowOff>1059</xdr:rowOff>
    </xdr:to>
    <xdr:pic>
      <xdr:nvPicPr>
        <xdr:cNvPr id="6633" name="Subgraph-eric_enns">
          <a:extLst>
            <a:ext uri="{FF2B5EF4-FFF2-40B4-BE49-F238E27FC236}">
              <a16:creationId xmlns:a16="http://schemas.microsoft.com/office/drawing/2014/main" id="{EFE1298A-7CA6-471C-A464-8DABEBE2CE0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4747250"/>
          <a:ext cx="482600" cy="317500"/>
        </a:xfrm>
        <a:prstGeom prst="rect">
          <a:avLst/>
        </a:prstGeom>
      </xdr:spPr>
    </xdr:pic>
    <xdr:clientData/>
  </xdr:twoCellAnchor>
  <xdr:twoCellAnchor editAs="oneCell">
    <xdr:from>
      <xdr:col>1</xdr:col>
      <xdr:colOff>28575</xdr:colOff>
      <xdr:row>1737</xdr:row>
      <xdr:rowOff>44450</xdr:rowOff>
    </xdr:from>
    <xdr:to>
      <xdr:col>1</xdr:col>
      <xdr:colOff>511175</xdr:colOff>
      <xdr:row>1737</xdr:row>
      <xdr:rowOff>361950</xdr:rowOff>
    </xdr:to>
    <xdr:pic>
      <xdr:nvPicPr>
        <xdr:cNvPr id="6635" name="Subgraph-CSojourner">
          <a:extLst>
            <a:ext uri="{FF2B5EF4-FFF2-40B4-BE49-F238E27FC236}">
              <a16:creationId xmlns:a16="http://schemas.microsoft.com/office/drawing/2014/main" id="{3164A131-C1A9-4775-90D8-C0643261CAF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5115550"/>
          <a:ext cx="482600" cy="317500"/>
        </a:xfrm>
        <a:prstGeom prst="rect">
          <a:avLst/>
        </a:prstGeom>
      </xdr:spPr>
    </xdr:pic>
    <xdr:clientData/>
  </xdr:twoCellAnchor>
  <xdr:twoCellAnchor editAs="oneCell">
    <xdr:from>
      <xdr:col>1</xdr:col>
      <xdr:colOff>28575</xdr:colOff>
      <xdr:row>1738</xdr:row>
      <xdr:rowOff>41275</xdr:rowOff>
    </xdr:from>
    <xdr:to>
      <xdr:col>1</xdr:col>
      <xdr:colOff>511175</xdr:colOff>
      <xdr:row>1738</xdr:row>
      <xdr:rowOff>358775</xdr:rowOff>
    </xdr:to>
    <xdr:pic>
      <xdr:nvPicPr>
        <xdr:cNvPr id="6637" name="Subgraph-MichaelGarboduk">
          <a:extLst>
            <a:ext uri="{FF2B5EF4-FFF2-40B4-BE49-F238E27FC236}">
              <a16:creationId xmlns:a16="http://schemas.microsoft.com/office/drawing/2014/main" id="{1ED37C3D-BA84-4EB0-B6EC-B5D7E7A8D48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5483850"/>
          <a:ext cx="482600" cy="317500"/>
        </a:xfrm>
        <a:prstGeom prst="rect">
          <a:avLst/>
        </a:prstGeom>
      </xdr:spPr>
    </xdr:pic>
    <xdr:clientData/>
  </xdr:twoCellAnchor>
  <xdr:twoCellAnchor editAs="oneCell">
    <xdr:from>
      <xdr:col>1</xdr:col>
      <xdr:colOff>28575</xdr:colOff>
      <xdr:row>1739</xdr:row>
      <xdr:rowOff>38100</xdr:rowOff>
    </xdr:from>
    <xdr:to>
      <xdr:col>1</xdr:col>
      <xdr:colOff>511175</xdr:colOff>
      <xdr:row>1739</xdr:row>
      <xdr:rowOff>349250</xdr:rowOff>
    </xdr:to>
    <xdr:pic>
      <xdr:nvPicPr>
        <xdr:cNvPr id="6639" name="Subgraph-TrueTrumper">
          <a:extLst>
            <a:ext uri="{FF2B5EF4-FFF2-40B4-BE49-F238E27FC236}">
              <a16:creationId xmlns:a16="http://schemas.microsoft.com/office/drawing/2014/main" id="{68809FCE-E7A0-4193-881F-0ECF68419F3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5852150"/>
          <a:ext cx="482600" cy="317500"/>
        </a:xfrm>
        <a:prstGeom prst="rect">
          <a:avLst/>
        </a:prstGeom>
      </xdr:spPr>
    </xdr:pic>
    <xdr:clientData/>
  </xdr:twoCellAnchor>
  <xdr:twoCellAnchor editAs="oneCell">
    <xdr:from>
      <xdr:col>1</xdr:col>
      <xdr:colOff>28575</xdr:colOff>
      <xdr:row>1740</xdr:row>
      <xdr:rowOff>34925</xdr:rowOff>
    </xdr:from>
    <xdr:to>
      <xdr:col>1</xdr:col>
      <xdr:colOff>511175</xdr:colOff>
      <xdr:row>1740</xdr:row>
      <xdr:rowOff>352425</xdr:rowOff>
    </xdr:to>
    <xdr:pic>
      <xdr:nvPicPr>
        <xdr:cNvPr id="6641" name="Subgraph-Not_Mothman">
          <a:extLst>
            <a:ext uri="{FF2B5EF4-FFF2-40B4-BE49-F238E27FC236}">
              <a16:creationId xmlns:a16="http://schemas.microsoft.com/office/drawing/2014/main" id="{A7647E8A-511F-4886-B151-2CF20A6EA26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46220450"/>
          <a:ext cx="482600" cy="317500"/>
        </a:xfrm>
        <a:prstGeom prst="rect">
          <a:avLst/>
        </a:prstGeom>
      </xdr:spPr>
    </xdr:pic>
    <xdr:clientData/>
  </xdr:twoCellAnchor>
  <xdr:twoCellAnchor editAs="oneCell">
    <xdr:from>
      <xdr:col>1</xdr:col>
      <xdr:colOff>28575</xdr:colOff>
      <xdr:row>1741</xdr:row>
      <xdr:rowOff>31750</xdr:rowOff>
    </xdr:from>
    <xdr:to>
      <xdr:col>1</xdr:col>
      <xdr:colOff>511175</xdr:colOff>
      <xdr:row>1741</xdr:row>
      <xdr:rowOff>349250</xdr:rowOff>
    </xdr:to>
    <xdr:pic>
      <xdr:nvPicPr>
        <xdr:cNvPr id="6643" name="Subgraph-pureredruby">
          <a:extLst>
            <a:ext uri="{FF2B5EF4-FFF2-40B4-BE49-F238E27FC236}">
              <a16:creationId xmlns:a16="http://schemas.microsoft.com/office/drawing/2014/main" id="{EF41C332-7044-42FC-B821-065369E5A55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6588750"/>
          <a:ext cx="482600" cy="317500"/>
        </a:xfrm>
        <a:prstGeom prst="rect">
          <a:avLst/>
        </a:prstGeom>
      </xdr:spPr>
    </xdr:pic>
    <xdr:clientData/>
  </xdr:twoCellAnchor>
  <xdr:twoCellAnchor editAs="oneCell">
    <xdr:from>
      <xdr:col>1</xdr:col>
      <xdr:colOff>28575</xdr:colOff>
      <xdr:row>1742</xdr:row>
      <xdr:rowOff>28575</xdr:rowOff>
    </xdr:from>
    <xdr:to>
      <xdr:col>1</xdr:col>
      <xdr:colOff>511175</xdr:colOff>
      <xdr:row>1742</xdr:row>
      <xdr:rowOff>352425</xdr:rowOff>
    </xdr:to>
    <xdr:pic>
      <xdr:nvPicPr>
        <xdr:cNvPr id="6645" name="Subgraph-Beccaedgal">
          <a:extLst>
            <a:ext uri="{FF2B5EF4-FFF2-40B4-BE49-F238E27FC236}">
              <a16:creationId xmlns:a16="http://schemas.microsoft.com/office/drawing/2014/main" id="{E2F2CE9F-136B-4C0B-A566-FBA7599B560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46957050"/>
          <a:ext cx="482600" cy="317500"/>
        </a:xfrm>
        <a:prstGeom prst="rect">
          <a:avLst/>
        </a:prstGeom>
      </xdr:spPr>
    </xdr:pic>
    <xdr:clientData/>
  </xdr:twoCellAnchor>
  <xdr:twoCellAnchor editAs="oneCell">
    <xdr:from>
      <xdr:col>1</xdr:col>
      <xdr:colOff>28575</xdr:colOff>
      <xdr:row>1743</xdr:row>
      <xdr:rowOff>25400</xdr:rowOff>
    </xdr:from>
    <xdr:to>
      <xdr:col>1</xdr:col>
      <xdr:colOff>511175</xdr:colOff>
      <xdr:row>1743</xdr:row>
      <xdr:rowOff>342900</xdr:rowOff>
    </xdr:to>
    <xdr:pic>
      <xdr:nvPicPr>
        <xdr:cNvPr id="6647" name="Subgraph-bgredpeterbilt">
          <a:extLst>
            <a:ext uri="{FF2B5EF4-FFF2-40B4-BE49-F238E27FC236}">
              <a16:creationId xmlns:a16="http://schemas.microsoft.com/office/drawing/2014/main" id="{13F2D1A2-974A-429A-9901-F07467E505E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47325350"/>
          <a:ext cx="482600" cy="317500"/>
        </a:xfrm>
        <a:prstGeom prst="rect">
          <a:avLst/>
        </a:prstGeom>
      </xdr:spPr>
    </xdr:pic>
    <xdr:clientData/>
  </xdr:twoCellAnchor>
  <xdr:twoCellAnchor editAs="oneCell">
    <xdr:from>
      <xdr:col>1</xdr:col>
      <xdr:colOff>28575</xdr:colOff>
      <xdr:row>1744</xdr:row>
      <xdr:rowOff>22225</xdr:rowOff>
    </xdr:from>
    <xdr:to>
      <xdr:col>1</xdr:col>
      <xdr:colOff>511175</xdr:colOff>
      <xdr:row>1744</xdr:row>
      <xdr:rowOff>339725</xdr:rowOff>
    </xdr:to>
    <xdr:pic>
      <xdr:nvPicPr>
        <xdr:cNvPr id="6649" name="Subgraph-JUNIORC4RT1ER">
          <a:extLst>
            <a:ext uri="{FF2B5EF4-FFF2-40B4-BE49-F238E27FC236}">
              <a16:creationId xmlns:a16="http://schemas.microsoft.com/office/drawing/2014/main" id="{69B6DC69-A68F-438F-A165-32141281808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47693650"/>
          <a:ext cx="482600" cy="317500"/>
        </a:xfrm>
        <a:prstGeom prst="rect">
          <a:avLst/>
        </a:prstGeom>
      </xdr:spPr>
    </xdr:pic>
    <xdr:clientData/>
  </xdr:twoCellAnchor>
  <xdr:twoCellAnchor editAs="oneCell">
    <xdr:from>
      <xdr:col>1</xdr:col>
      <xdr:colOff>28575</xdr:colOff>
      <xdr:row>1745</xdr:row>
      <xdr:rowOff>19050</xdr:rowOff>
    </xdr:from>
    <xdr:to>
      <xdr:col>1</xdr:col>
      <xdr:colOff>511175</xdr:colOff>
      <xdr:row>1745</xdr:row>
      <xdr:rowOff>330200</xdr:rowOff>
    </xdr:to>
    <xdr:pic>
      <xdr:nvPicPr>
        <xdr:cNvPr id="6651" name="Subgraph-JamesCurbishle2">
          <a:extLst>
            <a:ext uri="{FF2B5EF4-FFF2-40B4-BE49-F238E27FC236}">
              <a16:creationId xmlns:a16="http://schemas.microsoft.com/office/drawing/2014/main" id="{2D179F1A-1590-4757-A0DB-E3A41A08835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8061950"/>
          <a:ext cx="482600" cy="317500"/>
        </a:xfrm>
        <a:prstGeom prst="rect">
          <a:avLst/>
        </a:prstGeom>
      </xdr:spPr>
    </xdr:pic>
    <xdr:clientData/>
  </xdr:twoCellAnchor>
  <xdr:twoCellAnchor editAs="oneCell">
    <xdr:from>
      <xdr:col>1</xdr:col>
      <xdr:colOff>28575</xdr:colOff>
      <xdr:row>1746</xdr:row>
      <xdr:rowOff>15875</xdr:rowOff>
    </xdr:from>
    <xdr:to>
      <xdr:col>1</xdr:col>
      <xdr:colOff>511175</xdr:colOff>
      <xdr:row>1746</xdr:row>
      <xdr:rowOff>333375</xdr:rowOff>
    </xdr:to>
    <xdr:pic>
      <xdr:nvPicPr>
        <xdr:cNvPr id="6653" name="Subgraph-candyspice_">
          <a:extLst>
            <a:ext uri="{FF2B5EF4-FFF2-40B4-BE49-F238E27FC236}">
              <a16:creationId xmlns:a16="http://schemas.microsoft.com/office/drawing/2014/main" id="{3076599E-D5F4-43D1-9DD4-DE3DCFFDD5A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8430250"/>
          <a:ext cx="482600" cy="317500"/>
        </a:xfrm>
        <a:prstGeom prst="rect">
          <a:avLst/>
        </a:prstGeom>
      </xdr:spPr>
    </xdr:pic>
    <xdr:clientData/>
  </xdr:twoCellAnchor>
  <xdr:twoCellAnchor editAs="oneCell">
    <xdr:from>
      <xdr:col>1</xdr:col>
      <xdr:colOff>28575</xdr:colOff>
      <xdr:row>1747</xdr:row>
      <xdr:rowOff>12700</xdr:rowOff>
    </xdr:from>
    <xdr:to>
      <xdr:col>1</xdr:col>
      <xdr:colOff>511175</xdr:colOff>
      <xdr:row>1747</xdr:row>
      <xdr:rowOff>330200</xdr:rowOff>
    </xdr:to>
    <xdr:pic>
      <xdr:nvPicPr>
        <xdr:cNvPr id="6655" name="Subgraph-mobilepro_">
          <a:extLst>
            <a:ext uri="{FF2B5EF4-FFF2-40B4-BE49-F238E27FC236}">
              <a16:creationId xmlns:a16="http://schemas.microsoft.com/office/drawing/2014/main" id="{60DDE35C-DFF5-4F7B-A68C-41628128066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8798550"/>
          <a:ext cx="482600" cy="317500"/>
        </a:xfrm>
        <a:prstGeom prst="rect">
          <a:avLst/>
        </a:prstGeom>
      </xdr:spPr>
    </xdr:pic>
    <xdr:clientData/>
  </xdr:twoCellAnchor>
  <xdr:twoCellAnchor editAs="oneCell">
    <xdr:from>
      <xdr:col>1</xdr:col>
      <xdr:colOff>28575</xdr:colOff>
      <xdr:row>1748</xdr:row>
      <xdr:rowOff>9525</xdr:rowOff>
    </xdr:from>
    <xdr:to>
      <xdr:col>1</xdr:col>
      <xdr:colOff>511175</xdr:colOff>
      <xdr:row>1748</xdr:row>
      <xdr:rowOff>333375</xdr:rowOff>
    </xdr:to>
    <xdr:pic>
      <xdr:nvPicPr>
        <xdr:cNvPr id="6657" name="Subgraph-Dago70_2">
          <a:extLst>
            <a:ext uri="{FF2B5EF4-FFF2-40B4-BE49-F238E27FC236}">
              <a16:creationId xmlns:a16="http://schemas.microsoft.com/office/drawing/2014/main" id="{5C359EEF-C0BC-44DA-A60E-43CD81B2006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49166850"/>
          <a:ext cx="482600" cy="317500"/>
        </a:xfrm>
        <a:prstGeom prst="rect">
          <a:avLst/>
        </a:prstGeom>
      </xdr:spPr>
    </xdr:pic>
    <xdr:clientData/>
  </xdr:twoCellAnchor>
  <xdr:twoCellAnchor editAs="oneCell">
    <xdr:from>
      <xdr:col>1</xdr:col>
      <xdr:colOff>28575</xdr:colOff>
      <xdr:row>1749</xdr:row>
      <xdr:rowOff>6350</xdr:rowOff>
    </xdr:from>
    <xdr:to>
      <xdr:col>1</xdr:col>
      <xdr:colOff>511175</xdr:colOff>
      <xdr:row>1749</xdr:row>
      <xdr:rowOff>323850</xdr:rowOff>
    </xdr:to>
    <xdr:pic>
      <xdr:nvPicPr>
        <xdr:cNvPr id="6659" name="Subgraph-SweetKissHershy">
          <a:extLst>
            <a:ext uri="{FF2B5EF4-FFF2-40B4-BE49-F238E27FC236}">
              <a16:creationId xmlns:a16="http://schemas.microsoft.com/office/drawing/2014/main" id="{C3B3D41A-0536-4148-954F-DEE94A3509B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49535150"/>
          <a:ext cx="482600" cy="317500"/>
        </a:xfrm>
        <a:prstGeom prst="rect">
          <a:avLst/>
        </a:prstGeom>
      </xdr:spPr>
    </xdr:pic>
    <xdr:clientData/>
  </xdr:twoCellAnchor>
  <xdr:twoCellAnchor editAs="oneCell">
    <xdr:from>
      <xdr:col>1</xdr:col>
      <xdr:colOff>28575</xdr:colOff>
      <xdr:row>1750</xdr:row>
      <xdr:rowOff>3175</xdr:rowOff>
    </xdr:from>
    <xdr:to>
      <xdr:col>1</xdr:col>
      <xdr:colOff>511175</xdr:colOff>
      <xdr:row>1750</xdr:row>
      <xdr:rowOff>320675</xdr:rowOff>
    </xdr:to>
    <xdr:pic>
      <xdr:nvPicPr>
        <xdr:cNvPr id="6661" name="Subgraph-WSJ">
          <a:extLst>
            <a:ext uri="{FF2B5EF4-FFF2-40B4-BE49-F238E27FC236}">
              <a16:creationId xmlns:a16="http://schemas.microsoft.com/office/drawing/2014/main" id="{00208D7E-855C-45D7-B3E7-5C9811F49DB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49903450"/>
          <a:ext cx="482600" cy="317500"/>
        </a:xfrm>
        <a:prstGeom prst="rect">
          <a:avLst/>
        </a:prstGeom>
      </xdr:spPr>
    </xdr:pic>
    <xdr:clientData/>
  </xdr:twoCellAnchor>
  <xdr:twoCellAnchor editAs="oneCell">
    <xdr:from>
      <xdr:col>1</xdr:col>
      <xdr:colOff>28575</xdr:colOff>
      <xdr:row>1751</xdr:row>
      <xdr:rowOff>0</xdr:rowOff>
    </xdr:from>
    <xdr:to>
      <xdr:col>1</xdr:col>
      <xdr:colOff>511175</xdr:colOff>
      <xdr:row>1751</xdr:row>
      <xdr:rowOff>311150</xdr:rowOff>
    </xdr:to>
    <xdr:pic>
      <xdr:nvPicPr>
        <xdr:cNvPr id="6663" name="Subgraph-ImranKhanPTI">
          <a:extLst>
            <a:ext uri="{FF2B5EF4-FFF2-40B4-BE49-F238E27FC236}">
              <a16:creationId xmlns:a16="http://schemas.microsoft.com/office/drawing/2014/main" id="{BD5C1B6E-5AFA-4CE9-8B1E-7525C5A2E79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50271750"/>
          <a:ext cx="482600" cy="317500"/>
        </a:xfrm>
        <a:prstGeom prst="rect">
          <a:avLst/>
        </a:prstGeom>
      </xdr:spPr>
    </xdr:pic>
    <xdr:clientData/>
  </xdr:twoCellAnchor>
  <xdr:twoCellAnchor editAs="oneCell">
    <xdr:from>
      <xdr:col>1</xdr:col>
      <xdr:colOff>28575</xdr:colOff>
      <xdr:row>1751</xdr:row>
      <xdr:rowOff>368300</xdr:rowOff>
    </xdr:from>
    <xdr:to>
      <xdr:col>1</xdr:col>
      <xdr:colOff>511175</xdr:colOff>
      <xdr:row>1752</xdr:row>
      <xdr:rowOff>314325</xdr:rowOff>
    </xdr:to>
    <xdr:pic>
      <xdr:nvPicPr>
        <xdr:cNvPr id="6665" name="Subgraph-PakPMO">
          <a:extLst>
            <a:ext uri="{FF2B5EF4-FFF2-40B4-BE49-F238E27FC236}">
              <a16:creationId xmlns:a16="http://schemas.microsoft.com/office/drawing/2014/main" id="{2C67E226-F1B2-497C-BEBC-9C8270D011F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50640050"/>
          <a:ext cx="482600" cy="317500"/>
        </a:xfrm>
        <a:prstGeom prst="rect">
          <a:avLst/>
        </a:prstGeom>
      </xdr:spPr>
    </xdr:pic>
    <xdr:clientData/>
  </xdr:twoCellAnchor>
  <xdr:twoCellAnchor editAs="oneCell">
    <xdr:from>
      <xdr:col>1</xdr:col>
      <xdr:colOff>28575</xdr:colOff>
      <xdr:row>1752</xdr:row>
      <xdr:rowOff>365125</xdr:rowOff>
    </xdr:from>
    <xdr:to>
      <xdr:col>1</xdr:col>
      <xdr:colOff>511175</xdr:colOff>
      <xdr:row>1753</xdr:row>
      <xdr:rowOff>311150</xdr:rowOff>
    </xdr:to>
    <xdr:pic>
      <xdr:nvPicPr>
        <xdr:cNvPr id="6667" name="Subgraph-blueshawk">
          <a:extLst>
            <a:ext uri="{FF2B5EF4-FFF2-40B4-BE49-F238E27FC236}">
              <a16:creationId xmlns:a16="http://schemas.microsoft.com/office/drawing/2014/main" id="{1189AD5B-CC6B-4902-846E-3A61B2157DD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51008350"/>
          <a:ext cx="482600" cy="317500"/>
        </a:xfrm>
        <a:prstGeom prst="rect">
          <a:avLst/>
        </a:prstGeom>
      </xdr:spPr>
    </xdr:pic>
    <xdr:clientData/>
  </xdr:twoCellAnchor>
  <xdr:twoCellAnchor editAs="oneCell">
    <xdr:from>
      <xdr:col>1</xdr:col>
      <xdr:colOff>28575</xdr:colOff>
      <xdr:row>1753</xdr:row>
      <xdr:rowOff>361950</xdr:rowOff>
    </xdr:from>
    <xdr:to>
      <xdr:col>1</xdr:col>
      <xdr:colOff>511175</xdr:colOff>
      <xdr:row>1754</xdr:row>
      <xdr:rowOff>314325</xdr:rowOff>
    </xdr:to>
    <xdr:pic>
      <xdr:nvPicPr>
        <xdr:cNvPr id="6669" name="Subgraph-EdithWassenaar">
          <a:extLst>
            <a:ext uri="{FF2B5EF4-FFF2-40B4-BE49-F238E27FC236}">
              <a16:creationId xmlns:a16="http://schemas.microsoft.com/office/drawing/2014/main" id="{1F34BA52-29E4-488B-84CB-ADE89B4F59B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51376650"/>
          <a:ext cx="482600" cy="317500"/>
        </a:xfrm>
        <a:prstGeom prst="rect">
          <a:avLst/>
        </a:prstGeom>
      </xdr:spPr>
    </xdr:pic>
    <xdr:clientData/>
  </xdr:twoCellAnchor>
  <xdr:twoCellAnchor editAs="oneCell">
    <xdr:from>
      <xdr:col>1</xdr:col>
      <xdr:colOff>28575</xdr:colOff>
      <xdr:row>1754</xdr:row>
      <xdr:rowOff>358775</xdr:rowOff>
    </xdr:from>
    <xdr:to>
      <xdr:col>1</xdr:col>
      <xdr:colOff>511175</xdr:colOff>
      <xdr:row>1755</xdr:row>
      <xdr:rowOff>304800</xdr:rowOff>
    </xdr:to>
    <xdr:pic>
      <xdr:nvPicPr>
        <xdr:cNvPr id="6671" name="Subgraph-Anita3402">
          <a:extLst>
            <a:ext uri="{FF2B5EF4-FFF2-40B4-BE49-F238E27FC236}">
              <a16:creationId xmlns:a16="http://schemas.microsoft.com/office/drawing/2014/main" id="{5F86BA8E-23FF-4723-A739-2CA673A31C0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1744950"/>
          <a:ext cx="482600" cy="317500"/>
        </a:xfrm>
        <a:prstGeom prst="rect">
          <a:avLst/>
        </a:prstGeom>
      </xdr:spPr>
    </xdr:pic>
    <xdr:clientData/>
  </xdr:twoCellAnchor>
  <xdr:twoCellAnchor editAs="oneCell">
    <xdr:from>
      <xdr:col>1</xdr:col>
      <xdr:colOff>28575</xdr:colOff>
      <xdr:row>1755</xdr:row>
      <xdr:rowOff>355600</xdr:rowOff>
    </xdr:from>
    <xdr:to>
      <xdr:col>1</xdr:col>
      <xdr:colOff>511175</xdr:colOff>
      <xdr:row>1756</xdr:row>
      <xdr:rowOff>301625</xdr:rowOff>
    </xdr:to>
    <xdr:pic>
      <xdr:nvPicPr>
        <xdr:cNvPr id="6673" name="Subgraph-HuldaFahmi">
          <a:extLst>
            <a:ext uri="{FF2B5EF4-FFF2-40B4-BE49-F238E27FC236}">
              <a16:creationId xmlns:a16="http://schemas.microsoft.com/office/drawing/2014/main" id="{25E92C14-D726-4EC4-8E6B-9D1731BE83F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2113250"/>
          <a:ext cx="482600" cy="317500"/>
        </a:xfrm>
        <a:prstGeom prst="rect">
          <a:avLst/>
        </a:prstGeom>
      </xdr:spPr>
    </xdr:pic>
    <xdr:clientData/>
  </xdr:twoCellAnchor>
  <xdr:twoCellAnchor editAs="oneCell">
    <xdr:from>
      <xdr:col>1</xdr:col>
      <xdr:colOff>28575</xdr:colOff>
      <xdr:row>1756</xdr:row>
      <xdr:rowOff>352425</xdr:rowOff>
    </xdr:from>
    <xdr:to>
      <xdr:col>1</xdr:col>
      <xdr:colOff>511175</xdr:colOff>
      <xdr:row>1757</xdr:row>
      <xdr:rowOff>292100</xdr:rowOff>
    </xdr:to>
    <xdr:pic>
      <xdr:nvPicPr>
        <xdr:cNvPr id="6675" name="Subgraph-Alpha_57">
          <a:extLst>
            <a:ext uri="{FF2B5EF4-FFF2-40B4-BE49-F238E27FC236}">
              <a16:creationId xmlns:a16="http://schemas.microsoft.com/office/drawing/2014/main" id="{0F924931-E881-4BCB-B6CF-BFDB40E8E0E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52481550"/>
          <a:ext cx="482600" cy="317500"/>
        </a:xfrm>
        <a:prstGeom prst="rect">
          <a:avLst/>
        </a:prstGeom>
      </xdr:spPr>
    </xdr:pic>
    <xdr:clientData/>
  </xdr:twoCellAnchor>
  <xdr:twoCellAnchor editAs="oneCell">
    <xdr:from>
      <xdr:col>1</xdr:col>
      <xdr:colOff>28575</xdr:colOff>
      <xdr:row>1757</xdr:row>
      <xdr:rowOff>349250</xdr:rowOff>
    </xdr:from>
    <xdr:to>
      <xdr:col>1</xdr:col>
      <xdr:colOff>511175</xdr:colOff>
      <xdr:row>1758</xdr:row>
      <xdr:rowOff>295275</xdr:rowOff>
    </xdr:to>
    <xdr:pic>
      <xdr:nvPicPr>
        <xdr:cNvPr id="6677" name="Subgraph-AHR3th">
          <a:extLst>
            <a:ext uri="{FF2B5EF4-FFF2-40B4-BE49-F238E27FC236}">
              <a16:creationId xmlns:a16="http://schemas.microsoft.com/office/drawing/2014/main" id="{06799AAA-FF08-42AA-949A-811F1C1C15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52849850"/>
          <a:ext cx="482600" cy="317500"/>
        </a:xfrm>
        <a:prstGeom prst="rect">
          <a:avLst/>
        </a:prstGeom>
      </xdr:spPr>
    </xdr:pic>
    <xdr:clientData/>
  </xdr:twoCellAnchor>
  <xdr:twoCellAnchor editAs="oneCell">
    <xdr:from>
      <xdr:col>1</xdr:col>
      <xdr:colOff>28575</xdr:colOff>
      <xdr:row>1758</xdr:row>
      <xdr:rowOff>346075</xdr:rowOff>
    </xdr:from>
    <xdr:to>
      <xdr:col>1</xdr:col>
      <xdr:colOff>511175</xdr:colOff>
      <xdr:row>1759</xdr:row>
      <xdr:rowOff>292100</xdr:rowOff>
    </xdr:to>
    <xdr:pic>
      <xdr:nvPicPr>
        <xdr:cNvPr id="6679" name="Subgraph-ThomasConnorsJr">
          <a:extLst>
            <a:ext uri="{FF2B5EF4-FFF2-40B4-BE49-F238E27FC236}">
              <a16:creationId xmlns:a16="http://schemas.microsoft.com/office/drawing/2014/main" id="{E070C9B8-D806-4F33-82A1-D6B249D3496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53218150"/>
          <a:ext cx="482600" cy="317500"/>
        </a:xfrm>
        <a:prstGeom prst="rect">
          <a:avLst/>
        </a:prstGeom>
      </xdr:spPr>
    </xdr:pic>
    <xdr:clientData/>
  </xdr:twoCellAnchor>
  <xdr:twoCellAnchor editAs="oneCell">
    <xdr:from>
      <xdr:col>1</xdr:col>
      <xdr:colOff>28575</xdr:colOff>
      <xdr:row>1759</xdr:row>
      <xdr:rowOff>342900</xdr:rowOff>
    </xdr:from>
    <xdr:to>
      <xdr:col>1</xdr:col>
      <xdr:colOff>511175</xdr:colOff>
      <xdr:row>1760</xdr:row>
      <xdr:rowOff>295275</xdr:rowOff>
    </xdr:to>
    <xdr:pic>
      <xdr:nvPicPr>
        <xdr:cNvPr id="6681" name="Subgraph-rattyratkinson">
          <a:extLst>
            <a:ext uri="{FF2B5EF4-FFF2-40B4-BE49-F238E27FC236}">
              <a16:creationId xmlns:a16="http://schemas.microsoft.com/office/drawing/2014/main" id="{6486E13C-BADE-4EEA-AD76-CF1FF5BC6DF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53586450"/>
          <a:ext cx="482600" cy="317500"/>
        </a:xfrm>
        <a:prstGeom prst="rect">
          <a:avLst/>
        </a:prstGeom>
      </xdr:spPr>
    </xdr:pic>
    <xdr:clientData/>
  </xdr:twoCellAnchor>
  <xdr:twoCellAnchor editAs="oneCell">
    <xdr:from>
      <xdr:col>1</xdr:col>
      <xdr:colOff>28575</xdr:colOff>
      <xdr:row>1760</xdr:row>
      <xdr:rowOff>339725</xdr:rowOff>
    </xdr:from>
    <xdr:to>
      <xdr:col>1</xdr:col>
      <xdr:colOff>511175</xdr:colOff>
      <xdr:row>1761</xdr:row>
      <xdr:rowOff>285750</xdr:rowOff>
    </xdr:to>
    <xdr:pic>
      <xdr:nvPicPr>
        <xdr:cNvPr id="6683" name="Subgraph-TMNT">
          <a:extLst>
            <a:ext uri="{FF2B5EF4-FFF2-40B4-BE49-F238E27FC236}">
              <a16:creationId xmlns:a16="http://schemas.microsoft.com/office/drawing/2014/main" id="{DF60C80A-C3A3-4D89-9E2D-F255FA6CDBA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3954750"/>
          <a:ext cx="482600" cy="317500"/>
        </a:xfrm>
        <a:prstGeom prst="rect">
          <a:avLst/>
        </a:prstGeom>
      </xdr:spPr>
    </xdr:pic>
    <xdr:clientData/>
  </xdr:twoCellAnchor>
  <xdr:twoCellAnchor editAs="oneCell">
    <xdr:from>
      <xdr:col>1</xdr:col>
      <xdr:colOff>28575</xdr:colOff>
      <xdr:row>1761</xdr:row>
      <xdr:rowOff>336550</xdr:rowOff>
    </xdr:from>
    <xdr:to>
      <xdr:col>1</xdr:col>
      <xdr:colOff>511175</xdr:colOff>
      <xdr:row>1762</xdr:row>
      <xdr:rowOff>282575</xdr:rowOff>
    </xdr:to>
    <xdr:pic>
      <xdr:nvPicPr>
        <xdr:cNvPr id="6685" name="Subgraph-Midnights_Edge">
          <a:extLst>
            <a:ext uri="{FF2B5EF4-FFF2-40B4-BE49-F238E27FC236}">
              <a16:creationId xmlns:a16="http://schemas.microsoft.com/office/drawing/2014/main" id="{068989B8-294C-4903-AA8C-73DB19630F9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4323050"/>
          <a:ext cx="482600" cy="317500"/>
        </a:xfrm>
        <a:prstGeom prst="rect">
          <a:avLst/>
        </a:prstGeom>
      </xdr:spPr>
    </xdr:pic>
    <xdr:clientData/>
  </xdr:twoCellAnchor>
  <xdr:twoCellAnchor editAs="oneCell">
    <xdr:from>
      <xdr:col>1</xdr:col>
      <xdr:colOff>28575</xdr:colOff>
      <xdr:row>1762</xdr:row>
      <xdr:rowOff>333375</xdr:rowOff>
    </xdr:from>
    <xdr:to>
      <xdr:col>1</xdr:col>
      <xdr:colOff>511175</xdr:colOff>
      <xdr:row>1763</xdr:row>
      <xdr:rowOff>273050</xdr:rowOff>
    </xdr:to>
    <xdr:pic>
      <xdr:nvPicPr>
        <xdr:cNvPr id="6687" name="Subgraph-TheSent62943446">
          <a:extLst>
            <a:ext uri="{FF2B5EF4-FFF2-40B4-BE49-F238E27FC236}">
              <a16:creationId xmlns:a16="http://schemas.microsoft.com/office/drawing/2014/main" id="{B238138E-F151-49BE-BF75-97607139876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54691350"/>
          <a:ext cx="482600" cy="317500"/>
        </a:xfrm>
        <a:prstGeom prst="rect">
          <a:avLst/>
        </a:prstGeom>
      </xdr:spPr>
    </xdr:pic>
    <xdr:clientData/>
  </xdr:twoCellAnchor>
  <xdr:twoCellAnchor editAs="oneCell">
    <xdr:from>
      <xdr:col>1</xdr:col>
      <xdr:colOff>28575</xdr:colOff>
      <xdr:row>1763</xdr:row>
      <xdr:rowOff>330200</xdr:rowOff>
    </xdr:from>
    <xdr:to>
      <xdr:col>1</xdr:col>
      <xdr:colOff>511175</xdr:colOff>
      <xdr:row>1764</xdr:row>
      <xdr:rowOff>276225</xdr:rowOff>
    </xdr:to>
    <xdr:pic>
      <xdr:nvPicPr>
        <xdr:cNvPr id="6689" name="Subgraph-DDayCobra">
          <a:extLst>
            <a:ext uri="{FF2B5EF4-FFF2-40B4-BE49-F238E27FC236}">
              <a16:creationId xmlns:a16="http://schemas.microsoft.com/office/drawing/2014/main" id="{2DD85B31-CAB5-4105-8BB1-D58C0089E45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55059650"/>
          <a:ext cx="482600" cy="317500"/>
        </a:xfrm>
        <a:prstGeom prst="rect">
          <a:avLst/>
        </a:prstGeom>
      </xdr:spPr>
    </xdr:pic>
    <xdr:clientData/>
  </xdr:twoCellAnchor>
  <xdr:twoCellAnchor editAs="oneCell">
    <xdr:from>
      <xdr:col>1</xdr:col>
      <xdr:colOff>28575</xdr:colOff>
      <xdr:row>1764</xdr:row>
      <xdr:rowOff>327025</xdr:rowOff>
    </xdr:from>
    <xdr:to>
      <xdr:col>1</xdr:col>
      <xdr:colOff>511175</xdr:colOff>
      <xdr:row>1765</xdr:row>
      <xdr:rowOff>273050</xdr:rowOff>
    </xdr:to>
    <xdr:pic>
      <xdr:nvPicPr>
        <xdr:cNvPr id="6691" name="Subgraph-TommyConnelly15">
          <a:extLst>
            <a:ext uri="{FF2B5EF4-FFF2-40B4-BE49-F238E27FC236}">
              <a16:creationId xmlns:a16="http://schemas.microsoft.com/office/drawing/2014/main" id="{74C76034-CFB6-4835-84A9-70365B5B707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55427950"/>
          <a:ext cx="482600" cy="317500"/>
        </a:xfrm>
        <a:prstGeom prst="rect">
          <a:avLst/>
        </a:prstGeom>
      </xdr:spPr>
    </xdr:pic>
    <xdr:clientData/>
  </xdr:twoCellAnchor>
  <xdr:twoCellAnchor editAs="oneCell">
    <xdr:from>
      <xdr:col>1</xdr:col>
      <xdr:colOff>28575</xdr:colOff>
      <xdr:row>1765</xdr:row>
      <xdr:rowOff>323850</xdr:rowOff>
    </xdr:from>
    <xdr:to>
      <xdr:col>1</xdr:col>
      <xdr:colOff>511175</xdr:colOff>
      <xdr:row>1766</xdr:row>
      <xdr:rowOff>276225</xdr:rowOff>
    </xdr:to>
    <xdr:pic>
      <xdr:nvPicPr>
        <xdr:cNvPr id="6693" name="Subgraph-Kerm_Log_burner">
          <a:extLst>
            <a:ext uri="{FF2B5EF4-FFF2-40B4-BE49-F238E27FC236}">
              <a16:creationId xmlns:a16="http://schemas.microsoft.com/office/drawing/2014/main" id="{8FB5C4D0-A57D-4467-B988-123BA97FF36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55796250"/>
          <a:ext cx="482600" cy="317500"/>
        </a:xfrm>
        <a:prstGeom prst="rect">
          <a:avLst/>
        </a:prstGeom>
      </xdr:spPr>
    </xdr:pic>
    <xdr:clientData/>
  </xdr:twoCellAnchor>
  <xdr:twoCellAnchor editAs="oneCell">
    <xdr:from>
      <xdr:col>1</xdr:col>
      <xdr:colOff>28575</xdr:colOff>
      <xdr:row>1766</xdr:row>
      <xdr:rowOff>320675</xdr:rowOff>
    </xdr:from>
    <xdr:to>
      <xdr:col>1</xdr:col>
      <xdr:colOff>511175</xdr:colOff>
      <xdr:row>1767</xdr:row>
      <xdr:rowOff>266700</xdr:rowOff>
    </xdr:to>
    <xdr:pic>
      <xdr:nvPicPr>
        <xdr:cNvPr id="6695" name="Subgraph-KevinKvasnok12">
          <a:extLst>
            <a:ext uri="{FF2B5EF4-FFF2-40B4-BE49-F238E27FC236}">
              <a16:creationId xmlns:a16="http://schemas.microsoft.com/office/drawing/2014/main" id="{85FED3AB-07BD-40DC-8BF2-50DA880CF58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6164550"/>
          <a:ext cx="482600" cy="317500"/>
        </a:xfrm>
        <a:prstGeom prst="rect">
          <a:avLst/>
        </a:prstGeom>
      </xdr:spPr>
    </xdr:pic>
    <xdr:clientData/>
  </xdr:twoCellAnchor>
  <xdr:twoCellAnchor editAs="oneCell">
    <xdr:from>
      <xdr:col>1</xdr:col>
      <xdr:colOff>28575</xdr:colOff>
      <xdr:row>1767</xdr:row>
      <xdr:rowOff>317500</xdr:rowOff>
    </xdr:from>
    <xdr:to>
      <xdr:col>1</xdr:col>
      <xdr:colOff>511175</xdr:colOff>
      <xdr:row>1768</xdr:row>
      <xdr:rowOff>263525</xdr:rowOff>
    </xdr:to>
    <xdr:pic>
      <xdr:nvPicPr>
        <xdr:cNvPr id="6697" name="Subgraph-nflplaya77">
          <a:extLst>
            <a:ext uri="{FF2B5EF4-FFF2-40B4-BE49-F238E27FC236}">
              <a16:creationId xmlns:a16="http://schemas.microsoft.com/office/drawing/2014/main" id="{750EC601-69FE-48D6-B9D3-2DCDCAC66C2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56532850"/>
          <a:ext cx="482600" cy="317500"/>
        </a:xfrm>
        <a:prstGeom prst="rect">
          <a:avLst/>
        </a:prstGeom>
      </xdr:spPr>
    </xdr:pic>
    <xdr:clientData/>
  </xdr:twoCellAnchor>
  <xdr:twoCellAnchor editAs="oneCell">
    <xdr:from>
      <xdr:col>1</xdr:col>
      <xdr:colOff>28575</xdr:colOff>
      <xdr:row>1768</xdr:row>
      <xdr:rowOff>314325</xdr:rowOff>
    </xdr:from>
    <xdr:to>
      <xdr:col>1</xdr:col>
      <xdr:colOff>511175</xdr:colOff>
      <xdr:row>1769</xdr:row>
      <xdr:rowOff>254000</xdr:rowOff>
    </xdr:to>
    <xdr:pic>
      <xdr:nvPicPr>
        <xdr:cNvPr id="6699" name="Subgraph-DawgPoundEast">
          <a:extLst>
            <a:ext uri="{FF2B5EF4-FFF2-40B4-BE49-F238E27FC236}">
              <a16:creationId xmlns:a16="http://schemas.microsoft.com/office/drawing/2014/main" id="{F925C4AA-3A2D-4667-8A88-EA4C5993C77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6901150"/>
          <a:ext cx="482600" cy="317500"/>
        </a:xfrm>
        <a:prstGeom prst="rect">
          <a:avLst/>
        </a:prstGeom>
      </xdr:spPr>
    </xdr:pic>
    <xdr:clientData/>
  </xdr:twoCellAnchor>
  <xdr:twoCellAnchor editAs="oneCell">
    <xdr:from>
      <xdr:col>1</xdr:col>
      <xdr:colOff>28575</xdr:colOff>
      <xdr:row>1769</xdr:row>
      <xdr:rowOff>311150</xdr:rowOff>
    </xdr:from>
    <xdr:to>
      <xdr:col>1</xdr:col>
      <xdr:colOff>511175</xdr:colOff>
      <xdr:row>1770</xdr:row>
      <xdr:rowOff>257175</xdr:rowOff>
    </xdr:to>
    <xdr:pic>
      <xdr:nvPicPr>
        <xdr:cNvPr id="6701" name="Subgraph-SareesDad">
          <a:extLst>
            <a:ext uri="{FF2B5EF4-FFF2-40B4-BE49-F238E27FC236}">
              <a16:creationId xmlns:a16="http://schemas.microsoft.com/office/drawing/2014/main" id="{D0B07280-D729-4482-8DC6-346F2EF0DCC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7269450"/>
          <a:ext cx="482600" cy="317500"/>
        </a:xfrm>
        <a:prstGeom prst="rect">
          <a:avLst/>
        </a:prstGeom>
      </xdr:spPr>
    </xdr:pic>
    <xdr:clientData/>
  </xdr:twoCellAnchor>
  <xdr:twoCellAnchor editAs="oneCell">
    <xdr:from>
      <xdr:col>1</xdr:col>
      <xdr:colOff>28575</xdr:colOff>
      <xdr:row>1770</xdr:row>
      <xdr:rowOff>307975</xdr:rowOff>
    </xdr:from>
    <xdr:to>
      <xdr:col>1</xdr:col>
      <xdr:colOff>511175</xdr:colOff>
      <xdr:row>1771</xdr:row>
      <xdr:rowOff>254000</xdr:rowOff>
    </xdr:to>
    <xdr:pic>
      <xdr:nvPicPr>
        <xdr:cNvPr id="6703" name="Subgraph-doogiehowser03">
          <a:extLst>
            <a:ext uri="{FF2B5EF4-FFF2-40B4-BE49-F238E27FC236}">
              <a16:creationId xmlns:a16="http://schemas.microsoft.com/office/drawing/2014/main" id="{FCE933CF-ACAA-4DBE-94FA-80B52DA8D91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7637750"/>
          <a:ext cx="482600" cy="317500"/>
        </a:xfrm>
        <a:prstGeom prst="rect">
          <a:avLst/>
        </a:prstGeom>
      </xdr:spPr>
    </xdr:pic>
    <xdr:clientData/>
  </xdr:twoCellAnchor>
  <xdr:twoCellAnchor editAs="oneCell">
    <xdr:from>
      <xdr:col>1</xdr:col>
      <xdr:colOff>28575</xdr:colOff>
      <xdr:row>1771</xdr:row>
      <xdr:rowOff>304800</xdr:rowOff>
    </xdr:from>
    <xdr:to>
      <xdr:col>1</xdr:col>
      <xdr:colOff>511175</xdr:colOff>
      <xdr:row>1772</xdr:row>
      <xdr:rowOff>257175</xdr:rowOff>
    </xdr:to>
    <xdr:pic>
      <xdr:nvPicPr>
        <xdr:cNvPr id="6705" name="Subgraph-Karen66Ford">
          <a:extLst>
            <a:ext uri="{FF2B5EF4-FFF2-40B4-BE49-F238E27FC236}">
              <a16:creationId xmlns:a16="http://schemas.microsoft.com/office/drawing/2014/main" id="{FAD2F93A-3343-4F9C-A3E3-77C20C23400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8006050"/>
          <a:ext cx="482600" cy="317500"/>
        </a:xfrm>
        <a:prstGeom prst="rect">
          <a:avLst/>
        </a:prstGeom>
      </xdr:spPr>
    </xdr:pic>
    <xdr:clientData/>
  </xdr:twoCellAnchor>
  <xdr:twoCellAnchor editAs="oneCell">
    <xdr:from>
      <xdr:col>1</xdr:col>
      <xdr:colOff>28575</xdr:colOff>
      <xdr:row>1772</xdr:row>
      <xdr:rowOff>301625</xdr:rowOff>
    </xdr:from>
    <xdr:to>
      <xdr:col>1</xdr:col>
      <xdr:colOff>511175</xdr:colOff>
      <xdr:row>1773</xdr:row>
      <xdr:rowOff>247650</xdr:rowOff>
    </xdr:to>
    <xdr:pic>
      <xdr:nvPicPr>
        <xdr:cNvPr id="6707" name="Subgraph-root4browns">
          <a:extLst>
            <a:ext uri="{FF2B5EF4-FFF2-40B4-BE49-F238E27FC236}">
              <a16:creationId xmlns:a16="http://schemas.microsoft.com/office/drawing/2014/main" id="{24EDC1A6-5EE4-49E8-BA7A-11278BE9463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8374350"/>
          <a:ext cx="482600" cy="317500"/>
        </a:xfrm>
        <a:prstGeom prst="rect">
          <a:avLst/>
        </a:prstGeom>
      </xdr:spPr>
    </xdr:pic>
    <xdr:clientData/>
  </xdr:twoCellAnchor>
  <xdr:twoCellAnchor editAs="oneCell">
    <xdr:from>
      <xdr:col>1</xdr:col>
      <xdr:colOff>28575</xdr:colOff>
      <xdr:row>1773</xdr:row>
      <xdr:rowOff>298450</xdr:rowOff>
    </xdr:from>
    <xdr:to>
      <xdr:col>1</xdr:col>
      <xdr:colOff>511175</xdr:colOff>
      <xdr:row>1774</xdr:row>
      <xdr:rowOff>244475</xdr:rowOff>
    </xdr:to>
    <xdr:pic>
      <xdr:nvPicPr>
        <xdr:cNvPr id="6709" name="Subgraph-MsBrownsGirl">
          <a:extLst>
            <a:ext uri="{FF2B5EF4-FFF2-40B4-BE49-F238E27FC236}">
              <a16:creationId xmlns:a16="http://schemas.microsoft.com/office/drawing/2014/main" id="{5B93D504-0FF4-4E61-B33B-FA980CBE3C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58742650"/>
          <a:ext cx="482600" cy="317500"/>
        </a:xfrm>
        <a:prstGeom prst="rect">
          <a:avLst/>
        </a:prstGeom>
      </xdr:spPr>
    </xdr:pic>
    <xdr:clientData/>
  </xdr:twoCellAnchor>
  <xdr:twoCellAnchor editAs="oneCell">
    <xdr:from>
      <xdr:col>1</xdr:col>
      <xdr:colOff>28575</xdr:colOff>
      <xdr:row>1774</xdr:row>
      <xdr:rowOff>295275</xdr:rowOff>
    </xdr:from>
    <xdr:to>
      <xdr:col>1</xdr:col>
      <xdr:colOff>511175</xdr:colOff>
      <xdr:row>1775</xdr:row>
      <xdr:rowOff>234950</xdr:rowOff>
    </xdr:to>
    <xdr:pic>
      <xdr:nvPicPr>
        <xdr:cNvPr id="6711" name="Subgraph-txpoliticjunkie">
          <a:extLst>
            <a:ext uri="{FF2B5EF4-FFF2-40B4-BE49-F238E27FC236}">
              <a16:creationId xmlns:a16="http://schemas.microsoft.com/office/drawing/2014/main" id="{B5FBAC71-5E7C-4F34-9282-459A386985A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59110950"/>
          <a:ext cx="482600" cy="317500"/>
        </a:xfrm>
        <a:prstGeom prst="rect">
          <a:avLst/>
        </a:prstGeom>
      </xdr:spPr>
    </xdr:pic>
    <xdr:clientData/>
  </xdr:twoCellAnchor>
  <xdr:twoCellAnchor editAs="oneCell">
    <xdr:from>
      <xdr:col>1</xdr:col>
      <xdr:colOff>28575</xdr:colOff>
      <xdr:row>1775</xdr:row>
      <xdr:rowOff>292100</xdr:rowOff>
    </xdr:from>
    <xdr:to>
      <xdr:col>1</xdr:col>
      <xdr:colOff>511175</xdr:colOff>
      <xdr:row>1776</xdr:row>
      <xdr:rowOff>238125</xdr:rowOff>
    </xdr:to>
    <xdr:pic>
      <xdr:nvPicPr>
        <xdr:cNvPr id="6713" name="Subgraph-cutjibnews">
          <a:extLst>
            <a:ext uri="{FF2B5EF4-FFF2-40B4-BE49-F238E27FC236}">
              <a16:creationId xmlns:a16="http://schemas.microsoft.com/office/drawing/2014/main" id="{B5DFA54C-87C9-4677-A4B3-1DBFBA79733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59479250"/>
          <a:ext cx="482600" cy="317500"/>
        </a:xfrm>
        <a:prstGeom prst="rect">
          <a:avLst/>
        </a:prstGeom>
      </xdr:spPr>
    </xdr:pic>
    <xdr:clientData/>
  </xdr:twoCellAnchor>
  <xdr:twoCellAnchor editAs="oneCell">
    <xdr:from>
      <xdr:col>1</xdr:col>
      <xdr:colOff>28575</xdr:colOff>
      <xdr:row>1776</xdr:row>
      <xdr:rowOff>288925</xdr:rowOff>
    </xdr:from>
    <xdr:to>
      <xdr:col>1</xdr:col>
      <xdr:colOff>511175</xdr:colOff>
      <xdr:row>1777</xdr:row>
      <xdr:rowOff>234950</xdr:rowOff>
    </xdr:to>
    <xdr:pic>
      <xdr:nvPicPr>
        <xdr:cNvPr id="6715" name="Subgraph-ShellieBarker20">
          <a:extLst>
            <a:ext uri="{FF2B5EF4-FFF2-40B4-BE49-F238E27FC236}">
              <a16:creationId xmlns:a16="http://schemas.microsoft.com/office/drawing/2014/main" id="{8D59613C-5DA3-41A8-A8C0-06C29F3063E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59847550"/>
          <a:ext cx="482600" cy="317500"/>
        </a:xfrm>
        <a:prstGeom prst="rect">
          <a:avLst/>
        </a:prstGeom>
      </xdr:spPr>
    </xdr:pic>
    <xdr:clientData/>
  </xdr:twoCellAnchor>
  <xdr:twoCellAnchor editAs="oneCell">
    <xdr:from>
      <xdr:col>1</xdr:col>
      <xdr:colOff>28575</xdr:colOff>
      <xdr:row>1777</xdr:row>
      <xdr:rowOff>285750</xdr:rowOff>
    </xdr:from>
    <xdr:to>
      <xdr:col>1</xdr:col>
      <xdr:colOff>511175</xdr:colOff>
      <xdr:row>1778</xdr:row>
      <xdr:rowOff>238125</xdr:rowOff>
    </xdr:to>
    <xdr:pic>
      <xdr:nvPicPr>
        <xdr:cNvPr id="6717" name="Subgraph-1959n">
          <a:extLst>
            <a:ext uri="{FF2B5EF4-FFF2-40B4-BE49-F238E27FC236}">
              <a16:creationId xmlns:a16="http://schemas.microsoft.com/office/drawing/2014/main" id="{23DE78A1-2351-4FEE-B06B-99EBC0B4156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0215850"/>
          <a:ext cx="482600" cy="317500"/>
        </a:xfrm>
        <a:prstGeom prst="rect">
          <a:avLst/>
        </a:prstGeom>
      </xdr:spPr>
    </xdr:pic>
    <xdr:clientData/>
  </xdr:twoCellAnchor>
  <xdr:twoCellAnchor editAs="oneCell">
    <xdr:from>
      <xdr:col>1</xdr:col>
      <xdr:colOff>28575</xdr:colOff>
      <xdr:row>1778</xdr:row>
      <xdr:rowOff>282575</xdr:rowOff>
    </xdr:from>
    <xdr:to>
      <xdr:col>1</xdr:col>
      <xdr:colOff>511175</xdr:colOff>
      <xdr:row>1779</xdr:row>
      <xdr:rowOff>228600</xdr:rowOff>
    </xdr:to>
    <xdr:pic>
      <xdr:nvPicPr>
        <xdr:cNvPr id="6719" name="Subgraph-MetTaskforce">
          <a:extLst>
            <a:ext uri="{FF2B5EF4-FFF2-40B4-BE49-F238E27FC236}">
              <a16:creationId xmlns:a16="http://schemas.microsoft.com/office/drawing/2014/main" id="{03FC6FB5-A093-4126-B596-E73C1457CD1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60584150"/>
          <a:ext cx="482600" cy="317500"/>
        </a:xfrm>
        <a:prstGeom prst="rect">
          <a:avLst/>
        </a:prstGeom>
      </xdr:spPr>
    </xdr:pic>
    <xdr:clientData/>
  </xdr:twoCellAnchor>
  <xdr:twoCellAnchor editAs="oneCell">
    <xdr:from>
      <xdr:col>1</xdr:col>
      <xdr:colOff>28575</xdr:colOff>
      <xdr:row>1779</xdr:row>
      <xdr:rowOff>279400</xdr:rowOff>
    </xdr:from>
    <xdr:to>
      <xdr:col>1</xdr:col>
      <xdr:colOff>511175</xdr:colOff>
      <xdr:row>1780</xdr:row>
      <xdr:rowOff>225425</xdr:rowOff>
    </xdr:to>
    <xdr:pic>
      <xdr:nvPicPr>
        <xdr:cNvPr id="6721" name="Subgraph-briantylercohen">
          <a:extLst>
            <a:ext uri="{FF2B5EF4-FFF2-40B4-BE49-F238E27FC236}">
              <a16:creationId xmlns:a16="http://schemas.microsoft.com/office/drawing/2014/main" id="{E4B0013A-07B6-4697-AA30-CFF29449B27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60952450"/>
          <a:ext cx="482600" cy="317500"/>
        </a:xfrm>
        <a:prstGeom prst="rect">
          <a:avLst/>
        </a:prstGeom>
      </xdr:spPr>
    </xdr:pic>
    <xdr:clientData/>
  </xdr:twoCellAnchor>
  <xdr:twoCellAnchor editAs="oneCell">
    <xdr:from>
      <xdr:col>1</xdr:col>
      <xdr:colOff>28575</xdr:colOff>
      <xdr:row>1780</xdr:row>
      <xdr:rowOff>276225</xdr:rowOff>
    </xdr:from>
    <xdr:to>
      <xdr:col>1</xdr:col>
      <xdr:colOff>511175</xdr:colOff>
      <xdr:row>1781</xdr:row>
      <xdr:rowOff>215900</xdr:rowOff>
    </xdr:to>
    <xdr:pic>
      <xdr:nvPicPr>
        <xdr:cNvPr id="6723" name="Subgraph-Bassmaster12">
          <a:extLst>
            <a:ext uri="{FF2B5EF4-FFF2-40B4-BE49-F238E27FC236}">
              <a16:creationId xmlns:a16="http://schemas.microsoft.com/office/drawing/2014/main" id="{E0AD32B5-2775-4899-A3A0-B70DED3FFA3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1320750"/>
          <a:ext cx="482600" cy="317500"/>
        </a:xfrm>
        <a:prstGeom prst="rect">
          <a:avLst/>
        </a:prstGeom>
      </xdr:spPr>
    </xdr:pic>
    <xdr:clientData/>
  </xdr:twoCellAnchor>
  <xdr:twoCellAnchor editAs="oneCell">
    <xdr:from>
      <xdr:col>1</xdr:col>
      <xdr:colOff>28575</xdr:colOff>
      <xdr:row>1781</xdr:row>
      <xdr:rowOff>273050</xdr:rowOff>
    </xdr:from>
    <xdr:to>
      <xdr:col>1</xdr:col>
      <xdr:colOff>511175</xdr:colOff>
      <xdr:row>1782</xdr:row>
      <xdr:rowOff>219075</xdr:rowOff>
    </xdr:to>
    <xdr:pic>
      <xdr:nvPicPr>
        <xdr:cNvPr id="6725" name="Subgraph-cammink_">
          <a:extLst>
            <a:ext uri="{FF2B5EF4-FFF2-40B4-BE49-F238E27FC236}">
              <a16:creationId xmlns:a16="http://schemas.microsoft.com/office/drawing/2014/main" id="{C2951C92-2CA1-4247-BEF4-5ACB98818D6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61689050"/>
          <a:ext cx="482600" cy="317500"/>
        </a:xfrm>
        <a:prstGeom prst="rect">
          <a:avLst/>
        </a:prstGeom>
      </xdr:spPr>
    </xdr:pic>
    <xdr:clientData/>
  </xdr:twoCellAnchor>
  <xdr:twoCellAnchor editAs="oneCell">
    <xdr:from>
      <xdr:col>1</xdr:col>
      <xdr:colOff>28575</xdr:colOff>
      <xdr:row>1782</xdr:row>
      <xdr:rowOff>269875</xdr:rowOff>
    </xdr:from>
    <xdr:to>
      <xdr:col>1</xdr:col>
      <xdr:colOff>511175</xdr:colOff>
      <xdr:row>1783</xdr:row>
      <xdr:rowOff>215900</xdr:rowOff>
    </xdr:to>
    <xdr:pic>
      <xdr:nvPicPr>
        <xdr:cNvPr id="6727" name="Subgraph-endermanbee">
          <a:extLst>
            <a:ext uri="{FF2B5EF4-FFF2-40B4-BE49-F238E27FC236}">
              <a16:creationId xmlns:a16="http://schemas.microsoft.com/office/drawing/2014/main" id="{B0143045-58A4-4927-B136-04423B905F4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62057350"/>
          <a:ext cx="482600" cy="317500"/>
        </a:xfrm>
        <a:prstGeom prst="rect">
          <a:avLst/>
        </a:prstGeom>
      </xdr:spPr>
    </xdr:pic>
    <xdr:clientData/>
  </xdr:twoCellAnchor>
  <xdr:twoCellAnchor editAs="oneCell">
    <xdr:from>
      <xdr:col>1</xdr:col>
      <xdr:colOff>28575</xdr:colOff>
      <xdr:row>1783</xdr:row>
      <xdr:rowOff>266700</xdr:rowOff>
    </xdr:from>
    <xdr:to>
      <xdr:col>1</xdr:col>
      <xdr:colOff>511175</xdr:colOff>
      <xdr:row>1784</xdr:row>
      <xdr:rowOff>219075</xdr:rowOff>
    </xdr:to>
    <xdr:pic>
      <xdr:nvPicPr>
        <xdr:cNvPr id="6729" name="Subgraph-satinharness">
          <a:extLst>
            <a:ext uri="{FF2B5EF4-FFF2-40B4-BE49-F238E27FC236}">
              <a16:creationId xmlns:a16="http://schemas.microsoft.com/office/drawing/2014/main" id="{F08BE098-601A-4353-AB68-D7F9B33E2F1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2425650"/>
          <a:ext cx="482600" cy="317500"/>
        </a:xfrm>
        <a:prstGeom prst="rect">
          <a:avLst/>
        </a:prstGeom>
      </xdr:spPr>
    </xdr:pic>
    <xdr:clientData/>
  </xdr:twoCellAnchor>
  <xdr:twoCellAnchor editAs="oneCell">
    <xdr:from>
      <xdr:col>1</xdr:col>
      <xdr:colOff>28575</xdr:colOff>
      <xdr:row>1784</xdr:row>
      <xdr:rowOff>263525</xdr:rowOff>
    </xdr:from>
    <xdr:to>
      <xdr:col>1</xdr:col>
      <xdr:colOff>511175</xdr:colOff>
      <xdr:row>1785</xdr:row>
      <xdr:rowOff>209550</xdr:rowOff>
    </xdr:to>
    <xdr:pic>
      <xdr:nvPicPr>
        <xdr:cNvPr id="6731" name="Subgraph-xoraxis">
          <a:extLst>
            <a:ext uri="{FF2B5EF4-FFF2-40B4-BE49-F238E27FC236}">
              <a16:creationId xmlns:a16="http://schemas.microsoft.com/office/drawing/2014/main" id="{82052905-C671-490A-82B6-4D87FC6F1D3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62793950"/>
          <a:ext cx="482600" cy="317500"/>
        </a:xfrm>
        <a:prstGeom prst="rect">
          <a:avLst/>
        </a:prstGeom>
      </xdr:spPr>
    </xdr:pic>
    <xdr:clientData/>
  </xdr:twoCellAnchor>
  <xdr:twoCellAnchor editAs="oneCell">
    <xdr:from>
      <xdr:col>1</xdr:col>
      <xdr:colOff>28575</xdr:colOff>
      <xdr:row>1785</xdr:row>
      <xdr:rowOff>260350</xdr:rowOff>
    </xdr:from>
    <xdr:to>
      <xdr:col>1</xdr:col>
      <xdr:colOff>511175</xdr:colOff>
      <xdr:row>1786</xdr:row>
      <xdr:rowOff>206375</xdr:rowOff>
    </xdr:to>
    <xdr:pic>
      <xdr:nvPicPr>
        <xdr:cNvPr id="6733" name="Subgraph-Annxceya">
          <a:extLst>
            <a:ext uri="{FF2B5EF4-FFF2-40B4-BE49-F238E27FC236}">
              <a16:creationId xmlns:a16="http://schemas.microsoft.com/office/drawing/2014/main" id="{6F402411-98E1-45DB-A955-7AB4B2736CB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3162250"/>
          <a:ext cx="482600" cy="317500"/>
        </a:xfrm>
        <a:prstGeom prst="rect">
          <a:avLst/>
        </a:prstGeom>
      </xdr:spPr>
    </xdr:pic>
    <xdr:clientData/>
  </xdr:twoCellAnchor>
  <xdr:twoCellAnchor editAs="oneCell">
    <xdr:from>
      <xdr:col>1</xdr:col>
      <xdr:colOff>28575</xdr:colOff>
      <xdr:row>1786</xdr:row>
      <xdr:rowOff>257175</xdr:rowOff>
    </xdr:from>
    <xdr:to>
      <xdr:col>1</xdr:col>
      <xdr:colOff>511175</xdr:colOff>
      <xdr:row>1787</xdr:row>
      <xdr:rowOff>196850</xdr:rowOff>
    </xdr:to>
    <xdr:pic>
      <xdr:nvPicPr>
        <xdr:cNvPr id="6735" name="Subgraph-tvanouvelles">
          <a:extLst>
            <a:ext uri="{FF2B5EF4-FFF2-40B4-BE49-F238E27FC236}">
              <a16:creationId xmlns:a16="http://schemas.microsoft.com/office/drawing/2014/main" id="{114A15A8-7D60-4CB2-97B9-73001B45F50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63530550"/>
          <a:ext cx="482600" cy="317500"/>
        </a:xfrm>
        <a:prstGeom prst="rect">
          <a:avLst/>
        </a:prstGeom>
      </xdr:spPr>
    </xdr:pic>
    <xdr:clientData/>
  </xdr:twoCellAnchor>
  <xdr:twoCellAnchor editAs="oneCell">
    <xdr:from>
      <xdr:col>1</xdr:col>
      <xdr:colOff>28575</xdr:colOff>
      <xdr:row>1787</xdr:row>
      <xdr:rowOff>254000</xdr:rowOff>
    </xdr:from>
    <xdr:to>
      <xdr:col>1</xdr:col>
      <xdr:colOff>511175</xdr:colOff>
      <xdr:row>1788</xdr:row>
      <xdr:rowOff>200025</xdr:rowOff>
    </xdr:to>
    <xdr:pic>
      <xdr:nvPicPr>
        <xdr:cNvPr id="6737" name="Subgraph-francoislegault">
          <a:extLst>
            <a:ext uri="{FF2B5EF4-FFF2-40B4-BE49-F238E27FC236}">
              <a16:creationId xmlns:a16="http://schemas.microsoft.com/office/drawing/2014/main" id="{40C2AC29-A2D3-42D3-9CC9-A5C0AD49366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3898850"/>
          <a:ext cx="482600" cy="317500"/>
        </a:xfrm>
        <a:prstGeom prst="rect">
          <a:avLst/>
        </a:prstGeom>
      </xdr:spPr>
    </xdr:pic>
    <xdr:clientData/>
  </xdr:twoCellAnchor>
  <xdr:twoCellAnchor editAs="oneCell">
    <xdr:from>
      <xdr:col>1</xdr:col>
      <xdr:colOff>28575</xdr:colOff>
      <xdr:row>1788</xdr:row>
      <xdr:rowOff>250825</xdr:rowOff>
    </xdr:from>
    <xdr:to>
      <xdr:col>1</xdr:col>
      <xdr:colOff>511175</xdr:colOff>
      <xdr:row>1789</xdr:row>
      <xdr:rowOff>196850</xdr:rowOff>
    </xdr:to>
    <xdr:pic>
      <xdr:nvPicPr>
        <xdr:cNvPr id="6739" name="Subgraph-ArrudaHoracio">
          <a:extLst>
            <a:ext uri="{FF2B5EF4-FFF2-40B4-BE49-F238E27FC236}">
              <a16:creationId xmlns:a16="http://schemas.microsoft.com/office/drawing/2014/main" id="{744E3721-FD27-4DD6-B01E-2536A310057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4267150"/>
          <a:ext cx="482600" cy="317500"/>
        </a:xfrm>
        <a:prstGeom prst="rect">
          <a:avLst/>
        </a:prstGeom>
      </xdr:spPr>
    </xdr:pic>
    <xdr:clientData/>
  </xdr:twoCellAnchor>
  <xdr:twoCellAnchor editAs="oneCell">
    <xdr:from>
      <xdr:col>1</xdr:col>
      <xdr:colOff>28575</xdr:colOff>
      <xdr:row>1789</xdr:row>
      <xdr:rowOff>247650</xdr:rowOff>
    </xdr:from>
    <xdr:to>
      <xdr:col>1</xdr:col>
      <xdr:colOff>511175</xdr:colOff>
      <xdr:row>1790</xdr:row>
      <xdr:rowOff>200025</xdr:rowOff>
    </xdr:to>
    <xdr:pic>
      <xdr:nvPicPr>
        <xdr:cNvPr id="6741" name="Subgraph-sante_qc">
          <a:extLst>
            <a:ext uri="{FF2B5EF4-FFF2-40B4-BE49-F238E27FC236}">
              <a16:creationId xmlns:a16="http://schemas.microsoft.com/office/drawing/2014/main" id="{E257E1DB-CAC8-45AD-B8EA-C155148799F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4635450"/>
          <a:ext cx="482600" cy="317500"/>
        </a:xfrm>
        <a:prstGeom prst="rect">
          <a:avLst/>
        </a:prstGeom>
      </xdr:spPr>
    </xdr:pic>
    <xdr:clientData/>
  </xdr:twoCellAnchor>
  <xdr:twoCellAnchor editAs="oneCell">
    <xdr:from>
      <xdr:col>1</xdr:col>
      <xdr:colOff>28575</xdr:colOff>
      <xdr:row>1790</xdr:row>
      <xdr:rowOff>244475</xdr:rowOff>
    </xdr:from>
    <xdr:to>
      <xdr:col>1</xdr:col>
      <xdr:colOff>511175</xdr:colOff>
      <xdr:row>1791</xdr:row>
      <xdr:rowOff>190500</xdr:rowOff>
    </xdr:to>
    <xdr:pic>
      <xdr:nvPicPr>
        <xdr:cNvPr id="6743" name="Subgraph-Santepub_Mtl">
          <a:extLst>
            <a:ext uri="{FF2B5EF4-FFF2-40B4-BE49-F238E27FC236}">
              <a16:creationId xmlns:a16="http://schemas.microsoft.com/office/drawing/2014/main" id="{4F553DED-0982-4B45-A8C7-C9CBA68949E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5003750"/>
          <a:ext cx="482600" cy="317500"/>
        </a:xfrm>
        <a:prstGeom prst="rect">
          <a:avLst/>
        </a:prstGeom>
      </xdr:spPr>
    </xdr:pic>
    <xdr:clientData/>
  </xdr:twoCellAnchor>
  <xdr:twoCellAnchor editAs="oneCell">
    <xdr:from>
      <xdr:col>1</xdr:col>
      <xdr:colOff>28575</xdr:colOff>
      <xdr:row>1791</xdr:row>
      <xdr:rowOff>241300</xdr:rowOff>
    </xdr:from>
    <xdr:to>
      <xdr:col>1</xdr:col>
      <xdr:colOff>511175</xdr:colOff>
      <xdr:row>1792</xdr:row>
      <xdr:rowOff>187325</xdr:rowOff>
    </xdr:to>
    <xdr:pic>
      <xdr:nvPicPr>
        <xdr:cNvPr id="6745" name="Subgraph-LP_Sante">
          <a:extLst>
            <a:ext uri="{FF2B5EF4-FFF2-40B4-BE49-F238E27FC236}">
              <a16:creationId xmlns:a16="http://schemas.microsoft.com/office/drawing/2014/main" id="{C758D169-BBC7-4AB4-87BB-1141D3EAB41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5372050"/>
          <a:ext cx="482600" cy="317500"/>
        </a:xfrm>
        <a:prstGeom prst="rect">
          <a:avLst/>
        </a:prstGeom>
      </xdr:spPr>
    </xdr:pic>
    <xdr:clientData/>
  </xdr:twoCellAnchor>
  <xdr:twoCellAnchor editAs="oneCell">
    <xdr:from>
      <xdr:col>1</xdr:col>
      <xdr:colOff>28575</xdr:colOff>
      <xdr:row>1792</xdr:row>
      <xdr:rowOff>238125</xdr:rowOff>
    </xdr:from>
    <xdr:to>
      <xdr:col>1</xdr:col>
      <xdr:colOff>511175</xdr:colOff>
      <xdr:row>1793</xdr:row>
      <xdr:rowOff>177800</xdr:rowOff>
    </xdr:to>
    <xdr:pic>
      <xdr:nvPicPr>
        <xdr:cNvPr id="6747" name="Subgraph-santemontreal">
          <a:extLst>
            <a:ext uri="{FF2B5EF4-FFF2-40B4-BE49-F238E27FC236}">
              <a16:creationId xmlns:a16="http://schemas.microsoft.com/office/drawing/2014/main" id="{932B05DE-3ED5-4CFD-89B5-5A23215D4FC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5740350"/>
          <a:ext cx="482600" cy="317500"/>
        </a:xfrm>
        <a:prstGeom prst="rect">
          <a:avLst/>
        </a:prstGeom>
      </xdr:spPr>
    </xdr:pic>
    <xdr:clientData/>
  </xdr:twoCellAnchor>
  <xdr:twoCellAnchor editAs="oneCell">
    <xdr:from>
      <xdr:col>1</xdr:col>
      <xdr:colOff>28575</xdr:colOff>
      <xdr:row>1793</xdr:row>
      <xdr:rowOff>234950</xdr:rowOff>
    </xdr:from>
    <xdr:to>
      <xdr:col>1</xdr:col>
      <xdr:colOff>511175</xdr:colOff>
      <xdr:row>1794</xdr:row>
      <xdr:rowOff>180975</xdr:rowOff>
    </xdr:to>
    <xdr:pic>
      <xdr:nvPicPr>
        <xdr:cNvPr id="6749" name="Subgraph-Val_Plante">
          <a:extLst>
            <a:ext uri="{FF2B5EF4-FFF2-40B4-BE49-F238E27FC236}">
              <a16:creationId xmlns:a16="http://schemas.microsoft.com/office/drawing/2014/main" id="{BBF2C8CB-52A9-4B7D-8170-B627B0CFA0F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66108650"/>
          <a:ext cx="482600" cy="317500"/>
        </a:xfrm>
        <a:prstGeom prst="rect">
          <a:avLst/>
        </a:prstGeom>
      </xdr:spPr>
    </xdr:pic>
    <xdr:clientData/>
  </xdr:twoCellAnchor>
  <xdr:twoCellAnchor editAs="oneCell">
    <xdr:from>
      <xdr:col>1</xdr:col>
      <xdr:colOff>28575</xdr:colOff>
      <xdr:row>1794</xdr:row>
      <xdr:rowOff>231775</xdr:rowOff>
    </xdr:from>
    <xdr:to>
      <xdr:col>1</xdr:col>
      <xdr:colOff>511175</xdr:colOff>
      <xdr:row>1795</xdr:row>
      <xdr:rowOff>177800</xdr:rowOff>
    </xdr:to>
    <xdr:pic>
      <xdr:nvPicPr>
        <xdr:cNvPr id="6751" name="Subgraph-cusm_muhc">
          <a:extLst>
            <a:ext uri="{FF2B5EF4-FFF2-40B4-BE49-F238E27FC236}">
              <a16:creationId xmlns:a16="http://schemas.microsoft.com/office/drawing/2014/main" id="{47C8130D-12B8-4B28-B7C5-BE392A00535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66476950"/>
          <a:ext cx="482600" cy="317500"/>
        </a:xfrm>
        <a:prstGeom prst="rect">
          <a:avLst/>
        </a:prstGeom>
      </xdr:spPr>
    </xdr:pic>
    <xdr:clientData/>
  </xdr:twoCellAnchor>
  <xdr:twoCellAnchor editAs="oneCell">
    <xdr:from>
      <xdr:col>1</xdr:col>
      <xdr:colOff>28575</xdr:colOff>
      <xdr:row>1795</xdr:row>
      <xdr:rowOff>228600</xdr:rowOff>
    </xdr:from>
    <xdr:to>
      <xdr:col>1</xdr:col>
      <xdr:colOff>511175</xdr:colOff>
      <xdr:row>1796</xdr:row>
      <xdr:rowOff>180975</xdr:rowOff>
    </xdr:to>
    <xdr:pic>
      <xdr:nvPicPr>
        <xdr:cNvPr id="6753" name="Subgraph-1035riverbrat">
          <a:extLst>
            <a:ext uri="{FF2B5EF4-FFF2-40B4-BE49-F238E27FC236}">
              <a16:creationId xmlns:a16="http://schemas.microsoft.com/office/drawing/2014/main" id="{1CFDAFC1-1F29-4D8B-8E84-24694321FA6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6845250"/>
          <a:ext cx="482600" cy="317500"/>
        </a:xfrm>
        <a:prstGeom prst="rect">
          <a:avLst/>
        </a:prstGeom>
      </xdr:spPr>
    </xdr:pic>
    <xdr:clientData/>
  </xdr:twoCellAnchor>
  <xdr:twoCellAnchor editAs="oneCell">
    <xdr:from>
      <xdr:col>1</xdr:col>
      <xdr:colOff>28575</xdr:colOff>
      <xdr:row>1796</xdr:row>
      <xdr:rowOff>225425</xdr:rowOff>
    </xdr:from>
    <xdr:to>
      <xdr:col>1</xdr:col>
      <xdr:colOff>511175</xdr:colOff>
      <xdr:row>1797</xdr:row>
      <xdr:rowOff>171450</xdr:rowOff>
    </xdr:to>
    <xdr:pic>
      <xdr:nvPicPr>
        <xdr:cNvPr id="6755" name="Subgraph-drumpf_tonald">
          <a:extLst>
            <a:ext uri="{FF2B5EF4-FFF2-40B4-BE49-F238E27FC236}">
              <a16:creationId xmlns:a16="http://schemas.microsoft.com/office/drawing/2014/main" id="{C968D152-24B4-45FC-9380-6C5BDD00C77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67213550"/>
          <a:ext cx="482600" cy="317500"/>
        </a:xfrm>
        <a:prstGeom prst="rect">
          <a:avLst/>
        </a:prstGeom>
      </xdr:spPr>
    </xdr:pic>
    <xdr:clientData/>
  </xdr:twoCellAnchor>
  <xdr:twoCellAnchor editAs="oneCell">
    <xdr:from>
      <xdr:col>1</xdr:col>
      <xdr:colOff>28575</xdr:colOff>
      <xdr:row>1797</xdr:row>
      <xdr:rowOff>222250</xdr:rowOff>
    </xdr:from>
    <xdr:to>
      <xdr:col>1</xdr:col>
      <xdr:colOff>511175</xdr:colOff>
      <xdr:row>1798</xdr:row>
      <xdr:rowOff>168275</xdr:rowOff>
    </xdr:to>
    <xdr:pic>
      <xdr:nvPicPr>
        <xdr:cNvPr id="6757" name="Subgraph-RyanKinder">
          <a:extLst>
            <a:ext uri="{FF2B5EF4-FFF2-40B4-BE49-F238E27FC236}">
              <a16:creationId xmlns:a16="http://schemas.microsoft.com/office/drawing/2014/main" id="{7C267C45-429F-4C86-A5A6-2787AA0AF14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7581850"/>
          <a:ext cx="482600" cy="317500"/>
        </a:xfrm>
        <a:prstGeom prst="rect">
          <a:avLst/>
        </a:prstGeom>
      </xdr:spPr>
    </xdr:pic>
    <xdr:clientData/>
  </xdr:twoCellAnchor>
  <xdr:twoCellAnchor editAs="oneCell">
    <xdr:from>
      <xdr:col>1</xdr:col>
      <xdr:colOff>28575</xdr:colOff>
      <xdr:row>1798</xdr:row>
      <xdr:rowOff>219075</xdr:rowOff>
    </xdr:from>
    <xdr:to>
      <xdr:col>1</xdr:col>
      <xdr:colOff>511175</xdr:colOff>
      <xdr:row>1799</xdr:row>
      <xdr:rowOff>158750</xdr:rowOff>
    </xdr:to>
    <xdr:pic>
      <xdr:nvPicPr>
        <xdr:cNvPr id="6759" name="Subgraph-freddyatton">
          <a:extLst>
            <a:ext uri="{FF2B5EF4-FFF2-40B4-BE49-F238E27FC236}">
              <a16:creationId xmlns:a16="http://schemas.microsoft.com/office/drawing/2014/main" id="{CBE53ED1-E06A-4340-8304-9700046805F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7950150"/>
          <a:ext cx="482600" cy="317500"/>
        </a:xfrm>
        <a:prstGeom prst="rect">
          <a:avLst/>
        </a:prstGeom>
      </xdr:spPr>
    </xdr:pic>
    <xdr:clientData/>
  </xdr:twoCellAnchor>
  <xdr:twoCellAnchor editAs="oneCell">
    <xdr:from>
      <xdr:col>1</xdr:col>
      <xdr:colOff>28575</xdr:colOff>
      <xdr:row>1799</xdr:row>
      <xdr:rowOff>215900</xdr:rowOff>
    </xdr:from>
    <xdr:to>
      <xdr:col>1</xdr:col>
      <xdr:colOff>511175</xdr:colOff>
      <xdr:row>1800</xdr:row>
      <xdr:rowOff>161925</xdr:rowOff>
    </xdr:to>
    <xdr:pic>
      <xdr:nvPicPr>
        <xdr:cNvPr id="6761" name="Subgraph-morningmika">
          <a:extLst>
            <a:ext uri="{FF2B5EF4-FFF2-40B4-BE49-F238E27FC236}">
              <a16:creationId xmlns:a16="http://schemas.microsoft.com/office/drawing/2014/main" id="{5E7DA578-85B1-4494-83C8-E62BD7FF905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8318450"/>
          <a:ext cx="482600" cy="317500"/>
        </a:xfrm>
        <a:prstGeom prst="rect">
          <a:avLst/>
        </a:prstGeom>
      </xdr:spPr>
    </xdr:pic>
    <xdr:clientData/>
  </xdr:twoCellAnchor>
  <xdr:twoCellAnchor editAs="oneCell">
    <xdr:from>
      <xdr:col>1</xdr:col>
      <xdr:colOff>28575</xdr:colOff>
      <xdr:row>1800</xdr:row>
      <xdr:rowOff>212725</xdr:rowOff>
    </xdr:from>
    <xdr:to>
      <xdr:col>1</xdr:col>
      <xdr:colOff>511175</xdr:colOff>
      <xdr:row>1801</xdr:row>
      <xdr:rowOff>158750</xdr:rowOff>
    </xdr:to>
    <xdr:pic>
      <xdr:nvPicPr>
        <xdr:cNvPr id="6763" name="Subgraph-people1776">
          <a:extLst>
            <a:ext uri="{FF2B5EF4-FFF2-40B4-BE49-F238E27FC236}">
              <a16:creationId xmlns:a16="http://schemas.microsoft.com/office/drawing/2014/main" id="{B4DC3954-306C-4E56-9E31-8A088050F9F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68686750"/>
          <a:ext cx="482600" cy="317500"/>
        </a:xfrm>
        <a:prstGeom prst="rect">
          <a:avLst/>
        </a:prstGeom>
      </xdr:spPr>
    </xdr:pic>
    <xdr:clientData/>
  </xdr:twoCellAnchor>
  <xdr:twoCellAnchor editAs="oneCell">
    <xdr:from>
      <xdr:col>1</xdr:col>
      <xdr:colOff>28575</xdr:colOff>
      <xdr:row>1801</xdr:row>
      <xdr:rowOff>209550</xdr:rowOff>
    </xdr:from>
    <xdr:to>
      <xdr:col>1</xdr:col>
      <xdr:colOff>511175</xdr:colOff>
      <xdr:row>1802</xdr:row>
      <xdr:rowOff>161925</xdr:rowOff>
    </xdr:to>
    <xdr:pic>
      <xdr:nvPicPr>
        <xdr:cNvPr id="6765" name="Subgraph-AMAC31545">
          <a:extLst>
            <a:ext uri="{FF2B5EF4-FFF2-40B4-BE49-F238E27FC236}">
              <a16:creationId xmlns:a16="http://schemas.microsoft.com/office/drawing/2014/main" id="{2D5A1F4D-56ED-45B6-A3F5-BAFBEBB03CA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69055050"/>
          <a:ext cx="482600" cy="317500"/>
        </a:xfrm>
        <a:prstGeom prst="rect">
          <a:avLst/>
        </a:prstGeom>
      </xdr:spPr>
    </xdr:pic>
    <xdr:clientData/>
  </xdr:twoCellAnchor>
  <xdr:twoCellAnchor editAs="oneCell">
    <xdr:from>
      <xdr:col>1</xdr:col>
      <xdr:colOff>28575</xdr:colOff>
      <xdr:row>1802</xdr:row>
      <xdr:rowOff>206375</xdr:rowOff>
    </xdr:from>
    <xdr:to>
      <xdr:col>1</xdr:col>
      <xdr:colOff>511175</xdr:colOff>
      <xdr:row>1803</xdr:row>
      <xdr:rowOff>152400</xdr:rowOff>
    </xdr:to>
    <xdr:pic>
      <xdr:nvPicPr>
        <xdr:cNvPr id="6767" name="Subgraph-SidneyPowell1">
          <a:extLst>
            <a:ext uri="{FF2B5EF4-FFF2-40B4-BE49-F238E27FC236}">
              <a16:creationId xmlns:a16="http://schemas.microsoft.com/office/drawing/2014/main" id="{E5A0336A-6449-428C-9B66-0FC234D3549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9423350"/>
          <a:ext cx="482600" cy="317500"/>
        </a:xfrm>
        <a:prstGeom prst="rect">
          <a:avLst/>
        </a:prstGeom>
      </xdr:spPr>
    </xdr:pic>
    <xdr:clientData/>
  </xdr:twoCellAnchor>
  <xdr:twoCellAnchor editAs="oneCell">
    <xdr:from>
      <xdr:col>1</xdr:col>
      <xdr:colOff>28575</xdr:colOff>
      <xdr:row>1803</xdr:row>
      <xdr:rowOff>203200</xdr:rowOff>
    </xdr:from>
    <xdr:to>
      <xdr:col>1</xdr:col>
      <xdr:colOff>511175</xdr:colOff>
      <xdr:row>1804</xdr:row>
      <xdr:rowOff>149225</xdr:rowOff>
    </xdr:to>
    <xdr:pic>
      <xdr:nvPicPr>
        <xdr:cNvPr id="6769" name="Subgraph-elainejgodfrey">
          <a:extLst>
            <a:ext uri="{FF2B5EF4-FFF2-40B4-BE49-F238E27FC236}">
              <a16:creationId xmlns:a16="http://schemas.microsoft.com/office/drawing/2014/main" id="{8D49AE2D-ACA2-440D-B6BF-D58C8E86173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69791650"/>
          <a:ext cx="482600" cy="317500"/>
        </a:xfrm>
        <a:prstGeom prst="rect">
          <a:avLst/>
        </a:prstGeom>
      </xdr:spPr>
    </xdr:pic>
    <xdr:clientData/>
  </xdr:twoCellAnchor>
  <xdr:twoCellAnchor editAs="oneCell">
    <xdr:from>
      <xdr:col>1</xdr:col>
      <xdr:colOff>28575</xdr:colOff>
      <xdr:row>1804</xdr:row>
      <xdr:rowOff>200025</xdr:rowOff>
    </xdr:from>
    <xdr:to>
      <xdr:col>1</xdr:col>
      <xdr:colOff>511175</xdr:colOff>
      <xdr:row>1805</xdr:row>
      <xdr:rowOff>139700</xdr:rowOff>
    </xdr:to>
    <xdr:pic>
      <xdr:nvPicPr>
        <xdr:cNvPr id="6771" name="Subgraph-tinmarbie">
          <a:extLst>
            <a:ext uri="{FF2B5EF4-FFF2-40B4-BE49-F238E27FC236}">
              <a16:creationId xmlns:a16="http://schemas.microsoft.com/office/drawing/2014/main" id="{7ED0A6A3-85AB-43D9-8312-A4A690911F3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0159950"/>
          <a:ext cx="482600" cy="317500"/>
        </a:xfrm>
        <a:prstGeom prst="rect">
          <a:avLst/>
        </a:prstGeom>
      </xdr:spPr>
    </xdr:pic>
    <xdr:clientData/>
  </xdr:twoCellAnchor>
  <xdr:twoCellAnchor editAs="oneCell">
    <xdr:from>
      <xdr:col>1</xdr:col>
      <xdr:colOff>28575</xdr:colOff>
      <xdr:row>1805</xdr:row>
      <xdr:rowOff>196850</xdr:rowOff>
    </xdr:from>
    <xdr:to>
      <xdr:col>1</xdr:col>
      <xdr:colOff>511175</xdr:colOff>
      <xdr:row>1806</xdr:row>
      <xdr:rowOff>142875</xdr:rowOff>
    </xdr:to>
    <xdr:pic>
      <xdr:nvPicPr>
        <xdr:cNvPr id="6773" name="Subgraph-JohnnyBiggs13">
          <a:extLst>
            <a:ext uri="{FF2B5EF4-FFF2-40B4-BE49-F238E27FC236}">
              <a16:creationId xmlns:a16="http://schemas.microsoft.com/office/drawing/2014/main" id="{DBA8110B-116F-4A1B-9E1E-29C015DDF7D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70528250"/>
          <a:ext cx="482600" cy="317500"/>
        </a:xfrm>
        <a:prstGeom prst="rect">
          <a:avLst/>
        </a:prstGeom>
      </xdr:spPr>
    </xdr:pic>
    <xdr:clientData/>
  </xdr:twoCellAnchor>
  <xdr:twoCellAnchor editAs="oneCell">
    <xdr:from>
      <xdr:col>1</xdr:col>
      <xdr:colOff>28575</xdr:colOff>
      <xdr:row>1806</xdr:row>
      <xdr:rowOff>193675</xdr:rowOff>
    </xdr:from>
    <xdr:to>
      <xdr:col>1</xdr:col>
      <xdr:colOff>511175</xdr:colOff>
      <xdr:row>1807</xdr:row>
      <xdr:rowOff>139700</xdr:rowOff>
    </xdr:to>
    <xdr:pic>
      <xdr:nvPicPr>
        <xdr:cNvPr id="6775" name="Subgraph-sapphiresdust">
          <a:extLst>
            <a:ext uri="{FF2B5EF4-FFF2-40B4-BE49-F238E27FC236}">
              <a16:creationId xmlns:a16="http://schemas.microsoft.com/office/drawing/2014/main" id="{FF073ABE-DA1F-4A32-B546-29A49A560D8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70896550"/>
          <a:ext cx="482600" cy="317500"/>
        </a:xfrm>
        <a:prstGeom prst="rect">
          <a:avLst/>
        </a:prstGeom>
      </xdr:spPr>
    </xdr:pic>
    <xdr:clientData/>
  </xdr:twoCellAnchor>
  <xdr:twoCellAnchor editAs="oneCell">
    <xdr:from>
      <xdr:col>1</xdr:col>
      <xdr:colOff>28575</xdr:colOff>
      <xdr:row>1807</xdr:row>
      <xdr:rowOff>190500</xdr:rowOff>
    </xdr:from>
    <xdr:to>
      <xdr:col>1</xdr:col>
      <xdr:colOff>511175</xdr:colOff>
      <xdr:row>1808</xdr:row>
      <xdr:rowOff>142875</xdr:rowOff>
    </xdr:to>
    <xdr:pic>
      <xdr:nvPicPr>
        <xdr:cNvPr id="6777" name="Subgraph-BananaShaysh">
          <a:extLst>
            <a:ext uri="{FF2B5EF4-FFF2-40B4-BE49-F238E27FC236}">
              <a16:creationId xmlns:a16="http://schemas.microsoft.com/office/drawing/2014/main" id="{FF82DE9A-167D-4547-BCE4-EAD8F02B07C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1264850"/>
          <a:ext cx="482600" cy="317500"/>
        </a:xfrm>
        <a:prstGeom prst="rect">
          <a:avLst/>
        </a:prstGeom>
      </xdr:spPr>
    </xdr:pic>
    <xdr:clientData/>
  </xdr:twoCellAnchor>
  <xdr:twoCellAnchor editAs="oneCell">
    <xdr:from>
      <xdr:col>1</xdr:col>
      <xdr:colOff>28575</xdr:colOff>
      <xdr:row>1808</xdr:row>
      <xdr:rowOff>187325</xdr:rowOff>
    </xdr:from>
    <xdr:to>
      <xdr:col>1</xdr:col>
      <xdr:colOff>511175</xdr:colOff>
      <xdr:row>1809</xdr:row>
      <xdr:rowOff>133350</xdr:rowOff>
    </xdr:to>
    <xdr:pic>
      <xdr:nvPicPr>
        <xdr:cNvPr id="6779" name="Subgraph-ginajellybeana7">
          <a:extLst>
            <a:ext uri="{FF2B5EF4-FFF2-40B4-BE49-F238E27FC236}">
              <a16:creationId xmlns:a16="http://schemas.microsoft.com/office/drawing/2014/main" id="{D94CBCF4-17F5-4EA3-8103-0C0E8ABBC7A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1633150"/>
          <a:ext cx="482600" cy="317500"/>
        </a:xfrm>
        <a:prstGeom prst="rect">
          <a:avLst/>
        </a:prstGeom>
      </xdr:spPr>
    </xdr:pic>
    <xdr:clientData/>
  </xdr:twoCellAnchor>
  <xdr:twoCellAnchor editAs="oneCell">
    <xdr:from>
      <xdr:col>1</xdr:col>
      <xdr:colOff>28575</xdr:colOff>
      <xdr:row>1809</xdr:row>
      <xdr:rowOff>184150</xdr:rowOff>
    </xdr:from>
    <xdr:to>
      <xdr:col>1</xdr:col>
      <xdr:colOff>511175</xdr:colOff>
      <xdr:row>1810</xdr:row>
      <xdr:rowOff>130175</xdr:rowOff>
    </xdr:to>
    <xdr:pic>
      <xdr:nvPicPr>
        <xdr:cNvPr id="6781" name="Subgraph-kissedbythesun">
          <a:extLst>
            <a:ext uri="{FF2B5EF4-FFF2-40B4-BE49-F238E27FC236}">
              <a16:creationId xmlns:a16="http://schemas.microsoft.com/office/drawing/2014/main" id="{E1CD7B59-749E-496D-9E53-FD0E2DCCCF5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2001450"/>
          <a:ext cx="482600" cy="317500"/>
        </a:xfrm>
        <a:prstGeom prst="rect">
          <a:avLst/>
        </a:prstGeom>
      </xdr:spPr>
    </xdr:pic>
    <xdr:clientData/>
  </xdr:twoCellAnchor>
  <xdr:twoCellAnchor editAs="oneCell">
    <xdr:from>
      <xdr:col>1</xdr:col>
      <xdr:colOff>28575</xdr:colOff>
      <xdr:row>1810</xdr:row>
      <xdr:rowOff>180975</xdr:rowOff>
    </xdr:from>
    <xdr:to>
      <xdr:col>1</xdr:col>
      <xdr:colOff>511175</xdr:colOff>
      <xdr:row>1811</xdr:row>
      <xdr:rowOff>120650</xdr:rowOff>
    </xdr:to>
    <xdr:pic>
      <xdr:nvPicPr>
        <xdr:cNvPr id="6783" name="Subgraph-f3rretus">
          <a:extLst>
            <a:ext uri="{FF2B5EF4-FFF2-40B4-BE49-F238E27FC236}">
              <a16:creationId xmlns:a16="http://schemas.microsoft.com/office/drawing/2014/main" id="{B03BE8C8-E29B-43C9-AB18-C5E8347B990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2369750"/>
          <a:ext cx="482600" cy="317500"/>
        </a:xfrm>
        <a:prstGeom prst="rect">
          <a:avLst/>
        </a:prstGeom>
      </xdr:spPr>
    </xdr:pic>
    <xdr:clientData/>
  </xdr:twoCellAnchor>
  <xdr:twoCellAnchor editAs="oneCell">
    <xdr:from>
      <xdr:col>1</xdr:col>
      <xdr:colOff>28575</xdr:colOff>
      <xdr:row>1811</xdr:row>
      <xdr:rowOff>177800</xdr:rowOff>
    </xdr:from>
    <xdr:to>
      <xdr:col>1</xdr:col>
      <xdr:colOff>511175</xdr:colOff>
      <xdr:row>1812</xdr:row>
      <xdr:rowOff>123825</xdr:rowOff>
    </xdr:to>
    <xdr:pic>
      <xdr:nvPicPr>
        <xdr:cNvPr id="6785" name="Subgraph-CindyBattisti">
          <a:extLst>
            <a:ext uri="{FF2B5EF4-FFF2-40B4-BE49-F238E27FC236}">
              <a16:creationId xmlns:a16="http://schemas.microsoft.com/office/drawing/2014/main" id="{A375591A-23D2-43ED-9F8A-28B75D394CE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72738050"/>
          <a:ext cx="482600" cy="317500"/>
        </a:xfrm>
        <a:prstGeom prst="rect">
          <a:avLst/>
        </a:prstGeom>
      </xdr:spPr>
    </xdr:pic>
    <xdr:clientData/>
  </xdr:twoCellAnchor>
  <xdr:twoCellAnchor editAs="oneCell">
    <xdr:from>
      <xdr:col>1</xdr:col>
      <xdr:colOff>28575</xdr:colOff>
      <xdr:row>1812</xdr:row>
      <xdr:rowOff>174625</xdr:rowOff>
    </xdr:from>
    <xdr:to>
      <xdr:col>1</xdr:col>
      <xdr:colOff>511175</xdr:colOff>
      <xdr:row>1813</xdr:row>
      <xdr:rowOff>120650</xdr:rowOff>
    </xdr:to>
    <xdr:pic>
      <xdr:nvPicPr>
        <xdr:cNvPr id="6787" name="Subgraph-OhVonda">
          <a:extLst>
            <a:ext uri="{FF2B5EF4-FFF2-40B4-BE49-F238E27FC236}">
              <a16:creationId xmlns:a16="http://schemas.microsoft.com/office/drawing/2014/main" id="{8B48963A-0EAE-4375-A3B4-24AED3E4BB8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73106350"/>
          <a:ext cx="482600" cy="317500"/>
        </a:xfrm>
        <a:prstGeom prst="rect">
          <a:avLst/>
        </a:prstGeom>
      </xdr:spPr>
    </xdr:pic>
    <xdr:clientData/>
  </xdr:twoCellAnchor>
  <xdr:twoCellAnchor editAs="oneCell">
    <xdr:from>
      <xdr:col>1</xdr:col>
      <xdr:colOff>28575</xdr:colOff>
      <xdr:row>1813</xdr:row>
      <xdr:rowOff>171450</xdr:rowOff>
    </xdr:from>
    <xdr:to>
      <xdr:col>1</xdr:col>
      <xdr:colOff>511175</xdr:colOff>
      <xdr:row>1814</xdr:row>
      <xdr:rowOff>123825</xdr:rowOff>
    </xdr:to>
    <xdr:pic>
      <xdr:nvPicPr>
        <xdr:cNvPr id="6789" name="Subgraph-Kelleyrose20">
          <a:extLst>
            <a:ext uri="{FF2B5EF4-FFF2-40B4-BE49-F238E27FC236}">
              <a16:creationId xmlns:a16="http://schemas.microsoft.com/office/drawing/2014/main" id="{1564ED5B-06F5-4E2E-B276-6CC4F3360AB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73474650"/>
          <a:ext cx="482600" cy="317500"/>
        </a:xfrm>
        <a:prstGeom prst="rect">
          <a:avLst/>
        </a:prstGeom>
      </xdr:spPr>
    </xdr:pic>
    <xdr:clientData/>
  </xdr:twoCellAnchor>
  <xdr:twoCellAnchor editAs="oneCell">
    <xdr:from>
      <xdr:col>1</xdr:col>
      <xdr:colOff>28575</xdr:colOff>
      <xdr:row>1814</xdr:row>
      <xdr:rowOff>168275</xdr:rowOff>
    </xdr:from>
    <xdr:to>
      <xdr:col>1</xdr:col>
      <xdr:colOff>511175</xdr:colOff>
      <xdr:row>1815</xdr:row>
      <xdr:rowOff>114300</xdr:rowOff>
    </xdr:to>
    <xdr:pic>
      <xdr:nvPicPr>
        <xdr:cNvPr id="6791" name="Subgraph-bill8321">
          <a:extLst>
            <a:ext uri="{FF2B5EF4-FFF2-40B4-BE49-F238E27FC236}">
              <a16:creationId xmlns:a16="http://schemas.microsoft.com/office/drawing/2014/main" id="{E329C6CD-31E1-47FC-AB02-EC0CC324934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73842950"/>
          <a:ext cx="482600" cy="317500"/>
        </a:xfrm>
        <a:prstGeom prst="rect">
          <a:avLst/>
        </a:prstGeom>
      </xdr:spPr>
    </xdr:pic>
    <xdr:clientData/>
  </xdr:twoCellAnchor>
  <xdr:twoCellAnchor editAs="oneCell">
    <xdr:from>
      <xdr:col>1</xdr:col>
      <xdr:colOff>28575</xdr:colOff>
      <xdr:row>1815</xdr:row>
      <xdr:rowOff>165100</xdr:rowOff>
    </xdr:from>
    <xdr:to>
      <xdr:col>1</xdr:col>
      <xdr:colOff>511175</xdr:colOff>
      <xdr:row>1816</xdr:row>
      <xdr:rowOff>111125</xdr:rowOff>
    </xdr:to>
    <xdr:pic>
      <xdr:nvPicPr>
        <xdr:cNvPr id="6793" name="Subgraph-Elusive_Sausage">
          <a:extLst>
            <a:ext uri="{FF2B5EF4-FFF2-40B4-BE49-F238E27FC236}">
              <a16:creationId xmlns:a16="http://schemas.microsoft.com/office/drawing/2014/main" id="{72B59F0B-FE7D-4D38-9D6D-7794AF90A00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4211250"/>
          <a:ext cx="482600" cy="317500"/>
        </a:xfrm>
        <a:prstGeom prst="rect">
          <a:avLst/>
        </a:prstGeom>
      </xdr:spPr>
    </xdr:pic>
    <xdr:clientData/>
  </xdr:twoCellAnchor>
  <xdr:twoCellAnchor editAs="oneCell">
    <xdr:from>
      <xdr:col>1</xdr:col>
      <xdr:colOff>28575</xdr:colOff>
      <xdr:row>1816</xdr:row>
      <xdr:rowOff>161925</xdr:rowOff>
    </xdr:from>
    <xdr:to>
      <xdr:col>1</xdr:col>
      <xdr:colOff>511175</xdr:colOff>
      <xdr:row>1817</xdr:row>
      <xdr:rowOff>101600</xdr:rowOff>
    </xdr:to>
    <xdr:pic>
      <xdr:nvPicPr>
        <xdr:cNvPr id="6795" name="Subgraph-SonnyBWilliams">
          <a:extLst>
            <a:ext uri="{FF2B5EF4-FFF2-40B4-BE49-F238E27FC236}">
              <a16:creationId xmlns:a16="http://schemas.microsoft.com/office/drawing/2014/main" id="{95798541-1D29-4690-BDE7-E2C2A4A7272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4579550"/>
          <a:ext cx="482600" cy="317500"/>
        </a:xfrm>
        <a:prstGeom prst="rect">
          <a:avLst/>
        </a:prstGeom>
      </xdr:spPr>
    </xdr:pic>
    <xdr:clientData/>
  </xdr:twoCellAnchor>
  <xdr:twoCellAnchor editAs="oneCell">
    <xdr:from>
      <xdr:col>1</xdr:col>
      <xdr:colOff>28575</xdr:colOff>
      <xdr:row>1817</xdr:row>
      <xdr:rowOff>158750</xdr:rowOff>
    </xdr:from>
    <xdr:to>
      <xdr:col>1</xdr:col>
      <xdr:colOff>511175</xdr:colOff>
      <xdr:row>1818</xdr:row>
      <xdr:rowOff>104775</xdr:rowOff>
    </xdr:to>
    <xdr:pic>
      <xdr:nvPicPr>
        <xdr:cNvPr id="6797" name="Subgraph-caseyconway_">
          <a:extLst>
            <a:ext uri="{FF2B5EF4-FFF2-40B4-BE49-F238E27FC236}">
              <a16:creationId xmlns:a16="http://schemas.microsoft.com/office/drawing/2014/main" id="{92140C58-E514-4570-A8EB-EEFAC01AEE2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4947850"/>
          <a:ext cx="482600" cy="317500"/>
        </a:xfrm>
        <a:prstGeom prst="rect">
          <a:avLst/>
        </a:prstGeom>
      </xdr:spPr>
    </xdr:pic>
    <xdr:clientData/>
  </xdr:twoCellAnchor>
  <xdr:twoCellAnchor editAs="oneCell">
    <xdr:from>
      <xdr:col>1</xdr:col>
      <xdr:colOff>28575</xdr:colOff>
      <xdr:row>1818</xdr:row>
      <xdr:rowOff>155575</xdr:rowOff>
    </xdr:from>
    <xdr:to>
      <xdr:col>1</xdr:col>
      <xdr:colOff>511175</xdr:colOff>
      <xdr:row>1819</xdr:row>
      <xdr:rowOff>101600</xdr:rowOff>
    </xdr:to>
    <xdr:pic>
      <xdr:nvPicPr>
        <xdr:cNvPr id="6799" name="Subgraph-adamliaw">
          <a:extLst>
            <a:ext uri="{FF2B5EF4-FFF2-40B4-BE49-F238E27FC236}">
              <a16:creationId xmlns:a16="http://schemas.microsoft.com/office/drawing/2014/main" id="{0D5167C6-A5BA-4A6C-8D6B-803602D2FF6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5316150"/>
          <a:ext cx="482600" cy="317500"/>
        </a:xfrm>
        <a:prstGeom prst="rect">
          <a:avLst/>
        </a:prstGeom>
      </xdr:spPr>
    </xdr:pic>
    <xdr:clientData/>
  </xdr:twoCellAnchor>
  <xdr:twoCellAnchor editAs="oneCell">
    <xdr:from>
      <xdr:col>1</xdr:col>
      <xdr:colOff>28575</xdr:colOff>
      <xdr:row>1819</xdr:row>
      <xdr:rowOff>152400</xdr:rowOff>
    </xdr:from>
    <xdr:to>
      <xdr:col>1</xdr:col>
      <xdr:colOff>511175</xdr:colOff>
      <xdr:row>1820</xdr:row>
      <xdr:rowOff>104775</xdr:rowOff>
    </xdr:to>
    <xdr:pic>
      <xdr:nvPicPr>
        <xdr:cNvPr id="6801" name="Subgraph-joewilliams_tew">
          <a:extLst>
            <a:ext uri="{FF2B5EF4-FFF2-40B4-BE49-F238E27FC236}">
              <a16:creationId xmlns:a16="http://schemas.microsoft.com/office/drawing/2014/main" id="{1CC2CA32-A5B6-473A-A63A-CDDF03EA15D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5684450"/>
          <a:ext cx="482600" cy="317500"/>
        </a:xfrm>
        <a:prstGeom prst="rect">
          <a:avLst/>
        </a:prstGeom>
      </xdr:spPr>
    </xdr:pic>
    <xdr:clientData/>
  </xdr:twoCellAnchor>
  <xdr:twoCellAnchor editAs="oneCell">
    <xdr:from>
      <xdr:col>1</xdr:col>
      <xdr:colOff>28575</xdr:colOff>
      <xdr:row>1820</xdr:row>
      <xdr:rowOff>149225</xdr:rowOff>
    </xdr:from>
    <xdr:to>
      <xdr:col>1</xdr:col>
      <xdr:colOff>511175</xdr:colOff>
      <xdr:row>1821</xdr:row>
      <xdr:rowOff>95250</xdr:rowOff>
    </xdr:to>
    <xdr:pic>
      <xdr:nvPicPr>
        <xdr:cNvPr id="6803" name="Subgraph-scottprince7">
          <a:extLst>
            <a:ext uri="{FF2B5EF4-FFF2-40B4-BE49-F238E27FC236}">
              <a16:creationId xmlns:a16="http://schemas.microsoft.com/office/drawing/2014/main" id="{BCFD4854-0BED-4102-B215-46DE399A67D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6052750"/>
          <a:ext cx="482600" cy="317500"/>
        </a:xfrm>
        <a:prstGeom prst="rect">
          <a:avLst/>
        </a:prstGeom>
      </xdr:spPr>
    </xdr:pic>
    <xdr:clientData/>
  </xdr:twoCellAnchor>
  <xdr:twoCellAnchor editAs="oneCell">
    <xdr:from>
      <xdr:col>1</xdr:col>
      <xdr:colOff>28575</xdr:colOff>
      <xdr:row>1821</xdr:row>
      <xdr:rowOff>146050</xdr:rowOff>
    </xdr:from>
    <xdr:to>
      <xdr:col>1</xdr:col>
      <xdr:colOff>511175</xdr:colOff>
      <xdr:row>1822</xdr:row>
      <xdr:rowOff>92075</xdr:rowOff>
    </xdr:to>
    <xdr:pic>
      <xdr:nvPicPr>
        <xdr:cNvPr id="6805" name="Subgraph-NACCHOAustralia">
          <a:extLst>
            <a:ext uri="{FF2B5EF4-FFF2-40B4-BE49-F238E27FC236}">
              <a16:creationId xmlns:a16="http://schemas.microsoft.com/office/drawing/2014/main" id="{A358AC38-84AE-45C5-A958-09BB4B5E604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6421050"/>
          <a:ext cx="482600" cy="317500"/>
        </a:xfrm>
        <a:prstGeom prst="rect">
          <a:avLst/>
        </a:prstGeom>
      </xdr:spPr>
    </xdr:pic>
    <xdr:clientData/>
  </xdr:twoCellAnchor>
  <xdr:twoCellAnchor editAs="oneCell">
    <xdr:from>
      <xdr:col>1</xdr:col>
      <xdr:colOff>28575</xdr:colOff>
      <xdr:row>1822</xdr:row>
      <xdr:rowOff>142875</xdr:rowOff>
    </xdr:from>
    <xdr:to>
      <xdr:col>1</xdr:col>
      <xdr:colOff>511175</xdr:colOff>
      <xdr:row>1823</xdr:row>
      <xdr:rowOff>82550</xdr:rowOff>
    </xdr:to>
    <xdr:pic>
      <xdr:nvPicPr>
        <xdr:cNvPr id="6807" name="Subgraph-IndigenousPHAA">
          <a:extLst>
            <a:ext uri="{FF2B5EF4-FFF2-40B4-BE49-F238E27FC236}">
              <a16:creationId xmlns:a16="http://schemas.microsoft.com/office/drawing/2014/main" id="{4349FB8C-3276-4131-815D-49A5B50728D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6789350"/>
          <a:ext cx="482600" cy="317500"/>
        </a:xfrm>
        <a:prstGeom prst="rect">
          <a:avLst/>
        </a:prstGeom>
      </xdr:spPr>
    </xdr:pic>
    <xdr:clientData/>
  </xdr:twoCellAnchor>
  <xdr:twoCellAnchor editAs="oneCell">
    <xdr:from>
      <xdr:col>1</xdr:col>
      <xdr:colOff>28575</xdr:colOff>
      <xdr:row>1823</xdr:row>
      <xdr:rowOff>139700</xdr:rowOff>
    </xdr:from>
    <xdr:to>
      <xdr:col>1</xdr:col>
      <xdr:colOff>511175</xdr:colOff>
      <xdr:row>1824</xdr:row>
      <xdr:rowOff>85725</xdr:rowOff>
    </xdr:to>
    <xdr:pic>
      <xdr:nvPicPr>
        <xdr:cNvPr id="6809" name="Subgraph-mrbenjaminlaw">
          <a:extLst>
            <a:ext uri="{FF2B5EF4-FFF2-40B4-BE49-F238E27FC236}">
              <a16:creationId xmlns:a16="http://schemas.microsoft.com/office/drawing/2014/main" id="{2842C3A5-10BF-4212-8EC5-981B1F89571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7157650"/>
          <a:ext cx="482600" cy="317500"/>
        </a:xfrm>
        <a:prstGeom prst="rect">
          <a:avLst/>
        </a:prstGeom>
      </xdr:spPr>
    </xdr:pic>
    <xdr:clientData/>
  </xdr:twoCellAnchor>
  <xdr:twoCellAnchor editAs="oneCell">
    <xdr:from>
      <xdr:col>1</xdr:col>
      <xdr:colOff>28575</xdr:colOff>
      <xdr:row>1824</xdr:row>
      <xdr:rowOff>136525</xdr:rowOff>
    </xdr:from>
    <xdr:to>
      <xdr:col>1</xdr:col>
      <xdr:colOff>511175</xdr:colOff>
      <xdr:row>1825</xdr:row>
      <xdr:rowOff>82550</xdr:rowOff>
    </xdr:to>
    <xdr:pic>
      <xdr:nvPicPr>
        <xdr:cNvPr id="6811" name="Subgraph-ATTG_podcast">
          <a:extLst>
            <a:ext uri="{FF2B5EF4-FFF2-40B4-BE49-F238E27FC236}">
              <a16:creationId xmlns:a16="http://schemas.microsoft.com/office/drawing/2014/main" id="{A599BBB7-9E90-4DF0-BC24-32672C9512B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7525950"/>
          <a:ext cx="482600" cy="317500"/>
        </a:xfrm>
        <a:prstGeom prst="rect">
          <a:avLst/>
        </a:prstGeom>
      </xdr:spPr>
    </xdr:pic>
    <xdr:clientData/>
  </xdr:twoCellAnchor>
  <xdr:twoCellAnchor editAs="oneCell">
    <xdr:from>
      <xdr:col>1</xdr:col>
      <xdr:colOff>28575</xdr:colOff>
      <xdr:row>1825</xdr:row>
      <xdr:rowOff>133350</xdr:rowOff>
    </xdr:from>
    <xdr:to>
      <xdr:col>1</xdr:col>
      <xdr:colOff>511175</xdr:colOff>
      <xdr:row>1826</xdr:row>
      <xdr:rowOff>85725</xdr:rowOff>
    </xdr:to>
    <xdr:pic>
      <xdr:nvPicPr>
        <xdr:cNvPr id="6813" name="Subgraph-AvneetIsabella">
          <a:extLst>
            <a:ext uri="{FF2B5EF4-FFF2-40B4-BE49-F238E27FC236}">
              <a16:creationId xmlns:a16="http://schemas.microsoft.com/office/drawing/2014/main" id="{6A4EBB43-17DA-4FE7-A3F4-490A22699EB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77894250"/>
          <a:ext cx="482600" cy="317500"/>
        </a:xfrm>
        <a:prstGeom prst="rect">
          <a:avLst/>
        </a:prstGeom>
      </xdr:spPr>
    </xdr:pic>
    <xdr:clientData/>
  </xdr:twoCellAnchor>
  <xdr:twoCellAnchor editAs="oneCell">
    <xdr:from>
      <xdr:col>1</xdr:col>
      <xdr:colOff>28575</xdr:colOff>
      <xdr:row>1826</xdr:row>
      <xdr:rowOff>130175</xdr:rowOff>
    </xdr:from>
    <xdr:to>
      <xdr:col>1</xdr:col>
      <xdr:colOff>511175</xdr:colOff>
      <xdr:row>1827</xdr:row>
      <xdr:rowOff>76200</xdr:rowOff>
    </xdr:to>
    <xdr:pic>
      <xdr:nvPicPr>
        <xdr:cNvPr id="6815" name="Subgraph-ShaunBaileyUK">
          <a:extLst>
            <a:ext uri="{FF2B5EF4-FFF2-40B4-BE49-F238E27FC236}">
              <a16:creationId xmlns:a16="http://schemas.microsoft.com/office/drawing/2014/main" id="{72ED13B4-69DC-48E2-8DFF-A53916897A0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78262550"/>
          <a:ext cx="482600" cy="317500"/>
        </a:xfrm>
        <a:prstGeom prst="rect">
          <a:avLst/>
        </a:prstGeom>
      </xdr:spPr>
    </xdr:pic>
    <xdr:clientData/>
  </xdr:twoCellAnchor>
  <xdr:twoCellAnchor editAs="oneCell">
    <xdr:from>
      <xdr:col>1</xdr:col>
      <xdr:colOff>28575</xdr:colOff>
      <xdr:row>1827</xdr:row>
      <xdr:rowOff>127000</xdr:rowOff>
    </xdr:from>
    <xdr:to>
      <xdr:col>1</xdr:col>
      <xdr:colOff>511175</xdr:colOff>
      <xdr:row>1828</xdr:row>
      <xdr:rowOff>73025</xdr:rowOff>
    </xdr:to>
    <xdr:pic>
      <xdr:nvPicPr>
        <xdr:cNvPr id="6817" name="Subgraph-Conservatives">
          <a:extLst>
            <a:ext uri="{FF2B5EF4-FFF2-40B4-BE49-F238E27FC236}">
              <a16:creationId xmlns:a16="http://schemas.microsoft.com/office/drawing/2014/main" id="{C6806F8E-DF02-45F2-B534-6F781FCE05D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8630850"/>
          <a:ext cx="482600" cy="317500"/>
        </a:xfrm>
        <a:prstGeom prst="rect">
          <a:avLst/>
        </a:prstGeom>
      </xdr:spPr>
    </xdr:pic>
    <xdr:clientData/>
  </xdr:twoCellAnchor>
  <xdr:twoCellAnchor editAs="oneCell">
    <xdr:from>
      <xdr:col>1</xdr:col>
      <xdr:colOff>28575</xdr:colOff>
      <xdr:row>1828</xdr:row>
      <xdr:rowOff>123825</xdr:rowOff>
    </xdr:from>
    <xdr:to>
      <xdr:col>1</xdr:col>
      <xdr:colOff>511175</xdr:colOff>
      <xdr:row>1829</xdr:row>
      <xdr:rowOff>63500</xdr:rowOff>
    </xdr:to>
    <xdr:pic>
      <xdr:nvPicPr>
        <xdr:cNvPr id="6819" name="Subgraph-janeann421">
          <a:extLst>
            <a:ext uri="{FF2B5EF4-FFF2-40B4-BE49-F238E27FC236}">
              <a16:creationId xmlns:a16="http://schemas.microsoft.com/office/drawing/2014/main" id="{82A34BED-665A-4CF7-AE18-159BD834E42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78999150"/>
          <a:ext cx="482600" cy="317500"/>
        </a:xfrm>
        <a:prstGeom prst="rect">
          <a:avLst/>
        </a:prstGeom>
      </xdr:spPr>
    </xdr:pic>
    <xdr:clientData/>
  </xdr:twoCellAnchor>
  <xdr:twoCellAnchor editAs="oneCell">
    <xdr:from>
      <xdr:col>1</xdr:col>
      <xdr:colOff>28575</xdr:colOff>
      <xdr:row>1829</xdr:row>
      <xdr:rowOff>120650</xdr:rowOff>
    </xdr:from>
    <xdr:to>
      <xdr:col>1</xdr:col>
      <xdr:colOff>511175</xdr:colOff>
      <xdr:row>1830</xdr:row>
      <xdr:rowOff>66675</xdr:rowOff>
    </xdr:to>
    <xdr:pic>
      <xdr:nvPicPr>
        <xdr:cNvPr id="6821" name="Subgraph-MarGarrido14">
          <a:extLst>
            <a:ext uri="{FF2B5EF4-FFF2-40B4-BE49-F238E27FC236}">
              <a16:creationId xmlns:a16="http://schemas.microsoft.com/office/drawing/2014/main" id="{1AFA66CF-4E80-4ACF-AB8C-066F827D9F2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9367450"/>
          <a:ext cx="482600" cy="317500"/>
        </a:xfrm>
        <a:prstGeom prst="rect">
          <a:avLst/>
        </a:prstGeom>
      </xdr:spPr>
    </xdr:pic>
    <xdr:clientData/>
  </xdr:twoCellAnchor>
  <xdr:twoCellAnchor editAs="oneCell">
    <xdr:from>
      <xdr:col>1</xdr:col>
      <xdr:colOff>28575</xdr:colOff>
      <xdr:row>1830</xdr:row>
      <xdr:rowOff>117475</xdr:rowOff>
    </xdr:from>
    <xdr:to>
      <xdr:col>1</xdr:col>
      <xdr:colOff>511175</xdr:colOff>
      <xdr:row>1831</xdr:row>
      <xdr:rowOff>63500</xdr:rowOff>
    </xdr:to>
    <xdr:pic>
      <xdr:nvPicPr>
        <xdr:cNvPr id="6823" name="Subgraph-OJICID1">
          <a:extLst>
            <a:ext uri="{FF2B5EF4-FFF2-40B4-BE49-F238E27FC236}">
              <a16:creationId xmlns:a16="http://schemas.microsoft.com/office/drawing/2014/main" id="{CCD6F809-0E78-4FAA-9FA3-E752E41B800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79735750"/>
          <a:ext cx="482600" cy="317500"/>
        </a:xfrm>
        <a:prstGeom prst="rect">
          <a:avLst/>
        </a:prstGeom>
      </xdr:spPr>
    </xdr:pic>
    <xdr:clientData/>
  </xdr:twoCellAnchor>
  <xdr:twoCellAnchor editAs="oneCell">
    <xdr:from>
      <xdr:col>1</xdr:col>
      <xdr:colOff>28575</xdr:colOff>
      <xdr:row>1831</xdr:row>
      <xdr:rowOff>114300</xdr:rowOff>
    </xdr:from>
    <xdr:to>
      <xdr:col>1</xdr:col>
      <xdr:colOff>511175</xdr:colOff>
      <xdr:row>1832</xdr:row>
      <xdr:rowOff>66675</xdr:rowOff>
    </xdr:to>
    <xdr:pic>
      <xdr:nvPicPr>
        <xdr:cNvPr id="6825" name="Subgraph-MissB_74">
          <a:extLst>
            <a:ext uri="{FF2B5EF4-FFF2-40B4-BE49-F238E27FC236}">
              <a16:creationId xmlns:a16="http://schemas.microsoft.com/office/drawing/2014/main" id="{A054783D-88B5-4963-9F37-2D7F32564C3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0104050"/>
          <a:ext cx="482600" cy="317500"/>
        </a:xfrm>
        <a:prstGeom prst="rect">
          <a:avLst/>
        </a:prstGeom>
      </xdr:spPr>
    </xdr:pic>
    <xdr:clientData/>
  </xdr:twoCellAnchor>
  <xdr:twoCellAnchor editAs="oneCell">
    <xdr:from>
      <xdr:col>1</xdr:col>
      <xdr:colOff>28575</xdr:colOff>
      <xdr:row>1832</xdr:row>
      <xdr:rowOff>111125</xdr:rowOff>
    </xdr:from>
    <xdr:to>
      <xdr:col>1</xdr:col>
      <xdr:colOff>511175</xdr:colOff>
      <xdr:row>1833</xdr:row>
      <xdr:rowOff>57150</xdr:rowOff>
    </xdr:to>
    <xdr:pic>
      <xdr:nvPicPr>
        <xdr:cNvPr id="6827" name="Subgraph-KekoJones_27">
          <a:extLst>
            <a:ext uri="{FF2B5EF4-FFF2-40B4-BE49-F238E27FC236}">
              <a16:creationId xmlns:a16="http://schemas.microsoft.com/office/drawing/2014/main" id="{47331BB9-FFD8-47BF-8EE3-70B376A343A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0472350"/>
          <a:ext cx="482600" cy="317500"/>
        </a:xfrm>
        <a:prstGeom prst="rect">
          <a:avLst/>
        </a:prstGeom>
      </xdr:spPr>
    </xdr:pic>
    <xdr:clientData/>
  </xdr:twoCellAnchor>
  <xdr:twoCellAnchor editAs="oneCell">
    <xdr:from>
      <xdr:col>1</xdr:col>
      <xdr:colOff>28575</xdr:colOff>
      <xdr:row>1833</xdr:row>
      <xdr:rowOff>107950</xdr:rowOff>
    </xdr:from>
    <xdr:to>
      <xdr:col>1</xdr:col>
      <xdr:colOff>511175</xdr:colOff>
      <xdr:row>1834</xdr:row>
      <xdr:rowOff>53975</xdr:rowOff>
    </xdr:to>
    <xdr:pic>
      <xdr:nvPicPr>
        <xdr:cNvPr id="6829" name="Subgraph-wallstwolverine">
          <a:extLst>
            <a:ext uri="{FF2B5EF4-FFF2-40B4-BE49-F238E27FC236}">
              <a16:creationId xmlns:a16="http://schemas.microsoft.com/office/drawing/2014/main" id="{154618F6-595E-48A5-B542-86AA2DB88F8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0840650"/>
          <a:ext cx="482600" cy="317500"/>
        </a:xfrm>
        <a:prstGeom prst="rect">
          <a:avLst/>
        </a:prstGeom>
      </xdr:spPr>
    </xdr:pic>
    <xdr:clientData/>
  </xdr:twoCellAnchor>
  <xdr:twoCellAnchor editAs="oneCell">
    <xdr:from>
      <xdr:col>1</xdr:col>
      <xdr:colOff>28575</xdr:colOff>
      <xdr:row>1834</xdr:row>
      <xdr:rowOff>104775</xdr:rowOff>
    </xdr:from>
    <xdr:to>
      <xdr:col>1</xdr:col>
      <xdr:colOff>511175</xdr:colOff>
      <xdr:row>1835</xdr:row>
      <xdr:rowOff>44450</xdr:rowOff>
    </xdr:to>
    <xdr:pic>
      <xdr:nvPicPr>
        <xdr:cNvPr id="6831" name="Subgraph-RousseauCS">
          <a:extLst>
            <a:ext uri="{FF2B5EF4-FFF2-40B4-BE49-F238E27FC236}">
              <a16:creationId xmlns:a16="http://schemas.microsoft.com/office/drawing/2014/main" id="{4138849C-DFA9-4658-A9E8-8DAB65F3B13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81208950"/>
          <a:ext cx="482600" cy="317500"/>
        </a:xfrm>
        <a:prstGeom prst="rect">
          <a:avLst/>
        </a:prstGeom>
      </xdr:spPr>
    </xdr:pic>
    <xdr:clientData/>
  </xdr:twoCellAnchor>
  <xdr:twoCellAnchor editAs="oneCell">
    <xdr:from>
      <xdr:col>1</xdr:col>
      <xdr:colOff>28575</xdr:colOff>
      <xdr:row>1835</xdr:row>
      <xdr:rowOff>101600</xdr:rowOff>
    </xdr:from>
    <xdr:to>
      <xdr:col>1</xdr:col>
      <xdr:colOff>511175</xdr:colOff>
      <xdr:row>1836</xdr:row>
      <xdr:rowOff>47625</xdr:rowOff>
    </xdr:to>
    <xdr:pic>
      <xdr:nvPicPr>
        <xdr:cNvPr id="6833" name="Subgraph-Mar56474029">
          <a:extLst>
            <a:ext uri="{FF2B5EF4-FFF2-40B4-BE49-F238E27FC236}">
              <a16:creationId xmlns:a16="http://schemas.microsoft.com/office/drawing/2014/main" id="{82D2085F-62DB-4530-9F74-206F0375291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81577250"/>
          <a:ext cx="482600" cy="317500"/>
        </a:xfrm>
        <a:prstGeom prst="rect">
          <a:avLst/>
        </a:prstGeom>
      </xdr:spPr>
    </xdr:pic>
    <xdr:clientData/>
  </xdr:twoCellAnchor>
  <xdr:twoCellAnchor editAs="oneCell">
    <xdr:from>
      <xdr:col>1</xdr:col>
      <xdr:colOff>28575</xdr:colOff>
      <xdr:row>1836</xdr:row>
      <xdr:rowOff>98425</xdr:rowOff>
    </xdr:from>
    <xdr:to>
      <xdr:col>1</xdr:col>
      <xdr:colOff>511175</xdr:colOff>
      <xdr:row>1837</xdr:row>
      <xdr:rowOff>44450</xdr:rowOff>
    </xdr:to>
    <xdr:pic>
      <xdr:nvPicPr>
        <xdr:cNvPr id="6835" name="Subgraph-Quijote_cuerdo">
          <a:extLst>
            <a:ext uri="{FF2B5EF4-FFF2-40B4-BE49-F238E27FC236}">
              <a16:creationId xmlns:a16="http://schemas.microsoft.com/office/drawing/2014/main" id="{C532E1E1-2E0F-42DB-842A-A8A82622293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81945550"/>
          <a:ext cx="482600" cy="317500"/>
        </a:xfrm>
        <a:prstGeom prst="rect">
          <a:avLst/>
        </a:prstGeom>
      </xdr:spPr>
    </xdr:pic>
    <xdr:clientData/>
  </xdr:twoCellAnchor>
  <xdr:twoCellAnchor editAs="oneCell">
    <xdr:from>
      <xdr:col>1</xdr:col>
      <xdr:colOff>28575</xdr:colOff>
      <xdr:row>1837</xdr:row>
      <xdr:rowOff>95250</xdr:rowOff>
    </xdr:from>
    <xdr:to>
      <xdr:col>1</xdr:col>
      <xdr:colOff>511175</xdr:colOff>
      <xdr:row>1838</xdr:row>
      <xdr:rowOff>47625</xdr:rowOff>
    </xdr:to>
    <xdr:pic>
      <xdr:nvPicPr>
        <xdr:cNvPr id="6837" name="Subgraph-Javihh33">
          <a:extLst>
            <a:ext uri="{FF2B5EF4-FFF2-40B4-BE49-F238E27FC236}">
              <a16:creationId xmlns:a16="http://schemas.microsoft.com/office/drawing/2014/main" id="{169AB248-37F4-46D9-A4F5-468A616C7B6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82313850"/>
          <a:ext cx="482600" cy="317500"/>
        </a:xfrm>
        <a:prstGeom prst="rect">
          <a:avLst/>
        </a:prstGeom>
      </xdr:spPr>
    </xdr:pic>
    <xdr:clientData/>
  </xdr:twoCellAnchor>
  <xdr:twoCellAnchor editAs="oneCell">
    <xdr:from>
      <xdr:col>1</xdr:col>
      <xdr:colOff>28575</xdr:colOff>
      <xdr:row>1838</xdr:row>
      <xdr:rowOff>92075</xdr:rowOff>
    </xdr:from>
    <xdr:to>
      <xdr:col>1</xdr:col>
      <xdr:colOff>511175</xdr:colOff>
      <xdr:row>1839</xdr:row>
      <xdr:rowOff>38100</xdr:rowOff>
    </xdr:to>
    <xdr:pic>
      <xdr:nvPicPr>
        <xdr:cNvPr id="6839" name="Subgraph-juanrallo">
          <a:extLst>
            <a:ext uri="{FF2B5EF4-FFF2-40B4-BE49-F238E27FC236}">
              <a16:creationId xmlns:a16="http://schemas.microsoft.com/office/drawing/2014/main" id="{25627221-8D8F-4EA8-AFBE-493AA9B37F3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82682150"/>
          <a:ext cx="482600" cy="317500"/>
        </a:xfrm>
        <a:prstGeom prst="rect">
          <a:avLst/>
        </a:prstGeom>
      </xdr:spPr>
    </xdr:pic>
    <xdr:clientData/>
  </xdr:twoCellAnchor>
  <xdr:twoCellAnchor editAs="oneCell">
    <xdr:from>
      <xdr:col>1</xdr:col>
      <xdr:colOff>28575</xdr:colOff>
      <xdr:row>1839</xdr:row>
      <xdr:rowOff>88900</xdr:rowOff>
    </xdr:from>
    <xdr:to>
      <xdr:col>1</xdr:col>
      <xdr:colOff>511175</xdr:colOff>
      <xdr:row>1840</xdr:row>
      <xdr:rowOff>34925</xdr:rowOff>
    </xdr:to>
    <xdr:pic>
      <xdr:nvPicPr>
        <xdr:cNvPr id="6841" name="Subgraph-clubdeviernes">
          <a:extLst>
            <a:ext uri="{FF2B5EF4-FFF2-40B4-BE49-F238E27FC236}">
              <a16:creationId xmlns:a16="http://schemas.microsoft.com/office/drawing/2014/main" id="{21EB71C5-B994-4BA7-9AF4-D4C06940241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83050450"/>
          <a:ext cx="482600" cy="317500"/>
        </a:xfrm>
        <a:prstGeom prst="rect">
          <a:avLst/>
        </a:prstGeom>
      </xdr:spPr>
    </xdr:pic>
    <xdr:clientData/>
  </xdr:twoCellAnchor>
  <xdr:twoCellAnchor editAs="oneCell">
    <xdr:from>
      <xdr:col>1</xdr:col>
      <xdr:colOff>28575</xdr:colOff>
      <xdr:row>1840</xdr:row>
      <xdr:rowOff>85725</xdr:rowOff>
    </xdr:from>
    <xdr:to>
      <xdr:col>1</xdr:col>
      <xdr:colOff>511175</xdr:colOff>
      <xdr:row>1841</xdr:row>
      <xdr:rowOff>25400</xdr:rowOff>
    </xdr:to>
    <xdr:pic>
      <xdr:nvPicPr>
        <xdr:cNvPr id="6843" name="Subgraph-Love_Infusion">
          <a:extLst>
            <a:ext uri="{FF2B5EF4-FFF2-40B4-BE49-F238E27FC236}">
              <a16:creationId xmlns:a16="http://schemas.microsoft.com/office/drawing/2014/main" id="{D929F2F1-164E-4A15-B3BE-286974B5A82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83418750"/>
          <a:ext cx="482600" cy="317500"/>
        </a:xfrm>
        <a:prstGeom prst="rect">
          <a:avLst/>
        </a:prstGeom>
      </xdr:spPr>
    </xdr:pic>
    <xdr:clientData/>
  </xdr:twoCellAnchor>
  <xdr:twoCellAnchor editAs="oneCell">
    <xdr:from>
      <xdr:col>1</xdr:col>
      <xdr:colOff>28575</xdr:colOff>
      <xdr:row>1841</xdr:row>
      <xdr:rowOff>82550</xdr:rowOff>
    </xdr:from>
    <xdr:to>
      <xdr:col>1</xdr:col>
      <xdr:colOff>511175</xdr:colOff>
      <xdr:row>1842</xdr:row>
      <xdr:rowOff>28575</xdr:rowOff>
    </xdr:to>
    <xdr:pic>
      <xdr:nvPicPr>
        <xdr:cNvPr id="6845" name="Subgraph-EM_KA_17">
          <a:extLst>
            <a:ext uri="{FF2B5EF4-FFF2-40B4-BE49-F238E27FC236}">
              <a16:creationId xmlns:a16="http://schemas.microsoft.com/office/drawing/2014/main" id="{3E696237-7EC8-4951-9827-DD4F228F229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83787050"/>
          <a:ext cx="482600" cy="317500"/>
        </a:xfrm>
        <a:prstGeom prst="rect">
          <a:avLst/>
        </a:prstGeom>
      </xdr:spPr>
    </xdr:pic>
    <xdr:clientData/>
  </xdr:twoCellAnchor>
  <xdr:twoCellAnchor editAs="oneCell">
    <xdr:from>
      <xdr:col>1</xdr:col>
      <xdr:colOff>28575</xdr:colOff>
      <xdr:row>1842</xdr:row>
      <xdr:rowOff>79375</xdr:rowOff>
    </xdr:from>
    <xdr:to>
      <xdr:col>1</xdr:col>
      <xdr:colOff>511175</xdr:colOff>
      <xdr:row>1843</xdr:row>
      <xdr:rowOff>25400</xdr:rowOff>
    </xdr:to>
    <xdr:pic>
      <xdr:nvPicPr>
        <xdr:cNvPr id="6847" name="Subgraph-TombStoneWyatt">
          <a:extLst>
            <a:ext uri="{FF2B5EF4-FFF2-40B4-BE49-F238E27FC236}">
              <a16:creationId xmlns:a16="http://schemas.microsoft.com/office/drawing/2014/main" id="{FFB85FD1-23DC-4E09-8E1A-0DCFB8EDA97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84155350"/>
          <a:ext cx="482600" cy="317500"/>
        </a:xfrm>
        <a:prstGeom prst="rect">
          <a:avLst/>
        </a:prstGeom>
      </xdr:spPr>
    </xdr:pic>
    <xdr:clientData/>
  </xdr:twoCellAnchor>
  <xdr:twoCellAnchor editAs="oneCell">
    <xdr:from>
      <xdr:col>1</xdr:col>
      <xdr:colOff>28575</xdr:colOff>
      <xdr:row>1843</xdr:row>
      <xdr:rowOff>76200</xdr:rowOff>
    </xdr:from>
    <xdr:to>
      <xdr:col>1</xdr:col>
      <xdr:colOff>511175</xdr:colOff>
      <xdr:row>1844</xdr:row>
      <xdr:rowOff>28575</xdr:rowOff>
    </xdr:to>
    <xdr:pic>
      <xdr:nvPicPr>
        <xdr:cNvPr id="6849" name="Subgraph-BILLMELVIN15">
          <a:extLst>
            <a:ext uri="{FF2B5EF4-FFF2-40B4-BE49-F238E27FC236}">
              <a16:creationId xmlns:a16="http://schemas.microsoft.com/office/drawing/2014/main" id="{435907B3-9C63-4888-8987-2ADDA08643F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4523650"/>
          <a:ext cx="482600" cy="317500"/>
        </a:xfrm>
        <a:prstGeom prst="rect">
          <a:avLst/>
        </a:prstGeom>
      </xdr:spPr>
    </xdr:pic>
    <xdr:clientData/>
  </xdr:twoCellAnchor>
  <xdr:twoCellAnchor editAs="oneCell">
    <xdr:from>
      <xdr:col>1</xdr:col>
      <xdr:colOff>28575</xdr:colOff>
      <xdr:row>1844</xdr:row>
      <xdr:rowOff>73025</xdr:rowOff>
    </xdr:from>
    <xdr:to>
      <xdr:col>1</xdr:col>
      <xdr:colOff>511175</xdr:colOff>
      <xdr:row>1845</xdr:row>
      <xdr:rowOff>19050</xdr:rowOff>
    </xdr:to>
    <xdr:pic>
      <xdr:nvPicPr>
        <xdr:cNvPr id="6851" name="Subgraph-JackieHardCoreG">
          <a:extLst>
            <a:ext uri="{FF2B5EF4-FFF2-40B4-BE49-F238E27FC236}">
              <a16:creationId xmlns:a16="http://schemas.microsoft.com/office/drawing/2014/main" id="{99B0122D-2F60-48D2-AC5E-44C6EE6F2C7C}"/>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684891950"/>
          <a:ext cx="482600" cy="317500"/>
        </a:xfrm>
        <a:prstGeom prst="rect">
          <a:avLst/>
        </a:prstGeom>
      </xdr:spPr>
    </xdr:pic>
    <xdr:clientData/>
  </xdr:twoCellAnchor>
  <xdr:twoCellAnchor editAs="oneCell">
    <xdr:from>
      <xdr:col>1</xdr:col>
      <xdr:colOff>28575</xdr:colOff>
      <xdr:row>1845</xdr:row>
      <xdr:rowOff>69850</xdr:rowOff>
    </xdr:from>
    <xdr:to>
      <xdr:col>1</xdr:col>
      <xdr:colOff>511175</xdr:colOff>
      <xdr:row>1846</xdr:row>
      <xdr:rowOff>15875</xdr:rowOff>
    </xdr:to>
    <xdr:pic>
      <xdr:nvPicPr>
        <xdr:cNvPr id="6853" name="Subgraph-ginguh_cupid">
          <a:extLst>
            <a:ext uri="{FF2B5EF4-FFF2-40B4-BE49-F238E27FC236}">
              <a16:creationId xmlns:a16="http://schemas.microsoft.com/office/drawing/2014/main" id="{90A0B8C9-0E73-4118-9265-1DB42853BA2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85260250"/>
          <a:ext cx="482600" cy="317500"/>
        </a:xfrm>
        <a:prstGeom prst="rect">
          <a:avLst/>
        </a:prstGeom>
      </xdr:spPr>
    </xdr:pic>
    <xdr:clientData/>
  </xdr:twoCellAnchor>
  <xdr:twoCellAnchor editAs="oneCell">
    <xdr:from>
      <xdr:col>1</xdr:col>
      <xdr:colOff>28575</xdr:colOff>
      <xdr:row>1846</xdr:row>
      <xdr:rowOff>66675</xdr:rowOff>
    </xdr:from>
    <xdr:to>
      <xdr:col>1</xdr:col>
      <xdr:colOff>511175</xdr:colOff>
      <xdr:row>1847</xdr:row>
      <xdr:rowOff>6350</xdr:rowOff>
    </xdr:to>
    <xdr:pic>
      <xdr:nvPicPr>
        <xdr:cNvPr id="6855" name="Subgraph-Jeanguypatateru">
          <a:extLst>
            <a:ext uri="{FF2B5EF4-FFF2-40B4-BE49-F238E27FC236}">
              <a16:creationId xmlns:a16="http://schemas.microsoft.com/office/drawing/2014/main" id="{62A9EA68-70C4-4E6C-8F30-980914BB90B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5628550"/>
          <a:ext cx="482600" cy="317500"/>
        </a:xfrm>
        <a:prstGeom prst="rect">
          <a:avLst/>
        </a:prstGeom>
      </xdr:spPr>
    </xdr:pic>
    <xdr:clientData/>
  </xdr:twoCellAnchor>
  <xdr:twoCellAnchor editAs="oneCell">
    <xdr:from>
      <xdr:col>1</xdr:col>
      <xdr:colOff>28575</xdr:colOff>
      <xdr:row>1847</xdr:row>
      <xdr:rowOff>63500</xdr:rowOff>
    </xdr:from>
    <xdr:to>
      <xdr:col>1</xdr:col>
      <xdr:colOff>511175</xdr:colOff>
      <xdr:row>1848</xdr:row>
      <xdr:rowOff>9525</xdr:rowOff>
    </xdr:to>
    <xdr:pic>
      <xdr:nvPicPr>
        <xdr:cNvPr id="6857" name="Subgraph-magills_">
          <a:extLst>
            <a:ext uri="{FF2B5EF4-FFF2-40B4-BE49-F238E27FC236}">
              <a16:creationId xmlns:a16="http://schemas.microsoft.com/office/drawing/2014/main" id="{52CE8C1C-7C6A-4BD1-8870-37EB7E926D8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5996850"/>
          <a:ext cx="482600" cy="317500"/>
        </a:xfrm>
        <a:prstGeom prst="rect">
          <a:avLst/>
        </a:prstGeom>
      </xdr:spPr>
    </xdr:pic>
    <xdr:clientData/>
  </xdr:twoCellAnchor>
  <xdr:twoCellAnchor editAs="oneCell">
    <xdr:from>
      <xdr:col>1</xdr:col>
      <xdr:colOff>28575</xdr:colOff>
      <xdr:row>1848</xdr:row>
      <xdr:rowOff>60325</xdr:rowOff>
    </xdr:from>
    <xdr:to>
      <xdr:col>1</xdr:col>
      <xdr:colOff>511175</xdr:colOff>
      <xdr:row>1849</xdr:row>
      <xdr:rowOff>6350</xdr:rowOff>
    </xdr:to>
    <xdr:pic>
      <xdr:nvPicPr>
        <xdr:cNvPr id="6859" name="Subgraph-jtLOL">
          <a:extLst>
            <a:ext uri="{FF2B5EF4-FFF2-40B4-BE49-F238E27FC236}">
              <a16:creationId xmlns:a16="http://schemas.microsoft.com/office/drawing/2014/main" id="{F1F86766-A804-47FF-939B-A7CBE0508CD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6365150"/>
          <a:ext cx="482600" cy="317500"/>
        </a:xfrm>
        <a:prstGeom prst="rect">
          <a:avLst/>
        </a:prstGeom>
      </xdr:spPr>
    </xdr:pic>
    <xdr:clientData/>
  </xdr:twoCellAnchor>
  <xdr:twoCellAnchor editAs="oneCell">
    <xdr:from>
      <xdr:col>1</xdr:col>
      <xdr:colOff>28575</xdr:colOff>
      <xdr:row>1849</xdr:row>
      <xdr:rowOff>57150</xdr:rowOff>
    </xdr:from>
    <xdr:to>
      <xdr:col>1</xdr:col>
      <xdr:colOff>511175</xdr:colOff>
      <xdr:row>1850</xdr:row>
      <xdr:rowOff>9525</xdr:rowOff>
    </xdr:to>
    <xdr:pic>
      <xdr:nvPicPr>
        <xdr:cNvPr id="6861" name="Subgraph-tkelce">
          <a:extLst>
            <a:ext uri="{FF2B5EF4-FFF2-40B4-BE49-F238E27FC236}">
              <a16:creationId xmlns:a16="http://schemas.microsoft.com/office/drawing/2014/main" id="{8767F580-DD6B-4F67-8C69-277C5411DF1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86733450"/>
          <a:ext cx="482600" cy="317500"/>
        </a:xfrm>
        <a:prstGeom prst="rect">
          <a:avLst/>
        </a:prstGeom>
      </xdr:spPr>
    </xdr:pic>
    <xdr:clientData/>
  </xdr:twoCellAnchor>
  <xdr:twoCellAnchor editAs="oneCell">
    <xdr:from>
      <xdr:col>1</xdr:col>
      <xdr:colOff>28575</xdr:colOff>
      <xdr:row>1850</xdr:row>
      <xdr:rowOff>53975</xdr:rowOff>
    </xdr:from>
    <xdr:to>
      <xdr:col>1</xdr:col>
      <xdr:colOff>511175</xdr:colOff>
      <xdr:row>1851</xdr:row>
      <xdr:rowOff>0</xdr:rowOff>
    </xdr:to>
    <xdr:pic>
      <xdr:nvPicPr>
        <xdr:cNvPr id="6863" name="Subgraph-donlemon">
          <a:extLst>
            <a:ext uri="{FF2B5EF4-FFF2-40B4-BE49-F238E27FC236}">
              <a16:creationId xmlns:a16="http://schemas.microsoft.com/office/drawing/2014/main" id="{509FC7C6-9AF1-4417-8D7E-C4A651EC3A5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87101750"/>
          <a:ext cx="482600" cy="317500"/>
        </a:xfrm>
        <a:prstGeom prst="rect">
          <a:avLst/>
        </a:prstGeom>
      </xdr:spPr>
    </xdr:pic>
    <xdr:clientData/>
  </xdr:twoCellAnchor>
  <xdr:twoCellAnchor editAs="oneCell">
    <xdr:from>
      <xdr:col>1</xdr:col>
      <xdr:colOff>28575</xdr:colOff>
      <xdr:row>1851</xdr:row>
      <xdr:rowOff>50800</xdr:rowOff>
    </xdr:from>
    <xdr:to>
      <xdr:col>1</xdr:col>
      <xdr:colOff>511175</xdr:colOff>
      <xdr:row>1852</xdr:row>
      <xdr:rowOff>1058</xdr:rowOff>
    </xdr:to>
    <xdr:pic>
      <xdr:nvPicPr>
        <xdr:cNvPr id="6865" name="Subgraph-CaptainDefiant">
          <a:extLst>
            <a:ext uri="{FF2B5EF4-FFF2-40B4-BE49-F238E27FC236}">
              <a16:creationId xmlns:a16="http://schemas.microsoft.com/office/drawing/2014/main" id="{B5DEE836-129E-442F-820E-35B49EA06A6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7470050"/>
          <a:ext cx="482600" cy="317500"/>
        </a:xfrm>
        <a:prstGeom prst="rect">
          <a:avLst/>
        </a:prstGeom>
      </xdr:spPr>
    </xdr:pic>
    <xdr:clientData/>
  </xdr:twoCellAnchor>
  <xdr:twoCellAnchor editAs="oneCell">
    <xdr:from>
      <xdr:col>1</xdr:col>
      <xdr:colOff>28575</xdr:colOff>
      <xdr:row>1852</xdr:row>
      <xdr:rowOff>47625</xdr:rowOff>
    </xdr:from>
    <xdr:to>
      <xdr:col>1</xdr:col>
      <xdr:colOff>511175</xdr:colOff>
      <xdr:row>1853</xdr:row>
      <xdr:rowOff>1058</xdr:rowOff>
    </xdr:to>
    <xdr:pic>
      <xdr:nvPicPr>
        <xdr:cNvPr id="6867" name="Subgraph-JessicaFinnNYC">
          <a:extLst>
            <a:ext uri="{FF2B5EF4-FFF2-40B4-BE49-F238E27FC236}">
              <a16:creationId xmlns:a16="http://schemas.microsoft.com/office/drawing/2014/main" id="{20914405-323B-4846-9C15-D4A5F0E18FBC}"/>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687838350"/>
          <a:ext cx="482600" cy="317500"/>
        </a:xfrm>
        <a:prstGeom prst="rect">
          <a:avLst/>
        </a:prstGeom>
      </xdr:spPr>
    </xdr:pic>
    <xdr:clientData/>
  </xdr:twoCellAnchor>
  <xdr:twoCellAnchor editAs="oneCell">
    <xdr:from>
      <xdr:col>1</xdr:col>
      <xdr:colOff>28575</xdr:colOff>
      <xdr:row>1853</xdr:row>
      <xdr:rowOff>44450</xdr:rowOff>
    </xdr:from>
    <xdr:to>
      <xdr:col>1</xdr:col>
      <xdr:colOff>511175</xdr:colOff>
      <xdr:row>1853</xdr:row>
      <xdr:rowOff>361950</xdr:rowOff>
    </xdr:to>
    <xdr:pic>
      <xdr:nvPicPr>
        <xdr:cNvPr id="6869" name="Subgraph-JoeBorelliNYC">
          <a:extLst>
            <a:ext uri="{FF2B5EF4-FFF2-40B4-BE49-F238E27FC236}">
              <a16:creationId xmlns:a16="http://schemas.microsoft.com/office/drawing/2014/main" id="{46255006-0DFC-4EDA-B4D1-74AF7281D77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8206650"/>
          <a:ext cx="482600" cy="317500"/>
        </a:xfrm>
        <a:prstGeom prst="rect">
          <a:avLst/>
        </a:prstGeom>
      </xdr:spPr>
    </xdr:pic>
    <xdr:clientData/>
  </xdr:twoCellAnchor>
  <xdr:twoCellAnchor editAs="oneCell">
    <xdr:from>
      <xdr:col>1</xdr:col>
      <xdr:colOff>28575</xdr:colOff>
      <xdr:row>1854</xdr:row>
      <xdr:rowOff>41275</xdr:rowOff>
    </xdr:from>
    <xdr:to>
      <xdr:col>1</xdr:col>
      <xdr:colOff>511175</xdr:colOff>
      <xdr:row>1854</xdr:row>
      <xdr:rowOff>358775</xdr:rowOff>
    </xdr:to>
    <xdr:pic>
      <xdr:nvPicPr>
        <xdr:cNvPr id="6871" name="Subgraph-bernieblackbern">
          <a:extLst>
            <a:ext uri="{FF2B5EF4-FFF2-40B4-BE49-F238E27FC236}">
              <a16:creationId xmlns:a16="http://schemas.microsoft.com/office/drawing/2014/main" id="{2FA8E982-078C-459D-940B-9EF6718AFB2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88574950"/>
          <a:ext cx="482600" cy="317500"/>
        </a:xfrm>
        <a:prstGeom prst="rect">
          <a:avLst/>
        </a:prstGeom>
      </xdr:spPr>
    </xdr:pic>
    <xdr:clientData/>
  </xdr:twoCellAnchor>
  <xdr:twoCellAnchor editAs="oneCell">
    <xdr:from>
      <xdr:col>1</xdr:col>
      <xdr:colOff>28575</xdr:colOff>
      <xdr:row>1855</xdr:row>
      <xdr:rowOff>38100</xdr:rowOff>
    </xdr:from>
    <xdr:to>
      <xdr:col>1</xdr:col>
      <xdr:colOff>511175</xdr:colOff>
      <xdr:row>1855</xdr:row>
      <xdr:rowOff>349250</xdr:rowOff>
    </xdr:to>
    <xdr:pic>
      <xdr:nvPicPr>
        <xdr:cNvPr id="6873" name="Subgraph-1107kgreen">
          <a:extLst>
            <a:ext uri="{FF2B5EF4-FFF2-40B4-BE49-F238E27FC236}">
              <a16:creationId xmlns:a16="http://schemas.microsoft.com/office/drawing/2014/main" id="{A0165CC2-A411-4EE5-82B0-358E01A0D61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88943250"/>
          <a:ext cx="482600" cy="317500"/>
        </a:xfrm>
        <a:prstGeom prst="rect">
          <a:avLst/>
        </a:prstGeom>
      </xdr:spPr>
    </xdr:pic>
    <xdr:clientData/>
  </xdr:twoCellAnchor>
  <xdr:twoCellAnchor editAs="oneCell">
    <xdr:from>
      <xdr:col>1</xdr:col>
      <xdr:colOff>28575</xdr:colOff>
      <xdr:row>1856</xdr:row>
      <xdr:rowOff>34925</xdr:rowOff>
    </xdr:from>
    <xdr:to>
      <xdr:col>1</xdr:col>
      <xdr:colOff>511175</xdr:colOff>
      <xdr:row>1856</xdr:row>
      <xdr:rowOff>352425</xdr:rowOff>
    </xdr:to>
    <xdr:pic>
      <xdr:nvPicPr>
        <xdr:cNvPr id="6875" name="Subgraph-fox35orlando">
          <a:extLst>
            <a:ext uri="{FF2B5EF4-FFF2-40B4-BE49-F238E27FC236}">
              <a16:creationId xmlns:a16="http://schemas.microsoft.com/office/drawing/2014/main" id="{CBAADEA0-2B7D-44CE-B894-1C5F96E5503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89311550"/>
          <a:ext cx="482600" cy="317500"/>
        </a:xfrm>
        <a:prstGeom prst="rect">
          <a:avLst/>
        </a:prstGeom>
      </xdr:spPr>
    </xdr:pic>
    <xdr:clientData/>
  </xdr:twoCellAnchor>
  <xdr:twoCellAnchor editAs="oneCell">
    <xdr:from>
      <xdr:col>1</xdr:col>
      <xdr:colOff>28575</xdr:colOff>
      <xdr:row>1857</xdr:row>
      <xdr:rowOff>31750</xdr:rowOff>
    </xdr:from>
    <xdr:to>
      <xdr:col>1</xdr:col>
      <xdr:colOff>511175</xdr:colOff>
      <xdr:row>1857</xdr:row>
      <xdr:rowOff>349250</xdr:rowOff>
    </xdr:to>
    <xdr:pic>
      <xdr:nvPicPr>
        <xdr:cNvPr id="6877" name="Subgraph-TracyCa24689723">
          <a:extLst>
            <a:ext uri="{FF2B5EF4-FFF2-40B4-BE49-F238E27FC236}">
              <a16:creationId xmlns:a16="http://schemas.microsoft.com/office/drawing/2014/main" id="{6FBC2D40-A7B9-47D1-AA21-C41C031901E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89679850"/>
          <a:ext cx="482600" cy="317500"/>
        </a:xfrm>
        <a:prstGeom prst="rect">
          <a:avLst/>
        </a:prstGeom>
      </xdr:spPr>
    </xdr:pic>
    <xdr:clientData/>
  </xdr:twoCellAnchor>
  <xdr:twoCellAnchor editAs="oneCell">
    <xdr:from>
      <xdr:col>1</xdr:col>
      <xdr:colOff>28575</xdr:colOff>
      <xdr:row>1858</xdr:row>
      <xdr:rowOff>28575</xdr:rowOff>
    </xdr:from>
    <xdr:to>
      <xdr:col>1</xdr:col>
      <xdr:colOff>511175</xdr:colOff>
      <xdr:row>1858</xdr:row>
      <xdr:rowOff>352425</xdr:rowOff>
    </xdr:to>
    <xdr:pic>
      <xdr:nvPicPr>
        <xdr:cNvPr id="6879" name="Subgraph-Slynaa3">
          <a:extLst>
            <a:ext uri="{FF2B5EF4-FFF2-40B4-BE49-F238E27FC236}">
              <a16:creationId xmlns:a16="http://schemas.microsoft.com/office/drawing/2014/main" id="{AF58D0F1-6D78-49C9-8852-B7F18DE9DF0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90048150"/>
          <a:ext cx="482600" cy="317500"/>
        </a:xfrm>
        <a:prstGeom prst="rect">
          <a:avLst/>
        </a:prstGeom>
      </xdr:spPr>
    </xdr:pic>
    <xdr:clientData/>
  </xdr:twoCellAnchor>
  <xdr:twoCellAnchor editAs="oneCell">
    <xdr:from>
      <xdr:col>1</xdr:col>
      <xdr:colOff>28575</xdr:colOff>
      <xdr:row>1859</xdr:row>
      <xdr:rowOff>25400</xdr:rowOff>
    </xdr:from>
    <xdr:to>
      <xdr:col>1</xdr:col>
      <xdr:colOff>511175</xdr:colOff>
      <xdr:row>1859</xdr:row>
      <xdr:rowOff>342900</xdr:rowOff>
    </xdr:to>
    <xdr:pic>
      <xdr:nvPicPr>
        <xdr:cNvPr id="6881" name="Subgraph-nazlietate">
          <a:extLst>
            <a:ext uri="{FF2B5EF4-FFF2-40B4-BE49-F238E27FC236}">
              <a16:creationId xmlns:a16="http://schemas.microsoft.com/office/drawing/2014/main" id="{A29AAC09-6389-41E1-B811-A751D79C2C2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90416450"/>
          <a:ext cx="482600" cy="317500"/>
        </a:xfrm>
        <a:prstGeom prst="rect">
          <a:avLst/>
        </a:prstGeom>
      </xdr:spPr>
    </xdr:pic>
    <xdr:clientData/>
  </xdr:twoCellAnchor>
  <xdr:twoCellAnchor editAs="oneCell">
    <xdr:from>
      <xdr:col>1</xdr:col>
      <xdr:colOff>28575</xdr:colOff>
      <xdr:row>1860</xdr:row>
      <xdr:rowOff>22225</xdr:rowOff>
    </xdr:from>
    <xdr:to>
      <xdr:col>1</xdr:col>
      <xdr:colOff>511175</xdr:colOff>
      <xdr:row>1860</xdr:row>
      <xdr:rowOff>339725</xdr:rowOff>
    </xdr:to>
    <xdr:pic>
      <xdr:nvPicPr>
        <xdr:cNvPr id="6883" name="Subgraph-BBC">
          <a:extLst>
            <a:ext uri="{FF2B5EF4-FFF2-40B4-BE49-F238E27FC236}">
              <a16:creationId xmlns:a16="http://schemas.microsoft.com/office/drawing/2014/main" id="{288C8E3A-1FEC-4B33-8605-04E908AE480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0784750"/>
          <a:ext cx="482600" cy="317500"/>
        </a:xfrm>
        <a:prstGeom prst="rect">
          <a:avLst/>
        </a:prstGeom>
      </xdr:spPr>
    </xdr:pic>
    <xdr:clientData/>
  </xdr:twoCellAnchor>
  <xdr:twoCellAnchor editAs="oneCell">
    <xdr:from>
      <xdr:col>1</xdr:col>
      <xdr:colOff>28575</xdr:colOff>
      <xdr:row>1861</xdr:row>
      <xdr:rowOff>19050</xdr:rowOff>
    </xdr:from>
    <xdr:to>
      <xdr:col>1</xdr:col>
      <xdr:colOff>511175</xdr:colOff>
      <xdr:row>1861</xdr:row>
      <xdr:rowOff>330200</xdr:rowOff>
    </xdr:to>
    <xdr:pic>
      <xdr:nvPicPr>
        <xdr:cNvPr id="6885" name="Subgraph-UnknownRoad2">
          <a:extLst>
            <a:ext uri="{FF2B5EF4-FFF2-40B4-BE49-F238E27FC236}">
              <a16:creationId xmlns:a16="http://schemas.microsoft.com/office/drawing/2014/main" id="{EEC1CAA9-5E54-4C02-871D-04BCFBBF58A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1153050"/>
          <a:ext cx="482600" cy="317500"/>
        </a:xfrm>
        <a:prstGeom prst="rect">
          <a:avLst/>
        </a:prstGeom>
      </xdr:spPr>
    </xdr:pic>
    <xdr:clientData/>
  </xdr:twoCellAnchor>
  <xdr:twoCellAnchor editAs="oneCell">
    <xdr:from>
      <xdr:col>1</xdr:col>
      <xdr:colOff>28575</xdr:colOff>
      <xdr:row>1862</xdr:row>
      <xdr:rowOff>15875</xdr:rowOff>
    </xdr:from>
    <xdr:to>
      <xdr:col>1</xdr:col>
      <xdr:colOff>511175</xdr:colOff>
      <xdr:row>1862</xdr:row>
      <xdr:rowOff>333375</xdr:rowOff>
    </xdr:to>
    <xdr:pic>
      <xdr:nvPicPr>
        <xdr:cNvPr id="6887" name="Subgraph-SirHip90">
          <a:extLst>
            <a:ext uri="{FF2B5EF4-FFF2-40B4-BE49-F238E27FC236}">
              <a16:creationId xmlns:a16="http://schemas.microsoft.com/office/drawing/2014/main" id="{E398F5DB-27EB-49B4-90E2-94BFC970982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1521350"/>
          <a:ext cx="482600" cy="317500"/>
        </a:xfrm>
        <a:prstGeom prst="rect">
          <a:avLst/>
        </a:prstGeom>
      </xdr:spPr>
    </xdr:pic>
    <xdr:clientData/>
  </xdr:twoCellAnchor>
  <xdr:twoCellAnchor editAs="oneCell">
    <xdr:from>
      <xdr:col>1</xdr:col>
      <xdr:colOff>28575</xdr:colOff>
      <xdr:row>1863</xdr:row>
      <xdr:rowOff>12700</xdr:rowOff>
    </xdr:from>
    <xdr:to>
      <xdr:col>1</xdr:col>
      <xdr:colOff>511175</xdr:colOff>
      <xdr:row>1863</xdr:row>
      <xdr:rowOff>330200</xdr:rowOff>
    </xdr:to>
    <xdr:pic>
      <xdr:nvPicPr>
        <xdr:cNvPr id="6889" name="Subgraph-Sportsforlunch">
          <a:extLst>
            <a:ext uri="{FF2B5EF4-FFF2-40B4-BE49-F238E27FC236}">
              <a16:creationId xmlns:a16="http://schemas.microsoft.com/office/drawing/2014/main" id="{F326C537-0D0F-4A18-BBB6-781F19E6715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91889650"/>
          <a:ext cx="482600" cy="317500"/>
        </a:xfrm>
        <a:prstGeom prst="rect">
          <a:avLst/>
        </a:prstGeom>
      </xdr:spPr>
    </xdr:pic>
    <xdr:clientData/>
  </xdr:twoCellAnchor>
  <xdr:twoCellAnchor editAs="oneCell">
    <xdr:from>
      <xdr:col>1</xdr:col>
      <xdr:colOff>28575</xdr:colOff>
      <xdr:row>1864</xdr:row>
      <xdr:rowOff>9525</xdr:rowOff>
    </xdr:from>
    <xdr:to>
      <xdr:col>1</xdr:col>
      <xdr:colOff>511175</xdr:colOff>
      <xdr:row>1864</xdr:row>
      <xdr:rowOff>333375</xdr:rowOff>
    </xdr:to>
    <xdr:pic>
      <xdr:nvPicPr>
        <xdr:cNvPr id="6891" name="Subgraph-changereel2real">
          <a:extLst>
            <a:ext uri="{FF2B5EF4-FFF2-40B4-BE49-F238E27FC236}">
              <a16:creationId xmlns:a16="http://schemas.microsoft.com/office/drawing/2014/main" id="{AFEAC9F4-38D6-4AD1-8C01-97AF0797DAB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2257950"/>
          <a:ext cx="482600" cy="317500"/>
        </a:xfrm>
        <a:prstGeom prst="rect">
          <a:avLst/>
        </a:prstGeom>
      </xdr:spPr>
    </xdr:pic>
    <xdr:clientData/>
  </xdr:twoCellAnchor>
  <xdr:twoCellAnchor editAs="oneCell">
    <xdr:from>
      <xdr:col>1</xdr:col>
      <xdr:colOff>28575</xdr:colOff>
      <xdr:row>1865</xdr:row>
      <xdr:rowOff>6350</xdr:rowOff>
    </xdr:from>
    <xdr:to>
      <xdr:col>1</xdr:col>
      <xdr:colOff>511175</xdr:colOff>
      <xdr:row>1865</xdr:row>
      <xdr:rowOff>323850</xdr:rowOff>
    </xdr:to>
    <xdr:pic>
      <xdr:nvPicPr>
        <xdr:cNvPr id="6893" name="Subgraph-cschwengel">
          <a:extLst>
            <a:ext uri="{FF2B5EF4-FFF2-40B4-BE49-F238E27FC236}">
              <a16:creationId xmlns:a16="http://schemas.microsoft.com/office/drawing/2014/main" id="{28248655-9B33-4EDF-B32B-AF31739FB87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92626250"/>
          <a:ext cx="482600" cy="317500"/>
        </a:xfrm>
        <a:prstGeom prst="rect">
          <a:avLst/>
        </a:prstGeom>
      </xdr:spPr>
    </xdr:pic>
    <xdr:clientData/>
  </xdr:twoCellAnchor>
  <xdr:twoCellAnchor editAs="oneCell">
    <xdr:from>
      <xdr:col>1</xdr:col>
      <xdr:colOff>28575</xdr:colOff>
      <xdr:row>1866</xdr:row>
      <xdr:rowOff>3175</xdr:rowOff>
    </xdr:from>
    <xdr:to>
      <xdr:col>1</xdr:col>
      <xdr:colOff>511175</xdr:colOff>
      <xdr:row>1866</xdr:row>
      <xdr:rowOff>320675</xdr:rowOff>
    </xdr:to>
    <xdr:pic>
      <xdr:nvPicPr>
        <xdr:cNvPr id="6895" name="Subgraph-somoora">
          <a:extLst>
            <a:ext uri="{FF2B5EF4-FFF2-40B4-BE49-F238E27FC236}">
              <a16:creationId xmlns:a16="http://schemas.microsoft.com/office/drawing/2014/main" id="{11E78206-57C5-405D-824F-E99EFC364A3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2994550"/>
          <a:ext cx="482600" cy="317500"/>
        </a:xfrm>
        <a:prstGeom prst="rect">
          <a:avLst/>
        </a:prstGeom>
      </xdr:spPr>
    </xdr:pic>
    <xdr:clientData/>
  </xdr:twoCellAnchor>
  <xdr:twoCellAnchor editAs="oneCell">
    <xdr:from>
      <xdr:col>1</xdr:col>
      <xdr:colOff>28575</xdr:colOff>
      <xdr:row>1867</xdr:row>
      <xdr:rowOff>0</xdr:rowOff>
    </xdr:from>
    <xdr:to>
      <xdr:col>1</xdr:col>
      <xdr:colOff>511175</xdr:colOff>
      <xdr:row>1867</xdr:row>
      <xdr:rowOff>311150</xdr:rowOff>
    </xdr:to>
    <xdr:pic>
      <xdr:nvPicPr>
        <xdr:cNvPr id="6897" name="Subgraph-Vonnie932">
          <a:extLst>
            <a:ext uri="{FF2B5EF4-FFF2-40B4-BE49-F238E27FC236}">
              <a16:creationId xmlns:a16="http://schemas.microsoft.com/office/drawing/2014/main" id="{E9A37E71-053E-484E-ADF2-923D728B645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3362850"/>
          <a:ext cx="482600" cy="317500"/>
        </a:xfrm>
        <a:prstGeom prst="rect">
          <a:avLst/>
        </a:prstGeom>
      </xdr:spPr>
    </xdr:pic>
    <xdr:clientData/>
  </xdr:twoCellAnchor>
  <xdr:twoCellAnchor editAs="oneCell">
    <xdr:from>
      <xdr:col>1</xdr:col>
      <xdr:colOff>28575</xdr:colOff>
      <xdr:row>1867</xdr:row>
      <xdr:rowOff>368300</xdr:rowOff>
    </xdr:from>
    <xdr:to>
      <xdr:col>1</xdr:col>
      <xdr:colOff>511175</xdr:colOff>
      <xdr:row>1868</xdr:row>
      <xdr:rowOff>314325</xdr:rowOff>
    </xdr:to>
    <xdr:pic>
      <xdr:nvPicPr>
        <xdr:cNvPr id="6899" name="Subgraph-Webcamparrot">
          <a:extLst>
            <a:ext uri="{FF2B5EF4-FFF2-40B4-BE49-F238E27FC236}">
              <a16:creationId xmlns:a16="http://schemas.microsoft.com/office/drawing/2014/main" id="{2B58F1C7-3856-4E8C-B9D2-AECC104E74E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3731150"/>
          <a:ext cx="482600" cy="317500"/>
        </a:xfrm>
        <a:prstGeom prst="rect">
          <a:avLst/>
        </a:prstGeom>
      </xdr:spPr>
    </xdr:pic>
    <xdr:clientData/>
  </xdr:twoCellAnchor>
  <xdr:twoCellAnchor editAs="oneCell">
    <xdr:from>
      <xdr:col>1</xdr:col>
      <xdr:colOff>28575</xdr:colOff>
      <xdr:row>1868</xdr:row>
      <xdr:rowOff>365125</xdr:rowOff>
    </xdr:from>
    <xdr:to>
      <xdr:col>1</xdr:col>
      <xdr:colOff>511175</xdr:colOff>
      <xdr:row>1869</xdr:row>
      <xdr:rowOff>311150</xdr:rowOff>
    </xdr:to>
    <xdr:pic>
      <xdr:nvPicPr>
        <xdr:cNvPr id="6901" name="Subgraph-MichaelRapaport">
          <a:extLst>
            <a:ext uri="{FF2B5EF4-FFF2-40B4-BE49-F238E27FC236}">
              <a16:creationId xmlns:a16="http://schemas.microsoft.com/office/drawing/2014/main" id="{033483F6-8EE5-4FBD-A718-93A221E5E2A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94099450"/>
          <a:ext cx="482600" cy="317500"/>
        </a:xfrm>
        <a:prstGeom prst="rect">
          <a:avLst/>
        </a:prstGeom>
      </xdr:spPr>
    </xdr:pic>
    <xdr:clientData/>
  </xdr:twoCellAnchor>
  <xdr:twoCellAnchor editAs="oneCell">
    <xdr:from>
      <xdr:col>1</xdr:col>
      <xdr:colOff>28575</xdr:colOff>
      <xdr:row>1869</xdr:row>
      <xdr:rowOff>361950</xdr:rowOff>
    </xdr:from>
    <xdr:to>
      <xdr:col>1</xdr:col>
      <xdr:colOff>511175</xdr:colOff>
      <xdr:row>1870</xdr:row>
      <xdr:rowOff>314325</xdr:rowOff>
    </xdr:to>
    <xdr:pic>
      <xdr:nvPicPr>
        <xdr:cNvPr id="6903" name="Subgraph-getnickwright">
          <a:extLst>
            <a:ext uri="{FF2B5EF4-FFF2-40B4-BE49-F238E27FC236}">
              <a16:creationId xmlns:a16="http://schemas.microsoft.com/office/drawing/2014/main" id="{4075B489-C394-4EA2-9B9A-3D0235927A8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4467750"/>
          <a:ext cx="482600" cy="317500"/>
        </a:xfrm>
        <a:prstGeom prst="rect">
          <a:avLst/>
        </a:prstGeom>
      </xdr:spPr>
    </xdr:pic>
    <xdr:clientData/>
  </xdr:twoCellAnchor>
  <xdr:twoCellAnchor editAs="oneCell">
    <xdr:from>
      <xdr:col>1</xdr:col>
      <xdr:colOff>28575</xdr:colOff>
      <xdr:row>1870</xdr:row>
      <xdr:rowOff>358775</xdr:rowOff>
    </xdr:from>
    <xdr:to>
      <xdr:col>1</xdr:col>
      <xdr:colOff>511175</xdr:colOff>
      <xdr:row>1871</xdr:row>
      <xdr:rowOff>304800</xdr:rowOff>
    </xdr:to>
    <xdr:pic>
      <xdr:nvPicPr>
        <xdr:cNvPr id="6905" name="Subgraph-GrantNapearshow">
          <a:extLst>
            <a:ext uri="{FF2B5EF4-FFF2-40B4-BE49-F238E27FC236}">
              <a16:creationId xmlns:a16="http://schemas.microsoft.com/office/drawing/2014/main" id="{26FA7770-318B-4ED2-ABE9-8EDB08D5C44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4836050"/>
          <a:ext cx="482600" cy="317500"/>
        </a:xfrm>
        <a:prstGeom prst="rect">
          <a:avLst/>
        </a:prstGeom>
      </xdr:spPr>
    </xdr:pic>
    <xdr:clientData/>
  </xdr:twoCellAnchor>
  <xdr:twoCellAnchor editAs="oneCell">
    <xdr:from>
      <xdr:col>1</xdr:col>
      <xdr:colOff>28575</xdr:colOff>
      <xdr:row>1871</xdr:row>
      <xdr:rowOff>355600</xdr:rowOff>
    </xdr:from>
    <xdr:to>
      <xdr:col>1</xdr:col>
      <xdr:colOff>511175</xdr:colOff>
      <xdr:row>1872</xdr:row>
      <xdr:rowOff>301625</xdr:rowOff>
    </xdr:to>
    <xdr:pic>
      <xdr:nvPicPr>
        <xdr:cNvPr id="6907" name="Subgraph-MCpattycakez">
          <a:extLst>
            <a:ext uri="{FF2B5EF4-FFF2-40B4-BE49-F238E27FC236}">
              <a16:creationId xmlns:a16="http://schemas.microsoft.com/office/drawing/2014/main" id="{E98C7527-5AA0-4CBD-92FE-FEBE4419977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5204350"/>
          <a:ext cx="482600" cy="317500"/>
        </a:xfrm>
        <a:prstGeom prst="rect">
          <a:avLst/>
        </a:prstGeom>
      </xdr:spPr>
    </xdr:pic>
    <xdr:clientData/>
  </xdr:twoCellAnchor>
  <xdr:twoCellAnchor editAs="oneCell">
    <xdr:from>
      <xdr:col>1</xdr:col>
      <xdr:colOff>28575</xdr:colOff>
      <xdr:row>1872</xdr:row>
      <xdr:rowOff>352425</xdr:rowOff>
    </xdr:from>
    <xdr:to>
      <xdr:col>1</xdr:col>
      <xdr:colOff>511175</xdr:colOff>
      <xdr:row>1873</xdr:row>
      <xdr:rowOff>292100</xdr:rowOff>
    </xdr:to>
    <xdr:pic>
      <xdr:nvPicPr>
        <xdr:cNvPr id="6909" name="Subgraph-PCHarryRance">
          <a:extLst>
            <a:ext uri="{FF2B5EF4-FFF2-40B4-BE49-F238E27FC236}">
              <a16:creationId xmlns:a16="http://schemas.microsoft.com/office/drawing/2014/main" id="{811FA932-D4C1-4A72-AED6-174778FBE67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95572650"/>
          <a:ext cx="482600" cy="317500"/>
        </a:xfrm>
        <a:prstGeom prst="rect">
          <a:avLst/>
        </a:prstGeom>
      </xdr:spPr>
    </xdr:pic>
    <xdr:clientData/>
  </xdr:twoCellAnchor>
  <xdr:twoCellAnchor editAs="oneCell">
    <xdr:from>
      <xdr:col>1</xdr:col>
      <xdr:colOff>28575</xdr:colOff>
      <xdr:row>1873</xdr:row>
      <xdr:rowOff>349250</xdr:rowOff>
    </xdr:from>
    <xdr:to>
      <xdr:col>1</xdr:col>
      <xdr:colOff>511175</xdr:colOff>
      <xdr:row>1874</xdr:row>
      <xdr:rowOff>295275</xdr:rowOff>
    </xdr:to>
    <xdr:pic>
      <xdr:nvPicPr>
        <xdr:cNvPr id="6911" name="Subgraph-CityPolice">
          <a:extLst>
            <a:ext uri="{FF2B5EF4-FFF2-40B4-BE49-F238E27FC236}">
              <a16:creationId xmlns:a16="http://schemas.microsoft.com/office/drawing/2014/main" id="{37C9699F-17A6-4D79-862D-6145DC7582E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5940950"/>
          <a:ext cx="482600" cy="317500"/>
        </a:xfrm>
        <a:prstGeom prst="rect">
          <a:avLst/>
        </a:prstGeom>
      </xdr:spPr>
    </xdr:pic>
    <xdr:clientData/>
  </xdr:twoCellAnchor>
  <xdr:twoCellAnchor editAs="oneCell">
    <xdr:from>
      <xdr:col>1</xdr:col>
      <xdr:colOff>28575</xdr:colOff>
      <xdr:row>1874</xdr:row>
      <xdr:rowOff>346075</xdr:rowOff>
    </xdr:from>
    <xdr:to>
      <xdr:col>1</xdr:col>
      <xdr:colOff>511175</xdr:colOff>
      <xdr:row>1875</xdr:row>
      <xdr:rowOff>292100</xdr:rowOff>
    </xdr:to>
    <xdr:pic>
      <xdr:nvPicPr>
        <xdr:cNvPr id="6913" name="Subgraph-JimNoise">
          <a:extLst>
            <a:ext uri="{FF2B5EF4-FFF2-40B4-BE49-F238E27FC236}">
              <a16:creationId xmlns:a16="http://schemas.microsoft.com/office/drawing/2014/main" id="{6797AC94-2E78-4FBD-95EF-FE5BA396782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6309250"/>
          <a:ext cx="482600" cy="317500"/>
        </a:xfrm>
        <a:prstGeom prst="rect">
          <a:avLst/>
        </a:prstGeom>
      </xdr:spPr>
    </xdr:pic>
    <xdr:clientData/>
  </xdr:twoCellAnchor>
  <xdr:twoCellAnchor editAs="oneCell">
    <xdr:from>
      <xdr:col>1</xdr:col>
      <xdr:colOff>28575</xdr:colOff>
      <xdr:row>1875</xdr:row>
      <xdr:rowOff>342900</xdr:rowOff>
    </xdr:from>
    <xdr:to>
      <xdr:col>1</xdr:col>
      <xdr:colOff>511175</xdr:colOff>
      <xdr:row>1876</xdr:row>
      <xdr:rowOff>295275</xdr:rowOff>
    </xdr:to>
    <xdr:pic>
      <xdr:nvPicPr>
        <xdr:cNvPr id="6915" name="Subgraph-BAFTA">
          <a:extLst>
            <a:ext uri="{FF2B5EF4-FFF2-40B4-BE49-F238E27FC236}">
              <a16:creationId xmlns:a16="http://schemas.microsoft.com/office/drawing/2014/main" id="{C26926D0-61FB-49B7-B744-EE9CED2C7C5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696677550"/>
          <a:ext cx="482600" cy="317500"/>
        </a:xfrm>
        <a:prstGeom prst="rect">
          <a:avLst/>
        </a:prstGeom>
      </xdr:spPr>
    </xdr:pic>
    <xdr:clientData/>
  </xdr:twoCellAnchor>
  <xdr:twoCellAnchor editAs="oneCell">
    <xdr:from>
      <xdr:col>1</xdr:col>
      <xdr:colOff>28575</xdr:colOff>
      <xdr:row>1876</xdr:row>
      <xdr:rowOff>339725</xdr:rowOff>
    </xdr:from>
    <xdr:to>
      <xdr:col>1</xdr:col>
      <xdr:colOff>511175</xdr:colOff>
      <xdr:row>1877</xdr:row>
      <xdr:rowOff>285750</xdr:rowOff>
    </xdr:to>
    <xdr:pic>
      <xdr:nvPicPr>
        <xdr:cNvPr id="6917" name="Subgraph-Briteeye777">
          <a:extLst>
            <a:ext uri="{FF2B5EF4-FFF2-40B4-BE49-F238E27FC236}">
              <a16:creationId xmlns:a16="http://schemas.microsoft.com/office/drawing/2014/main" id="{C967D0C4-36AF-44E4-BF2F-AE2907C47F0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97045850"/>
          <a:ext cx="482600" cy="317500"/>
        </a:xfrm>
        <a:prstGeom prst="rect">
          <a:avLst/>
        </a:prstGeom>
      </xdr:spPr>
    </xdr:pic>
    <xdr:clientData/>
  </xdr:twoCellAnchor>
  <xdr:twoCellAnchor editAs="oneCell">
    <xdr:from>
      <xdr:col>1</xdr:col>
      <xdr:colOff>28575</xdr:colOff>
      <xdr:row>1877</xdr:row>
      <xdr:rowOff>336550</xdr:rowOff>
    </xdr:from>
    <xdr:to>
      <xdr:col>1</xdr:col>
      <xdr:colOff>511175</xdr:colOff>
      <xdr:row>1878</xdr:row>
      <xdr:rowOff>282575</xdr:rowOff>
    </xdr:to>
    <xdr:pic>
      <xdr:nvPicPr>
        <xdr:cNvPr id="6919" name="Subgraph-proudmary5730">
          <a:extLst>
            <a:ext uri="{FF2B5EF4-FFF2-40B4-BE49-F238E27FC236}">
              <a16:creationId xmlns:a16="http://schemas.microsoft.com/office/drawing/2014/main" id="{2DF4BDCF-FEE4-468A-8BB9-E681B4B6C68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97414150"/>
          <a:ext cx="482600" cy="317500"/>
        </a:xfrm>
        <a:prstGeom prst="rect">
          <a:avLst/>
        </a:prstGeom>
      </xdr:spPr>
    </xdr:pic>
    <xdr:clientData/>
  </xdr:twoCellAnchor>
  <xdr:twoCellAnchor editAs="oneCell">
    <xdr:from>
      <xdr:col>1</xdr:col>
      <xdr:colOff>28575</xdr:colOff>
      <xdr:row>1878</xdr:row>
      <xdr:rowOff>333375</xdr:rowOff>
    </xdr:from>
    <xdr:to>
      <xdr:col>1</xdr:col>
      <xdr:colOff>511175</xdr:colOff>
      <xdr:row>1879</xdr:row>
      <xdr:rowOff>273050</xdr:rowOff>
    </xdr:to>
    <xdr:pic>
      <xdr:nvPicPr>
        <xdr:cNvPr id="6921" name="Subgraph-larryemory9">
          <a:extLst>
            <a:ext uri="{FF2B5EF4-FFF2-40B4-BE49-F238E27FC236}">
              <a16:creationId xmlns:a16="http://schemas.microsoft.com/office/drawing/2014/main" id="{3B6F3B8E-97A0-45AA-931B-10725D76170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697782450"/>
          <a:ext cx="482600" cy="317500"/>
        </a:xfrm>
        <a:prstGeom prst="rect">
          <a:avLst/>
        </a:prstGeom>
      </xdr:spPr>
    </xdr:pic>
    <xdr:clientData/>
  </xdr:twoCellAnchor>
  <xdr:twoCellAnchor editAs="oneCell">
    <xdr:from>
      <xdr:col>1</xdr:col>
      <xdr:colOff>28575</xdr:colOff>
      <xdr:row>1879</xdr:row>
      <xdr:rowOff>330200</xdr:rowOff>
    </xdr:from>
    <xdr:to>
      <xdr:col>1</xdr:col>
      <xdr:colOff>511175</xdr:colOff>
      <xdr:row>1880</xdr:row>
      <xdr:rowOff>276225</xdr:rowOff>
    </xdr:to>
    <xdr:pic>
      <xdr:nvPicPr>
        <xdr:cNvPr id="6923" name="Subgraph-DavidAdrianUSA">
          <a:extLst>
            <a:ext uri="{FF2B5EF4-FFF2-40B4-BE49-F238E27FC236}">
              <a16:creationId xmlns:a16="http://schemas.microsoft.com/office/drawing/2014/main" id="{5EDE728C-2590-4F48-9AB1-DF26D736306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8150750"/>
          <a:ext cx="482600" cy="317500"/>
        </a:xfrm>
        <a:prstGeom prst="rect">
          <a:avLst/>
        </a:prstGeom>
      </xdr:spPr>
    </xdr:pic>
    <xdr:clientData/>
  </xdr:twoCellAnchor>
  <xdr:twoCellAnchor editAs="oneCell">
    <xdr:from>
      <xdr:col>1</xdr:col>
      <xdr:colOff>28575</xdr:colOff>
      <xdr:row>1880</xdr:row>
      <xdr:rowOff>327025</xdr:rowOff>
    </xdr:from>
    <xdr:to>
      <xdr:col>1</xdr:col>
      <xdr:colOff>511175</xdr:colOff>
      <xdr:row>1881</xdr:row>
      <xdr:rowOff>273050</xdr:rowOff>
    </xdr:to>
    <xdr:pic>
      <xdr:nvPicPr>
        <xdr:cNvPr id="6925" name="Subgraph-egidius48">
          <a:extLst>
            <a:ext uri="{FF2B5EF4-FFF2-40B4-BE49-F238E27FC236}">
              <a16:creationId xmlns:a16="http://schemas.microsoft.com/office/drawing/2014/main" id="{7F53F18C-713D-444B-8DED-0BE6C4B585F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8519050"/>
          <a:ext cx="482600" cy="317500"/>
        </a:xfrm>
        <a:prstGeom prst="rect">
          <a:avLst/>
        </a:prstGeom>
      </xdr:spPr>
    </xdr:pic>
    <xdr:clientData/>
  </xdr:twoCellAnchor>
  <xdr:twoCellAnchor editAs="oneCell">
    <xdr:from>
      <xdr:col>1</xdr:col>
      <xdr:colOff>28575</xdr:colOff>
      <xdr:row>1881</xdr:row>
      <xdr:rowOff>323850</xdr:rowOff>
    </xdr:from>
    <xdr:to>
      <xdr:col>1</xdr:col>
      <xdr:colOff>511175</xdr:colOff>
      <xdr:row>1882</xdr:row>
      <xdr:rowOff>276225</xdr:rowOff>
    </xdr:to>
    <xdr:pic>
      <xdr:nvPicPr>
        <xdr:cNvPr id="6927" name="Subgraph-nomoneyblues">
          <a:extLst>
            <a:ext uri="{FF2B5EF4-FFF2-40B4-BE49-F238E27FC236}">
              <a16:creationId xmlns:a16="http://schemas.microsoft.com/office/drawing/2014/main" id="{F39201C5-9CAD-4A26-B0DF-C6A6656ACAA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8887350"/>
          <a:ext cx="482600" cy="317500"/>
        </a:xfrm>
        <a:prstGeom prst="rect">
          <a:avLst/>
        </a:prstGeom>
      </xdr:spPr>
    </xdr:pic>
    <xdr:clientData/>
  </xdr:twoCellAnchor>
  <xdr:twoCellAnchor editAs="oneCell">
    <xdr:from>
      <xdr:col>1</xdr:col>
      <xdr:colOff>28575</xdr:colOff>
      <xdr:row>1882</xdr:row>
      <xdr:rowOff>320675</xdr:rowOff>
    </xdr:from>
    <xdr:to>
      <xdr:col>1</xdr:col>
      <xdr:colOff>511175</xdr:colOff>
      <xdr:row>1883</xdr:row>
      <xdr:rowOff>266700</xdr:rowOff>
    </xdr:to>
    <xdr:pic>
      <xdr:nvPicPr>
        <xdr:cNvPr id="6929" name="Subgraph-Lathenerd">
          <a:extLst>
            <a:ext uri="{FF2B5EF4-FFF2-40B4-BE49-F238E27FC236}">
              <a16:creationId xmlns:a16="http://schemas.microsoft.com/office/drawing/2014/main" id="{3B03D798-6762-4C66-80D6-314BEBB2F4D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699255650"/>
          <a:ext cx="482600" cy="317500"/>
        </a:xfrm>
        <a:prstGeom prst="rect">
          <a:avLst/>
        </a:prstGeom>
      </xdr:spPr>
    </xdr:pic>
    <xdr:clientData/>
  </xdr:twoCellAnchor>
  <xdr:twoCellAnchor editAs="oneCell">
    <xdr:from>
      <xdr:col>1</xdr:col>
      <xdr:colOff>28575</xdr:colOff>
      <xdr:row>1883</xdr:row>
      <xdr:rowOff>317500</xdr:rowOff>
    </xdr:from>
    <xdr:to>
      <xdr:col>1</xdr:col>
      <xdr:colOff>511175</xdr:colOff>
      <xdr:row>1884</xdr:row>
      <xdr:rowOff>263525</xdr:rowOff>
    </xdr:to>
    <xdr:pic>
      <xdr:nvPicPr>
        <xdr:cNvPr id="6931" name="Subgraph-Jene79282976">
          <a:extLst>
            <a:ext uri="{FF2B5EF4-FFF2-40B4-BE49-F238E27FC236}">
              <a16:creationId xmlns:a16="http://schemas.microsoft.com/office/drawing/2014/main" id="{52F0031E-D7DB-4421-8DC6-A6040DDF261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9623950"/>
          <a:ext cx="482600" cy="317500"/>
        </a:xfrm>
        <a:prstGeom prst="rect">
          <a:avLst/>
        </a:prstGeom>
      </xdr:spPr>
    </xdr:pic>
    <xdr:clientData/>
  </xdr:twoCellAnchor>
  <xdr:twoCellAnchor editAs="oneCell">
    <xdr:from>
      <xdr:col>1</xdr:col>
      <xdr:colOff>28575</xdr:colOff>
      <xdr:row>1884</xdr:row>
      <xdr:rowOff>314325</xdr:rowOff>
    </xdr:from>
    <xdr:to>
      <xdr:col>1</xdr:col>
      <xdr:colOff>511175</xdr:colOff>
      <xdr:row>1885</xdr:row>
      <xdr:rowOff>254000</xdr:rowOff>
    </xdr:to>
    <xdr:pic>
      <xdr:nvPicPr>
        <xdr:cNvPr id="6933" name="Subgraph-draintheazswamp">
          <a:extLst>
            <a:ext uri="{FF2B5EF4-FFF2-40B4-BE49-F238E27FC236}">
              <a16:creationId xmlns:a16="http://schemas.microsoft.com/office/drawing/2014/main" id="{D630B4E3-12D0-4B53-BAA9-E1D46794809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699992250"/>
          <a:ext cx="482600" cy="317500"/>
        </a:xfrm>
        <a:prstGeom prst="rect">
          <a:avLst/>
        </a:prstGeom>
      </xdr:spPr>
    </xdr:pic>
    <xdr:clientData/>
  </xdr:twoCellAnchor>
  <xdr:twoCellAnchor editAs="oneCell">
    <xdr:from>
      <xdr:col>1</xdr:col>
      <xdr:colOff>28575</xdr:colOff>
      <xdr:row>1885</xdr:row>
      <xdr:rowOff>311150</xdr:rowOff>
    </xdr:from>
    <xdr:to>
      <xdr:col>1</xdr:col>
      <xdr:colOff>511175</xdr:colOff>
      <xdr:row>1886</xdr:row>
      <xdr:rowOff>257175</xdr:rowOff>
    </xdr:to>
    <xdr:pic>
      <xdr:nvPicPr>
        <xdr:cNvPr id="6935" name="Subgraph-CandyCantu8">
          <a:extLst>
            <a:ext uri="{FF2B5EF4-FFF2-40B4-BE49-F238E27FC236}">
              <a16:creationId xmlns:a16="http://schemas.microsoft.com/office/drawing/2014/main" id="{A74F694C-3423-4933-8C60-E905CE6E000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0360550"/>
          <a:ext cx="482600" cy="317500"/>
        </a:xfrm>
        <a:prstGeom prst="rect">
          <a:avLst/>
        </a:prstGeom>
      </xdr:spPr>
    </xdr:pic>
    <xdr:clientData/>
  </xdr:twoCellAnchor>
  <xdr:twoCellAnchor editAs="oneCell">
    <xdr:from>
      <xdr:col>1</xdr:col>
      <xdr:colOff>28575</xdr:colOff>
      <xdr:row>1886</xdr:row>
      <xdr:rowOff>307975</xdr:rowOff>
    </xdr:from>
    <xdr:to>
      <xdr:col>1</xdr:col>
      <xdr:colOff>511175</xdr:colOff>
      <xdr:row>1887</xdr:row>
      <xdr:rowOff>254000</xdr:rowOff>
    </xdr:to>
    <xdr:pic>
      <xdr:nvPicPr>
        <xdr:cNvPr id="6937" name="Subgraph-TruthBomber24">
          <a:extLst>
            <a:ext uri="{FF2B5EF4-FFF2-40B4-BE49-F238E27FC236}">
              <a16:creationId xmlns:a16="http://schemas.microsoft.com/office/drawing/2014/main" id="{350F7365-713A-4BC7-A16F-AEAD88CF539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0728850"/>
          <a:ext cx="482600" cy="317500"/>
        </a:xfrm>
        <a:prstGeom prst="rect">
          <a:avLst/>
        </a:prstGeom>
      </xdr:spPr>
    </xdr:pic>
    <xdr:clientData/>
  </xdr:twoCellAnchor>
  <xdr:twoCellAnchor editAs="oneCell">
    <xdr:from>
      <xdr:col>1</xdr:col>
      <xdr:colOff>28575</xdr:colOff>
      <xdr:row>1887</xdr:row>
      <xdr:rowOff>304800</xdr:rowOff>
    </xdr:from>
    <xdr:to>
      <xdr:col>1</xdr:col>
      <xdr:colOff>511175</xdr:colOff>
      <xdr:row>1888</xdr:row>
      <xdr:rowOff>257175</xdr:rowOff>
    </xdr:to>
    <xdr:pic>
      <xdr:nvPicPr>
        <xdr:cNvPr id="6939" name="Subgraph-GrindinSoldier">
          <a:extLst>
            <a:ext uri="{FF2B5EF4-FFF2-40B4-BE49-F238E27FC236}">
              <a16:creationId xmlns:a16="http://schemas.microsoft.com/office/drawing/2014/main" id="{8E9B7914-2250-433D-AE85-36F95D62982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1097150"/>
          <a:ext cx="482600" cy="317500"/>
        </a:xfrm>
        <a:prstGeom prst="rect">
          <a:avLst/>
        </a:prstGeom>
      </xdr:spPr>
    </xdr:pic>
    <xdr:clientData/>
  </xdr:twoCellAnchor>
  <xdr:twoCellAnchor editAs="oneCell">
    <xdr:from>
      <xdr:col>1</xdr:col>
      <xdr:colOff>28575</xdr:colOff>
      <xdr:row>1888</xdr:row>
      <xdr:rowOff>301625</xdr:rowOff>
    </xdr:from>
    <xdr:to>
      <xdr:col>1</xdr:col>
      <xdr:colOff>511175</xdr:colOff>
      <xdr:row>1889</xdr:row>
      <xdr:rowOff>247650</xdr:rowOff>
    </xdr:to>
    <xdr:pic>
      <xdr:nvPicPr>
        <xdr:cNvPr id="6941" name="Subgraph-KariCares4U">
          <a:extLst>
            <a:ext uri="{FF2B5EF4-FFF2-40B4-BE49-F238E27FC236}">
              <a16:creationId xmlns:a16="http://schemas.microsoft.com/office/drawing/2014/main" id="{E5347BB8-0146-42EB-A796-80F46AF5480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01465450"/>
          <a:ext cx="482600" cy="317500"/>
        </a:xfrm>
        <a:prstGeom prst="rect">
          <a:avLst/>
        </a:prstGeom>
      </xdr:spPr>
    </xdr:pic>
    <xdr:clientData/>
  </xdr:twoCellAnchor>
  <xdr:twoCellAnchor editAs="oneCell">
    <xdr:from>
      <xdr:col>1</xdr:col>
      <xdr:colOff>28575</xdr:colOff>
      <xdr:row>1889</xdr:row>
      <xdr:rowOff>298450</xdr:rowOff>
    </xdr:from>
    <xdr:to>
      <xdr:col>1</xdr:col>
      <xdr:colOff>511175</xdr:colOff>
      <xdr:row>1890</xdr:row>
      <xdr:rowOff>244475</xdr:rowOff>
    </xdr:to>
    <xdr:pic>
      <xdr:nvPicPr>
        <xdr:cNvPr id="6943" name="Subgraph-AlanMattingly2">
          <a:extLst>
            <a:ext uri="{FF2B5EF4-FFF2-40B4-BE49-F238E27FC236}">
              <a16:creationId xmlns:a16="http://schemas.microsoft.com/office/drawing/2014/main" id="{382EEE03-AFBE-4959-A852-7B25DF90983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1833750"/>
          <a:ext cx="482600" cy="317500"/>
        </a:xfrm>
        <a:prstGeom prst="rect">
          <a:avLst/>
        </a:prstGeom>
      </xdr:spPr>
    </xdr:pic>
    <xdr:clientData/>
  </xdr:twoCellAnchor>
  <xdr:twoCellAnchor editAs="oneCell">
    <xdr:from>
      <xdr:col>1</xdr:col>
      <xdr:colOff>28575</xdr:colOff>
      <xdr:row>1890</xdr:row>
      <xdr:rowOff>295275</xdr:rowOff>
    </xdr:from>
    <xdr:to>
      <xdr:col>1</xdr:col>
      <xdr:colOff>511175</xdr:colOff>
      <xdr:row>1891</xdr:row>
      <xdr:rowOff>234950</xdr:rowOff>
    </xdr:to>
    <xdr:pic>
      <xdr:nvPicPr>
        <xdr:cNvPr id="6945" name="Subgraph-steven__frank">
          <a:extLst>
            <a:ext uri="{FF2B5EF4-FFF2-40B4-BE49-F238E27FC236}">
              <a16:creationId xmlns:a16="http://schemas.microsoft.com/office/drawing/2014/main" id="{A60A4448-E1F8-45BC-BD7A-F5EAC5ED185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02202050"/>
          <a:ext cx="482600" cy="317500"/>
        </a:xfrm>
        <a:prstGeom prst="rect">
          <a:avLst/>
        </a:prstGeom>
      </xdr:spPr>
    </xdr:pic>
    <xdr:clientData/>
  </xdr:twoCellAnchor>
  <xdr:twoCellAnchor editAs="oneCell">
    <xdr:from>
      <xdr:col>1</xdr:col>
      <xdr:colOff>28575</xdr:colOff>
      <xdr:row>1891</xdr:row>
      <xdr:rowOff>292100</xdr:rowOff>
    </xdr:from>
    <xdr:to>
      <xdr:col>1</xdr:col>
      <xdr:colOff>511175</xdr:colOff>
      <xdr:row>1892</xdr:row>
      <xdr:rowOff>238125</xdr:rowOff>
    </xdr:to>
    <xdr:pic>
      <xdr:nvPicPr>
        <xdr:cNvPr id="6947" name="Subgraph-chrisseego">
          <a:extLst>
            <a:ext uri="{FF2B5EF4-FFF2-40B4-BE49-F238E27FC236}">
              <a16:creationId xmlns:a16="http://schemas.microsoft.com/office/drawing/2014/main" id="{CB951B6A-4F72-4BF6-B396-2FA4E4B447D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02570350"/>
          <a:ext cx="482600" cy="317500"/>
        </a:xfrm>
        <a:prstGeom prst="rect">
          <a:avLst/>
        </a:prstGeom>
      </xdr:spPr>
    </xdr:pic>
    <xdr:clientData/>
  </xdr:twoCellAnchor>
  <xdr:twoCellAnchor editAs="oneCell">
    <xdr:from>
      <xdr:col>1</xdr:col>
      <xdr:colOff>28575</xdr:colOff>
      <xdr:row>1892</xdr:row>
      <xdr:rowOff>288925</xdr:rowOff>
    </xdr:from>
    <xdr:to>
      <xdr:col>1</xdr:col>
      <xdr:colOff>511175</xdr:colOff>
      <xdr:row>1893</xdr:row>
      <xdr:rowOff>234950</xdr:rowOff>
    </xdr:to>
    <xdr:pic>
      <xdr:nvPicPr>
        <xdr:cNvPr id="6949" name="Subgraph-AndTheMeltdowns">
          <a:extLst>
            <a:ext uri="{FF2B5EF4-FFF2-40B4-BE49-F238E27FC236}">
              <a16:creationId xmlns:a16="http://schemas.microsoft.com/office/drawing/2014/main" id="{12C13ACC-00FF-46FC-8364-9E49551FACB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02938650"/>
          <a:ext cx="482600" cy="317500"/>
        </a:xfrm>
        <a:prstGeom prst="rect">
          <a:avLst/>
        </a:prstGeom>
      </xdr:spPr>
    </xdr:pic>
    <xdr:clientData/>
  </xdr:twoCellAnchor>
  <xdr:twoCellAnchor editAs="oneCell">
    <xdr:from>
      <xdr:col>1</xdr:col>
      <xdr:colOff>28575</xdr:colOff>
      <xdr:row>1893</xdr:row>
      <xdr:rowOff>285750</xdr:rowOff>
    </xdr:from>
    <xdr:to>
      <xdr:col>1</xdr:col>
      <xdr:colOff>511175</xdr:colOff>
      <xdr:row>1894</xdr:row>
      <xdr:rowOff>238125</xdr:rowOff>
    </xdr:to>
    <xdr:pic>
      <xdr:nvPicPr>
        <xdr:cNvPr id="6951" name="Subgraph-GovNedLamont">
          <a:extLst>
            <a:ext uri="{FF2B5EF4-FFF2-40B4-BE49-F238E27FC236}">
              <a16:creationId xmlns:a16="http://schemas.microsoft.com/office/drawing/2014/main" id="{58BA7A59-F083-4642-8230-7B312C0804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03306950"/>
          <a:ext cx="482600" cy="317500"/>
        </a:xfrm>
        <a:prstGeom prst="rect">
          <a:avLst/>
        </a:prstGeom>
      </xdr:spPr>
    </xdr:pic>
    <xdr:clientData/>
  </xdr:twoCellAnchor>
  <xdr:twoCellAnchor editAs="oneCell">
    <xdr:from>
      <xdr:col>1</xdr:col>
      <xdr:colOff>28575</xdr:colOff>
      <xdr:row>1894</xdr:row>
      <xdr:rowOff>282575</xdr:rowOff>
    </xdr:from>
    <xdr:to>
      <xdr:col>1</xdr:col>
      <xdr:colOff>511175</xdr:colOff>
      <xdr:row>1895</xdr:row>
      <xdr:rowOff>228600</xdr:rowOff>
    </xdr:to>
    <xdr:pic>
      <xdr:nvPicPr>
        <xdr:cNvPr id="6953" name="Subgraph-valron4">
          <a:extLst>
            <a:ext uri="{FF2B5EF4-FFF2-40B4-BE49-F238E27FC236}">
              <a16:creationId xmlns:a16="http://schemas.microsoft.com/office/drawing/2014/main" id="{CA65C0FB-AC7A-401B-A5CB-F32EC21F247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3675250"/>
          <a:ext cx="482600" cy="317500"/>
        </a:xfrm>
        <a:prstGeom prst="rect">
          <a:avLst/>
        </a:prstGeom>
      </xdr:spPr>
    </xdr:pic>
    <xdr:clientData/>
  </xdr:twoCellAnchor>
  <xdr:twoCellAnchor editAs="oneCell">
    <xdr:from>
      <xdr:col>1</xdr:col>
      <xdr:colOff>28575</xdr:colOff>
      <xdr:row>1895</xdr:row>
      <xdr:rowOff>279400</xdr:rowOff>
    </xdr:from>
    <xdr:to>
      <xdr:col>1</xdr:col>
      <xdr:colOff>511175</xdr:colOff>
      <xdr:row>1896</xdr:row>
      <xdr:rowOff>225425</xdr:rowOff>
    </xdr:to>
    <xdr:pic>
      <xdr:nvPicPr>
        <xdr:cNvPr id="6955" name="Subgraph-chevymo">
          <a:extLst>
            <a:ext uri="{FF2B5EF4-FFF2-40B4-BE49-F238E27FC236}">
              <a16:creationId xmlns:a16="http://schemas.microsoft.com/office/drawing/2014/main" id="{0E85D6D1-AD4C-4922-B630-4E2592023DC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04043550"/>
          <a:ext cx="482600" cy="317500"/>
        </a:xfrm>
        <a:prstGeom prst="rect">
          <a:avLst/>
        </a:prstGeom>
      </xdr:spPr>
    </xdr:pic>
    <xdr:clientData/>
  </xdr:twoCellAnchor>
  <xdr:twoCellAnchor editAs="oneCell">
    <xdr:from>
      <xdr:col>1</xdr:col>
      <xdr:colOff>28575</xdr:colOff>
      <xdr:row>1896</xdr:row>
      <xdr:rowOff>276225</xdr:rowOff>
    </xdr:from>
    <xdr:to>
      <xdr:col>1</xdr:col>
      <xdr:colOff>511175</xdr:colOff>
      <xdr:row>1897</xdr:row>
      <xdr:rowOff>215900</xdr:rowOff>
    </xdr:to>
    <xdr:pic>
      <xdr:nvPicPr>
        <xdr:cNvPr id="6957" name="Subgraph-grandpabrah">
          <a:extLst>
            <a:ext uri="{FF2B5EF4-FFF2-40B4-BE49-F238E27FC236}">
              <a16:creationId xmlns:a16="http://schemas.microsoft.com/office/drawing/2014/main" id="{0DAE985B-3005-493F-8F4D-BE8680979B9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4411850"/>
          <a:ext cx="482600" cy="317500"/>
        </a:xfrm>
        <a:prstGeom prst="rect">
          <a:avLst/>
        </a:prstGeom>
      </xdr:spPr>
    </xdr:pic>
    <xdr:clientData/>
  </xdr:twoCellAnchor>
  <xdr:twoCellAnchor editAs="oneCell">
    <xdr:from>
      <xdr:col>1</xdr:col>
      <xdr:colOff>28575</xdr:colOff>
      <xdr:row>1897</xdr:row>
      <xdr:rowOff>273050</xdr:rowOff>
    </xdr:from>
    <xdr:to>
      <xdr:col>1</xdr:col>
      <xdr:colOff>511175</xdr:colOff>
      <xdr:row>1898</xdr:row>
      <xdr:rowOff>219075</xdr:rowOff>
    </xdr:to>
    <xdr:pic>
      <xdr:nvPicPr>
        <xdr:cNvPr id="6959" name="Subgraph-JohnAll63815927">
          <a:extLst>
            <a:ext uri="{FF2B5EF4-FFF2-40B4-BE49-F238E27FC236}">
              <a16:creationId xmlns:a16="http://schemas.microsoft.com/office/drawing/2014/main" id="{41CC4659-9132-4B71-84DF-A8B1BD8D408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04780150"/>
          <a:ext cx="482600" cy="317500"/>
        </a:xfrm>
        <a:prstGeom prst="rect">
          <a:avLst/>
        </a:prstGeom>
      </xdr:spPr>
    </xdr:pic>
    <xdr:clientData/>
  </xdr:twoCellAnchor>
  <xdr:twoCellAnchor editAs="oneCell">
    <xdr:from>
      <xdr:col>1</xdr:col>
      <xdr:colOff>28575</xdr:colOff>
      <xdr:row>1898</xdr:row>
      <xdr:rowOff>269875</xdr:rowOff>
    </xdr:from>
    <xdr:to>
      <xdr:col>1</xdr:col>
      <xdr:colOff>511175</xdr:colOff>
      <xdr:row>1899</xdr:row>
      <xdr:rowOff>215900</xdr:rowOff>
    </xdr:to>
    <xdr:pic>
      <xdr:nvPicPr>
        <xdr:cNvPr id="6961" name="Subgraph-rustypenny_wood">
          <a:extLst>
            <a:ext uri="{FF2B5EF4-FFF2-40B4-BE49-F238E27FC236}">
              <a16:creationId xmlns:a16="http://schemas.microsoft.com/office/drawing/2014/main" id="{95CDE78E-679B-4C33-BA02-F4B06D5FA8E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05148450"/>
          <a:ext cx="482600" cy="317500"/>
        </a:xfrm>
        <a:prstGeom prst="rect">
          <a:avLst/>
        </a:prstGeom>
      </xdr:spPr>
    </xdr:pic>
    <xdr:clientData/>
  </xdr:twoCellAnchor>
  <xdr:twoCellAnchor editAs="oneCell">
    <xdr:from>
      <xdr:col>1</xdr:col>
      <xdr:colOff>28575</xdr:colOff>
      <xdr:row>1899</xdr:row>
      <xdr:rowOff>266700</xdr:rowOff>
    </xdr:from>
    <xdr:to>
      <xdr:col>1</xdr:col>
      <xdr:colOff>511175</xdr:colOff>
      <xdr:row>1900</xdr:row>
      <xdr:rowOff>219075</xdr:rowOff>
    </xdr:to>
    <xdr:pic>
      <xdr:nvPicPr>
        <xdr:cNvPr id="6963" name="Subgraph-NBCPhiladelphia">
          <a:extLst>
            <a:ext uri="{FF2B5EF4-FFF2-40B4-BE49-F238E27FC236}">
              <a16:creationId xmlns:a16="http://schemas.microsoft.com/office/drawing/2014/main" id="{C75A6A0E-D4AB-4EEE-9434-B891C09B913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05516750"/>
          <a:ext cx="482600" cy="317500"/>
        </a:xfrm>
        <a:prstGeom prst="rect">
          <a:avLst/>
        </a:prstGeom>
      </xdr:spPr>
    </xdr:pic>
    <xdr:clientData/>
  </xdr:twoCellAnchor>
  <xdr:twoCellAnchor editAs="oneCell">
    <xdr:from>
      <xdr:col>1</xdr:col>
      <xdr:colOff>28575</xdr:colOff>
      <xdr:row>1900</xdr:row>
      <xdr:rowOff>263525</xdr:rowOff>
    </xdr:from>
    <xdr:to>
      <xdr:col>1</xdr:col>
      <xdr:colOff>511175</xdr:colOff>
      <xdr:row>1901</xdr:row>
      <xdr:rowOff>209550</xdr:rowOff>
    </xdr:to>
    <xdr:pic>
      <xdr:nvPicPr>
        <xdr:cNvPr id="6965" name="Subgraph-NaomiWong1984">
          <a:extLst>
            <a:ext uri="{FF2B5EF4-FFF2-40B4-BE49-F238E27FC236}">
              <a16:creationId xmlns:a16="http://schemas.microsoft.com/office/drawing/2014/main" id="{CCFC4DC5-7C3D-475C-97EF-C560E89B0F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5885050"/>
          <a:ext cx="482600" cy="317500"/>
        </a:xfrm>
        <a:prstGeom prst="rect">
          <a:avLst/>
        </a:prstGeom>
      </xdr:spPr>
    </xdr:pic>
    <xdr:clientData/>
  </xdr:twoCellAnchor>
  <xdr:twoCellAnchor editAs="oneCell">
    <xdr:from>
      <xdr:col>1</xdr:col>
      <xdr:colOff>28575</xdr:colOff>
      <xdr:row>1901</xdr:row>
      <xdr:rowOff>260350</xdr:rowOff>
    </xdr:from>
    <xdr:to>
      <xdr:col>1</xdr:col>
      <xdr:colOff>511175</xdr:colOff>
      <xdr:row>1902</xdr:row>
      <xdr:rowOff>206375</xdr:rowOff>
    </xdr:to>
    <xdr:pic>
      <xdr:nvPicPr>
        <xdr:cNvPr id="6967" name="Subgraph-tlshields85">
          <a:extLst>
            <a:ext uri="{FF2B5EF4-FFF2-40B4-BE49-F238E27FC236}">
              <a16:creationId xmlns:a16="http://schemas.microsoft.com/office/drawing/2014/main" id="{F8EB43A1-42B0-4AFE-A848-E2BE936595C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6253350"/>
          <a:ext cx="482600" cy="317500"/>
        </a:xfrm>
        <a:prstGeom prst="rect">
          <a:avLst/>
        </a:prstGeom>
      </xdr:spPr>
    </xdr:pic>
    <xdr:clientData/>
  </xdr:twoCellAnchor>
  <xdr:twoCellAnchor editAs="oneCell">
    <xdr:from>
      <xdr:col>1</xdr:col>
      <xdr:colOff>28575</xdr:colOff>
      <xdr:row>1902</xdr:row>
      <xdr:rowOff>257175</xdr:rowOff>
    </xdr:from>
    <xdr:to>
      <xdr:col>1</xdr:col>
      <xdr:colOff>511175</xdr:colOff>
      <xdr:row>1903</xdr:row>
      <xdr:rowOff>196850</xdr:rowOff>
    </xdr:to>
    <xdr:pic>
      <xdr:nvPicPr>
        <xdr:cNvPr id="6969" name="Subgraph-GirmayZahilay">
          <a:extLst>
            <a:ext uri="{FF2B5EF4-FFF2-40B4-BE49-F238E27FC236}">
              <a16:creationId xmlns:a16="http://schemas.microsoft.com/office/drawing/2014/main" id="{F5A40D09-283F-4688-9C6A-C0F6BEA0DC7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6621650"/>
          <a:ext cx="482600" cy="317500"/>
        </a:xfrm>
        <a:prstGeom prst="rect">
          <a:avLst/>
        </a:prstGeom>
      </xdr:spPr>
    </xdr:pic>
    <xdr:clientData/>
  </xdr:twoCellAnchor>
  <xdr:twoCellAnchor editAs="oneCell">
    <xdr:from>
      <xdr:col>1</xdr:col>
      <xdr:colOff>28575</xdr:colOff>
      <xdr:row>1903</xdr:row>
      <xdr:rowOff>254000</xdr:rowOff>
    </xdr:from>
    <xdr:to>
      <xdr:col>1</xdr:col>
      <xdr:colOff>511175</xdr:colOff>
      <xdr:row>1904</xdr:row>
      <xdr:rowOff>200025</xdr:rowOff>
    </xdr:to>
    <xdr:pic>
      <xdr:nvPicPr>
        <xdr:cNvPr id="6971" name="Subgraph-TheTNHoller">
          <a:extLst>
            <a:ext uri="{FF2B5EF4-FFF2-40B4-BE49-F238E27FC236}">
              <a16:creationId xmlns:a16="http://schemas.microsoft.com/office/drawing/2014/main" id="{B6B15977-1F0C-418D-96E7-DF1E58A50BB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06989950"/>
          <a:ext cx="482600" cy="317500"/>
        </a:xfrm>
        <a:prstGeom prst="rect">
          <a:avLst/>
        </a:prstGeom>
      </xdr:spPr>
    </xdr:pic>
    <xdr:clientData/>
  </xdr:twoCellAnchor>
  <xdr:twoCellAnchor editAs="oneCell">
    <xdr:from>
      <xdr:col>1</xdr:col>
      <xdr:colOff>28575</xdr:colOff>
      <xdr:row>1904</xdr:row>
      <xdr:rowOff>250825</xdr:rowOff>
    </xdr:from>
    <xdr:to>
      <xdr:col>1</xdr:col>
      <xdr:colOff>511175</xdr:colOff>
      <xdr:row>1905</xdr:row>
      <xdr:rowOff>196850</xdr:rowOff>
    </xdr:to>
    <xdr:pic>
      <xdr:nvPicPr>
        <xdr:cNvPr id="6973" name="Subgraph-spurs">
          <a:extLst>
            <a:ext uri="{FF2B5EF4-FFF2-40B4-BE49-F238E27FC236}">
              <a16:creationId xmlns:a16="http://schemas.microsoft.com/office/drawing/2014/main" id="{A3F1F360-37AC-40C6-87BF-379130E3900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7358250"/>
          <a:ext cx="482600" cy="317500"/>
        </a:xfrm>
        <a:prstGeom prst="rect">
          <a:avLst/>
        </a:prstGeom>
      </xdr:spPr>
    </xdr:pic>
    <xdr:clientData/>
  </xdr:twoCellAnchor>
  <xdr:twoCellAnchor editAs="oneCell">
    <xdr:from>
      <xdr:col>1</xdr:col>
      <xdr:colOff>28575</xdr:colOff>
      <xdr:row>1905</xdr:row>
      <xdr:rowOff>247650</xdr:rowOff>
    </xdr:from>
    <xdr:to>
      <xdr:col>1</xdr:col>
      <xdr:colOff>511175</xdr:colOff>
      <xdr:row>1906</xdr:row>
      <xdr:rowOff>200025</xdr:rowOff>
    </xdr:to>
    <xdr:pic>
      <xdr:nvPicPr>
        <xdr:cNvPr id="6975" name="Subgraph-GateCrasher420">
          <a:extLst>
            <a:ext uri="{FF2B5EF4-FFF2-40B4-BE49-F238E27FC236}">
              <a16:creationId xmlns:a16="http://schemas.microsoft.com/office/drawing/2014/main" id="{F73C2043-3CAC-4B7E-AC26-8710F566172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07726550"/>
          <a:ext cx="482600" cy="317500"/>
        </a:xfrm>
        <a:prstGeom prst="rect">
          <a:avLst/>
        </a:prstGeom>
      </xdr:spPr>
    </xdr:pic>
    <xdr:clientData/>
  </xdr:twoCellAnchor>
  <xdr:twoCellAnchor editAs="oneCell">
    <xdr:from>
      <xdr:col>1</xdr:col>
      <xdr:colOff>28575</xdr:colOff>
      <xdr:row>1906</xdr:row>
      <xdr:rowOff>244475</xdr:rowOff>
    </xdr:from>
    <xdr:to>
      <xdr:col>1</xdr:col>
      <xdr:colOff>511175</xdr:colOff>
      <xdr:row>1907</xdr:row>
      <xdr:rowOff>190500</xdr:rowOff>
    </xdr:to>
    <xdr:pic>
      <xdr:nvPicPr>
        <xdr:cNvPr id="6977" name="Subgraph-GEORGIEDARBY">
          <a:extLst>
            <a:ext uri="{FF2B5EF4-FFF2-40B4-BE49-F238E27FC236}">
              <a16:creationId xmlns:a16="http://schemas.microsoft.com/office/drawing/2014/main" id="{09E2C467-0400-446E-928F-734676FFDD2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8094850"/>
          <a:ext cx="482600" cy="317500"/>
        </a:xfrm>
        <a:prstGeom prst="rect">
          <a:avLst/>
        </a:prstGeom>
      </xdr:spPr>
    </xdr:pic>
    <xdr:clientData/>
  </xdr:twoCellAnchor>
  <xdr:twoCellAnchor editAs="oneCell">
    <xdr:from>
      <xdr:col>1</xdr:col>
      <xdr:colOff>28575</xdr:colOff>
      <xdr:row>1907</xdr:row>
      <xdr:rowOff>241300</xdr:rowOff>
    </xdr:from>
    <xdr:to>
      <xdr:col>1</xdr:col>
      <xdr:colOff>511175</xdr:colOff>
      <xdr:row>1908</xdr:row>
      <xdr:rowOff>187325</xdr:rowOff>
    </xdr:to>
    <xdr:pic>
      <xdr:nvPicPr>
        <xdr:cNvPr id="6979" name="Subgraph-lilladydiana">
          <a:extLst>
            <a:ext uri="{FF2B5EF4-FFF2-40B4-BE49-F238E27FC236}">
              <a16:creationId xmlns:a16="http://schemas.microsoft.com/office/drawing/2014/main" id="{346677E2-9098-4F94-BFA1-42EB914FD23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08463150"/>
          <a:ext cx="482600" cy="317500"/>
        </a:xfrm>
        <a:prstGeom prst="rect">
          <a:avLst/>
        </a:prstGeom>
      </xdr:spPr>
    </xdr:pic>
    <xdr:clientData/>
  </xdr:twoCellAnchor>
  <xdr:twoCellAnchor editAs="oneCell">
    <xdr:from>
      <xdr:col>1</xdr:col>
      <xdr:colOff>28575</xdr:colOff>
      <xdr:row>1908</xdr:row>
      <xdr:rowOff>238125</xdr:rowOff>
    </xdr:from>
    <xdr:to>
      <xdr:col>1</xdr:col>
      <xdr:colOff>511175</xdr:colOff>
      <xdr:row>1909</xdr:row>
      <xdr:rowOff>177800</xdr:rowOff>
    </xdr:to>
    <xdr:pic>
      <xdr:nvPicPr>
        <xdr:cNvPr id="6981" name="Subgraph-StopandThinkAb1">
          <a:extLst>
            <a:ext uri="{FF2B5EF4-FFF2-40B4-BE49-F238E27FC236}">
              <a16:creationId xmlns:a16="http://schemas.microsoft.com/office/drawing/2014/main" id="{FB326478-C0DF-4BC3-AC09-116A75E2A11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08831450"/>
          <a:ext cx="482600" cy="317500"/>
        </a:xfrm>
        <a:prstGeom prst="rect">
          <a:avLst/>
        </a:prstGeom>
      </xdr:spPr>
    </xdr:pic>
    <xdr:clientData/>
  </xdr:twoCellAnchor>
  <xdr:twoCellAnchor editAs="oneCell">
    <xdr:from>
      <xdr:col>1</xdr:col>
      <xdr:colOff>28575</xdr:colOff>
      <xdr:row>1909</xdr:row>
      <xdr:rowOff>234950</xdr:rowOff>
    </xdr:from>
    <xdr:to>
      <xdr:col>1</xdr:col>
      <xdr:colOff>511175</xdr:colOff>
      <xdr:row>1910</xdr:row>
      <xdr:rowOff>180975</xdr:rowOff>
    </xdr:to>
    <xdr:pic>
      <xdr:nvPicPr>
        <xdr:cNvPr id="6983" name="Subgraph-ConliRob">
          <a:extLst>
            <a:ext uri="{FF2B5EF4-FFF2-40B4-BE49-F238E27FC236}">
              <a16:creationId xmlns:a16="http://schemas.microsoft.com/office/drawing/2014/main" id="{BE5298D7-CE7E-4A63-847B-5C5256EE04B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09199750"/>
          <a:ext cx="482600" cy="317500"/>
        </a:xfrm>
        <a:prstGeom prst="rect">
          <a:avLst/>
        </a:prstGeom>
      </xdr:spPr>
    </xdr:pic>
    <xdr:clientData/>
  </xdr:twoCellAnchor>
  <xdr:twoCellAnchor editAs="oneCell">
    <xdr:from>
      <xdr:col>1</xdr:col>
      <xdr:colOff>28575</xdr:colOff>
      <xdr:row>1910</xdr:row>
      <xdr:rowOff>231775</xdr:rowOff>
    </xdr:from>
    <xdr:to>
      <xdr:col>1</xdr:col>
      <xdr:colOff>511175</xdr:colOff>
      <xdr:row>1911</xdr:row>
      <xdr:rowOff>177800</xdr:rowOff>
    </xdr:to>
    <xdr:pic>
      <xdr:nvPicPr>
        <xdr:cNvPr id="6985" name="Subgraph-ArtM711">
          <a:extLst>
            <a:ext uri="{FF2B5EF4-FFF2-40B4-BE49-F238E27FC236}">
              <a16:creationId xmlns:a16="http://schemas.microsoft.com/office/drawing/2014/main" id="{275DD209-4FA1-4B56-8FF6-7A83F26DD73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09568050"/>
          <a:ext cx="482600" cy="317500"/>
        </a:xfrm>
        <a:prstGeom prst="rect">
          <a:avLst/>
        </a:prstGeom>
      </xdr:spPr>
    </xdr:pic>
    <xdr:clientData/>
  </xdr:twoCellAnchor>
  <xdr:twoCellAnchor editAs="oneCell">
    <xdr:from>
      <xdr:col>1</xdr:col>
      <xdr:colOff>28575</xdr:colOff>
      <xdr:row>1911</xdr:row>
      <xdr:rowOff>228600</xdr:rowOff>
    </xdr:from>
    <xdr:to>
      <xdr:col>1</xdr:col>
      <xdr:colOff>511175</xdr:colOff>
      <xdr:row>1912</xdr:row>
      <xdr:rowOff>180975</xdr:rowOff>
    </xdr:to>
    <xdr:pic>
      <xdr:nvPicPr>
        <xdr:cNvPr id="6987" name="Subgraph-eclafitz">
          <a:extLst>
            <a:ext uri="{FF2B5EF4-FFF2-40B4-BE49-F238E27FC236}">
              <a16:creationId xmlns:a16="http://schemas.microsoft.com/office/drawing/2014/main" id="{30E6A77C-7922-4811-9FC9-DB5F83A4766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09936350"/>
          <a:ext cx="482600" cy="317500"/>
        </a:xfrm>
        <a:prstGeom prst="rect">
          <a:avLst/>
        </a:prstGeom>
      </xdr:spPr>
    </xdr:pic>
    <xdr:clientData/>
  </xdr:twoCellAnchor>
  <xdr:twoCellAnchor editAs="oneCell">
    <xdr:from>
      <xdr:col>1</xdr:col>
      <xdr:colOff>28575</xdr:colOff>
      <xdr:row>1912</xdr:row>
      <xdr:rowOff>225425</xdr:rowOff>
    </xdr:from>
    <xdr:to>
      <xdr:col>1</xdr:col>
      <xdr:colOff>511175</xdr:colOff>
      <xdr:row>1913</xdr:row>
      <xdr:rowOff>171450</xdr:rowOff>
    </xdr:to>
    <xdr:pic>
      <xdr:nvPicPr>
        <xdr:cNvPr id="6989" name="Subgraph-k9sofvalor">
          <a:extLst>
            <a:ext uri="{FF2B5EF4-FFF2-40B4-BE49-F238E27FC236}">
              <a16:creationId xmlns:a16="http://schemas.microsoft.com/office/drawing/2014/main" id="{D985F4F5-8FE7-49B2-90D2-6E47C7DCFF8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10304650"/>
          <a:ext cx="482600" cy="317500"/>
        </a:xfrm>
        <a:prstGeom prst="rect">
          <a:avLst/>
        </a:prstGeom>
      </xdr:spPr>
    </xdr:pic>
    <xdr:clientData/>
  </xdr:twoCellAnchor>
  <xdr:twoCellAnchor editAs="oneCell">
    <xdr:from>
      <xdr:col>1</xdr:col>
      <xdr:colOff>28575</xdr:colOff>
      <xdr:row>1913</xdr:row>
      <xdr:rowOff>222250</xdr:rowOff>
    </xdr:from>
    <xdr:to>
      <xdr:col>1</xdr:col>
      <xdr:colOff>511175</xdr:colOff>
      <xdr:row>1914</xdr:row>
      <xdr:rowOff>168275</xdr:rowOff>
    </xdr:to>
    <xdr:pic>
      <xdr:nvPicPr>
        <xdr:cNvPr id="6991" name="Subgraph-DaytonPolice">
          <a:extLst>
            <a:ext uri="{FF2B5EF4-FFF2-40B4-BE49-F238E27FC236}">
              <a16:creationId xmlns:a16="http://schemas.microsoft.com/office/drawing/2014/main" id="{467A71EC-44AC-42D5-8D98-A87BCDD791F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10672950"/>
          <a:ext cx="482600" cy="317500"/>
        </a:xfrm>
        <a:prstGeom prst="rect">
          <a:avLst/>
        </a:prstGeom>
      </xdr:spPr>
    </xdr:pic>
    <xdr:clientData/>
  </xdr:twoCellAnchor>
  <xdr:twoCellAnchor editAs="oneCell">
    <xdr:from>
      <xdr:col>1</xdr:col>
      <xdr:colOff>28575</xdr:colOff>
      <xdr:row>1914</xdr:row>
      <xdr:rowOff>219075</xdr:rowOff>
    </xdr:from>
    <xdr:to>
      <xdr:col>1</xdr:col>
      <xdr:colOff>511175</xdr:colOff>
      <xdr:row>1915</xdr:row>
      <xdr:rowOff>158750</xdr:rowOff>
    </xdr:to>
    <xdr:pic>
      <xdr:nvPicPr>
        <xdr:cNvPr id="6993" name="Subgraph-workingdogmag">
          <a:extLst>
            <a:ext uri="{FF2B5EF4-FFF2-40B4-BE49-F238E27FC236}">
              <a16:creationId xmlns:a16="http://schemas.microsoft.com/office/drawing/2014/main" id="{EF3B0983-B275-4E47-8B56-993D0BBF576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11041250"/>
          <a:ext cx="482600" cy="317500"/>
        </a:xfrm>
        <a:prstGeom prst="rect">
          <a:avLst/>
        </a:prstGeom>
      </xdr:spPr>
    </xdr:pic>
    <xdr:clientData/>
  </xdr:twoCellAnchor>
  <xdr:twoCellAnchor editAs="oneCell">
    <xdr:from>
      <xdr:col>1</xdr:col>
      <xdr:colOff>28575</xdr:colOff>
      <xdr:row>1915</xdr:row>
      <xdr:rowOff>215900</xdr:rowOff>
    </xdr:from>
    <xdr:to>
      <xdr:col>1</xdr:col>
      <xdr:colOff>511175</xdr:colOff>
      <xdr:row>1916</xdr:row>
      <xdr:rowOff>161925</xdr:rowOff>
    </xdr:to>
    <xdr:pic>
      <xdr:nvPicPr>
        <xdr:cNvPr id="6995" name="Subgraph-whiotv">
          <a:extLst>
            <a:ext uri="{FF2B5EF4-FFF2-40B4-BE49-F238E27FC236}">
              <a16:creationId xmlns:a16="http://schemas.microsoft.com/office/drawing/2014/main" id="{8D94CDC6-7E4F-436A-89FE-D02537AF28B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11409550"/>
          <a:ext cx="482600" cy="317500"/>
        </a:xfrm>
        <a:prstGeom prst="rect">
          <a:avLst/>
        </a:prstGeom>
      </xdr:spPr>
    </xdr:pic>
    <xdr:clientData/>
  </xdr:twoCellAnchor>
  <xdr:twoCellAnchor editAs="oneCell">
    <xdr:from>
      <xdr:col>1</xdr:col>
      <xdr:colOff>28575</xdr:colOff>
      <xdr:row>1916</xdr:row>
      <xdr:rowOff>212725</xdr:rowOff>
    </xdr:from>
    <xdr:to>
      <xdr:col>1</xdr:col>
      <xdr:colOff>511175</xdr:colOff>
      <xdr:row>1917</xdr:row>
      <xdr:rowOff>158750</xdr:rowOff>
    </xdr:to>
    <xdr:pic>
      <xdr:nvPicPr>
        <xdr:cNvPr id="6997" name="Subgraph-MCOhio">
          <a:extLst>
            <a:ext uri="{FF2B5EF4-FFF2-40B4-BE49-F238E27FC236}">
              <a16:creationId xmlns:a16="http://schemas.microsoft.com/office/drawing/2014/main" id="{EADF4CD1-0240-41EE-84CA-8838DC55DF0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1777850"/>
          <a:ext cx="482600" cy="317500"/>
        </a:xfrm>
        <a:prstGeom prst="rect">
          <a:avLst/>
        </a:prstGeom>
      </xdr:spPr>
    </xdr:pic>
    <xdr:clientData/>
  </xdr:twoCellAnchor>
  <xdr:twoCellAnchor editAs="oneCell">
    <xdr:from>
      <xdr:col>1</xdr:col>
      <xdr:colOff>28575</xdr:colOff>
      <xdr:row>1917</xdr:row>
      <xdr:rowOff>209550</xdr:rowOff>
    </xdr:from>
    <xdr:to>
      <xdr:col>1</xdr:col>
      <xdr:colOff>511175</xdr:colOff>
      <xdr:row>1918</xdr:row>
      <xdr:rowOff>161925</xdr:rowOff>
    </xdr:to>
    <xdr:pic>
      <xdr:nvPicPr>
        <xdr:cNvPr id="6999" name="Subgraph-IanJamesSeale">
          <a:extLst>
            <a:ext uri="{FF2B5EF4-FFF2-40B4-BE49-F238E27FC236}">
              <a16:creationId xmlns:a16="http://schemas.microsoft.com/office/drawing/2014/main" id="{A4D3B01B-21B0-4FC4-918B-9C69971ECB3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12146150"/>
          <a:ext cx="482600" cy="317500"/>
        </a:xfrm>
        <a:prstGeom prst="rect">
          <a:avLst/>
        </a:prstGeom>
      </xdr:spPr>
    </xdr:pic>
    <xdr:clientData/>
  </xdr:twoCellAnchor>
  <xdr:twoCellAnchor editAs="oneCell">
    <xdr:from>
      <xdr:col>1</xdr:col>
      <xdr:colOff>28575</xdr:colOff>
      <xdr:row>1918</xdr:row>
      <xdr:rowOff>206375</xdr:rowOff>
    </xdr:from>
    <xdr:to>
      <xdr:col>1</xdr:col>
      <xdr:colOff>511175</xdr:colOff>
      <xdr:row>1919</xdr:row>
      <xdr:rowOff>152400</xdr:rowOff>
    </xdr:to>
    <xdr:pic>
      <xdr:nvPicPr>
        <xdr:cNvPr id="7001" name="Subgraph-VitorCarnegie">
          <a:extLst>
            <a:ext uri="{FF2B5EF4-FFF2-40B4-BE49-F238E27FC236}">
              <a16:creationId xmlns:a16="http://schemas.microsoft.com/office/drawing/2014/main" id="{27DECD4F-55D6-4F61-81C8-DAEF5F59354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12514450"/>
          <a:ext cx="482600" cy="317500"/>
        </a:xfrm>
        <a:prstGeom prst="rect">
          <a:avLst/>
        </a:prstGeom>
      </xdr:spPr>
    </xdr:pic>
    <xdr:clientData/>
  </xdr:twoCellAnchor>
  <xdr:twoCellAnchor editAs="oneCell">
    <xdr:from>
      <xdr:col>1</xdr:col>
      <xdr:colOff>28575</xdr:colOff>
      <xdr:row>1919</xdr:row>
      <xdr:rowOff>203200</xdr:rowOff>
    </xdr:from>
    <xdr:to>
      <xdr:col>1</xdr:col>
      <xdr:colOff>511175</xdr:colOff>
      <xdr:row>1920</xdr:row>
      <xdr:rowOff>149225</xdr:rowOff>
    </xdr:to>
    <xdr:pic>
      <xdr:nvPicPr>
        <xdr:cNvPr id="7003" name="Subgraph-CaptnRemix">
          <a:extLst>
            <a:ext uri="{FF2B5EF4-FFF2-40B4-BE49-F238E27FC236}">
              <a16:creationId xmlns:a16="http://schemas.microsoft.com/office/drawing/2014/main" id="{47DE2E33-40DE-4B98-914C-7611AFB1F7F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12882750"/>
          <a:ext cx="482600" cy="317500"/>
        </a:xfrm>
        <a:prstGeom prst="rect">
          <a:avLst/>
        </a:prstGeom>
      </xdr:spPr>
    </xdr:pic>
    <xdr:clientData/>
  </xdr:twoCellAnchor>
  <xdr:twoCellAnchor editAs="oneCell">
    <xdr:from>
      <xdr:col>1</xdr:col>
      <xdr:colOff>28575</xdr:colOff>
      <xdr:row>1920</xdr:row>
      <xdr:rowOff>200025</xdr:rowOff>
    </xdr:from>
    <xdr:to>
      <xdr:col>1</xdr:col>
      <xdr:colOff>511175</xdr:colOff>
      <xdr:row>1921</xdr:row>
      <xdr:rowOff>139700</xdr:rowOff>
    </xdr:to>
    <xdr:pic>
      <xdr:nvPicPr>
        <xdr:cNvPr id="7005" name="Subgraph-Brad_Philly">
          <a:extLst>
            <a:ext uri="{FF2B5EF4-FFF2-40B4-BE49-F238E27FC236}">
              <a16:creationId xmlns:a16="http://schemas.microsoft.com/office/drawing/2014/main" id="{CBD94E47-0382-49DB-9CF3-EB448236896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13251050"/>
          <a:ext cx="482600" cy="317500"/>
        </a:xfrm>
        <a:prstGeom prst="rect">
          <a:avLst/>
        </a:prstGeom>
      </xdr:spPr>
    </xdr:pic>
    <xdr:clientData/>
  </xdr:twoCellAnchor>
  <xdr:twoCellAnchor editAs="oneCell">
    <xdr:from>
      <xdr:col>1</xdr:col>
      <xdr:colOff>28575</xdr:colOff>
      <xdr:row>1921</xdr:row>
      <xdr:rowOff>196850</xdr:rowOff>
    </xdr:from>
    <xdr:to>
      <xdr:col>1</xdr:col>
      <xdr:colOff>511175</xdr:colOff>
      <xdr:row>1922</xdr:row>
      <xdr:rowOff>142875</xdr:rowOff>
    </xdr:to>
    <xdr:pic>
      <xdr:nvPicPr>
        <xdr:cNvPr id="7007" name="Subgraph-bvoice_p">
          <a:extLst>
            <a:ext uri="{FF2B5EF4-FFF2-40B4-BE49-F238E27FC236}">
              <a16:creationId xmlns:a16="http://schemas.microsoft.com/office/drawing/2014/main" id="{A97A686A-39B8-483B-AAFB-CFCD13FE4C7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13619350"/>
          <a:ext cx="482600" cy="317500"/>
        </a:xfrm>
        <a:prstGeom prst="rect">
          <a:avLst/>
        </a:prstGeom>
      </xdr:spPr>
    </xdr:pic>
    <xdr:clientData/>
  </xdr:twoCellAnchor>
  <xdr:twoCellAnchor editAs="oneCell">
    <xdr:from>
      <xdr:col>1</xdr:col>
      <xdr:colOff>28575</xdr:colOff>
      <xdr:row>1922</xdr:row>
      <xdr:rowOff>193675</xdr:rowOff>
    </xdr:from>
    <xdr:to>
      <xdr:col>1</xdr:col>
      <xdr:colOff>511175</xdr:colOff>
      <xdr:row>1923</xdr:row>
      <xdr:rowOff>139700</xdr:rowOff>
    </xdr:to>
    <xdr:pic>
      <xdr:nvPicPr>
        <xdr:cNvPr id="7009" name="Subgraph-ksbw">
          <a:extLst>
            <a:ext uri="{FF2B5EF4-FFF2-40B4-BE49-F238E27FC236}">
              <a16:creationId xmlns:a16="http://schemas.microsoft.com/office/drawing/2014/main" id="{15753C6B-FA77-4117-85B6-DD64194C4F36}"/>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713987650"/>
          <a:ext cx="482600" cy="317500"/>
        </a:xfrm>
        <a:prstGeom prst="rect">
          <a:avLst/>
        </a:prstGeom>
      </xdr:spPr>
    </xdr:pic>
    <xdr:clientData/>
  </xdr:twoCellAnchor>
  <xdr:twoCellAnchor editAs="oneCell">
    <xdr:from>
      <xdr:col>1</xdr:col>
      <xdr:colOff>28575</xdr:colOff>
      <xdr:row>1923</xdr:row>
      <xdr:rowOff>190500</xdr:rowOff>
    </xdr:from>
    <xdr:to>
      <xdr:col>1</xdr:col>
      <xdr:colOff>511175</xdr:colOff>
      <xdr:row>1924</xdr:row>
      <xdr:rowOff>142875</xdr:rowOff>
    </xdr:to>
    <xdr:pic>
      <xdr:nvPicPr>
        <xdr:cNvPr id="7011" name="Subgraph-Warrior417">
          <a:extLst>
            <a:ext uri="{FF2B5EF4-FFF2-40B4-BE49-F238E27FC236}">
              <a16:creationId xmlns:a16="http://schemas.microsoft.com/office/drawing/2014/main" id="{15082816-553C-424A-BF65-C8D98310FF0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4355950"/>
          <a:ext cx="482600" cy="317500"/>
        </a:xfrm>
        <a:prstGeom prst="rect">
          <a:avLst/>
        </a:prstGeom>
      </xdr:spPr>
    </xdr:pic>
    <xdr:clientData/>
  </xdr:twoCellAnchor>
  <xdr:twoCellAnchor editAs="oneCell">
    <xdr:from>
      <xdr:col>1</xdr:col>
      <xdr:colOff>28575</xdr:colOff>
      <xdr:row>1924</xdr:row>
      <xdr:rowOff>187325</xdr:rowOff>
    </xdr:from>
    <xdr:to>
      <xdr:col>1</xdr:col>
      <xdr:colOff>511175</xdr:colOff>
      <xdr:row>1925</xdr:row>
      <xdr:rowOff>133350</xdr:rowOff>
    </xdr:to>
    <xdr:pic>
      <xdr:nvPicPr>
        <xdr:cNvPr id="7013" name="Subgraph-ThisIsMarisTest">
          <a:extLst>
            <a:ext uri="{FF2B5EF4-FFF2-40B4-BE49-F238E27FC236}">
              <a16:creationId xmlns:a16="http://schemas.microsoft.com/office/drawing/2014/main" id="{F2C43481-DB5F-4FDB-B595-37D6E537CC8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4724250"/>
          <a:ext cx="482600" cy="317500"/>
        </a:xfrm>
        <a:prstGeom prst="rect">
          <a:avLst/>
        </a:prstGeom>
      </xdr:spPr>
    </xdr:pic>
    <xdr:clientData/>
  </xdr:twoCellAnchor>
  <xdr:twoCellAnchor editAs="oneCell">
    <xdr:from>
      <xdr:col>1</xdr:col>
      <xdr:colOff>28575</xdr:colOff>
      <xdr:row>1925</xdr:row>
      <xdr:rowOff>184150</xdr:rowOff>
    </xdr:from>
    <xdr:to>
      <xdr:col>1</xdr:col>
      <xdr:colOff>511175</xdr:colOff>
      <xdr:row>1926</xdr:row>
      <xdr:rowOff>130175</xdr:rowOff>
    </xdr:to>
    <xdr:pic>
      <xdr:nvPicPr>
        <xdr:cNvPr id="7015" name="Subgraph-BeckyBoydVocals">
          <a:extLst>
            <a:ext uri="{FF2B5EF4-FFF2-40B4-BE49-F238E27FC236}">
              <a16:creationId xmlns:a16="http://schemas.microsoft.com/office/drawing/2014/main" id="{4E510874-52D9-4D37-BED6-D202DF9BDB0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15092550"/>
          <a:ext cx="482600" cy="317500"/>
        </a:xfrm>
        <a:prstGeom prst="rect">
          <a:avLst/>
        </a:prstGeom>
      </xdr:spPr>
    </xdr:pic>
    <xdr:clientData/>
  </xdr:twoCellAnchor>
  <xdr:twoCellAnchor editAs="oneCell">
    <xdr:from>
      <xdr:col>1</xdr:col>
      <xdr:colOff>28575</xdr:colOff>
      <xdr:row>1926</xdr:row>
      <xdr:rowOff>180975</xdr:rowOff>
    </xdr:from>
    <xdr:to>
      <xdr:col>1</xdr:col>
      <xdr:colOff>511175</xdr:colOff>
      <xdr:row>1927</xdr:row>
      <xdr:rowOff>120650</xdr:rowOff>
    </xdr:to>
    <xdr:pic>
      <xdr:nvPicPr>
        <xdr:cNvPr id="7017" name="Subgraph-luzdjc3634">
          <a:extLst>
            <a:ext uri="{FF2B5EF4-FFF2-40B4-BE49-F238E27FC236}">
              <a16:creationId xmlns:a16="http://schemas.microsoft.com/office/drawing/2014/main" id="{04E25498-B18E-4468-A7F1-E1F5EC77CDA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5460850"/>
          <a:ext cx="482600" cy="317500"/>
        </a:xfrm>
        <a:prstGeom prst="rect">
          <a:avLst/>
        </a:prstGeom>
      </xdr:spPr>
    </xdr:pic>
    <xdr:clientData/>
  </xdr:twoCellAnchor>
  <xdr:twoCellAnchor editAs="oneCell">
    <xdr:from>
      <xdr:col>1</xdr:col>
      <xdr:colOff>28575</xdr:colOff>
      <xdr:row>1927</xdr:row>
      <xdr:rowOff>177800</xdr:rowOff>
    </xdr:from>
    <xdr:to>
      <xdr:col>1</xdr:col>
      <xdr:colOff>511175</xdr:colOff>
      <xdr:row>1928</xdr:row>
      <xdr:rowOff>123825</xdr:rowOff>
    </xdr:to>
    <xdr:pic>
      <xdr:nvPicPr>
        <xdr:cNvPr id="7019" name="Subgraph-EiphelTweets">
          <a:extLst>
            <a:ext uri="{FF2B5EF4-FFF2-40B4-BE49-F238E27FC236}">
              <a16:creationId xmlns:a16="http://schemas.microsoft.com/office/drawing/2014/main" id="{3EF2D1FB-54CF-46EC-B6FE-CDECBC8B6C7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5829150"/>
          <a:ext cx="482600" cy="317500"/>
        </a:xfrm>
        <a:prstGeom prst="rect">
          <a:avLst/>
        </a:prstGeom>
      </xdr:spPr>
    </xdr:pic>
    <xdr:clientData/>
  </xdr:twoCellAnchor>
  <xdr:twoCellAnchor editAs="oneCell">
    <xdr:from>
      <xdr:col>1</xdr:col>
      <xdr:colOff>28575</xdr:colOff>
      <xdr:row>1928</xdr:row>
      <xdr:rowOff>174625</xdr:rowOff>
    </xdr:from>
    <xdr:to>
      <xdr:col>1</xdr:col>
      <xdr:colOff>511175</xdr:colOff>
      <xdr:row>1929</xdr:row>
      <xdr:rowOff>120650</xdr:rowOff>
    </xdr:to>
    <xdr:pic>
      <xdr:nvPicPr>
        <xdr:cNvPr id="7021" name="Subgraph-TinaFloresTX">
          <a:extLst>
            <a:ext uri="{FF2B5EF4-FFF2-40B4-BE49-F238E27FC236}">
              <a16:creationId xmlns:a16="http://schemas.microsoft.com/office/drawing/2014/main" id="{3CBC0B5E-CB95-4E13-B310-46556387E222}"/>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716197450"/>
          <a:ext cx="482600" cy="317500"/>
        </a:xfrm>
        <a:prstGeom prst="rect">
          <a:avLst/>
        </a:prstGeom>
      </xdr:spPr>
    </xdr:pic>
    <xdr:clientData/>
  </xdr:twoCellAnchor>
  <xdr:twoCellAnchor editAs="oneCell">
    <xdr:from>
      <xdr:col>1</xdr:col>
      <xdr:colOff>28575</xdr:colOff>
      <xdr:row>1929</xdr:row>
      <xdr:rowOff>171450</xdr:rowOff>
    </xdr:from>
    <xdr:to>
      <xdr:col>1</xdr:col>
      <xdr:colOff>511175</xdr:colOff>
      <xdr:row>1930</xdr:row>
      <xdr:rowOff>123825</xdr:rowOff>
    </xdr:to>
    <xdr:pic>
      <xdr:nvPicPr>
        <xdr:cNvPr id="7023" name="Subgraph-WattUp67">
          <a:extLst>
            <a:ext uri="{FF2B5EF4-FFF2-40B4-BE49-F238E27FC236}">
              <a16:creationId xmlns:a16="http://schemas.microsoft.com/office/drawing/2014/main" id="{3707ABBD-2958-4FD6-8962-F59D91F8DCA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16565750"/>
          <a:ext cx="482600" cy="317500"/>
        </a:xfrm>
        <a:prstGeom prst="rect">
          <a:avLst/>
        </a:prstGeom>
      </xdr:spPr>
    </xdr:pic>
    <xdr:clientData/>
  </xdr:twoCellAnchor>
  <xdr:twoCellAnchor editAs="oneCell">
    <xdr:from>
      <xdr:col>1</xdr:col>
      <xdr:colOff>28575</xdr:colOff>
      <xdr:row>1930</xdr:row>
      <xdr:rowOff>168275</xdr:rowOff>
    </xdr:from>
    <xdr:to>
      <xdr:col>1</xdr:col>
      <xdr:colOff>511175</xdr:colOff>
      <xdr:row>1931</xdr:row>
      <xdr:rowOff>114300</xdr:rowOff>
    </xdr:to>
    <xdr:pic>
      <xdr:nvPicPr>
        <xdr:cNvPr id="7025" name="Subgraph-BlackManUSA">
          <a:extLst>
            <a:ext uri="{FF2B5EF4-FFF2-40B4-BE49-F238E27FC236}">
              <a16:creationId xmlns:a16="http://schemas.microsoft.com/office/drawing/2014/main" id="{ACCB4A82-CC08-4F3C-9C0A-1D6A2FB80D0C}"/>
            </a:ext>
          </a:extLst>
        </xdr:cNvPr>
        <xdr:cNvPicPr>
          <a:picLocks/>
        </xdr:cNvPicPr>
      </xdr:nvPicPr>
      <xdr:blipFill>
        <a:blip xmlns:r="http://schemas.openxmlformats.org/officeDocument/2006/relationships" r:embed="rId696">
          <a:extLst>
            <a:ext uri="{28A0092B-C50C-407E-A947-70E740481C1C}">
              <a14:useLocalDpi xmlns:a14="http://schemas.microsoft.com/office/drawing/2010/main" val="0"/>
            </a:ext>
          </a:extLst>
        </a:blip>
        <a:stretch>
          <a:fillRect/>
        </a:stretch>
      </xdr:blipFill>
      <xdr:spPr>
        <a:xfrm>
          <a:off x="1047750" y="716934050"/>
          <a:ext cx="482600" cy="317500"/>
        </a:xfrm>
        <a:prstGeom prst="rect">
          <a:avLst/>
        </a:prstGeom>
      </xdr:spPr>
    </xdr:pic>
    <xdr:clientData/>
  </xdr:twoCellAnchor>
  <xdr:twoCellAnchor editAs="oneCell">
    <xdr:from>
      <xdr:col>1</xdr:col>
      <xdr:colOff>28575</xdr:colOff>
      <xdr:row>1931</xdr:row>
      <xdr:rowOff>165100</xdr:rowOff>
    </xdr:from>
    <xdr:to>
      <xdr:col>1</xdr:col>
      <xdr:colOff>511175</xdr:colOff>
      <xdr:row>1932</xdr:row>
      <xdr:rowOff>111125</xdr:rowOff>
    </xdr:to>
    <xdr:pic>
      <xdr:nvPicPr>
        <xdr:cNvPr id="7027" name="Subgraph-CJ_VoteRed">
          <a:extLst>
            <a:ext uri="{FF2B5EF4-FFF2-40B4-BE49-F238E27FC236}">
              <a16:creationId xmlns:a16="http://schemas.microsoft.com/office/drawing/2014/main" id="{C9F7F65A-CC61-4E8B-A182-B253EEE678E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7302350"/>
          <a:ext cx="482600" cy="317500"/>
        </a:xfrm>
        <a:prstGeom prst="rect">
          <a:avLst/>
        </a:prstGeom>
      </xdr:spPr>
    </xdr:pic>
    <xdr:clientData/>
  </xdr:twoCellAnchor>
  <xdr:twoCellAnchor editAs="oneCell">
    <xdr:from>
      <xdr:col>1</xdr:col>
      <xdr:colOff>28575</xdr:colOff>
      <xdr:row>1932</xdr:row>
      <xdr:rowOff>161925</xdr:rowOff>
    </xdr:from>
    <xdr:to>
      <xdr:col>1</xdr:col>
      <xdr:colOff>511175</xdr:colOff>
      <xdr:row>1933</xdr:row>
      <xdr:rowOff>101600</xdr:rowOff>
    </xdr:to>
    <xdr:pic>
      <xdr:nvPicPr>
        <xdr:cNvPr id="7029" name="Subgraph-DevaToTheDivine">
          <a:extLst>
            <a:ext uri="{FF2B5EF4-FFF2-40B4-BE49-F238E27FC236}">
              <a16:creationId xmlns:a16="http://schemas.microsoft.com/office/drawing/2014/main" id="{6F072444-5176-46E4-BE9E-8011153FF07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17670650"/>
          <a:ext cx="482600" cy="317500"/>
        </a:xfrm>
        <a:prstGeom prst="rect">
          <a:avLst/>
        </a:prstGeom>
      </xdr:spPr>
    </xdr:pic>
    <xdr:clientData/>
  </xdr:twoCellAnchor>
  <xdr:twoCellAnchor editAs="oneCell">
    <xdr:from>
      <xdr:col>1</xdr:col>
      <xdr:colOff>28575</xdr:colOff>
      <xdr:row>1933</xdr:row>
      <xdr:rowOff>158750</xdr:rowOff>
    </xdr:from>
    <xdr:to>
      <xdr:col>1</xdr:col>
      <xdr:colOff>511175</xdr:colOff>
      <xdr:row>1934</xdr:row>
      <xdr:rowOff>104775</xdr:rowOff>
    </xdr:to>
    <xdr:pic>
      <xdr:nvPicPr>
        <xdr:cNvPr id="7031" name="Subgraph-Nvr4Get91101">
          <a:extLst>
            <a:ext uri="{FF2B5EF4-FFF2-40B4-BE49-F238E27FC236}">
              <a16:creationId xmlns:a16="http://schemas.microsoft.com/office/drawing/2014/main" id="{33668AD5-443C-4128-8486-ADAB69967DE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18038950"/>
          <a:ext cx="482600" cy="317500"/>
        </a:xfrm>
        <a:prstGeom prst="rect">
          <a:avLst/>
        </a:prstGeom>
      </xdr:spPr>
    </xdr:pic>
    <xdr:clientData/>
  </xdr:twoCellAnchor>
  <xdr:twoCellAnchor editAs="oneCell">
    <xdr:from>
      <xdr:col>1</xdr:col>
      <xdr:colOff>28575</xdr:colOff>
      <xdr:row>1934</xdr:row>
      <xdr:rowOff>155575</xdr:rowOff>
    </xdr:from>
    <xdr:to>
      <xdr:col>1</xdr:col>
      <xdr:colOff>511175</xdr:colOff>
      <xdr:row>1935</xdr:row>
      <xdr:rowOff>101600</xdr:rowOff>
    </xdr:to>
    <xdr:pic>
      <xdr:nvPicPr>
        <xdr:cNvPr id="7033" name="Subgraph-VanguardiaEspa1">
          <a:extLst>
            <a:ext uri="{FF2B5EF4-FFF2-40B4-BE49-F238E27FC236}">
              <a16:creationId xmlns:a16="http://schemas.microsoft.com/office/drawing/2014/main" id="{00E936B7-2F48-4B09-9AE2-6BE8201ED83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18407250"/>
          <a:ext cx="482600" cy="317500"/>
        </a:xfrm>
        <a:prstGeom prst="rect">
          <a:avLst/>
        </a:prstGeom>
      </xdr:spPr>
    </xdr:pic>
    <xdr:clientData/>
  </xdr:twoCellAnchor>
  <xdr:twoCellAnchor editAs="oneCell">
    <xdr:from>
      <xdr:col>1</xdr:col>
      <xdr:colOff>28575</xdr:colOff>
      <xdr:row>1935</xdr:row>
      <xdr:rowOff>152400</xdr:rowOff>
    </xdr:from>
    <xdr:to>
      <xdr:col>1</xdr:col>
      <xdr:colOff>511175</xdr:colOff>
      <xdr:row>1936</xdr:row>
      <xdr:rowOff>104775</xdr:rowOff>
    </xdr:to>
    <xdr:pic>
      <xdr:nvPicPr>
        <xdr:cNvPr id="7035" name="Subgraph-LRRH6">
          <a:extLst>
            <a:ext uri="{FF2B5EF4-FFF2-40B4-BE49-F238E27FC236}">
              <a16:creationId xmlns:a16="http://schemas.microsoft.com/office/drawing/2014/main" id="{D8020AC1-EAB5-4AEB-B1D0-8F92674BC059}"/>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718775550"/>
          <a:ext cx="482600" cy="317500"/>
        </a:xfrm>
        <a:prstGeom prst="rect">
          <a:avLst/>
        </a:prstGeom>
      </xdr:spPr>
    </xdr:pic>
    <xdr:clientData/>
  </xdr:twoCellAnchor>
  <xdr:twoCellAnchor editAs="oneCell">
    <xdr:from>
      <xdr:col>1</xdr:col>
      <xdr:colOff>28575</xdr:colOff>
      <xdr:row>1936</xdr:row>
      <xdr:rowOff>149225</xdr:rowOff>
    </xdr:from>
    <xdr:to>
      <xdr:col>1</xdr:col>
      <xdr:colOff>511175</xdr:colOff>
      <xdr:row>1937</xdr:row>
      <xdr:rowOff>95250</xdr:rowOff>
    </xdr:to>
    <xdr:pic>
      <xdr:nvPicPr>
        <xdr:cNvPr id="7037" name="Subgraph-HopeReborn2017">
          <a:extLst>
            <a:ext uri="{FF2B5EF4-FFF2-40B4-BE49-F238E27FC236}">
              <a16:creationId xmlns:a16="http://schemas.microsoft.com/office/drawing/2014/main" id="{A1E9BFC6-C592-4D36-8E77-4EA201DD603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9143850"/>
          <a:ext cx="482600" cy="317500"/>
        </a:xfrm>
        <a:prstGeom prst="rect">
          <a:avLst/>
        </a:prstGeom>
      </xdr:spPr>
    </xdr:pic>
    <xdr:clientData/>
  </xdr:twoCellAnchor>
  <xdr:twoCellAnchor editAs="oneCell">
    <xdr:from>
      <xdr:col>1</xdr:col>
      <xdr:colOff>28575</xdr:colOff>
      <xdr:row>1937</xdr:row>
      <xdr:rowOff>146050</xdr:rowOff>
    </xdr:from>
    <xdr:to>
      <xdr:col>1</xdr:col>
      <xdr:colOff>511175</xdr:colOff>
      <xdr:row>1938</xdr:row>
      <xdr:rowOff>92075</xdr:rowOff>
    </xdr:to>
    <xdr:pic>
      <xdr:nvPicPr>
        <xdr:cNvPr id="7039" name="Subgraph-lank3y_Twitch">
          <a:extLst>
            <a:ext uri="{FF2B5EF4-FFF2-40B4-BE49-F238E27FC236}">
              <a16:creationId xmlns:a16="http://schemas.microsoft.com/office/drawing/2014/main" id="{B40B7A20-E2CD-46AF-96E7-D5D043FE128F}"/>
            </a:ext>
          </a:extLst>
        </xdr:cNvPr>
        <xdr:cNvPicPr>
          <a:picLocks/>
        </xdr:cNvPicPr>
      </xdr:nvPicPr>
      <xdr:blipFill>
        <a:blip xmlns:r="http://schemas.openxmlformats.org/officeDocument/2006/relationships" r:embed="rId697">
          <a:extLst>
            <a:ext uri="{28A0092B-C50C-407E-A947-70E740481C1C}">
              <a14:useLocalDpi xmlns:a14="http://schemas.microsoft.com/office/drawing/2010/main" val="0"/>
            </a:ext>
          </a:extLst>
        </a:blip>
        <a:stretch>
          <a:fillRect/>
        </a:stretch>
      </xdr:blipFill>
      <xdr:spPr>
        <a:xfrm>
          <a:off x="1047750" y="719512150"/>
          <a:ext cx="482600" cy="317500"/>
        </a:xfrm>
        <a:prstGeom prst="rect">
          <a:avLst/>
        </a:prstGeom>
      </xdr:spPr>
    </xdr:pic>
    <xdr:clientData/>
  </xdr:twoCellAnchor>
  <xdr:twoCellAnchor editAs="oneCell">
    <xdr:from>
      <xdr:col>1</xdr:col>
      <xdr:colOff>28575</xdr:colOff>
      <xdr:row>1938</xdr:row>
      <xdr:rowOff>142875</xdr:rowOff>
    </xdr:from>
    <xdr:to>
      <xdr:col>1</xdr:col>
      <xdr:colOff>511175</xdr:colOff>
      <xdr:row>1939</xdr:row>
      <xdr:rowOff>82550</xdr:rowOff>
    </xdr:to>
    <xdr:pic>
      <xdr:nvPicPr>
        <xdr:cNvPr id="7041" name="Subgraph-LtRandySutton">
          <a:extLst>
            <a:ext uri="{FF2B5EF4-FFF2-40B4-BE49-F238E27FC236}">
              <a16:creationId xmlns:a16="http://schemas.microsoft.com/office/drawing/2014/main" id="{108C9C62-36B2-4763-A5A1-A24A2D11322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19880450"/>
          <a:ext cx="482600" cy="317500"/>
        </a:xfrm>
        <a:prstGeom prst="rect">
          <a:avLst/>
        </a:prstGeom>
      </xdr:spPr>
    </xdr:pic>
    <xdr:clientData/>
  </xdr:twoCellAnchor>
  <xdr:twoCellAnchor editAs="oneCell">
    <xdr:from>
      <xdr:col>1</xdr:col>
      <xdr:colOff>28575</xdr:colOff>
      <xdr:row>1939</xdr:row>
      <xdr:rowOff>139700</xdr:rowOff>
    </xdr:from>
    <xdr:to>
      <xdr:col>1</xdr:col>
      <xdr:colOff>511175</xdr:colOff>
      <xdr:row>1940</xdr:row>
      <xdr:rowOff>85725</xdr:rowOff>
    </xdr:to>
    <xdr:pic>
      <xdr:nvPicPr>
        <xdr:cNvPr id="7043" name="Subgraph-MelissaAFrancis">
          <a:extLst>
            <a:ext uri="{FF2B5EF4-FFF2-40B4-BE49-F238E27FC236}">
              <a16:creationId xmlns:a16="http://schemas.microsoft.com/office/drawing/2014/main" id="{D9D4E523-CDCA-4CEC-979E-F7FA4724938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0248750"/>
          <a:ext cx="482600" cy="317500"/>
        </a:xfrm>
        <a:prstGeom prst="rect">
          <a:avLst/>
        </a:prstGeom>
      </xdr:spPr>
    </xdr:pic>
    <xdr:clientData/>
  </xdr:twoCellAnchor>
  <xdr:twoCellAnchor editAs="oneCell">
    <xdr:from>
      <xdr:col>1</xdr:col>
      <xdr:colOff>28575</xdr:colOff>
      <xdr:row>1940</xdr:row>
      <xdr:rowOff>136525</xdr:rowOff>
    </xdr:from>
    <xdr:to>
      <xdr:col>1</xdr:col>
      <xdr:colOff>511175</xdr:colOff>
      <xdr:row>1941</xdr:row>
      <xdr:rowOff>82550</xdr:rowOff>
    </xdr:to>
    <xdr:pic>
      <xdr:nvPicPr>
        <xdr:cNvPr id="7045" name="Subgraph-dusteallen">
          <a:extLst>
            <a:ext uri="{FF2B5EF4-FFF2-40B4-BE49-F238E27FC236}">
              <a16:creationId xmlns:a16="http://schemas.microsoft.com/office/drawing/2014/main" id="{17515E54-504C-45DD-B413-C8FA4618452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0617050"/>
          <a:ext cx="482600" cy="317500"/>
        </a:xfrm>
        <a:prstGeom prst="rect">
          <a:avLst/>
        </a:prstGeom>
      </xdr:spPr>
    </xdr:pic>
    <xdr:clientData/>
  </xdr:twoCellAnchor>
  <xdr:twoCellAnchor editAs="oneCell">
    <xdr:from>
      <xdr:col>1</xdr:col>
      <xdr:colOff>28575</xdr:colOff>
      <xdr:row>1941</xdr:row>
      <xdr:rowOff>133350</xdr:rowOff>
    </xdr:from>
    <xdr:to>
      <xdr:col>1</xdr:col>
      <xdr:colOff>511175</xdr:colOff>
      <xdr:row>1942</xdr:row>
      <xdr:rowOff>85725</xdr:rowOff>
    </xdr:to>
    <xdr:pic>
      <xdr:nvPicPr>
        <xdr:cNvPr id="7047" name="Subgraph-protestupdatez">
          <a:extLst>
            <a:ext uri="{FF2B5EF4-FFF2-40B4-BE49-F238E27FC236}">
              <a16:creationId xmlns:a16="http://schemas.microsoft.com/office/drawing/2014/main" id="{639D72D3-35BE-4144-9600-92A0D15E342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0985350"/>
          <a:ext cx="482600" cy="317500"/>
        </a:xfrm>
        <a:prstGeom prst="rect">
          <a:avLst/>
        </a:prstGeom>
      </xdr:spPr>
    </xdr:pic>
    <xdr:clientData/>
  </xdr:twoCellAnchor>
  <xdr:twoCellAnchor editAs="oneCell">
    <xdr:from>
      <xdr:col>1</xdr:col>
      <xdr:colOff>28575</xdr:colOff>
      <xdr:row>1942</xdr:row>
      <xdr:rowOff>130175</xdr:rowOff>
    </xdr:from>
    <xdr:to>
      <xdr:col>1</xdr:col>
      <xdr:colOff>511175</xdr:colOff>
      <xdr:row>1943</xdr:row>
      <xdr:rowOff>76200</xdr:rowOff>
    </xdr:to>
    <xdr:pic>
      <xdr:nvPicPr>
        <xdr:cNvPr id="7049" name="Subgraph-LVMPD">
          <a:extLst>
            <a:ext uri="{FF2B5EF4-FFF2-40B4-BE49-F238E27FC236}">
              <a16:creationId xmlns:a16="http://schemas.microsoft.com/office/drawing/2014/main" id="{2818DCB5-0DE0-4738-88C5-8E8C4AA6CF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1353650"/>
          <a:ext cx="482600" cy="317500"/>
        </a:xfrm>
        <a:prstGeom prst="rect">
          <a:avLst/>
        </a:prstGeom>
      </xdr:spPr>
    </xdr:pic>
    <xdr:clientData/>
  </xdr:twoCellAnchor>
  <xdr:twoCellAnchor editAs="oneCell">
    <xdr:from>
      <xdr:col>1</xdr:col>
      <xdr:colOff>28575</xdr:colOff>
      <xdr:row>1943</xdr:row>
      <xdr:rowOff>127000</xdr:rowOff>
    </xdr:from>
    <xdr:to>
      <xdr:col>1</xdr:col>
      <xdr:colOff>511175</xdr:colOff>
      <xdr:row>1944</xdr:row>
      <xdr:rowOff>73025</xdr:rowOff>
    </xdr:to>
    <xdr:pic>
      <xdr:nvPicPr>
        <xdr:cNvPr id="7051" name="Subgraph-EintheD1">
          <a:extLst>
            <a:ext uri="{FF2B5EF4-FFF2-40B4-BE49-F238E27FC236}">
              <a16:creationId xmlns:a16="http://schemas.microsoft.com/office/drawing/2014/main" id="{994CB03E-BB13-42D1-80CF-C13323F8211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1721950"/>
          <a:ext cx="482600" cy="317500"/>
        </a:xfrm>
        <a:prstGeom prst="rect">
          <a:avLst/>
        </a:prstGeom>
      </xdr:spPr>
    </xdr:pic>
    <xdr:clientData/>
  </xdr:twoCellAnchor>
  <xdr:twoCellAnchor editAs="oneCell">
    <xdr:from>
      <xdr:col>1</xdr:col>
      <xdr:colOff>28575</xdr:colOff>
      <xdr:row>1944</xdr:row>
      <xdr:rowOff>123825</xdr:rowOff>
    </xdr:from>
    <xdr:to>
      <xdr:col>1</xdr:col>
      <xdr:colOff>511175</xdr:colOff>
      <xdr:row>1945</xdr:row>
      <xdr:rowOff>63500</xdr:rowOff>
    </xdr:to>
    <xdr:pic>
      <xdr:nvPicPr>
        <xdr:cNvPr id="7053" name="Subgraph-theappeal">
          <a:extLst>
            <a:ext uri="{FF2B5EF4-FFF2-40B4-BE49-F238E27FC236}">
              <a16:creationId xmlns:a16="http://schemas.microsoft.com/office/drawing/2014/main" id="{835316AE-1865-4744-90BB-0FB0565A26B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2090250"/>
          <a:ext cx="482600" cy="317500"/>
        </a:xfrm>
        <a:prstGeom prst="rect">
          <a:avLst/>
        </a:prstGeom>
      </xdr:spPr>
    </xdr:pic>
    <xdr:clientData/>
  </xdr:twoCellAnchor>
  <xdr:twoCellAnchor editAs="oneCell">
    <xdr:from>
      <xdr:col>1</xdr:col>
      <xdr:colOff>28575</xdr:colOff>
      <xdr:row>1945</xdr:row>
      <xdr:rowOff>120650</xdr:rowOff>
    </xdr:from>
    <xdr:to>
      <xdr:col>1</xdr:col>
      <xdr:colOff>511175</xdr:colOff>
      <xdr:row>1946</xdr:row>
      <xdr:rowOff>66675</xdr:rowOff>
    </xdr:to>
    <xdr:pic>
      <xdr:nvPicPr>
        <xdr:cNvPr id="7055" name="Subgraph-iusevilla">
          <a:extLst>
            <a:ext uri="{FF2B5EF4-FFF2-40B4-BE49-F238E27FC236}">
              <a16:creationId xmlns:a16="http://schemas.microsoft.com/office/drawing/2014/main" id="{B19C358B-74B7-4897-8639-1BF173D1161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2458550"/>
          <a:ext cx="482600" cy="317500"/>
        </a:xfrm>
        <a:prstGeom prst="rect">
          <a:avLst/>
        </a:prstGeom>
      </xdr:spPr>
    </xdr:pic>
    <xdr:clientData/>
  </xdr:twoCellAnchor>
  <xdr:twoCellAnchor editAs="oneCell">
    <xdr:from>
      <xdr:col>1</xdr:col>
      <xdr:colOff>28575</xdr:colOff>
      <xdr:row>1946</xdr:row>
      <xdr:rowOff>117475</xdr:rowOff>
    </xdr:from>
    <xdr:to>
      <xdr:col>1</xdr:col>
      <xdr:colOff>511175</xdr:colOff>
      <xdr:row>1947</xdr:row>
      <xdr:rowOff>63500</xdr:rowOff>
    </xdr:to>
    <xdr:pic>
      <xdr:nvPicPr>
        <xdr:cNvPr id="7057" name="Subgraph-RashidaTlaib">
          <a:extLst>
            <a:ext uri="{FF2B5EF4-FFF2-40B4-BE49-F238E27FC236}">
              <a16:creationId xmlns:a16="http://schemas.microsoft.com/office/drawing/2014/main" id="{9DB8A9E2-AB69-4567-A475-E1C7D10ACFB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2826850"/>
          <a:ext cx="482600" cy="317500"/>
        </a:xfrm>
        <a:prstGeom prst="rect">
          <a:avLst/>
        </a:prstGeom>
      </xdr:spPr>
    </xdr:pic>
    <xdr:clientData/>
  </xdr:twoCellAnchor>
  <xdr:twoCellAnchor editAs="oneCell">
    <xdr:from>
      <xdr:col>1</xdr:col>
      <xdr:colOff>28575</xdr:colOff>
      <xdr:row>1947</xdr:row>
      <xdr:rowOff>114300</xdr:rowOff>
    </xdr:from>
    <xdr:to>
      <xdr:col>1</xdr:col>
      <xdr:colOff>511175</xdr:colOff>
      <xdr:row>1948</xdr:row>
      <xdr:rowOff>66675</xdr:rowOff>
    </xdr:to>
    <xdr:pic>
      <xdr:nvPicPr>
        <xdr:cNvPr id="7059" name="Subgraph-carolabuckel">
          <a:extLst>
            <a:ext uri="{FF2B5EF4-FFF2-40B4-BE49-F238E27FC236}">
              <a16:creationId xmlns:a16="http://schemas.microsoft.com/office/drawing/2014/main" id="{9D77CC84-2E1C-4AC9-846F-10609295C5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3195150"/>
          <a:ext cx="482600" cy="317500"/>
        </a:xfrm>
        <a:prstGeom prst="rect">
          <a:avLst/>
        </a:prstGeom>
      </xdr:spPr>
    </xdr:pic>
    <xdr:clientData/>
  </xdr:twoCellAnchor>
  <xdr:twoCellAnchor editAs="oneCell">
    <xdr:from>
      <xdr:col>1</xdr:col>
      <xdr:colOff>28575</xdr:colOff>
      <xdr:row>1948</xdr:row>
      <xdr:rowOff>111125</xdr:rowOff>
    </xdr:from>
    <xdr:to>
      <xdr:col>1</xdr:col>
      <xdr:colOff>511175</xdr:colOff>
      <xdr:row>1949</xdr:row>
      <xdr:rowOff>57150</xdr:rowOff>
    </xdr:to>
    <xdr:pic>
      <xdr:nvPicPr>
        <xdr:cNvPr id="7061" name="Subgraph-WNYCStudios">
          <a:extLst>
            <a:ext uri="{FF2B5EF4-FFF2-40B4-BE49-F238E27FC236}">
              <a16:creationId xmlns:a16="http://schemas.microsoft.com/office/drawing/2014/main" id="{A26CDBE6-E454-4B37-A455-A197B0EBCCF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3563450"/>
          <a:ext cx="482600" cy="317500"/>
        </a:xfrm>
        <a:prstGeom prst="rect">
          <a:avLst/>
        </a:prstGeom>
      </xdr:spPr>
    </xdr:pic>
    <xdr:clientData/>
  </xdr:twoCellAnchor>
  <xdr:twoCellAnchor editAs="oneCell">
    <xdr:from>
      <xdr:col>1</xdr:col>
      <xdr:colOff>28575</xdr:colOff>
      <xdr:row>1949</xdr:row>
      <xdr:rowOff>107950</xdr:rowOff>
    </xdr:from>
    <xdr:to>
      <xdr:col>1</xdr:col>
      <xdr:colOff>511175</xdr:colOff>
      <xdr:row>1950</xdr:row>
      <xdr:rowOff>53975</xdr:rowOff>
    </xdr:to>
    <xdr:pic>
      <xdr:nvPicPr>
        <xdr:cNvPr id="7063" name="Subgraph-AndreaWNYC">
          <a:extLst>
            <a:ext uri="{FF2B5EF4-FFF2-40B4-BE49-F238E27FC236}">
              <a16:creationId xmlns:a16="http://schemas.microsoft.com/office/drawing/2014/main" id="{D644F06F-13A4-44C8-82CB-D48D7C4EA5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3931750"/>
          <a:ext cx="482600" cy="317500"/>
        </a:xfrm>
        <a:prstGeom prst="rect">
          <a:avLst/>
        </a:prstGeom>
      </xdr:spPr>
    </xdr:pic>
    <xdr:clientData/>
  </xdr:twoCellAnchor>
  <xdr:twoCellAnchor editAs="oneCell">
    <xdr:from>
      <xdr:col>1</xdr:col>
      <xdr:colOff>28575</xdr:colOff>
      <xdr:row>1950</xdr:row>
      <xdr:rowOff>104775</xdr:rowOff>
    </xdr:from>
    <xdr:to>
      <xdr:col>1</xdr:col>
      <xdr:colOff>511175</xdr:colOff>
      <xdr:row>1951</xdr:row>
      <xdr:rowOff>44450</xdr:rowOff>
    </xdr:to>
    <xdr:pic>
      <xdr:nvPicPr>
        <xdr:cNvPr id="7065" name="Subgraph-onthemedia">
          <a:extLst>
            <a:ext uri="{FF2B5EF4-FFF2-40B4-BE49-F238E27FC236}">
              <a16:creationId xmlns:a16="http://schemas.microsoft.com/office/drawing/2014/main" id="{C583A4E1-7540-4792-9AA8-A40A9B0E63D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4300050"/>
          <a:ext cx="482600" cy="317500"/>
        </a:xfrm>
        <a:prstGeom prst="rect">
          <a:avLst/>
        </a:prstGeom>
      </xdr:spPr>
    </xdr:pic>
    <xdr:clientData/>
  </xdr:twoCellAnchor>
  <xdr:twoCellAnchor editAs="oneCell">
    <xdr:from>
      <xdr:col>1</xdr:col>
      <xdr:colOff>28575</xdr:colOff>
      <xdr:row>1951</xdr:row>
      <xdr:rowOff>101600</xdr:rowOff>
    </xdr:from>
    <xdr:to>
      <xdr:col>1</xdr:col>
      <xdr:colOff>511175</xdr:colOff>
      <xdr:row>1952</xdr:row>
      <xdr:rowOff>47625</xdr:rowOff>
    </xdr:to>
    <xdr:pic>
      <xdr:nvPicPr>
        <xdr:cNvPr id="7067" name="Subgraph-GuysontheGrid">
          <a:extLst>
            <a:ext uri="{FF2B5EF4-FFF2-40B4-BE49-F238E27FC236}">
              <a16:creationId xmlns:a16="http://schemas.microsoft.com/office/drawing/2014/main" id="{FBF28899-ADFC-4C1F-A0A6-A9AEBF955E7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4668350"/>
          <a:ext cx="482600" cy="317500"/>
        </a:xfrm>
        <a:prstGeom prst="rect">
          <a:avLst/>
        </a:prstGeom>
      </xdr:spPr>
    </xdr:pic>
    <xdr:clientData/>
  </xdr:twoCellAnchor>
  <xdr:twoCellAnchor editAs="oneCell">
    <xdr:from>
      <xdr:col>1</xdr:col>
      <xdr:colOff>28575</xdr:colOff>
      <xdr:row>1952</xdr:row>
      <xdr:rowOff>98425</xdr:rowOff>
    </xdr:from>
    <xdr:to>
      <xdr:col>1</xdr:col>
      <xdr:colOff>511175</xdr:colOff>
      <xdr:row>1953</xdr:row>
      <xdr:rowOff>44450</xdr:rowOff>
    </xdr:to>
    <xdr:pic>
      <xdr:nvPicPr>
        <xdr:cNvPr id="7069" name="Subgraph-OITAndina">
          <a:extLst>
            <a:ext uri="{FF2B5EF4-FFF2-40B4-BE49-F238E27FC236}">
              <a16:creationId xmlns:a16="http://schemas.microsoft.com/office/drawing/2014/main" id="{6833656B-FFA2-4D9E-940E-196DCE46843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5036650"/>
          <a:ext cx="482600" cy="317500"/>
        </a:xfrm>
        <a:prstGeom prst="rect">
          <a:avLst/>
        </a:prstGeom>
      </xdr:spPr>
    </xdr:pic>
    <xdr:clientData/>
  </xdr:twoCellAnchor>
  <xdr:twoCellAnchor editAs="oneCell">
    <xdr:from>
      <xdr:col>1</xdr:col>
      <xdr:colOff>28575</xdr:colOff>
      <xdr:row>1953</xdr:row>
      <xdr:rowOff>95250</xdr:rowOff>
    </xdr:from>
    <xdr:to>
      <xdr:col>1</xdr:col>
      <xdr:colOff>511175</xdr:colOff>
      <xdr:row>1954</xdr:row>
      <xdr:rowOff>47625</xdr:rowOff>
    </xdr:to>
    <xdr:pic>
      <xdr:nvPicPr>
        <xdr:cNvPr id="7071" name="Subgraph-NoticiasONU">
          <a:extLst>
            <a:ext uri="{FF2B5EF4-FFF2-40B4-BE49-F238E27FC236}">
              <a16:creationId xmlns:a16="http://schemas.microsoft.com/office/drawing/2014/main" id="{A1A639CA-7942-42F4-B8E9-D61304B17DD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25404950"/>
          <a:ext cx="482600" cy="317500"/>
        </a:xfrm>
        <a:prstGeom prst="rect">
          <a:avLst/>
        </a:prstGeom>
      </xdr:spPr>
    </xdr:pic>
    <xdr:clientData/>
  </xdr:twoCellAnchor>
  <xdr:twoCellAnchor editAs="oneCell">
    <xdr:from>
      <xdr:col>1</xdr:col>
      <xdr:colOff>28575</xdr:colOff>
      <xdr:row>1954</xdr:row>
      <xdr:rowOff>92075</xdr:rowOff>
    </xdr:from>
    <xdr:to>
      <xdr:col>1</xdr:col>
      <xdr:colOff>511175</xdr:colOff>
      <xdr:row>1955</xdr:row>
      <xdr:rowOff>38100</xdr:rowOff>
    </xdr:to>
    <xdr:pic>
      <xdr:nvPicPr>
        <xdr:cNvPr id="7073" name="Subgraph-CorteIDH">
          <a:extLst>
            <a:ext uri="{FF2B5EF4-FFF2-40B4-BE49-F238E27FC236}">
              <a16:creationId xmlns:a16="http://schemas.microsoft.com/office/drawing/2014/main" id="{B04C998F-3F54-4DFB-B6E9-DA41EDA4042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5773250"/>
          <a:ext cx="482600" cy="317500"/>
        </a:xfrm>
        <a:prstGeom prst="rect">
          <a:avLst/>
        </a:prstGeom>
      </xdr:spPr>
    </xdr:pic>
    <xdr:clientData/>
  </xdr:twoCellAnchor>
  <xdr:twoCellAnchor editAs="oneCell">
    <xdr:from>
      <xdr:col>1</xdr:col>
      <xdr:colOff>28575</xdr:colOff>
      <xdr:row>1955</xdr:row>
      <xdr:rowOff>88900</xdr:rowOff>
    </xdr:from>
    <xdr:to>
      <xdr:col>1</xdr:col>
      <xdr:colOff>511175</xdr:colOff>
      <xdr:row>1956</xdr:row>
      <xdr:rowOff>34925</xdr:rowOff>
    </xdr:to>
    <xdr:pic>
      <xdr:nvPicPr>
        <xdr:cNvPr id="7075" name="Subgraph-guardiannews">
          <a:extLst>
            <a:ext uri="{FF2B5EF4-FFF2-40B4-BE49-F238E27FC236}">
              <a16:creationId xmlns:a16="http://schemas.microsoft.com/office/drawing/2014/main" id="{2F429A4D-45C6-4C7C-A222-EF77F5C7D77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6141550"/>
          <a:ext cx="482600" cy="317500"/>
        </a:xfrm>
        <a:prstGeom prst="rect">
          <a:avLst/>
        </a:prstGeom>
      </xdr:spPr>
    </xdr:pic>
    <xdr:clientData/>
  </xdr:twoCellAnchor>
  <xdr:twoCellAnchor editAs="oneCell">
    <xdr:from>
      <xdr:col>1</xdr:col>
      <xdr:colOff>28575</xdr:colOff>
      <xdr:row>1956</xdr:row>
      <xdr:rowOff>85725</xdr:rowOff>
    </xdr:from>
    <xdr:to>
      <xdr:col>1</xdr:col>
      <xdr:colOff>511175</xdr:colOff>
      <xdr:row>1957</xdr:row>
      <xdr:rowOff>25400</xdr:rowOff>
    </xdr:to>
    <xdr:pic>
      <xdr:nvPicPr>
        <xdr:cNvPr id="7077" name="Subgraph-end_borders">
          <a:extLst>
            <a:ext uri="{FF2B5EF4-FFF2-40B4-BE49-F238E27FC236}">
              <a16:creationId xmlns:a16="http://schemas.microsoft.com/office/drawing/2014/main" id="{76B392A7-3DAD-4224-8B5F-A0CF3F407B2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26509850"/>
          <a:ext cx="482600" cy="317500"/>
        </a:xfrm>
        <a:prstGeom prst="rect">
          <a:avLst/>
        </a:prstGeom>
      </xdr:spPr>
    </xdr:pic>
    <xdr:clientData/>
  </xdr:twoCellAnchor>
  <xdr:twoCellAnchor editAs="oneCell">
    <xdr:from>
      <xdr:col>1</xdr:col>
      <xdr:colOff>28575</xdr:colOff>
      <xdr:row>1957</xdr:row>
      <xdr:rowOff>82550</xdr:rowOff>
    </xdr:from>
    <xdr:to>
      <xdr:col>1</xdr:col>
      <xdr:colOff>511175</xdr:colOff>
      <xdr:row>1958</xdr:row>
      <xdr:rowOff>28575</xdr:rowOff>
    </xdr:to>
    <xdr:pic>
      <xdr:nvPicPr>
        <xdr:cNvPr id="7079" name="Subgraph-potus">
          <a:extLst>
            <a:ext uri="{FF2B5EF4-FFF2-40B4-BE49-F238E27FC236}">
              <a16:creationId xmlns:a16="http://schemas.microsoft.com/office/drawing/2014/main" id="{60B366DC-F114-4AEB-8E52-898343F8696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6878150"/>
          <a:ext cx="482600" cy="317500"/>
        </a:xfrm>
        <a:prstGeom prst="rect">
          <a:avLst/>
        </a:prstGeom>
      </xdr:spPr>
    </xdr:pic>
    <xdr:clientData/>
  </xdr:twoCellAnchor>
  <xdr:twoCellAnchor editAs="oneCell">
    <xdr:from>
      <xdr:col>1</xdr:col>
      <xdr:colOff>28575</xdr:colOff>
      <xdr:row>1958</xdr:row>
      <xdr:rowOff>79375</xdr:rowOff>
    </xdr:from>
    <xdr:to>
      <xdr:col>1</xdr:col>
      <xdr:colOff>511175</xdr:colOff>
      <xdr:row>1959</xdr:row>
      <xdr:rowOff>25400</xdr:rowOff>
    </xdr:to>
    <xdr:pic>
      <xdr:nvPicPr>
        <xdr:cNvPr id="7081" name="Subgraph-wankers_r_us">
          <a:extLst>
            <a:ext uri="{FF2B5EF4-FFF2-40B4-BE49-F238E27FC236}">
              <a16:creationId xmlns:a16="http://schemas.microsoft.com/office/drawing/2014/main" id="{CC7D6B47-9322-4052-951B-F4CBF94F9085}"/>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727246450"/>
          <a:ext cx="482600" cy="317500"/>
        </a:xfrm>
        <a:prstGeom prst="rect">
          <a:avLst/>
        </a:prstGeom>
      </xdr:spPr>
    </xdr:pic>
    <xdr:clientData/>
  </xdr:twoCellAnchor>
  <xdr:twoCellAnchor editAs="oneCell">
    <xdr:from>
      <xdr:col>1</xdr:col>
      <xdr:colOff>28575</xdr:colOff>
      <xdr:row>1959</xdr:row>
      <xdr:rowOff>76200</xdr:rowOff>
    </xdr:from>
    <xdr:to>
      <xdr:col>1</xdr:col>
      <xdr:colOff>511175</xdr:colOff>
      <xdr:row>1960</xdr:row>
      <xdr:rowOff>28575</xdr:rowOff>
    </xdr:to>
    <xdr:pic>
      <xdr:nvPicPr>
        <xdr:cNvPr id="7083" name="Subgraph-DerSchwarzBaron">
          <a:extLst>
            <a:ext uri="{FF2B5EF4-FFF2-40B4-BE49-F238E27FC236}">
              <a16:creationId xmlns:a16="http://schemas.microsoft.com/office/drawing/2014/main" id="{E329BC9F-7FE0-4BCA-A69A-5DACBD7C307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27614750"/>
          <a:ext cx="482600" cy="317500"/>
        </a:xfrm>
        <a:prstGeom prst="rect">
          <a:avLst/>
        </a:prstGeom>
      </xdr:spPr>
    </xdr:pic>
    <xdr:clientData/>
  </xdr:twoCellAnchor>
  <xdr:twoCellAnchor editAs="oneCell">
    <xdr:from>
      <xdr:col>1</xdr:col>
      <xdr:colOff>28575</xdr:colOff>
      <xdr:row>1960</xdr:row>
      <xdr:rowOff>73025</xdr:rowOff>
    </xdr:from>
    <xdr:to>
      <xdr:col>1</xdr:col>
      <xdr:colOff>511175</xdr:colOff>
      <xdr:row>1961</xdr:row>
      <xdr:rowOff>19050</xdr:rowOff>
    </xdr:to>
    <xdr:pic>
      <xdr:nvPicPr>
        <xdr:cNvPr id="7085" name="Subgraph-waltsimsjr">
          <a:extLst>
            <a:ext uri="{FF2B5EF4-FFF2-40B4-BE49-F238E27FC236}">
              <a16:creationId xmlns:a16="http://schemas.microsoft.com/office/drawing/2014/main" id="{59BF4F8B-7D85-41C7-854C-4F38F215B33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7983050"/>
          <a:ext cx="482600" cy="317500"/>
        </a:xfrm>
        <a:prstGeom prst="rect">
          <a:avLst/>
        </a:prstGeom>
      </xdr:spPr>
    </xdr:pic>
    <xdr:clientData/>
  </xdr:twoCellAnchor>
  <xdr:twoCellAnchor editAs="oneCell">
    <xdr:from>
      <xdr:col>1</xdr:col>
      <xdr:colOff>28575</xdr:colOff>
      <xdr:row>1961</xdr:row>
      <xdr:rowOff>69850</xdr:rowOff>
    </xdr:from>
    <xdr:to>
      <xdr:col>1</xdr:col>
      <xdr:colOff>511175</xdr:colOff>
      <xdr:row>1962</xdr:row>
      <xdr:rowOff>15875</xdr:rowOff>
    </xdr:to>
    <xdr:pic>
      <xdr:nvPicPr>
        <xdr:cNvPr id="7087" name="Subgraph-jones_thurber">
          <a:extLst>
            <a:ext uri="{FF2B5EF4-FFF2-40B4-BE49-F238E27FC236}">
              <a16:creationId xmlns:a16="http://schemas.microsoft.com/office/drawing/2014/main" id="{E7962938-8BC7-4A7D-B6A8-8D3FC3CE3C5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8351350"/>
          <a:ext cx="482600" cy="317500"/>
        </a:xfrm>
        <a:prstGeom prst="rect">
          <a:avLst/>
        </a:prstGeom>
      </xdr:spPr>
    </xdr:pic>
    <xdr:clientData/>
  </xdr:twoCellAnchor>
  <xdr:twoCellAnchor editAs="oneCell">
    <xdr:from>
      <xdr:col>1</xdr:col>
      <xdr:colOff>28575</xdr:colOff>
      <xdr:row>1962</xdr:row>
      <xdr:rowOff>66675</xdr:rowOff>
    </xdr:from>
    <xdr:to>
      <xdr:col>1</xdr:col>
      <xdr:colOff>511175</xdr:colOff>
      <xdr:row>1963</xdr:row>
      <xdr:rowOff>6350</xdr:rowOff>
    </xdr:to>
    <xdr:pic>
      <xdr:nvPicPr>
        <xdr:cNvPr id="7089" name="Subgraph-didikins4life">
          <a:extLst>
            <a:ext uri="{FF2B5EF4-FFF2-40B4-BE49-F238E27FC236}">
              <a16:creationId xmlns:a16="http://schemas.microsoft.com/office/drawing/2014/main" id="{CD9E0267-CBB2-43FB-9528-1E5C325738E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8719650"/>
          <a:ext cx="482600" cy="317500"/>
        </a:xfrm>
        <a:prstGeom prst="rect">
          <a:avLst/>
        </a:prstGeom>
      </xdr:spPr>
    </xdr:pic>
    <xdr:clientData/>
  </xdr:twoCellAnchor>
  <xdr:twoCellAnchor editAs="oneCell">
    <xdr:from>
      <xdr:col>1</xdr:col>
      <xdr:colOff>28575</xdr:colOff>
      <xdr:row>1963</xdr:row>
      <xdr:rowOff>63500</xdr:rowOff>
    </xdr:from>
    <xdr:to>
      <xdr:col>1</xdr:col>
      <xdr:colOff>511175</xdr:colOff>
      <xdr:row>1964</xdr:row>
      <xdr:rowOff>9525</xdr:rowOff>
    </xdr:to>
    <xdr:pic>
      <xdr:nvPicPr>
        <xdr:cNvPr id="7091" name="Subgraph-grammy4lphhl">
          <a:extLst>
            <a:ext uri="{FF2B5EF4-FFF2-40B4-BE49-F238E27FC236}">
              <a16:creationId xmlns:a16="http://schemas.microsoft.com/office/drawing/2014/main" id="{FF8411E2-9ED1-478C-BF92-5AD425A6B34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29087950"/>
          <a:ext cx="482600" cy="317500"/>
        </a:xfrm>
        <a:prstGeom prst="rect">
          <a:avLst/>
        </a:prstGeom>
      </xdr:spPr>
    </xdr:pic>
    <xdr:clientData/>
  </xdr:twoCellAnchor>
  <xdr:twoCellAnchor editAs="oneCell">
    <xdr:from>
      <xdr:col>1</xdr:col>
      <xdr:colOff>28575</xdr:colOff>
      <xdr:row>1964</xdr:row>
      <xdr:rowOff>60325</xdr:rowOff>
    </xdr:from>
    <xdr:to>
      <xdr:col>1</xdr:col>
      <xdr:colOff>511175</xdr:colOff>
      <xdr:row>1965</xdr:row>
      <xdr:rowOff>6350</xdr:rowOff>
    </xdr:to>
    <xdr:pic>
      <xdr:nvPicPr>
        <xdr:cNvPr id="7093" name="Subgraph-babell54">
          <a:extLst>
            <a:ext uri="{FF2B5EF4-FFF2-40B4-BE49-F238E27FC236}">
              <a16:creationId xmlns:a16="http://schemas.microsoft.com/office/drawing/2014/main" id="{2F16FC12-BAA1-46BC-8754-622EAA1E65D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9456250"/>
          <a:ext cx="482600" cy="317500"/>
        </a:xfrm>
        <a:prstGeom prst="rect">
          <a:avLst/>
        </a:prstGeom>
      </xdr:spPr>
    </xdr:pic>
    <xdr:clientData/>
  </xdr:twoCellAnchor>
  <xdr:twoCellAnchor editAs="oneCell">
    <xdr:from>
      <xdr:col>1</xdr:col>
      <xdr:colOff>28575</xdr:colOff>
      <xdr:row>1965</xdr:row>
      <xdr:rowOff>57150</xdr:rowOff>
    </xdr:from>
    <xdr:to>
      <xdr:col>1</xdr:col>
      <xdr:colOff>511175</xdr:colOff>
      <xdr:row>1966</xdr:row>
      <xdr:rowOff>9525</xdr:rowOff>
    </xdr:to>
    <xdr:pic>
      <xdr:nvPicPr>
        <xdr:cNvPr id="7095" name="Subgraph-MarianneEliza17">
          <a:extLst>
            <a:ext uri="{FF2B5EF4-FFF2-40B4-BE49-F238E27FC236}">
              <a16:creationId xmlns:a16="http://schemas.microsoft.com/office/drawing/2014/main" id="{67FAE5ED-2309-4603-8372-31C71F917D5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29824550"/>
          <a:ext cx="482600" cy="317500"/>
        </a:xfrm>
        <a:prstGeom prst="rect">
          <a:avLst/>
        </a:prstGeom>
      </xdr:spPr>
    </xdr:pic>
    <xdr:clientData/>
  </xdr:twoCellAnchor>
  <xdr:twoCellAnchor editAs="oneCell">
    <xdr:from>
      <xdr:col>1</xdr:col>
      <xdr:colOff>28575</xdr:colOff>
      <xdr:row>1966</xdr:row>
      <xdr:rowOff>53975</xdr:rowOff>
    </xdr:from>
    <xdr:to>
      <xdr:col>1</xdr:col>
      <xdr:colOff>511175</xdr:colOff>
      <xdr:row>1967</xdr:row>
      <xdr:rowOff>0</xdr:rowOff>
    </xdr:to>
    <xdr:pic>
      <xdr:nvPicPr>
        <xdr:cNvPr id="7097" name="Subgraph-mjt184">
          <a:extLst>
            <a:ext uri="{FF2B5EF4-FFF2-40B4-BE49-F238E27FC236}">
              <a16:creationId xmlns:a16="http://schemas.microsoft.com/office/drawing/2014/main" id="{EE24338A-DAFD-4ECE-A13C-0D91980ACBB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0192850"/>
          <a:ext cx="482600" cy="317500"/>
        </a:xfrm>
        <a:prstGeom prst="rect">
          <a:avLst/>
        </a:prstGeom>
      </xdr:spPr>
    </xdr:pic>
    <xdr:clientData/>
  </xdr:twoCellAnchor>
  <xdr:twoCellAnchor editAs="oneCell">
    <xdr:from>
      <xdr:col>1</xdr:col>
      <xdr:colOff>28575</xdr:colOff>
      <xdr:row>1967</xdr:row>
      <xdr:rowOff>50800</xdr:rowOff>
    </xdr:from>
    <xdr:to>
      <xdr:col>1</xdr:col>
      <xdr:colOff>511175</xdr:colOff>
      <xdr:row>1968</xdr:row>
      <xdr:rowOff>1059</xdr:rowOff>
    </xdr:to>
    <xdr:pic>
      <xdr:nvPicPr>
        <xdr:cNvPr id="7099" name="Subgraph-barbarakevans">
          <a:extLst>
            <a:ext uri="{FF2B5EF4-FFF2-40B4-BE49-F238E27FC236}">
              <a16:creationId xmlns:a16="http://schemas.microsoft.com/office/drawing/2014/main" id="{5B7BB2C0-62B3-4DCF-AB05-67451C07573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0561150"/>
          <a:ext cx="482600" cy="317500"/>
        </a:xfrm>
        <a:prstGeom prst="rect">
          <a:avLst/>
        </a:prstGeom>
      </xdr:spPr>
    </xdr:pic>
    <xdr:clientData/>
  </xdr:twoCellAnchor>
  <xdr:twoCellAnchor editAs="oneCell">
    <xdr:from>
      <xdr:col>1</xdr:col>
      <xdr:colOff>28575</xdr:colOff>
      <xdr:row>1968</xdr:row>
      <xdr:rowOff>47625</xdr:rowOff>
    </xdr:from>
    <xdr:to>
      <xdr:col>1</xdr:col>
      <xdr:colOff>511175</xdr:colOff>
      <xdr:row>1969</xdr:row>
      <xdr:rowOff>1058</xdr:rowOff>
    </xdr:to>
    <xdr:pic>
      <xdr:nvPicPr>
        <xdr:cNvPr id="7101" name="Subgraph-pamcalling">
          <a:extLst>
            <a:ext uri="{FF2B5EF4-FFF2-40B4-BE49-F238E27FC236}">
              <a16:creationId xmlns:a16="http://schemas.microsoft.com/office/drawing/2014/main" id="{8657621D-5815-4F93-9AEF-0A24E14E1AF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0929450"/>
          <a:ext cx="482600" cy="317500"/>
        </a:xfrm>
        <a:prstGeom prst="rect">
          <a:avLst/>
        </a:prstGeom>
      </xdr:spPr>
    </xdr:pic>
    <xdr:clientData/>
  </xdr:twoCellAnchor>
  <xdr:twoCellAnchor editAs="oneCell">
    <xdr:from>
      <xdr:col>1</xdr:col>
      <xdr:colOff>28575</xdr:colOff>
      <xdr:row>1969</xdr:row>
      <xdr:rowOff>44450</xdr:rowOff>
    </xdr:from>
    <xdr:to>
      <xdr:col>1</xdr:col>
      <xdr:colOff>511175</xdr:colOff>
      <xdr:row>1969</xdr:row>
      <xdr:rowOff>361950</xdr:rowOff>
    </xdr:to>
    <xdr:pic>
      <xdr:nvPicPr>
        <xdr:cNvPr id="7103" name="Subgraph-Photos62">
          <a:extLst>
            <a:ext uri="{FF2B5EF4-FFF2-40B4-BE49-F238E27FC236}">
              <a16:creationId xmlns:a16="http://schemas.microsoft.com/office/drawing/2014/main" id="{1442B9FF-A76C-40ED-A888-941E92B64A4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1297750"/>
          <a:ext cx="482600" cy="317500"/>
        </a:xfrm>
        <a:prstGeom prst="rect">
          <a:avLst/>
        </a:prstGeom>
      </xdr:spPr>
    </xdr:pic>
    <xdr:clientData/>
  </xdr:twoCellAnchor>
  <xdr:twoCellAnchor editAs="oneCell">
    <xdr:from>
      <xdr:col>1</xdr:col>
      <xdr:colOff>28575</xdr:colOff>
      <xdr:row>1970</xdr:row>
      <xdr:rowOff>41275</xdr:rowOff>
    </xdr:from>
    <xdr:to>
      <xdr:col>1</xdr:col>
      <xdr:colOff>511175</xdr:colOff>
      <xdr:row>1970</xdr:row>
      <xdr:rowOff>358775</xdr:rowOff>
    </xdr:to>
    <xdr:pic>
      <xdr:nvPicPr>
        <xdr:cNvPr id="7105" name="Subgraph-copperpixi">
          <a:extLst>
            <a:ext uri="{FF2B5EF4-FFF2-40B4-BE49-F238E27FC236}">
              <a16:creationId xmlns:a16="http://schemas.microsoft.com/office/drawing/2014/main" id="{4D0D874B-CF0A-4355-84D1-F501F600552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1666050"/>
          <a:ext cx="482600" cy="317500"/>
        </a:xfrm>
        <a:prstGeom prst="rect">
          <a:avLst/>
        </a:prstGeom>
      </xdr:spPr>
    </xdr:pic>
    <xdr:clientData/>
  </xdr:twoCellAnchor>
  <xdr:twoCellAnchor editAs="oneCell">
    <xdr:from>
      <xdr:col>1</xdr:col>
      <xdr:colOff>28575</xdr:colOff>
      <xdr:row>1971</xdr:row>
      <xdr:rowOff>38100</xdr:rowOff>
    </xdr:from>
    <xdr:to>
      <xdr:col>1</xdr:col>
      <xdr:colOff>511175</xdr:colOff>
      <xdr:row>1971</xdr:row>
      <xdr:rowOff>349250</xdr:rowOff>
    </xdr:to>
    <xdr:pic>
      <xdr:nvPicPr>
        <xdr:cNvPr id="7107" name="Subgraph-derfscratch1">
          <a:extLst>
            <a:ext uri="{FF2B5EF4-FFF2-40B4-BE49-F238E27FC236}">
              <a16:creationId xmlns:a16="http://schemas.microsoft.com/office/drawing/2014/main" id="{EE46EE4C-035D-498A-91F1-7096D8F8B01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2034350"/>
          <a:ext cx="482600" cy="317500"/>
        </a:xfrm>
        <a:prstGeom prst="rect">
          <a:avLst/>
        </a:prstGeom>
      </xdr:spPr>
    </xdr:pic>
    <xdr:clientData/>
  </xdr:twoCellAnchor>
  <xdr:twoCellAnchor editAs="oneCell">
    <xdr:from>
      <xdr:col>1</xdr:col>
      <xdr:colOff>28575</xdr:colOff>
      <xdr:row>1972</xdr:row>
      <xdr:rowOff>34925</xdr:rowOff>
    </xdr:from>
    <xdr:to>
      <xdr:col>1</xdr:col>
      <xdr:colOff>511175</xdr:colOff>
      <xdr:row>1972</xdr:row>
      <xdr:rowOff>352425</xdr:rowOff>
    </xdr:to>
    <xdr:pic>
      <xdr:nvPicPr>
        <xdr:cNvPr id="7109" name="Subgraph-michelleismyna2">
          <a:extLst>
            <a:ext uri="{FF2B5EF4-FFF2-40B4-BE49-F238E27FC236}">
              <a16:creationId xmlns:a16="http://schemas.microsoft.com/office/drawing/2014/main" id="{9C1A08D1-7DE6-40B3-B491-45838570049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2402650"/>
          <a:ext cx="482600" cy="317500"/>
        </a:xfrm>
        <a:prstGeom prst="rect">
          <a:avLst/>
        </a:prstGeom>
      </xdr:spPr>
    </xdr:pic>
    <xdr:clientData/>
  </xdr:twoCellAnchor>
  <xdr:twoCellAnchor editAs="oneCell">
    <xdr:from>
      <xdr:col>1</xdr:col>
      <xdr:colOff>28575</xdr:colOff>
      <xdr:row>1973</xdr:row>
      <xdr:rowOff>31750</xdr:rowOff>
    </xdr:from>
    <xdr:to>
      <xdr:col>1</xdr:col>
      <xdr:colOff>511175</xdr:colOff>
      <xdr:row>1973</xdr:row>
      <xdr:rowOff>349250</xdr:rowOff>
    </xdr:to>
    <xdr:pic>
      <xdr:nvPicPr>
        <xdr:cNvPr id="7111" name="Subgraph-mikalu_michael">
          <a:extLst>
            <a:ext uri="{FF2B5EF4-FFF2-40B4-BE49-F238E27FC236}">
              <a16:creationId xmlns:a16="http://schemas.microsoft.com/office/drawing/2014/main" id="{72F6EE3F-C2EE-4727-81C3-0712AB6C2E6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32770950"/>
          <a:ext cx="482600" cy="317500"/>
        </a:xfrm>
        <a:prstGeom prst="rect">
          <a:avLst/>
        </a:prstGeom>
      </xdr:spPr>
    </xdr:pic>
    <xdr:clientData/>
  </xdr:twoCellAnchor>
  <xdr:twoCellAnchor editAs="oneCell">
    <xdr:from>
      <xdr:col>1</xdr:col>
      <xdr:colOff>28575</xdr:colOff>
      <xdr:row>1974</xdr:row>
      <xdr:rowOff>28575</xdr:rowOff>
    </xdr:from>
    <xdr:to>
      <xdr:col>1</xdr:col>
      <xdr:colOff>511175</xdr:colOff>
      <xdr:row>1974</xdr:row>
      <xdr:rowOff>352425</xdr:rowOff>
    </xdr:to>
    <xdr:pic>
      <xdr:nvPicPr>
        <xdr:cNvPr id="7113" name="Subgraph-WarzoneSpace">
          <a:extLst>
            <a:ext uri="{FF2B5EF4-FFF2-40B4-BE49-F238E27FC236}">
              <a16:creationId xmlns:a16="http://schemas.microsoft.com/office/drawing/2014/main" id="{63598CBD-0DD9-49B5-9562-DA2326DB655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33139250"/>
          <a:ext cx="482600" cy="317500"/>
        </a:xfrm>
        <a:prstGeom prst="rect">
          <a:avLst/>
        </a:prstGeom>
      </xdr:spPr>
    </xdr:pic>
    <xdr:clientData/>
  </xdr:twoCellAnchor>
  <xdr:twoCellAnchor editAs="oneCell">
    <xdr:from>
      <xdr:col>1</xdr:col>
      <xdr:colOff>28575</xdr:colOff>
      <xdr:row>1975</xdr:row>
      <xdr:rowOff>25400</xdr:rowOff>
    </xdr:from>
    <xdr:to>
      <xdr:col>1</xdr:col>
      <xdr:colOff>511175</xdr:colOff>
      <xdr:row>1975</xdr:row>
      <xdr:rowOff>342900</xdr:rowOff>
    </xdr:to>
    <xdr:pic>
      <xdr:nvPicPr>
        <xdr:cNvPr id="7115" name="Subgraph-RobVarga1">
          <a:extLst>
            <a:ext uri="{FF2B5EF4-FFF2-40B4-BE49-F238E27FC236}">
              <a16:creationId xmlns:a16="http://schemas.microsoft.com/office/drawing/2014/main" id="{BF6E0D07-C7A7-489E-AF2B-BA6DC5691F5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33507550"/>
          <a:ext cx="482600" cy="317500"/>
        </a:xfrm>
        <a:prstGeom prst="rect">
          <a:avLst/>
        </a:prstGeom>
      </xdr:spPr>
    </xdr:pic>
    <xdr:clientData/>
  </xdr:twoCellAnchor>
  <xdr:twoCellAnchor editAs="oneCell">
    <xdr:from>
      <xdr:col>1</xdr:col>
      <xdr:colOff>28575</xdr:colOff>
      <xdr:row>1976</xdr:row>
      <xdr:rowOff>22225</xdr:rowOff>
    </xdr:from>
    <xdr:to>
      <xdr:col>1</xdr:col>
      <xdr:colOff>511175</xdr:colOff>
      <xdr:row>1976</xdr:row>
      <xdr:rowOff>339725</xdr:rowOff>
    </xdr:to>
    <xdr:pic>
      <xdr:nvPicPr>
        <xdr:cNvPr id="7117" name="Subgraph-NopeTheOtherOne">
          <a:extLst>
            <a:ext uri="{FF2B5EF4-FFF2-40B4-BE49-F238E27FC236}">
              <a16:creationId xmlns:a16="http://schemas.microsoft.com/office/drawing/2014/main" id="{9E62EF92-51B6-4ECF-AF8C-C533DBEE3D3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33875850"/>
          <a:ext cx="482600" cy="317500"/>
        </a:xfrm>
        <a:prstGeom prst="rect">
          <a:avLst/>
        </a:prstGeom>
      </xdr:spPr>
    </xdr:pic>
    <xdr:clientData/>
  </xdr:twoCellAnchor>
  <xdr:twoCellAnchor editAs="oneCell">
    <xdr:from>
      <xdr:col>1</xdr:col>
      <xdr:colOff>28575</xdr:colOff>
      <xdr:row>1977</xdr:row>
      <xdr:rowOff>19050</xdr:rowOff>
    </xdr:from>
    <xdr:to>
      <xdr:col>1</xdr:col>
      <xdr:colOff>511175</xdr:colOff>
      <xdr:row>1977</xdr:row>
      <xdr:rowOff>330200</xdr:rowOff>
    </xdr:to>
    <xdr:pic>
      <xdr:nvPicPr>
        <xdr:cNvPr id="7119" name="Subgraph-DrMohamedAraf">
          <a:extLst>
            <a:ext uri="{FF2B5EF4-FFF2-40B4-BE49-F238E27FC236}">
              <a16:creationId xmlns:a16="http://schemas.microsoft.com/office/drawing/2014/main" id="{022E4E00-86E0-4560-A6D1-318680D371D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4244150"/>
          <a:ext cx="482600" cy="317500"/>
        </a:xfrm>
        <a:prstGeom prst="rect">
          <a:avLst/>
        </a:prstGeom>
      </xdr:spPr>
    </xdr:pic>
    <xdr:clientData/>
  </xdr:twoCellAnchor>
  <xdr:twoCellAnchor editAs="oneCell">
    <xdr:from>
      <xdr:col>1</xdr:col>
      <xdr:colOff>28575</xdr:colOff>
      <xdr:row>1978</xdr:row>
      <xdr:rowOff>15875</xdr:rowOff>
    </xdr:from>
    <xdr:to>
      <xdr:col>1</xdr:col>
      <xdr:colOff>511175</xdr:colOff>
      <xdr:row>1978</xdr:row>
      <xdr:rowOff>333375</xdr:rowOff>
    </xdr:to>
    <xdr:pic>
      <xdr:nvPicPr>
        <xdr:cNvPr id="7121" name="Subgraph-maggie0325">
          <a:extLst>
            <a:ext uri="{FF2B5EF4-FFF2-40B4-BE49-F238E27FC236}">
              <a16:creationId xmlns:a16="http://schemas.microsoft.com/office/drawing/2014/main" id="{BB299774-2A85-40BE-91C9-E97A1449C3B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4612450"/>
          <a:ext cx="482600" cy="317500"/>
        </a:xfrm>
        <a:prstGeom prst="rect">
          <a:avLst/>
        </a:prstGeom>
      </xdr:spPr>
    </xdr:pic>
    <xdr:clientData/>
  </xdr:twoCellAnchor>
  <xdr:twoCellAnchor editAs="oneCell">
    <xdr:from>
      <xdr:col>1</xdr:col>
      <xdr:colOff>28575</xdr:colOff>
      <xdr:row>1979</xdr:row>
      <xdr:rowOff>12700</xdr:rowOff>
    </xdr:from>
    <xdr:to>
      <xdr:col>1</xdr:col>
      <xdr:colOff>511175</xdr:colOff>
      <xdr:row>1979</xdr:row>
      <xdr:rowOff>330200</xdr:rowOff>
    </xdr:to>
    <xdr:pic>
      <xdr:nvPicPr>
        <xdr:cNvPr id="7123" name="Subgraph-ronandtacos">
          <a:extLst>
            <a:ext uri="{FF2B5EF4-FFF2-40B4-BE49-F238E27FC236}">
              <a16:creationId xmlns:a16="http://schemas.microsoft.com/office/drawing/2014/main" id="{FB2CF17F-AF83-4BBE-99A1-9953BD375D9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34980750"/>
          <a:ext cx="482600" cy="317500"/>
        </a:xfrm>
        <a:prstGeom prst="rect">
          <a:avLst/>
        </a:prstGeom>
      </xdr:spPr>
    </xdr:pic>
    <xdr:clientData/>
  </xdr:twoCellAnchor>
  <xdr:twoCellAnchor editAs="oneCell">
    <xdr:from>
      <xdr:col>1</xdr:col>
      <xdr:colOff>28575</xdr:colOff>
      <xdr:row>1980</xdr:row>
      <xdr:rowOff>9525</xdr:rowOff>
    </xdr:from>
    <xdr:to>
      <xdr:col>1</xdr:col>
      <xdr:colOff>511175</xdr:colOff>
      <xdr:row>1980</xdr:row>
      <xdr:rowOff>333375</xdr:rowOff>
    </xdr:to>
    <xdr:pic>
      <xdr:nvPicPr>
        <xdr:cNvPr id="7125" name="Subgraph-ProtectRPolice">
          <a:extLst>
            <a:ext uri="{FF2B5EF4-FFF2-40B4-BE49-F238E27FC236}">
              <a16:creationId xmlns:a16="http://schemas.microsoft.com/office/drawing/2014/main" id="{159573FD-EB0A-43D7-87EF-50F9C5BD7A9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5349050"/>
          <a:ext cx="482600" cy="317500"/>
        </a:xfrm>
        <a:prstGeom prst="rect">
          <a:avLst/>
        </a:prstGeom>
      </xdr:spPr>
    </xdr:pic>
    <xdr:clientData/>
  </xdr:twoCellAnchor>
  <xdr:twoCellAnchor editAs="oneCell">
    <xdr:from>
      <xdr:col>1</xdr:col>
      <xdr:colOff>28575</xdr:colOff>
      <xdr:row>1981</xdr:row>
      <xdr:rowOff>6350</xdr:rowOff>
    </xdr:from>
    <xdr:to>
      <xdr:col>1</xdr:col>
      <xdr:colOff>511175</xdr:colOff>
      <xdr:row>1981</xdr:row>
      <xdr:rowOff>323850</xdr:rowOff>
    </xdr:to>
    <xdr:pic>
      <xdr:nvPicPr>
        <xdr:cNvPr id="7127" name="Subgraph-CameronSparkes1">
          <a:extLst>
            <a:ext uri="{FF2B5EF4-FFF2-40B4-BE49-F238E27FC236}">
              <a16:creationId xmlns:a16="http://schemas.microsoft.com/office/drawing/2014/main" id="{3F25F402-8D0C-442D-85F8-F2FD3A4109C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5717350"/>
          <a:ext cx="482600" cy="317500"/>
        </a:xfrm>
        <a:prstGeom prst="rect">
          <a:avLst/>
        </a:prstGeom>
      </xdr:spPr>
    </xdr:pic>
    <xdr:clientData/>
  </xdr:twoCellAnchor>
  <xdr:twoCellAnchor editAs="oneCell">
    <xdr:from>
      <xdr:col>1</xdr:col>
      <xdr:colOff>28575</xdr:colOff>
      <xdr:row>1982</xdr:row>
      <xdr:rowOff>3175</xdr:rowOff>
    </xdr:from>
    <xdr:to>
      <xdr:col>1</xdr:col>
      <xdr:colOff>511175</xdr:colOff>
      <xdr:row>1982</xdr:row>
      <xdr:rowOff>320675</xdr:rowOff>
    </xdr:to>
    <xdr:pic>
      <xdr:nvPicPr>
        <xdr:cNvPr id="7129" name="Subgraph-xtrader004">
          <a:extLst>
            <a:ext uri="{FF2B5EF4-FFF2-40B4-BE49-F238E27FC236}">
              <a16:creationId xmlns:a16="http://schemas.microsoft.com/office/drawing/2014/main" id="{57663AFC-D4CC-44E3-AA71-5A204D538E0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6085650"/>
          <a:ext cx="482600" cy="317500"/>
        </a:xfrm>
        <a:prstGeom prst="rect">
          <a:avLst/>
        </a:prstGeom>
      </xdr:spPr>
    </xdr:pic>
    <xdr:clientData/>
  </xdr:twoCellAnchor>
  <xdr:twoCellAnchor editAs="oneCell">
    <xdr:from>
      <xdr:col>1</xdr:col>
      <xdr:colOff>28575</xdr:colOff>
      <xdr:row>1983</xdr:row>
      <xdr:rowOff>0</xdr:rowOff>
    </xdr:from>
    <xdr:to>
      <xdr:col>1</xdr:col>
      <xdr:colOff>511175</xdr:colOff>
      <xdr:row>1983</xdr:row>
      <xdr:rowOff>311150</xdr:rowOff>
    </xdr:to>
    <xdr:pic>
      <xdr:nvPicPr>
        <xdr:cNvPr id="7131" name="Subgraph-Michael_Heaver">
          <a:extLst>
            <a:ext uri="{FF2B5EF4-FFF2-40B4-BE49-F238E27FC236}">
              <a16:creationId xmlns:a16="http://schemas.microsoft.com/office/drawing/2014/main" id="{DA7FCC96-0569-4024-9AC3-D11058F5719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6453950"/>
          <a:ext cx="482600" cy="317500"/>
        </a:xfrm>
        <a:prstGeom prst="rect">
          <a:avLst/>
        </a:prstGeom>
      </xdr:spPr>
    </xdr:pic>
    <xdr:clientData/>
  </xdr:twoCellAnchor>
  <xdr:twoCellAnchor editAs="oneCell">
    <xdr:from>
      <xdr:col>1</xdr:col>
      <xdr:colOff>28575</xdr:colOff>
      <xdr:row>1983</xdr:row>
      <xdr:rowOff>368300</xdr:rowOff>
    </xdr:from>
    <xdr:to>
      <xdr:col>1</xdr:col>
      <xdr:colOff>511175</xdr:colOff>
      <xdr:row>1984</xdr:row>
      <xdr:rowOff>314325</xdr:rowOff>
    </xdr:to>
    <xdr:pic>
      <xdr:nvPicPr>
        <xdr:cNvPr id="7133" name="Subgraph-jclanoe">
          <a:extLst>
            <a:ext uri="{FF2B5EF4-FFF2-40B4-BE49-F238E27FC236}">
              <a16:creationId xmlns:a16="http://schemas.microsoft.com/office/drawing/2014/main" id="{ED559350-9F01-456E-B847-C91411A99DA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6822250"/>
          <a:ext cx="482600" cy="317500"/>
        </a:xfrm>
        <a:prstGeom prst="rect">
          <a:avLst/>
        </a:prstGeom>
      </xdr:spPr>
    </xdr:pic>
    <xdr:clientData/>
  </xdr:twoCellAnchor>
  <xdr:twoCellAnchor editAs="oneCell">
    <xdr:from>
      <xdr:col>1</xdr:col>
      <xdr:colOff>28575</xdr:colOff>
      <xdr:row>1984</xdr:row>
      <xdr:rowOff>365125</xdr:rowOff>
    </xdr:from>
    <xdr:to>
      <xdr:col>1</xdr:col>
      <xdr:colOff>511175</xdr:colOff>
      <xdr:row>1985</xdr:row>
      <xdr:rowOff>311150</xdr:rowOff>
    </xdr:to>
    <xdr:pic>
      <xdr:nvPicPr>
        <xdr:cNvPr id="7135" name="Subgraph-_Kano_P">
          <a:extLst>
            <a:ext uri="{FF2B5EF4-FFF2-40B4-BE49-F238E27FC236}">
              <a16:creationId xmlns:a16="http://schemas.microsoft.com/office/drawing/2014/main" id="{55197AD9-A877-47BB-AC97-8C93ACDDE4A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7190550"/>
          <a:ext cx="482600" cy="317500"/>
        </a:xfrm>
        <a:prstGeom prst="rect">
          <a:avLst/>
        </a:prstGeom>
      </xdr:spPr>
    </xdr:pic>
    <xdr:clientData/>
  </xdr:twoCellAnchor>
  <xdr:twoCellAnchor editAs="oneCell">
    <xdr:from>
      <xdr:col>1</xdr:col>
      <xdr:colOff>28575</xdr:colOff>
      <xdr:row>1985</xdr:row>
      <xdr:rowOff>361950</xdr:rowOff>
    </xdr:from>
    <xdr:to>
      <xdr:col>1</xdr:col>
      <xdr:colOff>511175</xdr:colOff>
      <xdr:row>1986</xdr:row>
      <xdr:rowOff>314325</xdr:rowOff>
    </xdr:to>
    <xdr:pic>
      <xdr:nvPicPr>
        <xdr:cNvPr id="7137" name="Subgraph-kegeiger">
          <a:extLst>
            <a:ext uri="{FF2B5EF4-FFF2-40B4-BE49-F238E27FC236}">
              <a16:creationId xmlns:a16="http://schemas.microsoft.com/office/drawing/2014/main" id="{9EE209AA-87CC-4C0A-8CF8-C5FE9294126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37558850"/>
          <a:ext cx="482600" cy="317500"/>
        </a:xfrm>
        <a:prstGeom prst="rect">
          <a:avLst/>
        </a:prstGeom>
      </xdr:spPr>
    </xdr:pic>
    <xdr:clientData/>
  </xdr:twoCellAnchor>
  <xdr:twoCellAnchor editAs="oneCell">
    <xdr:from>
      <xdr:col>1</xdr:col>
      <xdr:colOff>28575</xdr:colOff>
      <xdr:row>1986</xdr:row>
      <xdr:rowOff>358775</xdr:rowOff>
    </xdr:from>
    <xdr:to>
      <xdr:col>1</xdr:col>
      <xdr:colOff>511175</xdr:colOff>
      <xdr:row>1987</xdr:row>
      <xdr:rowOff>304800</xdr:rowOff>
    </xdr:to>
    <xdr:pic>
      <xdr:nvPicPr>
        <xdr:cNvPr id="7139" name="Subgraph-sxdoc">
          <a:extLst>
            <a:ext uri="{FF2B5EF4-FFF2-40B4-BE49-F238E27FC236}">
              <a16:creationId xmlns:a16="http://schemas.microsoft.com/office/drawing/2014/main" id="{E5797ACC-DD2E-4510-842E-3DE53B053BB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37927150"/>
          <a:ext cx="482600" cy="317500"/>
        </a:xfrm>
        <a:prstGeom prst="rect">
          <a:avLst/>
        </a:prstGeom>
      </xdr:spPr>
    </xdr:pic>
    <xdr:clientData/>
  </xdr:twoCellAnchor>
  <xdr:twoCellAnchor editAs="oneCell">
    <xdr:from>
      <xdr:col>1</xdr:col>
      <xdr:colOff>28575</xdr:colOff>
      <xdr:row>1987</xdr:row>
      <xdr:rowOff>355600</xdr:rowOff>
    </xdr:from>
    <xdr:to>
      <xdr:col>1</xdr:col>
      <xdr:colOff>511175</xdr:colOff>
      <xdr:row>1988</xdr:row>
      <xdr:rowOff>301625</xdr:rowOff>
    </xdr:to>
    <xdr:pic>
      <xdr:nvPicPr>
        <xdr:cNvPr id="7141" name="Subgraph-MarcusDelectus">
          <a:extLst>
            <a:ext uri="{FF2B5EF4-FFF2-40B4-BE49-F238E27FC236}">
              <a16:creationId xmlns:a16="http://schemas.microsoft.com/office/drawing/2014/main" id="{57EF3F1E-11E6-4233-80DE-ECB2FB54058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8295450"/>
          <a:ext cx="482600" cy="317500"/>
        </a:xfrm>
        <a:prstGeom prst="rect">
          <a:avLst/>
        </a:prstGeom>
      </xdr:spPr>
    </xdr:pic>
    <xdr:clientData/>
  </xdr:twoCellAnchor>
  <xdr:twoCellAnchor editAs="oneCell">
    <xdr:from>
      <xdr:col>1</xdr:col>
      <xdr:colOff>28575</xdr:colOff>
      <xdr:row>1988</xdr:row>
      <xdr:rowOff>352425</xdr:rowOff>
    </xdr:from>
    <xdr:to>
      <xdr:col>1</xdr:col>
      <xdr:colOff>511175</xdr:colOff>
      <xdr:row>1989</xdr:row>
      <xdr:rowOff>292100</xdr:rowOff>
    </xdr:to>
    <xdr:pic>
      <xdr:nvPicPr>
        <xdr:cNvPr id="7143" name="Subgraph-TonyBrunoShow">
          <a:extLst>
            <a:ext uri="{FF2B5EF4-FFF2-40B4-BE49-F238E27FC236}">
              <a16:creationId xmlns:a16="http://schemas.microsoft.com/office/drawing/2014/main" id="{DA10BC10-624D-4EA0-BFCA-7FFD05BA081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38663750"/>
          <a:ext cx="482600" cy="317500"/>
        </a:xfrm>
        <a:prstGeom prst="rect">
          <a:avLst/>
        </a:prstGeom>
      </xdr:spPr>
    </xdr:pic>
    <xdr:clientData/>
  </xdr:twoCellAnchor>
  <xdr:twoCellAnchor editAs="oneCell">
    <xdr:from>
      <xdr:col>1</xdr:col>
      <xdr:colOff>28575</xdr:colOff>
      <xdr:row>1989</xdr:row>
      <xdr:rowOff>349250</xdr:rowOff>
    </xdr:from>
    <xdr:to>
      <xdr:col>1</xdr:col>
      <xdr:colOff>511175</xdr:colOff>
      <xdr:row>1990</xdr:row>
      <xdr:rowOff>295275</xdr:rowOff>
    </xdr:to>
    <xdr:pic>
      <xdr:nvPicPr>
        <xdr:cNvPr id="7145" name="Subgraph-Tfarchsa_Sm">
          <a:extLst>
            <a:ext uri="{FF2B5EF4-FFF2-40B4-BE49-F238E27FC236}">
              <a16:creationId xmlns:a16="http://schemas.microsoft.com/office/drawing/2014/main" id="{A36E3F56-BD4A-4ACA-96DE-C5E1270D6AC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39032050"/>
          <a:ext cx="482600" cy="317500"/>
        </a:xfrm>
        <a:prstGeom prst="rect">
          <a:avLst/>
        </a:prstGeom>
      </xdr:spPr>
    </xdr:pic>
    <xdr:clientData/>
  </xdr:twoCellAnchor>
  <xdr:twoCellAnchor editAs="oneCell">
    <xdr:from>
      <xdr:col>1</xdr:col>
      <xdr:colOff>28575</xdr:colOff>
      <xdr:row>1990</xdr:row>
      <xdr:rowOff>346075</xdr:rowOff>
    </xdr:from>
    <xdr:to>
      <xdr:col>1</xdr:col>
      <xdr:colOff>511175</xdr:colOff>
      <xdr:row>1991</xdr:row>
      <xdr:rowOff>292100</xdr:rowOff>
    </xdr:to>
    <xdr:pic>
      <xdr:nvPicPr>
        <xdr:cNvPr id="7147" name="Subgraph-nancy_krush">
          <a:extLst>
            <a:ext uri="{FF2B5EF4-FFF2-40B4-BE49-F238E27FC236}">
              <a16:creationId xmlns:a16="http://schemas.microsoft.com/office/drawing/2014/main" id="{E5CDA47D-0921-46F5-9E75-5A25DA9882D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39400350"/>
          <a:ext cx="482600" cy="317500"/>
        </a:xfrm>
        <a:prstGeom prst="rect">
          <a:avLst/>
        </a:prstGeom>
      </xdr:spPr>
    </xdr:pic>
    <xdr:clientData/>
  </xdr:twoCellAnchor>
  <xdr:twoCellAnchor editAs="oneCell">
    <xdr:from>
      <xdr:col>1</xdr:col>
      <xdr:colOff>28575</xdr:colOff>
      <xdr:row>1991</xdr:row>
      <xdr:rowOff>342900</xdr:rowOff>
    </xdr:from>
    <xdr:to>
      <xdr:col>1</xdr:col>
      <xdr:colOff>511175</xdr:colOff>
      <xdr:row>1992</xdr:row>
      <xdr:rowOff>295275</xdr:rowOff>
    </xdr:to>
    <xdr:pic>
      <xdr:nvPicPr>
        <xdr:cNvPr id="7149" name="Subgraph-S_S_1983">
          <a:extLst>
            <a:ext uri="{FF2B5EF4-FFF2-40B4-BE49-F238E27FC236}">
              <a16:creationId xmlns:a16="http://schemas.microsoft.com/office/drawing/2014/main" id="{E930FAD6-7DF7-4FED-88E3-61B748ABCD0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39768650"/>
          <a:ext cx="482600" cy="317500"/>
        </a:xfrm>
        <a:prstGeom prst="rect">
          <a:avLst/>
        </a:prstGeom>
      </xdr:spPr>
    </xdr:pic>
    <xdr:clientData/>
  </xdr:twoCellAnchor>
  <xdr:twoCellAnchor editAs="oneCell">
    <xdr:from>
      <xdr:col>1</xdr:col>
      <xdr:colOff>28575</xdr:colOff>
      <xdr:row>1992</xdr:row>
      <xdr:rowOff>339725</xdr:rowOff>
    </xdr:from>
    <xdr:to>
      <xdr:col>1</xdr:col>
      <xdr:colOff>511175</xdr:colOff>
      <xdr:row>1993</xdr:row>
      <xdr:rowOff>285750</xdr:rowOff>
    </xdr:to>
    <xdr:pic>
      <xdr:nvPicPr>
        <xdr:cNvPr id="7151" name="Subgraph-Im1SpoiledLady">
          <a:extLst>
            <a:ext uri="{FF2B5EF4-FFF2-40B4-BE49-F238E27FC236}">
              <a16:creationId xmlns:a16="http://schemas.microsoft.com/office/drawing/2014/main" id="{DD784160-8F95-42CA-B5F3-D63A02CD91F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0136950"/>
          <a:ext cx="482600" cy="317500"/>
        </a:xfrm>
        <a:prstGeom prst="rect">
          <a:avLst/>
        </a:prstGeom>
      </xdr:spPr>
    </xdr:pic>
    <xdr:clientData/>
  </xdr:twoCellAnchor>
  <xdr:twoCellAnchor editAs="oneCell">
    <xdr:from>
      <xdr:col>1</xdr:col>
      <xdr:colOff>28575</xdr:colOff>
      <xdr:row>1993</xdr:row>
      <xdr:rowOff>336550</xdr:rowOff>
    </xdr:from>
    <xdr:to>
      <xdr:col>1</xdr:col>
      <xdr:colOff>511175</xdr:colOff>
      <xdr:row>1994</xdr:row>
      <xdr:rowOff>282575</xdr:rowOff>
    </xdr:to>
    <xdr:pic>
      <xdr:nvPicPr>
        <xdr:cNvPr id="7153" name="Subgraph-lucky_deviant">
          <a:extLst>
            <a:ext uri="{FF2B5EF4-FFF2-40B4-BE49-F238E27FC236}">
              <a16:creationId xmlns:a16="http://schemas.microsoft.com/office/drawing/2014/main" id="{864AE35A-3FA8-4AE1-ADE1-0EF433006AE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0505250"/>
          <a:ext cx="482600" cy="317500"/>
        </a:xfrm>
        <a:prstGeom prst="rect">
          <a:avLst/>
        </a:prstGeom>
      </xdr:spPr>
    </xdr:pic>
    <xdr:clientData/>
  </xdr:twoCellAnchor>
  <xdr:twoCellAnchor editAs="oneCell">
    <xdr:from>
      <xdr:col>1</xdr:col>
      <xdr:colOff>28575</xdr:colOff>
      <xdr:row>1994</xdr:row>
      <xdr:rowOff>333375</xdr:rowOff>
    </xdr:from>
    <xdr:to>
      <xdr:col>1</xdr:col>
      <xdr:colOff>511175</xdr:colOff>
      <xdr:row>1995</xdr:row>
      <xdr:rowOff>273050</xdr:rowOff>
    </xdr:to>
    <xdr:pic>
      <xdr:nvPicPr>
        <xdr:cNvPr id="7155" name="Subgraph-gotsumpnferya">
          <a:extLst>
            <a:ext uri="{FF2B5EF4-FFF2-40B4-BE49-F238E27FC236}">
              <a16:creationId xmlns:a16="http://schemas.microsoft.com/office/drawing/2014/main" id="{E8B07B03-8556-48AC-B28E-D427B8CED85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0873550"/>
          <a:ext cx="482600" cy="317500"/>
        </a:xfrm>
        <a:prstGeom prst="rect">
          <a:avLst/>
        </a:prstGeom>
      </xdr:spPr>
    </xdr:pic>
    <xdr:clientData/>
  </xdr:twoCellAnchor>
  <xdr:twoCellAnchor editAs="oneCell">
    <xdr:from>
      <xdr:col>1</xdr:col>
      <xdr:colOff>28575</xdr:colOff>
      <xdr:row>1995</xdr:row>
      <xdr:rowOff>330200</xdr:rowOff>
    </xdr:from>
    <xdr:to>
      <xdr:col>1</xdr:col>
      <xdr:colOff>511175</xdr:colOff>
      <xdr:row>1996</xdr:row>
      <xdr:rowOff>276225</xdr:rowOff>
    </xdr:to>
    <xdr:pic>
      <xdr:nvPicPr>
        <xdr:cNvPr id="7157" name="Subgraph-SteelCity_Burg">
          <a:extLst>
            <a:ext uri="{FF2B5EF4-FFF2-40B4-BE49-F238E27FC236}">
              <a16:creationId xmlns:a16="http://schemas.microsoft.com/office/drawing/2014/main" id="{A54F3DB1-B23D-4043-977A-B6C3B0F959E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1241850"/>
          <a:ext cx="482600" cy="317500"/>
        </a:xfrm>
        <a:prstGeom prst="rect">
          <a:avLst/>
        </a:prstGeom>
      </xdr:spPr>
    </xdr:pic>
    <xdr:clientData/>
  </xdr:twoCellAnchor>
  <xdr:twoCellAnchor editAs="oneCell">
    <xdr:from>
      <xdr:col>1</xdr:col>
      <xdr:colOff>28575</xdr:colOff>
      <xdr:row>1996</xdr:row>
      <xdr:rowOff>327025</xdr:rowOff>
    </xdr:from>
    <xdr:to>
      <xdr:col>1</xdr:col>
      <xdr:colOff>511175</xdr:colOff>
      <xdr:row>1997</xdr:row>
      <xdr:rowOff>273050</xdr:rowOff>
    </xdr:to>
    <xdr:pic>
      <xdr:nvPicPr>
        <xdr:cNvPr id="7159" name="Subgraph-jeninmn1225">
          <a:extLst>
            <a:ext uri="{FF2B5EF4-FFF2-40B4-BE49-F238E27FC236}">
              <a16:creationId xmlns:a16="http://schemas.microsoft.com/office/drawing/2014/main" id="{240AC321-D3D9-4ACF-84D7-C3EC884AFE0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1610150"/>
          <a:ext cx="482600" cy="317500"/>
        </a:xfrm>
        <a:prstGeom prst="rect">
          <a:avLst/>
        </a:prstGeom>
      </xdr:spPr>
    </xdr:pic>
    <xdr:clientData/>
  </xdr:twoCellAnchor>
  <xdr:twoCellAnchor editAs="oneCell">
    <xdr:from>
      <xdr:col>1</xdr:col>
      <xdr:colOff>28575</xdr:colOff>
      <xdr:row>1997</xdr:row>
      <xdr:rowOff>323850</xdr:rowOff>
    </xdr:from>
    <xdr:to>
      <xdr:col>1</xdr:col>
      <xdr:colOff>511175</xdr:colOff>
      <xdr:row>1998</xdr:row>
      <xdr:rowOff>276225</xdr:rowOff>
    </xdr:to>
    <xdr:pic>
      <xdr:nvPicPr>
        <xdr:cNvPr id="7161" name="Subgraph-buzzsawsmom">
          <a:extLst>
            <a:ext uri="{FF2B5EF4-FFF2-40B4-BE49-F238E27FC236}">
              <a16:creationId xmlns:a16="http://schemas.microsoft.com/office/drawing/2014/main" id="{2D5018B0-5101-4EA3-BC2D-41D53B8B3B5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1978450"/>
          <a:ext cx="482600" cy="317500"/>
        </a:xfrm>
        <a:prstGeom prst="rect">
          <a:avLst/>
        </a:prstGeom>
      </xdr:spPr>
    </xdr:pic>
    <xdr:clientData/>
  </xdr:twoCellAnchor>
  <xdr:twoCellAnchor editAs="oneCell">
    <xdr:from>
      <xdr:col>1</xdr:col>
      <xdr:colOff>28575</xdr:colOff>
      <xdr:row>1998</xdr:row>
      <xdr:rowOff>320675</xdr:rowOff>
    </xdr:from>
    <xdr:to>
      <xdr:col>1</xdr:col>
      <xdr:colOff>511175</xdr:colOff>
      <xdr:row>1999</xdr:row>
      <xdr:rowOff>266700</xdr:rowOff>
    </xdr:to>
    <xdr:pic>
      <xdr:nvPicPr>
        <xdr:cNvPr id="7163" name="Subgraph-Steph_Seng">
          <a:extLst>
            <a:ext uri="{FF2B5EF4-FFF2-40B4-BE49-F238E27FC236}">
              <a16:creationId xmlns:a16="http://schemas.microsoft.com/office/drawing/2014/main" id="{F08F9D91-E5D3-482A-B089-E1CB07B19E2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2346750"/>
          <a:ext cx="482600" cy="317500"/>
        </a:xfrm>
        <a:prstGeom prst="rect">
          <a:avLst/>
        </a:prstGeom>
      </xdr:spPr>
    </xdr:pic>
    <xdr:clientData/>
  </xdr:twoCellAnchor>
  <xdr:twoCellAnchor editAs="oneCell">
    <xdr:from>
      <xdr:col>1</xdr:col>
      <xdr:colOff>28575</xdr:colOff>
      <xdr:row>1999</xdr:row>
      <xdr:rowOff>317500</xdr:rowOff>
    </xdr:from>
    <xdr:to>
      <xdr:col>1</xdr:col>
      <xdr:colOff>511175</xdr:colOff>
      <xdr:row>2000</xdr:row>
      <xdr:rowOff>263525</xdr:rowOff>
    </xdr:to>
    <xdr:pic>
      <xdr:nvPicPr>
        <xdr:cNvPr id="7165" name="Subgraph-hempstead_susan">
          <a:extLst>
            <a:ext uri="{FF2B5EF4-FFF2-40B4-BE49-F238E27FC236}">
              <a16:creationId xmlns:a16="http://schemas.microsoft.com/office/drawing/2014/main" id="{22DDC2A9-84C2-4828-8446-62CB0235DA2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2715050"/>
          <a:ext cx="482600" cy="317500"/>
        </a:xfrm>
        <a:prstGeom prst="rect">
          <a:avLst/>
        </a:prstGeom>
      </xdr:spPr>
    </xdr:pic>
    <xdr:clientData/>
  </xdr:twoCellAnchor>
  <xdr:twoCellAnchor editAs="oneCell">
    <xdr:from>
      <xdr:col>1</xdr:col>
      <xdr:colOff>28575</xdr:colOff>
      <xdr:row>2000</xdr:row>
      <xdr:rowOff>314325</xdr:rowOff>
    </xdr:from>
    <xdr:to>
      <xdr:col>1</xdr:col>
      <xdr:colOff>511175</xdr:colOff>
      <xdr:row>2001</xdr:row>
      <xdr:rowOff>254000</xdr:rowOff>
    </xdr:to>
    <xdr:pic>
      <xdr:nvPicPr>
        <xdr:cNvPr id="7167" name="Subgraph-enviouseric">
          <a:extLst>
            <a:ext uri="{FF2B5EF4-FFF2-40B4-BE49-F238E27FC236}">
              <a16:creationId xmlns:a16="http://schemas.microsoft.com/office/drawing/2014/main" id="{F1ECE880-6C96-48C8-98FF-F6372658135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43083350"/>
          <a:ext cx="482600" cy="317500"/>
        </a:xfrm>
        <a:prstGeom prst="rect">
          <a:avLst/>
        </a:prstGeom>
      </xdr:spPr>
    </xdr:pic>
    <xdr:clientData/>
  </xdr:twoCellAnchor>
  <xdr:twoCellAnchor editAs="oneCell">
    <xdr:from>
      <xdr:col>1</xdr:col>
      <xdr:colOff>28575</xdr:colOff>
      <xdr:row>2001</xdr:row>
      <xdr:rowOff>311150</xdr:rowOff>
    </xdr:from>
    <xdr:to>
      <xdr:col>1</xdr:col>
      <xdr:colOff>511175</xdr:colOff>
      <xdr:row>2002</xdr:row>
      <xdr:rowOff>257175</xdr:rowOff>
    </xdr:to>
    <xdr:pic>
      <xdr:nvPicPr>
        <xdr:cNvPr id="7169" name="Subgraph-GuiltyHonkey">
          <a:extLst>
            <a:ext uri="{FF2B5EF4-FFF2-40B4-BE49-F238E27FC236}">
              <a16:creationId xmlns:a16="http://schemas.microsoft.com/office/drawing/2014/main" id="{DAE7C860-3DF9-4050-BDC4-AAB1B51AE4C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43451650"/>
          <a:ext cx="482600" cy="317500"/>
        </a:xfrm>
        <a:prstGeom prst="rect">
          <a:avLst/>
        </a:prstGeom>
      </xdr:spPr>
    </xdr:pic>
    <xdr:clientData/>
  </xdr:twoCellAnchor>
  <xdr:twoCellAnchor editAs="oneCell">
    <xdr:from>
      <xdr:col>1</xdr:col>
      <xdr:colOff>28575</xdr:colOff>
      <xdr:row>2002</xdr:row>
      <xdr:rowOff>307975</xdr:rowOff>
    </xdr:from>
    <xdr:to>
      <xdr:col>1</xdr:col>
      <xdr:colOff>511175</xdr:colOff>
      <xdr:row>2003</xdr:row>
      <xdr:rowOff>254000</xdr:rowOff>
    </xdr:to>
    <xdr:pic>
      <xdr:nvPicPr>
        <xdr:cNvPr id="7171" name="Subgraph-Bass705">
          <a:extLst>
            <a:ext uri="{FF2B5EF4-FFF2-40B4-BE49-F238E27FC236}">
              <a16:creationId xmlns:a16="http://schemas.microsoft.com/office/drawing/2014/main" id="{1E2B0778-396F-4F3D-8466-A179175B3EE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3819950"/>
          <a:ext cx="482600" cy="317500"/>
        </a:xfrm>
        <a:prstGeom prst="rect">
          <a:avLst/>
        </a:prstGeom>
      </xdr:spPr>
    </xdr:pic>
    <xdr:clientData/>
  </xdr:twoCellAnchor>
  <xdr:twoCellAnchor editAs="oneCell">
    <xdr:from>
      <xdr:col>1</xdr:col>
      <xdr:colOff>28575</xdr:colOff>
      <xdr:row>2003</xdr:row>
      <xdr:rowOff>304800</xdr:rowOff>
    </xdr:from>
    <xdr:to>
      <xdr:col>1</xdr:col>
      <xdr:colOff>511175</xdr:colOff>
      <xdr:row>2004</xdr:row>
      <xdr:rowOff>257175</xdr:rowOff>
    </xdr:to>
    <xdr:pic>
      <xdr:nvPicPr>
        <xdr:cNvPr id="7173" name="Subgraph-JohnFV">
          <a:extLst>
            <a:ext uri="{FF2B5EF4-FFF2-40B4-BE49-F238E27FC236}">
              <a16:creationId xmlns:a16="http://schemas.microsoft.com/office/drawing/2014/main" id="{20468BF8-19EE-49E4-AF21-B4679EB1C89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4188250"/>
          <a:ext cx="482600" cy="317500"/>
        </a:xfrm>
        <a:prstGeom prst="rect">
          <a:avLst/>
        </a:prstGeom>
      </xdr:spPr>
    </xdr:pic>
    <xdr:clientData/>
  </xdr:twoCellAnchor>
  <xdr:twoCellAnchor editAs="oneCell">
    <xdr:from>
      <xdr:col>1</xdr:col>
      <xdr:colOff>28575</xdr:colOff>
      <xdr:row>2004</xdr:row>
      <xdr:rowOff>301625</xdr:rowOff>
    </xdr:from>
    <xdr:to>
      <xdr:col>1</xdr:col>
      <xdr:colOff>511175</xdr:colOff>
      <xdr:row>2005</xdr:row>
      <xdr:rowOff>247650</xdr:rowOff>
    </xdr:to>
    <xdr:pic>
      <xdr:nvPicPr>
        <xdr:cNvPr id="7175" name="Subgraph-ThePLSReporter">
          <a:extLst>
            <a:ext uri="{FF2B5EF4-FFF2-40B4-BE49-F238E27FC236}">
              <a16:creationId xmlns:a16="http://schemas.microsoft.com/office/drawing/2014/main" id="{56DF6ED9-EE75-4F24-B2D6-CA8A003ADD7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44556550"/>
          <a:ext cx="482600" cy="317500"/>
        </a:xfrm>
        <a:prstGeom prst="rect">
          <a:avLst/>
        </a:prstGeom>
      </xdr:spPr>
    </xdr:pic>
    <xdr:clientData/>
  </xdr:twoCellAnchor>
  <xdr:twoCellAnchor editAs="oneCell">
    <xdr:from>
      <xdr:col>1</xdr:col>
      <xdr:colOff>28575</xdr:colOff>
      <xdr:row>2005</xdr:row>
      <xdr:rowOff>298450</xdr:rowOff>
    </xdr:from>
    <xdr:to>
      <xdr:col>1</xdr:col>
      <xdr:colOff>511175</xdr:colOff>
      <xdr:row>2006</xdr:row>
      <xdr:rowOff>244475</xdr:rowOff>
    </xdr:to>
    <xdr:pic>
      <xdr:nvPicPr>
        <xdr:cNvPr id="7177" name="Subgraph-PSTA_1962">
          <a:extLst>
            <a:ext uri="{FF2B5EF4-FFF2-40B4-BE49-F238E27FC236}">
              <a16:creationId xmlns:a16="http://schemas.microsoft.com/office/drawing/2014/main" id="{83283789-B938-47AE-8B52-35CF7EE9924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44924850"/>
          <a:ext cx="482600" cy="317500"/>
        </a:xfrm>
        <a:prstGeom prst="rect">
          <a:avLst/>
        </a:prstGeom>
      </xdr:spPr>
    </xdr:pic>
    <xdr:clientData/>
  </xdr:twoCellAnchor>
  <xdr:twoCellAnchor editAs="oneCell">
    <xdr:from>
      <xdr:col>1</xdr:col>
      <xdr:colOff>28575</xdr:colOff>
      <xdr:row>2006</xdr:row>
      <xdr:rowOff>295275</xdr:rowOff>
    </xdr:from>
    <xdr:to>
      <xdr:col>1</xdr:col>
      <xdr:colOff>511175</xdr:colOff>
      <xdr:row>2007</xdr:row>
      <xdr:rowOff>234950</xdr:rowOff>
    </xdr:to>
    <xdr:pic>
      <xdr:nvPicPr>
        <xdr:cNvPr id="7179" name="Subgraph-KimKriz1">
          <a:extLst>
            <a:ext uri="{FF2B5EF4-FFF2-40B4-BE49-F238E27FC236}">
              <a16:creationId xmlns:a16="http://schemas.microsoft.com/office/drawing/2014/main" id="{C8164D80-DCF2-4D57-BBCB-A48AEB5939B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5293150"/>
          <a:ext cx="482600" cy="317500"/>
        </a:xfrm>
        <a:prstGeom prst="rect">
          <a:avLst/>
        </a:prstGeom>
      </xdr:spPr>
    </xdr:pic>
    <xdr:clientData/>
  </xdr:twoCellAnchor>
  <xdr:twoCellAnchor editAs="oneCell">
    <xdr:from>
      <xdr:col>1</xdr:col>
      <xdr:colOff>28575</xdr:colOff>
      <xdr:row>2007</xdr:row>
      <xdr:rowOff>292100</xdr:rowOff>
    </xdr:from>
    <xdr:to>
      <xdr:col>1</xdr:col>
      <xdr:colOff>511175</xdr:colOff>
      <xdr:row>2008</xdr:row>
      <xdr:rowOff>238125</xdr:rowOff>
    </xdr:to>
    <xdr:pic>
      <xdr:nvPicPr>
        <xdr:cNvPr id="7181" name="Subgraph-steph93065">
          <a:extLst>
            <a:ext uri="{FF2B5EF4-FFF2-40B4-BE49-F238E27FC236}">
              <a16:creationId xmlns:a16="http://schemas.microsoft.com/office/drawing/2014/main" id="{5A3C578A-4A73-470B-8820-A5D2610F6A2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5661450"/>
          <a:ext cx="482600" cy="317500"/>
        </a:xfrm>
        <a:prstGeom prst="rect">
          <a:avLst/>
        </a:prstGeom>
      </xdr:spPr>
    </xdr:pic>
    <xdr:clientData/>
  </xdr:twoCellAnchor>
  <xdr:twoCellAnchor editAs="oneCell">
    <xdr:from>
      <xdr:col>1</xdr:col>
      <xdr:colOff>28575</xdr:colOff>
      <xdr:row>2008</xdr:row>
      <xdr:rowOff>288925</xdr:rowOff>
    </xdr:from>
    <xdr:to>
      <xdr:col>1</xdr:col>
      <xdr:colOff>511175</xdr:colOff>
      <xdr:row>2009</xdr:row>
      <xdr:rowOff>234950</xdr:rowOff>
    </xdr:to>
    <xdr:pic>
      <xdr:nvPicPr>
        <xdr:cNvPr id="7183" name="Subgraph-MarkHiggie1">
          <a:extLst>
            <a:ext uri="{FF2B5EF4-FFF2-40B4-BE49-F238E27FC236}">
              <a16:creationId xmlns:a16="http://schemas.microsoft.com/office/drawing/2014/main" id="{E56E3ED3-ABBE-4492-9D0B-6F318B1B737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6029750"/>
          <a:ext cx="482600" cy="317500"/>
        </a:xfrm>
        <a:prstGeom prst="rect">
          <a:avLst/>
        </a:prstGeom>
      </xdr:spPr>
    </xdr:pic>
    <xdr:clientData/>
  </xdr:twoCellAnchor>
  <xdr:twoCellAnchor editAs="oneCell">
    <xdr:from>
      <xdr:col>1</xdr:col>
      <xdr:colOff>28575</xdr:colOff>
      <xdr:row>2009</xdr:row>
      <xdr:rowOff>285750</xdr:rowOff>
    </xdr:from>
    <xdr:to>
      <xdr:col>1</xdr:col>
      <xdr:colOff>511175</xdr:colOff>
      <xdr:row>2010</xdr:row>
      <xdr:rowOff>238125</xdr:rowOff>
    </xdr:to>
    <xdr:pic>
      <xdr:nvPicPr>
        <xdr:cNvPr id="7185" name="Subgraph-GrizzlyJoeShow">
          <a:extLst>
            <a:ext uri="{FF2B5EF4-FFF2-40B4-BE49-F238E27FC236}">
              <a16:creationId xmlns:a16="http://schemas.microsoft.com/office/drawing/2014/main" id="{AAB40BFC-DBC9-49BD-822D-B6AB24CCAB0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46398050"/>
          <a:ext cx="482600" cy="317500"/>
        </a:xfrm>
        <a:prstGeom prst="rect">
          <a:avLst/>
        </a:prstGeom>
      </xdr:spPr>
    </xdr:pic>
    <xdr:clientData/>
  </xdr:twoCellAnchor>
  <xdr:twoCellAnchor editAs="oneCell">
    <xdr:from>
      <xdr:col>1</xdr:col>
      <xdr:colOff>28575</xdr:colOff>
      <xdr:row>2010</xdr:row>
      <xdr:rowOff>282575</xdr:rowOff>
    </xdr:from>
    <xdr:to>
      <xdr:col>1</xdr:col>
      <xdr:colOff>511175</xdr:colOff>
      <xdr:row>2011</xdr:row>
      <xdr:rowOff>228600</xdr:rowOff>
    </xdr:to>
    <xdr:pic>
      <xdr:nvPicPr>
        <xdr:cNvPr id="7187" name="Subgraph-YFan914">
          <a:extLst>
            <a:ext uri="{FF2B5EF4-FFF2-40B4-BE49-F238E27FC236}">
              <a16:creationId xmlns:a16="http://schemas.microsoft.com/office/drawing/2014/main" id="{50FD059D-D945-4CF7-B0F0-BAC7E6A17B6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46766350"/>
          <a:ext cx="482600" cy="317500"/>
        </a:xfrm>
        <a:prstGeom prst="rect">
          <a:avLst/>
        </a:prstGeom>
      </xdr:spPr>
    </xdr:pic>
    <xdr:clientData/>
  </xdr:twoCellAnchor>
  <xdr:twoCellAnchor editAs="oneCell">
    <xdr:from>
      <xdr:col>1</xdr:col>
      <xdr:colOff>28575</xdr:colOff>
      <xdr:row>2011</xdr:row>
      <xdr:rowOff>279400</xdr:rowOff>
    </xdr:from>
    <xdr:to>
      <xdr:col>1</xdr:col>
      <xdr:colOff>511175</xdr:colOff>
      <xdr:row>2012</xdr:row>
      <xdr:rowOff>225425</xdr:rowOff>
    </xdr:to>
    <xdr:pic>
      <xdr:nvPicPr>
        <xdr:cNvPr id="7189" name="Subgraph-RobbersonJon">
          <a:extLst>
            <a:ext uri="{FF2B5EF4-FFF2-40B4-BE49-F238E27FC236}">
              <a16:creationId xmlns:a16="http://schemas.microsoft.com/office/drawing/2014/main" id="{6804E52F-550F-416E-825C-36AAF1E62DE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47134650"/>
          <a:ext cx="482600" cy="317500"/>
        </a:xfrm>
        <a:prstGeom prst="rect">
          <a:avLst/>
        </a:prstGeom>
      </xdr:spPr>
    </xdr:pic>
    <xdr:clientData/>
  </xdr:twoCellAnchor>
  <xdr:twoCellAnchor editAs="oneCell">
    <xdr:from>
      <xdr:col>1</xdr:col>
      <xdr:colOff>28575</xdr:colOff>
      <xdr:row>2012</xdr:row>
      <xdr:rowOff>276225</xdr:rowOff>
    </xdr:from>
    <xdr:to>
      <xdr:col>1</xdr:col>
      <xdr:colOff>511175</xdr:colOff>
      <xdr:row>2013</xdr:row>
      <xdr:rowOff>215900</xdr:rowOff>
    </xdr:to>
    <xdr:pic>
      <xdr:nvPicPr>
        <xdr:cNvPr id="7191" name="Subgraph-privateofficer">
          <a:extLst>
            <a:ext uri="{FF2B5EF4-FFF2-40B4-BE49-F238E27FC236}">
              <a16:creationId xmlns:a16="http://schemas.microsoft.com/office/drawing/2014/main" id="{88AB5BD1-1C32-43FD-9B81-C91BB4D0F19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7502950"/>
          <a:ext cx="482600" cy="317500"/>
        </a:xfrm>
        <a:prstGeom prst="rect">
          <a:avLst/>
        </a:prstGeom>
      </xdr:spPr>
    </xdr:pic>
    <xdr:clientData/>
  </xdr:twoCellAnchor>
  <xdr:twoCellAnchor editAs="oneCell">
    <xdr:from>
      <xdr:col>1</xdr:col>
      <xdr:colOff>28575</xdr:colOff>
      <xdr:row>2013</xdr:row>
      <xdr:rowOff>273050</xdr:rowOff>
    </xdr:from>
    <xdr:to>
      <xdr:col>1</xdr:col>
      <xdr:colOff>511175</xdr:colOff>
      <xdr:row>2014</xdr:row>
      <xdr:rowOff>219075</xdr:rowOff>
    </xdr:to>
    <xdr:pic>
      <xdr:nvPicPr>
        <xdr:cNvPr id="7193" name="Subgraph-IHuntRelentless">
          <a:extLst>
            <a:ext uri="{FF2B5EF4-FFF2-40B4-BE49-F238E27FC236}">
              <a16:creationId xmlns:a16="http://schemas.microsoft.com/office/drawing/2014/main" id="{688E6E6B-1480-4E52-8DD9-D054C97720C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7871250"/>
          <a:ext cx="482600" cy="317500"/>
        </a:xfrm>
        <a:prstGeom prst="rect">
          <a:avLst/>
        </a:prstGeom>
      </xdr:spPr>
    </xdr:pic>
    <xdr:clientData/>
  </xdr:twoCellAnchor>
  <xdr:twoCellAnchor editAs="oneCell">
    <xdr:from>
      <xdr:col>1</xdr:col>
      <xdr:colOff>28575</xdr:colOff>
      <xdr:row>2014</xdr:row>
      <xdr:rowOff>269875</xdr:rowOff>
    </xdr:from>
    <xdr:to>
      <xdr:col>1</xdr:col>
      <xdr:colOff>511175</xdr:colOff>
      <xdr:row>2015</xdr:row>
      <xdr:rowOff>215900</xdr:rowOff>
    </xdr:to>
    <xdr:pic>
      <xdr:nvPicPr>
        <xdr:cNvPr id="7195" name="Subgraph-tanamongeau">
          <a:extLst>
            <a:ext uri="{FF2B5EF4-FFF2-40B4-BE49-F238E27FC236}">
              <a16:creationId xmlns:a16="http://schemas.microsoft.com/office/drawing/2014/main" id="{F3F50DA4-EBA6-4301-AE36-E521BEEC9DE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8239550"/>
          <a:ext cx="482600" cy="317500"/>
        </a:xfrm>
        <a:prstGeom prst="rect">
          <a:avLst/>
        </a:prstGeom>
      </xdr:spPr>
    </xdr:pic>
    <xdr:clientData/>
  </xdr:twoCellAnchor>
  <xdr:twoCellAnchor editAs="oneCell">
    <xdr:from>
      <xdr:col>1</xdr:col>
      <xdr:colOff>28575</xdr:colOff>
      <xdr:row>2015</xdr:row>
      <xdr:rowOff>266700</xdr:rowOff>
    </xdr:from>
    <xdr:to>
      <xdr:col>1</xdr:col>
      <xdr:colOff>511175</xdr:colOff>
      <xdr:row>2016</xdr:row>
      <xdr:rowOff>219075</xdr:rowOff>
    </xdr:to>
    <xdr:pic>
      <xdr:nvPicPr>
        <xdr:cNvPr id="7197" name="Subgraph-BobbyKotick">
          <a:extLst>
            <a:ext uri="{FF2B5EF4-FFF2-40B4-BE49-F238E27FC236}">
              <a16:creationId xmlns:a16="http://schemas.microsoft.com/office/drawing/2014/main" id="{047C39AE-E641-4761-9D00-14131C901A9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48607850"/>
          <a:ext cx="482600" cy="317500"/>
        </a:xfrm>
        <a:prstGeom prst="rect">
          <a:avLst/>
        </a:prstGeom>
      </xdr:spPr>
    </xdr:pic>
    <xdr:clientData/>
  </xdr:twoCellAnchor>
  <xdr:twoCellAnchor editAs="oneCell">
    <xdr:from>
      <xdr:col>1</xdr:col>
      <xdr:colOff>28575</xdr:colOff>
      <xdr:row>2016</xdr:row>
      <xdr:rowOff>263525</xdr:rowOff>
    </xdr:from>
    <xdr:to>
      <xdr:col>1</xdr:col>
      <xdr:colOff>511175</xdr:colOff>
      <xdr:row>2017</xdr:row>
      <xdr:rowOff>209550</xdr:rowOff>
    </xdr:to>
    <xdr:pic>
      <xdr:nvPicPr>
        <xdr:cNvPr id="7199" name="Subgraph-GoingTheBald">
          <a:extLst>
            <a:ext uri="{FF2B5EF4-FFF2-40B4-BE49-F238E27FC236}">
              <a16:creationId xmlns:a16="http://schemas.microsoft.com/office/drawing/2014/main" id="{13FED8CB-1DE0-4C80-8672-EE922904BE3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48976150"/>
          <a:ext cx="482600" cy="317500"/>
        </a:xfrm>
        <a:prstGeom prst="rect">
          <a:avLst/>
        </a:prstGeom>
      </xdr:spPr>
    </xdr:pic>
    <xdr:clientData/>
  </xdr:twoCellAnchor>
  <xdr:twoCellAnchor editAs="oneCell">
    <xdr:from>
      <xdr:col>1</xdr:col>
      <xdr:colOff>28575</xdr:colOff>
      <xdr:row>2017</xdr:row>
      <xdr:rowOff>260350</xdr:rowOff>
    </xdr:from>
    <xdr:to>
      <xdr:col>1</xdr:col>
      <xdr:colOff>511175</xdr:colOff>
      <xdr:row>2018</xdr:row>
      <xdr:rowOff>206375</xdr:rowOff>
    </xdr:to>
    <xdr:pic>
      <xdr:nvPicPr>
        <xdr:cNvPr id="7201" name="Subgraph-JetsSzn">
          <a:extLst>
            <a:ext uri="{FF2B5EF4-FFF2-40B4-BE49-F238E27FC236}">
              <a16:creationId xmlns:a16="http://schemas.microsoft.com/office/drawing/2014/main" id="{CB742D88-738A-44F5-A4FA-85A4534CD6A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9344450"/>
          <a:ext cx="482600" cy="317500"/>
        </a:xfrm>
        <a:prstGeom prst="rect">
          <a:avLst/>
        </a:prstGeom>
      </xdr:spPr>
    </xdr:pic>
    <xdr:clientData/>
  </xdr:twoCellAnchor>
  <xdr:twoCellAnchor editAs="oneCell">
    <xdr:from>
      <xdr:col>1</xdr:col>
      <xdr:colOff>28575</xdr:colOff>
      <xdr:row>2018</xdr:row>
      <xdr:rowOff>257175</xdr:rowOff>
    </xdr:from>
    <xdr:to>
      <xdr:col>1</xdr:col>
      <xdr:colOff>511175</xdr:colOff>
      <xdr:row>2019</xdr:row>
      <xdr:rowOff>196850</xdr:rowOff>
    </xdr:to>
    <xdr:pic>
      <xdr:nvPicPr>
        <xdr:cNvPr id="7203" name="Subgraph-MsTucson13">
          <a:extLst>
            <a:ext uri="{FF2B5EF4-FFF2-40B4-BE49-F238E27FC236}">
              <a16:creationId xmlns:a16="http://schemas.microsoft.com/office/drawing/2014/main" id="{AEFBD264-32F4-49E9-9807-958F388B7D4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49712750"/>
          <a:ext cx="482600" cy="317500"/>
        </a:xfrm>
        <a:prstGeom prst="rect">
          <a:avLst/>
        </a:prstGeom>
      </xdr:spPr>
    </xdr:pic>
    <xdr:clientData/>
  </xdr:twoCellAnchor>
  <xdr:twoCellAnchor editAs="oneCell">
    <xdr:from>
      <xdr:col>1</xdr:col>
      <xdr:colOff>28575</xdr:colOff>
      <xdr:row>2019</xdr:row>
      <xdr:rowOff>254000</xdr:rowOff>
    </xdr:from>
    <xdr:to>
      <xdr:col>1</xdr:col>
      <xdr:colOff>511175</xdr:colOff>
      <xdr:row>2020</xdr:row>
      <xdr:rowOff>200025</xdr:rowOff>
    </xdr:to>
    <xdr:pic>
      <xdr:nvPicPr>
        <xdr:cNvPr id="7205" name="Subgraph-LaurenDawnFox29">
          <a:extLst>
            <a:ext uri="{FF2B5EF4-FFF2-40B4-BE49-F238E27FC236}">
              <a16:creationId xmlns:a16="http://schemas.microsoft.com/office/drawing/2014/main" id="{653B3A62-66DC-4BDF-B430-D5FFA473739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0081050"/>
          <a:ext cx="482600" cy="317500"/>
        </a:xfrm>
        <a:prstGeom prst="rect">
          <a:avLst/>
        </a:prstGeom>
      </xdr:spPr>
    </xdr:pic>
    <xdr:clientData/>
  </xdr:twoCellAnchor>
  <xdr:twoCellAnchor editAs="oneCell">
    <xdr:from>
      <xdr:col>1</xdr:col>
      <xdr:colOff>28575</xdr:colOff>
      <xdr:row>2020</xdr:row>
      <xdr:rowOff>250825</xdr:rowOff>
    </xdr:from>
    <xdr:to>
      <xdr:col>1</xdr:col>
      <xdr:colOff>511175</xdr:colOff>
      <xdr:row>2021</xdr:row>
      <xdr:rowOff>196850</xdr:rowOff>
    </xdr:to>
    <xdr:pic>
      <xdr:nvPicPr>
        <xdr:cNvPr id="7207" name="Subgraph-PhillyMayor">
          <a:extLst>
            <a:ext uri="{FF2B5EF4-FFF2-40B4-BE49-F238E27FC236}">
              <a16:creationId xmlns:a16="http://schemas.microsoft.com/office/drawing/2014/main" id="{303F2451-58A6-47E1-B76C-849D5F15548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0449350"/>
          <a:ext cx="482600" cy="317500"/>
        </a:xfrm>
        <a:prstGeom prst="rect">
          <a:avLst/>
        </a:prstGeom>
      </xdr:spPr>
    </xdr:pic>
    <xdr:clientData/>
  </xdr:twoCellAnchor>
  <xdr:twoCellAnchor editAs="oneCell">
    <xdr:from>
      <xdr:col>1</xdr:col>
      <xdr:colOff>28575</xdr:colOff>
      <xdr:row>2021</xdr:row>
      <xdr:rowOff>247650</xdr:rowOff>
    </xdr:from>
    <xdr:to>
      <xdr:col>1</xdr:col>
      <xdr:colOff>511175</xdr:colOff>
      <xdr:row>2022</xdr:row>
      <xdr:rowOff>200025</xdr:rowOff>
    </xdr:to>
    <xdr:pic>
      <xdr:nvPicPr>
        <xdr:cNvPr id="7209" name="Subgraph-FOX29philly">
          <a:extLst>
            <a:ext uri="{FF2B5EF4-FFF2-40B4-BE49-F238E27FC236}">
              <a16:creationId xmlns:a16="http://schemas.microsoft.com/office/drawing/2014/main" id="{9136D3EA-697C-4AC9-9FDD-2E3FC856DDF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0817650"/>
          <a:ext cx="482600" cy="317500"/>
        </a:xfrm>
        <a:prstGeom prst="rect">
          <a:avLst/>
        </a:prstGeom>
      </xdr:spPr>
    </xdr:pic>
    <xdr:clientData/>
  </xdr:twoCellAnchor>
  <xdr:twoCellAnchor editAs="oneCell">
    <xdr:from>
      <xdr:col>1</xdr:col>
      <xdr:colOff>28575</xdr:colOff>
      <xdr:row>2022</xdr:row>
      <xdr:rowOff>244475</xdr:rowOff>
    </xdr:from>
    <xdr:to>
      <xdr:col>1</xdr:col>
      <xdr:colOff>511175</xdr:colOff>
      <xdr:row>2023</xdr:row>
      <xdr:rowOff>190500</xdr:rowOff>
    </xdr:to>
    <xdr:pic>
      <xdr:nvPicPr>
        <xdr:cNvPr id="7211" name="Subgraph-LoriLit30300097">
          <a:extLst>
            <a:ext uri="{FF2B5EF4-FFF2-40B4-BE49-F238E27FC236}">
              <a16:creationId xmlns:a16="http://schemas.microsoft.com/office/drawing/2014/main" id="{995F7CA0-EFC0-4999-9254-DFE07D03484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1185950"/>
          <a:ext cx="482600" cy="317500"/>
        </a:xfrm>
        <a:prstGeom prst="rect">
          <a:avLst/>
        </a:prstGeom>
      </xdr:spPr>
    </xdr:pic>
    <xdr:clientData/>
  </xdr:twoCellAnchor>
  <xdr:twoCellAnchor editAs="oneCell">
    <xdr:from>
      <xdr:col>1</xdr:col>
      <xdr:colOff>28575</xdr:colOff>
      <xdr:row>2023</xdr:row>
      <xdr:rowOff>241300</xdr:rowOff>
    </xdr:from>
    <xdr:to>
      <xdr:col>1</xdr:col>
      <xdr:colOff>511175</xdr:colOff>
      <xdr:row>2024</xdr:row>
      <xdr:rowOff>187325</xdr:rowOff>
    </xdr:to>
    <xdr:pic>
      <xdr:nvPicPr>
        <xdr:cNvPr id="7213" name="Subgraph-Mattrago98">
          <a:extLst>
            <a:ext uri="{FF2B5EF4-FFF2-40B4-BE49-F238E27FC236}">
              <a16:creationId xmlns:a16="http://schemas.microsoft.com/office/drawing/2014/main" id="{1015E61F-26A1-4264-B991-2B17EAF5ACD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51554250"/>
          <a:ext cx="482600" cy="317500"/>
        </a:xfrm>
        <a:prstGeom prst="rect">
          <a:avLst/>
        </a:prstGeom>
      </xdr:spPr>
    </xdr:pic>
    <xdr:clientData/>
  </xdr:twoCellAnchor>
  <xdr:twoCellAnchor editAs="oneCell">
    <xdr:from>
      <xdr:col>1</xdr:col>
      <xdr:colOff>28575</xdr:colOff>
      <xdr:row>2024</xdr:row>
      <xdr:rowOff>238125</xdr:rowOff>
    </xdr:from>
    <xdr:to>
      <xdr:col>1</xdr:col>
      <xdr:colOff>511175</xdr:colOff>
      <xdr:row>2025</xdr:row>
      <xdr:rowOff>177800</xdr:rowOff>
    </xdr:to>
    <xdr:pic>
      <xdr:nvPicPr>
        <xdr:cNvPr id="7215" name="Subgraph-richdiet_mel">
          <a:extLst>
            <a:ext uri="{FF2B5EF4-FFF2-40B4-BE49-F238E27FC236}">
              <a16:creationId xmlns:a16="http://schemas.microsoft.com/office/drawing/2014/main" id="{F3FCD8BA-708D-4C9F-BF5F-C7ED10D0296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1922550"/>
          <a:ext cx="482600" cy="317500"/>
        </a:xfrm>
        <a:prstGeom prst="rect">
          <a:avLst/>
        </a:prstGeom>
      </xdr:spPr>
    </xdr:pic>
    <xdr:clientData/>
  </xdr:twoCellAnchor>
  <xdr:twoCellAnchor editAs="oneCell">
    <xdr:from>
      <xdr:col>1</xdr:col>
      <xdr:colOff>28575</xdr:colOff>
      <xdr:row>2025</xdr:row>
      <xdr:rowOff>234950</xdr:rowOff>
    </xdr:from>
    <xdr:to>
      <xdr:col>1</xdr:col>
      <xdr:colOff>511175</xdr:colOff>
      <xdr:row>2026</xdr:row>
      <xdr:rowOff>180975</xdr:rowOff>
    </xdr:to>
    <xdr:pic>
      <xdr:nvPicPr>
        <xdr:cNvPr id="7217" name="Subgraph-ROSEBdMELLO">
          <a:extLst>
            <a:ext uri="{FF2B5EF4-FFF2-40B4-BE49-F238E27FC236}">
              <a16:creationId xmlns:a16="http://schemas.microsoft.com/office/drawing/2014/main" id="{D48514D9-1145-4B06-AE7A-D181D7081A9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52290850"/>
          <a:ext cx="482600" cy="317500"/>
        </a:xfrm>
        <a:prstGeom prst="rect">
          <a:avLst/>
        </a:prstGeom>
      </xdr:spPr>
    </xdr:pic>
    <xdr:clientData/>
  </xdr:twoCellAnchor>
  <xdr:twoCellAnchor editAs="oneCell">
    <xdr:from>
      <xdr:col>1</xdr:col>
      <xdr:colOff>28575</xdr:colOff>
      <xdr:row>2026</xdr:row>
      <xdr:rowOff>231775</xdr:rowOff>
    </xdr:from>
    <xdr:to>
      <xdr:col>1</xdr:col>
      <xdr:colOff>511175</xdr:colOff>
      <xdr:row>2027</xdr:row>
      <xdr:rowOff>177800</xdr:rowOff>
    </xdr:to>
    <xdr:pic>
      <xdr:nvPicPr>
        <xdr:cNvPr id="7219" name="Subgraph-abc7leanne">
          <a:extLst>
            <a:ext uri="{FF2B5EF4-FFF2-40B4-BE49-F238E27FC236}">
              <a16:creationId xmlns:a16="http://schemas.microsoft.com/office/drawing/2014/main" id="{35E7DF64-9EBB-4F97-954A-4D33D75DE50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2659150"/>
          <a:ext cx="482600" cy="317500"/>
        </a:xfrm>
        <a:prstGeom prst="rect">
          <a:avLst/>
        </a:prstGeom>
      </xdr:spPr>
    </xdr:pic>
    <xdr:clientData/>
  </xdr:twoCellAnchor>
  <xdr:twoCellAnchor editAs="oneCell">
    <xdr:from>
      <xdr:col>1</xdr:col>
      <xdr:colOff>28575</xdr:colOff>
      <xdr:row>2027</xdr:row>
      <xdr:rowOff>228600</xdr:rowOff>
    </xdr:from>
    <xdr:to>
      <xdr:col>1</xdr:col>
      <xdr:colOff>511175</xdr:colOff>
      <xdr:row>2028</xdr:row>
      <xdr:rowOff>180975</xdr:rowOff>
    </xdr:to>
    <xdr:pic>
      <xdr:nvPicPr>
        <xdr:cNvPr id="7221" name="Subgraph-LACity">
          <a:extLst>
            <a:ext uri="{FF2B5EF4-FFF2-40B4-BE49-F238E27FC236}">
              <a16:creationId xmlns:a16="http://schemas.microsoft.com/office/drawing/2014/main" id="{56FD4662-A165-473A-90BA-5B843F60943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3027450"/>
          <a:ext cx="482600" cy="317500"/>
        </a:xfrm>
        <a:prstGeom prst="rect">
          <a:avLst/>
        </a:prstGeom>
      </xdr:spPr>
    </xdr:pic>
    <xdr:clientData/>
  </xdr:twoCellAnchor>
  <xdr:twoCellAnchor editAs="oneCell">
    <xdr:from>
      <xdr:col>1</xdr:col>
      <xdr:colOff>28575</xdr:colOff>
      <xdr:row>2028</xdr:row>
      <xdr:rowOff>225425</xdr:rowOff>
    </xdr:from>
    <xdr:to>
      <xdr:col>1</xdr:col>
      <xdr:colOff>511175</xdr:colOff>
      <xdr:row>2029</xdr:row>
      <xdr:rowOff>171450</xdr:rowOff>
    </xdr:to>
    <xdr:pic>
      <xdr:nvPicPr>
        <xdr:cNvPr id="7223" name="Subgraph-PamelaJaneVP">
          <a:extLst>
            <a:ext uri="{FF2B5EF4-FFF2-40B4-BE49-F238E27FC236}">
              <a16:creationId xmlns:a16="http://schemas.microsoft.com/office/drawing/2014/main" id="{394B6F89-7430-4B98-BE6D-5480FF2D247F}"/>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753395750"/>
          <a:ext cx="482600" cy="317500"/>
        </a:xfrm>
        <a:prstGeom prst="rect">
          <a:avLst/>
        </a:prstGeom>
      </xdr:spPr>
    </xdr:pic>
    <xdr:clientData/>
  </xdr:twoCellAnchor>
  <xdr:twoCellAnchor editAs="oneCell">
    <xdr:from>
      <xdr:col>1</xdr:col>
      <xdr:colOff>28575</xdr:colOff>
      <xdr:row>2029</xdr:row>
      <xdr:rowOff>222250</xdr:rowOff>
    </xdr:from>
    <xdr:to>
      <xdr:col>1</xdr:col>
      <xdr:colOff>511175</xdr:colOff>
      <xdr:row>2030</xdr:row>
      <xdr:rowOff>168275</xdr:rowOff>
    </xdr:to>
    <xdr:pic>
      <xdr:nvPicPr>
        <xdr:cNvPr id="7225" name="Subgraph-BlazinBalrog">
          <a:extLst>
            <a:ext uri="{FF2B5EF4-FFF2-40B4-BE49-F238E27FC236}">
              <a16:creationId xmlns:a16="http://schemas.microsoft.com/office/drawing/2014/main" id="{AEED42C0-2BC0-47A5-95D9-F7720C5BF85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3764050"/>
          <a:ext cx="482600" cy="317500"/>
        </a:xfrm>
        <a:prstGeom prst="rect">
          <a:avLst/>
        </a:prstGeom>
      </xdr:spPr>
    </xdr:pic>
    <xdr:clientData/>
  </xdr:twoCellAnchor>
  <xdr:twoCellAnchor editAs="oneCell">
    <xdr:from>
      <xdr:col>1</xdr:col>
      <xdr:colOff>28575</xdr:colOff>
      <xdr:row>2030</xdr:row>
      <xdr:rowOff>219075</xdr:rowOff>
    </xdr:from>
    <xdr:to>
      <xdr:col>1</xdr:col>
      <xdr:colOff>511175</xdr:colOff>
      <xdr:row>2031</xdr:row>
      <xdr:rowOff>158750</xdr:rowOff>
    </xdr:to>
    <xdr:pic>
      <xdr:nvPicPr>
        <xdr:cNvPr id="7227" name="Subgraph-NASCARonNBC">
          <a:extLst>
            <a:ext uri="{FF2B5EF4-FFF2-40B4-BE49-F238E27FC236}">
              <a16:creationId xmlns:a16="http://schemas.microsoft.com/office/drawing/2014/main" id="{A91A687D-D82B-4C59-9C63-BE46F3CFFD0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4132350"/>
          <a:ext cx="482600" cy="317500"/>
        </a:xfrm>
        <a:prstGeom prst="rect">
          <a:avLst/>
        </a:prstGeom>
      </xdr:spPr>
    </xdr:pic>
    <xdr:clientData/>
  </xdr:twoCellAnchor>
  <xdr:twoCellAnchor editAs="oneCell">
    <xdr:from>
      <xdr:col>1</xdr:col>
      <xdr:colOff>28575</xdr:colOff>
      <xdr:row>2031</xdr:row>
      <xdr:rowOff>215900</xdr:rowOff>
    </xdr:from>
    <xdr:to>
      <xdr:col>1</xdr:col>
      <xdr:colOff>511175</xdr:colOff>
      <xdr:row>2032</xdr:row>
      <xdr:rowOff>161925</xdr:rowOff>
    </xdr:to>
    <xdr:pic>
      <xdr:nvPicPr>
        <xdr:cNvPr id="7229" name="Subgraph-stevephelps">
          <a:extLst>
            <a:ext uri="{FF2B5EF4-FFF2-40B4-BE49-F238E27FC236}">
              <a16:creationId xmlns:a16="http://schemas.microsoft.com/office/drawing/2014/main" id="{96FFDD84-08E5-46C7-94BD-D37EEA0686B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4500650"/>
          <a:ext cx="482600" cy="317500"/>
        </a:xfrm>
        <a:prstGeom prst="rect">
          <a:avLst/>
        </a:prstGeom>
      </xdr:spPr>
    </xdr:pic>
    <xdr:clientData/>
  </xdr:twoCellAnchor>
  <xdr:twoCellAnchor editAs="oneCell">
    <xdr:from>
      <xdr:col>1</xdr:col>
      <xdr:colOff>28575</xdr:colOff>
      <xdr:row>2032</xdr:row>
      <xdr:rowOff>212725</xdr:rowOff>
    </xdr:from>
    <xdr:to>
      <xdr:col>1</xdr:col>
      <xdr:colOff>511175</xdr:colOff>
      <xdr:row>2033</xdr:row>
      <xdr:rowOff>158750</xdr:rowOff>
    </xdr:to>
    <xdr:pic>
      <xdr:nvPicPr>
        <xdr:cNvPr id="7231" name="Subgraph-Light7Out">
          <a:extLst>
            <a:ext uri="{FF2B5EF4-FFF2-40B4-BE49-F238E27FC236}">
              <a16:creationId xmlns:a16="http://schemas.microsoft.com/office/drawing/2014/main" id="{2564CC5E-97E7-4DCD-B82F-F4D63D1CA13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54868950"/>
          <a:ext cx="482600" cy="317500"/>
        </a:xfrm>
        <a:prstGeom prst="rect">
          <a:avLst/>
        </a:prstGeom>
      </xdr:spPr>
    </xdr:pic>
    <xdr:clientData/>
  </xdr:twoCellAnchor>
  <xdr:twoCellAnchor editAs="oneCell">
    <xdr:from>
      <xdr:col>1</xdr:col>
      <xdr:colOff>28575</xdr:colOff>
      <xdr:row>2033</xdr:row>
      <xdr:rowOff>209550</xdr:rowOff>
    </xdr:from>
    <xdr:to>
      <xdr:col>1</xdr:col>
      <xdr:colOff>511175</xdr:colOff>
      <xdr:row>2034</xdr:row>
      <xdr:rowOff>161925</xdr:rowOff>
    </xdr:to>
    <xdr:pic>
      <xdr:nvPicPr>
        <xdr:cNvPr id="7233" name="Subgraph-chris_bedy">
          <a:extLst>
            <a:ext uri="{FF2B5EF4-FFF2-40B4-BE49-F238E27FC236}">
              <a16:creationId xmlns:a16="http://schemas.microsoft.com/office/drawing/2014/main" id="{70C09A2D-687C-4C65-A20B-9AEDE21ADF4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55237250"/>
          <a:ext cx="482600" cy="317500"/>
        </a:xfrm>
        <a:prstGeom prst="rect">
          <a:avLst/>
        </a:prstGeom>
      </xdr:spPr>
    </xdr:pic>
    <xdr:clientData/>
  </xdr:twoCellAnchor>
  <xdr:twoCellAnchor editAs="oneCell">
    <xdr:from>
      <xdr:col>1</xdr:col>
      <xdr:colOff>28575</xdr:colOff>
      <xdr:row>2034</xdr:row>
      <xdr:rowOff>206375</xdr:rowOff>
    </xdr:from>
    <xdr:to>
      <xdr:col>1</xdr:col>
      <xdr:colOff>511175</xdr:colOff>
      <xdr:row>2035</xdr:row>
      <xdr:rowOff>152400</xdr:rowOff>
    </xdr:to>
    <xdr:pic>
      <xdr:nvPicPr>
        <xdr:cNvPr id="7235" name="Subgraph-PatrickHilsman">
          <a:extLst>
            <a:ext uri="{FF2B5EF4-FFF2-40B4-BE49-F238E27FC236}">
              <a16:creationId xmlns:a16="http://schemas.microsoft.com/office/drawing/2014/main" id="{DF875A76-24D9-4693-84AA-8DCE65244ED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55605550"/>
          <a:ext cx="482600" cy="317500"/>
        </a:xfrm>
        <a:prstGeom prst="rect">
          <a:avLst/>
        </a:prstGeom>
      </xdr:spPr>
    </xdr:pic>
    <xdr:clientData/>
  </xdr:twoCellAnchor>
  <xdr:twoCellAnchor editAs="oneCell">
    <xdr:from>
      <xdr:col>1</xdr:col>
      <xdr:colOff>28575</xdr:colOff>
      <xdr:row>2035</xdr:row>
      <xdr:rowOff>203200</xdr:rowOff>
    </xdr:from>
    <xdr:to>
      <xdr:col>1</xdr:col>
      <xdr:colOff>511175</xdr:colOff>
      <xdr:row>2036</xdr:row>
      <xdr:rowOff>149225</xdr:rowOff>
    </xdr:to>
    <xdr:pic>
      <xdr:nvPicPr>
        <xdr:cNvPr id="7237" name="Subgraph-MurphyPIX">
          <a:extLst>
            <a:ext uri="{FF2B5EF4-FFF2-40B4-BE49-F238E27FC236}">
              <a16:creationId xmlns:a16="http://schemas.microsoft.com/office/drawing/2014/main" id="{B6219AE1-C10C-48FD-94A3-7585E5A87C7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55973850"/>
          <a:ext cx="482600" cy="317500"/>
        </a:xfrm>
        <a:prstGeom prst="rect">
          <a:avLst/>
        </a:prstGeom>
      </xdr:spPr>
    </xdr:pic>
    <xdr:clientData/>
  </xdr:twoCellAnchor>
  <xdr:twoCellAnchor editAs="oneCell">
    <xdr:from>
      <xdr:col>1</xdr:col>
      <xdr:colOff>28575</xdr:colOff>
      <xdr:row>2036</xdr:row>
      <xdr:rowOff>200025</xdr:rowOff>
    </xdr:from>
    <xdr:to>
      <xdr:col>1</xdr:col>
      <xdr:colOff>511175</xdr:colOff>
      <xdr:row>2037</xdr:row>
      <xdr:rowOff>139700</xdr:rowOff>
    </xdr:to>
    <xdr:pic>
      <xdr:nvPicPr>
        <xdr:cNvPr id="7239" name="Subgraph-rumeh_ejoor">
          <a:extLst>
            <a:ext uri="{FF2B5EF4-FFF2-40B4-BE49-F238E27FC236}">
              <a16:creationId xmlns:a16="http://schemas.microsoft.com/office/drawing/2014/main" id="{BF192FC4-8596-4832-A5EF-FA360B344E6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56342150"/>
          <a:ext cx="482600" cy="317500"/>
        </a:xfrm>
        <a:prstGeom prst="rect">
          <a:avLst/>
        </a:prstGeom>
      </xdr:spPr>
    </xdr:pic>
    <xdr:clientData/>
  </xdr:twoCellAnchor>
  <xdr:twoCellAnchor editAs="oneCell">
    <xdr:from>
      <xdr:col>1</xdr:col>
      <xdr:colOff>28575</xdr:colOff>
      <xdr:row>2037</xdr:row>
      <xdr:rowOff>196850</xdr:rowOff>
    </xdr:from>
    <xdr:to>
      <xdr:col>1</xdr:col>
      <xdr:colOff>511175</xdr:colOff>
      <xdr:row>2038</xdr:row>
      <xdr:rowOff>142875</xdr:rowOff>
    </xdr:to>
    <xdr:pic>
      <xdr:nvPicPr>
        <xdr:cNvPr id="7241" name="Subgraph-DeborahDavid_">
          <a:extLst>
            <a:ext uri="{FF2B5EF4-FFF2-40B4-BE49-F238E27FC236}">
              <a16:creationId xmlns:a16="http://schemas.microsoft.com/office/drawing/2014/main" id="{05B52956-AE9C-4A7C-A0CD-E3646D6A314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6710450"/>
          <a:ext cx="482600" cy="317500"/>
        </a:xfrm>
        <a:prstGeom prst="rect">
          <a:avLst/>
        </a:prstGeom>
      </xdr:spPr>
    </xdr:pic>
    <xdr:clientData/>
  </xdr:twoCellAnchor>
  <xdr:twoCellAnchor editAs="oneCell">
    <xdr:from>
      <xdr:col>1</xdr:col>
      <xdr:colOff>28575</xdr:colOff>
      <xdr:row>2038</xdr:row>
      <xdr:rowOff>193675</xdr:rowOff>
    </xdr:from>
    <xdr:to>
      <xdr:col>1</xdr:col>
      <xdr:colOff>511175</xdr:colOff>
      <xdr:row>2039</xdr:row>
      <xdr:rowOff>139700</xdr:rowOff>
    </xdr:to>
    <xdr:pic>
      <xdr:nvPicPr>
        <xdr:cNvPr id="7243" name="Subgraph-miriamdera">
          <a:extLst>
            <a:ext uri="{FF2B5EF4-FFF2-40B4-BE49-F238E27FC236}">
              <a16:creationId xmlns:a16="http://schemas.microsoft.com/office/drawing/2014/main" id="{286EA870-DCCF-4064-A74A-81755463868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7078750"/>
          <a:ext cx="482600" cy="317500"/>
        </a:xfrm>
        <a:prstGeom prst="rect">
          <a:avLst/>
        </a:prstGeom>
      </xdr:spPr>
    </xdr:pic>
    <xdr:clientData/>
  </xdr:twoCellAnchor>
  <xdr:twoCellAnchor editAs="oneCell">
    <xdr:from>
      <xdr:col>1</xdr:col>
      <xdr:colOff>28575</xdr:colOff>
      <xdr:row>2039</xdr:row>
      <xdr:rowOff>190500</xdr:rowOff>
    </xdr:from>
    <xdr:to>
      <xdr:col>1</xdr:col>
      <xdr:colOff>511175</xdr:colOff>
      <xdr:row>2040</xdr:row>
      <xdr:rowOff>142875</xdr:rowOff>
    </xdr:to>
    <xdr:pic>
      <xdr:nvPicPr>
        <xdr:cNvPr id="7245" name="Subgraph-Peng_Linn">
          <a:extLst>
            <a:ext uri="{FF2B5EF4-FFF2-40B4-BE49-F238E27FC236}">
              <a16:creationId xmlns:a16="http://schemas.microsoft.com/office/drawing/2014/main" id="{E63D54B0-7531-4E6F-8B7B-6B912975F77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7447050"/>
          <a:ext cx="482600" cy="317500"/>
        </a:xfrm>
        <a:prstGeom prst="rect">
          <a:avLst/>
        </a:prstGeom>
      </xdr:spPr>
    </xdr:pic>
    <xdr:clientData/>
  </xdr:twoCellAnchor>
  <xdr:twoCellAnchor editAs="oneCell">
    <xdr:from>
      <xdr:col>1</xdr:col>
      <xdr:colOff>28575</xdr:colOff>
      <xdr:row>2040</xdr:row>
      <xdr:rowOff>187325</xdr:rowOff>
    </xdr:from>
    <xdr:to>
      <xdr:col>1</xdr:col>
      <xdr:colOff>511175</xdr:colOff>
      <xdr:row>2041</xdr:row>
      <xdr:rowOff>133350</xdr:rowOff>
    </xdr:to>
    <xdr:pic>
      <xdr:nvPicPr>
        <xdr:cNvPr id="7247" name="Subgraph-chineenye_">
          <a:extLst>
            <a:ext uri="{FF2B5EF4-FFF2-40B4-BE49-F238E27FC236}">
              <a16:creationId xmlns:a16="http://schemas.microsoft.com/office/drawing/2014/main" id="{A6266481-DB53-4A75-B4AD-172F07C185A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57815350"/>
          <a:ext cx="482600" cy="317500"/>
        </a:xfrm>
        <a:prstGeom prst="rect">
          <a:avLst/>
        </a:prstGeom>
      </xdr:spPr>
    </xdr:pic>
    <xdr:clientData/>
  </xdr:twoCellAnchor>
  <xdr:twoCellAnchor editAs="oneCell">
    <xdr:from>
      <xdr:col>1</xdr:col>
      <xdr:colOff>28575</xdr:colOff>
      <xdr:row>2041</xdr:row>
      <xdr:rowOff>184150</xdr:rowOff>
    </xdr:from>
    <xdr:to>
      <xdr:col>1</xdr:col>
      <xdr:colOff>511175</xdr:colOff>
      <xdr:row>2042</xdr:row>
      <xdr:rowOff>130175</xdr:rowOff>
    </xdr:to>
    <xdr:pic>
      <xdr:nvPicPr>
        <xdr:cNvPr id="7249" name="Subgraph-Akinbills">
          <a:extLst>
            <a:ext uri="{FF2B5EF4-FFF2-40B4-BE49-F238E27FC236}">
              <a16:creationId xmlns:a16="http://schemas.microsoft.com/office/drawing/2014/main" id="{CB5AB3F2-267B-4938-BC35-336F521DB3D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8183650"/>
          <a:ext cx="482600" cy="317500"/>
        </a:xfrm>
        <a:prstGeom prst="rect">
          <a:avLst/>
        </a:prstGeom>
      </xdr:spPr>
    </xdr:pic>
    <xdr:clientData/>
  </xdr:twoCellAnchor>
  <xdr:twoCellAnchor editAs="oneCell">
    <xdr:from>
      <xdr:col>1</xdr:col>
      <xdr:colOff>28575</xdr:colOff>
      <xdr:row>2042</xdr:row>
      <xdr:rowOff>180975</xdr:rowOff>
    </xdr:from>
    <xdr:to>
      <xdr:col>1</xdr:col>
      <xdr:colOff>511175</xdr:colOff>
      <xdr:row>2043</xdr:row>
      <xdr:rowOff>120650</xdr:rowOff>
    </xdr:to>
    <xdr:pic>
      <xdr:nvPicPr>
        <xdr:cNvPr id="7251" name="Subgraph-adanne_ya">
          <a:extLst>
            <a:ext uri="{FF2B5EF4-FFF2-40B4-BE49-F238E27FC236}">
              <a16:creationId xmlns:a16="http://schemas.microsoft.com/office/drawing/2014/main" id="{E0F0E7F2-F02D-410A-B76F-807FEE60384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8551950"/>
          <a:ext cx="482600" cy="317500"/>
        </a:xfrm>
        <a:prstGeom prst="rect">
          <a:avLst/>
        </a:prstGeom>
      </xdr:spPr>
    </xdr:pic>
    <xdr:clientData/>
  </xdr:twoCellAnchor>
  <xdr:twoCellAnchor editAs="oneCell">
    <xdr:from>
      <xdr:col>1</xdr:col>
      <xdr:colOff>28575</xdr:colOff>
      <xdr:row>2043</xdr:row>
      <xdr:rowOff>177800</xdr:rowOff>
    </xdr:from>
    <xdr:to>
      <xdr:col>1</xdr:col>
      <xdr:colOff>511175</xdr:colOff>
      <xdr:row>2044</xdr:row>
      <xdr:rowOff>123825</xdr:rowOff>
    </xdr:to>
    <xdr:pic>
      <xdr:nvPicPr>
        <xdr:cNvPr id="7253" name="Subgraph-calsyuum">
          <a:extLst>
            <a:ext uri="{FF2B5EF4-FFF2-40B4-BE49-F238E27FC236}">
              <a16:creationId xmlns:a16="http://schemas.microsoft.com/office/drawing/2014/main" id="{2D03B7C3-63B3-4EC4-8AE1-40F5ED98E25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8920250"/>
          <a:ext cx="482600" cy="317500"/>
        </a:xfrm>
        <a:prstGeom prst="rect">
          <a:avLst/>
        </a:prstGeom>
      </xdr:spPr>
    </xdr:pic>
    <xdr:clientData/>
  </xdr:twoCellAnchor>
  <xdr:twoCellAnchor editAs="oneCell">
    <xdr:from>
      <xdr:col>1</xdr:col>
      <xdr:colOff>28575</xdr:colOff>
      <xdr:row>2044</xdr:row>
      <xdr:rowOff>174625</xdr:rowOff>
    </xdr:from>
    <xdr:to>
      <xdr:col>1</xdr:col>
      <xdr:colOff>511175</xdr:colOff>
      <xdr:row>2045</xdr:row>
      <xdr:rowOff>120650</xdr:rowOff>
    </xdr:to>
    <xdr:pic>
      <xdr:nvPicPr>
        <xdr:cNvPr id="7255" name="Subgraph-Ogheneyxle">
          <a:extLst>
            <a:ext uri="{FF2B5EF4-FFF2-40B4-BE49-F238E27FC236}">
              <a16:creationId xmlns:a16="http://schemas.microsoft.com/office/drawing/2014/main" id="{4379D1A4-C9BF-4549-BA27-14760D47442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9288550"/>
          <a:ext cx="482600" cy="317500"/>
        </a:xfrm>
        <a:prstGeom prst="rect">
          <a:avLst/>
        </a:prstGeom>
      </xdr:spPr>
    </xdr:pic>
    <xdr:clientData/>
  </xdr:twoCellAnchor>
  <xdr:twoCellAnchor editAs="oneCell">
    <xdr:from>
      <xdr:col>1</xdr:col>
      <xdr:colOff>28575</xdr:colOff>
      <xdr:row>2045</xdr:row>
      <xdr:rowOff>171450</xdr:rowOff>
    </xdr:from>
    <xdr:to>
      <xdr:col>1</xdr:col>
      <xdr:colOff>511175</xdr:colOff>
      <xdr:row>2046</xdr:row>
      <xdr:rowOff>123825</xdr:rowOff>
    </xdr:to>
    <xdr:pic>
      <xdr:nvPicPr>
        <xdr:cNvPr id="7257" name="Subgraph-BigBananaa_">
          <a:extLst>
            <a:ext uri="{FF2B5EF4-FFF2-40B4-BE49-F238E27FC236}">
              <a16:creationId xmlns:a16="http://schemas.microsoft.com/office/drawing/2014/main" id="{0FF49261-9D2A-4C2B-9A90-C9BB84A11D8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59656850"/>
          <a:ext cx="482600" cy="317500"/>
        </a:xfrm>
        <a:prstGeom prst="rect">
          <a:avLst/>
        </a:prstGeom>
      </xdr:spPr>
    </xdr:pic>
    <xdr:clientData/>
  </xdr:twoCellAnchor>
  <xdr:twoCellAnchor editAs="oneCell">
    <xdr:from>
      <xdr:col>1</xdr:col>
      <xdr:colOff>28575</xdr:colOff>
      <xdr:row>2046</xdr:row>
      <xdr:rowOff>168275</xdr:rowOff>
    </xdr:from>
    <xdr:to>
      <xdr:col>1</xdr:col>
      <xdr:colOff>511175</xdr:colOff>
      <xdr:row>2047</xdr:row>
      <xdr:rowOff>114300</xdr:rowOff>
    </xdr:to>
    <xdr:pic>
      <xdr:nvPicPr>
        <xdr:cNvPr id="7259" name="Subgraph-Cocoismelanin">
          <a:extLst>
            <a:ext uri="{FF2B5EF4-FFF2-40B4-BE49-F238E27FC236}">
              <a16:creationId xmlns:a16="http://schemas.microsoft.com/office/drawing/2014/main" id="{D0090C49-754F-4C18-ADF7-3F7440957AB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60025150"/>
          <a:ext cx="482600" cy="317500"/>
        </a:xfrm>
        <a:prstGeom prst="rect">
          <a:avLst/>
        </a:prstGeom>
      </xdr:spPr>
    </xdr:pic>
    <xdr:clientData/>
  </xdr:twoCellAnchor>
  <xdr:twoCellAnchor editAs="oneCell">
    <xdr:from>
      <xdr:col>1</xdr:col>
      <xdr:colOff>28575</xdr:colOff>
      <xdr:row>2047</xdr:row>
      <xdr:rowOff>165100</xdr:rowOff>
    </xdr:from>
    <xdr:to>
      <xdr:col>1</xdr:col>
      <xdr:colOff>511175</xdr:colOff>
      <xdr:row>2048</xdr:row>
      <xdr:rowOff>111125</xdr:rowOff>
    </xdr:to>
    <xdr:pic>
      <xdr:nvPicPr>
        <xdr:cNvPr id="7261" name="Subgraph-jomjom____">
          <a:extLst>
            <a:ext uri="{FF2B5EF4-FFF2-40B4-BE49-F238E27FC236}">
              <a16:creationId xmlns:a16="http://schemas.microsoft.com/office/drawing/2014/main" id="{901874E2-0FD3-4D76-9DF0-047D4110C78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0393450"/>
          <a:ext cx="482600" cy="317500"/>
        </a:xfrm>
        <a:prstGeom prst="rect">
          <a:avLst/>
        </a:prstGeom>
      </xdr:spPr>
    </xdr:pic>
    <xdr:clientData/>
  </xdr:twoCellAnchor>
  <xdr:twoCellAnchor editAs="oneCell">
    <xdr:from>
      <xdr:col>1</xdr:col>
      <xdr:colOff>28575</xdr:colOff>
      <xdr:row>2048</xdr:row>
      <xdr:rowOff>161925</xdr:rowOff>
    </xdr:from>
    <xdr:to>
      <xdr:col>1</xdr:col>
      <xdr:colOff>511175</xdr:colOff>
      <xdr:row>2049</xdr:row>
      <xdr:rowOff>101600</xdr:rowOff>
    </xdr:to>
    <xdr:pic>
      <xdr:nvPicPr>
        <xdr:cNvPr id="7263" name="Subgraph-nenyebabyyy">
          <a:extLst>
            <a:ext uri="{FF2B5EF4-FFF2-40B4-BE49-F238E27FC236}">
              <a16:creationId xmlns:a16="http://schemas.microsoft.com/office/drawing/2014/main" id="{3BFA39DB-66FD-43A7-ACD3-361C5C466FF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0761750"/>
          <a:ext cx="482600" cy="317500"/>
        </a:xfrm>
        <a:prstGeom prst="rect">
          <a:avLst/>
        </a:prstGeom>
      </xdr:spPr>
    </xdr:pic>
    <xdr:clientData/>
  </xdr:twoCellAnchor>
  <xdr:twoCellAnchor editAs="oneCell">
    <xdr:from>
      <xdr:col>1</xdr:col>
      <xdr:colOff>28575</xdr:colOff>
      <xdr:row>2049</xdr:row>
      <xdr:rowOff>158750</xdr:rowOff>
    </xdr:from>
    <xdr:to>
      <xdr:col>1</xdr:col>
      <xdr:colOff>511175</xdr:colOff>
      <xdr:row>2050</xdr:row>
      <xdr:rowOff>104775</xdr:rowOff>
    </xdr:to>
    <xdr:pic>
      <xdr:nvPicPr>
        <xdr:cNvPr id="7265" name="Subgraph-nkiru__">
          <a:extLst>
            <a:ext uri="{FF2B5EF4-FFF2-40B4-BE49-F238E27FC236}">
              <a16:creationId xmlns:a16="http://schemas.microsoft.com/office/drawing/2014/main" id="{B931FD7A-C41A-4016-8847-F5CDF6CAC7E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1130050"/>
          <a:ext cx="482600" cy="317500"/>
        </a:xfrm>
        <a:prstGeom prst="rect">
          <a:avLst/>
        </a:prstGeom>
      </xdr:spPr>
    </xdr:pic>
    <xdr:clientData/>
  </xdr:twoCellAnchor>
  <xdr:twoCellAnchor editAs="oneCell">
    <xdr:from>
      <xdr:col>1</xdr:col>
      <xdr:colOff>28575</xdr:colOff>
      <xdr:row>2050</xdr:row>
      <xdr:rowOff>155575</xdr:rowOff>
    </xdr:from>
    <xdr:to>
      <xdr:col>1</xdr:col>
      <xdr:colOff>511175</xdr:colOff>
      <xdr:row>2051</xdr:row>
      <xdr:rowOff>101600</xdr:rowOff>
    </xdr:to>
    <xdr:pic>
      <xdr:nvPicPr>
        <xdr:cNvPr id="7267" name="Subgraph-theeshotimothy">
          <a:extLst>
            <a:ext uri="{FF2B5EF4-FFF2-40B4-BE49-F238E27FC236}">
              <a16:creationId xmlns:a16="http://schemas.microsoft.com/office/drawing/2014/main" id="{BF23DB1F-11CE-4804-843F-A4B7BF208FD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1498350"/>
          <a:ext cx="482600" cy="317500"/>
        </a:xfrm>
        <a:prstGeom prst="rect">
          <a:avLst/>
        </a:prstGeom>
      </xdr:spPr>
    </xdr:pic>
    <xdr:clientData/>
  </xdr:twoCellAnchor>
  <xdr:twoCellAnchor editAs="oneCell">
    <xdr:from>
      <xdr:col>1</xdr:col>
      <xdr:colOff>28575</xdr:colOff>
      <xdr:row>2051</xdr:row>
      <xdr:rowOff>152400</xdr:rowOff>
    </xdr:from>
    <xdr:to>
      <xdr:col>1</xdr:col>
      <xdr:colOff>511175</xdr:colOff>
      <xdr:row>2052</xdr:row>
      <xdr:rowOff>104775</xdr:rowOff>
    </xdr:to>
    <xdr:pic>
      <xdr:nvPicPr>
        <xdr:cNvPr id="7269" name="Subgraph-zaiiii_o">
          <a:extLst>
            <a:ext uri="{FF2B5EF4-FFF2-40B4-BE49-F238E27FC236}">
              <a16:creationId xmlns:a16="http://schemas.microsoft.com/office/drawing/2014/main" id="{45A8CCD7-F117-426B-ACA3-8D4436F4363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1866650"/>
          <a:ext cx="482600" cy="317500"/>
        </a:xfrm>
        <a:prstGeom prst="rect">
          <a:avLst/>
        </a:prstGeom>
      </xdr:spPr>
    </xdr:pic>
    <xdr:clientData/>
  </xdr:twoCellAnchor>
  <xdr:twoCellAnchor editAs="oneCell">
    <xdr:from>
      <xdr:col>1</xdr:col>
      <xdr:colOff>28575</xdr:colOff>
      <xdr:row>2052</xdr:row>
      <xdr:rowOff>149225</xdr:rowOff>
    </xdr:from>
    <xdr:to>
      <xdr:col>1</xdr:col>
      <xdr:colOff>511175</xdr:colOff>
      <xdr:row>2053</xdr:row>
      <xdr:rowOff>95250</xdr:rowOff>
    </xdr:to>
    <xdr:pic>
      <xdr:nvPicPr>
        <xdr:cNvPr id="7271" name="Subgraph-kasali_v">
          <a:extLst>
            <a:ext uri="{FF2B5EF4-FFF2-40B4-BE49-F238E27FC236}">
              <a16:creationId xmlns:a16="http://schemas.microsoft.com/office/drawing/2014/main" id="{339227B9-75B0-4022-9A9A-A6730300F39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2234950"/>
          <a:ext cx="482600" cy="317500"/>
        </a:xfrm>
        <a:prstGeom prst="rect">
          <a:avLst/>
        </a:prstGeom>
      </xdr:spPr>
    </xdr:pic>
    <xdr:clientData/>
  </xdr:twoCellAnchor>
  <xdr:twoCellAnchor editAs="oneCell">
    <xdr:from>
      <xdr:col>1</xdr:col>
      <xdr:colOff>28575</xdr:colOff>
      <xdr:row>2053</xdr:row>
      <xdr:rowOff>146050</xdr:rowOff>
    </xdr:from>
    <xdr:to>
      <xdr:col>1</xdr:col>
      <xdr:colOff>511175</xdr:colOff>
      <xdr:row>2054</xdr:row>
      <xdr:rowOff>92075</xdr:rowOff>
    </xdr:to>
    <xdr:pic>
      <xdr:nvPicPr>
        <xdr:cNvPr id="7273" name="Subgraph-SekunTaylor">
          <a:extLst>
            <a:ext uri="{FF2B5EF4-FFF2-40B4-BE49-F238E27FC236}">
              <a16:creationId xmlns:a16="http://schemas.microsoft.com/office/drawing/2014/main" id="{AF6DD5A7-5C9A-4FE6-A5A0-0F81E214808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2603250"/>
          <a:ext cx="482600" cy="317500"/>
        </a:xfrm>
        <a:prstGeom prst="rect">
          <a:avLst/>
        </a:prstGeom>
      </xdr:spPr>
    </xdr:pic>
    <xdr:clientData/>
  </xdr:twoCellAnchor>
  <xdr:twoCellAnchor editAs="oneCell">
    <xdr:from>
      <xdr:col>1</xdr:col>
      <xdr:colOff>28575</xdr:colOff>
      <xdr:row>2054</xdr:row>
      <xdr:rowOff>142875</xdr:rowOff>
    </xdr:from>
    <xdr:to>
      <xdr:col>1</xdr:col>
      <xdr:colOff>511175</xdr:colOff>
      <xdr:row>2055</xdr:row>
      <xdr:rowOff>82550</xdr:rowOff>
    </xdr:to>
    <xdr:pic>
      <xdr:nvPicPr>
        <xdr:cNvPr id="7275" name="Subgraph-ellayolah">
          <a:extLst>
            <a:ext uri="{FF2B5EF4-FFF2-40B4-BE49-F238E27FC236}">
              <a16:creationId xmlns:a16="http://schemas.microsoft.com/office/drawing/2014/main" id="{C8A482C2-8294-4982-A2B4-51CF5FEC145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2971550"/>
          <a:ext cx="482600" cy="317500"/>
        </a:xfrm>
        <a:prstGeom prst="rect">
          <a:avLst/>
        </a:prstGeom>
      </xdr:spPr>
    </xdr:pic>
    <xdr:clientData/>
  </xdr:twoCellAnchor>
  <xdr:twoCellAnchor editAs="oneCell">
    <xdr:from>
      <xdr:col>1</xdr:col>
      <xdr:colOff>28575</xdr:colOff>
      <xdr:row>2055</xdr:row>
      <xdr:rowOff>139700</xdr:rowOff>
    </xdr:from>
    <xdr:to>
      <xdr:col>1</xdr:col>
      <xdr:colOff>511175</xdr:colOff>
      <xdr:row>2056</xdr:row>
      <xdr:rowOff>85725</xdr:rowOff>
    </xdr:to>
    <xdr:pic>
      <xdr:nvPicPr>
        <xdr:cNvPr id="7277" name="Subgraph-PeaceSolomonn">
          <a:extLst>
            <a:ext uri="{FF2B5EF4-FFF2-40B4-BE49-F238E27FC236}">
              <a16:creationId xmlns:a16="http://schemas.microsoft.com/office/drawing/2014/main" id="{FE144204-456A-48C5-9CE3-6ADDBAB7B2B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3339850"/>
          <a:ext cx="482600" cy="317500"/>
        </a:xfrm>
        <a:prstGeom prst="rect">
          <a:avLst/>
        </a:prstGeom>
      </xdr:spPr>
    </xdr:pic>
    <xdr:clientData/>
  </xdr:twoCellAnchor>
  <xdr:twoCellAnchor editAs="oneCell">
    <xdr:from>
      <xdr:col>1</xdr:col>
      <xdr:colOff>28575</xdr:colOff>
      <xdr:row>2056</xdr:row>
      <xdr:rowOff>136525</xdr:rowOff>
    </xdr:from>
    <xdr:to>
      <xdr:col>1</xdr:col>
      <xdr:colOff>511175</xdr:colOff>
      <xdr:row>2057</xdr:row>
      <xdr:rowOff>82550</xdr:rowOff>
    </xdr:to>
    <xdr:pic>
      <xdr:nvPicPr>
        <xdr:cNvPr id="7279" name="Subgraph-AdesanyaTomiwaa">
          <a:extLst>
            <a:ext uri="{FF2B5EF4-FFF2-40B4-BE49-F238E27FC236}">
              <a16:creationId xmlns:a16="http://schemas.microsoft.com/office/drawing/2014/main" id="{0945C1EB-AE3A-4407-89F5-9B81D1E45A3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3708150"/>
          <a:ext cx="482600" cy="317500"/>
        </a:xfrm>
        <a:prstGeom prst="rect">
          <a:avLst/>
        </a:prstGeom>
      </xdr:spPr>
    </xdr:pic>
    <xdr:clientData/>
  </xdr:twoCellAnchor>
  <xdr:twoCellAnchor editAs="oneCell">
    <xdr:from>
      <xdr:col>1</xdr:col>
      <xdr:colOff>28575</xdr:colOff>
      <xdr:row>2057</xdr:row>
      <xdr:rowOff>133350</xdr:rowOff>
    </xdr:from>
    <xdr:to>
      <xdr:col>1</xdr:col>
      <xdr:colOff>511175</xdr:colOff>
      <xdr:row>2058</xdr:row>
      <xdr:rowOff>85725</xdr:rowOff>
    </xdr:to>
    <xdr:pic>
      <xdr:nvPicPr>
        <xdr:cNvPr id="7281" name="Subgraph-BomaPg">
          <a:extLst>
            <a:ext uri="{FF2B5EF4-FFF2-40B4-BE49-F238E27FC236}">
              <a16:creationId xmlns:a16="http://schemas.microsoft.com/office/drawing/2014/main" id="{AB0DB9E8-A32D-4E47-A4D4-5C6E9E06919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4076450"/>
          <a:ext cx="482600" cy="317500"/>
        </a:xfrm>
        <a:prstGeom prst="rect">
          <a:avLst/>
        </a:prstGeom>
      </xdr:spPr>
    </xdr:pic>
    <xdr:clientData/>
  </xdr:twoCellAnchor>
  <xdr:twoCellAnchor editAs="oneCell">
    <xdr:from>
      <xdr:col>1</xdr:col>
      <xdr:colOff>28575</xdr:colOff>
      <xdr:row>2058</xdr:row>
      <xdr:rowOff>130175</xdr:rowOff>
    </xdr:from>
    <xdr:to>
      <xdr:col>1</xdr:col>
      <xdr:colOff>511175</xdr:colOff>
      <xdr:row>2059</xdr:row>
      <xdr:rowOff>76200</xdr:rowOff>
    </xdr:to>
    <xdr:pic>
      <xdr:nvPicPr>
        <xdr:cNvPr id="7283" name="Subgraph-emi_hot_kek">
          <a:extLst>
            <a:ext uri="{FF2B5EF4-FFF2-40B4-BE49-F238E27FC236}">
              <a16:creationId xmlns:a16="http://schemas.microsoft.com/office/drawing/2014/main" id="{5E6BEA5D-D099-4BE8-AA72-7E6C5F6EA8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4444750"/>
          <a:ext cx="482600" cy="317500"/>
        </a:xfrm>
        <a:prstGeom prst="rect">
          <a:avLst/>
        </a:prstGeom>
      </xdr:spPr>
    </xdr:pic>
    <xdr:clientData/>
  </xdr:twoCellAnchor>
  <xdr:twoCellAnchor editAs="oneCell">
    <xdr:from>
      <xdr:col>1</xdr:col>
      <xdr:colOff>28575</xdr:colOff>
      <xdr:row>2059</xdr:row>
      <xdr:rowOff>127000</xdr:rowOff>
    </xdr:from>
    <xdr:to>
      <xdr:col>1</xdr:col>
      <xdr:colOff>511175</xdr:colOff>
      <xdr:row>2060</xdr:row>
      <xdr:rowOff>73025</xdr:rowOff>
    </xdr:to>
    <xdr:pic>
      <xdr:nvPicPr>
        <xdr:cNvPr id="7285" name="Subgraph-The_Yem1">
          <a:extLst>
            <a:ext uri="{FF2B5EF4-FFF2-40B4-BE49-F238E27FC236}">
              <a16:creationId xmlns:a16="http://schemas.microsoft.com/office/drawing/2014/main" id="{FF6BE5D2-5C71-483E-9791-F52E35FC7B9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4813050"/>
          <a:ext cx="482600" cy="317500"/>
        </a:xfrm>
        <a:prstGeom prst="rect">
          <a:avLst/>
        </a:prstGeom>
      </xdr:spPr>
    </xdr:pic>
    <xdr:clientData/>
  </xdr:twoCellAnchor>
  <xdr:twoCellAnchor editAs="oneCell">
    <xdr:from>
      <xdr:col>1</xdr:col>
      <xdr:colOff>28575</xdr:colOff>
      <xdr:row>2060</xdr:row>
      <xdr:rowOff>123825</xdr:rowOff>
    </xdr:from>
    <xdr:to>
      <xdr:col>1</xdr:col>
      <xdr:colOff>511175</xdr:colOff>
      <xdr:row>2061</xdr:row>
      <xdr:rowOff>63500</xdr:rowOff>
    </xdr:to>
    <xdr:pic>
      <xdr:nvPicPr>
        <xdr:cNvPr id="7287" name="Subgraph-AstonEmmanuella">
          <a:extLst>
            <a:ext uri="{FF2B5EF4-FFF2-40B4-BE49-F238E27FC236}">
              <a16:creationId xmlns:a16="http://schemas.microsoft.com/office/drawing/2014/main" id="{4BF3F9F9-E458-4632-8154-C896281933D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5181350"/>
          <a:ext cx="482600" cy="317500"/>
        </a:xfrm>
        <a:prstGeom prst="rect">
          <a:avLst/>
        </a:prstGeom>
      </xdr:spPr>
    </xdr:pic>
    <xdr:clientData/>
  </xdr:twoCellAnchor>
  <xdr:twoCellAnchor editAs="oneCell">
    <xdr:from>
      <xdr:col>1</xdr:col>
      <xdr:colOff>28575</xdr:colOff>
      <xdr:row>2061</xdr:row>
      <xdr:rowOff>120650</xdr:rowOff>
    </xdr:from>
    <xdr:to>
      <xdr:col>1</xdr:col>
      <xdr:colOff>511175</xdr:colOff>
      <xdr:row>2062</xdr:row>
      <xdr:rowOff>66675</xdr:rowOff>
    </xdr:to>
    <xdr:pic>
      <xdr:nvPicPr>
        <xdr:cNvPr id="7289" name="Subgraph-dafiid_">
          <a:extLst>
            <a:ext uri="{FF2B5EF4-FFF2-40B4-BE49-F238E27FC236}">
              <a16:creationId xmlns:a16="http://schemas.microsoft.com/office/drawing/2014/main" id="{5BFCCEB7-4BF9-4EAB-B6F7-E9E2CF47930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65549650"/>
          <a:ext cx="482600" cy="317500"/>
        </a:xfrm>
        <a:prstGeom prst="rect">
          <a:avLst/>
        </a:prstGeom>
      </xdr:spPr>
    </xdr:pic>
    <xdr:clientData/>
  </xdr:twoCellAnchor>
  <xdr:twoCellAnchor editAs="oneCell">
    <xdr:from>
      <xdr:col>1</xdr:col>
      <xdr:colOff>28575</xdr:colOff>
      <xdr:row>2062</xdr:row>
      <xdr:rowOff>117475</xdr:rowOff>
    </xdr:from>
    <xdr:to>
      <xdr:col>1</xdr:col>
      <xdr:colOff>511175</xdr:colOff>
      <xdr:row>2063</xdr:row>
      <xdr:rowOff>63500</xdr:rowOff>
    </xdr:to>
    <xdr:pic>
      <xdr:nvPicPr>
        <xdr:cNvPr id="7291" name="Subgraph-torotitaylor">
          <a:extLst>
            <a:ext uri="{FF2B5EF4-FFF2-40B4-BE49-F238E27FC236}">
              <a16:creationId xmlns:a16="http://schemas.microsoft.com/office/drawing/2014/main" id="{D6E28C85-69C5-4970-A62E-C1BFBD84546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5917950"/>
          <a:ext cx="482600" cy="317500"/>
        </a:xfrm>
        <a:prstGeom prst="rect">
          <a:avLst/>
        </a:prstGeom>
      </xdr:spPr>
    </xdr:pic>
    <xdr:clientData/>
  </xdr:twoCellAnchor>
  <xdr:twoCellAnchor editAs="oneCell">
    <xdr:from>
      <xdr:col>1</xdr:col>
      <xdr:colOff>28575</xdr:colOff>
      <xdr:row>2063</xdr:row>
      <xdr:rowOff>114300</xdr:rowOff>
    </xdr:from>
    <xdr:to>
      <xdr:col>1</xdr:col>
      <xdr:colOff>511175</xdr:colOff>
      <xdr:row>2064</xdr:row>
      <xdr:rowOff>66675</xdr:rowOff>
    </xdr:to>
    <xdr:pic>
      <xdr:nvPicPr>
        <xdr:cNvPr id="7293" name="Subgraph-ayoomikun">
          <a:extLst>
            <a:ext uri="{FF2B5EF4-FFF2-40B4-BE49-F238E27FC236}">
              <a16:creationId xmlns:a16="http://schemas.microsoft.com/office/drawing/2014/main" id="{7FD5E76A-DB90-4834-86C5-A75BDBC4E90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6286250"/>
          <a:ext cx="482600" cy="317500"/>
        </a:xfrm>
        <a:prstGeom prst="rect">
          <a:avLst/>
        </a:prstGeom>
      </xdr:spPr>
    </xdr:pic>
    <xdr:clientData/>
  </xdr:twoCellAnchor>
  <xdr:twoCellAnchor editAs="oneCell">
    <xdr:from>
      <xdr:col>1</xdr:col>
      <xdr:colOff>28575</xdr:colOff>
      <xdr:row>2064</xdr:row>
      <xdr:rowOff>111125</xdr:rowOff>
    </xdr:from>
    <xdr:to>
      <xdr:col>1</xdr:col>
      <xdr:colOff>511175</xdr:colOff>
      <xdr:row>2065</xdr:row>
      <xdr:rowOff>57150</xdr:rowOff>
    </xdr:to>
    <xdr:pic>
      <xdr:nvPicPr>
        <xdr:cNvPr id="7295" name="Subgraph-msmega_">
          <a:extLst>
            <a:ext uri="{FF2B5EF4-FFF2-40B4-BE49-F238E27FC236}">
              <a16:creationId xmlns:a16="http://schemas.microsoft.com/office/drawing/2014/main" id="{637C992E-AA9F-4E50-96AC-0FBAC2CB525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6654550"/>
          <a:ext cx="482600" cy="317500"/>
        </a:xfrm>
        <a:prstGeom prst="rect">
          <a:avLst/>
        </a:prstGeom>
      </xdr:spPr>
    </xdr:pic>
    <xdr:clientData/>
  </xdr:twoCellAnchor>
  <xdr:twoCellAnchor editAs="oneCell">
    <xdr:from>
      <xdr:col>1</xdr:col>
      <xdr:colOff>28575</xdr:colOff>
      <xdr:row>2065</xdr:row>
      <xdr:rowOff>107950</xdr:rowOff>
    </xdr:from>
    <xdr:to>
      <xdr:col>1</xdr:col>
      <xdr:colOff>511175</xdr:colOff>
      <xdr:row>2066</xdr:row>
      <xdr:rowOff>53975</xdr:rowOff>
    </xdr:to>
    <xdr:pic>
      <xdr:nvPicPr>
        <xdr:cNvPr id="7297" name="Subgraph-FeranmiAA">
          <a:extLst>
            <a:ext uri="{FF2B5EF4-FFF2-40B4-BE49-F238E27FC236}">
              <a16:creationId xmlns:a16="http://schemas.microsoft.com/office/drawing/2014/main" id="{805BBA4F-5C1F-4FA3-9A2D-C2B2962B355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7022850"/>
          <a:ext cx="482600" cy="317500"/>
        </a:xfrm>
        <a:prstGeom prst="rect">
          <a:avLst/>
        </a:prstGeom>
      </xdr:spPr>
    </xdr:pic>
    <xdr:clientData/>
  </xdr:twoCellAnchor>
  <xdr:twoCellAnchor editAs="oneCell">
    <xdr:from>
      <xdr:col>1</xdr:col>
      <xdr:colOff>28575</xdr:colOff>
      <xdr:row>2066</xdr:row>
      <xdr:rowOff>104775</xdr:rowOff>
    </xdr:from>
    <xdr:to>
      <xdr:col>1</xdr:col>
      <xdr:colOff>511175</xdr:colOff>
      <xdr:row>2067</xdr:row>
      <xdr:rowOff>44450</xdr:rowOff>
    </xdr:to>
    <xdr:pic>
      <xdr:nvPicPr>
        <xdr:cNvPr id="7299" name="Subgraph-MaryestherAnele">
          <a:extLst>
            <a:ext uri="{FF2B5EF4-FFF2-40B4-BE49-F238E27FC236}">
              <a16:creationId xmlns:a16="http://schemas.microsoft.com/office/drawing/2014/main" id="{69DDC294-4C57-49BD-A0AF-5CAFF600DEA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7391150"/>
          <a:ext cx="482600" cy="317500"/>
        </a:xfrm>
        <a:prstGeom prst="rect">
          <a:avLst/>
        </a:prstGeom>
      </xdr:spPr>
    </xdr:pic>
    <xdr:clientData/>
  </xdr:twoCellAnchor>
  <xdr:twoCellAnchor editAs="oneCell">
    <xdr:from>
      <xdr:col>1</xdr:col>
      <xdr:colOff>28575</xdr:colOff>
      <xdr:row>2067</xdr:row>
      <xdr:rowOff>101600</xdr:rowOff>
    </xdr:from>
    <xdr:to>
      <xdr:col>1</xdr:col>
      <xdr:colOff>511175</xdr:colOff>
      <xdr:row>2068</xdr:row>
      <xdr:rowOff>47625</xdr:rowOff>
    </xdr:to>
    <xdr:pic>
      <xdr:nvPicPr>
        <xdr:cNvPr id="7301" name="Subgraph-Jemima____O">
          <a:extLst>
            <a:ext uri="{FF2B5EF4-FFF2-40B4-BE49-F238E27FC236}">
              <a16:creationId xmlns:a16="http://schemas.microsoft.com/office/drawing/2014/main" id="{6FB6CA08-7BD2-4D69-A0B0-418D9EE4421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7759450"/>
          <a:ext cx="482600" cy="317500"/>
        </a:xfrm>
        <a:prstGeom prst="rect">
          <a:avLst/>
        </a:prstGeom>
      </xdr:spPr>
    </xdr:pic>
    <xdr:clientData/>
  </xdr:twoCellAnchor>
  <xdr:twoCellAnchor editAs="oneCell">
    <xdr:from>
      <xdr:col>1</xdr:col>
      <xdr:colOff>28575</xdr:colOff>
      <xdr:row>2068</xdr:row>
      <xdr:rowOff>98425</xdr:rowOff>
    </xdr:from>
    <xdr:to>
      <xdr:col>1</xdr:col>
      <xdr:colOff>511175</xdr:colOff>
      <xdr:row>2069</xdr:row>
      <xdr:rowOff>44450</xdr:rowOff>
    </xdr:to>
    <xdr:pic>
      <xdr:nvPicPr>
        <xdr:cNvPr id="7303" name="Subgraph-phil_fab_uche">
          <a:extLst>
            <a:ext uri="{FF2B5EF4-FFF2-40B4-BE49-F238E27FC236}">
              <a16:creationId xmlns:a16="http://schemas.microsoft.com/office/drawing/2014/main" id="{1325E723-89EF-47F8-B2BD-280B0224E6C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8127750"/>
          <a:ext cx="482600" cy="317500"/>
        </a:xfrm>
        <a:prstGeom prst="rect">
          <a:avLst/>
        </a:prstGeom>
      </xdr:spPr>
    </xdr:pic>
    <xdr:clientData/>
  </xdr:twoCellAnchor>
  <xdr:twoCellAnchor editAs="oneCell">
    <xdr:from>
      <xdr:col>1</xdr:col>
      <xdr:colOff>28575</xdr:colOff>
      <xdr:row>2069</xdr:row>
      <xdr:rowOff>95250</xdr:rowOff>
    </xdr:from>
    <xdr:to>
      <xdr:col>1</xdr:col>
      <xdr:colOff>511175</xdr:colOff>
      <xdr:row>2070</xdr:row>
      <xdr:rowOff>47625</xdr:rowOff>
    </xdr:to>
    <xdr:pic>
      <xdr:nvPicPr>
        <xdr:cNvPr id="7305" name="Subgraph-Braimoh_Ebun">
          <a:extLst>
            <a:ext uri="{FF2B5EF4-FFF2-40B4-BE49-F238E27FC236}">
              <a16:creationId xmlns:a16="http://schemas.microsoft.com/office/drawing/2014/main" id="{9EE251C9-DDB3-4E96-A465-F8E36F80AB5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8496050"/>
          <a:ext cx="482600" cy="317500"/>
        </a:xfrm>
        <a:prstGeom prst="rect">
          <a:avLst/>
        </a:prstGeom>
      </xdr:spPr>
    </xdr:pic>
    <xdr:clientData/>
  </xdr:twoCellAnchor>
  <xdr:twoCellAnchor editAs="oneCell">
    <xdr:from>
      <xdr:col>1</xdr:col>
      <xdr:colOff>28575</xdr:colOff>
      <xdr:row>2070</xdr:row>
      <xdr:rowOff>92075</xdr:rowOff>
    </xdr:from>
    <xdr:to>
      <xdr:col>1</xdr:col>
      <xdr:colOff>511175</xdr:colOff>
      <xdr:row>2071</xdr:row>
      <xdr:rowOff>38100</xdr:rowOff>
    </xdr:to>
    <xdr:pic>
      <xdr:nvPicPr>
        <xdr:cNvPr id="7307" name="Subgraph-pipeloluwa_">
          <a:extLst>
            <a:ext uri="{FF2B5EF4-FFF2-40B4-BE49-F238E27FC236}">
              <a16:creationId xmlns:a16="http://schemas.microsoft.com/office/drawing/2014/main" id="{F2B4810F-A54A-4A46-945C-2BBEBB83380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8864350"/>
          <a:ext cx="482600" cy="317500"/>
        </a:xfrm>
        <a:prstGeom prst="rect">
          <a:avLst/>
        </a:prstGeom>
      </xdr:spPr>
    </xdr:pic>
    <xdr:clientData/>
  </xdr:twoCellAnchor>
  <xdr:twoCellAnchor editAs="oneCell">
    <xdr:from>
      <xdr:col>1</xdr:col>
      <xdr:colOff>28575</xdr:colOff>
      <xdr:row>2071</xdr:row>
      <xdr:rowOff>88900</xdr:rowOff>
    </xdr:from>
    <xdr:to>
      <xdr:col>1</xdr:col>
      <xdr:colOff>511175</xdr:colOff>
      <xdr:row>2072</xdr:row>
      <xdr:rowOff>34925</xdr:rowOff>
    </xdr:to>
    <xdr:pic>
      <xdr:nvPicPr>
        <xdr:cNvPr id="7309" name="Subgraph-purplerageee">
          <a:extLst>
            <a:ext uri="{FF2B5EF4-FFF2-40B4-BE49-F238E27FC236}">
              <a16:creationId xmlns:a16="http://schemas.microsoft.com/office/drawing/2014/main" id="{61BE0A23-0559-494C-A3E7-F14F0D40D4F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69232650"/>
          <a:ext cx="482600" cy="317500"/>
        </a:xfrm>
        <a:prstGeom prst="rect">
          <a:avLst/>
        </a:prstGeom>
      </xdr:spPr>
    </xdr:pic>
    <xdr:clientData/>
  </xdr:twoCellAnchor>
  <xdr:twoCellAnchor editAs="oneCell">
    <xdr:from>
      <xdr:col>1</xdr:col>
      <xdr:colOff>28575</xdr:colOff>
      <xdr:row>2072</xdr:row>
      <xdr:rowOff>85725</xdr:rowOff>
    </xdr:from>
    <xdr:to>
      <xdr:col>1</xdr:col>
      <xdr:colOff>511175</xdr:colOff>
      <xdr:row>2073</xdr:row>
      <xdr:rowOff>25400</xdr:rowOff>
    </xdr:to>
    <xdr:pic>
      <xdr:nvPicPr>
        <xdr:cNvPr id="7311" name="Subgraph-Sile_dee">
          <a:extLst>
            <a:ext uri="{FF2B5EF4-FFF2-40B4-BE49-F238E27FC236}">
              <a16:creationId xmlns:a16="http://schemas.microsoft.com/office/drawing/2014/main" id="{7691355B-2150-459C-8EE1-B22E007D331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9600950"/>
          <a:ext cx="482600" cy="317500"/>
        </a:xfrm>
        <a:prstGeom prst="rect">
          <a:avLst/>
        </a:prstGeom>
      </xdr:spPr>
    </xdr:pic>
    <xdr:clientData/>
  </xdr:twoCellAnchor>
  <xdr:twoCellAnchor editAs="oneCell">
    <xdr:from>
      <xdr:col>1</xdr:col>
      <xdr:colOff>28575</xdr:colOff>
      <xdr:row>2073</xdr:row>
      <xdr:rowOff>82550</xdr:rowOff>
    </xdr:from>
    <xdr:to>
      <xdr:col>1</xdr:col>
      <xdr:colOff>511175</xdr:colOff>
      <xdr:row>2074</xdr:row>
      <xdr:rowOff>28575</xdr:rowOff>
    </xdr:to>
    <xdr:pic>
      <xdr:nvPicPr>
        <xdr:cNvPr id="7313" name="Subgraph-mirrorfisayo">
          <a:extLst>
            <a:ext uri="{FF2B5EF4-FFF2-40B4-BE49-F238E27FC236}">
              <a16:creationId xmlns:a16="http://schemas.microsoft.com/office/drawing/2014/main" id="{E2238DA6-516B-4A3B-B3B0-E97F50D9712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69969250"/>
          <a:ext cx="482600" cy="317500"/>
        </a:xfrm>
        <a:prstGeom prst="rect">
          <a:avLst/>
        </a:prstGeom>
      </xdr:spPr>
    </xdr:pic>
    <xdr:clientData/>
  </xdr:twoCellAnchor>
  <xdr:twoCellAnchor editAs="oneCell">
    <xdr:from>
      <xdr:col>1</xdr:col>
      <xdr:colOff>28575</xdr:colOff>
      <xdr:row>2074</xdr:row>
      <xdr:rowOff>79375</xdr:rowOff>
    </xdr:from>
    <xdr:to>
      <xdr:col>1</xdr:col>
      <xdr:colOff>511175</xdr:colOff>
      <xdr:row>2075</xdr:row>
      <xdr:rowOff>25400</xdr:rowOff>
    </xdr:to>
    <xdr:pic>
      <xdr:nvPicPr>
        <xdr:cNvPr id="7315" name="Subgraph-Aforbillarito">
          <a:extLst>
            <a:ext uri="{FF2B5EF4-FFF2-40B4-BE49-F238E27FC236}">
              <a16:creationId xmlns:a16="http://schemas.microsoft.com/office/drawing/2014/main" id="{01B8C504-44DF-4945-BF13-708B4E31208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70337550"/>
          <a:ext cx="482600" cy="317500"/>
        </a:xfrm>
        <a:prstGeom prst="rect">
          <a:avLst/>
        </a:prstGeom>
      </xdr:spPr>
    </xdr:pic>
    <xdr:clientData/>
  </xdr:twoCellAnchor>
  <xdr:twoCellAnchor editAs="oneCell">
    <xdr:from>
      <xdr:col>1</xdr:col>
      <xdr:colOff>28575</xdr:colOff>
      <xdr:row>2075</xdr:row>
      <xdr:rowOff>76200</xdr:rowOff>
    </xdr:from>
    <xdr:to>
      <xdr:col>1</xdr:col>
      <xdr:colOff>511175</xdr:colOff>
      <xdr:row>2076</xdr:row>
      <xdr:rowOff>28575</xdr:rowOff>
    </xdr:to>
    <xdr:pic>
      <xdr:nvPicPr>
        <xdr:cNvPr id="7317" name="Subgraph-s1kemi">
          <a:extLst>
            <a:ext uri="{FF2B5EF4-FFF2-40B4-BE49-F238E27FC236}">
              <a16:creationId xmlns:a16="http://schemas.microsoft.com/office/drawing/2014/main" id="{3CCBAF81-3F4B-4C3C-B8F1-C34FBC696BB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0705850"/>
          <a:ext cx="482600" cy="317500"/>
        </a:xfrm>
        <a:prstGeom prst="rect">
          <a:avLst/>
        </a:prstGeom>
      </xdr:spPr>
    </xdr:pic>
    <xdr:clientData/>
  </xdr:twoCellAnchor>
  <xdr:twoCellAnchor editAs="oneCell">
    <xdr:from>
      <xdr:col>1</xdr:col>
      <xdr:colOff>28575</xdr:colOff>
      <xdr:row>2076</xdr:row>
      <xdr:rowOff>73025</xdr:rowOff>
    </xdr:from>
    <xdr:to>
      <xdr:col>1</xdr:col>
      <xdr:colOff>511175</xdr:colOff>
      <xdr:row>2077</xdr:row>
      <xdr:rowOff>19050</xdr:rowOff>
    </xdr:to>
    <xdr:pic>
      <xdr:nvPicPr>
        <xdr:cNvPr id="7319" name="Subgraph-TeniiTeno">
          <a:extLst>
            <a:ext uri="{FF2B5EF4-FFF2-40B4-BE49-F238E27FC236}">
              <a16:creationId xmlns:a16="http://schemas.microsoft.com/office/drawing/2014/main" id="{9FBC4036-4348-4739-9664-DAAF009E3F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71074150"/>
          <a:ext cx="482600" cy="317500"/>
        </a:xfrm>
        <a:prstGeom prst="rect">
          <a:avLst/>
        </a:prstGeom>
      </xdr:spPr>
    </xdr:pic>
    <xdr:clientData/>
  </xdr:twoCellAnchor>
  <xdr:twoCellAnchor editAs="oneCell">
    <xdr:from>
      <xdr:col>1</xdr:col>
      <xdr:colOff>28575</xdr:colOff>
      <xdr:row>2077</xdr:row>
      <xdr:rowOff>69850</xdr:rowOff>
    </xdr:from>
    <xdr:to>
      <xdr:col>1</xdr:col>
      <xdr:colOff>511175</xdr:colOff>
      <xdr:row>2078</xdr:row>
      <xdr:rowOff>15875</xdr:rowOff>
    </xdr:to>
    <xdr:pic>
      <xdr:nvPicPr>
        <xdr:cNvPr id="7321" name="Subgraph-jadejosephh">
          <a:extLst>
            <a:ext uri="{FF2B5EF4-FFF2-40B4-BE49-F238E27FC236}">
              <a16:creationId xmlns:a16="http://schemas.microsoft.com/office/drawing/2014/main" id="{81DC584E-327E-4B09-8ECC-F0764018131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1442450"/>
          <a:ext cx="482600" cy="317500"/>
        </a:xfrm>
        <a:prstGeom prst="rect">
          <a:avLst/>
        </a:prstGeom>
      </xdr:spPr>
    </xdr:pic>
    <xdr:clientData/>
  </xdr:twoCellAnchor>
  <xdr:twoCellAnchor editAs="oneCell">
    <xdr:from>
      <xdr:col>1</xdr:col>
      <xdr:colOff>28575</xdr:colOff>
      <xdr:row>2078</xdr:row>
      <xdr:rowOff>66675</xdr:rowOff>
    </xdr:from>
    <xdr:to>
      <xdr:col>1</xdr:col>
      <xdr:colOff>511175</xdr:colOff>
      <xdr:row>2079</xdr:row>
      <xdr:rowOff>6350</xdr:rowOff>
    </xdr:to>
    <xdr:pic>
      <xdr:nvPicPr>
        <xdr:cNvPr id="7323" name="Subgraph-AkinyemiSimbi">
          <a:extLst>
            <a:ext uri="{FF2B5EF4-FFF2-40B4-BE49-F238E27FC236}">
              <a16:creationId xmlns:a16="http://schemas.microsoft.com/office/drawing/2014/main" id="{8AA0DA55-4649-4290-80E0-E06FACCD861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1810750"/>
          <a:ext cx="482600" cy="317500"/>
        </a:xfrm>
        <a:prstGeom prst="rect">
          <a:avLst/>
        </a:prstGeom>
      </xdr:spPr>
    </xdr:pic>
    <xdr:clientData/>
  </xdr:twoCellAnchor>
  <xdr:twoCellAnchor editAs="oneCell">
    <xdr:from>
      <xdr:col>1</xdr:col>
      <xdr:colOff>28575</xdr:colOff>
      <xdr:row>2079</xdr:row>
      <xdr:rowOff>63500</xdr:rowOff>
    </xdr:from>
    <xdr:to>
      <xdr:col>1</xdr:col>
      <xdr:colOff>511175</xdr:colOff>
      <xdr:row>2080</xdr:row>
      <xdr:rowOff>9525</xdr:rowOff>
    </xdr:to>
    <xdr:pic>
      <xdr:nvPicPr>
        <xdr:cNvPr id="7325" name="Subgraph-ReinaEniola">
          <a:extLst>
            <a:ext uri="{FF2B5EF4-FFF2-40B4-BE49-F238E27FC236}">
              <a16:creationId xmlns:a16="http://schemas.microsoft.com/office/drawing/2014/main" id="{5C3B63B4-5F07-4FBD-B478-1FFFB5384D6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72179050"/>
          <a:ext cx="482600" cy="317500"/>
        </a:xfrm>
        <a:prstGeom prst="rect">
          <a:avLst/>
        </a:prstGeom>
      </xdr:spPr>
    </xdr:pic>
    <xdr:clientData/>
  </xdr:twoCellAnchor>
  <xdr:twoCellAnchor editAs="oneCell">
    <xdr:from>
      <xdr:col>1</xdr:col>
      <xdr:colOff>28575</xdr:colOff>
      <xdr:row>2080</xdr:row>
      <xdr:rowOff>60325</xdr:rowOff>
    </xdr:from>
    <xdr:to>
      <xdr:col>1</xdr:col>
      <xdr:colOff>511175</xdr:colOff>
      <xdr:row>2081</xdr:row>
      <xdr:rowOff>6350</xdr:rowOff>
    </xdr:to>
    <xdr:pic>
      <xdr:nvPicPr>
        <xdr:cNvPr id="7327" name="Subgraph-melaninchoseme">
          <a:extLst>
            <a:ext uri="{FF2B5EF4-FFF2-40B4-BE49-F238E27FC236}">
              <a16:creationId xmlns:a16="http://schemas.microsoft.com/office/drawing/2014/main" id="{AA492364-B2CD-4646-9C87-6FB494357D7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2547350"/>
          <a:ext cx="482600" cy="317500"/>
        </a:xfrm>
        <a:prstGeom prst="rect">
          <a:avLst/>
        </a:prstGeom>
      </xdr:spPr>
    </xdr:pic>
    <xdr:clientData/>
  </xdr:twoCellAnchor>
  <xdr:twoCellAnchor editAs="oneCell">
    <xdr:from>
      <xdr:col>1</xdr:col>
      <xdr:colOff>28575</xdr:colOff>
      <xdr:row>2081</xdr:row>
      <xdr:rowOff>57150</xdr:rowOff>
    </xdr:from>
    <xdr:to>
      <xdr:col>1</xdr:col>
      <xdr:colOff>511175</xdr:colOff>
      <xdr:row>2082</xdr:row>
      <xdr:rowOff>9525</xdr:rowOff>
    </xdr:to>
    <xdr:pic>
      <xdr:nvPicPr>
        <xdr:cNvPr id="7329" name="Subgraph-fokoffyou">
          <a:extLst>
            <a:ext uri="{FF2B5EF4-FFF2-40B4-BE49-F238E27FC236}">
              <a16:creationId xmlns:a16="http://schemas.microsoft.com/office/drawing/2014/main" id="{8F7049D2-864E-4A63-B319-465544A4B73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2915650"/>
          <a:ext cx="482600" cy="317500"/>
        </a:xfrm>
        <a:prstGeom prst="rect">
          <a:avLst/>
        </a:prstGeom>
      </xdr:spPr>
    </xdr:pic>
    <xdr:clientData/>
  </xdr:twoCellAnchor>
  <xdr:twoCellAnchor editAs="oneCell">
    <xdr:from>
      <xdr:col>1</xdr:col>
      <xdr:colOff>28575</xdr:colOff>
      <xdr:row>2082</xdr:row>
      <xdr:rowOff>53975</xdr:rowOff>
    </xdr:from>
    <xdr:to>
      <xdr:col>1</xdr:col>
      <xdr:colOff>511175</xdr:colOff>
      <xdr:row>2083</xdr:row>
      <xdr:rowOff>0</xdr:rowOff>
    </xdr:to>
    <xdr:pic>
      <xdr:nvPicPr>
        <xdr:cNvPr id="7331" name="Subgraph-Angelikuewan1">
          <a:extLst>
            <a:ext uri="{FF2B5EF4-FFF2-40B4-BE49-F238E27FC236}">
              <a16:creationId xmlns:a16="http://schemas.microsoft.com/office/drawing/2014/main" id="{29E61BA3-0109-4786-BB52-3074694D839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3283950"/>
          <a:ext cx="482600" cy="317500"/>
        </a:xfrm>
        <a:prstGeom prst="rect">
          <a:avLst/>
        </a:prstGeom>
      </xdr:spPr>
    </xdr:pic>
    <xdr:clientData/>
  </xdr:twoCellAnchor>
  <xdr:twoCellAnchor editAs="oneCell">
    <xdr:from>
      <xdr:col>1</xdr:col>
      <xdr:colOff>28575</xdr:colOff>
      <xdr:row>2083</xdr:row>
      <xdr:rowOff>50800</xdr:rowOff>
    </xdr:from>
    <xdr:to>
      <xdr:col>1</xdr:col>
      <xdr:colOff>511175</xdr:colOff>
      <xdr:row>2084</xdr:row>
      <xdr:rowOff>1058</xdr:rowOff>
    </xdr:to>
    <xdr:pic>
      <xdr:nvPicPr>
        <xdr:cNvPr id="7333" name="Subgraph-ravenmriley">
          <a:extLst>
            <a:ext uri="{FF2B5EF4-FFF2-40B4-BE49-F238E27FC236}">
              <a16:creationId xmlns:a16="http://schemas.microsoft.com/office/drawing/2014/main" id="{C3DDD5CB-4993-40D3-B3D7-608B9A64232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3652250"/>
          <a:ext cx="482600" cy="317500"/>
        </a:xfrm>
        <a:prstGeom prst="rect">
          <a:avLst/>
        </a:prstGeom>
      </xdr:spPr>
    </xdr:pic>
    <xdr:clientData/>
  </xdr:twoCellAnchor>
  <xdr:twoCellAnchor editAs="oneCell">
    <xdr:from>
      <xdr:col>1</xdr:col>
      <xdr:colOff>28575</xdr:colOff>
      <xdr:row>2084</xdr:row>
      <xdr:rowOff>47625</xdr:rowOff>
    </xdr:from>
    <xdr:to>
      <xdr:col>1</xdr:col>
      <xdr:colOff>511175</xdr:colOff>
      <xdr:row>2085</xdr:row>
      <xdr:rowOff>1059</xdr:rowOff>
    </xdr:to>
    <xdr:pic>
      <xdr:nvPicPr>
        <xdr:cNvPr id="7335" name="Subgraph-crystoako">
          <a:extLst>
            <a:ext uri="{FF2B5EF4-FFF2-40B4-BE49-F238E27FC236}">
              <a16:creationId xmlns:a16="http://schemas.microsoft.com/office/drawing/2014/main" id="{DD8492D3-2446-4E6D-88D6-6DF0F5F6544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4020550"/>
          <a:ext cx="482600" cy="317500"/>
        </a:xfrm>
        <a:prstGeom prst="rect">
          <a:avLst/>
        </a:prstGeom>
      </xdr:spPr>
    </xdr:pic>
    <xdr:clientData/>
  </xdr:twoCellAnchor>
  <xdr:twoCellAnchor editAs="oneCell">
    <xdr:from>
      <xdr:col>1</xdr:col>
      <xdr:colOff>28575</xdr:colOff>
      <xdr:row>2085</xdr:row>
      <xdr:rowOff>44450</xdr:rowOff>
    </xdr:from>
    <xdr:to>
      <xdr:col>1</xdr:col>
      <xdr:colOff>511175</xdr:colOff>
      <xdr:row>2085</xdr:row>
      <xdr:rowOff>361950</xdr:rowOff>
    </xdr:to>
    <xdr:pic>
      <xdr:nvPicPr>
        <xdr:cNvPr id="7337" name="Subgraph-AnnabelDuran">
          <a:extLst>
            <a:ext uri="{FF2B5EF4-FFF2-40B4-BE49-F238E27FC236}">
              <a16:creationId xmlns:a16="http://schemas.microsoft.com/office/drawing/2014/main" id="{8885BB1E-5921-4513-A65A-EF8167ED775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4388850"/>
          <a:ext cx="482600" cy="317500"/>
        </a:xfrm>
        <a:prstGeom prst="rect">
          <a:avLst/>
        </a:prstGeom>
      </xdr:spPr>
    </xdr:pic>
    <xdr:clientData/>
  </xdr:twoCellAnchor>
  <xdr:twoCellAnchor editAs="oneCell">
    <xdr:from>
      <xdr:col>1</xdr:col>
      <xdr:colOff>28575</xdr:colOff>
      <xdr:row>2086</xdr:row>
      <xdr:rowOff>41275</xdr:rowOff>
    </xdr:from>
    <xdr:to>
      <xdr:col>1</xdr:col>
      <xdr:colOff>511175</xdr:colOff>
      <xdr:row>2086</xdr:row>
      <xdr:rowOff>358775</xdr:rowOff>
    </xdr:to>
    <xdr:pic>
      <xdr:nvPicPr>
        <xdr:cNvPr id="7339" name="Subgraph-issy_omaa">
          <a:extLst>
            <a:ext uri="{FF2B5EF4-FFF2-40B4-BE49-F238E27FC236}">
              <a16:creationId xmlns:a16="http://schemas.microsoft.com/office/drawing/2014/main" id="{D5A12979-F08A-4EBF-9120-E8A2BE2B17E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74757150"/>
          <a:ext cx="482600" cy="317500"/>
        </a:xfrm>
        <a:prstGeom prst="rect">
          <a:avLst/>
        </a:prstGeom>
      </xdr:spPr>
    </xdr:pic>
    <xdr:clientData/>
  </xdr:twoCellAnchor>
  <xdr:twoCellAnchor editAs="oneCell">
    <xdr:from>
      <xdr:col>1</xdr:col>
      <xdr:colOff>28575</xdr:colOff>
      <xdr:row>2087</xdr:row>
      <xdr:rowOff>38100</xdr:rowOff>
    </xdr:from>
    <xdr:to>
      <xdr:col>1</xdr:col>
      <xdr:colOff>511175</xdr:colOff>
      <xdr:row>2087</xdr:row>
      <xdr:rowOff>349250</xdr:rowOff>
    </xdr:to>
    <xdr:pic>
      <xdr:nvPicPr>
        <xdr:cNvPr id="7341" name="Subgraph-adabekae">
          <a:extLst>
            <a:ext uri="{FF2B5EF4-FFF2-40B4-BE49-F238E27FC236}">
              <a16:creationId xmlns:a16="http://schemas.microsoft.com/office/drawing/2014/main" id="{BE16C2A6-6CEF-4C22-B641-9A500C9531C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75125450"/>
          <a:ext cx="482600" cy="317500"/>
        </a:xfrm>
        <a:prstGeom prst="rect">
          <a:avLst/>
        </a:prstGeom>
      </xdr:spPr>
    </xdr:pic>
    <xdr:clientData/>
  </xdr:twoCellAnchor>
  <xdr:twoCellAnchor editAs="oneCell">
    <xdr:from>
      <xdr:col>1</xdr:col>
      <xdr:colOff>28575</xdr:colOff>
      <xdr:row>2088</xdr:row>
      <xdr:rowOff>34925</xdr:rowOff>
    </xdr:from>
    <xdr:to>
      <xdr:col>1</xdr:col>
      <xdr:colOff>511175</xdr:colOff>
      <xdr:row>2088</xdr:row>
      <xdr:rowOff>352425</xdr:rowOff>
    </xdr:to>
    <xdr:pic>
      <xdr:nvPicPr>
        <xdr:cNvPr id="7343" name="Subgraph-Iam__Endy">
          <a:extLst>
            <a:ext uri="{FF2B5EF4-FFF2-40B4-BE49-F238E27FC236}">
              <a16:creationId xmlns:a16="http://schemas.microsoft.com/office/drawing/2014/main" id="{8768A527-6483-465C-8E41-D3C683E6830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75493750"/>
          <a:ext cx="482600" cy="317500"/>
        </a:xfrm>
        <a:prstGeom prst="rect">
          <a:avLst/>
        </a:prstGeom>
      </xdr:spPr>
    </xdr:pic>
    <xdr:clientData/>
  </xdr:twoCellAnchor>
  <xdr:twoCellAnchor editAs="oneCell">
    <xdr:from>
      <xdr:col>1</xdr:col>
      <xdr:colOff>28575</xdr:colOff>
      <xdr:row>2089</xdr:row>
      <xdr:rowOff>31750</xdr:rowOff>
    </xdr:from>
    <xdr:to>
      <xdr:col>1</xdr:col>
      <xdr:colOff>511175</xdr:colOff>
      <xdr:row>2089</xdr:row>
      <xdr:rowOff>349250</xdr:rowOff>
    </xdr:to>
    <xdr:pic>
      <xdr:nvPicPr>
        <xdr:cNvPr id="7345" name="Subgraph-deity__god">
          <a:extLst>
            <a:ext uri="{FF2B5EF4-FFF2-40B4-BE49-F238E27FC236}">
              <a16:creationId xmlns:a16="http://schemas.microsoft.com/office/drawing/2014/main" id="{E3BE872A-D980-420E-97DE-40CA132F631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75862050"/>
          <a:ext cx="482600" cy="317500"/>
        </a:xfrm>
        <a:prstGeom prst="rect">
          <a:avLst/>
        </a:prstGeom>
      </xdr:spPr>
    </xdr:pic>
    <xdr:clientData/>
  </xdr:twoCellAnchor>
  <xdr:twoCellAnchor editAs="oneCell">
    <xdr:from>
      <xdr:col>1</xdr:col>
      <xdr:colOff>28575</xdr:colOff>
      <xdr:row>2090</xdr:row>
      <xdr:rowOff>28575</xdr:rowOff>
    </xdr:from>
    <xdr:to>
      <xdr:col>1</xdr:col>
      <xdr:colOff>511175</xdr:colOff>
      <xdr:row>2090</xdr:row>
      <xdr:rowOff>352425</xdr:rowOff>
    </xdr:to>
    <xdr:pic>
      <xdr:nvPicPr>
        <xdr:cNvPr id="7347" name="Subgraph-Infamosrichie">
          <a:extLst>
            <a:ext uri="{FF2B5EF4-FFF2-40B4-BE49-F238E27FC236}">
              <a16:creationId xmlns:a16="http://schemas.microsoft.com/office/drawing/2014/main" id="{9A779B3F-550D-47A7-9CCA-C8F09016104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76230350"/>
          <a:ext cx="482600" cy="317500"/>
        </a:xfrm>
        <a:prstGeom prst="rect">
          <a:avLst/>
        </a:prstGeom>
      </xdr:spPr>
    </xdr:pic>
    <xdr:clientData/>
  </xdr:twoCellAnchor>
  <xdr:twoCellAnchor editAs="oneCell">
    <xdr:from>
      <xdr:col>1</xdr:col>
      <xdr:colOff>28575</xdr:colOff>
      <xdr:row>2091</xdr:row>
      <xdr:rowOff>25400</xdr:rowOff>
    </xdr:from>
    <xdr:to>
      <xdr:col>1</xdr:col>
      <xdr:colOff>511175</xdr:colOff>
      <xdr:row>2091</xdr:row>
      <xdr:rowOff>342900</xdr:rowOff>
    </xdr:to>
    <xdr:pic>
      <xdr:nvPicPr>
        <xdr:cNvPr id="7349" name="Subgraph-tiwascott">
          <a:extLst>
            <a:ext uri="{FF2B5EF4-FFF2-40B4-BE49-F238E27FC236}">
              <a16:creationId xmlns:a16="http://schemas.microsoft.com/office/drawing/2014/main" id="{11471072-323F-4233-B992-BE63A0A9F63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6598650"/>
          <a:ext cx="482600" cy="317500"/>
        </a:xfrm>
        <a:prstGeom prst="rect">
          <a:avLst/>
        </a:prstGeom>
      </xdr:spPr>
    </xdr:pic>
    <xdr:clientData/>
  </xdr:twoCellAnchor>
  <xdr:twoCellAnchor editAs="oneCell">
    <xdr:from>
      <xdr:col>1</xdr:col>
      <xdr:colOff>28575</xdr:colOff>
      <xdr:row>2092</xdr:row>
      <xdr:rowOff>22225</xdr:rowOff>
    </xdr:from>
    <xdr:to>
      <xdr:col>1</xdr:col>
      <xdr:colOff>511175</xdr:colOff>
      <xdr:row>2092</xdr:row>
      <xdr:rowOff>339725</xdr:rowOff>
    </xdr:to>
    <xdr:pic>
      <xdr:nvPicPr>
        <xdr:cNvPr id="7351" name="Subgraph-HarshBeatzz">
          <a:extLst>
            <a:ext uri="{FF2B5EF4-FFF2-40B4-BE49-F238E27FC236}">
              <a16:creationId xmlns:a16="http://schemas.microsoft.com/office/drawing/2014/main" id="{467AAC2A-F4B8-4A39-BD12-03A2F2B25CB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6966950"/>
          <a:ext cx="482600" cy="317500"/>
        </a:xfrm>
        <a:prstGeom prst="rect">
          <a:avLst/>
        </a:prstGeom>
      </xdr:spPr>
    </xdr:pic>
    <xdr:clientData/>
  </xdr:twoCellAnchor>
  <xdr:twoCellAnchor editAs="oneCell">
    <xdr:from>
      <xdr:col>1</xdr:col>
      <xdr:colOff>28575</xdr:colOff>
      <xdr:row>2093</xdr:row>
      <xdr:rowOff>19050</xdr:rowOff>
    </xdr:from>
    <xdr:to>
      <xdr:col>1</xdr:col>
      <xdr:colOff>511175</xdr:colOff>
      <xdr:row>2093</xdr:row>
      <xdr:rowOff>330200</xdr:rowOff>
    </xdr:to>
    <xdr:pic>
      <xdr:nvPicPr>
        <xdr:cNvPr id="7353" name="Subgraph-its_skilla">
          <a:extLst>
            <a:ext uri="{FF2B5EF4-FFF2-40B4-BE49-F238E27FC236}">
              <a16:creationId xmlns:a16="http://schemas.microsoft.com/office/drawing/2014/main" id="{227D0FCC-6CD1-4DDC-A7F0-DD7345CBAED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7335250"/>
          <a:ext cx="482600" cy="317500"/>
        </a:xfrm>
        <a:prstGeom prst="rect">
          <a:avLst/>
        </a:prstGeom>
      </xdr:spPr>
    </xdr:pic>
    <xdr:clientData/>
  </xdr:twoCellAnchor>
  <xdr:twoCellAnchor editAs="oneCell">
    <xdr:from>
      <xdr:col>1</xdr:col>
      <xdr:colOff>28575</xdr:colOff>
      <xdr:row>2094</xdr:row>
      <xdr:rowOff>15875</xdr:rowOff>
    </xdr:from>
    <xdr:to>
      <xdr:col>1</xdr:col>
      <xdr:colOff>511175</xdr:colOff>
      <xdr:row>2094</xdr:row>
      <xdr:rowOff>333375</xdr:rowOff>
    </xdr:to>
    <xdr:pic>
      <xdr:nvPicPr>
        <xdr:cNvPr id="7355" name="Subgraph-tytypicasso">
          <a:extLst>
            <a:ext uri="{FF2B5EF4-FFF2-40B4-BE49-F238E27FC236}">
              <a16:creationId xmlns:a16="http://schemas.microsoft.com/office/drawing/2014/main" id="{24295876-625A-4897-A965-B2ACA80E50F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77703550"/>
          <a:ext cx="482600" cy="317500"/>
        </a:xfrm>
        <a:prstGeom prst="rect">
          <a:avLst/>
        </a:prstGeom>
      </xdr:spPr>
    </xdr:pic>
    <xdr:clientData/>
  </xdr:twoCellAnchor>
  <xdr:twoCellAnchor editAs="oneCell">
    <xdr:from>
      <xdr:col>1</xdr:col>
      <xdr:colOff>28575</xdr:colOff>
      <xdr:row>2095</xdr:row>
      <xdr:rowOff>12700</xdr:rowOff>
    </xdr:from>
    <xdr:to>
      <xdr:col>1</xdr:col>
      <xdr:colOff>511175</xdr:colOff>
      <xdr:row>2095</xdr:row>
      <xdr:rowOff>330200</xdr:rowOff>
    </xdr:to>
    <xdr:pic>
      <xdr:nvPicPr>
        <xdr:cNvPr id="7357" name="Subgraph-brum3h">
          <a:extLst>
            <a:ext uri="{FF2B5EF4-FFF2-40B4-BE49-F238E27FC236}">
              <a16:creationId xmlns:a16="http://schemas.microsoft.com/office/drawing/2014/main" id="{EC957A57-DD68-41B1-A14B-C60B0BDF5DF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8071850"/>
          <a:ext cx="482600" cy="317500"/>
        </a:xfrm>
        <a:prstGeom prst="rect">
          <a:avLst/>
        </a:prstGeom>
      </xdr:spPr>
    </xdr:pic>
    <xdr:clientData/>
  </xdr:twoCellAnchor>
  <xdr:twoCellAnchor editAs="oneCell">
    <xdr:from>
      <xdr:col>1</xdr:col>
      <xdr:colOff>28575</xdr:colOff>
      <xdr:row>2096</xdr:row>
      <xdr:rowOff>9525</xdr:rowOff>
    </xdr:from>
    <xdr:to>
      <xdr:col>1</xdr:col>
      <xdr:colOff>511175</xdr:colOff>
      <xdr:row>2096</xdr:row>
      <xdr:rowOff>333375</xdr:rowOff>
    </xdr:to>
    <xdr:pic>
      <xdr:nvPicPr>
        <xdr:cNvPr id="7359" name="Subgraph-EnzoPeso">
          <a:extLst>
            <a:ext uri="{FF2B5EF4-FFF2-40B4-BE49-F238E27FC236}">
              <a16:creationId xmlns:a16="http://schemas.microsoft.com/office/drawing/2014/main" id="{C6F94579-F352-4146-B13F-7B3E4D1597C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8440150"/>
          <a:ext cx="482600" cy="317500"/>
        </a:xfrm>
        <a:prstGeom prst="rect">
          <a:avLst/>
        </a:prstGeom>
      </xdr:spPr>
    </xdr:pic>
    <xdr:clientData/>
  </xdr:twoCellAnchor>
  <xdr:twoCellAnchor editAs="oneCell">
    <xdr:from>
      <xdr:col>1</xdr:col>
      <xdr:colOff>28575</xdr:colOff>
      <xdr:row>2097</xdr:row>
      <xdr:rowOff>6350</xdr:rowOff>
    </xdr:from>
    <xdr:to>
      <xdr:col>1</xdr:col>
      <xdr:colOff>511175</xdr:colOff>
      <xdr:row>2097</xdr:row>
      <xdr:rowOff>323850</xdr:rowOff>
    </xdr:to>
    <xdr:pic>
      <xdr:nvPicPr>
        <xdr:cNvPr id="7361" name="Subgraph-fopsss">
          <a:extLst>
            <a:ext uri="{FF2B5EF4-FFF2-40B4-BE49-F238E27FC236}">
              <a16:creationId xmlns:a16="http://schemas.microsoft.com/office/drawing/2014/main" id="{A50672B2-45A0-49BB-8FE3-99E1F5288EC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78808450"/>
          <a:ext cx="482600" cy="317500"/>
        </a:xfrm>
        <a:prstGeom prst="rect">
          <a:avLst/>
        </a:prstGeom>
      </xdr:spPr>
    </xdr:pic>
    <xdr:clientData/>
  </xdr:twoCellAnchor>
  <xdr:twoCellAnchor editAs="oneCell">
    <xdr:from>
      <xdr:col>1</xdr:col>
      <xdr:colOff>28575</xdr:colOff>
      <xdr:row>2098</xdr:row>
      <xdr:rowOff>3175</xdr:rowOff>
    </xdr:from>
    <xdr:to>
      <xdr:col>1</xdr:col>
      <xdr:colOff>511175</xdr:colOff>
      <xdr:row>2098</xdr:row>
      <xdr:rowOff>320675</xdr:rowOff>
    </xdr:to>
    <xdr:pic>
      <xdr:nvPicPr>
        <xdr:cNvPr id="7363" name="Subgraph-HaRMaTTaNray">
          <a:extLst>
            <a:ext uri="{FF2B5EF4-FFF2-40B4-BE49-F238E27FC236}">
              <a16:creationId xmlns:a16="http://schemas.microsoft.com/office/drawing/2014/main" id="{D78FD6D3-EC3E-4AD1-BFB4-CDB39AA1799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79176750"/>
          <a:ext cx="482600" cy="317500"/>
        </a:xfrm>
        <a:prstGeom prst="rect">
          <a:avLst/>
        </a:prstGeom>
      </xdr:spPr>
    </xdr:pic>
    <xdr:clientData/>
  </xdr:twoCellAnchor>
  <xdr:twoCellAnchor editAs="oneCell">
    <xdr:from>
      <xdr:col>1</xdr:col>
      <xdr:colOff>28575</xdr:colOff>
      <xdr:row>2099</xdr:row>
      <xdr:rowOff>0</xdr:rowOff>
    </xdr:from>
    <xdr:to>
      <xdr:col>1</xdr:col>
      <xdr:colOff>511175</xdr:colOff>
      <xdr:row>2099</xdr:row>
      <xdr:rowOff>311150</xdr:rowOff>
    </xdr:to>
    <xdr:pic>
      <xdr:nvPicPr>
        <xdr:cNvPr id="7365" name="Subgraph-Jaebosxe">
          <a:extLst>
            <a:ext uri="{FF2B5EF4-FFF2-40B4-BE49-F238E27FC236}">
              <a16:creationId xmlns:a16="http://schemas.microsoft.com/office/drawing/2014/main" id="{CA5599EA-F8A7-45D3-8649-AED1D2AD9F8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79545050"/>
          <a:ext cx="482600" cy="317500"/>
        </a:xfrm>
        <a:prstGeom prst="rect">
          <a:avLst/>
        </a:prstGeom>
      </xdr:spPr>
    </xdr:pic>
    <xdr:clientData/>
  </xdr:twoCellAnchor>
  <xdr:twoCellAnchor editAs="oneCell">
    <xdr:from>
      <xdr:col>1</xdr:col>
      <xdr:colOff>28575</xdr:colOff>
      <xdr:row>2099</xdr:row>
      <xdr:rowOff>368300</xdr:rowOff>
    </xdr:from>
    <xdr:to>
      <xdr:col>1</xdr:col>
      <xdr:colOff>511175</xdr:colOff>
      <xdr:row>2100</xdr:row>
      <xdr:rowOff>314325</xdr:rowOff>
    </xdr:to>
    <xdr:pic>
      <xdr:nvPicPr>
        <xdr:cNvPr id="7367" name="Subgraph-MorrisBaker_">
          <a:extLst>
            <a:ext uri="{FF2B5EF4-FFF2-40B4-BE49-F238E27FC236}">
              <a16:creationId xmlns:a16="http://schemas.microsoft.com/office/drawing/2014/main" id="{C89FAE07-AAF8-4EF9-B1F1-756996E8D9F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79913350"/>
          <a:ext cx="482600" cy="317500"/>
        </a:xfrm>
        <a:prstGeom prst="rect">
          <a:avLst/>
        </a:prstGeom>
      </xdr:spPr>
    </xdr:pic>
    <xdr:clientData/>
  </xdr:twoCellAnchor>
  <xdr:twoCellAnchor editAs="oneCell">
    <xdr:from>
      <xdr:col>1</xdr:col>
      <xdr:colOff>28575</xdr:colOff>
      <xdr:row>2100</xdr:row>
      <xdr:rowOff>365125</xdr:rowOff>
    </xdr:from>
    <xdr:to>
      <xdr:col>1</xdr:col>
      <xdr:colOff>511175</xdr:colOff>
      <xdr:row>2101</xdr:row>
      <xdr:rowOff>311150</xdr:rowOff>
    </xdr:to>
    <xdr:pic>
      <xdr:nvPicPr>
        <xdr:cNvPr id="7369" name="Subgraph-mellypops_">
          <a:extLst>
            <a:ext uri="{FF2B5EF4-FFF2-40B4-BE49-F238E27FC236}">
              <a16:creationId xmlns:a16="http://schemas.microsoft.com/office/drawing/2014/main" id="{958E07C4-5D08-4350-AEB0-71053DC6827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0281650"/>
          <a:ext cx="482600" cy="317500"/>
        </a:xfrm>
        <a:prstGeom prst="rect">
          <a:avLst/>
        </a:prstGeom>
      </xdr:spPr>
    </xdr:pic>
    <xdr:clientData/>
  </xdr:twoCellAnchor>
  <xdr:twoCellAnchor editAs="oneCell">
    <xdr:from>
      <xdr:col>1</xdr:col>
      <xdr:colOff>28575</xdr:colOff>
      <xdr:row>2101</xdr:row>
      <xdr:rowOff>361950</xdr:rowOff>
    </xdr:from>
    <xdr:to>
      <xdr:col>1</xdr:col>
      <xdr:colOff>511175</xdr:colOff>
      <xdr:row>2102</xdr:row>
      <xdr:rowOff>314325</xdr:rowOff>
    </xdr:to>
    <xdr:pic>
      <xdr:nvPicPr>
        <xdr:cNvPr id="7371" name="Subgraph-__ireoluwa">
          <a:extLst>
            <a:ext uri="{FF2B5EF4-FFF2-40B4-BE49-F238E27FC236}">
              <a16:creationId xmlns:a16="http://schemas.microsoft.com/office/drawing/2014/main" id="{376E3DB4-2CA2-4282-9494-ACB39CF1798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0649950"/>
          <a:ext cx="482600" cy="317500"/>
        </a:xfrm>
        <a:prstGeom prst="rect">
          <a:avLst/>
        </a:prstGeom>
      </xdr:spPr>
    </xdr:pic>
    <xdr:clientData/>
  </xdr:twoCellAnchor>
  <xdr:twoCellAnchor editAs="oneCell">
    <xdr:from>
      <xdr:col>1</xdr:col>
      <xdr:colOff>28575</xdr:colOff>
      <xdr:row>2102</xdr:row>
      <xdr:rowOff>358775</xdr:rowOff>
    </xdr:from>
    <xdr:to>
      <xdr:col>1</xdr:col>
      <xdr:colOff>511175</xdr:colOff>
      <xdr:row>2103</xdr:row>
      <xdr:rowOff>304800</xdr:rowOff>
    </xdr:to>
    <xdr:pic>
      <xdr:nvPicPr>
        <xdr:cNvPr id="7373" name="Subgraph-__Bamssss">
          <a:extLst>
            <a:ext uri="{FF2B5EF4-FFF2-40B4-BE49-F238E27FC236}">
              <a16:creationId xmlns:a16="http://schemas.microsoft.com/office/drawing/2014/main" id="{775817F0-A4AF-4760-92C2-0D1BFAAA830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1018250"/>
          <a:ext cx="482600" cy="317500"/>
        </a:xfrm>
        <a:prstGeom prst="rect">
          <a:avLst/>
        </a:prstGeom>
      </xdr:spPr>
    </xdr:pic>
    <xdr:clientData/>
  </xdr:twoCellAnchor>
  <xdr:twoCellAnchor editAs="oneCell">
    <xdr:from>
      <xdr:col>1</xdr:col>
      <xdr:colOff>28575</xdr:colOff>
      <xdr:row>2103</xdr:row>
      <xdr:rowOff>355600</xdr:rowOff>
    </xdr:from>
    <xdr:to>
      <xdr:col>1</xdr:col>
      <xdr:colOff>511175</xdr:colOff>
      <xdr:row>2104</xdr:row>
      <xdr:rowOff>301625</xdr:rowOff>
    </xdr:to>
    <xdr:pic>
      <xdr:nvPicPr>
        <xdr:cNvPr id="7375" name="Subgraph-SeunAdegbolaa">
          <a:extLst>
            <a:ext uri="{FF2B5EF4-FFF2-40B4-BE49-F238E27FC236}">
              <a16:creationId xmlns:a16="http://schemas.microsoft.com/office/drawing/2014/main" id="{E8481E57-C528-4C49-A025-D1C606E0A45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81386550"/>
          <a:ext cx="482600" cy="317500"/>
        </a:xfrm>
        <a:prstGeom prst="rect">
          <a:avLst/>
        </a:prstGeom>
      </xdr:spPr>
    </xdr:pic>
    <xdr:clientData/>
  </xdr:twoCellAnchor>
  <xdr:twoCellAnchor editAs="oneCell">
    <xdr:from>
      <xdr:col>1</xdr:col>
      <xdr:colOff>28575</xdr:colOff>
      <xdr:row>2104</xdr:row>
      <xdr:rowOff>352425</xdr:rowOff>
    </xdr:from>
    <xdr:to>
      <xdr:col>1</xdr:col>
      <xdr:colOff>511175</xdr:colOff>
      <xdr:row>2105</xdr:row>
      <xdr:rowOff>292100</xdr:rowOff>
    </xdr:to>
    <xdr:pic>
      <xdr:nvPicPr>
        <xdr:cNvPr id="7377" name="Subgraph-li_nahhh">
          <a:extLst>
            <a:ext uri="{FF2B5EF4-FFF2-40B4-BE49-F238E27FC236}">
              <a16:creationId xmlns:a16="http://schemas.microsoft.com/office/drawing/2014/main" id="{A3FAAF34-997F-4BA4-867C-88F089AEA0A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81754850"/>
          <a:ext cx="482600" cy="317500"/>
        </a:xfrm>
        <a:prstGeom prst="rect">
          <a:avLst/>
        </a:prstGeom>
      </xdr:spPr>
    </xdr:pic>
    <xdr:clientData/>
  </xdr:twoCellAnchor>
  <xdr:twoCellAnchor editAs="oneCell">
    <xdr:from>
      <xdr:col>1</xdr:col>
      <xdr:colOff>28575</xdr:colOff>
      <xdr:row>2105</xdr:row>
      <xdr:rowOff>349250</xdr:rowOff>
    </xdr:from>
    <xdr:to>
      <xdr:col>1</xdr:col>
      <xdr:colOff>511175</xdr:colOff>
      <xdr:row>2106</xdr:row>
      <xdr:rowOff>295275</xdr:rowOff>
    </xdr:to>
    <xdr:pic>
      <xdr:nvPicPr>
        <xdr:cNvPr id="7379" name="Subgraph-YtmMargaret">
          <a:extLst>
            <a:ext uri="{FF2B5EF4-FFF2-40B4-BE49-F238E27FC236}">
              <a16:creationId xmlns:a16="http://schemas.microsoft.com/office/drawing/2014/main" id="{FFCE2061-C94A-4932-A10C-86C25C663E9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2123150"/>
          <a:ext cx="482600" cy="317500"/>
        </a:xfrm>
        <a:prstGeom prst="rect">
          <a:avLst/>
        </a:prstGeom>
      </xdr:spPr>
    </xdr:pic>
    <xdr:clientData/>
  </xdr:twoCellAnchor>
  <xdr:twoCellAnchor editAs="oneCell">
    <xdr:from>
      <xdr:col>1</xdr:col>
      <xdr:colOff>28575</xdr:colOff>
      <xdr:row>2106</xdr:row>
      <xdr:rowOff>346075</xdr:rowOff>
    </xdr:from>
    <xdr:to>
      <xdr:col>1</xdr:col>
      <xdr:colOff>511175</xdr:colOff>
      <xdr:row>2107</xdr:row>
      <xdr:rowOff>292100</xdr:rowOff>
    </xdr:to>
    <xdr:pic>
      <xdr:nvPicPr>
        <xdr:cNvPr id="7381" name="Subgraph-marshmey1o">
          <a:extLst>
            <a:ext uri="{FF2B5EF4-FFF2-40B4-BE49-F238E27FC236}">
              <a16:creationId xmlns:a16="http://schemas.microsoft.com/office/drawing/2014/main" id="{124C1AE6-42DF-4495-B0F0-83172778226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2491450"/>
          <a:ext cx="482600" cy="317500"/>
        </a:xfrm>
        <a:prstGeom prst="rect">
          <a:avLst/>
        </a:prstGeom>
      </xdr:spPr>
    </xdr:pic>
    <xdr:clientData/>
  </xdr:twoCellAnchor>
  <xdr:twoCellAnchor editAs="oneCell">
    <xdr:from>
      <xdr:col>1</xdr:col>
      <xdr:colOff>28575</xdr:colOff>
      <xdr:row>2107</xdr:row>
      <xdr:rowOff>342900</xdr:rowOff>
    </xdr:from>
    <xdr:to>
      <xdr:col>1</xdr:col>
      <xdr:colOff>511175</xdr:colOff>
      <xdr:row>2108</xdr:row>
      <xdr:rowOff>295275</xdr:rowOff>
    </xdr:to>
    <xdr:pic>
      <xdr:nvPicPr>
        <xdr:cNvPr id="7383" name="Subgraph-tifeadeyy">
          <a:extLst>
            <a:ext uri="{FF2B5EF4-FFF2-40B4-BE49-F238E27FC236}">
              <a16:creationId xmlns:a16="http://schemas.microsoft.com/office/drawing/2014/main" id="{F81F1FC3-5618-4BDE-A596-2014E84B7F5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2859750"/>
          <a:ext cx="482600" cy="317500"/>
        </a:xfrm>
        <a:prstGeom prst="rect">
          <a:avLst/>
        </a:prstGeom>
      </xdr:spPr>
    </xdr:pic>
    <xdr:clientData/>
  </xdr:twoCellAnchor>
  <xdr:twoCellAnchor editAs="oneCell">
    <xdr:from>
      <xdr:col>1</xdr:col>
      <xdr:colOff>28575</xdr:colOff>
      <xdr:row>2108</xdr:row>
      <xdr:rowOff>339725</xdr:rowOff>
    </xdr:from>
    <xdr:to>
      <xdr:col>1</xdr:col>
      <xdr:colOff>511175</xdr:colOff>
      <xdr:row>2109</xdr:row>
      <xdr:rowOff>285750</xdr:rowOff>
    </xdr:to>
    <xdr:pic>
      <xdr:nvPicPr>
        <xdr:cNvPr id="7385" name="Subgraph-DavidOremade">
          <a:extLst>
            <a:ext uri="{FF2B5EF4-FFF2-40B4-BE49-F238E27FC236}">
              <a16:creationId xmlns:a16="http://schemas.microsoft.com/office/drawing/2014/main" id="{D70DF29A-7174-4118-B05F-BD66B5076AE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3228050"/>
          <a:ext cx="482600" cy="317500"/>
        </a:xfrm>
        <a:prstGeom prst="rect">
          <a:avLst/>
        </a:prstGeom>
      </xdr:spPr>
    </xdr:pic>
    <xdr:clientData/>
  </xdr:twoCellAnchor>
  <xdr:twoCellAnchor editAs="oneCell">
    <xdr:from>
      <xdr:col>1</xdr:col>
      <xdr:colOff>28575</xdr:colOff>
      <xdr:row>2109</xdr:row>
      <xdr:rowOff>336550</xdr:rowOff>
    </xdr:from>
    <xdr:to>
      <xdr:col>1</xdr:col>
      <xdr:colOff>511175</xdr:colOff>
      <xdr:row>2110</xdr:row>
      <xdr:rowOff>282575</xdr:rowOff>
    </xdr:to>
    <xdr:pic>
      <xdr:nvPicPr>
        <xdr:cNvPr id="7387" name="Subgraph-ronn_aa">
          <a:extLst>
            <a:ext uri="{FF2B5EF4-FFF2-40B4-BE49-F238E27FC236}">
              <a16:creationId xmlns:a16="http://schemas.microsoft.com/office/drawing/2014/main" id="{8F9090BB-21CC-446B-9961-6BD11D98F44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3596350"/>
          <a:ext cx="482600" cy="317500"/>
        </a:xfrm>
        <a:prstGeom prst="rect">
          <a:avLst/>
        </a:prstGeom>
      </xdr:spPr>
    </xdr:pic>
    <xdr:clientData/>
  </xdr:twoCellAnchor>
  <xdr:twoCellAnchor editAs="oneCell">
    <xdr:from>
      <xdr:col>1</xdr:col>
      <xdr:colOff>28575</xdr:colOff>
      <xdr:row>2110</xdr:row>
      <xdr:rowOff>333375</xdr:rowOff>
    </xdr:from>
    <xdr:to>
      <xdr:col>1</xdr:col>
      <xdr:colOff>511175</xdr:colOff>
      <xdr:row>2111</xdr:row>
      <xdr:rowOff>273050</xdr:rowOff>
    </xdr:to>
    <xdr:pic>
      <xdr:nvPicPr>
        <xdr:cNvPr id="7389" name="Subgraph-Mayowathefirst">
          <a:extLst>
            <a:ext uri="{FF2B5EF4-FFF2-40B4-BE49-F238E27FC236}">
              <a16:creationId xmlns:a16="http://schemas.microsoft.com/office/drawing/2014/main" id="{26056306-465A-47C2-B6CB-7EBB6C76B0B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83964650"/>
          <a:ext cx="482600" cy="317500"/>
        </a:xfrm>
        <a:prstGeom prst="rect">
          <a:avLst/>
        </a:prstGeom>
      </xdr:spPr>
    </xdr:pic>
    <xdr:clientData/>
  </xdr:twoCellAnchor>
  <xdr:twoCellAnchor editAs="oneCell">
    <xdr:from>
      <xdr:col>1</xdr:col>
      <xdr:colOff>28575</xdr:colOff>
      <xdr:row>2111</xdr:row>
      <xdr:rowOff>330200</xdr:rowOff>
    </xdr:from>
    <xdr:to>
      <xdr:col>1</xdr:col>
      <xdr:colOff>511175</xdr:colOff>
      <xdr:row>2112</xdr:row>
      <xdr:rowOff>276225</xdr:rowOff>
    </xdr:to>
    <xdr:pic>
      <xdr:nvPicPr>
        <xdr:cNvPr id="7391" name="Subgraph-totoriboy">
          <a:extLst>
            <a:ext uri="{FF2B5EF4-FFF2-40B4-BE49-F238E27FC236}">
              <a16:creationId xmlns:a16="http://schemas.microsoft.com/office/drawing/2014/main" id="{216587E4-EC6C-4327-97D8-D0F3FFD9D72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4332950"/>
          <a:ext cx="482600" cy="317500"/>
        </a:xfrm>
        <a:prstGeom prst="rect">
          <a:avLst/>
        </a:prstGeom>
      </xdr:spPr>
    </xdr:pic>
    <xdr:clientData/>
  </xdr:twoCellAnchor>
  <xdr:twoCellAnchor editAs="oneCell">
    <xdr:from>
      <xdr:col>1</xdr:col>
      <xdr:colOff>28575</xdr:colOff>
      <xdr:row>2112</xdr:row>
      <xdr:rowOff>327025</xdr:rowOff>
    </xdr:from>
    <xdr:to>
      <xdr:col>1</xdr:col>
      <xdr:colOff>511175</xdr:colOff>
      <xdr:row>2113</xdr:row>
      <xdr:rowOff>273050</xdr:rowOff>
    </xdr:to>
    <xdr:pic>
      <xdr:nvPicPr>
        <xdr:cNvPr id="7393" name="Subgraph-Oluwatunmise__">
          <a:extLst>
            <a:ext uri="{FF2B5EF4-FFF2-40B4-BE49-F238E27FC236}">
              <a16:creationId xmlns:a16="http://schemas.microsoft.com/office/drawing/2014/main" id="{C212D0CF-2457-4355-80BA-12671E02998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4701250"/>
          <a:ext cx="482600" cy="317500"/>
        </a:xfrm>
        <a:prstGeom prst="rect">
          <a:avLst/>
        </a:prstGeom>
      </xdr:spPr>
    </xdr:pic>
    <xdr:clientData/>
  </xdr:twoCellAnchor>
  <xdr:twoCellAnchor editAs="oneCell">
    <xdr:from>
      <xdr:col>1</xdr:col>
      <xdr:colOff>28575</xdr:colOff>
      <xdr:row>2113</xdr:row>
      <xdr:rowOff>323850</xdr:rowOff>
    </xdr:from>
    <xdr:to>
      <xdr:col>1</xdr:col>
      <xdr:colOff>511175</xdr:colOff>
      <xdr:row>2114</xdr:row>
      <xdr:rowOff>276225</xdr:rowOff>
    </xdr:to>
    <xdr:pic>
      <xdr:nvPicPr>
        <xdr:cNvPr id="7395" name="Subgraph-kjbars_">
          <a:extLst>
            <a:ext uri="{FF2B5EF4-FFF2-40B4-BE49-F238E27FC236}">
              <a16:creationId xmlns:a16="http://schemas.microsoft.com/office/drawing/2014/main" id="{E6C35063-4DC8-4D92-8240-E5CE764AEB2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5069550"/>
          <a:ext cx="482600" cy="317500"/>
        </a:xfrm>
        <a:prstGeom prst="rect">
          <a:avLst/>
        </a:prstGeom>
      </xdr:spPr>
    </xdr:pic>
    <xdr:clientData/>
  </xdr:twoCellAnchor>
  <xdr:twoCellAnchor editAs="oneCell">
    <xdr:from>
      <xdr:col>1</xdr:col>
      <xdr:colOff>28575</xdr:colOff>
      <xdr:row>2114</xdr:row>
      <xdr:rowOff>320675</xdr:rowOff>
    </xdr:from>
    <xdr:to>
      <xdr:col>1</xdr:col>
      <xdr:colOff>511175</xdr:colOff>
      <xdr:row>2115</xdr:row>
      <xdr:rowOff>266700</xdr:rowOff>
    </xdr:to>
    <xdr:pic>
      <xdr:nvPicPr>
        <xdr:cNvPr id="7397" name="Subgraph-llayd_w">
          <a:extLst>
            <a:ext uri="{FF2B5EF4-FFF2-40B4-BE49-F238E27FC236}">
              <a16:creationId xmlns:a16="http://schemas.microsoft.com/office/drawing/2014/main" id="{EF13E1CD-A6AC-4D24-8126-7CBE889A5DC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5437850"/>
          <a:ext cx="482600" cy="317500"/>
        </a:xfrm>
        <a:prstGeom prst="rect">
          <a:avLst/>
        </a:prstGeom>
      </xdr:spPr>
    </xdr:pic>
    <xdr:clientData/>
  </xdr:twoCellAnchor>
  <xdr:twoCellAnchor editAs="oneCell">
    <xdr:from>
      <xdr:col>1</xdr:col>
      <xdr:colOff>28575</xdr:colOff>
      <xdr:row>2115</xdr:row>
      <xdr:rowOff>317500</xdr:rowOff>
    </xdr:from>
    <xdr:to>
      <xdr:col>1</xdr:col>
      <xdr:colOff>511175</xdr:colOff>
      <xdr:row>2116</xdr:row>
      <xdr:rowOff>263525</xdr:rowOff>
    </xdr:to>
    <xdr:pic>
      <xdr:nvPicPr>
        <xdr:cNvPr id="7399" name="Subgraph-1rashad_">
          <a:extLst>
            <a:ext uri="{FF2B5EF4-FFF2-40B4-BE49-F238E27FC236}">
              <a16:creationId xmlns:a16="http://schemas.microsoft.com/office/drawing/2014/main" id="{4A054223-9C82-4778-BA14-7E647F6A6E1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5806150"/>
          <a:ext cx="482600" cy="317500"/>
        </a:xfrm>
        <a:prstGeom prst="rect">
          <a:avLst/>
        </a:prstGeom>
      </xdr:spPr>
    </xdr:pic>
    <xdr:clientData/>
  </xdr:twoCellAnchor>
  <xdr:twoCellAnchor editAs="oneCell">
    <xdr:from>
      <xdr:col>1</xdr:col>
      <xdr:colOff>28575</xdr:colOff>
      <xdr:row>2116</xdr:row>
      <xdr:rowOff>314325</xdr:rowOff>
    </xdr:from>
    <xdr:to>
      <xdr:col>1</xdr:col>
      <xdr:colOff>511175</xdr:colOff>
      <xdr:row>2117</xdr:row>
      <xdr:rowOff>254000</xdr:rowOff>
    </xdr:to>
    <xdr:pic>
      <xdr:nvPicPr>
        <xdr:cNvPr id="7401" name="Subgraph-DROXX_OFFICIALL">
          <a:extLst>
            <a:ext uri="{FF2B5EF4-FFF2-40B4-BE49-F238E27FC236}">
              <a16:creationId xmlns:a16="http://schemas.microsoft.com/office/drawing/2014/main" id="{600A4CE9-1F7A-48DA-9BE5-508FBAE8B37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6174450"/>
          <a:ext cx="482600" cy="317500"/>
        </a:xfrm>
        <a:prstGeom prst="rect">
          <a:avLst/>
        </a:prstGeom>
      </xdr:spPr>
    </xdr:pic>
    <xdr:clientData/>
  </xdr:twoCellAnchor>
  <xdr:twoCellAnchor editAs="oneCell">
    <xdr:from>
      <xdr:col>1</xdr:col>
      <xdr:colOff>28575</xdr:colOff>
      <xdr:row>2117</xdr:row>
      <xdr:rowOff>311150</xdr:rowOff>
    </xdr:from>
    <xdr:to>
      <xdr:col>1</xdr:col>
      <xdr:colOff>511175</xdr:colOff>
      <xdr:row>2118</xdr:row>
      <xdr:rowOff>257175</xdr:rowOff>
    </xdr:to>
    <xdr:pic>
      <xdr:nvPicPr>
        <xdr:cNvPr id="7403" name="Subgraph-Michael_eli_">
          <a:extLst>
            <a:ext uri="{FF2B5EF4-FFF2-40B4-BE49-F238E27FC236}">
              <a16:creationId xmlns:a16="http://schemas.microsoft.com/office/drawing/2014/main" id="{C2103D6B-78A0-4395-9CD5-4361617BB8A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6542750"/>
          <a:ext cx="482600" cy="317500"/>
        </a:xfrm>
        <a:prstGeom prst="rect">
          <a:avLst/>
        </a:prstGeom>
      </xdr:spPr>
    </xdr:pic>
    <xdr:clientData/>
  </xdr:twoCellAnchor>
  <xdr:twoCellAnchor editAs="oneCell">
    <xdr:from>
      <xdr:col>1</xdr:col>
      <xdr:colOff>28575</xdr:colOff>
      <xdr:row>2118</xdr:row>
      <xdr:rowOff>307975</xdr:rowOff>
    </xdr:from>
    <xdr:to>
      <xdr:col>1</xdr:col>
      <xdr:colOff>511175</xdr:colOff>
      <xdr:row>2119</xdr:row>
      <xdr:rowOff>254000</xdr:rowOff>
    </xdr:to>
    <xdr:pic>
      <xdr:nvPicPr>
        <xdr:cNvPr id="7405" name="Subgraph-bolaji_ayenz">
          <a:extLst>
            <a:ext uri="{FF2B5EF4-FFF2-40B4-BE49-F238E27FC236}">
              <a16:creationId xmlns:a16="http://schemas.microsoft.com/office/drawing/2014/main" id="{7AE1A515-15E2-4F97-AF11-372ACB84D36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6911050"/>
          <a:ext cx="482600" cy="317500"/>
        </a:xfrm>
        <a:prstGeom prst="rect">
          <a:avLst/>
        </a:prstGeom>
      </xdr:spPr>
    </xdr:pic>
    <xdr:clientData/>
  </xdr:twoCellAnchor>
  <xdr:twoCellAnchor editAs="oneCell">
    <xdr:from>
      <xdr:col>1</xdr:col>
      <xdr:colOff>28575</xdr:colOff>
      <xdr:row>2119</xdr:row>
      <xdr:rowOff>304800</xdr:rowOff>
    </xdr:from>
    <xdr:to>
      <xdr:col>1</xdr:col>
      <xdr:colOff>511175</xdr:colOff>
      <xdr:row>2120</xdr:row>
      <xdr:rowOff>257175</xdr:rowOff>
    </xdr:to>
    <xdr:pic>
      <xdr:nvPicPr>
        <xdr:cNvPr id="7407" name="Subgraph-nicoleken_">
          <a:extLst>
            <a:ext uri="{FF2B5EF4-FFF2-40B4-BE49-F238E27FC236}">
              <a16:creationId xmlns:a16="http://schemas.microsoft.com/office/drawing/2014/main" id="{EC8C49CA-D7C1-4F74-B9D9-AB202D549D1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87279350"/>
          <a:ext cx="482600" cy="317500"/>
        </a:xfrm>
        <a:prstGeom prst="rect">
          <a:avLst/>
        </a:prstGeom>
      </xdr:spPr>
    </xdr:pic>
    <xdr:clientData/>
  </xdr:twoCellAnchor>
  <xdr:twoCellAnchor editAs="oneCell">
    <xdr:from>
      <xdr:col>1</xdr:col>
      <xdr:colOff>28575</xdr:colOff>
      <xdr:row>2120</xdr:row>
      <xdr:rowOff>301625</xdr:rowOff>
    </xdr:from>
    <xdr:to>
      <xdr:col>1</xdr:col>
      <xdr:colOff>511175</xdr:colOff>
      <xdr:row>2121</xdr:row>
      <xdr:rowOff>247650</xdr:rowOff>
    </xdr:to>
    <xdr:pic>
      <xdr:nvPicPr>
        <xdr:cNvPr id="7409" name="Subgraph-Begho_official">
          <a:extLst>
            <a:ext uri="{FF2B5EF4-FFF2-40B4-BE49-F238E27FC236}">
              <a16:creationId xmlns:a16="http://schemas.microsoft.com/office/drawing/2014/main" id="{14F13746-0DDE-4B0D-8B58-E0E038E3399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87647650"/>
          <a:ext cx="482600" cy="317500"/>
        </a:xfrm>
        <a:prstGeom prst="rect">
          <a:avLst/>
        </a:prstGeom>
      </xdr:spPr>
    </xdr:pic>
    <xdr:clientData/>
  </xdr:twoCellAnchor>
  <xdr:twoCellAnchor editAs="oneCell">
    <xdr:from>
      <xdr:col>1</xdr:col>
      <xdr:colOff>28575</xdr:colOff>
      <xdr:row>2121</xdr:row>
      <xdr:rowOff>298450</xdr:rowOff>
    </xdr:from>
    <xdr:to>
      <xdr:col>1</xdr:col>
      <xdr:colOff>511175</xdr:colOff>
      <xdr:row>2122</xdr:row>
      <xdr:rowOff>244475</xdr:rowOff>
    </xdr:to>
    <xdr:pic>
      <xdr:nvPicPr>
        <xdr:cNvPr id="7411" name="Subgraph-_connortg">
          <a:extLst>
            <a:ext uri="{FF2B5EF4-FFF2-40B4-BE49-F238E27FC236}">
              <a16:creationId xmlns:a16="http://schemas.microsoft.com/office/drawing/2014/main" id="{6E483D98-3DD1-4546-BB0B-BCB27842617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88015950"/>
          <a:ext cx="482600" cy="317500"/>
        </a:xfrm>
        <a:prstGeom prst="rect">
          <a:avLst/>
        </a:prstGeom>
      </xdr:spPr>
    </xdr:pic>
    <xdr:clientData/>
  </xdr:twoCellAnchor>
  <xdr:twoCellAnchor editAs="oneCell">
    <xdr:from>
      <xdr:col>1</xdr:col>
      <xdr:colOff>28575</xdr:colOff>
      <xdr:row>2122</xdr:row>
      <xdr:rowOff>295275</xdr:rowOff>
    </xdr:from>
    <xdr:to>
      <xdr:col>1</xdr:col>
      <xdr:colOff>511175</xdr:colOff>
      <xdr:row>2123</xdr:row>
      <xdr:rowOff>234950</xdr:rowOff>
    </xdr:to>
    <xdr:pic>
      <xdr:nvPicPr>
        <xdr:cNvPr id="7413" name="Subgraph-princeakpa_">
          <a:extLst>
            <a:ext uri="{FF2B5EF4-FFF2-40B4-BE49-F238E27FC236}">
              <a16:creationId xmlns:a16="http://schemas.microsoft.com/office/drawing/2014/main" id="{650F2AD4-D076-44B4-9E7E-9D80AF06F25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8384250"/>
          <a:ext cx="482600" cy="317500"/>
        </a:xfrm>
        <a:prstGeom prst="rect">
          <a:avLst/>
        </a:prstGeom>
      </xdr:spPr>
    </xdr:pic>
    <xdr:clientData/>
  </xdr:twoCellAnchor>
  <xdr:twoCellAnchor editAs="oneCell">
    <xdr:from>
      <xdr:col>1</xdr:col>
      <xdr:colOff>28575</xdr:colOff>
      <xdr:row>2123</xdr:row>
      <xdr:rowOff>292100</xdr:rowOff>
    </xdr:from>
    <xdr:to>
      <xdr:col>1</xdr:col>
      <xdr:colOff>511175</xdr:colOff>
      <xdr:row>2124</xdr:row>
      <xdr:rowOff>238125</xdr:rowOff>
    </xdr:to>
    <xdr:pic>
      <xdr:nvPicPr>
        <xdr:cNvPr id="7415" name="Subgraph-UtiOritse">
          <a:extLst>
            <a:ext uri="{FF2B5EF4-FFF2-40B4-BE49-F238E27FC236}">
              <a16:creationId xmlns:a16="http://schemas.microsoft.com/office/drawing/2014/main" id="{A5FFE78D-D09E-4509-814C-5FCDB6C7C19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8752550"/>
          <a:ext cx="482600" cy="317500"/>
        </a:xfrm>
        <a:prstGeom prst="rect">
          <a:avLst/>
        </a:prstGeom>
      </xdr:spPr>
    </xdr:pic>
    <xdr:clientData/>
  </xdr:twoCellAnchor>
  <xdr:twoCellAnchor editAs="oneCell">
    <xdr:from>
      <xdr:col>1</xdr:col>
      <xdr:colOff>28575</xdr:colOff>
      <xdr:row>2124</xdr:row>
      <xdr:rowOff>288925</xdr:rowOff>
    </xdr:from>
    <xdr:to>
      <xdr:col>1</xdr:col>
      <xdr:colOff>511175</xdr:colOff>
      <xdr:row>2125</xdr:row>
      <xdr:rowOff>234950</xdr:rowOff>
    </xdr:to>
    <xdr:pic>
      <xdr:nvPicPr>
        <xdr:cNvPr id="7417" name="Subgraph-Deon_Idu">
          <a:extLst>
            <a:ext uri="{FF2B5EF4-FFF2-40B4-BE49-F238E27FC236}">
              <a16:creationId xmlns:a16="http://schemas.microsoft.com/office/drawing/2014/main" id="{81670488-63B0-4777-B7E4-7767761A0B7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89120850"/>
          <a:ext cx="482600" cy="317500"/>
        </a:xfrm>
        <a:prstGeom prst="rect">
          <a:avLst/>
        </a:prstGeom>
      </xdr:spPr>
    </xdr:pic>
    <xdr:clientData/>
  </xdr:twoCellAnchor>
  <xdr:twoCellAnchor editAs="oneCell">
    <xdr:from>
      <xdr:col>1</xdr:col>
      <xdr:colOff>28575</xdr:colOff>
      <xdr:row>2125</xdr:row>
      <xdr:rowOff>285750</xdr:rowOff>
    </xdr:from>
    <xdr:to>
      <xdr:col>1</xdr:col>
      <xdr:colOff>511175</xdr:colOff>
      <xdr:row>2126</xdr:row>
      <xdr:rowOff>238125</xdr:rowOff>
    </xdr:to>
    <xdr:pic>
      <xdr:nvPicPr>
        <xdr:cNvPr id="7419" name="Subgraph-TheElyrose">
          <a:extLst>
            <a:ext uri="{FF2B5EF4-FFF2-40B4-BE49-F238E27FC236}">
              <a16:creationId xmlns:a16="http://schemas.microsoft.com/office/drawing/2014/main" id="{F45958EE-9A87-4312-852C-ADB7E4FBC4C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9489150"/>
          <a:ext cx="482600" cy="317500"/>
        </a:xfrm>
        <a:prstGeom prst="rect">
          <a:avLst/>
        </a:prstGeom>
      </xdr:spPr>
    </xdr:pic>
    <xdr:clientData/>
  </xdr:twoCellAnchor>
  <xdr:twoCellAnchor editAs="oneCell">
    <xdr:from>
      <xdr:col>1</xdr:col>
      <xdr:colOff>28575</xdr:colOff>
      <xdr:row>2126</xdr:row>
      <xdr:rowOff>282575</xdr:rowOff>
    </xdr:from>
    <xdr:to>
      <xdr:col>1</xdr:col>
      <xdr:colOff>511175</xdr:colOff>
      <xdr:row>2127</xdr:row>
      <xdr:rowOff>228600</xdr:rowOff>
    </xdr:to>
    <xdr:pic>
      <xdr:nvPicPr>
        <xdr:cNvPr id="7421" name="Subgraph-_rittyanne">
          <a:extLst>
            <a:ext uri="{FF2B5EF4-FFF2-40B4-BE49-F238E27FC236}">
              <a16:creationId xmlns:a16="http://schemas.microsoft.com/office/drawing/2014/main" id="{0D2CE6BB-5427-4A4D-9D81-FFA55F64C06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89857450"/>
          <a:ext cx="482600" cy="317500"/>
        </a:xfrm>
        <a:prstGeom prst="rect">
          <a:avLst/>
        </a:prstGeom>
      </xdr:spPr>
    </xdr:pic>
    <xdr:clientData/>
  </xdr:twoCellAnchor>
  <xdr:twoCellAnchor editAs="oneCell">
    <xdr:from>
      <xdr:col>1</xdr:col>
      <xdr:colOff>28575</xdr:colOff>
      <xdr:row>2127</xdr:row>
      <xdr:rowOff>279400</xdr:rowOff>
    </xdr:from>
    <xdr:to>
      <xdr:col>1</xdr:col>
      <xdr:colOff>511175</xdr:colOff>
      <xdr:row>2128</xdr:row>
      <xdr:rowOff>225425</xdr:rowOff>
    </xdr:to>
    <xdr:pic>
      <xdr:nvPicPr>
        <xdr:cNvPr id="7423" name="Subgraph-SapiensSupreme">
          <a:extLst>
            <a:ext uri="{FF2B5EF4-FFF2-40B4-BE49-F238E27FC236}">
              <a16:creationId xmlns:a16="http://schemas.microsoft.com/office/drawing/2014/main" id="{4B30EF02-9FC8-4F04-960C-F3EFFD1E92F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90225750"/>
          <a:ext cx="482600" cy="317500"/>
        </a:xfrm>
        <a:prstGeom prst="rect">
          <a:avLst/>
        </a:prstGeom>
      </xdr:spPr>
    </xdr:pic>
    <xdr:clientData/>
  </xdr:twoCellAnchor>
  <xdr:twoCellAnchor editAs="oneCell">
    <xdr:from>
      <xdr:col>1</xdr:col>
      <xdr:colOff>28575</xdr:colOff>
      <xdr:row>2128</xdr:row>
      <xdr:rowOff>276225</xdr:rowOff>
    </xdr:from>
    <xdr:to>
      <xdr:col>1</xdr:col>
      <xdr:colOff>511175</xdr:colOff>
      <xdr:row>2129</xdr:row>
      <xdr:rowOff>215900</xdr:rowOff>
    </xdr:to>
    <xdr:pic>
      <xdr:nvPicPr>
        <xdr:cNvPr id="7425" name="Subgraph-Olamiide_OG">
          <a:extLst>
            <a:ext uri="{FF2B5EF4-FFF2-40B4-BE49-F238E27FC236}">
              <a16:creationId xmlns:a16="http://schemas.microsoft.com/office/drawing/2014/main" id="{A30AC657-E0FD-471A-A0CE-CA1924DC1CB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0594050"/>
          <a:ext cx="482600" cy="317500"/>
        </a:xfrm>
        <a:prstGeom prst="rect">
          <a:avLst/>
        </a:prstGeom>
      </xdr:spPr>
    </xdr:pic>
    <xdr:clientData/>
  </xdr:twoCellAnchor>
  <xdr:twoCellAnchor editAs="oneCell">
    <xdr:from>
      <xdr:col>1</xdr:col>
      <xdr:colOff>28575</xdr:colOff>
      <xdr:row>2129</xdr:row>
      <xdr:rowOff>273050</xdr:rowOff>
    </xdr:from>
    <xdr:to>
      <xdr:col>1</xdr:col>
      <xdr:colOff>511175</xdr:colOff>
      <xdr:row>2130</xdr:row>
      <xdr:rowOff>219075</xdr:rowOff>
    </xdr:to>
    <xdr:pic>
      <xdr:nvPicPr>
        <xdr:cNvPr id="7427" name="Subgraph-_oyinkaan">
          <a:extLst>
            <a:ext uri="{FF2B5EF4-FFF2-40B4-BE49-F238E27FC236}">
              <a16:creationId xmlns:a16="http://schemas.microsoft.com/office/drawing/2014/main" id="{FF3D66EA-E737-4988-A1D0-C789D0D93C9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0962350"/>
          <a:ext cx="482600" cy="317500"/>
        </a:xfrm>
        <a:prstGeom prst="rect">
          <a:avLst/>
        </a:prstGeom>
      </xdr:spPr>
    </xdr:pic>
    <xdr:clientData/>
  </xdr:twoCellAnchor>
  <xdr:twoCellAnchor editAs="oneCell">
    <xdr:from>
      <xdr:col>1</xdr:col>
      <xdr:colOff>28575</xdr:colOff>
      <xdr:row>2130</xdr:row>
      <xdr:rowOff>269875</xdr:rowOff>
    </xdr:from>
    <xdr:to>
      <xdr:col>1</xdr:col>
      <xdr:colOff>511175</xdr:colOff>
      <xdr:row>2131</xdr:row>
      <xdr:rowOff>215900</xdr:rowOff>
    </xdr:to>
    <xdr:pic>
      <xdr:nvPicPr>
        <xdr:cNvPr id="7429" name="Subgraph-Ibukunphotos">
          <a:extLst>
            <a:ext uri="{FF2B5EF4-FFF2-40B4-BE49-F238E27FC236}">
              <a16:creationId xmlns:a16="http://schemas.microsoft.com/office/drawing/2014/main" id="{F275C406-D20B-43A5-BE98-86B0D96953B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1330650"/>
          <a:ext cx="482600" cy="317500"/>
        </a:xfrm>
        <a:prstGeom prst="rect">
          <a:avLst/>
        </a:prstGeom>
      </xdr:spPr>
    </xdr:pic>
    <xdr:clientData/>
  </xdr:twoCellAnchor>
  <xdr:twoCellAnchor editAs="oneCell">
    <xdr:from>
      <xdr:col>1</xdr:col>
      <xdr:colOff>28575</xdr:colOff>
      <xdr:row>2131</xdr:row>
      <xdr:rowOff>266700</xdr:rowOff>
    </xdr:from>
    <xdr:to>
      <xdr:col>1</xdr:col>
      <xdr:colOff>511175</xdr:colOff>
      <xdr:row>2132</xdr:row>
      <xdr:rowOff>219075</xdr:rowOff>
    </xdr:to>
    <xdr:pic>
      <xdr:nvPicPr>
        <xdr:cNvPr id="7431" name="Subgraph-__fareedah">
          <a:extLst>
            <a:ext uri="{FF2B5EF4-FFF2-40B4-BE49-F238E27FC236}">
              <a16:creationId xmlns:a16="http://schemas.microsoft.com/office/drawing/2014/main" id="{0A55C3BC-D8C4-49D0-BAFB-E864A3F012F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1698950"/>
          <a:ext cx="482600" cy="317500"/>
        </a:xfrm>
        <a:prstGeom prst="rect">
          <a:avLst/>
        </a:prstGeom>
      </xdr:spPr>
    </xdr:pic>
    <xdr:clientData/>
  </xdr:twoCellAnchor>
  <xdr:twoCellAnchor editAs="oneCell">
    <xdr:from>
      <xdr:col>1</xdr:col>
      <xdr:colOff>28575</xdr:colOff>
      <xdr:row>2132</xdr:row>
      <xdr:rowOff>263525</xdr:rowOff>
    </xdr:from>
    <xdr:to>
      <xdr:col>1</xdr:col>
      <xdr:colOff>511175</xdr:colOff>
      <xdr:row>2133</xdr:row>
      <xdr:rowOff>209550</xdr:rowOff>
    </xdr:to>
    <xdr:pic>
      <xdr:nvPicPr>
        <xdr:cNvPr id="7433" name="Subgraph-simeontobi">
          <a:extLst>
            <a:ext uri="{FF2B5EF4-FFF2-40B4-BE49-F238E27FC236}">
              <a16:creationId xmlns:a16="http://schemas.microsoft.com/office/drawing/2014/main" id="{A396E01B-0129-4CC8-9C6E-359BDAB37A8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92067250"/>
          <a:ext cx="482600" cy="317500"/>
        </a:xfrm>
        <a:prstGeom prst="rect">
          <a:avLst/>
        </a:prstGeom>
      </xdr:spPr>
    </xdr:pic>
    <xdr:clientData/>
  </xdr:twoCellAnchor>
  <xdr:twoCellAnchor editAs="oneCell">
    <xdr:from>
      <xdr:col>1</xdr:col>
      <xdr:colOff>28575</xdr:colOff>
      <xdr:row>2133</xdr:row>
      <xdr:rowOff>260350</xdr:rowOff>
    </xdr:from>
    <xdr:to>
      <xdr:col>1</xdr:col>
      <xdr:colOff>511175</xdr:colOff>
      <xdr:row>2134</xdr:row>
      <xdr:rowOff>206375</xdr:rowOff>
    </xdr:to>
    <xdr:pic>
      <xdr:nvPicPr>
        <xdr:cNvPr id="7435" name="Subgraph-moe_yinoluwa">
          <a:extLst>
            <a:ext uri="{FF2B5EF4-FFF2-40B4-BE49-F238E27FC236}">
              <a16:creationId xmlns:a16="http://schemas.microsoft.com/office/drawing/2014/main" id="{365C74C5-DFBB-404C-A1C2-D6D017ADDD7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92435550"/>
          <a:ext cx="482600" cy="317500"/>
        </a:xfrm>
        <a:prstGeom prst="rect">
          <a:avLst/>
        </a:prstGeom>
      </xdr:spPr>
    </xdr:pic>
    <xdr:clientData/>
  </xdr:twoCellAnchor>
  <xdr:twoCellAnchor editAs="oneCell">
    <xdr:from>
      <xdr:col>1</xdr:col>
      <xdr:colOff>28575</xdr:colOff>
      <xdr:row>2134</xdr:row>
      <xdr:rowOff>257175</xdr:rowOff>
    </xdr:from>
    <xdr:to>
      <xdr:col>1</xdr:col>
      <xdr:colOff>511175</xdr:colOff>
      <xdr:row>2135</xdr:row>
      <xdr:rowOff>196850</xdr:rowOff>
    </xdr:to>
    <xdr:pic>
      <xdr:nvPicPr>
        <xdr:cNvPr id="7437" name="Subgraph-simisanya">
          <a:extLst>
            <a:ext uri="{FF2B5EF4-FFF2-40B4-BE49-F238E27FC236}">
              <a16:creationId xmlns:a16="http://schemas.microsoft.com/office/drawing/2014/main" id="{D12A1D62-C8E8-4CC6-A09A-3AA76C61E26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2803850"/>
          <a:ext cx="482600" cy="317500"/>
        </a:xfrm>
        <a:prstGeom prst="rect">
          <a:avLst/>
        </a:prstGeom>
      </xdr:spPr>
    </xdr:pic>
    <xdr:clientData/>
  </xdr:twoCellAnchor>
  <xdr:twoCellAnchor editAs="oneCell">
    <xdr:from>
      <xdr:col>1</xdr:col>
      <xdr:colOff>28575</xdr:colOff>
      <xdr:row>2135</xdr:row>
      <xdr:rowOff>254000</xdr:rowOff>
    </xdr:from>
    <xdr:to>
      <xdr:col>1</xdr:col>
      <xdr:colOff>511175</xdr:colOff>
      <xdr:row>2136</xdr:row>
      <xdr:rowOff>200025</xdr:rowOff>
    </xdr:to>
    <xdr:pic>
      <xdr:nvPicPr>
        <xdr:cNvPr id="7439" name="Subgraph-_peachyoonie">
          <a:extLst>
            <a:ext uri="{FF2B5EF4-FFF2-40B4-BE49-F238E27FC236}">
              <a16:creationId xmlns:a16="http://schemas.microsoft.com/office/drawing/2014/main" id="{366BF6F9-83B0-4F1A-949C-8798B5CE26C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3172150"/>
          <a:ext cx="482600" cy="317500"/>
        </a:xfrm>
        <a:prstGeom prst="rect">
          <a:avLst/>
        </a:prstGeom>
      </xdr:spPr>
    </xdr:pic>
    <xdr:clientData/>
  </xdr:twoCellAnchor>
  <xdr:twoCellAnchor editAs="oneCell">
    <xdr:from>
      <xdr:col>1</xdr:col>
      <xdr:colOff>28575</xdr:colOff>
      <xdr:row>2136</xdr:row>
      <xdr:rowOff>250825</xdr:rowOff>
    </xdr:from>
    <xdr:to>
      <xdr:col>1</xdr:col>
      <xdr:colOff>511175</xdr:colOff>
      <xdr:row>2137</xdr:row>
      <xdr:rowOff>196850</xdr:rowOff>
    </xdr:to>
    <xdr:pic>
      <xdr:nvPicPr>
        <xdr:cNvPr id="7441" name="Subgraph-MedhBts">
          <a:extLst>
            <a:ext uri="{FF2B5EF4-FFF2-40B4-BE49-F238E27FC236}">
              <a16:creationId xmlns:a16="http://schemas.microsoft.com/office/drawing/2014/main" id="{963FA71E-7368-486D-BC2B-E1533611E07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3540450"/>
          <a:ext cx="482600" cy="317500"/>
        </a:xfrm>
        <a:prstGeom prst="rect">
          <a:avLst/>
        </a:prstGeom>
      </xdr:spPr>
    </xdr:pic>
    <xdr:clientData/>
  </xdr:twoCellAnchor>
  <xdr:twoCellAnchor editAs="oneCell">
    <xdr:from>
      <xdr:col>1</xdr:col>
      <xdr:colOff>28575</xdr:colOff>
      <xdr:row>2137</xdr:row>
      <xdr:rowOff>247650</xdr:rowOff>
    </xdr:from>
    <xdr:to>
      <xdr:col>1</xdr:col>
      <xdr:colOff>511175</xdr:colOff>
      <xdr:row>2138</xdr:row>
      <xdr:rowOff>200025</xdr:rowOff>
    </xdr:to>
    <xdr:pic>
      <xdr:nvPicPr>
        <xdr:cNvPr id="7443" name="Subgraph-bangtan_merelal">
          <a:extLst>
            <a:ext uri="{FF2B5EF4-FFF2-40B4-BE49-F238E27FC236}">
              <a16:creationId xmlns:a16="http://schemas.microsoft.com/office/drawing/2014/main" id="{B68AF8E5-2543-48E0-9F57-3639404285A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93908750"/>
          <a:ext cx="482600" cy="317500"/>
        </a:xfrm>
        <a:prstGeom prst="rect">
          <a:avLst/>
        </a:prstGeom>
      </xdr:spPr>
    </xdr:pic>
    <xdr:clientData/>
  </xdr:twoCellAnchor>
  <xdr:twoCellAnchor editAs="oneCell">
    <xdr:from>
      <xdr:col>1</xdr:col>
      <xdr:colOff>28575</xdr:colOff>
      <xdr:row>2138</xdr:row>
      <xdr:rowOff>244475</xdr:rowOff>
    </xdr:from>
    <xdr:to>
      <xdr:col>1</xdr:col>
      <xdr:colOff>511175</xdr:colOff>
      <xdr:row>2139</xdr:row>
      <xdr:rowOff>190500</xdr:rowOff>
    </xdr:to>
    <xdr:pic>
      <xdr:nvPicPr>
        <xdr:cNvPr id="7445" name="Subgraph-Histaminie">
          <a:extLst>
            <a:ext uri="{FF2B5EF4-FFF2-40B4-BE49-F238E27FC236}">
              <a16:creationId xmlns:a16="http://schemas.microsoft.com/office/drawing/2014/main" id="{256607DD-D8BA-455B-AF8C-57C45645E33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4277050"/>
          <a:ext cx="482600" cy="317500"/>
        </a:xfrm>
        <a:prstGeom prst="rect">
          <a:avLst/>
        </a:prstGeom>
      </xdr:spPr>
    </xdr:pic>
    <xdr:clientData/>
  </xdr:twoCellAnchor>
  <xdr:twoCellAnchor editAs="oneCell">
    <xdr:from>
      <xdr:col>1</xdr:col>
      <xdr:colOff>28575</xdr:colOff>
      <xdr:row>2139</xdr:row>
      <xdr:rowOff>241300</xdr:rowOff>
    </xdr:from>
    <xdr:to>
      <xdr:col>1</xdr:col>
      <xdr:colOff>511175</xdr:colOff>
      <xdr:row>2140</xdr:row>
      <xdr:rowOff>187325</xdr:rowOff>
    </xdr:to>
    <xdr:pic>
      <xdr:nvPicPr>
        <xdr:cNvPr id="7447" name="Subgraph-youknowkpop_75">
          <a:extLst>
            <a:ext uri="{FF2B5EF4-FFF2-40B4-BE49-F238E27FC236}">
              <a16:creationId xmlns:a16="http://schemas.microsoft.com/office/drawing/2014/main" id="{0BC0AE71-361D-4A06-999E-69CAB3866D2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4645350"/>
          <a:ext cx="482600" cy="317500"/>
        </a:xfrm>
        <a:prstGeom prst="rect">
          <a:avLst/>
        </a:prstGeom>
      </xdr:spPr>
    </xdr:pic>
    <xdr:clientData/>
  </xdr:twoCellAnchor>
  <xdr:twoCellAnchor editAs="oneCell">
    <xdr:from>
      <xdr:col>1</xdr:col>
      <xdr:colOff>28575</xdr:colOff>
      <xdr:row>2140</xdr:row>
      <xdr:rowOff>238125</xdr:rowOff>
    </xdr:from>
    <xdr:to>
      <xdr:col>1</xdr:col>
      <xdr:colOff>511175</xdr:colOff>
      <xdr:row>2141</xdr:row>
      <xdr:rowOff>177800</xdr:rowOff>
    </xdr:to>
    <xdr:pic>
      <xdr:nvPicPr>
        <xdr:cNvPr id="7449" name="Subgraph-moonfairy_gguk">
          <a:extLst>
            <a:ext uri="{FF2B5EF4-FFF2-40B4-BE49-F238E27FC236}">
              <a16:creationId xmlns:a16="http://schemas.microsoft.com/office/drawing/2014/main" id="{52CB2382-D999-4462-AA45-D21B1E04B60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795013650"/>
          <a:ext cx="482600" cy="317500"/>
        </a:xfrm>
        <a:prstGeom prst="rect">
          <a:avLst/>
        </a:prstGeom>
      </xdr:spPr>
    </xdr:pic>
    <xdr:clientData/>
  </xdr:twoCellAnchor>
  <xdr:twoCellAnchor editAs="oneCell">
    <xdr:from>
      <xdr:col>1</xdr:col>
      <xdr:colOff>28575</xdr:colOff>
      <xdr:row>2141</xdr:row>
      <xdr:rowOff>234950</xdr:rowOff>
    </xdr:from>
    <xdr:to>
      <xdr:col>1</xdr:col>
      <xdr:colOff>511175</xdr:colOff>
      <xdr:row>2142</xdr:row>
      <xdr:rowOff>180975</xdr:rowOff>
    </xdr:to>
    <xdr:pic>
      <xdr:nvPicPr>
        <xdr:cNvPr id="7451" name="Subgraph-heyitsbeom">
          <a:extLst>
            <a:ext uri="{FF2B5EF4-FFF2-40B4-BE49-F238E27FC236}">
              <a16:creationId xmlns:a16="http://schemas.microsoft.com/office/drawing/2014/main" id="{DAA962F0-6E9A-4296-958B-5A26CDED439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5381950"/>
          <a:ext cx="482600" cy="317500"/>
        </a:xfrm>
        <a:prstGeom prst="rect">
          <a:avLst/>
        </a:prstGeom>
      </xdr:spPr>
    </xdr:pic>
    <xdr:clientData/>
  </xdr:twoCellAnchor>
  <xdr:twoCellAnchor editAs="oneCell">
    <xdr:from>
      <xdr:col>1</xdr:col>
      <xdr:colOff>28575</xdr:colOff>
      <xdr:row>2142</xdr:row>
      <xdr:rowOff>231775</xdr:rowOff>
    </xdr:from>
    <xdr:to>
      <xdr:col>1</xdr:col>
      <xdr:colOff>511175</xdr:colOff>
      <xdr:row>2143</xdr:row>
      <xdr:rowOff>177800</xdr:rowOff>
    </xdr:to>
    <xdr:pic>
      <xdr:nvPicPr>
        <xdr:cNvPr id="7453" name="Subgraph-_realbangtan">
          <a:extLst>
            <a:ext uri="{FF2B5EF4-FFF2-40B4-BE49-F238E27FC236}">
              <a16:creationId xmlns:a16="http://schemas.microsoft.com/office/drawing/2014/main" id="{AE73E2C5-F684-4C19-9D0A-250A4EF6E98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5750250"/>
          <a:ext cx="482600" cy="317500"/>
        </a:xfrm>
        <a:prstGeom prst="rect">
          <a:avLst/>
        </a:prstGeom>
      </xdr:spPr>
    </xdr:pic>
    <xdr:clientData/>
  </xdr:twoCellAnchor>
  <xdr:twoCellAnchor editAs="oneCell">
    <xdr:from>
      <xdr:col>1</xdr:col>
      <xdr:colOff>28575</xdr:colOff>
      <xdr:row>2143</xdr:row>
      <xdr:rowOff>228600</xdr:rowOff>
    </xdr:from>
    <xdr:to>
      <xdr:col>1</xdr:col>
      <xdr:colOff>511175</xdr:colOff>
      <xdr:row>2144</xdr:row>
      <xdr:rowOff>180975</xdr:rowOff>
    </xdr:to>
    <xdr:pic>
      <xdr:nvPicPr>
        <xdr:cNvPr id="7455" name="Subgraph-kookzxcs">
          <a:extLst>
            <a:ext uri="{FF2B5EF4-FFF2-40B4-BE49-F238E27FC236}">
              <a16:creationId xmlns:a16="http://schemas.microsoft.com/office/drawing/2014/main" id="{4213648A-F269-476D-97ED-AD66948032E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796118550"/>
          <a:ext cx="482600" cy="317500"/>
        </a:xfrm>
        <a:prstGeom prst="rect">
          <a:avLst/>
        </a:prstGeom>
      </xdr:spPr>
    </xdr:pic>
    <xdr:clientData/>
  </xdr:twoCellAnchor>
  <xdr:twoCellAnchor editAs="oneCell">
    <xdr:from>
      <xdr:col>1</xdr:col>
      <xdr:colOff>28575</xdr:colOff>
      <xdr:row>2144</xdr:row>
      <xdr:rowOff>225425</xdr:rowOff>
    </xdr:from>
    <xdr:to>
      <xdr:col>1</xdr:col>
      <xdr:colOff>511175</xdr:colOff>
      <xdr:row>2145</xdr:row>
      <xdr:rowOff>171450</xdr:rowOff>
    </xdr:to>
    <xdr:pic>
      <xdr:nvPicPr>
        <xdr:cNvPr id="7457" name="Subgraph-luvsmochii">
          <a:extLst>
            <a:ext uri="{FF2B5EF4-FFF2-40B4-BE49-F238E27FC236}">
              <a16:creationId xmlns:a16="http://schemas.microsoft.com/office/drawing/2014/main" id="{FC7C91FA-5A3A-494C-9A17-8746140A14D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6486850"/>
          <a:ext cx="482600" cy="317500"/>
        </a:xfrm>
        <a:prstGeom prst="rect">
          <a:avLst/>
        </a:prstGeom>
      </xdr:spPr>
    </xdr:pic>
    <xdr:clientData/>
  </xdr:twoCellAnchor>
  <xdr:twoCellAnchor editAs="oneCell">
    <xdr:from>
      <xdr:col>1</xdr:col>
      <xdr:colOff>28575</xdr:colOff>
      <xdr:row>2145</xdr:row>
      <xdr:rowOff>222250</xdr:rowOff>
    </xdr:from>
    <xdr:to>
      <xdr:col>1</xdr:col>
      <xdr:colOff>511175</xdr:colOff>
      <xdr:row>2146</xdr:row>
      <xdr:rowOff>168275</xdr:rowOff>
    </xdr:to>
    <xdr:pic>
      <xdr:nvPicPr>
        <xdr:cNvPr id="7459" name="Subgraph-95smochiii">
          <a:extLst>
            <a:ext uri="{FF2B5EF4-FFF2-40B4-BE49-F238E27FC236}">
              <a16:creationId xmlns:a16="http://schemas.microsoft.com/office/drawing/2014/main" id="{667F2AA0-F46B-4AE0-AA86-3BF02410D41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6855150"/>
          <a:ext cx="482600" cy="317500"/>
        </a:xfrm>
        <a:prstGeom prst="rect">
          <a:avLst/>
        </a:prstGeom>
      </xdr:spPr>
    </xdr:pic>
    <xdr:clientData/>
  </xdr:twoCellAnchor>
  <xdr:twoCellAnchor editAs="oneCell">
    <xdr:from>
      <xdr:col>1</xdr:col>
      <xdr:colOff>28575</xdr:colOff>
      <xdr:row>2146</xdr:row>
      <xdr:rowOff>219075</xdr:rowOff>
    </xdr:from>
    <xdr:to>
      <xdr:col>1</xdr:col>
      <xdr:colOff>511175</xdr:colOff>
      <xdr:row>2147</xdr:row>
      <xdr:rowOff>158750</xdr:rowOff>
    </xdr:to>
    <xdr:pic>
      <xdr:nvPicPr>
        <xdr:cNvPr id="7461" name="Subgraph-ggukggukchi">
          <a:extLst>
            <a:ext uri="{FF2B5EF4-FFF2-40B4-BE49-F238E27FC236}">
              <a16:creationId xmlns:a16="http://schemas.microsoft.com/office/drawing/2014/main" id="{115050A3-7E6D-420D-AE3E-DF6D86DD876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7223450"/>
          <a:ext cx="482600" cy="317500"/>
        </a:xfrm>
        <a:prstGeom prst="rect">
          <a:avLst/>
        </a:prstGeom>
      </xdr:spPr>
    </xdr:pic>
    <xdr:clientData/>
  </xdr:twoCellAnchor>
  <xdr:twoCellAnchor editAs="oneCell">
    <xdr:from>
      <xdr:col>1</xdr:col>
      <xdr:colOff>28575</xdr:colOff>
      <xdr:row>2147</xdr:row>
      <xdr:rowOff>215900</xdr:rowOff>
    </xdr:from>
    <xdr:to>
      <xdr:col>1</xdr:col>
      <xdr:colOff>511175</xdr:colOff>
      <xdr:row>2148</xdr:row>
      <xdr:rowOff>161925</xdr:rowOff>
    </xdr:to>
    <xdr:pic>
      <xdr:nvPicPr>
        <xdr:cNvPr id="7463" name="Subgraph-meanyoongiiii">
          <a:extLst>
            <a:ext uri="{FF2B5EF4-FFF2-40B4-BE49-F238E27FC236}">
              <a16:creationId xmlns:a16="http://schemas.microsoft.com/office/drawing/2014/main" id="{BD4B12AC-3657-4961-93DC-B6D956F5077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7591750"/>
          <a:ext cx="482600" cy="317500"/>
        </a:xfrm>
        <a:prstGeom prst="rect">
          <a:avLst/>
        </a:prstGeom>
      </xdr:spPr>
    </xdr:pic>
    <xdr:clientData/>
  </xdr:twoCellAnchor>
  <xdr:twoCellAnchor editAs="oneCell">
    <xdr:from>
      <xdr:col>1</xdr:col>
      <xdr:colOff>28575</xdr:colOff>
      <xdr:row>2148</xdr:row>
      <xdr:rowOff>212725</xdr:rowOff>
    </xdr:from>
    <xdr:to>
      <xdr:col>1</xdr:col>
      <xdr:colOff>511175</xdr:colOff>
      <xdr:row>2149</xdr:row>
      <xdr:rowOff>158750</xdr:rowOff>
    </xdr:to>
    <xdr:pic>
      <xdr:nvPicPr>
        <xdr:cNvPr id="7465" name="Subgraph-kookiewluvv">
          <a:extLst>
            <a:ext uri="{FF2B5EF4-FFF2-40B4-BE49-F238E27FC236}">
              <a16:creationId xmlns:a16="http://schemas.microsoft.com/office/drawing/2014/main" id="{4E3BBFF4-D216-4BAE-B233-8755B581BF7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7960050"/>
          <a:ext cx="482600" cy="317500"/>
        </a:xfrm>
        <a:prstGeom prst="rect">
          <a:avLst/>
        </a:prstGeom>
      </xdr:spPr>
    </xdr:pic>
    <xdr:clientData/>
  </xdr:twoCellAnchor>
  <xdr:twoCellAnchor editAs="oneCell">
    <xdr:from>
      <xdr:col>1</xdr:col>
      <xdr:colOff>28575</xdr:colOff>
      <xdr:row>2149</xdr:row>
      <xdr:rowOff>209550</xdr:rowOff>
    </xdr:from>
    <xdr:to>
      <xdr:col>1</xdr:col>
      <xdr:colOff>511175</xdr:colOff>
      <xdr:row>2150</xdr:row>
      <xdr:rowOff>161925</xdr:rowOff>
    </xdr:to>
    <xdr:pic>
      <xdr:nvPicPr>
        <xdr:cNvPr id="7467" name="Subgraph-shinigaengg">
          <a:extLst>
            <a:ext uri="{FF2B5EF4-FFF2-40B4-BE49-F238E27FC236}">
              <a16:creationId xmlns:a16="http://schemas.microsoft.com/office/drawing/2014/main" id="{5B78835A-F801-4480-A64E-AB86795FC9B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98328350"/>
          <a:ext cx="482600" cy="317500"/>
        </a:xfrm>
        <a:prstGeom prst="rect">
          <a:avLst/>
        </a:prstGeom>
      </xdr:spPr>
    </xdr:pic>
    <xdr:clientData/>
  </xdr:twoCellAnchor>
  <xdr:twoCellAnchor editAs="oneCell">
    <xdr:from>
      <xdr:col>1</xdr:col>
      <xdr:colOff>28575</xdr:colOff>
      <xdr:row>2150</xdr:row>
      <xdr:rowOff>206375</xdr:rowOff>
    </xdr:from>
    <xdr:to>
      <xdr:col>1</xdr:col>
      <xdr:colOff>511175</xdr:colOff>
      <xdr:row>2151</xdr:row>
      <xdr:rowOff>152400</xdr:rowOff>
    </xdr:to>
    <xdr:pic>
      <xdr:nvPicPr>
        <xdr:cNvPr id="7469" name="Subgraph-bye0ltan">
          <a:extLst>
            <a:ext uri="{FF2B5EF4-FFF2-40B4-BE49-F238E27FC236}">
              <a16:creationId xmlns:a16="http://schemas.microsoft.com/office/drawing/2014/main" id="{1797956A-6F1C-4494-8B96-DD1BB2C9577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798696650"/>
          <a:ext cx="482600" cy="317500"/>
        </a:xfrm>
        <a:prstGeom prst="rect">
          <a:avLst/>
        </a:prstGeom>
      </xdr:spPr>
    </xdr:pic>
    <xdr:clientData/>
  </xdr:twoCellAnchor>
  <xdr:twoCellAnchor editAs="oneCell">
    <xdr:from>
      <xdr:col>1</xdr:col>
      <xdr:colOff>28575</xdr:colOff>
      <xdr:row>2151</xdr:row>
      <xdr:rowOff>203200</xdr:rowOff>
    </xdr:from>
    <xdr:to>
      <xdr:col>1</xdr:col>
      <xdr:colOff>511175</xdr:colOff>
      <xdr:row>2152</xdr:row>
      <xdr:rowOff>149225</xdr:rowOff>
    </xdr:to>
    <xdr:pic>
      <xdr:nvPicPr>
        <xdr:cNvPr id="7471" name="Subgraph-kimtaeloml">
          <a:extLst>
            <a:ext uri="{FF2B5EF4-FFF2-40B4-BE49-F238E27FC236}">
              <a16:creationId xmlns:a16="http://schemas.microsoft.com/office/drawing/2014/main" id="{FB59D137-C244-410B-AE42-F10CA9A4E7C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9064950"/>
          <a:ext cx="482600" cy="317500"/>
        </a:xfrm>
        <a:prstGeom prst="rect">
          <a:avLst/>
        </a:prstGeom>
      </xdr:spPr>
    </xdr:pic>
    <xdr:clientData/>
  </xdr:twoCellAnchor>
  <xdr:twoCellAnchor editAs="oneCell">
    <xdr:from>
      <xdr:col>1</xdr:col>
      <xdr:colOff>28575</xdr:colOff>
      <xdr:row>2152</xdr:row>
      <xdr:rowOff>200025</xdr:rowOff>
    </xdr:from>
    <xdr:to>
      <xdr:col>1</xdr:col>
      <xdr:colOff>511175</xdr:colOff>
      <xdr:row>2153</xdr:row>
      <xdr:rowOff>139700</xdr:rowOff>
    </xdr:to>
    <xdr:pic>
      <xdr:nvPicPr>
        <xdr:cNvPr id="7473" name="Subgraph-raghad2003de">
          <a:extLst>
            <a:ext uri="{FF2B5EF4-FFF2-40B4-BE49-F238E27FC236}">
              <a16:creationId xmlns:a16="http://schemas.microsoft.com/office/drawing/2014/main" id="{2C4CAA03-83B7-4B48-9611-0FF553BE345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9433250"/>
          <a:ext cx="482600" cy="317500"/>
        </a:xfrm>
        <a:prstGeom prst="rect">
          <a:avLst/>
        </a:prstGeom>
      </xdr:spPr>
    </xdr:pic>
    <xdr:clientData/>
  </xdr:twoCellAnchor>
  <xdr:twoCellAnchor editAs="oneCell">
    <xdr:from>
      <xdr:col>1</xdr:col>
      <xdr:colOff>28575</xdr:colOff>
      <xdr:row>2153</xdr:row>
      <xdr:rowOff>196850</xdr:rowOff>
    </xdr:from>
    <xdr:to>
      <xdr:col>1</xdr:col>
      <xdr:colOff>511175</xdr:colOff>
      <xdr:row>2154</xdr:row>
      <xdr:rowOff>142875</xdr:rowOff>
    </xdr:to>
    <xdr:pic>
      <xdr:nvPicPr>
        <xdr:cNvPr id="7475" name="Subgraph-gigglyjinn">
          <a:extLst>
            <a:ext uri="{FF2B5EF4-FFF2-40B4-BE49-F238E27FC236}">
              <a16:creationId xmlns:a16="http://schemas.microsoft.com/office/drawing/2014/main" id="{5A486489-EC7C-40EC-818C-66823F10BE2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799801550"/>
          <a:ext cx="482600" cy="317500"/>
        </a:xfrm>
        <a:prstGeom prst="rect">
          <a:avLst/>
        </a:prstGeom>
      </xdr:spPr>
    </xdr:pic>
    <xdr:clientData/>
  </xdr:twoCellAnchor>
  <xdr:twoCellAnchor editAs="oneCell">
    <xdr:from>
      <xdr:col>1</xdr:col>
      <xdr:colOff>28575</xdr:colOff>
      <xdr:row>2154</xdr:row>
      <xdr:rowOff>193675</xdr:rowOff>
    </xdr:from>
    <xdr:to>
      <xdr:col>1</xdr:col>
      <xdr:colOff>511175</xdr:colOff>
      <xdr:row>2155</xdr:row>
      <xdr:rowOff>139700</xdr:rowOff>
    </xdr:to>
    <xdr:pic>
      <xdr:nvPicPr>
        <xdr:cNvPr id="7477" name="Subgraph-MEUWURY">
          <a:extLst>
            <a:ext uri="{FF2B5EF4-FFF2-40B4-BE49-F238E27FC236}">
              <a16:creationId xmlns:a16="http://schemas.microsoft.com/office/drawing/2014/main" id="{13099522-79C6-40FC-BB3D-1B49175BE5D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0169850"/>
          <a:ext cx="482600" cy="317500"/>
        </a:xfrm>
        <a:prstGeom prst="rect">
          <a:avLst/>
        </a:prstGeom>
      </xdr:spPr>
    </xdr:pic>
    <xdr:clientData/>
  </xdr:twoCellAnchor>
  <xdr:twoCellAnchor editAs="oneCell">
    <xdr:from>
      <xdr:col>1</xdr:col>
      <xdr:colOff>28575</xdr:colOff>
      <xdr:row>2155</xdr:row>
      <xdr:rowOff>190500</xdr:rowOff>
    </xdr:from>
    <xdr:to>
      <xdr:col>1</xdr:col>
      <xdr:colOff>511175</xdr:colOff>
      <xdr:row>2156</xdr:row>
      <xdr:rowOff>142875</xdr:rowOff>
    </xdr:to>
    <xdr:pic>
      <xdr:nvPicPr>
        <xdr:cNvPr id="7479" name="Subgraph-Iuviesope">
          <a:extLst>
            <a:ext uri="{FF2B5EF4-FFF2-40B4-BE49-F238E27FC236}">
              <a16:creationId xmlns:a16="http://schemas.microsoft.com/office/drawing/2014/main" id="{C13C11A2-DC4D-4F91-8A93-08BCB58760C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00538150"/>
          <a:ext cx="482600" cy="317500"/>
        </a:xfrm>
        <a:prstGeom prst="rect">
          <a:avLst/>
        </a:prstGeom>
      </xdr:spPr>
    </xdr:pic>
    <xdr:clientData/>
  </xdr:twoCellAnchor>
  <xdr:twoCellAnchor editAs="oneCell">
    <xdr:from>
      <xdr:col>1</xdr:col>
      <xdr:colOff>28575</xdr:colOff>
      <xdr:row>2156</xdr:row>
      <xdr:rowOff>187325</xdr:rowOff>
    </xdr:from>
    <xdr:to>
      <xdr:col>1</xdr:col>
      <xdr:colOff>511175</xdr:colOff>
      <xdr:row>2157</xdr:row>
      <xdr:rowOff>133350</xdr:rowOff>
    </xdr:to>
    <xdr:pic>
      <xdr:nvPicPr>
        <xdr:cNvPr id="7481" name="Subgraph-ysmihr">
          <a:extLst>
            <a:ext uri="{FF2B5EF4-FFF2-40B4-BE49-F238E27FC236}">
              <a16:creationId xmlns:a16="http://schemas.microsoft.com/office/drawing/2014/main" id="{A5F66BC5-32B8-4114-82B8-1E37B081D69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00906450"/>
          <a:ext cx="482600" cy="317500"/>
        </a:xfrm>
        <a:prstGeom prst="rect">
          <a:avLst/>
        </a:prstGeom>
      </xdr:spPr>
    </xdr:pic>
    <xdr:clientData/>
  </xdr:twoCellAnchor>
  <xdr:twoCellAnchor editAs="oneCell">
    <xdr:from>
      <xdr:col>1</xdr:col>
      <xdr:colOff>28575</xdr:colOff>
      <xdr:row>2157</xdr:row>
      <xdr:rowOff>184150</xdr:rowOff>
    </xdr:from>
    <xdr:to>
      <xdr:col>1</xdr:col>
      <xdr:colOff>511175</xdr:colOff>
      <xdr:row>2158</xdr:row>
      <xdr:rowOff>130175</xdr:rowOff>
    </xdr:to>
    <xdr:pic>
      <xdr:nvPicPr>
        <xdr:cNvPr id="7483" name="Subgraph-minnielomlie">
          <a:extLst>
            <a:ext uri="{FF2B5EF4-FFF2-40B4-BE49-F238E27FC236}">
              <a16:creationId xmlns:a16="http://schemas.microsoft.com/office/drawing/2014/main" id="{9E99F09A-AD3F-453B-823F-7DCB0CD625B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1274750"/>
          <a:ext cx="482600" cy="317500"/>
        </a:xfrm>
        <a:prstGeom prst="rect">
          <a:avLst/>
        </a:prstGeom>
      </xdr:spPr>
    </xdr:pic>
    <xdr:clientData/>
  </xdr:twoCellAnchor>
  <xdr:twoCellAnchor editAs="oneCell">
    <xdr:from>
      <xdr:col>1</xdr:col>
      <xdr:colOff>28575</xdr:colOff>
      <xdr:row>2158</xdr:row>
      <xdr:rowOff>180975</xdr:rowOff>
    </xdr:from>
    <xdr:to>
      <xdr:col>1</xdr:col>
      <xdr:colOff>511175</xdr:colOff>
      <xdr:row>2159</xdr:row>
      <xdr:rowOff>120650</xdr:rowOff>
    </xdr:to>
    <xdr:pic>
      <xdr:nvPicPr>
        <xdr:cNvPr id="7485" name="Subgraph-babyjungguki">
          <a:extLst>
            <a:ext uri="{FF2B5EF4-FFF2-40B4-BE49-F238E27FC236}">
              <a16:creationId xmlns:a16="http://schemas.microsoft.com/office/drawing/2014/main" id="{8F20243A-FFB6-4F7C-8B76-55321EED395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1643050"/>
          <a:ext cx="482600" cy="317500"/>
        </a:xfrm>
        <a:prstGeom prst="rect">
          <a:avLst/>
        </a:prstGeom>
      </xdr:spPr>
    </xdr:pic>
    <xdr:clientData/>
  </xdr:twoCellAnchor>
  <xdr:twoCellAnchor editAs="oneCell">
    <xdr:from>
      <xdr:col>1</xdr:col>
      <xdr:colOff>28575</xdr:colOff>
      <xdr:row>2159</xdr:row>
      <xdr:rowOff>177800</xdr:rowOff>
    </xdr:from>
    <xdr:to>
      <xdr:col>1</xdr:col>
      <xdr:colOff>511175</xdr:colOff>
      <xdr:row>2160</xdr:row>
      <xdr:rowOff>123825</xdr:rowOff>
    </xdr:to>
    <xdr:pic>
      <xdr:nvPicPr>
        <xdr:cNvPr id="7487" name="Subgraph-feviik">
          <a:extLst>
            <a:ext uri="{FF2B5EF4-FFF2-40B4-BE49-F238E27FC236}">
              <a16:creationId xmlns:a16="http://schemas.microsoft.com/office/drawing/2014/main" id="{9E02F29A-4CAB-4D0D-808E-533E34BFDA7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2011350"/>
          <a:ext cx="482600" cy="317500"/>
        </a:xfrm>
        <a:prstGeom prst="rect">
          <a:avLst/>
        </a:prstGeom>
      </xdr:spPr>
    </xdr:pic>
    <xdr:clientData/>
  </xdr:twoCellAnchor>
  <xdr:twoCellAnchor editAs="oneCell">
    <xdr:from>
      <xdr:col>1</xdr:col>
      <xdr:colOff>28575</xdr:colOff>
      <xdr:row>2160</xdr:row>
      <xdr:rowOff>174625</xdr:rowOff>
    </xdr:from>
    <xdr:to>
      <xdr:col>1</xdr:col>
      <xdr:colOff>511175</xdr:colOff>
      <xdr:row>2161</xdr:row>
      <xdr:rowOff>120650</xdr:rowOff>
    </xdr:to>
    <xdr:pic>
      <xdr:nvPicPr>
        <xdr:cNvPr id="7489" name="Subgraph-Hana67646348">
          <a:extLst>
            <a:ext uri="{FF2B5EF4-FFF2-40B4-BE49-F238E27FC236}">
              <a16:creationId xmlns:a16="http://schemas.microsoft.com/office/drawing/2014/main" id="{7F9634A4-A322-4832-917C-4EA46FDC751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2379650"/>
          <a:ext cx="482600" cy="317500"/>
        </a:xfrm>
        <a:prstGeom prst="rect">
          <a:avLst/>
        </a:prstGeom>
      </xdr:spPr>
    </xdr:pic>
    <xdr:clientData/>
  </xdr:twoCellAnchor>
  <xdr:twoCellAnchor editAs="oneCell">
    <xdr:from>
      <xdr:col>1</xdr:col>
      <xdr:colOff>28575</xdr:colOff>
      <xdr:row>2161</xdr:row>
      <xdr:rowOff>171450</xdr:rowOff>
    </xdr:from>
    <xdr:to>
      <xdr:col>1</xdr:col>
      <xdr:colOff>511175</xdr:colOff>
      <xdr:row>2162</xdr:row>
      <xdr:rowOff>123825</xdr:rowOff>
    </xdr:to>
    <xdr:pic>
      <xdr:nvPicPr>
        <xdr:cNvPr id="7491" name="Subgraph-Respect0t7">
          <a:extLst>
            <a:ext uri="{FF2B5EF4-FFF2-40B4-BE49-F238E27FC236}">
              <a16:creationId xmlns:a16="http://schemas.microsoft.com/office/drawing/2014/main" id="{A3B27F70-1DCB-4C23-B611-D3F5B05EE96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2747950"/>
          <a:ext cx="482600" cy="317500"/>
        </a:xfrm>
        <a:prstGeom prst="rect">
          <a:avLst/>
        </a:prstGeom>
      </xdr:spPr>
    </xdr:pic>
    <xdr:clientData/>
  </xdr:twoCellAnchor>
  <xdr:twoCellAnchor editAs="oneCell">
    <xdr:from>
      <xdr:col>1</xdr:col>
      <xdr:colOff>28575</xdr:colOff>
      <xdr:row>2162</xdr:row>
      <xdr:rowOff>168275</xdr:rowOff>
    </xdr:from>
    <xdr:to>
      <xdr:col>1</xdr:col>
      <xdr:colOff>511175</xdr:colOff>
      <xdr:row>2163</xdr:row>
      <xdr:rowOff>114300</xdr:rowOff>
    </xdr:to>
    <xdr:pic>
      <xdr:nvPicPr>
        <xdr:cNvPr id="7493" name="Subgraph-HamsaAladwe">
          <a:extLst>
            <a:ext uri="{FF2B5EF4-FFF2-40B4-BE49-F238E27FC236}">
              <a16:creationId xmlns:a16="http://schemas.microsoft.com/office/drawing/2014/main" id="{A3A2821E-56BA-45F1-9775-8305E2E1C68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3116250"/>
          <a:ext cx="482600" cy="317500"/>
        </a:xfrm>
        <a:prstGeom prst="rect">
          <a:avLst/>
        </a:prstGeom>
      </xdr:spPr>
    </xdr:pic>
    <xdr:clientData/>
  </xdr:twoCellAnchor>
  <xdr:twoCellAnchor editAs="oneCell">
    <xdr:from>
      <xdr:col>1</xdr:col>
      <xdr:colOff>28575</xdr:colOff>
      <xdr:row>2163</xdr:row>
      <xdr:rowOff>165100</xdr:rowOff>
    </xdr:from>
    <xdr:to>
      <xdr:col>1</xdr:col>
      <xdr:colOff>511175</xdr:colOff>
      <xdr:row>2164</xdr:row>
      <xdr:rowOff>111125</xdr:rowOff>
    </xdr:to>
    <xdr:pic>
      <xdr:nvPicPr>
        <xdr:cNvPr id="7495" name="Subgraph-adonisguk">
          <a:extLst>
            <a:ext uri="{FF2B5EF4-FFF2-40B4-BE49-F238E27FC236}">
              <a16:creationId xmlns:a16="http://schemas.microsoft.com/office/drawing/2014/main" id="{015743A5-F468-4FF8-9CA6-3E3FA09AC02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3484550"/>
          <a:ext cx="482600" cy="317500"/>
        </a:xfrm>
        <a:prstGeom prst="rect">
          <a:avLst/>
        </a:prstGeom>
      </xdr:spPr>
    </xdr:pic>
    <xdr:clientData/>
  </xdr:twoCellAnchor>
  <xdr:twoCellAnchor editAs="oneCell">
    <xdr:from>
      <xdr:col>1</xdr:col>
      <xdr:colOff>28575</xdr:colOff>
      <xdr:row>2164</xdr:row>
      <xdr:rowOff>161925</xdr:rowOff>
    </xdr:from>
    <xdr:to>
      <xdr:col>1</xdr:col>
      <xdr:colOff>511175</xdr:colOff>
      <xdr:row>2165</xdr:row>
      <xdr:rowOff>101600</xdr:rowOff>
    </xdr:to>
    <xdr:pic>
      <xdr:nvPicPr>
        <xdr:cNvPr id="7497" name="Subgraph-dibtsor">
          <a:extLst>
            <a:ext uri="{FF2B5EF4-FFF2-40B4-BE49-F238E27FC236}">
              <a16:creationId xmlns:a16="http://schemas.microsoft.com/office/drawing/2014/main" id="{1855A98C-C6BF-44F2-9630-727444972AB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3852850"/>
          <a:ext cx="482600" cy="317500"/>
        </a:xfrm>
        <a:prstGeom prst="rect">
          <a:avLst/>
        </a:prstGeom>
      </xdr:spPr>
    </xdr:pic>
    <xdr:clientData/>
  </xdr:twoCellAnchor>
  <xdr:twoCellAnchor editAs="oneCell">
    <xdr:from>
      <xdr:col>1</xdr:col>
      <xdr:colOff>28575</xdr:colOff>
      <xdr:row>2165</xdr:row>
      <xdr:rowOff>158750</xdr:rowOff>
    </xdr:from>
    <xdr:to>
      <xdr:col>1</xdr:col>
      <xdr:colOff>511175</xdr:colOff>
      <xdr:row>2166</xdr:row>
      <xdr:rowOff>104775</xdr:rowOff>
    </xdr:to>
    <xdr:pic>
      <xdr:nvPicPr>
        <xdr:cNvPr id="7499" name="Subgraph-louderthanbombe">
          <a:extLst>
            <a:ext uri="{FF2B5EF4-FFF2-40B4-BE49-F238E27FC236}">
              <a16:creationId xmlns:a16="http://schemas.microsoft.com/office/drawing/2014/main" id="{E7FBF3F0-F641-40FF-A352-3528C55289B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4221150"/>
          <a:ext cx="482600" cy="317500"/>
        </a:xfrm>
        <a:prstGeom prst="rect">
          <a:avLst/>
        </a:prstGeom>
      </xdr:spPr>
    </xdr:pic>
    <xdr:clientData/>
  </xdr:twoCellAnchor>
  <xdr:twoCellAnchor editAs="oneCell">
    <xdr:from>
      <xdr:col>1</xdr:col>
      <xdr:colOff>28575</xdr:colOff>
      <xdr:row>2166</xdr:row>
      <xdr:rowOff>155575</xdr:rowOff>
    </xdr:from>
    <xdr:to>
      <xdr:col>1</xdr:col>
      <xdr:colOff>511175</xdr:colOff>
      <xdr:row>2167</xdr:row>
      <xdr:rowOff>101600</xdr:rowOff>
    </xdr:to>
    <xdr:pic>
      <xdr:nvPicPr>
        <xdr:cNvPr id="7501" name="Subgraph-ipurplebtsk">
          <a:extLst>
            <a:ext uri="{FF2B5EF4-FFF2-40B4-BE49-F238E27FC236}">
              <a16:creationId xmlns:a16="http://schemas.microsoft.com/office/drawing/2014/main" id="{67C88764-5594-4210-B85A-D8CA7A48DD7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4589450"/>
          <a:ext cx="482600" cy="317500"/>
        </a:xfrm>
        <a:prstGeom prst="rect">
          <a:avLst/>
        </a:prstGeom>
      </xdr:spPr>
    </xdr:pic>
    <xdr:clientData/>
  </xdr:twoCellAnchor>
  <xdr:twoCellAnchor editAs="oneCell">
    <xdr:from>
      <xdr:col>1</xdr:col>
      <xdr:colOff>28575</xdr:colOff>
      <xdr:row>2167</xdr:row>
      <xdr:rowOff>152400</xdr:rowOff>
    </xdr:from>
    <xdr:to>
      <xdr:col>1</xdr:col>
      <xdr:colOff>511175</xdr:colOff>
      <xdr:row>2168</xdr:row>
      <xdr:rowOff>104775</xdr:rowOff>
    </xdr:to>
    <xdr:pic>
      <xdr:nvPicPr>
        <xdr:cNvPr id="7503" name="Subgraph-stanbangtang">
          <a:extLst>
            <a:ext uri="{FF2B5EF4-FFF2-40B4-BE49-F238E27FC236}">
              <a16:creationId xmlns:a16="http://schemas.microsoft.com/office/drawing/2014/main" id="{70276949-B615-4E47-A1F9-5B3C48B5C3F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4957750"/>
          <a:ext cx="482600" cy="317500"/>
        </a:xfrm>
        <a:prstGeom prst="rect">
          <a:avLst/>
        </a:prstGeom>
      </xdr:spPr>
    </xdr:pic>
    <xdr:clientData/>
  </xdr:twoCellAnchor>
  <xdr:twoCellAnchor editAs="oneCell">
    <xdr:from>
      <xdr:col>1</xdr:col>
      <xdr:colOff>28575</xdr:colOff>
      <xdr:row>2168</xdr:row>
      <xdr:rowOff>149225</xdr:rowOff>
    </xdr:from>
    <xdr:to>
      <xdr:col>1</xdr:col>
      <xdr:colOff>511175</xdr:colOff>
      <xdr:row>2169</xdr:row>
      <xdr:rowOff>95250</xdr:rowOff>
    </xdr:to>
    <xdr:pic>
      <xdr:nvPicPr>
        <xdr:cNvPr id="7505" name="Subgraph-kjilsi">
          <a:extLst>
            <a:ext uri="{FF2B5EF4-FFF2-40B4-BE49-F238E27FC236}">
              <a16:creationId xmlns:a16="http://schemas.microsoft.com/office/drawing/2014/main" id="{E523F78E-AE3F-4152-8722-E6864576BE0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5326050"/>
          <a:ext cx="482600" cy="317500"/>
        </a:xfrm>
        <a:prstGeom prst="rect">
          <a:avLst/>
        </a:prstGeom>
      </xdr:spPr>
    </xdr:pic>
    <xdr:clientData/>
  </xdr:twoCellAnchor>
  <xdr:twoCellAnchor editAs="oneCell">
    <xdr:from>
      <xdr:col>1</xdr:col>
      <xdr:colOff>28575</xdr:colOff>
      <xdr:row>2169</xdr:row>
      <xdr:rowOff>146050</xdr:rowOff>
    </xdr:from>
    <xdr:to>
      <xdr:col>1</xdr:col>
      <xdr:colOff>511175</xdr:colOff>
      <xdr:row>2170</xdr:row>
      <xdr:rowOff>92075</xdr:rowOff>
    </xdr:to>
    <xdr:pic>
      <xdr:nvPicPr>
        <xdr:cNvPr id="7507" name="Subgraph-EM0RENE">
          <a:extLst>
            <a:ext uri="{FF2B5EF4-FFF2-40B4-BE49-F238E27FC236}">
              <a16:creationId xmlns:a16="http://schemas.microsoft.com/office/drawing/2014/main" id="{16ED5D12-30A9-4545-AAC4-CA8E346A32C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05694350"/>
          <a:ext cx="482600" cy="317500"/>
        </a:xfrm>
        <a:prstGeom prst="rect">
          <a:avLst/>
        </a:prstGeom>
      </xdr:spPr>
    </xdr:pic>
    <xdr:clientData/>
  </xdr:twoCellAnchor>
  <xdr:twoCellAnchor editAs="oneCell">
    <xdr:from>
      <xdr:col>1</xdr:col>
      <xdr:colOff>28575</xdr:colOff>
      <xdr:row>2170</xdr:row>
      <xdr:rowOff>142875</xdr:rowOff>
    </xdr:from>
    <xdr:to>
      <xdr:col>1</xdr:col>
      <xdr:colOff>511175</xdr:colOff>
      <xdr:row>2171</xdr:row>
      <xdr:rowOff>82550</xdr:rowOff>
    </xdr:to>
    <xdr:pic>
      <xdr:nvPicPr>
        <xdr:cNvPr id="7509" name="Subgraph-crybabychimmy">
          <a:extLst>
            <a:ext uri="{FF2B5EF4-FFF2-40B4-BE49-F238E27FC236}">
              <a16:creationId xmlns:a16="http://schemas.microsoft.com/office/drawing/2014/main" id="{76E18969-A7E3-428B-8D78-1E3D901AAF6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6062650"/>
          <a:ext cx="482600" cy="317500"/>
        </a:xfrm>
        <a:prstGeom prst="rect">
          <a:avLst/>
        </a:prstGeom>
      </xdr:spPr>
    </xdr:pic>
    <xdr:clientData/>
  </xdr:twoCellAnchor>
  <xdr:twoCellAnchor editAs="oneCell">
    <xdr:from>
      <xdr:col>1</xdr:col>
      <xdr:colOff>28575</xdr:colOff>
      <xdr:row>2171</xdr:row>
      <xdr:rowOff>139700</xdr:rowOff>
    </xdr:from>
    <xdr:to>
      <xdr:col>1</xdr:col>
      <xdr:colOff>511175</xdr:colOff>
      <xdr:row>2172</xdr:row>
      <xdr:rowOff>85725</xdr:rowOff>
    </xdr:to>
    <xdr:pic>
      <xdr:nvPicPr>
        <xdr:cNvPr id="7511" name="Subgraph-bngtnace">
          <a:extLst>
            <a:ext uri="{FF2B5EF4-FFF2-40B4-BE49-F238E27FC236}">
              <a16:creationId xmlns:a16="http://schemas.microsoft.com/office/drawing/2014/main" id="{085C1105-8A61-457D-B0A4-D17C058355B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6430950"/>
          <a:ext cx="482600" cy="317500"/>
        </a:xfrm>
        <a:prstGeom prst="rect">
          <a:avLst/>
        </a:prstGeom>
      </xdr:spPr>
    </xdr:pic>
    <xdr:clientData/>
  </xdr:twoCellAnchor>
  <xdr:twoCellAnchor editAs="oneCell">
    <xdr:from>
      <xdr:col>1</xdr:col>
      <xdr:colOff>28575</xdr:colOff>
      <xdr:row>2172</xdr:row>
      <xdr:rowOff>136525</xdr:rowOff>
    </xdr:from>
    <xdr:to>
      <xdr:col>1</xdr:col>
      <xdr:colOff>511175</xdr:colOff>
      <xdr:row>2173</xdr:row>
      <xdr:rowOff>82550</xdr:rowOff>
    </xdr:to>
    <xdr:pic>
      <xdr:nvPicPr>
        <xdr:cNvPr id="7513" name="Subgraph-strawberriekoo">
          <a:extLst>
            <a:ext uri="{FF2B5EF4-FFF2-40B4-BE49-F238E27FC236}">
              <a16:creationId xmlns:a16="http://schemas.microsoft.com/office/drawing/2014/main" id="{571BF2F0-DCC7-489C-A8B4-DB075973D8F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06799250"/>
          <a:ext cx="482600" cy="317500"/>
        </a:xfrm>
        <a:prstGeom prst="rect">
          <a:avLst/>
        </a:prstGeom>
      </xdr:spPr>
    </xdr:pic>
    <xdr:clientData/>
  </xdr:twoCellAnchor>
  <xdr:twoCellAnchor editAs="oneCell">
    <xdr:from>
      <xdr:col>1</xdr:col>
      <xdr:colOff>28575</xdr:colOff>
      <xdr:row>2173</xdr:row>
      <xdr:rowOff>133350</xdr:rowOff>
    </xdr:from>
    <xdr:to>
      <xdr:col>1</xdr:col>
      <xdr:colOff>511175</xdr:colOff>
      <xdr:row>2174</xdr:row>
      <xdr:rowOff>85725</xdr:rowOff>
    </xdr:to>
    <xdr:pic>
      <xdr:nvPicPr>
        <xdr:cNvPr id="7515" name="Subgraph-olivicado">
          <a:extLst>
            <a:ext uri="{FF2B5EF4-FFF2-40B4-BE49-F238E27FC236}">
              <a16:creationId xmlns:a16="http://schemas.microsoft.com/office/drawing/2014/main" id="{FC25BCCC-59B6-4B89-ADB2-98207651279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7167550"/>
          <a:ext cx="482600" cy="317500"/>
        </a:xfrm>
        <a:prstGeom prst="rect">
          <a:avLst/>
        </a:prstGeom>
      </xdr:spPr>
    </xdr:pic>
    <xdr:clientData/>
  </xdr:twoCellAnchor>
  <xdr:twoCellAnchor editAs="oneCell">
    <xdr:from>
      <xdr:col>1</xdr:col>
      <xdr:colOff>28575</xdr:colOff>
      <xdr:row>2174</xdr:row>
      <xdr:rowOff>130175</xdr:rowOff>
    </xdr:from>
    <xdr:to>
      <xdr:col>1</xdr:col>
      <xdr:colOff>511175</xdr:colOff>
      <xdr:row>2175</xdr:row>
      <xdr:rowOff>76200</xdr:rowOff>
    </xdr:to>
    <xdr:pic>
      <xdr:nvPicPr>
        <xdr:cNvPr id="7517" name="Subgraph-DDAECHWlTA">
          <a:extLst>
            <a:ext uri="{FF2B5EF4-FFF2-40B4-BE49-F238E27FC236}">
              <a16:creationId xmlns:a16="http://schemas.microsoft.com/office/drawing/2014/main" id="{E088EB86-27B9-4211-B108-3C1F9B1CE84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7535850"/>
          <a:ext cx="482600" cy="317500"/>
        </a:xfrm>
        <a:prstGeom prst="rect">
          <a:avLst/>
        </a:prstGeom>
      </xdr:spPr>
    </xdr:pic>
    <xdr:clientData/>
  </xdr:twoCellAnchor>
  <xdr:twoCellAnchor editAs="oneCell">
    <xdr:from>
      <xdr:col>1</xdr:col>
      <xdr:colOff>28575</xdr:colOff>
      <xdr:row>2175</xdr:row>
      <xdr:rowOff>127000</xdr:rowOff>
    </xdr:from>
    <xdr:to>
      <xdr:col>1</xdr:col>
      <xdr:colOff>511175</xdr:colOff>
      <xdr:row>2176</xdr:row>
      <xdr:rowOff>73025</xdr:rowOff>
    </xdr:to>
    <xdr:pic>
      <xdr:nvPicPr>
        <xdr:cNvPr id="7519" name="Subgraph-trivia_lovemaze">
          <a:extLst>
            <a:ext uri="{FF2B5EF4-FFF2-40B4-BE49-F238E27FC236}">
              <a16:creationId xmlns:a16="http://schemas.microsoft.com/office/drawing/2014/main" id="{64070EC2-4B3A-4890-AC22-D9134750DE6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7904150"/>
          <a:ext cx="482600" cy="317500"/>
        </a:xfrm>
        <a:prstGeom prst="rect">
          <a:avLst/>
        </a:prstGeom>
      </xdr:spPr>
    </xdr:pic>
    <xdr:clientData/>
  </xdr:twoCellAnchor>
  <xdr:twoCellAnchor editAs="oneCell">
    <xdr:from>
      <xdr:col>1</xdr:col>
      <xdr:colOff>28575</xdr:colOff>
      <xdr:row>2176</xdr:row>
      <xdr:rowOff>123825</xdr:rowOff>
    </xdr:from>
    <xdr:to>
      <xdr:col>1</xdr:col>
      <xdr:colOff>511175</xdr:colOff>
      <xdr:row>2177</xdr:row>
      <xdr:rowOff>63500</xdr:rowOff>
    </xdr:to>
    <xdr:pic>
      <xdr:nvPicPr>
        <xdr:cNvPr id="7521" name="Subgraph-JoonieSister">
          <a:extLst>
            <a:ext uri="{FF2B5EF4-FFF2-40B4-BE49-F238E27FC236}">
              <a16:creationId xmlns:a16="http://schemas.microsoft.com/office/drawing/2014/main" id="{667631A7-780E-4BAB-A9E9-5CAFB2FB6B5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8272450"/>
          <a:ext cx="482600" cy="317500"/>
        </a:xfrm>
        <a:prstGeom prst="rect">
          <a:avLst/>
        </a:prstGeom>
      </xdr:spPr>
    </xdr:pic>
    <xdr:clientData/>
  </xdr:twoCellAnchor>
  <xdr:twoCellAnchor editAs="oneCell">
    <xdr:from>
      <xdr:col>1</xdr:col>
      <xdr:colOff>28575</xdr:colOff>
      <xdr:row>2177</xdr:row>
      <xdr:rowOff>120650</xdr:rowOff>
    </xdr:from>
    <xdr:to>
      <xdr:col>1</xdr:col>
      <xdr:colOff>511175</xdr:colOff>
      <xdr:row>2178</xdr:row>
      <xdr:rowOff>66675</xdr:rowOff>
    </xdr:to>
    <xdr:pic>
      <xdr:nvPicPr>
        <xdr:cNvPr id="7523" name="Subgraph-alaasae">
          <a:extLst>
            <a:ext uri="{FF2B5EF4-FFF2-40B4-BE49-F238E27FC236}">
              <a16:creationId xmlns:a16="http://schemas.microsoft.com/office/drawing/2014/main" id="{C3218EAE-EBD5-431A-9F79-5CD81D07FFA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8640750"/>
          <a:ext cx="482600" cy="317500"/>
        </a:xfrm>
        <a:prstGeom prst="rect">
          <a:avLst/>
        </a:prstGeom>
      </xdr:spPr>
    </xdr:pic>
    <xdr:clientData/>
  </xdr:twoCellAnchor>
  <xdr:twoCellAnchor editAs="oneCell">
    <xdr:from>
      <xdr:col>1</xdr:col>
      <xdr:colOff>28575</xdr:colOff>
      <xdr:row>2178</xdr:row>
      <xdr:rowOff>117475</xdr:rowOff>
    </xdr:from>
    <xdr:to>
      <xdr:col>1</xdr:col>
      <xdr:colOff>511175</xdr:colOff>
      <xdr:row>2179</xdr:row>
      <xdr:rowOff>63500</xdr:rowOff>
    </xdr:to>
    <xdr:pic>
      <xdr:nvPicPr>
        <xdr:cNvPr id="7525" name="Subgraph-Romaisa">
          <a:extLst>
            <a:ext uri="{FF2B5EF4-FFF2-40B4-BE49-F238E27FC236}">
              <a16:creationId xmlns:a16="http://schemas.microsoft.com/office/drawing/2014/main" id="{819401C8-028A-4327-A2E3-B23AC674CCD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9009050"/>
          <a:ext cx="482600" cy="317500"/>
        </a:xfrm>
        <a:prstGeom prst="rect">
          <a:avLst/>
        </a:prstGeom>
      </xdr:spPr>
    </xdr:pic>
    <xdr:clientData/>
  </xdr:twoCellAnchor>
  <xdr:twoCellAnchor editAs="oneCell">
    <xdr:from>
      <xdr:col>1</xdr:col>
      <xdr:colOff>28575</xdr:colOff>
      <xdr:row>2179</xdr:row>
      <xdr:rowOff>114300</xdr:rowOff>
    </xdr:from>
    <xdr:to>
      <xdr:col>1</xdr:col>
      <xdr:colOff>511175</xdr:colOff>
      <xdr:row>2180</xdr:row>
      <xdr:rowOff>66675</xdr:rowOff>
    </xdr:to>
    <xdr:pic>
      <xdr:nvPicPr>
        <xdr:cNvPr id="7527" name="Subgraph-JagritiOT7">
          <a:extLst>
            <a:ext uri="{FF2B5EF4-FFF2-40B4-BE49-F238E27FC236}">
              <a16:creationId xmlns:a16="http://schemas.microsoft.com/office/drawing/2014/main" id="{C9897793-34A2-4310-B1B5-3C95B5EF07A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9377350"/>
          <a:ext cx="482600" cy="317500"/>
        </a:xfrm>
        <a:prstGeom prst="rect">
          <a:avLst/>
        </a:prstGeom>
      </xdr:spPr>
    </xdr:pic>
    <xdr:clientData/>
  </xdr:twoCellAnchor>
  <xdr:twoCellAnchor editAs="oneCell">
    <xdr:from>
      <xdr:col>1</xdr:col>
      <xdr:colOff>28575</xdr:colOff>
      <xdr:row>2180</xdr:row>
      <xdr:rowOff>111125</xdr:rowOff>
    </xdr:from>
    <xdr:to>
      <xdr:col>1</xdr:col>
      <xdr:colOff>511175</xdr:colOff>
      <xdr:row>2181</xdr:row>
      <xdr:rowOff>57150</xdr:rowOff>
    </xdr:to>
    <xdr:pic>
      <xdr:nvPicPr>
        <xdr:cNvPr id="7529" name="Subgraph-pragmatic_prick">
          <a:extLst>
            <a:ext uri="{FF2B5EF4-FFF2-40B4-BE49-F238E27FC236}">
              <a16:creationId xmlns:a16="http://schemas.microsoft.com/office/drawing/2014/main" id="{2A43A986-3B7F-4BD0-94B5-8380B27C088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09745650"/>
          <a:ext cx="482600" cy="317500"/>
        </a:xfrm>
        <a:prstGeom prst="rect">
          <a:avLst/>
        </a:prstGeom>
      </xdr:spPr>
    </xdr:pic>
    <xdr:clientData/>
  </xdr:twoCellAnchor>
  <xdr:twoCellAnchor editAs="oneCell">
    <xdr:from>
      <xdr:col>1</xdr:col>
      <xdr:colOff>28575</xdr:colOff>
      <xdr:row>2181</xdr:row>
      <xdr:rowOff>107950</xdr:rowOff>
    </xdr:from>
    <xdr:to>
      <xdr:col>1</xdr:col>
      <xdr:colOff>511175</xdr:colOff>
      <xdr:row>2182</xdr:row>
      <xdr:rowOff>53975</xdr:rowOff>
    </xdr:to>
    <xdr:pic>
      <xdr:nvPicPr>
        <xdr:cNvPr id="7531" name="Subgraph-cutiebloom246">
          <a:extLst>
            <a:ext uri="{FF2B5EF4-FFF2-40B4-BE49-F238E27FC236}">
              <a16:creationId xmlns:a16="http://schemas.microsoft.com/office/drawing/2014/main" id="{F1BD67D0-A8A7-455B-A1F5-CEF463BEE55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0113950"/>
          <a:ext cx="482600" cy="317500"/>
        </a:xfrm>
        <a:prstGeom prst="rect">
          <a:avLst/>
        </a:prstGeom>
      </xdr:spPr>
    </xdr:pic>
    <xdr:clientData/>
  </xdr:twoCellAnchor>
  <xdr:twoCellAnchor editAs="oneCell">
    <xdr:from>
      <xdr:col>1</xdr:col>
      <xdr:colOff>28575</xdr:colOff>
      <xdr:row>2182</xdr:row>
      <xdr:rowOff>104775</xdr:rowOff>
    </xdr:from>
    <xdr:to>
      <xdr:col>1</xdr:col>
      <xdr:colOff>511175</xdr:colOff>
      <xdr:row>2183</xdr:row>
      <xdr:rowOff>44450</xdr:rowOff>
    </xdr:to>
    <xdr:pic>
      <xdr:nvPicPr>
        <xdr:cNvPr id="7533" name="Subgraph-jinniefluff">
          <a:extLst>
            <a:ext uri="{FF2B5EF4-FFF2-40B4-BE49-F238E27FC236}">
              <a16:creationId xmlns:a16="http://schemas.microsoft.com/office/drawing/2014/main" id="{F4EF2CB7-6C05-4D50-A6BB-DFAB4820A54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0482250"/>
          <a:ext cx="482600" cy="317500"/>
        </a:xfrm>
        <a:prstGeom prst="rect">
          <a:avLst/>
        </a:prstGeom>
      </xdr:spPr>
    </xdr:pic>
    <xdr:clientData/>
  </xdr:twoCellAnchor>
  <xdr:twoCellAnchor editAs="oneCell">
    <xdr:from>
      <xdr:col>1</xdr:col>
      <xdr:colOff>28575</xdr:colOff>
      <xdr:row>2183</xdr:row>
      <xdr:rowOff>101600</xdr:rowOff>
    </xdr:from>
    <xdr:to>
      <xdr:col>1</xdr:col>
      <xdr:colOff>511175</xdr:colOff>
      <xdr:row>2184</xdr:row>
      <xdr:rowOff>47625</xdr:rowOff>
    </xdr:to>
    <xdr:pic>
      <xdr:nvPicPr>
        <xdr:cNvPr id="7535" name="Subgraph-_aneogii_">
          <a:extLst>
            <a:ext uri="{FF2B5EF4-FFF2-40B4-BE49-F238E27FC236}">
              <a16:creationId xmlns:a16="http://schemas.microsoft.com/office/drawing/2014/main" id="{31BC3BB7-6EA0-440D-8498-9FDCBD5261E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0850550"/>
          <a:ext cx="482600" cy="317500"/>
        </a:xfrm>
        <a:prstGeom prst="rect">
          <a:avLst/>
        </a:prstGeom>
      </xdr:spPr>
    </xdr:pic>
    <xdr:clientData/>
  </xdr:twoCellAnchor>
  <xdr:twoCellAnchor editAs="oneCell">
    <xdr:from>
      <xdr:col>1</xdr:col>
      <xdr:colOff>28575</xdr:colOff>
      <xdr:row>2184</xdr:row>
      <xdr:rowOff>98425</xdr:rowOff>
    </xdr:from>
    <xdr:to>
      <xdr:col>1</xdr:col>
      <xdr:colOff>511175</xdr:colOff>
      <xdr:row>2185</xdr:row>
      <xdr:rowOff>44450</xdr:rowOff>
    </xdr:to>
    <xdr:pic>
      <xdr:nvPicPr>
        <xdr:cNvPr id="7537" name="Subgraph-aegyochangjae">
          <a:extLst>
            <a:ext uri="{FF2B5EF4-FFF2-40B4-BE49-F238E27FC236}">
              <a16:creationId xmlns:a16="http://schemas.microsoft.com/office/drawing/2014/main" id="{2E80C807-D992-4324-BFC5-11DF759E904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1218850"/>
          <a:ext cx="482600" cy="317500"/>
        </a:xfrm>
        <a:prstGeom prst="rect">
          <a:avLst/>
        </a:prstGeom>
      </xdr:spPr>
    </xdr:pic>
    <xdr:clientData/>
  </xdr:twoCellAnchor>
  <xdr:twoCellAnchor editAs="oneCell">
    <xdr:from>
      <xdr:col>1</xdr:col>
      <xdr:colOff>28575</xdr:colOff>
      <xdr:row>2185</xdr:row>
      <xdr:rowOff>95250</xdr:rowOff>
    </xdr:from>
    <xdr:to>
      <xdr:col>1</xdr:col>
      <xdr:colOff>511175</xdr:colOff>
      <xdr:row>2186</xdr:row>
      <xdr:rowOff>47625</xdr:rowOff>
    </xdr:to>
    <xdr:pic>
      <xdr:nvPicPr>
        <xdr:cNvPr id="7539" name="Subgraph-rolandi_teeji">
          <a:extLst>
            <a:ext uri="{FF2B5EF4-FFF2-40B4-BE49-F238E27FC236}">
              <a16:creationId xmlns:a16="http://schemas.microsoft.com/office/drawing/2014/main" id="{51CD3D19-8B0A-45F9-A062-3C012B70974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1587150"/>
          <a:ext cx="482600" cy="317500"/>
        </a:xfrm>
        <a:prstGeom prst="rect">
          <a:avLst/>
        </a:prstGeom>
      </xdr:spPr>
    </xdr:pic>
    <xdr:clientData/>
  </xdr:twoCellAnchor>
  <xdr:twoCellAnchor editAs="oneCell">
    <xdr:from>
      <xdr:col>1</xdr:col>
      <xdr:colOff>28575</xdr:colOff>
      <xdr:row>2186</xdr:row>
      <xdr:rowOff>92075</xdr:rowOff>
    </xdr:from>
    <xdr:to>
      <xdr:col>1</xdr:col>
      <xdr:colOff>511175</xdr:colOff>
      <xdr:row>2187</xdr:row>
      <xdr:rowOff>38100</xdr:rowOff>
    </xdr:to>
    <xdr:pic>
      <xdr:nvPicPr>
        <xdr:cNvPr id="7541" name="Subgraph-_Tegah">
          <a:extLst>
            <a:ext uri="{FF2B5EF4-FFF2-40B4-BE49-F238E27FC236}">
              <a16:creationId xmlns:a16="http://schemas.microsoft.com/office/drawing/2014/main" id="{7BF93004-5B2A-4ADC-B38E-578E11BA44E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1955450"/>
          <a:ext cx="482600" cy="317500"/>
        </a:xfrm>
        <a:prstGeom prst="rect">
          <a:avLst/>
        </a:prstGeom>
      </xdr:spPr>
    </xdr:pic>
    <xdr:clientData/>
  </xdr:twoCellAnchor>
  <xdr:twoCellAnchor editAs="oneCell">
    <xdr:from>
      <xdr:col>1</xdr:col>
      <xdr:colOff>28575</xdr:colOff>
      <xdr:row>2187</xdr:row>
      <xdr:rowOff>88900</xdr:rowOff>
    </xdr:from>
    <xdr:to>
      <xdr:col>1</xdr:col>
      <xdr:colOff>511175</xdr:colOff>
      <xdr:row>2188</xdr:row>
      <xdr:rowOff>34925</xdr:rowOff>
    </xdr:to>
    <xdr:pic>
      <xdr:nvPicPr>
        <xdr:cNvPr id="7543" name="Subgraph-BankoleSamia">
          <a:extLst>
            <a:ext uri="{FF2B5EF4-FFF2-40B4-BE49-F238E27FC236}">
              <a16:creationId xmlns:a16="http://schemas.microsoft.com/office/drawing/2014/main" id="{2B3D8D5E-BB57-4B71-942C-4875338D84A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2323750"/>
          <a:ext cx="482600" cy="317500"/>
        </a:xfrm>
        <a:prstGeom prst="rect">
          <a:avLst/>
        </a:prstGeom>
      </xdr:spPr>
    </xdr:pic>
    <xdr:clientData/>
  </xdr:twoCellAnchor>
  <xdr:twoCellAnchor editAs="oneCell">
    <xdr:from>
      <xdr:col>1</xdr:col>
      <xdr:colOff>28575</xdr:colOff>
      <xdr:row>2188</xdr:row>
      <xdr:rowOff>85725</xdr:rowOff>
    </xdr:from>
    <xdr:to>
      <xdr:col>1</xdr:col>
      <xdr:colOff>511175</xdr:colOff>
      <xdr:row>2189</xdr:row>
      <xdr:rowOff>25400</xdr:rowOff>
    </xdr:to>
    <xdr:pic>
      <xdr:nvPicPr>
        <xdr:cNvPr id="7545" name="Subgraph-Dani_Atobs">
          <a:extLst>
            <a:ext uri="{FF2B5EF4-FFF2-40B4-BE49-F238E27FC236}">
              <a16:creationId xmlns:a16="http://schemas.microsoft.com/office/drawing/2014/main" id="{2830473C-953F-4D29-BB85-634C2244EFC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2692050"/>
          <a:ext cx="482600" cy="317500"/>
        </a:xfrm>
        <a:prstGeom prst="rect">
          <a:avLst/>
        </a:prstGeom>
      </xdr:spPr>
    </xdr:pic>
    <xdr:clientData/>
  </xdr:twoCellAnchor>
  <xdr:twoCellAnchor editAs="oneCell">
    <xdr:from>
      <xdr:col>1</xdr:col>
      <xdr:colOff>28575</xdr:colOff>
      <xdr:row>2189</xdr:row>
      <xdr:rowOff>82550</xdr:rowOff>
    </xdr:from>
    <xdr:to>
      <xdr:col>1</xdr:col>
      <xdr:colOff>511175</xdr:colOff>
      <xdr:row>2190</xdr:row>
      <xdr:rowOff>28575</xdr:rowOff>
    </xdr:to>
    <xdr:pic>
      <xdr:nvPicPr>
        <xdr:cNvPr id="7547" name="Subgraph-_ollieeA">
          <a:extLst>
            <a:ext uri="{FF2B5EF4-FFF2-40B4-BE49-F238E27FC236}">
              <a16:creationId xmlns:a16="http://schemas.microsoft.com/office/drawing/2014/main" id="{FD8AB782-A743-4C29-8EB3-16207EA370B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3060350"/>
          <a:ext cx="482600" cy="317500"/>
        </a:xfrm>
        <a:prstGeom prst="rect">
          <a:avLst/>
        </a:prstGeom>
      </xdr:spPr>
    </xdr:pic>
    <xdr:clientData/>
  </xdr:twoCellAnchor>
  <xdr:twoCellAnchor editAs="oneCell">
    <xdr:from>
      <xdr:col>1</xdr:col>
      <xdr:colOff>28575</xdr:colOff>
      <xdr:row>2190</xdr:row>
      <xdr:rowOff>79375</xdr:rowOff>
    </xdr:from>
    <xdr:to>
      <xdr:col>1</xdr:col>
      <xdr:colOff>511175</xdr:colOff>
      <xdr:row>2191</xdr:row>
      <xdr:rowOff>25400</xdr:rowOff>
    </xdr:to>
    <xdr:pic>
      <xdr:nvPicPr>
        <xdr:cNvPr id="7549" name="Subgraph-Jachimma_x">
          <a:extLst>
            <a:ext uri="{FF2B5EF4-FFF2-40B4-BE49-F238E27FC236}">
              <a16:creationId xmlns:a16="http://schemas.microsoft.com/office/drawing/2014/main" id="{48697903-95FD-4447-884E-545742E038A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3428650"/>
          <a:ext cx="482600" cy="317500"/>
        </a:xfrm>
        <a:prstGeom prst="rect">
          <a:avLst/>
        </a:prstGeom>
      </xdr:spPr>
    </xdr:pic>
    <xdr:clientData/>
  </xdr:twoCellAnchor>
  <xdr:twoCellAnchor editAs="oneCell">
    <xdr:from>
      <xdr:col>1</xdr:col>
      <xdr:colOff>28575</xdr:colOff>
      <xdr:row>2191</xdr:row>
      <xdr:rowOff>76200</xdr:rowOff>
    </xdr:from>
    <xdr:to>
      <xdr:col>1</xdr:col>
      <xdr:colOff>511175</xdr:colOff>
      <xdr:row>2192</xdr:row>
      <xdr:rowOff>28575</xdr:rowOff>
    </xdr:to>
    <xdr:pic>
      <xdr:nvPicPr>
        <xdr:cNvPr id="7551" name="Subgraph-iam_alake">
          <a:extLst>
            <a:ext uri="{FF2B5EF4-FFF2-40B4-BE49-F238E27FC236}">
              <a16:creationId xmlns:a16="http://schemas.microsoft.com/office/drawing/2014/main" id="{F115D64C-FF22-4EF6-B99C-2D991FF9F7F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3796950"/>
          <a:ext cx="482600" cy="317500"/>
        </a:xfrm>
        <a:prstGeom prst="rect">
          <a:avLst/>
        </a:prstGeom>
      </xdr:spPr>
    </xdr:pic>
    <xdr:clientData/>
  </xdr:twoCellAnchor>
  <xdr:twoCellAnchor editAs="oneCell">
    <xdr:from>
      <xdr:col>1</xdr:col>
      <xdr:colOff>28575</xdr:colOff>
      <xdr:row>2192</xdr:row>
      <xdr:rowOff>73025</xdr:rowOff>
    </xdr:from>
    <xdr:to>
      <xdr:col>1</xdr:col>
      <xdr:colOff>511175</xdr:colOff>
      <xdr:row>2193</xdr:row>
      <xdr:rowOff>19050</xdr:rowOff>
    </xdr:to>
    <xdr:pic>
      <xdr:nvPicPr>
        <xdr:cNvPr id="7553" name="Subgraph-Fisiiblack">
          <a:extLst>
            <a:ext uri="{FF2B5EF4-FFF2-40B4-BE49-F238E27FC236}">
              <a16:creationId xmlns:a16="http://schemas.microsoft.com/office/drawing/2014/main" id="{A4711D03-9EDF-4198-8659-C36FFEC76F5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14165250"/>
          <a:ext cx="482600" cy="317500"/>
        </a:xfrm>
        <a:prstGeom prst="rect">
          <a:avLst/>
        </a:prstGeom>
      </xdr:spPr>
    </xdr:pic>
    <xdr:clientData/>
  </xdr:twoCellAnchor>
  <xdr:twoCellAnchor editAs="oneCell">
    <xdr:from>
      <xdr:col>1</xdr:col>
      <xdr:colOff>28575</xdr:colOff>
      <xdr:row>2193</xdr:row>
      <xdr:rowOff>69850</xdr:rowOff>
    </xdr:from>
    <xdr:to>
      <xdr:col>1</xdr:col>
      <xdr:colOff>511175</xdr:colOff>
      <xdr:row>2194</xdr:row>
      <xdr:rowOff>15875</xdr:rowOff>
    </xdr:to>
    <xdr:pic>
      <xdr:nvPicPr>
        <xdr:cNvPr id="7555" name="Subgraph-osho_otse">
          <a:extLst>
            <a:ext uri="{FF2B5EF4-FFF2-40B4-BE49-F238E27FC236}">
              <a16:creationId xmlns:a16="http://schemas.microsoft.com/office/drawing/2014/main" id="{3425DCF6-EF00-4670-80F7-436FF57EF79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14533550"/>
          <a:ext cx="482600" cy="317500"/>
        </a:xfrm>
        <a:prstGeom prst="rect">
          <a:avLst/>
        </a:prstGeom>
      </xdr:spPr>
    </xdr:pic>
    <xdr:clientData/>
  </xdr:twoCellAnchor>
  <xdr:twoCellAnchor editAs="oneCell">
    <xdr:from>
      <xdr:col>1</xdr:col>
      <xdr:colOff>28575</xdr:colOff>
      <xdr:row>2194</xdr:row>
      <xdr:rowOff>66675</xdr:rowOff>
    </xdr:from>
    <xdr:to>
      <xdr:col>1</xdr:col>
      <xdr:colOff>511175</xdr:colOff>
      <xdr:row>2195</xdr:row>
      <xdr:rowOff>6350</xdr:rowOff>
    </xdr:to>
    <xdr:pic>
      <xdr:nvPicPr>
        <xdr:cNvPr id="7557" name="Subgraph-thedoriswilkins">
          <a:extLst>
            <a:ext uri="{FF2B5EF4-FFF2-40B4-BE49-F238E27FC236}">
              <a16:creationId xmlns:a16="http://schemas.microsoft.com/office/drawing/2014/main" id="{37EEC6FB-8006-4814-A703-C09CD592DCD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4901850"/>
          <a:ext cx="482600" cy="317500"/>
        </a:xfrm>
        <a:prstGeom prst="rect">
          <a:avLst/>
        </a:prstGeom>
      </xdr:spPr>
    </xdr:pic>
    <xdr:clientData/>
  </xdr:twoCellAnchor>
  <xdr:twoCellAnchor editAs="oneCell">
    <xdr:from>
      <xdr:col>1</xdr:col>
      <xdr:colOff>28575</xdr:colOff>
      <xdr:row>2195</xdr:row>
      <xdr:rowOff>63500</xdr:rowOff>
    </xdr:from>
    <xdr:to>
      <xdr:col>1</xdr:col>
      <xdr:colOff>511175</xdr:colOff>
      <xdr:row>2196</xdr:row>
      <xdr:rowOff>9525</xdr:rowOff>
    </xdr:to>
    <xdr:pic>
      <xdr:nvPicPr>
        <xdr:cNvPr id="7559" name="Subgraph-Goodluck_eze1">
          <a:extLst>
            <a:ext uri="{FF2B5EF4-FFF2-40B4-BE49-F238E27FC236}">
              <a16:creationId xmlns:a16="http://schemas.microsoft.com/office/drawing/2014/main" id="{48CB1281-1A0B-4043-8884-274A70B14F1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5270150"/>
          <a:ext cx="482600" cy="317500"/>
        </a:xfrm>
        <a:prstGeom prst="rect">
          <a:avLst/>
        </a:prstGeom>
      </xdr:spPr>
    </xdr:pic>
    <xdr:clientData/>
  </xdr:twoCellAnchor>
  <xdr:twoCellAnchor editAs="oneCell">
    <xdr:from>
      <xdr:col>1</xdr:col>
      <xdr:colOff>28575</xdr:colOff>
      <xdr:row>2196</xdr:row>
      <xdr:rowOff>60325</xdr:rowOff>
    </xdr:from>
    <xdr:to>
      <xdr:col>1</xdr:col>
      <xdr:colOff>511175</xdr:colOff>
      <xdr:row>2197</xdr:row>
      <xdr:rowOff>6350</xdr:rowOff>
    </xdr:to>
    <xdr:pic>
      <xdr:nvPicPr>
        <xdr:cNvPr id="7561" name="Subgraph-belovedeyimofe">
          <a:extLst>
            <a:ext uri="{FF2B5EF4-FFF2-40B4-BE49-F238E27FC236}">
              <a16:creationId xmlns:a16="http://schemas.microsoft.com/office/drawing/2014/main" id="{705BA8D6-CC44-4B38-B2B7-44869F42C65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5638450"/>
          <a:ext cx="482600" cy="317500"/>
        </a:xfrm>
        <a:prstGeom prst="rect">
          <a:avLst/>
        </a:prstGeom>
      </xdr:spPr>
    </xdr:pic>
    <xdr:clientData/>
  </xdr:twoCellAnchor>
  <xdr:twoCellAnchor editAs="oneCell">
    <xdr:from>
      <xdr:col>1</xdr:col>
      <xdr:colOff>28575</xdr:colOff>
      <xdr:row>2197</xdr:row>
      <xdr:rowOff>57150</xdr:rowOff>
    </xdr:from>
    <xdr:to>
      <xdr:col>1</xdr:col>
      <xdr:colOff>511175</xdr:colOff>
      <xdr:row>2198</xdr:row>
      <xdr:rowOff>9525</xdr:rowOff>
    </xdr:to>
    <xdr:pic>
      <xdr:nvPicPr>
        <xdr:cNvPr id="7563" name="Subgraph-cloudspin_">
          <a:extLst>
            <a:ext uri="{FF2B5EF4-FFF2-40B4-BE49-F238E27FC236}">
              <a16:creationId xmlns:a16="http://schemas.microsoft.com/office/drawing/2014/main" id="{3C70A4D4-0787-4CC1-99C9-866ACCB403C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6006750"/>
          <a:ext cx="482600" cy="317500"/>
        </a:xfrm>
        <a:prstGeom prst="rect">
          <a:avLst/>
        </a:prstGeom>
      </xdr:spPr>
    </xdr:pic>
    <xdr:clientData/>
  </xdr:twoCellAnchor>
  <xdr:twoCellAnchor editAs="oneCell">
    <xdr:from>
      <xdr:col>1</xdr:col>
      <xdr:colOff>28575</xdr:colOff>
      <xdr:row>2198</xdr:row>
      <xdr:rowOff>53975</xdr:rowOff>
    </xdr:from>
    <xdr:to>
      <xdr:col>1</xdr:col>
      <xdr:colOff>511175</xdr:colOff>
      <xdr:row>2199</xdr:row>
      <xdr:rowOff>0</xdr:rowOff>
    </xdr:to>
    <xdr:pic>
      <xdr:nvPicPr>
        <xdr:cNvPr id="7565" name="Subgraph-simplyazeezah_">
          <a:extLst>
            <a:ext uri="{FF2B5EF4-FFF2-40B4-BE49-F238E27FC236}">
              <a16:creationId xmlns:a16="http://schemas.microsoft.com/office/drawing/2014/main" id="{420AEFC4-3241-4BD1-8862-5605F53DEA7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6375050"/>
          <a:ext cx="482600" cy="317500"/>
        </a:xfrm>
        <a:prstGeom prst="rect">
          <a:avLst/>
        </a:prstGeom>
      </xdr:spPr>
    </xdr:pic>
    <xdr:clientData/>
  </xdr:twoCellAnchor>
  <xdr:twoCellAnchor editAs="oneCell">
    <xdr:from>
      <xdr:col>1</xdr:col>
      <xdr:colOff>28575</xdr:colOff>
      <xdr:row>2199</xdr:row>
      <xdr:rowOff>50800</xdr:rowOff>
    </xdr:from>
    <xdr:to>
      <xdr:col>1</xdr:col>
      <xdr:colOff>511175</xdr:colOff>
      <xdr:row>2200</xdr:row>
      <xdr:rowOff>1058</xdr:rowOff>
    </xdr:to>
    <xdr:pic>
      <xdr:nvPicPr>
        <xdr:cNvPr id="7567" name="Subgraph-Fateehah__">
          <a:extLst>
            <a:ext uri="{FF2B5EF4-FFF2-40B4-BE49-F238E27FC236}">
              <a16:creationId xmlns:a16="http://schemas.microsoft.com/office/drawing/2014/main" id="{5C52FBA2-1AA9-48A7-9084-A91D59A77EE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6743350"/>
          <a:ext cx="482600" cy="317500"/>
        </a:xfrm>
        <a:prstGeom prst="rect">
          <a:avLst/>
        </a:prstGeom>
      </xdr:spPr>
    </xdr:pic>
    <xdr:clientData/>
  </xdr:twoCellAnchor>
  <xdr:twoCellAnchor editAs="oneCell">
    <xdr:from>
      <xdr:col>1</xdr:col>
      <xdr:colOff>28575</xdr:colOff>
      <xdr:row>2200</xdr:row>
      <xdr:rowOff>47625</xdr:rowOff>
    </xdr:from>
    <xdr:to>
      <xdr:col>1</xdr:col>
      <xdr:colOff>511175</xdr:colOff>
      <xdr:row>2201</xdr:row>
      <xdr:rowOff>1058</xdr:rowOff>
    </xdr:to>
    <xdr:pic>
      <xdr:nvPicPr>
        <xdr:cNvPr id="7569" name="Subgraph-heedah_">
          <a:extLst>
            <a:ext uri="{FF2B5EF4-FFF2-40B4-BE49-F238E27FC236}">
              <a16:creationId xmlns:a16="http://schemas.microsoft.com/office/drawing/2014/main" id="{7E552A67-EF3C-4E99-8B5C-A0781891356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7111650"/>
          <a:ext cx="482600" cy="317500"/>
        </a:xfrm>
        <a:prstGeom prst="rect">
          <a:avLst/>
        </a:prstGeom>
      </xdr:spPr>
    </xdr:pic>
    <xdr:clientData/>
  </xdr:twoCellAnchor>
  <xdr:twoCellAnchor editAs="oneCell">
    <xdr:from>
      <xdr:col>1</xdr:col>
      <xdr:colOff>28575</xdr:colOff>
      <xdr:row>2201</xdr:row>
      <xdr:rowOff>44450</xdr:rowOff>
    </xdr:from>
    <xdr:to>
      <xdr:col>1</xdr:col>
      <xdr:colOff>511175</xdr:colOff>
      <xdr:row>2201</xdr:row>
      <xdr:rowOff>361950</xdr:rowOff>
    </xdr:to>
    <xdr:pic>
      <xdr:nvPicPr>
        <xdr:cNvPr id="7571" name="Subgraph-the_ruqayyah">
          <a:extLst>
            <a:ext uri="{FF2B5EF4-FFF2-40B4-BE49-F238E27FC236}">
              <a16:creationId xmlns:a16="http://schemas.microsoft.com/office/drawing/2014/main" id="{DA749A12-E60B-42D1-8A9B-1A41E597ED3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7479950"/>
          <a:ext cx="482600" cy="317500"/>
        </a:xfrm>
        <a:prstGeom prst="rect">
          <a:avLst/>
        </a:prstGeom>
      </xdr:spPr>
    </xdr:pic>
    <xdr:clientData/>
  </xdr:twoCellAnchor>
  <xdr:twoCellAnchor editAs="oneCell">
    <xdr:from>
      <xdr:col>1</xdr:col>
      <xdr:colOff>28575</xdr:colOff>
      <xdr:row>2202</xdr:row>
      <xdr:rowOff>41275</xdr:rowOff>
    </xdr:from>
    <xdr:to>
      <xdr:col>1</xdr:col>
      <xdr:colOff>511175</xdr:colOff>
      <xdr:row>2202</xdr:row>
      <xdr:rowOff>358775</xdr:rowOff>
    </xdr:to>
    <xdr:pic>
      <xdr:nvPicPr>
        <xdr:cNvPr id="7573" name="Subgraph-HabeebahKareem">
          <a:extLst>
            <a:ext uri="{FF2B5EF4-FFF2-40B4-BE49-F238E27FC236}">
              <a16:creationId xmlns:a16="http://schemas.microsoft.com/office/drawing/2014/main" id="{CB7FD982-4379-4EA4-8CF9-A17660B3A60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7848250"/>
          <a:ext cx="482600" cy="317500"/>
        </a:xfrm>
        <a:prstGeom prst="rect">
          <a:avLst/>
        </a:prstGeom>
      </xdr:spPr>
    </xdr:pic>
    <xdr:clientData/>
  </xdr:twoCellAnchor>
  <xdr:twoCellAnchor editAs="oneCell">
    <xdr:from>
      <xdr:col>1</xdr:col>
      <xdr:colOff>28575</xdr:colOff>
      <xdr:row>2203</xdr:row>
      <xdr:rowOff>38100</xdr:rowOff>
    </xdr:from>
    <xdr:to>
      <xdr:col>1</xdr:col>
      <xdr:colOff>511175</xdr:colOff>
      <xdr:row>2203</xdr:row>
      <xdr:rowOff>349250</xdr:rowOff>
    </xdr:to>
    <xdr:pic>
      <xdr:nvPicPr>
        <xdr:cNvPr id="7575" name="Subgraph-Khabirr_">
          <a:extLst>
            <a:ext uri="{FF2B5EF4-FFF2-40B4-BE49-F238E27FC236}">
              <a16:creationId xmlns:a16="http://schemas.microsoft.com/office/drawing/2014/main" id="{34C0D101-B3C2-4119-B094-B96F15F007F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18216550"/>
          <a:ext cx="482600" cy="317500"/>
        </a:xfrm>
        <a:prstGeom prst="rect">
          <a:avLst/>
        </a:prstGeom>
      </xdr:spPr>
    </xdr:pic>
    <xdr:clientData/>
  </xdr:twoCellAnchor>
  <xdr:twoCellAnchor editAs="oneCell">
    <xdr:from>
      <xdr:col>1</xdr:col>
      <xdr:colOff>28575</xdr:colOff>
      <xdr:row>2204</xdr:row>
      <xdr:rowOff>34925</xdr:rowOff>
    </xdr:from>
    <xdr:to>
      <xdr:col>1</xdr:col>
      <xdr:colOff>511175</xdr:colOff>
      <xdr:row>2204</xdr:row>
      <xdr:rowOff>352425</xdr:rowOff>
    </xdr:to>
    <xdr:pic>
      <xdr:nvPicPr>
        <xdr:cNvPr id="7577" name="Subgraph-Ayomituntide_">
          <a:extLst>
            <a:ext uri="{FF2B5EF4-FFF2-40B4-BE49-F238E27FC236}">
              <a16:creationId xmlns:a16="http://schemas.microsoft.com/office/drawing/2014/main" id="{D3F79A5B-B7CB-43F2-B809-95DD8D3E95D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18584850"/>
          <a:ext cx="482600" cy="317500"/>
        </a:xfrm>
        <a:prstGeom prst="rect">
          <a:avLst/>
        </a:prstGeom>
      </xdr:spPr>
    </xdr:pic>
    <xdr:clientData/>
  </xdr:twoCellAnchor>
  <xdr:twoCellAnchor editAs="oneCell">
    <xdr:from>
      <xdr:col>1</xdr:col>
      <xdr:colOff>28575</xdr:colOff>
      <xdr:row>2205</xdr:row>
      <xdr:rowOff>31750</xdr:rowOff>
    </xdr:from>
    <xdr:to>
      <xdr:col>1</xdr:col>
      <xdr:colOff>511175</xdr:colOff>
      <xdr:row>2205</xdr:row>
      <xdr:rowOff>349250</xdr:rowOff>
    </xdr:to>
    <xdr:pic>
      <xdr:nvPicPr>
        <xdr:cNvPr id="7579" name="Subgraph-officialsweetch">
          <a:extLst>
            <a:ext uri="{FF2B5EF4-FFF2-40B4-BE49-F238E27FC236}">
              <a16:creationId xmlns:a16="http://schemas.microsoft.com/office/drawing/2014/main" id="{488C5ECC-E711-4E1B-A2AC-58D0B6ADA63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18953150"/>
          <a:ext cx="482600" cy="317500"/>
        </a:xfrm>
        <a:prstGeom prst="rect">
          <a:avLst/>
        </a:prstGeom>
      </xdr:spPr>
    </xdr:pic>
    <xdr:clientData/>
  </xdr:twoCellAnchor>
  <xdr:twoCellAnchor editAs="oneCell">
    <xdr:from>
      <xdr:col>1</xdr:col>
      <xdr:colOff>28575</xdr:colOff>
      <xdr:row>2206</xdr:row>
      <xdr:rowOff>28575</xdr:rowOff>
    </xdr:from>
    <xdr:to>
      <xdr:col>1</xdr:col>
      <xdr:colOff>511175</xdr:colOff>
      <xdr:row>2206</xdr:row>
      <xdr:rowOff>352425</xdr:rowOff>
    </xdr:to>
    <xdr:pic>
      <xdr:nvPicPr>
        <xdr:cNvPr id="7581" name="Subgraph-Ipheesto">
          <a:extLst>
            <a:ext uri="{FF2B5EF4-FFF2-40B4-BE49-F238E27FC236}">
              <a16:creationId xmlns:a16="http://schemas.microsoft.com/office/drawing/2014/main" id="{29F470F8-AB3B-49A6-BFCE-5620681E7FB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19321450"/>
          <a:ext cx="482600" cy="317500"/>
        </a:xfrm>
        <a:prstGeom prst="rect">
          <a:avLst/>
        </a:prstGeom>
      </xdr:spPr>
    </xdr:pic>
    <xdr:clientData/>
  </xdr:twoCellAnchor>
  <xdr:twoCellAnchor editAs="oneCell">
    <xdr:from>
      <xdr:col>1</xdr:col>
      <xdr:colOff>28575</xdr:colOff>
      <xdr:row>2207</xdr:row>
      <xdr:rowOff>25400</xdr:rowOff>
    </xdr:from>
    <xdr:to>
      <xdr:col>1</xdr:col>
      <xdr:colOff>511175</xdr:colOff>
      <xdr:row>2207</xdr:row>
      <xdr:rowOff>342900</xdr:rowOff>
    </xdr:to>
    <xdr:pic>
      <xdr:nvPicPr>
        <xdr:cNvPr id="7583" name="Subgraph-the_erudite_">
          <a:extLst>
            <a:ext uri="{FF2B5EF4-FFF2-40B4-BE49-F238E27FC236}">
              <a16:creationId xmlns:a16="http://schemas.microsoft.com/office/drawing/2014/main" id="{6DD8B4C5-4252-458E-818E-573BAF5B92A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19689750"/>
          <a:ext cx="482600" cy="317500"/>
        </a:xfrm>
        <a:prstGeom prst="rect">
          <a:avLst/>
        </a:prstGeom>
      </xdr:spPr>
    </xdr:pic>
    <xdr:clientData/>
  </xdr:twoCellAnchor>
  <xdr:twoCellAnchor editAs="oneCell">
    <xdr:from>
      <xdr:col>1</xdr:col>
      <xdr:colOff>28575</xdr:colOff>
      <xdr:row>2208</xdr:row>
      <xdr:rowOff>22225</xdr:rowOff>
    </xdr:from>
    <xdr:to>
      <xdr:col>1</xdr:col>
      <xdr:colOff>511175</xdr:colOff>
      <xdr:row>2208</xdr:row>
      <xdr:rowOff>339725</xdr:rowOff>
    </xdr:to>
    <xdr:pic>
      <xdr:nvPicPr>
        <xdr:cNvPr id="7585" name="Subgraph-mophairedweirdo">
          <a:extLst>
            <a:ext uri="{FF2B5EF4-FFF2-40B4-BE49-F238E27FC236}">
              <a16:creationId xmlns:a16="http://schemas.microsoft.com/office/drawing/2014/main" id="{52500D55-F29B-4647-9A66-73A99A38F47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0058050"/>
          <a:ext cx="482600" cy="317500"/>
        </a:xfrm>
        <a:prstGeom prst="rect">
          <a:avLst/>
        </a:prstGeom>
      </xdr:spPr>
    </xdr:pic>
    <xdr:clientData/>
  </xdr:twoCellAnchor>
  <xdr:twoCellAnchor editAs="oneCell">
    <xdr:from>
      <xdr:col>1</xdr:col>
      <xdr:colOff>28575</xdr:colOff>
      <xdr:row>2209</xdr:row>
      <xdr:rowOff>19050</xdr:rowOff>
    </xdr:from>
    <xdr:to>
      <xdr:col>1</xdr:col>
      <xdr:colOff>511175</xdr:colOff>
      <xdr:row>2209</xdr:row>
      <xdr:rowOff>330200</xdr:rowOff>
    </xdr:to>
    <xdr:pic>
      <xdr:nvPicPr>
        <xdr:cNvPr id="7587" name="Subgraph-trinaisbored">
          <a:extLst>
            <a:ext uri="{FF2B5EF4-FFF2-40B4-BE49-F238E27FC236}">
              <a16:creationId xmlns:a16="http://schemas.microsoft.com/office/drawing/2014/main" id="{AC30A4F6-DED2-4B18-B510-B4EB3AD83F6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0426350"/>
          <a:ext cx="482600" cy="317500"/>
        </a:xfrm>
        <a:prstGeom prst="rect">
          <a:avLst/>
        </a:prstGeom>
      </xdr:spPr>
    </xdr:pic>
    <xdr:clientData/>
  </xdr:twoCellAnchor>
  <xdr:twoCellAnchor editAs="oneCell">
    <xdr:from>
      <xdr:col>1</xdr:col>
      <xdr:colOff>28575</xdr:colOff>
      <xdr:row>2210</xdr:row>
      <xdr:rowOff>15875</xdr:rowOff>
    </xdr:from>
    <xdr:to>
      <xdr:col>1</xdr:col>
      <xdr:colOff>511175</xdr:colOff>
      <xdr:row>2210</xdr:row>
      <xdr:rowOff>333375</xdr:rowOff>
    </xdr:to>
    <xdr:pic>
      <xdr:nvPicPr>
        <xdr:cNvPr id="7589" name="Subgraph-Sadcastic2">
          <a:extLst>
            <a:ext uri="{FF2B5EF4-FFF2-40B4-BE49-F238E27FC236}">
              <a16:creationId xmlns:a16="http://schemas.microsoft.com/office/drawing/2014/main" id="{73EA8C8C-767B-4754-A135-BD378A42D89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0794650"/>
          <a:ext cx="482600" cy="317500"/>
        </a:xfrm>
        <a:prstGeom prst="rect">
          <a:avLst/>
        </a:prstGeom>
      </xdr:spPr>
    </xdr:pic>
    <xdr:clientData/>
  </xdr:twoCellAnchor>
  <xdr:twoCellAnchor editAs="oneCell">
    <xdr:from>
      <xdr:col>1</xdr:col>
      <xdr:colOff>28575</xdr:colOff>
      <xdr:row>2211</xdr:row>
      <xdr:rowOff>12700</xdr:rowOff>
    </xdr:from>
    <xdr:to>
      <xdr:col>1</xdr:col>
      <xdr:colOff>511175</xdr:colOff>
      <xdr:row>2211</xdr:row>
      <xdr:rowOff>330200</xdr:rowOff>
    </xdr:to>
    <xdr:pic>
      <xdr:nvPicPr>
        <xdr:cNvPr id="7591" name="Subgraph-_omeizaa">
          <a:extLst>
            <a:ext uri="{FF2B5EF4-FFF2-40B4-BE49-F238E27FC236}">
              <a16:creationId xmlns:a16="http://schemas.microsoft.com/office/drawing/2014/main" id="{76B17E4B-E005-4F88-B47D-B21D7E8CB72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1162950"/>
          <a:ext cx="482600" cy="317500"/>
        </a:xfrm>
        <a:prstGeom prst="rect">
          <a:avLst/>
        </a:prstGeom>
      </xdr:spPr>
    </xdr:pic>
    <xdr:clientData/>
  </xdr:twoCellAnchor>
  <xdr:twoCellAnchor editAs="oneCell">
    <xdr:from>
      <xdr:col>1</xdr:col>
      <xdr:colOff>28575</xdr:colOff>
      <xdr:row>2212</xdr:row>
      <xdr:rowOff>9525</xdr:rowOff>
    </xdr:from>
    <xdr:to>
      <xdr:col>1</xdr:col>
      <xdr:colOff>511175</xdr:colOff>
      <xdr:row>2212</xdr:row>
      <xdr:rowOff>333375</xdr:rowOff>
    </xdr:to>
    <xdr:pic>
      <xdr:nvPicPr>
        <xdr:cNvPr id="7593" name="Subgraph-EmekaTheGreat16">
          <a:extLst>
            <a:ext uri="{FF2B5EF4-FFF2-40B4-BE49-F238E27FC236}">
              <a16:creationId xmlns:a16="http://schemas.microsoft.com/office/drawing/2014/main" id="{ADE69CF6-8F3A-44F2-A22F-50197545574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1531250"/>
          <a:ext cx="482600" cy="317500"/>
        </a:xfrm>
        <a:prstGeom prst="rect">
          <a:avLst/>
        </a:prstGeom>
      </xdr:spPr>
    </xdr:pic>
    <xdr:clientData/>
  </xdr:twoCellAnchor>
  <xdr:twoCellAnchor editAs="oneCell">
    <xdr:from>
      <xdr:col>1</xdr:col>
      <xdr:colOff>28575</xdr:colOff>
      <xdr:row>2213</xdr:row>
      <xdr:rowOff>6350</xdr:rowOff>
    </xdr:from>
    <xdr:to>
      <xdr:col>1</xdr:col>
      <xdr:colOff>511175</xdr:colOff>
      <xdr:row>2213</xdr:row>
      <xdr:rowOff>323850</xdr:rowOff>
    </xdr:to>
    <xdr:pic>
      <xdr:nvPicPr>
        <xdr:cNvPr id="7595" name="Subgraph-considerthecash">
          <a:extLst>
            <a:ext uri="{FF2B5EF4-FFF2-40B4-BE49-F238E27FC236}">
              <a16:creationId xmlns:a16="http://schemas.microsoft.com/office/drawing/2014/main" id="{D4C2945A-39F0-4D2F-B3DC-49F01F82AC5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1899550"/>
          <a:ext cx="482600" cy="317500"/>
        </a:xfrm>
        <a:prstGeom prst="rect">
          <a:avLst/>
        </a:prstGeom>
      </xdr:spPr>
    </xdr:pic>
    <xdr:clientData/>
  </xdr:twoCellAnchor>
  <xdr:twoCellAnchor editAs="oneCell">
    <xdr:from>
      <xdr:col>1</xdr:col>
      <xdr:colOff>28575</xdr:colOff>
      <xdr:row>2214</xdr:row>
      <xdr:rowOff>3175</xdr:rowOff>
    </xdr:from>
    <xdr:to>
      <xdr:col>1</xdr:col>
      <xdr:colOff>511175</xdr:colOff>
      <xdr:row>2214</xdr:row>
      <xdr:rowOff>320675</xdr:rowOff>
    </xdr:to>
    <xdr:pic>
      <xdr:nvPicPr>
        <xdr:cNvPr id="7597" name="Subgraph-JadHustler">
          <a:extLst>
            <a:ext uri="{FF2B5EF4-FFF2-40B4-BE49-F238E27FC236}">
              <a16:creationId xmlns:a16="http://schemas.microsoft.com/office/drawing/2014/main" id="{FE062855-1BC1-4974-9963-38A2E177C67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2267850"/>
          <a:ext cx="482600" cy="317500"/>
        </a:xfrm>
        <a:prstGeom prst="rect">
          <a:avLst/>
        </a:prstGeom>
      </xdr:spPr>
    </xdr:pic>
    <xdr:clientData/>
  </xdr:twoCellAnchor>
  <xdr:twoCellAnchor editAs="oneCell">
    <xdr:from>
      <xdr:col>1</xdr:col>
      <xdr:colOff>28575</xdr:colOff>
      <xdr:row>2215</xdr:row>
      <xdr:rowOff>0</xdr:rowOff>
    </xdr:from>
    <xdr:to>
      <xdr:col>1</xdr:col>
      <xdr:colOff>511175</xdr:colOff>
      <xdr:row>2215</xdr:row>
      <xdr:rowOff>311150</xdr:rowOff>
    </xdr:to>
    <xdr:pic>
      <xdr:nvPicPr>
        <xdr:cNvPr id="7599" name="Subgraph-CrowderSzn">
          <a:extLst>
            <a:ext uri="{FF2B5EF4-FFF2-40B4-BE49-F238E27FC236}">
              <a16:creationId xmlns:a16="http://schemas.microsoft.com/office/drawing/2014/main" id="{3D3202D0-910D-43BB-B2C2-0DD9CB2F1BB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22636150"/>
          <a:ext cx="482600" cy="317500"/>
        </a:xfrm>
        <a:prstGeom prst="rect">
          <a:avLst/>
        </a:prstGeom>
      </xdr:spPr>
    </xdr:pic>
    <xdr:clientData/>
  </xdr:twoCellAnchor>
  <xdr:twoCellAnchor editAs="oneCell">
    <xdr:from>
      <xdr:col>1</xdr:col>
      <xdr:colOff>28575</xdr:colOff>
      <xdr:row>2215</xdr:row>
      <xdr:rowOff>368300</xdr:rowOff>
    </xdr:from>
    <xdr:to>
      <xdr:col>1</xdr:col>
      <xdr:colOff>511175</xdr:colOff>
      <xdr:row>2216</xdr:row>
      <xdr:rowOff>314325</xdr:rowOff>
    </xdr:to>
    <xdr:pic>
      <xdr:nvPicPr>
        <xdr:cNvPr id="7601" name="Subgraph-nidha_x">
          <a:extLst>
            <a:ext uri="{FF2B5EF4-FFF2-40B4-BE49-F238E27FC236}">
              <a16:creationId xmlns:a16="http://schemas.microsoft.com/office/drawing/2014/main" id="{AF32A5D7-EA84-41CC-99B7-242644F614E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23004450"/>
          <a:ext cx="482600" cy="317500"/>
        </a:xfrm>
        <a:prstGeom prst="rect">
          <a:avLst/>
        </a:prstGeom>
      </xdr:spPr>
    </xdr:pic>
    <xdr:clientData/>
  </xdr:twoCellAnchor>
  <xdr:twoCellAnchor editAs="oneCell">
    <xdr:from>
      <xdr:col>1</xdr:col>
      <xdr:colOff>28575</xdr:colOff>
      <xdr:row>2216</xdr:row>
      <xdr:rowOff>365125</xdr:rowOff>
    </xdr:from>
    <xdr:to>
      <xdr:col>1</xdr:col>
      <xdr:colOff>511175</xdr:colOff>
      <xdr:row>2217</xdr:row>
      <xdr:rowOff>311150</xdr:rowOff>
    </xdr:to>
    <xdr:pic>
      <xdr:nvPicPr>
        <xdr:cNvPr id="7603" name="Subgraph-FultzWRLD999">
          <a:extLst>
            <a:ext uri="{FF2B5EF4-FFF2-40B4-BE49-F238E27FC236}">
              <a16:creationId xmlns:a16="http://schemas.microsoft.com/office/drawing/2014/main" id="{17186A55-E1F7-4D19-901F-BACFFB3F136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3372750"/>
          <a:ext cx="482600" cy="317500"/>
        </a:xfrm>
        <a:prstGeom prst="rect">
          <a:avLst/>
        </a:prstGeom>
      </xdr:spPr>
    </xdr:pic>
    <xdr:clientData/>
  </xdr:twoCellAnchor>
  <xdr:twoCellAnchor editAs="oneCell">
    <xdr:from>
      <xdr:col>1</xdr:col>
      <xdr:colOff>28575</xdr:colOff>
      <xdr:row>2217</xdr:row>
      <xdr:rowOff>361950</xdr:rowOff>
    </xdr:from>
    <xdr:to>
      <xdr:col>1</xdr:col>
      <xdr:colOff>511175</xdr:colOff>
      <xdr:row>2218</xdr:row>
      <xdr:rowOff>314325</xdr:rowOff>
    </xdr:to>
    <xdr:pic>
      <xdr:nvPicPr>
        <xdr:cNvPr id="7605" name="Subgraph-icy_cwood">
          <a:extLst>
            <a:ext uri="{FF2B5EF4-FFF2-40B4-BE49-F238E27FC236}">
              <a16:creationId xmlns:a16="http://schemas.microsoft.com/office/drawing/2014/main" id="{46D422AA-3CE8-41A1-A988-FC6928AF487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3741050"/>
          <a:ext cx="482600" cy="317500"/>
        </a:xfrm>
        <a:prstGeom prst="rect">
          <a:avLst/>
        </a:prstGeom>
      </xdr:spPr>
    </xdr:pic>
    <xdr:clientData/>
  </xdr:twoCellAnchor>
  <xdr:twoCellAnchor editAs="oneCell">
    <xdr:from>
      <xdr:col>1</xdr:col>
      <xdr:colOff>28575</xdr:colOff>
      <xdr:row>2218</xdr:row>
      <xdr:rowOff>358775</xdr:rowOff>
    </xdr:from>
    <xdr:to>
      <xdr:col>1</xdr:col>
      <xdr:colOff>511175</xdr:colOff>
      <xdr:row>2219</xdr:row>
      <xdr:rowOff>304800</xdr:rowOff>
    </xdr:to>
    <xdr:pic>
      <xdr:nvPicPr>
        <xdr:cNvPr id="7607" name="Subgraph-MotorCityBread4">
          <a:extLst>
            <a:ext uri="{FF2B5EF4-FFF2-40B4-BE49-F238E27FC236}">
              <a16:creationId xmlns:a16="http://schemas.microsoft.com/office/drawing/2014/main" id="{AACEA079-AA9B-49A0-A275-FFB01C9486D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4109350"/>
          <a:ext cx="482600" cy="317500"/>
        </a:xfrm>
        <a:prstGeom prst="rect">
          <a:avLst/>
        </a:prstGeom>
      </xdr:spPr>
    </xdr:pic>
    <xdr:clientData/>
  </xdr:twoCellAnchor>
  <xdr:twoCellAnchor editAs="oneCell">
    <xdr:from>
      <xdr:col>1</xdr:col>
      <xdr:colOff>28575</xdr:colOff>
      <xdr:row>2219</xdr:row>
      <xdr:rowOff>355600</xdr:rowOff>
    </xdr:from>
    <xdr:to>
      <xdr:col>1</xdr:col>
      <xdr:colOff>511175</xdr:colOff>
      <xdr:row>2220</xdr:row>
      <xdr:rowOff>301625</xdr:rowOff>
    </xdr:to>
    <xdr:pic>
      <xdr:nvPicPr>
        <xdr:cNvPr id="7609" name="Subgraph-malicethemook">
          <a:extLst>
            <a:ext uri="{FF2B5EF4-FFF2-40B4-BE49-F238E27FC236}">
              <a16:creationId xmlns:a16="http://schemas.microsoft.com/office/drawing/2014/main" id="{1FD9CA06-265A-44C0-A3B9-C13A1B5FD13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4477650"/>
          <a:ext cx="482600" cy="317500"/>
        </a:xfrm>
        <a:prstGeom prst="rect">
          <a:avLst/>
        </a:prstGeom>
      </xdr:spPr>
    </xdr:pic>
    <xdr:clientData/>
  </xdr:twoCellAnchor>
  <xdr:twoCellAnchor editAs="oneCell">
    <xdr:from>
      <xdr:col>1</xdr:col>
      <xdr:colOff>28575</xdr:colOff>
      <xdr:row>2220</xdr:row>
      <xdr:rowOff>352425</xdr:rowOff>
    </xdr:from>
    <xdr:to>
      <xdr:col>1</xdr:col>
      <xdr:colOff>511175</xdr:colOff>
      <xdr:row>2221</xdr:row>
      <xdr:rowOff>292100</xdr:rowOff>
    </xdr:to>
    <xdr:pic>
      <xdr:nvPicPr>
        <xdr:cNvPr id="7611" name="Subgraph-RavensMCU">
          <a:extLst>
            <a:ext uri="{FF2B5EF4-FFF2-40B4-BE49-F238E27FC236}">
              <a16:creationId xmlns:a16="http://schemas.microsoft.com/office/drawing/2014/main" id="{C9F7CC0C-8476-4832-B17D-76DA1970347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4845950"/>
          <a:ext cx="482600" cy="317500"/>
        </a:xfrm>
        <a:prstGeom prst="rect">
          <a:avLst/>
        </a:prstGeom>
      </xdr:spPr>
    </xdr:pic>
    <xdr:clientData/>
  </xdr:twoCellAnchor>
  <xdr:twoCellAnchor editAs="oneCell">
    <xdr:from>
      <xdr:col>1</xdr:col>
      <xdr:colOff>28575</xdr:colOff>
      <xdr:row>2221</xdr:row>
      <xdr:rowOff>349250</xdr:rowOff>
    </xdr:from>
    <xdr:to>
      <xdr:col>1</xdr:col>
      <xdr:colOff>511175</xdr:colOff>
      <xdr:row>2222</xdr:row>
      <xdr:rowOff>295275</xdr:rowOff>
    </xdr:to>
    <xdr:pic>
      <xdr:nvPicPr>
        <xdr:cNvPr id="7613" name="Subgraph-NotAMook">
          <a:extLst>
            <a:ext uri="{FF2B5EF4-FFF2-40B4-BE49-F238E27FC236}">
              <a16:creationId xmlns:a16="http://schemas.microsoft.com/office/drawing/2014/main" id="{99A90B66-CDA0-47B0-87B2-9DA2C15AB45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5214250"/>
          <a:ext cx="482600" cy="317500"/>
        </a:xfrm>
        <a:prstGeom prst="rect">
          <a:avLst/>
        </a:prstGeom>
      </xdr:spPr>
    </xdr:pic>
    <xdr:clientData/>
  </xdr:twoCellAnchor>
  <xdr:twoCellAnchor editAs="oneCell">
    <xdr:from>
      <xdr:col>1</xdr:col>
      <xdr:colOff>28575</xdr:colOff>
      <xdr:row>2222</xdr:row>
      <xdr:rowOff>346075</xdr:rowOff>
    </xdr:from>
    <xdr:to>
      <xdr:col>1</xdr:col>
      <xdr:colOff>511175</xdr:colOff>
      <xdr:row>2223</xdr:row>
      <xdr:rowOff>292100</xdr:rowOff>
    </xdr:to>
    <xdr:pic>
      <xdr:nvPicPr>
        <xdr:cNvPr id="7615" name="Subgraph-coresters">
          <a:extLst>
            <a:ext uri="{FF2B5EF4-FFF2-40B4-BE49-F238E27FC236}">
              <a16:creationId xmlns:a16="http://schemas.microsoft.com/office/drawing/2014/main" id="{78782A95-2C2E-4790-B94C-86289183640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5582550"/>
          <a:ext cx="482600" cy="317500"/>
        </a:xfrm>
        <a:prstGeom prst="rect">
          <a:avLst/>
        </a:prstGeom>
      </xdr:spPr>
    </xdr:pic>
    <xdr:clientData/>
  </xdr:twoCellAnchor>
  <xdr:twoCellAnchor editAs="oneCell">
    <xdr:from>
      <xdr:col>1</xdr:col>
      <xdr:colOff>28575</xdr:colOff>
      <xdr:row>2223</xdr:row>
      <xdr:rowOff>342900</xdr:rowOff>
    </xdr:from>
    <xdr:to>
      <xdr:col>1</xdr:col>
      <xdr:colOff>511175</xdr:colOff>
      <xdr:row>2224</xdr:row>
      <xdr:rowOff>295275</xdr:rowOff>
    </xdr:to>
    <xdr:pic>
      <xdr:nvPicPr>
        <xdr:cNvPr id="7617" name="Subgraph-TBNxDL0">
          <a:extLst>
            <a:ext uri="{FF2B5EF4-FFF2-40B4-BE49-F238E27FC236}">
              <a16:creationId xmlns:a16="http://schemas.microsoft.com/office/drawing/2014/main" id="{103B8925-3120-4B28-BF12-0452D2C2898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5950850"/>
          <a:ext cx="482600" cy="317500"/>
        </a:xfrm>
        <a:prstGeom prst="rect">
          <a:avLst/>
        </a:prstGeom>
      </xdr:spPr>
    </xdr:pic>
    <xdr:clientData/>
  </xdr:twoCellAnchor>
  <xdr:twoCellAnchor editAs="oneCell">
    <xdr:from>
      <xdr:col>1</xdr:col>
      <xdr:colOff>28575</xdr:colOff>
      <xdr:row>2224</xdr:row>
      <xdr:rowOff>339725</xdr:rowOff>
    </xdr:from>
    <xdr:to>
      <xdr:col>1</xdr:col>
      <xdr:colOff>511175</xdr:colOff>
      <xdr:row>2225</xdr:row>
      <xdr:rowOff>285750</xdr:rowOff>
    </xdr:to>
    <xdr:pic>
      <xdr:nvPicPr>
        <xdr:cNvPr id="7619" name="Subgraph-IcyBlueArrow">
          <a:extLst>
            <a:ext uri="{FF2B5EF4-FFF2-40B4-BE49-F238E27FC236}">
              <a16:creationId xmlns:a16="http://schemas.microsoft.com/office/drawing/2014/main" id="{CB3A93E2-142E-4AF9-A758-67A89B831AA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6319150"/>
          <a:ext cx="482600" cy="317500"/>
        </a:xfrm>
        <a:prstGeom prst="rect">
          <a:avLst/>
        </a:prstGeom>
      </xdr:spPr>
    </xdr:pic>
    <xdr:clientData/>
  </xdr:twoCellAnchor>
  <xdr:twoCellAnchor editAs="oneCell">
    <xdr:from>
      <xdr:col>1</xdr:col>
      <xdr:colOff>28575</xdr:colOff>
      <xdr:row>2225</xdr:row>
      <xdr:rowOff>336550</xdr:rowOff>
    </xdr:from>
    <xdr:to>
      <xdr:col>1</xdr:col>
      <xdr:colOff>511175</xdr:colOff>
      <xdr:row>2226</xdr:row>
      <xdr:rowOff>282575</xdr:rowOff>
    </xdr:to>
    <xdr:pic>
      <xdr:nvPicPr>
        <xdr:cNvPr id="7621" name="Subgraph-LockdownSimmons">
          <a:extLst>
            <a:ext uri="{FF2B5EF4-FFF2-40B4-BE49-F238E27FC236}">
              <a16:creationId xmlns:a16="http://schemas.microsoft.com/office/drawing/2014/main" id="{D49200E1-202F-4608-B56D-0E7B9D64561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6687450"/>
          <a:ext cx="482600" cy="317500"/>
        </a:xfrm>
        <a:prstGeom prst="rect">
          <a:avLst/>
        </a:prstGeom>
      </xdr:spPr>
    </xdr:pic>
    <xdr:clientData/>
  </xdr:twoCellAnchor>
  <xdr:twoCellAnchor editAs="oneCell">
    <xdr:from>
      <xdr:col>1</xdr:col>
      <xdr:colOff>28575</xdr:colOff>
      <xdr:row>2226</xdr:row>
      <xdr:rowOff>333375</xdr:rowOff>
    </xdr:from>
    <xdr:to>
      <xdr:col>1</xdr:col>
      <xdr:colOff>511175</xdr:colOff>
      <xdr:row>2227</xdr:row>
      <xdr:rowOff>273050</xdr:rowOff>
    </xdr:to>
    <xdr:pic>
      <xdr:nvPicPr>
        <xdr:cNvPr id="7623" name="Subgraph-LobCityBlake">
          <a:extLst>
            <a:ext uri="{FF2B5EF4-FFF2-40B4-BE49-F238E27FC236}">
              <a16:creationId xmlns:a16="http://schemas.microsoft.com/office/drawing/2014/main" id="{D624ABA5-A985-4DFD-8031-529399878B8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7055750"/>
          <a:ext cx="482600" cy="317500"/>
        </a:xfrm>
        <a:prstGeom prst="rect">
          <a:avLst/>
        </a:prstGeom>
      </xdr:spPr>
    </xdr:pic>
    <xdr:clientData/>
  </xdr:twoCellAnchor>
  <xdr:twoCellAnchor editAs="oneCell">
    <xdr:from>
      <xdr:col>1</xdr:col>
      <xdr:colOff>28575</xdr:colOff>
      <xdr:row>2227</xdr:row>
      <xdr:rowOff>330200</xdr:rowOff>
    </xdr:from>
    <xdr:to>
      <xdr:col>1</xdr:col>
      <xdr:colOff>511175</xdr:colOff>
      <xdr:row>2228</xdr:row>
      <xdr:rowOff>276225</xdr:rowOff>
    </xdr:to>
    <xdr:pic>
      <xdr:nvPicPr>
        <xdr:cNvPr id="7625" name="Subgraph-K8rlo">
          <a:extLst>
            <a:ext uri="{FF2B5EF4-FFF2-40B4-BE49-F238E27FC236}">
              <a16:creationId xmlns:a16="http://schemas.microsoft.com/office/drawing/2014/main" id="{BFB00609-DA1E-4BD1-ADBB-40769542CD4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7424050"/>
          <a:ext cx="482600" cy="317500"/>
        </a:xfrm>
        <a:prstGeom prst="rect">
          <a:avLst/>
        </a:prstGeom>
      </xdr:spPr>
    </xdr:pic>
    <xdr:clientData/>
  </xdr:twoCellAnchor>
  <xdr:twoCellAnchor editAs="oneCell">
    <xdr:from>
      <xdr:col>1</xdr:col>
      <xdr:colOff>28575</xdr:colOff>
      <xdr:row>2228</xdr:row>
      <xdr:rowOff>327025</xdr:rowOff>
    </xdr:from>
    <xdr:to>
      <xdr:col>1</xdr:col>
      <xdr:colOff>511175</xdr:colOff>
      <xdr:row>2229</xdr:row>
      <xdr:rowOff>273050</xdr:rowOff>
    </xdr:to>
    <xdr:pic>
      <xdr:nvPicPr>
        <xdr:cNvPr id="7627" name="Subgraph-christian_szn">
          <a:extLst>
            <a:ext uri="{FF2B5EF4-FFF2-40B4-BE49-F238E27FC236}">
              <a16:creationId xmlns:a16="http://schemas.microsoft.com/office/drawing/2014/main" id="{30B7ADC3-759B-40DF-9870-1D0784BB755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7792350"/>
          <a:ext cx="482600" cy="317500"/>
        </a:xfrm>
        <a:prstGeom prst="rect">
          <a:avLst/>
        </a:prstGeom>
      </xdr:spPr>
    </xdr:pic>
    <xdr:clientData/>
  </xdr:twoCellAnchor>
  <xdr:twoCellAnchor editAs="oneCell">
    <xdr:from>
      <xdr:col>1</xdr:col>
      <xdr:colOff>28575</xdr:colOff>
      <xdr:row>2229</xdr:row>
      <xdr:rowOff>323850</xdr:rowOff>
    </xdr:from>
    <xdr:to>
      <xdr:col>1</xdr:col>
      <xdr:colOff>511175</xdr:colOff>
      <xdr:row>2230</xdr:row>
      <xdr:rowOff>276225</xdr:rowOff>
    </xdr:to>
    <xdr:pic>
      <xdr:nvPicPr>
        <xdr:cNvPr id="7629" name="Subgraph-WLRjack">
          <a:extLst>
            <a:ext uri="{FF2B5EF4-FFF2-40B4-BE49-F238E27FC236}">
              <a16:creationId xmlns:a16="http://schemas.microsoft.com/office/drawing/2014/main" id="{E08E8DF5-4599-4D0A-AC9E-978F2A68389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8160650"/>
          <a:ext cx="482600" cy="317500"/>
        </a:xfrm>
        <a:prstGeom prst="rect">
          <a:avLst/>
        </a:prstGeom>
      </xdr:spPr>
    </xdr:pic>
    <xdr:clientData/>
  </xdr:twoCellAnchor>
  <xdr:twoCellAnchor editAs="oneCell">
    <xdr:from>
      <xdr:col>1</xdr:col>
      <xdr:colOff>28575</xdr:colOff>
      <xdr:row>2230</xdr:row>
      <xdr:rowOff>320675</xdr:rowOff>
    </xdr:from>
    <xdr:to>
      <xdr:col>1</xdr:col>
      <xdr:colOff>511175</xdr:colOff>
      <xdr:row>2231</xdr:row>
      <xdr:rowOff>266700</xdr:rowOff>
    </xdr:to>
    <xdr:pic>
      <xdr:nvPicPr>
        <xdr:cNvPr id="7631" name="Subgraph-carsonzo3">
          <a:extLst>
            <a:ext uri="{FF2B5EF4-FFF2-40B4-BE49-F238E27FC236}">
              <a16:creationId xmlns:a16="http://schemas.microsoft.com/office/drawing/2014/main" id="{B42B4F35-FD37-4566-9A74-27902C655CB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8528950"/>
          <a:ext cx="482600" cy="317500"/>
        </a:xfrm>
        <a:prstGeom prst="rect">
          <a:avLst/>
        </a:prstGeom>
      </xdr:spPr>
    </xdr:pic>
    <xdr:clientData/>
  </xdr:twoCellAnchor>
  <xdr:twoCellAnchor editAs="oneCell">
    <xdr:from>
      <xdr:col>1</xdr:col>
      <xdr:colOff>28575</xdr:colOff>
      <xdr:row>2231</xdr:row>
      <xdr:rowOff>317500</xdr:rowOff>
    </xdr:from>
    <xdr:to>
      <xdr:col>1</xdr:col>
      <xdr:colOff>511175</xdr:colOff>
      <xdr:row>2232</xdr:row>
      <xdr:rowOff>263525</xdr:rowOff>
    </xdr:to>
    <xdr:pic>
      <xdr:nvPicPr>
        <xdr:cNvPr id="7633" name="Subgraph-Ruthy_orea">
          <a:extLst>
            <a:ext uri="{FF2B5EF4-FFF2-40B4-BE49-F238E27FC236}">
              <a16:creationId xmlns:a16="http://schemas.microsoft.com/office/drawing/2014/main" id="{828A7DE9-4AB9-460E-9078-1E48F504DF5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8897250"/>
          <a:ext cx="482600" cy="317500"/>
        </a:xfrm>
        <a:prstGeom prst="rect">
          <a:avLst/>
        </a:prstGeom>
      </xdr:spPr>
    </xdr:pic>
    <xdr:clientData/>
  </xdr:twoCellAnchor>
  <xdr:twoCellAnchor editAs="oneCell">
    <xdr:from>
      <xdr:col>1</xdr:col>
      <xdr:colOff>28575</xdr:colOff>
      <xdr:row>2232</xdr:row>
      <xdr:rowOff>314325</xdr:rowOff>
    </xdr:from>
    <xdr:to>
      <xdr:col>1</xdr:col>
      <xdr:colOff>511175</xdr:colOff>
      <xdr:row>2233</xdr:row>
      <xdr:rowOff>254000</xdr:rowOff>
    </xdr:to>
    <xdr:pic>
      <xdr:nvPicPr>
        <xdr:cNvPr id="7635" name="Subgraph-Anambra_girl">
          <a:extLst>
            <a:ext uri="{FF2B5EF4-FFF2-40B4-BE49-F238E27FC236}">
              <a16:creationId xmlns:a16="http://schemas.microsoft.com/office/drawing/2014/main" id="{312350E9-71A8-4C4C-9D63-3A91B638C07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29265550"/>
          <a:ext cx="482600" cy="317500"/>
        </a:xfrm>
        <a:prstGeom prst="rect">
          <a:avLst/>
        </a:prstGeom>
      </xdr:spPr>
    </xdr:pic>
    <xdr:clientData/>
  </xdr:twoCellAnchor>
  <xdr:twoCellAnchor editAs="oneCell">
    <xdr:from>
      <xdr:col>1</xdr:col>
      <xdr:colOff>28575</xdr:colOff>
      <xdr:row>2233</xdr:row>
      <xdr:rowOff>311150</xdr:rowOff>
    </xdr:from>
    <xdr:to>
      <xdr:col>1</xdr:col>
      <xdr:colOff>511175</xdr:colOff>
      <xdr:row>2234</xdr:row>
      <xdr:rowOff>257175</xdr:rowOff>
    </xdr:to>
    <xdr:pic>
      <xdr:nvPicPr>
        <xdr:cNvPr id="7637" name="Subgraph-Belyn_da">
          <a:extLst>
            <a:ext uri="{FF2B5EF4-FFF2-40B4-BE49-F238E27FC236}">
              <a16:creationId xmlns:a16="http://schemas.microsoft.com/office/drawing/2014/main" id="{BD1B7986-AB9A-48B3-B7E5-39597655FFD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29633850"/>
          <a:ext cx="482600" cy="317500"/>
        </a:xfrm>
        <a:prstGeom prst="rect">
          <a:avLst/>
        </a:prstGeom>
      </xdr:spPr>
    </xdr:pic>
    <xdr:clientData/>
  </xdr:twoCellAnchor>
  <xdr:twoCellAnchor editAs="oneCell">
    <xdr:from>
      <xdr:col>1</xdr:col>
      <xdr:colOff>28575</xdr:colOff>
      <xdr:row>2234</xdr:row>
      <xdr:rowOff>307975</xdr:rowOff>
    </xdr:from>
    <xdr:to>
      <xdr:col>1</xdr:col>
      <xdr:colOff>511175</xdr:colOff>
      <xdr:row>2235</xdr:row>
      <xdr:rowOff>254000</xdr:rowOff>
    </xdr:to>
    <xdr:pic>
      <xdr:nvPicPr>
        <xdr:cNvPr id="7639" name="Subgraph-ThinBluLn4Women">
          <a:extLst>
            <a:ext uri="{FF2B5EF4-FFF2-40B4-BE49-F238E27FC236}">
              <a16:creationId xmlns:a16="http://schemas.microsoft.com/office/drawing/2014/main" id="{390E9861-A73A-4762-9194-6C8961F5D45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0002150"/>
          <a:ext cx="482600" cy="317500"/>
        </a:xfrm>
        <a:prstGeom prst="rect">
          <a:avLst/>
        </a:prstGeom>
      </xdr:spPr>
    </xdr:pic>
    <xdr:clientData/>
  </xdr:twoCellAnchor>
  <xdr:twoCellAnchor editAs="oneCell">
    <xdr:from>
      <xdr:col>1</xdr:col>
      <xdr:colOff>28575</xdr:colOff>
      <xdr:row>2235</xdr:row>
      <xdr:rowOff>304800</xdr:rowOff>
    </xdr:from>
    <xdr:to>
      <xdr:col>1</xdr:col>
      <xdr:colOff>511175</xdr:colOff>
      <xdr:row>2236</xdr:row>
      <xdr:rowOff>257175</xdr:rowOff>
    </xdr:to>
    <xdr:pic>
      <xdr:nvPicPr>
        <xdr:cNvPr id="7641" name="Subgraph-Supt_Stephens">
          <a:extLst>
            <a:ext uri="{FF2B5EF4-FFF2-40B4-BE49-F238E27FC236}">
              <a16:creationId xmlns:a16="http://schemas.microsoft.com/office/drawing/2014/main" id="{5EEBA0A4-15C7-4754-AF6B-0CF3DECA6EA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30370450"/>
          <a:ext cx="482600" cy="317500"/>
        </a:xfrm>
        <a:prstGeom prst="rect">
          <a:avLst/>
        </a:prstGeom>
      </xdr:spPr>
    </xdr:pic>
    <xdr:clientData/>
  </xdr:twoCellAnchor>
  <xdr:twoCellAnchor editAs="oneCell">
    <xdr:from>
      <xdr:col>1</xdr:col>
      <xdr:colOff>28575</xdr:colOff>
      <xdr:row>2236</xdr:row>
      <xdr:rowOff>301625</xdr:rowOff>
    </xdr:from>
    <xdr:to>
      <xdr:col>1</xdr:col>
      <xdr:colOff>511175</xdr:colOff>
      <xdr:row>2237</xdr:row>
      <xdr:rowOff>247650</xdr:rowOff>
    </xdr:to>
    <xdr:pic>
      <xdr:nvPicPr>
        <xdr:cNvPr id="7643" name="Subgraph-OFC_DA1">
          <a:extLst>
            <a:ext uri="{FF2B5EF4-FFF2-40B4-BE49-F238E27FC236}">
              <a16:creationId xmlns:a16="http://schemas.microsoft.com/office/drawing/2014/main" id="{FD5DCF6B-D46B-46DD-B5A8-0543AA36CFF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0738750"/>
          <a:ext cx="482600" cy="317500"/>
        </a:xfrm>
        <a:prstGeom prst="rect">
          <a:avLst/>
        </a:prstGeom>
      </xdr:spPr>
    </xdr:pic>
    <xdr:clientData/>
  </xdr:twoCellAnchor>
  <xdr:twoCellAnchor editAs="oneCell">
    <xdr:from>
      <xdr:col>1</xdr:col>
      <xdr:colOff>28575</xdr:colOff>
      <xdr:row>2237</xdr:row>
      <xdr:rowOff>298450</xdr:rowOff>
    </xdr:from>
    <xdr:to>
      <xdr:col>1</xdr:col>
      <xdr:colOff>511175</xdr:colOff>
      <xdr:row>2238</xdr:row>
      <xdr:rowOff>244475</xdr:rowOff>
    </xdr:to>
    <xdr:pic>
      <xdr:nvPicPr>
        <xdr:cNvPr id="7645" name="Subgraph-andrewdecker593">
          <a:extLst>
            <a:ext uri="{FF2B5EF4-FFF2-40B4-BE49-F238E27FC236}">
              <a16:creationId xmlns:a16="http://schemas.microsoft.com/office/drawing/2014/main" id="{824A81B6-D72A-40E4-A606-753ADA0A5BF2}"/>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831107050"/>
          <a:ext cx="482600" cy="317500"/>
        </a:xfrm>
        <a:prstGeom prst="rect">
          <a:avLst/>
        </a:prstGeom>
      </xdr:spPr>
    </xdr:pic>
    <xdr:clientData/>
  </xdr:twoCellAnchor>
  <xdr:twoCellAnchor editAs="oneCell">
    <xdr:from>
      <xdr:col>1</xdr:col>
      <xdr:colOff>28575</xdr:colOff>
      <xdr:row>2238</xdr:row>
      <xdr:rowOff>295275</xdr:rowOff>
    </xdr:from>
    <xdr:to>
      <xdr:col>1</xdr:col>
      <xdr:colOff>511175</xdr:colOff>
      <xdr:row>2239</xdr:row>
      <xdr:rowOff>234950</xdr:rowOff>
    </xdr:to>
    <xdr:pic>
      <xdr:nvPicPr>
        <xdr:cNvPr id="7647" name="Subgraph-lw177677">
          <a:extLst>
            <a:ext uri="{FF2B5EF4-FFF2-40B4-BE49-F238E27FC236}">
              <a16:creationId xmlns:a16="http://schemas.microsoft.com/office/drawing/2014/main" id="{2B6D3330-C722-41B6-8730-90577A94944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31475350"/>
          <a:ext cx="482600" cy="317500"/>
        </a:xfrm>
        <a:prstGeom prst="rect">
          <a:avLst/>
        </a:prstGeom>
      </xdr:spPr>
    </xdr:pic>
    <xdr:clientData/>
  </xdr:twoCellAnchor>
  <xdr:twoCellAnchor editAs="oneCell">
    <xdr:from>
      <xdr:col>1</xdr:col>
      <xdr:colOff>28575</xdr:colOff>
      <xdr:row>2239</xdr:row>
      <xdr:rowOff>292100</xdr:rowOff>
    </xdr:from>
    <xdr:to>
      <xdr:col>1</xdr:col>
      <xdr:colOff>511175</xdr:colOff>
      <xdr:row>2240</xdr:row>
      <xdr:rowOff>238125</xdr:rowOff>
    </xdr:to>
    <xdr:pic>
      <xdr:nvPicPr>
        <xdr:cNvPr id="7649" name="Subgraph-BovaryCee">
          <a:extLst>
            <a:ext uri="{FF2B5EF4-FFF2-40B4-BE49-F238E27FC236}">
              <a16:creationId xmlns:a16="http://schemas.microsoft.com/office/drawing/2014/main" id="{EAB64D8D-2898-4A30-9116-E96BF54586D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1843650"/>
          <a:ext cx="482600" cy="317500"/>
        </a:xfrm>
        <a:prstGeom prst="rect">
          <a:avLst/>
        </a:prstGeom>
      </xdr:spPr>
    </xdr:pic>
    <xdr:clientData/>
  </xdr:twoCellAnchor>
  <xdr:twoCellAnchor editAs="oneCell">
    <xdr:from>
      <xdr:col>1</xdr:col>
      <xdr:colOff>28575</xdr:colOff>
      <xdr:row>2240</xdr:row>
      <xdr:rowOff>288925</xdr:rowOff>
    </xdr:from>
    <xdr:to>
      <xdr:col>1</xdr:col>
      <xdr:colOff>511175</xdr:colOff>
      <xdr:row>2241</xdr:row>
      <xdr:rowOff>234950</xdr:rowOff>
    </xdr:to>
    <xdr:pic>
      <xdr:nvPicPr>
        <xdr:cNvPr id="7651" name="Subgraph-DietzTaura">
          <a:extLst>
            <a:ext uri="{FF2B5EF4-FFF2-40B4-BE49-F238E27FC236}">
              <a16:creationId xmlns:a16="http://schemas.microsoft.com/office/drawing/2014/main" id="{C0322438-439F-48CF-A8B7-8DA79F41EA3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2211950"/>
          <a:ext cx="482600" cy="317500"/>
        </a:xfrm>
        <a:prstGeom prst="rect">
          <a:avLst/>
        </a:prstGeom>
      </xdr:spPr>
    </xdr:pic>
    <xdr:clientData/>
  </xdr:twoCellAnchor>
  <xdr:twoCellAnchor editAs="oneCell">
    <xdr:from>
      <xdr:col>1</xdr:col>
      <xdr:colOff>28575</xdr:colOff>
      <xdr:row>2241</xdr:row>
      <xdr:rowOff>285750</xdr:rowOff>
    </xdr:from>
    <xdr:to>
      <xdr:col>1</xdr:col>
      <xdr:colOff>511175</xdr:colOff>
      <xdr:row>2242</xdr:row>
      <xdr:rowOff>238125</xdr:rowOff>
    </xdr:to>
    <xdr:pic>
      <xdr:nvPicPr>
        <xdr:cNvPr id="7653" name="Subgraph-AhlstromRick">
          <a:extLst>
            <a:ext uri="{FF2B5EF4-FFF2-40B4-BE49-F238E27FC236}">
              <a16:creationId xmlns:a16="http://schemas.microsoft.com/office/drawing/2014/main" id="{F242C6B5-0A52-40CB-8A1D-CECEC85F6F4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32580250"/>
          <a:ext cx="482600" cy="317500"/>
        </a:xfrm>
        <a:prstGeom prst="rect">
          <a:avLst/>
        </a:prstGeom>
      </xdr:spPr>
    </xdr:pic>
    <xdr:clientData/>
  </xdr:twoCellAnchor>
  <xdr:twoCellAnchor editAs="oneCell">
    <xdr:from>
      <xdr:col>1</xdr:col>
      <xdr:colOff>28575</xdr:colOff>
      <xdr:row>2242</xdr:row>
      <xdr:rowOff>282575</xdr:rowOff>
    </xdr:from>
    <xdr:to>
      <xdr:col>1</xdr:col>
      <xdr:colOff>511175</xdr:colOff>
      <xdr:row>2243</xdr:row>
      <xdr:rowOff>228600</xdr:rowOff>
    </xdr:to>
    <xdr:pic>
      <xdr:nvPicPr>
        <xdr:cNvPr id="7655" name="Subgraph-RNcat50">
          <a:extLst>
            <a:ext uri="{FF2B5EF4-FFF2-40B4-BE49-F238E27FC236}">
              <a16:creationId xmlns:a16="http://schemas.microsoft.com/office/drawing/2014/main" id="{272D9ADE-A105-4E22-87E3-BCD66FBAB80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32948550"/>
          <a:ext cx="482600" cy="317500"/>
        </a:xfrm>
        <a:prstGeom prst="rect">
          <a:avLst/>
        </a:prstGeom>
      </xdr:spPr>
    </xdr:pic>
    <xdr:clientData/>
  </xdr:twoCellAnchor>
  <xdr:twoCellAnchor editAs="oneCell">
    <xdr:from>
      <xdr:col>1</xdr:col>
      <xdr:colOff>28575</xdr:colOff>
      <xdr:row>2243</xdr:row>
      <xdr:rowOff>279400</xdr:rowOff>
    </xdr:from>
    <xdr:to>
      <xdr:col>1</xdr:col>
      <xdr:colOff>511175</xdr:colOff>
      <xdr:row>2244</xdr:row>
      <xdr:rowOff>225425</xdr:rowOff>
    </xdr:to>
    <xdr:pic>
      <xdr:nvPicPr>
        <xdr:cNvPr id="7657" name="Subgraph-andres_rubal">
          <a:extLst>
            <a:ext uri="{FF2B5EF4-FFF2-40B4-BE49-F238E27FC236}">
              <a16:creationId xmlns:a16="http://schemas.microsoft.com/office/drawing/2014/main" id="{0820ECE6-0691-40DF-B79C-B836B69005F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33316850"/>
          <a:ext cx="482600" cy="317500"/>
        </a:xfrm>
        <a:prstGeom prst="rect">
          <a:avLst/>
        </a:prstGeom>
      </xdr:spPr>
    </xdr:pic>
    <xdr:clientData/>
  </xdr:twoCellAnchor>
  <xdr:twoCellAnchor editAs="oneCell">
    <xdr:from>
      <xdr:col>1</xdr:col>
      <xdr:colOff>28575</xdr:colOff>
      <xdr:row>2244</xdr:row>
      <xdr:rowOff>276225</xdr:rowOff>
    </xdr:from>
    <xdr:to>
      <xdr:col>1</xdr:col>
      <xdr:colOff>511175</xdr:colOff>
      <xdr:row>2245</xdr:row>
      <xdr:rowOff>215900</xdr:rowOff>
    </xdr:to>
    <xdr:pic>
      <xdr:nvPicPr>
        <xdr:cNvPr id="7659" name="Subgraph-Jim31935844">
          <a:extLst>
            <a:ext uri="{FF2B5EF4-FFF2-40B4-BE49-F238E27FC236}">
              <a16:creationId xmlns:a16="http://schemas.microsoft.com/office/drawing/2014/main" id="{B161E8F0-CE4C-497B-B1F9-73E2EC11363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3685150"/>
          <a:ext cx="482600" cy="317500"/>
        </a:xfrm>
        <a:prstGeom prst="rect">
          <a:avLst/>
        </a:prstGeom>
      </xdr:spPr>
    </xdr:pic>
    <xdr:clientData/>
  </xdr:twoCellAnchor>
  <xdr:twoCellAnchor editAs="oneCell">
    <xdr:from>
      <xdr:col>1</xdr:col>
      <xdr:colOff>28575</xdr:colOff>
      <xdr:row>2245</xdr:row>
      <xdr:rowOff>273050</xdr:rowOff>
    </xdr:from>
    <xdr:to>
      <xdr:col>1</xdr:col>
      <xdr:colOff>511175</xdr:colOff>
      <xdr:row>2246</xdr:row>
      <xdr:rowOff>219075</xdr:rowOff>
    </xdr:to>
    <xdr:pic>
      <xdr:nvPicPr>
        <xdr:cNvPr id="7661" name="Subgraph-dprovenzanosc">
          <a:extLst>
            <a:ext uri="{FF2B5EF4-FFF2-40B4-BE49-F238E27FC236}">
              <a16:creationId xmlns:a16="http://schemas.microsoft.com/office/drawing/2014/main" id="{5C925A4C-144C-4F98-8600-54D9BD1B216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4053450"/>
          <a:ext cx="482600" cy="317500"/>
        </a:xfrm>
        <a:prstGeom prst="rect">
          <a:avLst/>
        </a:prstGeom>
      </xdr:spPr>
    </xdr:pic>
    <xdr:clientData/>
  </xdr:twoCellAnchor>
  <xdr:twoCellAnchor editAs="oneCell">
    <xdr:from>
      <xdr:col>1</xdr:col>
      <xdr:colOff>28575</xdr:colOff>
      <xdr:row>2246</xdr:row>
      <xdr:rowOff>269875</xdr:rowOff>
    </xdr:from>
    <xdr:to>
      <xdr:col>1</xdr:col>
      <xdr:colOff>511175</xdr:colOff>
      <xdr:row>2247</xdr:row>
      <xdr:rowOff>215900</xdr:rowOff>
    </xdr:to>
    <xdr:pic>
      <xdr:nvPicPr>
        <xdr:cNvPr id="7663" name="Subgraph-Jay_Beecher">
          <a:extLst>
            <a:ext uri="{FF2B5EF4-FFF2-40B4-BE49-F238E27FC236}">
              <a16:creationId xmlns:a16="http://schemas.microsoft.com/office/drawing/2014/main" id="{24C7E379-3B0C-4BC7-A7B6-A4FF78BD2E6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34421750"/>
          <a:ext cx="482600" cy="317500"/>
        </a:xfrm>
        <a:prstGeom prst="rect">
          <a:avLst/>
        </a:prstGeom>
      </xdr:spPr>
    </xdr:pic>
    <xdr:clientData/>
  </xdr:twoCellAnchor>
  <xdr:twoCellAnchor editAs="oneCell">
    <xdr:from>
      <xdr:col>1</xdr:col>
      <xdr:colOff>28575</xdr:colOff>
      <xdr:row>2247</xdr:row>
      <xdr:rowOff>266700</xdr:rowOff>
    </xdr:from>
    <xdr:to>
      <xdr:col>1</xdr:col>
      <xdr:colOff>511175</xdr:colOff>
      <xdr:row>2248</xdr:row>
      <xdr:rowOff>219075</xdr:rowOff>
    </xdr:to>
    <xdr:pic>
      <xdr:nvPicPr>
        <xdr:cNvPr id="7665" name="Subgraph-DJMorpheus2007">
          <a:extLst>
            <a:ext uri="{FF2B5EF4-FFF2-40B4-BE49-F238E27FC236}">
              <a16:creationId xmlns:a16="http://schemas.microsoft.com/office/drawing/2014/main" id="{3EFBA766-8046-4D7F-B122-CEAF3D61493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4790050"/>
          <a:ext cx="482600" cy="317500"/>
        </a:xfrm>
        <a:prstGeom prst="rect">
          <a:avLst/>
        </a:prstGeom>
      </xdr:spPr>
    </xdr:pic>
    <xdr:clientData/>
  </xdr:twoCellAnchor>
  <xdr:twoCellAnchor editAs="oneCell">
    <xdr:from>
      <xdr:col>1</xdr:col>
      <xdr:colOff>28575</xdr:colOff>
      <xdr:row>2248</xdr:row>
      <xdr:rowOff>263525</xdr:rowOff>
    </xdr:from>
    <xdr:to>
      <xdr:col>1</xdr:col>
      <xdr:colOff>511175</xdr:colOff>
      <xdr:row>2249</xdr:row>
      <xdr:rowOff>209550</xdr:rowOff>
    </xdr:to>
    <xdr:pic>
      <xdr:nvPicPr>
        <xdr:cNvPr id="7667" name="Subgraph-MrMasonMills">
          <a:extLst>
            <a:ext uri="{FF2B5EF4-FFF2-40B4-BE49-F238E27FC236}">
              <a16:creationId xmlns:a16="http://schemas.microsoft.com/office/drawing/2014/main" id="{1BBEF643-467B-4523-82E8-964F3E1350E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5158350"/>
          <a:ext cx="482600" cy="317500"/>
        </a:xfrm>
        <a:prstGeom prst="rect">
          <a:avLst/>
        </a:prstGeom>
      </xdr:spPr>
    </xdr:pic>
    <xdr:clientData/>
  </xdr:twoCellAnchor>
  <xdr:twoCellAnchor editAs="oneCell">
    <xdr:from>
      <xdr:col>1</xdr:col>
      <xdr:colOff>28575</xdr:colOff>
      <xdr:row>2249</xdr:row>
      <xdr:rowOff>260350</xdr:rowOff>
    </xdr:from>
    <xdr:to>
      <xdr:col>1</xdr:col>
      <xdr:colOff>511175</xdr:colOff>
      <xdr:row>2250</xdr:row>
      <xdr:rowOff>206375</xdr:rowOff>
    </xdr:to>
    <xdr:pic>
      <xdr:nvPicPr>
        <xdr:cNvPr id="7669" name="Subgraph-CIA">
          <a:extLst>
            <a:ext uri="{FF2B5EF4-FFF2-40B4-BE49-F238E27FC236}">
              <a16:creationId xmlns:a16="http://schemas.microsoft.com/office/drawing/2014/main" id="{FE92E5D4-6C12-4741-9A70-748778DB55D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5526650"/>
          <a:ext cx="482600" cy="317500"/>
        </a:xfrm>
        <a:prstGeom prst="rect">
          <a:avLst/>
        </a:prstGeom>
      </xdr:spPr>
    </xdr:pic>
    <xdr:clientData/>
  </xdr:twoCellAnchor>
  <xdr:twoCellAnchor editAs="oneCell">
    <xdr:from>
      <xdr:col>1</xdr:col>
      <xdr:colOff>28575</xdr:colOff>
      <xdr:row>2250</xdr:row>
      <xdr:rowOff>257175</xdr:rowOff>
    </xdr:from>
    <xdr:to>
      <xdr:col>1</xdr:col>
      <xdr:colOff>511175</xdr:colOff>
      <xdr:row>2251</xdr:row>
      <xdr:rowOff>196850</xdr:rowOff>
    </xdr:to>
    <xdr:pic>
      <xdr:nvPicPr>
        <xdr:cNvPr id="7671" name="Subgraph-BritishArmy">
          <a:extLst>
            <a:ext uri="{FF2B5EF4-FFF2-40B4-BE49-F238E27FC236}">
              <a16:creationId xmlns:a16="http://schemas.microsoft.com/office/drawing/2014/main" id="{CE3FCD98-CBFE-4AF9-B971-02665961C79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5894950"/>
          <a:ext cx="482600" cy="317500"/>
        </a:xfrm>
        <a:prstGeom prst="rect">
          <a:avLst/>
        </a:prstGeom>
      </xdr:spPr>
    </xdr:pic>
    <xdr:clientData/>
  </xdr:twoCellAnchor>
  <xdr:twoCellAnchor editAs="oneCell">
    <xdr:from>
      <xdr:col>1</xdr:col>
      <xdr:colOff>28575</xdr:colOff>
      <xdr:row>2251</xdr:row>
      <xdr:rowOff>254000</xdr:rowOff>
    </xdr:from>
    <xdr:to>
      <xdr:col>1</xdr:col>
      <xdr:colOff>511175</xdr:colOff>
      <xdr:row>2252</xdr:row>
      <xdr:rowOff>200025</xdr:rowOff>
    </xdr:to>
    <xdr:pic>
      <xdr:nvPicPr>
        <xdr:cNvPr id="7673" name="Subgraph-ChadPergram">
          <a:extLst>
            <a:ext uri="{FF2B5EF4-FFF2-40B4-BE49-F238E27FC236}">
              <a16:creationId xmlns:a16="http://schemas.microsoft.com/office/drawing/2014/main" id="{A62FD8EC-06C8-4C6F-967F-2FBBD5E970D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6263250"/>
          <a:ext cx="482600" cy="317500"/>
        </a:xfrm>
        <a:prstGeom prst="rect">
          <a:avLst/>
        </a:prstGeom>
      </xdr:spPr>
    </xdr:pic>
    <xdr:clientData/>
  </xdr:twoCellAnchor>
  <xdr:twoCellAnchor editAs="oneCell">
    <xdr:from>
      <xdr:col>1</xdr:col>
      <xdr:colOff>28575</xdr:colOff>
      <xdr:row>2252</xdr:row>
      <xdr:rowOff>250825</xdr:rowOff>
    </xdr:from>
    <xdr:to>
      <xdr:col>1</xdr:col>
      <xdr:colOff>511175</xdr:colOff>
      <xdr:row>2253</xdr:row>
      <xdr:rowOff>196850</xdr:rowOff>
    </xdr:to>
    <xdr:pic>
      <xdr:nvPicPr>
        <xdr:cNvPr id="7675" name="Subgraph-bosslad79367848">
          <a:extLst>
            <a:ext uri="{FF2B5EF4-FFF2-40B4-BE49-F238E27FC236}">
              <a16:creationId xmlns:a16="http://schemas.microsoft.com/office/drawing/2014/main" id="{46604992-91B0-424D-B08A-F30184B43EE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36631550"/>
          <a:ext cx="482600" cy="317500"/>
        </a:xfrm>
        <a:prstGeom prst="rect">
          <a:avLst/>
        </a:prstGeom>
      </xdr:spPr>
    </xdr:pic>
    <xdr:clientData/>
  </xdr:twoCellAnchor>
  <xdr:twoCellAnchor editAs="oneCell">
    <xdr:from>
      <xdr:col>1</xdr:col>
      <xdr:colOff>28575</xdr:colOff>
      <xdr:row>2253</xdr:row>
      <xdr:rowOff>247650</xdr:rowOff>
    </xdr:from>
    <xdr:to>
      <xdr:col>1</xdr:col>
      <xdr:colOff>511175</xdr:colOff>
      <xdr:row>2254</xdr:row>
      <xdr:rowOff>200025</xdr:rowOff>
    </xdr:to>
    <xdr:pic>
      <xdr:nvPicPr>
        <xdr:cNvPr id="7677" name="Subgraph-tunicatrail">
          <a:extLst>
            <a:ext uri="{FF2B5EF4-FFF2-40B4-BE49-F238E27FC236}">
              <a16:creationId xmlns:a16="http://schemas.microsoft.com/office/drawing/2014/main" id="{04118A4E-510E-4FE3-8A0D-4E4250E71A8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6999850"/>
          <a:ext cx="482600" cy="317500"/>
        </a:xfrm>
        <a:prstGeom prst="rect">
          <a:avLst/>
        </a:prstGeom>
      </xdr:spPr>
    </xdr:pic>
    <xdr:clientData/>
  </xdr:twoCellAnchor>
  <xdr:twoCellAnchor editAs="oneCell">
    <xdr:from>
      <xdr:col>1</xdr:col>
      <xdr:colOff>28575</xdr:colOff>
      <xdr:row>2254</xdr:row>
      <xdr:rowOff>244475</xdr:rowOff>
    </xdr:from>
    <xdr:to>
      <xdr:col>1</xdr:col>
      <xdr:colOff>511175</xdr:colOff>
      <xdr:row>2255</xdr:row>
      <xdr:rowOff>190500</xdr:rowOff>
    </xdr:to>
    <xdr:pic>
      <xdr:nvPicPr>
        <xdr:cNvPr id="7679" name="Subgraph-American5689">
          <a:extLst>
            <a:ext uri="{FF2B5EF4-FFF2-40B4-BE49-F238E27FC236}">
              <a16:creationId xmlns:a16="http://schemas.microsoft.com/office/drawing/2014/main" id="{92BD2772-2CD0-48E6-AC52-6EF5B56E3C5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7368150"/>
          <a:ext cx="482600" cy="317500"/>
        </a:xfrm>
        <a:prstGeom prst="rect">
          <a:avLst/>
        </a:prstGeom>
      </xdr:spPr>
    </xdr:pic>
    <xdr:clientData/>
  </xdr:twoCellAnchor>
  <xdr:twoCellAnchor editAs="oneCell">
    <xdr:from>
      <xdr:col>1</xdr:col>
      <xdr:colOff>28575</xdr:colOff>
      <xdr:row>2255</xdr:row>
      <xdr:rowOff>241300</xdr:rowOff>
    </xdr:from>
    <xdr:to>
      <xdr:col>1</xdr:col>
      <xdr:colOff>511175</xdr:colOff>
      <xdr:row>2256</xdr:row>
      <xdr:rowOff>187325</xdr:rowOff>
    </xdr:to>
    <xdr:pic>
      <xdr:nvPicPr>
        <xdr:cNvPr id="7681" name="Subgraph-KyungLahCNN">
          <a:extLst>
            <a:ext uri="{FF2B5EF4-FFF2-40B4-BE49-F238E27FC236}">
              <a16:creationId xmlns:a16="http://schemas.microsoft.com/office/drawing/2014/main" id="{0F2B663F-5FFD-4863-93AB-DB4EAF9DE57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7736450"/>
          <a:ext cx="482600" cy="317500"/>
        </a:xfrm>
        <a:prstGeom prst="rect">
          <a:avLst/>
        </a:prstGeom>
      </xdr:spPr>
    </xdr:pic>
    <xdr:clientData/>
  </xdr:twoCellAnchor>
  <xdr:twoCellAnchor editAs="oneCell">
    <xdr:from>
      <xdr:col>1</xdr:col>
      <xdr:colOff>28575</xdr:colOff>
      <xdr:row>2256</xdr:row>
      <xdr:rowOff>238125</xdr:rowOff>
    </xdr:from>
    <xdr:to>
      <xdr:col>1</xdr:col>
      <xdr:colOff>511175</xdr:colOff>
      <xdr:row>2257</xdr:row>
      <xdr:rowOff>177800</xdr:rowOff>
    </xdr:to>
    <xdr:pic>
      <xdr:nvPicPr>
        <xdr:cNvPr id="7683" name="Subgraph-JordanGuzzardo5">
          <a:extLst>
            <a:ext uri="{FF2B5EF4-FFF2-40B4-BE49-F238E27FC236}">
              <a16:creationId xmlns:a16="http://schemas.microsoft.com/office/drawing/2014/main" id="{56FD83A1-30E3-480E-BC38-4F7CFCD7B84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38104750"/>
          <a:ext cx="482600" cy="317500"/>
        </a:xfrm>
        <a:prstGeom prst="rect">
          <a:avLst/>
        </a:prstGeom>
      </xdr:spPr>
    </xdr:pic>
    <xdr:clientData/>
  </xdr:twoCellAnchor>
  <xdr:twoCellAnchor editAs="oneCell">
    <xdr:from>
      <xdr:col>1</xdr:col>
      <xdr:colOff>28575</xdr:colOff>
      <xdr:row>2257</xdr:row>
      <xdr:rowOff>234950</xdr:rowOff>
    </xdr:from>
    <xdr:to>
      <xdr:col>1</xdr:col>
      <xdr:colOff>511175</xdr:colOff>
      <xdr:row>2258</xdr:row>
      <xdr:rowOff>180975</xdr:rowOff>
    </xdr:to>
    <xdr:pic>
      <xdr:nvPicPr>
        <xdr:cNvPr id="7685" name="Subgraph-StopAntisemites">
          <a:extLst>
            <a:ext uri="{FF2B5EF4-FFF2-40B4-BE49-F238E27FC236}">
              <a16:creationId xmlns:a16="http://schemas.microsoft.com/office/drawing/2014/main" id="{F6BA6438-F1D3-4CCD-858E-82180AB64D9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38473050"/>
          <a:ext cx="482600" cy="317500"/>
        </a:xfrm>
        <a:prstGeom prst="rect">
          <a:avLst/>
        </a:prstGeom>
      </xdr:spPr>
    </xdr:pic>
    <xdr:clientData/>
  </xdr:twoCellAnchor>
  <xdr:twoCellAnchor editAs="oneCell">
    <xdr:from>
      <xdr:col>1</xdr:col>
      <xdr:colOff>28575</xdr:colOff>
      <xdr:row>2258</xdr:row>
      <xdr:rowOff>231775</xdr:rowOff>
    </xdr:from>
    <xdr:to>
      <xdr:col>1</xdr:col>
      <xdr:colOff>511175</xdr:colOff>
      <xdr:row>2259</xdr:row>
      <xdr:rowOff>177800</xdr:rowOff>
    </xdr:to>
    <xdr:pic>
      <xdr:nvPicPr>
        <xdr:cNvPr id="7687" name="Subgraph-StopRacism4ever">
          <a:extLst>
            <a:ext uri="{FF2B5EF4-FFF2-40B4-BE49-F238E27FC236}">
              <a16:creationId xmlns:a16="http://schemas.microsoft.com/office/drawing/2014/main" id="{15094CF8-A0C5-4BFA-9932-40EEF6CDF42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38841350"/>
          <a:ext cx="482600" cy="317500"/>
        </a:xfrm>
        <a:prstGeom prst="rect">
          <a:avLst/>
        </a:prstGeom>
      </xdr:spPr>
    </xdr:pic>
    <xdr:clientData/>
  </xdr:twoCellAnchor>
  <xdr:twoCellAnchor editAs="oneCell">
    <xdr:from>
      <xdr:col>1</xdr:col>
      <xdr:colOff>28575</xdr:colOff>
      <xdr:row>2259</xdr:row>
      <xdr:rowOff>228600</xdr:rowOff>
    </xdr:from>
    <xdr:to>
      <xdr:col>1</xdr:col>
      <xdr:colOff>511175</xdr:colOff>
      <xdr:row>2260</xdr:row>
      <xdr:rowOff>180975</xdr:rowOff>
    </xdr:to>
    <xdr:pic>
      <xdr:nvPicPr>
        <xdr:cNvPr id="7689" name="Subgraph-CatherineFlon10">
          <a:extLst>
            <a:ext uri="{FF2B5EF4-FFF2-40B4-BE49-F238E27FC236}">
              <a16:creationId xmlns:a16="http://schemas.microsoft.com/office/drawing/2014/main" id="{7CB44F35-C8DB-4896-A5DE-B3129C6362A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39209650"/>
          <a:ext cx="482600" cy="317500"/>
        </a:xfrm>
        <a:prstGeom prst="rect">
          <a:avLst/>
        </a:prstGeom>
      </xdr:spPr>
    </xdr:pic>
    <xdr:clientData/>
  </xdr:twoCellAnchor>
  <xdr:twoCellAnchor editAs="oneCell">
    <xdr:from>
      <xdr:col>1</xdr:col>
      <xdr:colOff>28575</xdr:colOff>
      <xdr:row>2260</xdr:row>
      <xdr:rowOff>225425</xdr:rowOff>
    </xdr:from>
    <xdr:to>
      <xdr:col>1</xdr:col>
      <xdr:colOff>511175</xdr:colOff>
      <xdr:row>2261</xdr:row>
      <xdr:rowOff>171450</xdr:rowOff>
    </xdr:to>
    <xdr:pic>
      <xdr:nvPicPr>
        <xdr:cNvPr id="7691" name="Subgraph-shaunking">
          <a:extLst>
            <a:ext uri="{FF2B5EF4-FFF2-40B4-BE49-F238E27FC236}">
              <a16:creationId xmlns:a16="http://schemas.microsoft.com/office/drawing/2014/main" id="{B7FF0920-E77D-47BC-8D2B-DAF638C3D62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39577950"/>
          <a:ext cx="482600" cy="317500"/>
        </a:xfrm>
        <a:prstGeom prst="rect">
          <a:avLst/>
        </a:prstGeom>
      </xdr:spPr>
    </xdr:pic>
    <xdr:clientData/>
  </xdr:twoCellAnchor>
  <xdr:twoCellAnchor editAs="oneCell">
    <xdr:from>
      <xdr:col>1</xdr:col>
      <xdr:colOff>28575</xdr:colOff>
      <xdr:row>2261</xdr:row>
      <xdr:rowOff>222250</xdr:rowOff>
    </xdr:from>
    <xdr:to>
      <xdr:col>1</xdr:col>
      <xdr:colOff>511175</xdr:colOff>
      <xdr:row>2262</xdr:row>
      <xdr:rowOff>168275</xdr:rowOff>
    </xdr:to>
    <xdr:pic>
      <xdr:nvPicPr>
        <xdr:cNvPr id="7693" name="Subgraph-nation_pd">
          <a:extLst>
            <a:ext uri="{FF2B5EF4-FFF2-40B4-BE49-F238E27FC236}">
              <a16:creationId xmlns:a16="http://schemas.microsoft.com/office/drawing/2014/main" id="{19C9C782-AAF4-486B-8988-3749DC0BAEA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39946250"/>
          <a:ext cx="482600" cy="317500"/>
        </a:xfrm>
        <a:prstGeom prst="rect">
          <a:avLst/>
        </a:prstGeom>
      </xdr:spPr>
    </xdr:pic>
    <xdr:clientData/>
  </xdr:twoCellAnchor>
  <xdr:twoCellAnchor editAs="oneCell">
    <xdr:from>
      <xdr:col>1</xdr:col>
      <xdr:colOff>28575</xdr:colOff>
      <xdr:row>2262</xdr:row>
      <xdr:rowOff>219075</xdr:rowOff>
    </xdr:from>
    <xdr:to>
      <xdr:col>1</xdr:col>
      <xdr:colOff>511175</xdr:colOff>
      <xdr:row>2263</xdr:row>
      <xdr:rowOff>158750</xdr:rowOff>
    </xdr:to>
    <xdr:pic>
      <xdr:nvPicPr>
        <xdr:cNvPr id="7695" name="Subgraph-LivepdEdits">
          <a:extLst>
            <a:ext uri="{FF2B5EF4-FFF2-40B4-BE49-F238E27FC236}">
              <a16:creationId xmlns:a16="http://schemas.microsoft.com/office/drawing/2014/main" id="{940A5491-1259-4945-BBD3-99CFFC8C3C3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0314550"/>
          <a:ext cx="482600" cy="317500"/>
        </a:xfrm>
        <a:prstGeom prst="rect">
          <a:avLst/>
        </a:prstGeom>
      </xdr:spPr>
    </xdr:pic>
    <xdr:clientData/>
  </xdr:twoCellAnchor>
  <xdr:twoCellAnchor editAs="oneCell">
    <xdr:from>
      <xdr:col>1</xdr:col>
      <xdr:colOff>28575</xdr:colOff>
      <xdr:row>2263</xdr:row>
      <xdr:rowOff>215900</xdr:rowOff>
    </xdr:from>
    <xdr:to>
      <xdr:col>1</xdr:col>
      <xdr:colOff>511175</xdr:colOff>
      <xdr:row>2264</xdr:row>
      <xdr:rowOff>161925</xdr:rowOff>
    </xdr:to>
    <xdr:pic>
      <xdr:nvPicPr>
        <xdr:cNvPr id="7697" name="Subgraph-StereoBucket">
          <a:extLst>
            <a:ext uri="{FF2B5EF4-FFF2-40B4-BE49-F238E27FC236}">
              <a16:creationId xmlns:a16="http://schemas.microsoft.com/office/drawing/2014/main" id="{E9749CF9-7D93-4B3B-9230-704191FD8A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40682850"/>
          <a:ext cx="482600" cy="317500"/>
        </a:xfrm>
        <a:prstGeom prst="rect">
          <a:avLst/>
        </a:prstGeom>
      </xdr:spPr>
    </xdr:pic>
    <xdr:clientData/>
  </xdr:twoCellAnchor>
  <xdr:twoCellAnchor editAs="oneCell">
    <xdr:from>
      <xdr:col>1</xdr:col>
      <xdr:colOff>28575</xdr:colOff>
      <xdr:row>2264</xdr:row>
      <xdr:rowOff>212725</xdr:rowOff>
    </xdr:from>
    <xdr:to>
      <xdr:col>1</xdr:col>
      <xdr:colOff>511175</xdr:colOff>
      <xdr:row>2265</xdr:row>
      <xdr:rowOff>158750</xdr:rowOff>
    </xdr:to>
    <xdr:pic>
      <xdr:nvPicPr>
        <xdr:cNvPr id="7699" name="Subgraph-EASTLA_NEWS">
          <a:extLst>
            <a:ext uri="{FF2B5EF4-FFF2-40B4-BE49-F238E27FC236}">
              <a16:creationId xmlns:a16="http://schemas.microsoft.com/office/drawing/2014/main" id="{F6A13B62-20A5-4A29-BC32-D1FD93A3085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1051150"/>
          <a:ext cx="482600" cy="317500"/>
        </a:xfrm>
        <a:prstGeom prst="rect">
          <a:avLst/>
        </a:prstGeom>
      </xdr:spPr>
    </xdr:pic>
    <xdr:clientData/>
  </xdr:twoCellAnchor>
  <xdr:twoCellAnchor editAs="oneCell">
    <xdr:from>
      <xdr:col>1</xdr:col>
      <xdr:colOff>28575</xdr:colOff>
      <xdr:row>2265</xdr:row>
      <xdr:rowOff>209550</xdr:rowOff>
    </xdr:from>
    <xdr:to>
      <xdr:col>1</xdr:col>
      <xdr:colOff>511175</xdr:colOff>
      <xdr:row>2266</xdr:row>
      <xdr:rowOff>161925</xdr:rowOff>
    </xdr:to>
    <xdr:pic>
      <xdr:nvPicPr>
        <xdr:cNvPr id="7701" name="Subgraph-Thundercat">
          <a:extLst>
            <a:ext uri="{FF2B5EF4-FFF2-40B4-BE49-F238E27FC236}">
              <a16:creationId xmlns:a16="http://schemas.microsoft.com/office/drawing/2014/main" id="{290D80D2-46E7-43F5-AADA-3D893E3439D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1419450"/>
          <a:ext cx="482600" cy="317500"/>
        </a:xfrm>
        <a:prstGeom prst="rect">
          <a:avLst/>
        </a:prstGeom>
      </xdr:spPr>
    </xdr:pic>
    <xdr:clientData/>
  </xdr:twoCellAnchor>
  <xdr:twoCellAnchor editAs="oneCell">
    <xdr:from>
      <xdr:col>1</xdr:col>
      <xdr:colOff>28575</xdr:colOff>
      <xdr:row>2266</xdr:row>
      <xdr:rowOff>206375</xdr:rowOff>
    </xdr:from>
    <xdr:to>
      <xdr:col>1</xdr:col>
      <xdr:colOff>511175</xdr:colOff>
      <xdr:row>2267</xdr:row>
      <xdr:rowOff>152400</xdr:rowOff>
    </xdr:to>
    <xdr:pic>
      <xdr:nvPicPr>
        <xdr:cNvPr id="7703" name="Subgraph-LADAOffice">
          <a:extLst>
            <a:ext uri="{FF2B5EF4-FFF2-40B4-BE49-F238E27FC236}">
              <a16:creationId xmlns:a16="http://schemas.microsoft.com/office/drawing/2014/main" id="{36608AE1-8F2D-4903-A198-8743E8FC8D1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1787750"/>
          <a:ext cx="482600" cy="317500"/>
        </a:xfrm>
        <a:prstGeom prst="rect">
          <a:avLst/>
        </a:prstGeom>
      </xdr:spPr>
    </xdr:pic>
    <xdr:clientData/>
  </xdr:twoCellAnchor>
  <xdr:twoCellAnchor editAs="oneCell">
    <xdr:from>
      <xdr:col>1</xdr:col>
      <xdr:colOff>28575</xdr:colOff>
      <xdr:row>2267</xdr:row>
      <xdr:rowOff>203200</xdr:rowOff>
    </xdr:from>
    <xdr:to>
      <xdr:col>1</xdr:col>
      <xdr:colOff>511175</xdr:colOff>
      <xdr:row>2268</xdr:row>
      <xdr:rowOff>149225</xdr:rowOff>
    </xdr:to>
    <xdr:pic>
      <xdr:nvPicPr>
        <xdr:cNvPr id="7705" name="Subgraph-Lovemypresiden4">
          <a:extLst>
            <a:ext uri="{FF2B5EF4-FFF2-40B4-BE49-F238E27FC236}">
              <a16:creationId xmlns:a16="http://schemas.microsoft.com/office/drawing/2014/main" id="{92AAFC69-4DC2-4337-8B90-3008C0FFF52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2156050"/>
          <a:ext cx="482600" cy="317500"/>
        </a:xfrm>
        <a:prstGeom prst="rect">
          <a:avLst/>
        </a:prstGeom>
      </xdr:spPr>
    </xdr:pic>
    <xdr:clientData/>
  </xdr:twoCellAnchor>
  <xdr:twoCellAnchor editAs="oneCell">
    <xdr:from>
      <xdr:col>1</xdr:col>
      <xdr:colOff>28575</xdr:colOff>
      <xdr:row>2268</xdr:row>
      <xdr:rowOff>200025</xdr:rowOff>
    </xdr:from>
    <xdr:to>
      <xdr:col>1</xdr:col>
      <xdr:colOff>511175</xdr:colOff>
      <xdr:row>2269</xdr:row>
      <xdr:rowOff>139700</xdr:rowOff>
    </xdr:to>
    <xdr:pic>
      <xdr:nvPicPr>
        <xdr:cNvPr id="7707" name="Subgraph-MLAS">
          <a:extLst>
            <a:ext uri="{FF2B5EF4-FFF2-40B4-BE49-F238E27FC236}">
              <a16:creationId xmlns:a16="http://schemas.microsoft.com/office/drawing/2014/main" id="{7BEC1A6C-AAA6-47A1-A333-4F2DED1BF9D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2524350"/>
          <a:ext cx="482600" cy="317500"/>
        </a:xfrm>
        <a:prstGeom prst="rect">
          <a:avLst/>
        </a:prstGeom>
      </xdr:spPr>
    </xdr:pic>
    <xdr:clientData/>
  </xdr:twoCellAnchor>
  <xdr:twoCellAnchor editAs="oneCell">
    <xdr:from>
      <xdr:col>1</xdr:col>
      <xdr:colOff>28575</xdr:colOff>
      <xdr:row>2269</xdr:row>
      <xdr:rowOff>196850</xdr:rowOff>
    </xdr:from>
    <xdr:to>
      <xdr:col>1</xdr:col>
      <xdr:colOff>511175</xdr:colOff>
      <xdr:row>2270</xdr:row>
      <xdr:rowOff>142875</xdr:rowOff>
    </xdr:to>
    <xdr:pic>
      <xdr:nvPicPr>
        <xdr:cNvPr id="7709" name="Subgraph-amazonprimenow">
          <a:extLst>
            <a:ext uri="{FF2B5EF4-FFF2-40B4-BE49-F238E27FC236}">
              <a16:creationId xmlns:a16="http://schemas.microsoft.com/office/drawing/2014/main" id="{3FFA49B5-0549-4AF4-9EB9-DF03FF98E54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2892650"/>
          <a:ext cx="482600" cy="317500"/>
        </a:xfrm>
        <a:prstGeom prst="rect">
          <a:avLst/>
        </a:prstGeom>
      </xdr:spPr>
    </xdr:pic>
    <xdr:clientData/>
  </xdr:twoCellAnchor>
  <xdr:twoCellAnchor editAs="oneCell">
    <xdr:from>
      <xdr:col>1</xdr:col>
      <xdr:colOff>28575</xdr:colOff>
      <xdr:row>2270</xdr:row>
      <xdr:rowOff>193675</xdr:rowOff>
    </xdr:from>
    <xdr:to>
      <xdr:col>1</xdr:col>
      <xdr:colOff>511175</xdr:colOff>
      <xdr:row>2271</xdr:row>
      <xdr:rowOff>139700</xdr:rowOff>
    </xdr:to>
    <xdr:pic>
      <xdr:nvPicPr>
        <xdr:cNvPr id="7711" name="Subgraph-PrimeVideo">
          <a:extLst>
            <a:ext uri="{FF2B5EF4-FFF2-40B4-BE49-F238E27FC236}">
              <a16:creationId xmlns:a16="http://schemas.microsoft.com/office/drawing/2014/main" id="{5DC340BF-2197-4B06-BA1F-33E6A2809E3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3260950"/>
          <a:ext cx="482600" cy="317500"/>
        </a:xfrm>
        <a:prstGeom prst="rect">
          <a:avLst/>
        </a:prstGeom>
      </xdr:spPr>
    </xdr:pic>
    <xdr:clientData/>
  </xdr:twoCellAnchor>
  <xdr:twoCellAnchor editAs="oneCell">
    <xdr:from>
      <xdr:col>1</xdr:col>
      <xdr:colOff>28575</xdr:colOff>
      <xdr:row>2271</xdr:row>
      <xdr:rowOff>190500</xdr:rowOff>
    </xdr:from>
    <xdr:to>
      <xdr:col>1</xdr:col>
      <xdr:colOff>511175</xdr:colOff>
      <xdr:row>2272</xdr:row>
      <xdr:rowOff>142875</xdr:rowOff>
    </xdr:to>
    <xdr:pic>
      <xdr:nvPicPr>
        <xdr:cNvPr id="7713" name="Subgraph-Kat7600999">
          <a:extLst>
            <a:ext uri="{FF2B5EF4-FFF2-40B4-BE49-F238E27FC236}">
              <a16:creationId xmlns:a16="http://schemas.microsoft.com/office/drawing/2014/main" id="{1D942043-42AA-4125-B581-1E5787988CC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43629250"/>
          <a:ext cx="482600" cy="317500"/>
        </a:xfrm>
        <a:prstGeom prst="rect">
          <a:avLst/>
        </a:prstGeom>
      </xdr:spPr>
    </xdr:pic>
    <xdr:clientData/>
  </xdr:twoCellAnchor>
  <xdr:twoCellAnchor editAs="oneCell">
    <xdr:from>
      <xdr:col>1</xdr:col>
      <xdr:colOff>28575</xdr:colOff>
      <xdr:row>2272</xdr:row>
      <xdr:rowOff>187325</xdr:rowOff>
    </xdr:from>
    <xdr:to>
      <xdr:col>1</xdr:col>
      <xdr:colOff>511175</xdr:colOff>
      <xdr:row>2273</xdr:row>
      <xdr:rowOff>133350</xdr:rowOff>
    </xdr:to>
    <xdr:pic>
      <xdr:nvPicPr>
        <xdr:cNvPr id="7715" name="Subgraph-TimRich53370849">
          <a:extLst>
            <a:ext uri="{FF2B5EF4-FFF2-40B4-BE49-F238E27FC236}">
              <a16:creationId xmlns:a16="http://schemas.microsoft.com/office/drawing/2014/main" id="{C091E302-BEBB-4C6F-8EF8-2FEB0249E41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3997550"/>
          <a:ext cx="482600" cy="317500"/>
        </a:xfrm>
        <a:prstGeom prst="rect">
          <a:avLst/>
        </a:prstGeom>
      </xdr:spPr>
    </xdr:pic>
    <xdr:clientData/>
  </xdr:twoCellAnchor>
  <xdr:twoCellAnchor editAs="oneCell">
    <xdr:from>
      <xdr:col>1</xdr:col>
      <xdr:colOff>28575</xdr:colOff>
      <xdr:row>2273</xdr:row>
      <xdr:rowOff>184150</xdr:rowOff>
    </xdr:from>
    <xdr:to>
      <xdr:col>1</xdr:col>
      <xdr:colOff>511175</xdr:colOff>
      <xdr:row>2274</xdr:row>
      <xdr:rowOff>130175</xdr:rowOff>
    </xdr:to>
    <xdr:pic>
      <xdr:nvPicPr>
        <xdr:cNvPr id="7717" name="Subgraph-starledger">
          <a:extLst>
            <a:ext uri="{FF2B5EF4-FFF2-40B4-BE49-F238E27FC236}">
              <a16:creationId xmlns:a16="http://schemas.microsoft.com/office/drawing/2014/main" id="{65982CD7-11A6-4BAD-8DB5-0BCF5786EC9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4365850"/>
          <a:ext cx="482600" cy="317500"/>
        </a:xfrm>
        <a:prstGeom prst="rect">
          <a:avLst/>
        </a:prstGeom>
      </xdr:spPr>
    </xdr:pic>
    <xdr:clientData/>
  </xdr:twoCellAnchor>
  <xdr:twoCellAnchor editAs="oneCell">
    <xdr:from>
      <xdr:col>1</xdr:col>
      <xdr:colOff>28575</xdr:colOff>
      <xdr:row>2274</xdr:row>
      <xdr:rowOff>180975</xdr:rowOff>
    </xdr:from>
    <xdr:to>
      <xdr:col>1</xdr:col>
      <xdr:colOff>511175</xdr:colOff>
      <xdr:row>2275</xdr:row>
      <xdr:rowOff>120650</xdr:rowOff>
    </xdr:to>
    <xdr:pic>
      <xdr:nvPicPr>
        <xdr:cNvPr id="7719" name="Subgraph-dailyrecord">
          <a:extLst>
            <a:ext uri="{FF2B5EF4-FFF2-40B4-BE49-F238E27FC236}">
              <a16:creationId xmlns:a16="http://schemas.microsoft.com/office/drawing/2014/main" id="{E79A7B49-F33C-44F5-B097-6143CF4246C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4734150"/>
          <a:ext cx="482600" cy="317500"/>
        </a:xfrm>
        <a:prstGeom prst="rect">
          <a:avLst/>
        </a:prstGeom>
      </xdr:spPr>
    </xdr:pic>
    <xdr:clientData/>
  </xdr:twoCellAnchor>
  <xdr:twoCellAnchor editAs="oneCell">
    <xdr:from>
      <xdr:col>1</xdr:col>
      <xdr:colOff>28575</xdr:colOff>
      <xdr:row>2275</xdr:row>
      <xdr:rowOff>177800</xdr:rowOff>
    </xdr:from>
    <xdr:to>
      <xdr:col>1</xdr:col>
      <xdr:colOff>511175</xdr:colOff>
      <xdr:row>2276</xdr:row>
      <xdr:rowOff>123825</xdr:rowOff>
    </xdr:to>
    <xdr:pic>
      <xdr:nvPicPr>
        <xdr:cNvPr id="7721" name="Subgraph-FedEx">
          <a:extLst>
            <a:ext uri="{FF2B5EF4-FFF2-40B4-BE49-F238E27FC236}">
              <a16:creationId xmlns:a16="http://schemas.microsoft.com/office/drawing/2014/main" id="{F6F3B91C-3AC8-4F25-A75E-D3DB0A66C89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45102450"/>
          <a:ext cx="482600" cy="317500"/>
        </a:xfrm>
        <a:prstGeom prst="rect">
          <a:avLst/>
        </a:prstGeom>
      </xdr:spPr>
    </xdr:pic>
    <xdr:clientData/>
  </xdr:twoCellAnchor>
  <xdr:twoCellAnchor editAs="oneCell">
    <xdr:from>
      <xdr:col>1</xdr:col>
      <xdr:colOff>28575</xdr:colOff>
      <xdr:row>2276</xdr:row>
      <xdr:rowOff>174625</xdr:rowOff>
    </xdr:from>
    <xdr:to>
      <xdr:col>1</xdr:col>
      <xdr:colOff>511175</xdr:colOff>
      <xdr:row>2277</xdr:row>
      <xdr:rowOff>120650</xdr:rowOff>
    </xdr:to>
    <xdr:pic>
      <xdr:nvPicPr>
        <xdr:cNvPr id="7723" name="Subgraph-FedExHelp">
          <a:extLst>
            <a:ext uri="{FF2B5EF4-FFF2-40B4-BE49-F238E27FC236}">
              <a16:creationId xmlns:a16="http://schemas.microsoft.com/office/drawing/2014/main" id="{41F3FB2A-3995-48A7-B4BF-E4BB6D42156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5470750"/>
          <a:ext cx="482600" cy="317500"/>
        </a:xfrm>
        <a:prstGeom prst="rect">
          <a:avLst/>
        </a:prstGeom>
      </xdr:spPr>
    </xdr:pic>
    <xdr:clientData/>
  </xdr:twoCellAnchor>
  <xdr:twoCellAnchor editAs="oneCell">
    <xdr:from>
      <xdr:col>1</xdr:col>
      <xdr:colOff>28575</xdr:colOff>
      <xdr:row>2277</xdr:row>
      <xdr:rowOff>171450</xdr:rowOff>
    </xdr:from>
    <xdr:to>
      <xdr:col>1</xdr:col>
      <xdr:colOff>511175</xdr:colOff>
      <xdr:row>2278</xdr:row>
      <xdr:rowOff>123825</xdr:rowOff>
    </xdr:to>
    <xdr:pic>
      <xdr:nvPicPr>
        <xdr:cNvPr id="7725" name="Subgraph-FedExPolicy">
          <a:extLst>
            <a:ext uri="{FF2B5EF4-FFF2-40B4-BE49-F238E27FC236}">
              <a16:creationId xmlns:a16="http://schemas.microsoft.com/office/drawing/2014/main" id="{28067711-6FB6-4154-87FB-9BB4436B364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5839050"/>
          <a:ext cx="482600" cy="317500"/>
        </a:xfrm>
        <a:prstGeom prst="rect">
          <a:avLst/>
        </a:prstGeom>
      </xdr:spPr>
    </xdr:pic>
    <xdr:clientData/>
  </xdr:twoCellAnchor>
  <xdr:twoCellAnchor editAs="oneCell">
    <xdr:from>
      <xdr:col>1</xdr:col>
      <xdr:colOff>28575</xdr:colOff>
      <xdr:row>2278</xdr:row>
      <xdr:rowOff>168275</xdr:rowOff>
    </xdr:from>
    <xdr:to>
      <xdr:col>1</xdr:col>
      <xdr:colOff>511175</xdr:colOff>
      <xdr:row>2279</xdr:row>
      <xdr:rowOff>114300</xdr:rowOff>
    </xdr:to>
    <xdr:pic>
      <xdr:nvPicPr>
        <xdr:cNvPr id="7727" name="Subgraph-RealQweenT">
          <a:extLst>
            <a:ext uri="{FF2B5EF4-FFF2-40B4-BE49-F238E27FC236}">
              <a16:creationId xmlns:a16="http://schemas.microsoft.com/office/drawing/2014/main" id="{63667EDC-8496-4890-A615-C72376EFF2A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6207350"/>
          <a:ext cx="482600" cy="317500"/>
        </a:xfrm>
        <a:prstGeom prst="rect">
          <a:avLst/>
        </a:prstGeom>
      </xdr:spPr>
    </xdr:pic>
    <xdr:clientData/>
  </xdr:twoCellAnchor>
  <xdr:twoCellAnchor editAs="oneCell">
    <xdr:from>
      <xdr:col>1</xdr:col>
      <xdr:colOff>28575</xdr:colOff>
      <xdr:row>2279</xdr:row>
      <xdr:rowOff>165100</xdr:rowOff>
    </xdr:from>
    <xdr:to>
      <xdr:col>1</xdr:col>
      <xdr:colOff>511175</xdr:colOff>
      <xdr:row>2280</xdr:row>
      <xdr:rowOff>111125</xdr:rowOff>
    </xdr:to>
    <xdr:pic>
      <xdr:nvPicPr>
        <xdr:cNvPr id="7729" name="Subgraph-JFKJr2020">
          <a:extLst>
            <a:ext uri="{FF2B5EF4-FFF2-40B4-BE49-F238E27FC236}">
              <a16:creationId xmlns:a16="http://schemas.microsoft.com/office/drawing/2014/main" id="{4B8FF750-F444-435A-B106-F09A7BF8715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6575650"/>
          <a:ext cx="482600" cy="317500"/>
        </a:xfrm>
        <a:prstGeom prst="rect">
          <a:avLst/>
        </a:prstGeom>
      </xdr:spPr>
    </xdr:pic>
    <xdr:clientData/>
  </xdr:twoCellAnchor>
  <xdr:twoCellAnchor editAs="oneCell">
    <xdr:from>
      <xdr:col>1</xdr:col>
      <xdr:colOff>28575</xdr:colOff>
      <xdr:row>2280</xdr:row>
      <xdr:rowOff>161925</xdr:rowOff>
    </xdr:from>
    <xdr:to>
      <xdr:col>1</xdr:col>
      <xdr:colOff>511175</xdr:colOff>
      <xdr:row>2281</xdr:row>
      <xdr:rowOff>101600</xdr:rowOff>
    </xdr:to>
    <xdr:pic>
      <xdr:nvPicPr>
        <xdr:cNvPr id="7731" name="Subgraph-realTrumpForce">
          <a:extLst>
            <a:ext uri="{FF2B5EF4-FFF2-40B4-BE49-F238E27FC236}">
              <a16:creationId xmlns:a16="http://schemas.microsoft.com/office/drawing/2014/main" id="{D521F169-F1FF-4381-8A71-87094354E29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6943950"/>
          <a:ext cx="482600" cy="317500"/>
        </a:xfrm>
        <a:prstGeom prst="rect">
          <a:avLst/>
        </a:prstGeom>
      </xdr:spPr>
    </xdr:pic>
    <xdr:clientData/>
  </xdr:twoCellAnchor>
  <xdr:twoCellAnchor editAs="oneCell">
    <xdr:from>
      <xdr:col>1</xdr:col>
      <xdr:colOff>28575</xdr:colOff>
      <xdr:row>2281</xdr:row>
      <xdr:rowOff>158750</xdr:rowOff>
    </xdr:from>
    <xdr:to>
      <xdr:col>1</xdr:col>
      <xdr:colOff>511175</xdr:colOff>
      <xdr:row>2282</xdr:row>
      <xdr:rowOff>104775</xdr:rowOff>
    </xdr:to>
    <xdr:pic>
      <xdr:nvPicPr>
        <xdr:cNvPr id="7733" name="Subgraph-theangiestanton">
          <a:extLst>
            <a:ext uri="{FF2B5EF4-FFF2-40B4-BE49-F238E27FC236}">
              <a16:creationId xmlns:a16="http://schemas.microsoft.com/office/drawing/2014/main" id="{BEED3DDC-59F6-4EB1-B414-34359D57D5E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47312250"/>
          <a:ext cx="482600" cy="317500"/>
        </a:xfrm>
        <a:prstGeom prst="rect">
          <a:avLst/>
        </a:prstGeom>
      </xdr:spPr>
    </xdr:pic>
    <xdr:clientData/>
  </xdr:twoCellAnchor>
  <xdr:twoCellAnchor editAs="oneCell">
    <xdr:from>
      <xdr:col>1</xdr:col>
      <xdr:colOff>28575</xdr:colOff>
      <xdr:row>2282</xdr:row>
      <xdr:rowOff>155575</xdr:rowOff>
    </xdr:from>
    <xdr:to>
      <xdr:col>1</xdr:col>
      <xdr:colOff>511175</xdr:colOff>
      <xdr:row>2283</xdr:row>
      <xdr:rowOff>101600</xdr:rowOff>
    </xdr:to>
    <xdr:pic>
      <xdr:nvPicPr>
        <xdr:cNvPr id="7735" name="Subgraph-jetrotter">
          <a:extLst>
            <a:ext uri="{FF2B5EF4-FFF2-40B4-BE49-F238E27FC236}">
              <a16:creationId xmlns:a16="http://schemas.microsoft.com/office/drawing/2014/main" id="{01425539-F5D7-4CAA-9712-D4C1E503406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7680550"/>
          <a:ext cx="482600" cy="317500"/>
        </a:xfrm>
        <a:prstGeom prst="rect">
          <a:avLst/>
        </a:prstGeom>
      </xdr:spPr>
    </xdr:pic>
    <xdr:clientData/>
  </xdr:twoCellAnchor>
  <xdr:twoCellAnchor editAs="oneCell">
    <xdr:from>
      <xdr:col>1</xdr:col>
      <xdr:colOff>28575</xdr:colOff>
      <xdr:row>2283</xdr:row>
      <xdr:rowOff>152400</xdr:rowOff>
    </xdr:from>
    <xdr:to>
      <xdr:col>1</xdr:col>
      <xdr:colOff>511175</xdr:colOff>
      <xdr:row>2284</xdr:row>
      <xdr:rowOff>104775</xdr:rowOff>
    </xdr:to>
    <xdr:pic>
      <xdr:nvPicPr>
        <xdr:cNvPr id="7737" name="Subgraph-itsjosephryan">
          <a:extLst>
            <a:ext uri="{FF2B5EF4-FFF2-40B4-BE49-F238E27FC236}">
              <a16:creationId xmlns:a16="http://schemas.microsoft.com/office/drawing/2014/main" id="{917F8F9A-0D49-4C66-A928-76982EC89F1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8048850"/>
          <a:ext cx="482600" cy="317500"/>
        </a:xfrm>
        <a:prstGeom prst="rect">
          <a:avLst/>
        </a:prstGeom>
      </xdr:spPr>
    </xdr:pic>
    <xdr:clientData/>
  </xdr:twoCellAnchor>
  <xdr:twoCellAnchor editAs="oneCell">
    <xdr:from>
      <xdr:col>1</xdr:col>
      <xdr:colOff>28575</xdr:colOff>
      <xdr:row>2284</xdr:row>
      <xdr:rowOff>149225</xdr:rowOff>
    </xdr:from>
    <xdr:to>
      <xdr:col>1</xdr:col>
      <xdr:colOff>511175</xdr:colOff>
      <xdr:row>2285</xdr:row>
      <xdr:rowOff>95250</xdr:rowOff>
    </xdr:to>
    <xdr:pic>
      <xdr:nvPicPr>
        <xdr:cNvPr id="7739" name="Subgraph-SeattlePD">
          <a:extLst>
            <a:ext uri="{FF2B5EF4-FFF2-40B4-BE49-F238E27FC236}">
              <a16:creationId xmlns:a16="http://schemas.microsoft.com/office/drawing/2014/main" id="{C0BB4B52-DE77-4307-A414-4901F9A196F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48417150"/>
          <a:ext cx="482600" cy="317500"/>
        </a:xfrm>
        <a:prstGeom prst="rect">
          <a:avLst/>
        </a:prstGeom>
      </xdr:spPr>
    </xdr:pic>
    <xdr:clientData/>
  </xdr:twoCellAnchor>
  <xdr:twoCellAnchor editAs="oneCell">
    <xdr:from>
      <xdr:col>1</xdr:col>
      <xdr:colOff>28575</xdr:colOff>
      <xdr:row>2285</xdr:row>
      <xdr:rowOff>146050</xdr:rowOff>
    </xdr:from>
    <xdr:to>
      <xdr:col>1</xdr:col>
      <xdr:colOff>511175</xdr:colOff>
      <xdr:row>2286</xdr:row>
      <xdr:rowOff>92075</xdr:rowOff>
    </xdr:to>
    <xdr:pic>
      <xdr:nvPicPr>
        <xdr:cNvPr id="7741" name="Subgraph-Reggie">
          <a:extLst>
            <a:ext uri="{FF2B5EF4-FFF2-40B4-BE49-F238E27FC236}">
              <a16:creationId xmlns:a16="http://schemas.microsoft.com/office/drawing/2014/main" id="{EF9F492E-2E26-46F3-AAE5-EDF96798349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8785450"/>
          <a:ext cx="482600" cy="317500"/>
        </a:xfrm>
        <a:prstGeom prst="rect">
          <a:avLst/>
        </a:prstGeom>
      </xdr:spPr>
    </xdr:pic>
    <xdr:clientData/>
  </xdr:twoCellAnchor>
  <xdr:twoCellAnchor editAs="oneCell">
    <xdr:from>
      <xdr:col>1</xdr:col>
      <xdr:colOff>28575</xdr:colOff>
      <xdr:row>2286</xdr:row>
      <xdr:rowOff>142875</xdr:rowOff>
    </xdr:from>
    <xdr:to>
      <xdr:col>1</xdr:col>
      <xdr:colOff>511175</xdr:colOff>
      <xdr:row>2287</xdr:row>
      <xdr:rowOff>82550</xdr:rowOff>
    </xdr:to>
    <xdr:pic>
      <xdr:nvPicPr>
        <xdr:cNvPr id="7743" name="Subgraph-carmenbest">
          <a:extLst>
            <a:ext uri="{FF2B5EF4-FFF2-40B4-BE49-F238E27FC236}">
              <a16:creationId xmlns:a16="http://schemas.microsoft.com/office/drawing/2014/main" id="{328A52C2-EBB1-4EB7-9D54-108A17A545F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49153750"/>
          <a:ext cx="482600" cy="317500"/>
        </a:xfrm>
        <a:prstGeom prst="rect">
          <a:avLst/>
        </a:prstGeom>
      </xdr:spPr>
    </xdr:pic>
    <xdr:clientData/>
  </xdr:twoCellAnchor>
  <xdr:twoCellAnchor editAs="oneCell">
    <xdr:from>
      <xdr:col>1</xdr:col>
      <xdr:colOff>28575</xdr:colOff>
      <xdr:row>2287</xdr:row>
      <xdr:rowOff>139700</xdr:rowOff>
    </xdr:from>
    <xdr:to>
      <xdr:col>1</xdr:col>
      <xdr:colOff>511175</xdr:colOff>
      <xdr:row>2288</xdr:row>
      <xdr:rowOff>85725</xdr:rowOff>
    </xdr:to>
    <xdr:pic>
      <xdr:nvPicPr>
        <xdr:cNvPr id="7745" name="Subgraph-craftyherbgirl">
          <a:extLst>
            <a:ext uri="{FF2B5EF4-FFF2-40B4-BE49-F238E27FC236}">
              <a16:creationId xmlns:a16="http://schemas.microsoft.com/office/drawing/2014/main" id="{9693C024-16A5-43C1-924B-B0FF221CC19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9522050"/>
          <a:ext cx="482600" cy="317500"/>
        </a:xfrm>
        <a:prstGeom prst="rect">
          <a:avLst/>
        </a:prstGeom>
      </xdr:spPr>
    </xdr:pic>
    <xdr:clientData/>
  </xdr:twoCellAnchor>
  <xdr:twoCellAnchor editAs="oneCell">
    <xdr:from>
      <xdr:col>1</xdr:col>
      <xdr:colOff>28575</xdr:colOff>
      <xdr:row>2288</xdr:row>
      <xdr:rowOff>136525</xdr:rowOff>
    </xdr:from>
    <xdr:to>
      <xdr:col>1</xdr:col>
      <xdr:colOff>511175</xdr:colOff>
      <xdr:row>2289</xdr:row>
      <xdr:rowOff>82550</xdr:rowOff>
    </xdr:to>
    <xdr:pic>
      <xdr:nvPicPr>
        <xdr:cNvPr id="7747" name="Subgraph-realDerekUtley">
          <a:extLst>
            <a:ext uri="{FF2B5EF4-FFF2-40B4-BE49-F238E27FC236}">
              <a16:creationId xmlns:a16="http://schemas.microsoft.com/office/drawing/2014/main" id="{C14973A6-2BE0-4A85-A03B-18D225ACC98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49890350"/>
          <a:ext cx="482600" cy="317500"/>
        </a:xfrm>
        <a:prstGeom prst="rect">
          <a:avLst/>
        </a:prstGeom>
      </xdr:spPr>
    </xdr:pic>
    <xdr:clientData/>
  </xdr:twoCellAnchor>
  <xdr:twoCellAnchor editAs="oneCell">
    <xdr:from>
      <xdr:col>1</xdr:col>
      <xdr:colOff>28575</xdr:colOff>
      <xdr:row>2289</xdr:row>
      <xdr:rowOff>133350</xdr:rowOff>
    </xdr:from>
    <xdr:to>
      <xdr:col>1</xdr:col>
      <xdr:colOff>511175</xdr:colOff>
      <xdr:row>2290</xdr:row>
      <xdr:rowOff>85725</xdr:rowOff>
    </xdr:to>
    <xdr:pic>
      <xdr:nvPicPr>
        <xdr:cNvPr id="7749" name="Subgraph-Q2323712371">
          <a:extLst>
            <a:ext uri="{FF2B5EF4-FFF2-40B4-BE49-F238E27FC236}">
              <a16:creationId xmlns:a16="http://schemas.microsoft.com/office/drawing/2014/main" id="{64B852E2-820F-489C-992E-B86621FEDC5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50258650"/>
          <a:ext cx="482600" cy="317500"/>
        </a:xfrm>
        <a:prstGeom prst="rect">
          <a:avLst/>
        </a:prstGeom>
      </xdr:spPr>
    </xdr:pic>
    <xdr:clientData/>
  </xdr:twoCellAnchor>
  <xdr:twoCellAnchor editAs="oneCell">
    <xdr:from>
      <xdr:col>1</xdr:col>
      <xdr:colOff>28575</xdr:colOff>
      <xdr:row>2290</xdr:row>
      <xdr:rowOff>130175</xdr:rowOff>
    </xdr:from>
    <xdr:to>
      <xdr:col>1</xdr:col>
      <xdr:colOff>511175</xdr:colOff>
      <xdr:row>2291</xdr:row>
      <xdr:rowOff>76200</xdr:rowOff>
    </xdr:to>
    <xdr:pic>
      <xdr:nvPicPr>
        <xdr:cNvPr id="7751" name="Subgraph-TrumpStudents">
          <a:extLst>
            <a:ext uri="{FF2B5EF4-FFF2-40B4-BE49-F238E27FC236}">
              <a16:creationId xmlns:a16="http://schemas.microsoft.com/office/drawing/2014/main" id="{3C71BC75-6EB1-4AD8-B56C-45B4374DB13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50626950"/>
          <a:ext cx="482600" cy="317500"/>
        </a:xfrm>
        <a:prstGeom prst="rect">
          <a:avLst/>
        </a:prstGeom>
      </xdr:spPr>
    </xdr:pic>
    <xdr:clientData/>
  </xdr:twoCellAnchor>
  <xdr:twoCellAnchor editAs="oneCell">
    <xdr:from>
      <xdr:col>1</xdr:col>
      <xdr:colOff>28575</xdr:colOff>
      <xdr:row>2291</xdr:row>
      <xdr:rowOff>127000</xdr:rowOff>
    </xdr:from>
    <xdr:to>
      <xdr:col>1</xdr:col>
      <xdr:colOff>511175</xdr:colOff>
      <xdr:row>2292</xdr:row>
      <xdr:rowOff>73025</xdr:rowOff>
    </xdr:to>
    <xdr:pic>
      <xdr:nvPicPr>
        <xdr:cNvPr id="7753" name="Subgraph-NorbiNorbi17">
          <a:extLst>
            <a:ext uri="{FF2B5EF4-FFF2-40B4-BE49-F238E27FC236}">
              <a16:creationId xmlns:a16="http://schemas.microsoft.com/office/drawing/2014/main" id="{13A64575-9C7E-4E49-8CFB-4AA6784ACB3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0995250"/>
          <a:ext cx="482600" cy="317500"/>
        </a:xfrm>
        <a:prstGeom prst="rect">
          <a:avLst/>
        </a:prstGeom>
      </xdr:spPr>
    </xdr:pic>
    <xdr:clientData/>
  </xdr:twoCellAnchor>
  <xdr:twoCellAnchor editAs="oneCell">
    <xdr:from>
      <xdr:col>1</xdr:col>
      <xdr:colOff>28575</xdr:colOff>
      <xdr:row>2292</xdr:row>
      <xdr:rowOff>123825</xdr:rowOff>
    </xdr:from>
    <xdr:to>
      <xdr:col>1</xdr:col>
      <xdr:colOff>511175</xdr:colOff>
      <xdr:row>2293</xdr:row>
      <xdr:rowOff>63500</xdr:rowOff>
    </xdr:to>
    <xdr:pic>
      <xdr:nvPicPr>
        <xdr:cNvPr id="7755" name="Subgraph-PaulTStockwell">
          <a:extLst>
            <a:ext uri="{FF2B5EF4-FFF2-40B4-BE49-F238E27FC236}">
              <a16:creationId xmlns:a16="http://schemas.microsoft.com/office/drawing/2014/main" id="{20A6739F-75BD-4BAA-9CAE-5171D1087F5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51363550"/>
          <a:ext cx="482600" cy="317500"/>
        </a:xfrm>
        <a:prstGeom prst="rect">
          <a:avLst/>
        </a:prstGeom>
      </xdr:spPr>
    </xdr:pic>
    <xdr:clientData/>
  </xdr:twoCellAnchor>
  <xdr:twoCellAnchor editAs="oneCell">
    <xdr:from>
      <xdr:col>1</xdr:col>
      <xdr:colOff>28575</xdr:colOff>
      <xdr:row>2293</xdr:row>
      <xdr:rowOff>120650</xdr:rowOff>
    </xdr:from>
    <xdr:to>
      <xdr:col>1</xdr:col>
      <xdr:colOff>511175</xdr:colOff>
      <xdr:row>2294</xdr:row>
      <xdr:rowOff>66675</xdr:rowOff>
    </xdr:to>
    <xdr:pic>
      <xdr:nvPicPr>
        <xdr:cNvPr id="7757" name="Subgraph-9ginasg">
          <a:extLst>
            <a:ext uri="{FF2B5EF4-FFF2-40B4-BE49-F238E27FC236}">
              <a16:creationId xmlns:a16="http://schemas.microsoft.com/office/drawing/2014/main" id="{05FCAE39-2C8B-4DD0-A6D1-E4C0625160F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1731850"/>
          <a:ext cx="482600" cy="317500"/>
        </a:xfrm>
        <a:prstGeom prst="rect">
          <a:avLst/>
        </a:prstGeom>
      </xdr:spPr>
    </xdr:pic>
    <xdr:clientData/>
  </xdr:twoCellAnchor>
  <xdr:twoCellAnchor editAs="oneCell">
    <xdr:from>
      <xdr:col>1</xdr:col>
      <xdr:colOff>28575</xdr:colOff>
      <xdr:row>2294</xdr:row>
      <xdr:rowOff>117475</xdr:rowOff>
    </xdr:from>
    <xdr:to>
      <xdr:col>1</xdr:col>
      <xdr:colOff>511175</xdr:colOff>
      <xdr:row>2295</xdr:row>
      <xdr:rowOff>63500</xdr:rowOff>
    </xdr:to>
    <xdr:pic>
      <xdr:nvPicPr>
        <xdr:cNvPr id="7759" name="Subgraph-HowardKravetz">
          <a:extLst>
            <a:ext uri="{FF2B5EF4-FFF2-40B4-BE49-F238E27FC236}">
              <a16:creationId xmlns:a16="http://schemas.microsoft.com/office/drawing/2014/main" id="{1DA52844-20EF-4647-BAB6-E8A7F60E8DC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52100150"/>
          <a:ext cx="482600" cy="317500"/>
        </a:xfrm>
        <a:prstGeom prst="rect">
          <a:avLst/>
        </a:prstGeom>
      </xdr:spPr>
    </xdr:pic>
    <xdr:clientData/>
  </xdr:twoCellAnchor>
  <xdr:twoCellAnchor editAs="oneCell">
    <xdr:from>
      <xdr:col>1</xdr:col>
      <xdr:colOff>28575</xdr:colOff>
      <xdr:row>2295</xdr:row>
      <xdr:rowOff>114300</xdr:rowOff>
    </xdr:from>
    <xdr:to>
      <xdr:col>1</xdr:col>
      <xdr:colOff>511175</xdr:colOff>
      <xdr:row>2296</xdr:row>
      <xdr:rowOff>66675</xdr:rowOff>
    </xdr:to>
    <xdr:pic>
      <xdr:nvPicPr>
        <xdr:cNvPr id="7761" name="Subgraph-33Relsek">
          <a:extLst>
            <a:ext uri="{FF2B5EF4-FFF2-40B4-BE49-F238E27FC236}">
              <a16:creationId xmlns:a16="http://schemas.microsoft.com/office/drawing/2014/main" id="{E90F4C40-7215-4147-BE1C-BEA971F5B18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2468450"/>
          <a:ext cx="482600" cy="317500"/>
        </a:xfrm>
        <a:prstGeom prst="rect">
          <a:avLst/>
        </a:prstGeom>
      </xdr:spPr>
    </xdr:pic>
    <xdr:clientData/>
  </xdr:twoCellAnchor>
  <xdr:twoCellAnchor editAs="oneCell">
    <xdr:from>
      <xdr:col>1</xdr:col>
      <xdr:colOff>28575</xdr:colOff>
      <xdr:row>2296</xdr:row>
      <xdr:rowOff>111125</xdr:rowOff>
    </xdr:from>
    <xdr:to>
      <xdr:col>1</xdr:col>
      <xdr:colOff>511175</xdr:colOff>
      <xdr:row>2297</xdr:row>
      <xdr:rowOff>57150</xdr:rowOff>
    </xdr:to>
    <xdr:pic>
      <xdr:nvPicPr>
        <xdr:cNvPr id="7763" name="Subgraph-AfrocenCHICK">
          <a:extLst>
            <a:ext uri="{FF2B5EF4-FFF2-40B4-BE49-F238E27FC236}">
              <a16:creationId xmlns:a16="http://schemas.microsoft.com/office/drawing/2014/main" id="{0777B8A1-2B7A-437C-99A2-D8D6AF22780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2836750"/>
          <a:ext cx="482600" cy="317500"/>
        </a:xfrm>
        <a:prstGeom prst="rect">
          <a:avLst/>
        </a:prstGeom>
      </xdr:spPr>
    </xdr:pic>
    <xdr:clientData/>
  </xdr:twoCellAnchor>
  <xdr:twoCellAnchor editAs="oneCell">
    <xdr:from>
      <xdr:col>1</xdr:col>
      <xdr:colOff>28575</xdr:colOff>
      <xdr:row>2297</xdr:row>
      <xdr:rowOff>107950</xdr:rowOff>
    </xdr:from>
    <xdr:to>
      <xdr:col>1</xdr:col>
      <xdr:colOff>511175</xdr:colOff>
      <xdr:row>2298</xdr:row>
      <xdr:rowOff>53975</xdr:rowOff>
    </xdr:to>
    <xdr:pic>
      <xdr:nvPicPr>
        <xdr:cNvPr id="7765" name="Subgraph-UFT">
          <a:extLst>
            <a:ext uri="{FF2B5EF4-FFF2-40B4-BE49-F238E27FC236}">
              <a16:creationId xmlns:a16="http://schemas.microsoft.com/office/drawing/2014/main" id="{7A82E398-7073-4947-B944-5D322A0F6FF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3205050"/>
          <a:ext cx="482600" cy="317500"/>
        </a:xfrm>
        <a:prstGeom prst="rect">
          <a:avLst/>
        </a:prstGeom>
      </xdr:spPr>
    </xdr:pic>
    <xdr:clientData/>
  </xdr:twoCellAnchor>
  <xdr:twoCellAnchor editAs="oneCell">
    <xdr:from>
      <xdr:col>1</xdr:col>
      <xdr:colOff>28575</xdr:colOff>
      <xdr:row>2298</xdr:row>
      <xdr:rowOff>104775</xdr:rowOff>
    </xdr:from>
    <xdr:to>
      <xdr:col>1</xdr:col>
      <xdr:colOff>511175</xdr:colOff>
      <xdr:row>2299</xdr:row>
      <xdr:rowOff>44450</xdr:rowOff>
    </xdr:to>
    <xdr:pic>
      <xdr:nvPicPr>
        <xdr:cNvPr id="7767" name="Subgraph-DOEChancellor">
          <a:extLst>
            <a:ext uri="{FF2B5EF4-FFF2-40B4-BE49-F238E27FC236}">
              <a16:creationId xmlns:a16="http://schemas.microsoft.com/office/drawing/2014/main" id="{70676BB5-8091-4B77-B054-54671A3D0C1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3573350"/>
          <a:ext cx="482600" cy="317500"/>
        </a:xfrm>
        <a:prstGeom prst="rect">
          <a:avLst/>
        </a:prstGeom>
      </xdr:spPr>
    </xdr:pic>
    <xdr:clientData/>
  </xdr:twoCellAnchor>
  <xdr:twoCellAnchor editAs="oneCell">
    <xdr:from>
      <xdr:col>1</xdr:col>
      <xdr:colOff>28575</xdr:colOff>
      <xdr:row>2299</xdr:row>
      <xdr:rowOff>101600</xdr:rowOff>
    </xdr:from>
    <xdr:to>
      <xdr:col>1</xdr:col>
      <xdr:colOff>511175</xdr:colOff>
      <xdr:row>2300</xdr:row>
      <xdr:rowOff>47625</xdr:rowOff>
    </xdr:to>
    <xdr:pic>
      <xdr:nvPicPr>
        <xdr:cNvPr id="7769" name="Subgraph-MOREcaucusNYC">
          <a:extLst>
            <a:ext uri="{FF2B5EF4-FFF2-40B4-BE49-F238E27FC236}">
              <a16:creationId xmlns:a16="http://schemas.microsoft.com/office/drawing/2014/main" id="{4A48F50F-95BA-4B97-A31E-5D211562501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53941650"/>
          <a:ext cx="482600" cy="317500"/>
        </a:xfrm>
        <a:prstGeom prst="rect">
          <a:avLst/>
        </a:prstGeom>
      </xdr:spPr>
    </xdr:pic>
    <xdr:clientData/>
  </xdr:twoCellAnchor>
  <xdr:twoCellAnchor editAs="oneCell">
    <xdr:from>
      <xdr:col>1</xdr:col>
      <xdr:colOff>28575</xdr:colOff>
      <xdr:row>2300</xdr:row>
      <xdr:rowOff>98425</xdr:rowOff>
    </xdr:from>
    <xdr:to>
      <xdr:col>1</xdr:col>
      <xdr:colOff>511175</xdr:colOff>
      <xdr:row>2301</xdr:row>
      <xdr:rowOff>44450</xdr:rowOff>
    </xdr:to>
    <xdr:pic>
      <xdr:nvPicPr>
        <xdr:cNvPr id="7771" name="Subgraph-DignityinSchool">
          <a:extLst>
            <a:ext uri="{FF2B5EF4-FFF2-40B4-BE49-F238E27FC236}">
              <a16:creationId xmlns:a16="http://schemas.microsoft.com/office/drawing/2014/main" id="{264F5C8E-AED4-4549-962B-02693782577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4309950"/>
          <a:ext cx="482600" cy="317500"/>
        </a:xfrm>
        <a:prstGeom prst="rect">
          <a:avLst/>
        </a:prstGeom>
      </xdr:spPr>
    </xdr:pic>
    <xdr:clientData/>
  </xdr:twoCellAnchor>
  <xdr:twoCellAnchor editAs="oneCell">
    <xdr:from>
      <xdr:col>1</xdr:col>
      <xdr:colOff>28575</xdr:colOff>
      <xdr:row>2301</xdr:row>
      <xdr:rowOff>95250</xdr:rowOff>
    </xdr:from>
    <xdr:to>
      <xdr:col>1</xdr:col>
      <xdr:colOff>511175</xdr:colOff>
      <xdr:row>2302</xdr:row>
      <xdr:rowOff>47625</xdr:rowOff>
    </xdr:to>
    <xdr:pic>
      <xdr:nvPicPr>
        <xdr:cNvPr id="7773" name="Subgraph-AQE_NY">
          <a:extLst>
            <a:ext uri="{FF2B5EF4-FFF2-40B4-BE49-F238E27FC236}">
              <a16:creationId xmlns:a16="http://schemas.microsoft.com/office/drawing/2014/main" id="{AAC94139-9A0D-49D6-9047-2B91DB3ACCD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4678250"/>
          <a:ext cx="482600" cy="317500"/>
        </a:xfrm>
        <a:prstGeom prst="rect">
          <a:avLst/>
        </a:prstGeom>
      </xdr:spPr>
    </xdr:pic>
    <xdr:clientData/>
  </xdr:twoCellAnchor>
  <xdr:twoCellAnchor editAs="oneCell">
    <xdr:from>
      <xdr:col>1</xdr:col>
      <xdr:colOff>28575</xdr:colOff>
      <xdr:row>2302</xdr:row>
      <xdr:rowOff>92075</xdr:rowOff>
    </xdr:from>
    <xdr:to>
      <xdr:col>1</xdr:col>
      <xdr:colOff>511175</xdr:colOff>
      <xdr:row>2303</xdr:row>
      <xdr:rowOff>38100</xdr:rowOff>
    </xdr:to>
    <xdr:pic>
      <xdr:nvPicPr>
        <xdr:cNvPr id="7775" name="Subgraph-integratenyc">
          <a:extLst>
            <a:ext uri="{FF2B5EF4-FFF2-40B4-BE49-F238E27FC236}">
              <a16:creationId xmlns:a16="http://schemas.microsoft.com/office/drawing/2014/main" id="{CDEF7848-B1D1-4277-80C6-2EBF460D19C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5046550"/>
          <a:ext cx="482600" cy="317500"/>
        </a:xfrm>
        <a:prstGeom prst="rect">
          <a:avLst/>
        </a:prstGeom>
      </xdr:spPr>
    </xdr:pic>
    <xdr:clientData/>
  </xdr:twoCellAnchor>
  <xdr:twoCellAnchor editAs="oneCell">
    <xdr:from>
      <xdr:col>1</xdr:col>
      <xdr:colOff>28575</xdr:colOff>
      <xdr:row>2303</xdr:row>
      <xdr:rowOff>88900</xdr:rowOff>
    </xdr:from>
    <xdr:to>
      <xdr:col>1</xdr:col>
      <xdr:colOff>511175</xdr:colOff>
      <xdr:row>2304</xdr:row>
      <xdr:rowOff>34925</xdr:rowOff>
    </xdr:to>
    <xdr:pic>
      <xdr:nvPicPr>
        <xdr:cNvPr id="7777" name="Subgraph-TeensTakeCharge">
          <a:extLst>
            <a:ext uri="{FF2B5EF4-FFF2-40B4-BE49-F238E27FC236}">
              <a16:creationId xmlns:a16="http://schemas.microsoft.com/office/drawing/2014/main" id="{4BCCB8AC-CBD8-4B53-B25E-38975FF612C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5414850"/>
          <a:ext cx="482600" cy="317500"/>
        </a:xfrm>
        <a:prstGeom prst="rect">
          <a:avLst/>
        </a:prstGeom>
      </xdr:spPr>
    </xdr:pic>
    <xdr:clientData/>
  </xdr:twoCellAnchor>
  <xdr:twoCellAnchor editAs="oneCell">
    <xdr:from>
      <xdr:col>1</xdr:col>
      <xdr:colOff>28575</xdr:colOff>
      <xdr:row>2304</xdr:row>
      <xdr:rowOff>85725</xdr:rowOff>
    </xdr:from>
    <xdr:to>
      <xdr:col>1</xdr:col>
      <xdr:colOff>511175</xdr:colOff>
      <xdr:row>2305</xdr:row>
      <xdr:rowOff>25400</xdr:rowOff>
    </xdr:to>
    <xdr:pic>
      <xdr:nvPicPr>
        <xdr:cNvPr id="7779" name="Subgraph-Teachers_Unite">
          <a:extLst>
            <a:ext uri="{FF2B5EF4-FFF2-40B4-BE49-F238E27FC236}">
              <a16:creationId xmlns:a16="http://schemas.microsoft.com/office/drawing/2014/main" id="{FA354411-B81C-44DB-9C41-AEDCEAAED9F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5783150"/>
          <a:ext cx="482600" cy="317500"/>
        </a:xfrm>
        <a:prstGeom prst="rect">
          <a:avLst/>
        </a:prstGeom>
      </xdr:spPr>
    </xdr:pic>
    <xdr:clientData/>
  </xdr:twoCellAnchor>
  <xdr:twoCellAnchor editAs="oneCell">
    <xdr:from>
      <xdr:col>1</xdr:col>
      <xdr:colOff>28575</xdr:colOff>
      <xdr:row>2305</xdr:row>
      <xdr:rowOff>82550</xdr:rowOff>
    </xdr:from>
    <xdr:to>
      <xdr:col>1</xdr:col>
      <xdr:colOff>511175</xdr:colOff>
      <xdr:row>2306</xdr:row>
      <xdr:rowOff>28575</xdr:rowOff>
    </xdr:to>
    <xdr:pic>
      <xdr:nvPicPr>
        <xdr:cNvPr id="7781" name="Subgraph-ChalkbeatNY">
          <a:extLst>
            <a:ext uri="{FF2B5EF4-FFF2-40B4-BE49-F238E27FC236}">
              <a16:creationId xmlns:a16="http://schemas.microsoft.com/office/drawing/2014/main" id="{DAF78B07-097E-4FD1-963A-92C8661F19E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56151450"/>
          <a:ext cx="482600" cy="317500"/>
        </a:xfrm>
        <a:prstGeom prst="rect">
          <a:avLst/>
        </a:prstGeom>
      </xdr:spPr>
    </xdr:pic>
    <xdr:clientData/>
  </xdr:twoCellAnchor>
  <xdr:twoCellAnchor editAs="oneCell">
    <xdr:from>
      <xdr:col>1</xdr:col>
      <xdr:colOff>28575</xdr:colOff>
      <xdr:row>2306</xdr:row>
      <xdr:rowOff>79375</xdr:rowOff>
    </xdr:from>
    <xdr:to>
      <xdr:col>1</xdr:col>
      <xdr:colOff>511175</xdr:colOff>
      <xdr:row>2307</xdr:row>
      <xdr:rowOff>25400</xdr:rowOff>
    </xdr:to>
    <xdr:pic>
      <xdr:nvPicPr>
        <xdr:cNvPr id="7783" name="Subgraph-NYCOptOut">
          <a:extLst>
            <a:ext uri="{FF2B5EF4-FFF2-40B4-BE49-F238E27FC236}">
              <a16:creationId xmlns:a16="http://schemas.microsoft.com/office/drawing/2014/main" id="{BD19BC5F-3EF0-4A38-9BF7-3AC800AF336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6519750"/>
          <a:ext cx="482600" cy="317500"/>
        </a:xfrm>
        <a:prstGeom prst="rect">
          <a:avLst/>
        </a:prstGeom>
      </xdr:spPr>
    </xdr:pic>
    <xdr:clientData/>
  </xdr:twoCellAnchor>
  <xdr:twoCellAnchor editAs="oneCell">
    <xdr:from>
      <xdr:col>1</xdr:col>
      <xdr:colOff>28575</xdr:colOff>
      <xdr:row>2307</xdr:row>
      <xdr:rowOff>76200</xdr:rowOff>
    </xdr:from>
    <xdr:to>
      <xdr:col>1</xdr:col>
      <xdr:colOff>511175</xdr:colOff>
      <xdr:row>2308</xdr:row>
      <xdr:rowOff>28575</xdr:rowOff>
    </xdr:to>
    <xdr:pic>
      <xdr:nvPicPr>
        <xdr:cNvPr id="7785" name="Subgraph-Blm_edu_nyc">
          <a:extLst>
            <a:ext uri="{FF2B5EF4-FFF2-40B4-BE49-F238E27FC236}">
              <a16:creationId xmlns:a16="http://schemas.microsoft.com/office/drawing/2014/main" id="{A3385D23-8E8C-460C-BDB2-87ED94396B2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56888050"/>
          <a:ext cx="482600" cy="317500"/>
        </a:xfrm>
        <a:prstGeom prst="rect">
          <a:avLst/>
        </a:prstGeom>
      </xdr:spPr>
    </xdr:pic>
    <xdr:clientData/>
  </xdr:twoCellAnchor>
  <xdr:twoCellAnchor editAs="oneCell">
    <xdr:from>
      <xdr:col>1</xdr:col>
      <xdr:colOff>28575</xdr:colOff>
      <xdr:row>2308</xdr:row>
      <xdr:rowOff>73025</xdr:rowOff>
    </xdr:from>
    <xdr:to>
      <xdr:col>1</xdr:col>
      <xdr:colOff>511175</xdr:colOff>
      <xdr:row>2309</xdr:row>
      <xdr:rowOff>19050</xdr:rowOff>
    </xdr:to>
    <xdr:pic>
      <xdr:nvPicPr>
        <xdr:cNvPr id="7787" name="Subgraph-NYCoRE3000">
          <a:extLst>
            <a:ext uri="{FF2B5EF4-FFF2-40B4-BE49-F238E27FC236}">
              <a16:creationId xmlns:a16="http://schemas.microsoft.com/office/drawing/2014/main" id="{169AADF6-757C-40E5-A7C7-D3E3EF6A538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57256350"/>
          <a:ext cx="482600" cy="317500"/>
        </a:xfrm>
        <a:prstGeom prst="rect">
          <a:avLst/>
        </a:prstGeom>
      </xdr:spPr>
    </xdr:pic>
    <xdr:clientData/>
  </xdr:twoCellAnchor>
  <xdr:twoCellAnchor editAs="oneCell">
    <xdr:from>
      <xdr:col>1</xdr:col>
      <xdr:colOff>28575</xdr:colOff>
      <xdr:row>2309</xdr:row>
      <xdr:rowOff>69850</xdr:rowOff>
    </xdr:from>
    <xdr:to>
      <xdr:col>1</xdr:col>
      <xdr:colOff>511175</xdr:colOff>
      <xdr:row>2310</xdr:row>
      <xdr:rowOff>15875</xdr:rowOff>
    </xdr:to>
    <xdr:pic>
      <xdr:nvPicPr>
        <xdr:cNvPr id="7789" name="Subgraph-woodwarddotCA">
          <a:extLst>
            <a:ext uri="{FF2B5EF4-FFF2-40B4-BE49-F238E27FC236}">
              <a16:creationId xmlns:a16="http://schemas.microsoft.com/office/drawing/2014/main" id="{AF0950F5-686D-43C6-9670-A10F15EB739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57624650"/>
          <a:ext cx="482600" cy="317500"/>
        </a:xfrm>
        <a:prstGeom prst="rect">
          <a:avLst/>
        </a:prstGeom>
      </xdr:spPr>
    </xdr:pic>
    <xdr:clientData/>
  </xdr:twoCellAnchor>
  <xdr:twoCellAnchor editAs="oneCell">
    <xdr:from>
      <xdr:col>1</xdr:col>
      <xdr:colOff>28575</xdr:colOff>
      <xdr:row>2310</xdr:row>
      <xdr:rowOff>66675</xdr:rowOff>
    </xdr:from>
    <xdr:to>
      <xdr:col>1</xdr:col>
      <xdr:colOff>511175</xdr:colOff>
      <xdr:row>2311</xdr:row>
      <xdr:rowOff>6350</xdr:rowOff>
    </xdr:to>
    <xdr:pic>
      <xdr:nvPicPr>
        <xdr:cNvPr id="7791" name="Subgraph-PresidentFOP140">
          <a:extLst>
            <a:ext uri="{FF2B5EF4-FFF2-40B4-BE49-F238E27FC236}">
              <a16:creationId xmlns:a16="http://schemas.microsoft.com/office/drawing/2014/main" id="{F017FD72-7D46-4D78-84CC-C6E88578E4E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7992950"/>
          <a:ext cx="482600" cy="317500"/>
        </a:xfrm>
        <a:prstGeom prst="rect">
          <a:avLst/>
        </a:prstGeom>
      </xdr:spPr>
    </xdr:pic>
    <xdr:clientData/>
  </xdr:twoCellAnchor>
  <xdr:twoCellAnchor editAs="oneCell">
    <xdr:from>
      <xdr:col>1</xdr:col>
      <xdr:colOff>28575</xdr:colOff>
      <xdr:row>2311</xdr:row>
      <xdr:rowOff>63500</xdr:rowOff>
    </xdr:from>
    <xdr:to>
      <xdr:col>1</xdr:col>
      <xdr:colOff>511175</xdr:colOff>
      <xdr:row>2312</xdr:row>
      <xdr:rowOff>9525</xdr:rowOff>
    </xdr:to>
    <xdr:pic>
      <xdr:nvPicPr>
        <xdr:cNvPr id="7793" name="Subgraph-PatroclusRex">
          <a:extLst>
            <a:ext uri="{FF2B5EF4-FFF2-40B4-BE49-F238E27FC236}">
              <a16:creationId xmlns:a16="http://schemas.microsoft.com/office/drawing/2014/main" id="{9800760A-D5A3-495D-9891-F0F1D4230A8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8361250"/>
          <a:ext cx="482600" cy="317500"/>
        </a:xfrm>
        <a:prstGeom prst="rect">
          <a:avLst/>
        </a:prstGeom>
      </xdr:spPr>
    </xdr:pic>
    <xdr:clientData/>
  </xdr:twoCellAnchor>
  <xdr:twoCellAnchor editAs="oneCell">
    <xdr:from>
      <xdr:col>1</xdr:col>
      <xdr:colOff>28575</xdr:colOff>
      <xdr:row>2312</xdr:row>
      <xdr:rowOff>60325</xdr:rowOff>
    </xdr:from>
    <xdr:to>
      <xdr:col>1</xdr:col>
      <xdr:colOff>511175</xdr:colOff>
      <xdr:row>2313</xdr:row>
      <xdr:rowOff>6350</xdr:rowOff>
    </xdr:to>
    <xdr:pic>
      <xdr:nvPicPr>
        <xdr:cNvPr id="7795" name="Subgraph-nyalatruach">
          <a:extLst>
            <a:ext uri="{FF2B5EF4-FFF2-40B4-BE49-F238E27FC236}">
              <a16:creationId xmlns:a16="http://schemas.microsoft.com/office/drawing/2014/main" id="{23A3D7E5-F55B-4D34-BD90-5D16E38830D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8729550"/>
          <a:ext cx="482600" cy="317500"/>
        </a:xfrm>
        <a:prstGeom prst="rect">
          <a:avLst/>
        </a:prstGeom>
      </xdr:spPr>
    </xdr:pic>
    <xdr:clientData/>
  </xdr:twoCellAnchor>
  <xdr:twoCellAnchor editAs="oneCell">
    <xdr:from>
      <xdr:col>1</xdr:col>
      <xdr:colOff>28575</xdr:colOff>
      <xdr:row>2313</xdr:row>
      <xdr:rowOff>57150</xdr:rowOff>
    </xdr:from>
    <xdr:to>
      <xdr:col>1</xdr:col>
      <xdr:colOff>511175</xdr:colOff>
      <xdr:row>2314</xdr:row>
      <xdr:rowOff>9525</xdr:rowOff>
    </xdr:to>
    <xdr:pic>
      <xdr:nvPicPr>
        <xdr:cNvPr id="7797" name="Subgraph-BuzzM42">
          <a:extLst>
            <a:ext uri="{FF2B5EF4-FFF2-40B4-BE49-F238E27FC236}">
              <a16:creationId xmlns:a16="http://schemas.microsoft.com/office/drawing/2014/main" id="{5B2C131B-3C71-4E1F-B605-BEAD1AD8B17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9097850"/>
          <a:ext cx="482600" cy="317500"/>
        </a:xfrm>
        <a:prstGeom prst="rect">
          <a:avLst/>
        </a:prstGeom>
      </xdr:spPr>
    </xdr:pic>
    <xdr:clientData/>
  </xdr:twoCellAnchor>
  <xdr:twoCellAnchor editAs="oneCell">
    <xdr:from>
      <xdr:col>1</xdr:col>
      <xdr:colOff>28575</xdr:colOff>
      <xdr:row>2314</xdr:row>
      <xdr:rowOff>53975</xdr:rowOff>
    </xdr:from>
    <xdr:to>
      <xdr:col>1</xdr:col>
      <xdr:colOff>511175</xdr:colOff>
      <xdr:row>2315</xdr:row>
      <xdr:rowOff>0</xdr:rowOff>
    </xdr:to>
    <xdr:pic>
      <xdr:nvPicPr>
        <xdr:cNvPr id="7799" name="Subgraph-ACLUMN">
          <a:extLst>
            <a:ext uri="{FF2B5EF4-FFF2-40B4-BE49-F238E27FC236}">
              <a16:creationId xmlns:a16="http://schemas.microsoft.com/office/drawing/2014/main" id="{ADFA63D2-5F9A-4B5F-AE85-732410ED1F3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9466150"/>
          <a:ext cx="482600" cy="317500"/>
        </a:xfrm>
        <a:prstGeom prst="rect">
          <a:avLst/>
        </a:prstGeom>
      </xdr:spPr>
    </xdr:pic>
    <xdr:clientData/>
  </xdr:twoCellAnchor>
  <xdr:twoCellAnchor editAs="oneCell">
    <xdr:from>
      <xdr:col>1</xdr:col>
      <xdr:colOff>28575</xdr:colOff>
      <xdr:row>2315</xdr:row>
      <xdr:rowOff>50800</xdr:rowOff>
    </xdr:from>
    <xdr:to>
      <xdr:col>1</xdr:col>
      <xdr:colOff>511175</xdr:colOff>
      <xdr:row>2316</xdr:row>
      <xdr:rowOff>1059</xdr:rowOff>
    </xdr:to>
    <xdr:pic>
      <xdr:nvPicPr>
        <xdr:cNvPr id="7801" name="Subgraph-RepDaveWilliams">
          <a:extLst>
            <a:ext uri="{FF2B5EF4-FFF2-40B4-BE49-F238E27FC236}">
              <a16:creationId xmlns:a16="http://schemas.microsoft.com/office/drawing/2014/main" id="{CF564FF0-F674-4F40-978F-D9B02B0CA71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59834450"/>
          <a:ext cx="482600" cy="317500"/>
        </a:xfrm>
        <a:prstGeom prst="rect">
          <a:avLst/>
        </a:prstGeom>
      </xdr:spPr>
    </xdr:pic>
    <xdr:clientData/>
  </xdr:twoCellAnchor>
  <xdr:twoCellAnchor editAs="oneCell">
    <xdr:from>
      <xdr:col>1</xdr:col>
      <xdr:colOff>28575</xdr:colOff>
      <xdr:row>2316</xdr:row>
      <xdr:rowOff>47625</xdr:rowOff>
    </xdr:from>
    <xdr:to>
      <xdr:col>1</xdr:col>
      <xdr:colOff>511175</xdr:colOff>
      <xdr:row>2317</xdr:row>
      <xdr:rowOff>1058</xdr:rowOff>
    </xdr:to>
    <xdr:pic>
      <xdr:nvPicPr>
        <xdr:cNvPr id="7803" name="Subgraph-ChrisCuomo">
          <a:extLst>
            <a:ext uri="{FF2B5EF4-FFF2-40B4-BE49-F238E27FC236}">
              <a16:creationId xmlns:a16="http://schemas.microsoft.com/office/drawing/2014/main" id="{F3368D46-6DF6-4F46-89C8-EAABA01DB76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60202750"/>
          <a:ext cx="482600" cy="317500"/>
        </a:xfrm>
        <a:prstGeom prst="rect">
          <a:avLst/>
        </a:prstGeom>
      </xdr:spPr>
    </xdr:pic>
    <xdr:clientData/>
  </xdr:twoCellAnchor>
  <xdr:twoCellAnchor editAs="oneCell">
    <xdr:from>
      <xdr:col>1</xdr:col>
      <xdr:colOff>28575</xdr:colOff>
      <xdr:row>2317</xdr:row>
      <xdr:rowOff>44450</xdr:rowOff>
    </xdr:from>
    <xdr:to>
      <xdr:col>1</xdr:col>
      <xdr:colOff>511175</xdr:colOff>
      <xdr:row>2317</xdr:row>
      <xdr:rowOff>361950</xdr:rowOff>
    </xdr:to>
    <xdr:pic>
      <xdr:nvPicPr>
        <xdr:cNvPr id="7805" name="Subgraph-sarahcpr">
          <a:extLst>
            <a:ext uri="{FF2B5EF4-FFF2-40B4-BE49-F238E27FC236}">
              <a16:creationId xmlns:a16="http://schemas.microsoft.com/office/drawing/2014/main" id="{0E669A6A-14CB-44FD-B15D-95939469F85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0571050"/>
          <a:ext cx="482600" cy="317500"/>
        </a:xfrm>
        <a:prstGeom prst="rect">
          <a:avLst/>
        </a:prstGeom>
      </xdr:spPr>
    </xdr:pic>
    <xdr:clientData/>
  </xdr:twoCellAnchor>
  <xdr:twoCellAnchor editAs="oneCell">
    <xdr:from>
      <xdr:col>1</xdr:col>
      <xdr:colOff>28575</xdr:colOff>
      <xdr:row>2318</xdr:row>
      <xdr:rowOff>41275</xdr:rowOff>
    </xdr:from>
    <xdr:to>
      <xdr:col>1</xdr:col>
      <xdr:colOff>511175</xdr:colOff>
      <xdr:row>2318</xdr:row>
      <xdr:rowOff>358775</xdr:rowOff>
    </xdr:to>
    <xdr:pic>
      <xdr:nvPicPr>
        <xdr:cNvPr id="7807" name="Subgraph-AngelWarrior321">
          <a:extLst>
            <a:ext uri="{FF2B5EF4-FFF2-40B4-BE49-F238E27FC236}">
              <a16:creationId xmlns:a16="http://schemas.microsoft.com/office/drawing/2014/main" id="{15964436-3312-4DD4-98DE-E144B8595E7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0939350"/>
          <a:ext cx="482600" cy="317500"/>
        </a:xfrm>
        <a:prstGeom prst="rect">
          <a:avLst/>
        </a:prstGeom>
      </xdr:spPr>
    </xdr:pic>
    <xdr:clientData/>
  </xdr:twoCellAnchor>
  <xdr:twoCellAnchor editAs="oneCell">
    <xdr:from>
      <xdr:col>1</xdr:col>
      <xdr:colOff>28575</xdr:colOff>
      <xdr:row>2319</xdr:row>
      <xdr:rowOff>38100</xdr:rowOff>
    </xdr:from>
    <xdr:to>
      <xdr:col>1</xdr:col>
      <xdr:colOff>511175</xdr:colOff>
      <xdr:row>2319</xdr:row>
      <xdr:rowOff>349250</xdr:rowOff>
    </xdr:to>
    <xdr:pic>
      <xdr:nvPicPr>
        <xdr:cNvPr id="7809" name="Subgraph-OfficialMLK3">
          <a:extLst>
            <a:ext uri="{FF2B5EF4-FFF2-40B4-BE49-F238E27FC236}">
              <a16:creationId xmlns:a16="http://schemas.microsoft.com/office/drawing/2014/main" id="{F31FB300-4678-4F5B-9668-7700523915D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1307650"/>
          <a:ext cx="482600" cy="317500"/>
        </a:xfrm>
        <a:prstGeom prst="rect">
          <a:avLst/>
        </a:prstGeom>
      </xdr:spPr>
    </xdr:pic>
    <xdr:clientData/>
  </xdr:twoCellAnchor>
  <xdr:twoCellAnchor editAs="oneCell">
    <xdr:from>
      <xdr:col>1</xdr:col>
      <xdr:colOff>28575</xdr:colOff>
      <xdr:row>2320</xdr:row>
      <xdr:rowOff>34925</xdr:rowOff>
    </xdr:from>
    <xdr:to>
      <xdr:col>1</xdr:col>
      <xdr:colOff>511175</xdr:colOff>
      <xdr:row>2320</xdr:row>
      <xdr:rowOff>352425</xdr:rowOff>
    </xdr:to>
    <xdr:pic>
      <xdr:nvPicPr>
        <xdr:cNvPr id="7811" name="Subgraph-1BLKNITE">
          <a:extLst>
            <a:ext uri="{FF2B5EF4-FFF2-40B4-BE49-F238E27FC236}">
              <a16:creationId xmlns:a16="http://schemas.microsoft.com/office/drawing/2014/main" id="{9A088A42-C1E0-42F6-8F65-3AB47EE2DB6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61675950"/>
          <a:ext cx="482600" cy="317500"/>
        </a:xfrm>
        <a:prstGeom prst="rect">
          <a:avLst/>
        </a:prstGeom>
      </xdr:spPr>
    </xdr:pic>
    <xdr:clientData/>
  </xdr:twoCellAnchor>
  <xdr:twoCellAnchor editAs="oneCell">
    <xdr:from>
      <xdr:col>1</xdr:col>
      <xdr:colOff>28575</xdr:colOff>
      <xdr:row>2321</xdr:row>
      <xdr:rowOff>31750</xdr:rowOff>
    </xdr:from>
    <xdr:to>
      <xdr:col>1</xdr:col>
      <xdr:colOff>511175</xdr:colOff>
      <xdr:row>2321</xdr:row>
      <xdr:rowOff>349250</xdr:rowOff>
    </xdr:to>
    <xdr:pic>
      <xdr:nvPicPr>
        <xdr:cNvPr id="7813" name="Subgraph-IamHawkNewsome">
          <a:extLst>
            <a:ext uri="{FF2B5EF4-FFF2-40B4-BE49-F238E27FC236}">
              <a16:creationId xmlns:a16="http://schemas.microsoft.com/office/drawing/2014/main" id="{8A974A0C-BC97-4608-8FFC-B45A284453C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62044250"/>
          <a:ext cx="482600" cy="317500"/>
        </a:xfrm>
        <a:prstGeom prst="rect">
          <a:avLst/>
        </a:prstGeom>
      </xdr:spPr>
    </xdr:pic>
    <xdr:clientData/>
  </xdr:twoCellAnchor>
  <xdr:twoCellAnchor editAs="oneCell">
    <xdr:from>
      <xdr:col>1</xdr:col>
      <xdr:colOff>28575</xdr:colOff>
      <xdr:row>2322</xdr:row>
      <xdr:rowOff>28575</xdr:rowOff>
    </xdr:from>
    <xdr:to>
      <xdr:col>1</xdr:col>
      <xdr:colOff>511175</xdr:colOff>
      <xdr:row>2322</xdr:row>
      <xdr:rowOff>352425</xdr:rowOff>
    </xdr:to>
    <xdr:pic>
      <xdr:nvPicPr>
        <xdr:cNvPr id="7815" name="Subgraph-MeredithBrooks">
          <a:extLst>
            <a:ext uri="{FF2B5EF4-FFF2-40B4-BE49-F238E27FC236}">
              <a16:creationId xmlns:a16="http://schemas.microsoft.com/office/drawing/2014/main" id="{F824426F-B099-41A5-8867-172FDB4E4CB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62412550"/>
          <a:ext cx="482600" cy="317500"/>
        </a:xfrm>
        <a:prstGeom prst="rect">
          <a:avLst/>
        </a:prstGeom>
      </xdr:spPr>
    </xdr:pic>
    <xdr:clientData/>
  </xdr:twoCellAnchor>
  <xdr:twoCellAnchor editAs="oneCell">
    <xdr:from>
      <xdr:col>1</xdr:col>
      <xdr:colOff>28575</xdr:colOff>
      <xdr:row>2323</xdr:row>
      <xdr:rowOff>25400</xdr:rowOff>
    </xdr:from>
    <xdr:to>
      <xdr:col>1</xdr:col>
      <xdr:colOff>511175</xdr:colOff>
      <xdr:row>2323</xdr:row>
      <xdr:rowOff>342900</xdr:rowOff>
    </xdr:to>
    <xdr:pic>
      <xdr:nvPicPr>
        <xdr:cNvPr id="7817" name="Subgraph-jacflack22">
          <a:extLst>
            <a:ext uri="{FF2B5EF4-FFF2-40B4-BE49-F238E27FC236}">
              <a16:creationId xmlns:a16="http://schemas.microsoft.com/office/drawing/2014/main" id="{FFC4CE48-98EF-4EA9-BA9D-3DA5097ADED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62780850"/>
          <a:ext cx="482600" cy="317500"/>
        </a:xfrm>
        <a:prstGeom prst="rect">
          <a:avLst/>
        </a:prstGeom>
      </xdr:spPr>
    </xdr:pic>
    <xdr:clientData/>
  </xdr:twoCellAnchor>
  <xdr:twoCellAnchor editAs="oneCell">
    <xdr:from>
      <xdr:col>1</xdr:col>
      <xdr:colOff>28575</xdr:colOff>
      <xdr:row>2324</xdr:row>
      <xdr:rowOff>22225</xdr:rowOff>
    </xdr:from>
    <xdr:to>
      <xdr:col>1</xdr:col>
      <xdr:colOff>511175</xdr:colOff>
      <xdr:row>2324</xdr:row>
      <xdr:rowOff>339725</xdr:rowOff>
    </xdr:to>
    <xdr:pic>
      <xdr:nvPicPr>
        <xdr:cNvPr id="7819" name="Subgraph-LosAngelesMayor">
          <a:extLst>
            <a:ext uri="{FF2B5EF4-FFF2-40B4-BE49-F238E27FC236}">
              <a16:creationId xmlns:a16="http://schemas.microsoft.com/office/drawing/2014/main" id="{C5C7846E-AF22-4290-AF93-393F700C72A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3149150"/>
          <a:ext cx="482600" cy="317500"/>
        </a:xfrm>
        <a:prstGeom prst="rect">
          <a:avLst/>
        </a:prstGeom>
      </xdr:spPr>
    </xdr:pic>
    <xdr:clientData/>
  </xdr:twoCellAnchor>
  <xdr:twoCellAnchor editAs="oneCell">
    <xdr:from>
      <xdr:col>1</xdr:col>
      <xdr:colOff>28575</xdr:colOff>
      <xdr:row>2325</xdr:row>
      <xdr:rowOff>19050</xdr:rowOff>
    </xdr:from>
    <xdr:to>
      <xdr:col>1</xdr:col>
      <xdr:colOff>511175</xdr:colOff>
      <xdr:row>2325</xdr:row>
      <xdr:rowOff>330200</xdr:rowOff>
    </xdr:to>
    <xdr:pic>
      <xdr:nvPicPr>
        <xdr:cNvPr id="7821" name="Subgraph-LA">
          <a:extLst>
            <a:ext uri="{FF2B5EF4-FFF2-40B4-BE49-F238E27FC236}">
              <a16:creationId xmlns:a16="http://schemas.microsoft.com/office/drawing/2014/main" id="{B42AAFEA-927C-4099-A648-8994B475333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63517450"/>
          <a:ext cx="482600" cy="317500"/>
        </a:xfrm>
        <a:prstGeom prst="rect">
          <a:avLst/>
        </a:prstGeom>
      </xdr:spPr>
    </xdr:pic>
    <xdr:clientData/>
  </xdr:twoCellAnchor>
  <xdr:twoCellAnchor editAs="oneCell">
    <xdr:from>
      <xdr:col>1</xdr:col>
      <xdr:colOff>28575</xdr:colOff>
      <xdr:row>2326</xdr:row>
      <xdr:rowOff>15875</xdr:rowOff>
    </xdr:from>
    <xdr:to>
      <xdr:col>1</xdr:col>
      <xdr:colOff>511175</xdr:colOff>
      <xdr:row>2326</xdr:row>
      <xdr:rowOff>333375</xdr:rowOff>
    </xdr:to>
    <xdr:pic>
      <xdr:nvPicPr>
        <xdr:cNvPr id="7823" name="Subgraph-SenRickScott">
          <a:extLst>
            <a:ext uri="{FF2B5EF4-FFF2-40B4-BE49-F238E27FC236}">
              <a16:creationId xmlns:a16="http://schemas.microsoft.com/office/drawing/2014/main" id="{5D8BAD61-2338-4C1F-AD6F-71CF20648FA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3885750"/>
          <a:ext cx="482600" cy="317500"/>
        </a:xfrm>
        <a:prstGeom prst="rect">
          <a:avLst/>
        </a:prstGeom>
      </xdr:spPr>
    </xdr:pic>
    <xdr:clientData/>
  </xdr:twoCellAnchor>
  <xdr:twoCellAnchor editAs="oneCell">
    <xdr:from>
      <xdr:col>1</xdr:col>
      <xdr:colOff>28575</xdr:colOff>
      <xdr:row>2327</xdr:row>
      <xdr:rowOff>12700</xdr:rowOff>
    </xdr:from>
    <xdr:to>
      <xdr:col>1</xdr:col>
      <xdr:colOff>511175</xdr:colOff>
      <xdr:row>2327</xdr:row>
      <xdr:rowOff>330200</xdr:rowOff>
    </xdr:to>
    <xdr:pic>
      <xdr:nvPicPr>
        <xdr:cNvPr id="7825" name="Subgraph-marcorubio">
          <a:extLst>
            <a:ext uri="{FF2B5EF4-FFF2-40B4-BE49-F238E27FC236}">
              <a16:creationId xmlns:a16="http://schemas.microsoft.com/office/drawing/2014/main" id="{B2464D90-40A8-4752-8A8A-377093FFC08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4254050"/>
          <a:ext cx="482600" cy="317500"/>
        </a:xfrm>
        <a:prstGeom prst="rect">
          <a:avLst/>
        </a:prstGeom>
      </xdr:spPr>
    </xdr:pic>
    <xdr:clientData/>
  </xdr:twoCellAnchor>
  <xdr:twoCellAnchor editAs="oneCell">
    <xdr:from>
      <xdr:col>1</xdr:col>
      <xdr:colOff>28575</xdr:colOff>
      <xdr:row>2328</xdr:row>
      <xdr:rowOff>9525</xdr:rowOff>
    </xdr:from>
    <xdr:to>
      <xdr:col>1</xdr:col>
      <xdr:colOff>511175</xdr:colOff>
      <xdr:row>2328</xdr:row>
      <xdr:rowOff>333375</xdr:rowOff>
    </xdr:to>
    <xdr:pic>
      <xdr:nvPicPr>
        <xdr:cNvPr id="7827" name="Subgraph-utkarshv13">
          <a:extLst>
            <a:ext uri="{FF2B5EF4-FFF2-40B4-BE49-F238E27FC236}">
              <a16:creationId xmlns:a16="http://schemas.microsoft.com/office/drawing/2014/main" id="{1C429704-B5FD-442A-904F-6DDF229F1C8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4622350"/>
          <a:ext cx="482600" cy="317500"/>
        </a:xfrm>
        <a:prstGeom prst="rect">
          <a:avLst/>
        </a:prstGeom>
      </xdr:spPr>
    </xdr:pic>
    <xdr:clientData/>
  </xdr:twoCellAnchor>
  <xdr:twoCellAnchor editAs="oneCell">
    <xdr:from>
      <xdr:col>1</xdr:col>
      <xdr:colOff>28575</xdr:colOff>
      <xdr:row>2329</xdr:row>
      <xdr:rowOff>6350</xdr:rowOff>
    </xdr:from>
    <xdr:to>
      <xdr:col>1</xdr:col>
      <xdr:colOff>511175</xdr:colOff>
      <xdr:row>2329</xdr:row>
      <xdr:rowOff>323850</xdr:rowOff>
    </xdr:to>
    <xdr:pic>
      <xdr:nvPicPr>
        <xdr:cNvPr id="7829" name="Subgraph-xbabylungzx">
          <a:extLst>
            <a:ext uri="{FF2B5EF4-FFF2-40B4-BE49-F238E27FC236}">
              <a16:creationId xmlns:a16="http://schemas.microsoft.com/office/drawing/2014/main" id="{6F55121C-25F2-44D3-8A7C-065905B5D0D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64990650"/>
          <a:ext cx="482600" cy="317500"/>
        </a:xfrm>
        <a:prstGeom prst="rect">
          <a:avLst/>
        </a:prstGeom>
      </xdr:spPr>
    </xdr:pic>
    <xdr:clientData/>
  </xdr:twoCellAnchor>
  <xdr:twoCellAnchor editAs="oneCell">
    <xdr:from>
      <xdr:col>1</xdr:col>
      <xdr:colOff>28575</xdr:colOff>
      <xdr:row>2330</xdr:row>
      <xdr:rowOff>3175</xdr:rowOff>
    </xdr:from>
    <xdr:to>
      <xdr:col>1</xdr:col>
      <xdr:colOff>511175</xdr:colOff>
      <xdr:row>2330</xdr:row>
      <xdr:rowOff>320675</xdr:rowOff>
    </xdr:to>
    <xdr:pic>
      <xdr:nvPicPr>
        <xdr:cNvPr id="7831" name="Subgraph-vincesba">
          <a:extLst>
            <a:ext uri="{FF2B5EF4-FFF2-40B4-BE49-F238E27FC236}">
              <a16:creationId xmlns:a16="http://schemas.microsoft.com/office/drawing/2014/main" id="{1787DBCB-8956-4DF4-82CC-1E98EB98102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65358950"/>
          <a:ext cx="482600" cy="317500"/>
        </a:xfrm>
        <a:prstGeom prst="rect">
          <a:avLst/>
        </a:prstGeom>
      </xdr:spPr>
    </xdr:pic>
    <xdr:clientData/>
  </xdr:twoCellAnchor>
  <xdr:twoCellAnchor editAs="oneCell">
    <xdr:from>
      <xdr:col>1</xdr:col>
      <xdr:colOff>28575</xdr:colOff>
      <xdr:row>2331</xdr:row>
      <xdr:rowOff>0</xdr:rowOff>
    </xdr:from>
    <xdr:to>
      <xdr:col>1</xdr:col>
      <xdr:colOff>511175</xdr:colOff>
      <xdr:row>2331</xdr:row>
      <xdr:rowOff>311150</xdr:rowOff>
    </xdr:to>
    <xdr:pic>
      <xdr:nvPicPr>
        <xdr:cNvPr id="7833" name="Subgraph-hawaiiansun4me">
          <a:extLst>
            <a:ext uri="{FF2B5EF4-FFF2-40B4-BE49-F238E27FC236}">
              <a16:creationId xmlns:a16="http://schemas.microsoft.com/office/drawing/2014/main" id="{8AC8E281-B999-4DDD-862C-BA32A55EAD1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65727250"/>
          <a:ext cx="482600" cy="317500"/>
        </a:xfrm>
        <a:prstGeom prst="rect">
          <a:avLst/>
        </a:prstGeom>
      </xdr:spPr>
    </xdr:pic>
    <xdr:clientData/>
  </xdr:twoCellAnchor>
  <xdr:twoCellAnchor editAs="oneCell">
    <xdr:from>
      <xdr:col>1</xdr:col>
      <xdr:colOff>28575</xdr:colOff>
      <xdr:row>2331</xdr:row>
      <xdr:rowOff>368300</xdr:rowOff>
    </xdr:from>
    <xdr:to>
      <xdr:col>1</xdr:col>
      <xdr:colOff>511175</xdr:colOff>
      <xdr:row>2332</xdr:row>
      <xdr:rowOff>314325</xdr:rowOff>
    </xdr:to>
    <xdr:pic>
      <xdr:nvPicPr>
        <xdr:cNvPr id="7835" name="Subgraph-letswinin2020">
          <a:extLst>
            <a:ext uri="{FF2B5EF4-FFF2-40B4-BE49-F238E27FC236}">
              <a16:creationId xmlns:a16="http://schemas.microsoft.com/office/drawing/2014/main" id="{040C1393-7167-4AD8-9668-881F01A4F621}"/>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866095550"/>
          <a:ext cx="482600" cy="317500"/>
        </a:xfrm>
        <a:prstGeom prst="rect">
          <a:avLst/>
        </a:prstGeom>
      </xdr:spPr>
    </xdr:pic>
    <xdr:clientData/>
  </xdr:twoCellAnchor>
  <xdr:twoCellAnchor editAs="oneCell">
    <xdr:from>
      <xdr:col>1</xdr:col>
      <xdr:colOff>28575</xdr:colOff>
      <xdr:row>2332</xdr:row>
      <xdr:rowOff>365125</xdr:rowOff>
    </xdr:from>
    <xdr:to>
      <xdr:col>1</xdr:col>
      <xdr:colOff>511175</xdr:colOff>
      <xdr:row>2333</xdr:row>
      <xdr:rowOff>311150</xdr:rowOff>
    </xdr:to>
    <xdr:pic>
      <xdr:nvPicPr>
        <xdr:cNvPr id="7837" name="Subgraph-DavidKyaloM">
          <a:extLst>
            <a:ext uri="{FF2B5EF4-FFF2-40B4-BE49-F238E27FC236}">
              <a16:creationId xmlns:a16="http://schemas.microsoft.com/office/drawing/2014/main" id="{9367BF5D-87D3-4E80-9A29-A43F05D3E8DF}"/>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6463850"/>
          <a:ext cx="482600" cy="317500"/>
        </a:xfrm>
        <a:prstGeom prst="rect">
          <a:avLst/>
        </a:prstGeom>
      </xdr:spPr>
    </xdr:pic>
    <xdr:clientData/>
  </xdr:twoCellAnchor>
  <xdr:twoCellAnchor editAs="oneCell">
    <xdr:from>
      <xdr:col>1</xdr:col>
      <xdr:colOff>28575</xdr:colOff>
      <xdr:row>2333</xdr:row>
      <xdr:rowOff>361950</xdr:rowOff>
    </xdr:from>
    <xdr:to>
      <xdr:col>1</xdr:col>
      <xdr:colOff>511175</xdr:colOff>
      <xdr:row>2334</xdr:row>
      <xdr:rowOff>314325</xdr:rowOff>
    </xdr:to>
    <xdr:pic>
      <xdr:nvPicPr>
        <xdr:cNvPr id="7839" name="Subgraph-chef_thing">
          <a:extLst>
            <a:ext uri="{FF2B5EF4-FFF2-40B4-BE49-F238E27FC236}">
              <a16:creationId xmlns:a16="http://schemas.microsoft.com/office/drawing/2014/main" id="{D4C270E7-D6AE-40E0-94CD-744CF4700988}"/>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6832150"/>
          <a:ext cx="482600" cy="317500"/>
        </a:xfrm>
        <a:prstGeom prst="rect">
          <a:avLst/>
        </a:prstGeom>
      </xdr:spPr>
    </xdr:pic>
    <xdr:clientData/>
  </xdr:twoCellAnchor>
  <xdr:twoCellAnchor editAs="oneCell">
    <xdr:from>
      <xdr:col>1</xdr:col>
      <xdr:colOff>28575</xdr:colOff>
      <xdr:row>2334</xdr:row>
      <xdr:rowOff>358775</xdr:rowOff>
    </xdr:from>
    <xdr:to>
      <xdr:col>1</xdr:col>
      <xdr:colOff>511175</xdr:colOff>
      <xdr:row>2335</xdr:row>
      <xdr:rowOff>304800</xdr:rowOff>
    </xdr:to>
    <xdr:pic>
      <xdr:nvPicPr>
        <xdr:cNvPr id="7841" name="Subgraph-Karma67194532">
          <a:extLst>
            <a:ext uri="{FF2B5EF4-FFF2-40B4-BE49-F238E27FC236}">
              <a16:creationId xmlns:a16="http://schemas.microsoft.com/office/drawing/2014/main" id="{5D902F4B-C247-4660-89F2-3D32C6D4F5D6}"/>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7200450"/>
          <a:ext cx="482600" cy="317500"/>
        </a:xfrm>
        <a:prstGeom prst="rect">
          <a:avLst/>
        </a:prstGeom>
      </xdr:spPr>
    </xdr:pic>
    <xdr:clientData/>
  </xdr:twoCellAnchor>
  <xdr:twoCellAnchor editAs="oneCell">
    <xdr:from>
      <xdr:col>1</xdr:col>
      <xdr:colOff>28575</xdr:colOff>
      <xdr:row>2335</xdr:row>
      <xdr:rowOff>355600</xdr:rowOff>
    </xdr:from>
    <xdr:to>
      <xdr:col>1</xdr:col>
      <xdr:colOff>511175</xdr:colOff>
      <xdr:row>2336</xdr:row>
      <xdr:rowOff>301625</xdr:rowOff>
    </xdr:to>
    <xdr:pic>
      <xdr:nvPicPr>
        <xdr:cNvPr id="7843" name="Subgraph-Steve1Branch">
          <a:extLst>
            <a:ext uri="{FF2B5EF4-FFF2-40B4-BE49-F238E27FC236}">
              <a16:creationId xmlns:a16="http://schemas.microsoft.com/office/drawing/2014/main" id="{8A0A7FC7-0044-402B-9077-1A5B09516570}"/>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7568750"/>
          <a:ext cx="482600" cy="317500"/>
        </a:xfrm>
        <a:prstGeom prst="rect">
          <a:avLst/>
        </a:prstGeom>
      </xdr:spPr>
    </xdr:pic>
    <xdr:clientData/>
  </xdr:twoCellAnchor>
  <xdr:twoCellAnchor editAs="oneCell">
    <xdr:from>
      <xdr:col>1</xdr:col>
      <xdr:colOff>28575</xdr:colOff>
      <xdr:row>2336</xdr:row>
      <xdr:rowOff>352425</xdr:rowOff>
    </xdr:from>
    <xdr:to>
      <xdr:col>1</xdr:col>
      <xdr:colOff>511175</xdr:colOff>
      <xdr:row>2337</xdr:row>
      <xdr:rowOff>292100</xdr:rowOff>
    </xdr:to>
    <xdr:pic>
      <xdr:nvPicPr>
        <xdr:cNvPr id="7845" name="Subgraph-momtomaxmygs">
          <a:extLst>
            <a:ext uri="{FF2B5EF4-FFF2-40B4-BE49-F238E27FC236}">
              <a16:creationId xmlns:a16="http://schemas.microsoft.com/office/drawing/2014/main" id="{5BD6F628-996F-43AA-BBA2-7F1961CA4D79}"/>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7937050"/>
          <a:ext cx="482600" cy="317500"/>
        </a:xfrm>
        <a:prstGeom prst="rect">
          <a:avLst/>
        </a:prstGeom>
      </xdr:spPr>
    </xdr:pic>
    <xdr:clientData/>
  </xdr:twoCellAnchor>
  <xdr:twoCellAnchor editAs="oneCell">
    <xdr:from>
      <xdr:col>1</xdr:col>
      <xdr:colOff>28575</xdr:colOff>
      <xdr:row>2337</xdr:row>
      <xdr:rowOff>349250</xdr:rowOff>
    </xdr:from>
    <xdr:to>
      <xdr:col>1</xdr:col>
      <xdr:colOff>511175</xdr:colOff>
      <xdr:row>2338</xdr:row>
      <xdr:rowOff>295275</xdr:rowOff>
    </xdr:to>
    <xdr:pic>
      <xdr:nvPicPr>
        <xdr:cNvPr id="7847" name="Subgraph-WIMSJ">
          <a:extLst>
            <a:ext uri="{FF2B5EF4-FFF2-40B4-BE49-F238E27FC236}">
              <a16:creationId xmlns:a16="http://schemas.microsoft.com/office/drawing/2014/main" id="{3580AEB0-E6AE-4ACE-8B38-3763D13F537D}"/>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8305350"/>
          <a:ext cx="482600" cy="317500"/>
        </a:xfrm>
        <a:prstGeom prst="rect">
          <a:avLst/>
        </a:prstGeom>
      </xdr:spPr>
    </xdr:pic>
    <xdr:clientData/>
  </xdr:twoCellAnchor>
  <xdr:twoCellAnchor editAs="oneCell">
    <xdr:from>
      <xdr:col>1</xdr:col>
      <xdr:colOff>28575</xdr:colOff>
      <xdr:row>2338</xdr:row>
      <xdr:rowOff>346075</xdr:rowOff>
    </xdr:from>
    <xdr:to>
      <xdr:col>1</xdr:col>
      <xdr:colOff>511175</xdr:colOff>
      <xdr:row>2339</xdr:row>
      <xdr:rowOff>292100</xdr:rowOff>
    </xdr:to>
    <xdr:pic>
      <xdr:nvPicPr>
        <xdr:cNvPr id="7849" name="Subgraph-maximus_u">
          <a:extLst>
            <a:ext uri="{FF2B5EF4-FFF2-40B4-BE49-F238E27FC236}">
              <a16:creationId xmlns:a16="http://schemas.microsoft.com/office/drawing/2014/main" id="{196D0918-A81E-42E3-B63E-9E1664FF8F61}"/>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8673650"/>
          <a:ext cx="482600" cy="317500"/>
        </a:xfrm>
        <a:prstGeom prst="rect">
          <a:avLst/>
        </a:prstGeom>
      </xdr:spPr>
    </xdr:pic>
    <xdr:clientData/>
  </xdr:twoCellAnchor>
  <xdr:twoCellAnchor editAs="oneCell">
    <xdr:from>
      <xdr:col>1</xdr:col>
      <xdr:colOff>28575</xdr:colOff>
      <xdr:row>2339</xdr:row>
      <xdr:rowOff>342900</xdr:rowOff>
    </xdr:from>
    <xdr:to>
      <xdr:col>1</xdr:col>
      <xdr:colOff>511175</xdr:colOff>
      <xdr:row>2340</xdr:row>
      <xdr:rowOff>295275</xdr:rowOff>
    </xdr:to>
    <xdr:pic>
      <xdr:nvPicPr>
        <xdr:cNvPr id="7851" name="Subgraph-Shelleyasmith06">
          <a:extLst>
            <a:ext uri="{FF2B5EF4-FFF2-40B4-BE49-F238E27FC236}">
              <a16:creationId xmlns:a16="http://schemas.microsoft.com/office/drawing/2014/main" id="{307CB1EE-7704-4253-8709-CAB8302F253E}"/>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69041950"/>
          <a:ext cx="482600" cy="317500"/>
        </a:xfrm>
        <a:prstGeom prst="rect">
          <a:avLst/>
        </a:prstGeom>
      </xdr:spPr>
    </xdr:pic>
    <xdr:clientData/>
  </xdr:twoCellAnchor>
  <xdr:twoCellAnchor editAs="oneCell">
    <xdr:from>
      <xdr:col>1</xdr:col>
      <xdr:colOff>28575</xdr:colOff>
      <xdr:row>2340</xdr:row>
      <xdr:rowOff>339725</xdr:rowOff>
    </xdr:from>
    <xdr:to>
      <xdr:col>1</xdr:col>
      <xdr:colOff>511175</xdr:colOff>
      <xdr:row>2341</xdr:row>
      <xdr:rowOff>285750</xdr:rowOff>
    </xdr:to>
    <xdr:pic>
      <xdr:nvPicPr>
        <xdr:cNvPr id="7853" name="Subgraph-IDFSF217">
          <a:extLst>
            <a:ext uri="{FF2B5EF4-FFF2-40B4-BE49-F238E27FC236}">
              <a16:creationId xmlns:a16="http://schemas.microsoft.com/office/drawing/2014/main" id="{B7C27998-BD82-4B89-9757-D7228E4ED972}"/>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69410250"/>
          <a:ext cx="482600" cy="317500"/>
        </a:xfrm>
        <a:prstGeom prst="rect">
          <a:avLst/>
        </a:prstGeom>
      </xdr:spPr>
    </xdr:pic>
    <xdr:clientData/>
  </xdr:twoCellAnchor>
  <xdr:twoCellAnchor editAs="oneCell">
    <xdr:from>
      <xdr:col>1</xdr:col>
      <xdr:colOff>28575</xdr:colOff>
      <xdr:row>2341</xdr:row>
      <xdr:rowOff>336550</xdr:rowOff>
    </xdr:from>
    <xdr:to>
      <xdr:col>1</xdr:col>
      <xdr:colOff>511175</xdr:colOff>
      <xdr:row>2342</xdr:row>
      <xdr:rowOff>282575</xdr:rowOff>
    </xdr:to>
    <xdr:pic>
      <xdr:nvPicPr>
        <xdr:cNvPr id="7855" name="Subgraph-SandraL91948417">
          <a:extLst>
            <a:ext uri="{FF2B5EF4-FFF2-40B4-BE49-F238E27FC236}">
              <a16:creationId xmlns:a16="http://schemas.microsoft.com/office/drawing/2014/main" id="{7A7684DA-8745-4D07-BC1A-2C273493EA51}"/>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69778550"/>
          <a:ext cx="482600" cy="317500"/>
        </a:xfrm>
        <a:prstGeom prst="rect">
          <a:avLst/>
        </a:prstGeom>
      </xdr:spPr>
    </xdr:pic>
    <xdr:clientData/>
  </xdr:twoCellAnchor>
  <xdr:twoCellAnchor editAs="oneCell">
    <xdr:from>
      <xdr:col>1</xdr:col>
      <xdr:colOff>28575</xdr:colOff>
      <xdr:row>2342</xdr:row>
      <xdr:rowOff>333375</xdr:rowOff>
    </xdr:from>
    <xdr:to>
      <xdr:col>1</xdr:col>
      <xdr:colOff>511175</xdr:colOff>
      <xdr:row>2343</xdr:row>
      <xdr:rowOff>273050</xdr:rowOff>
    </xdr:to>
    <xdr:pic>
      <xdr:nvPicPr>
        <xdr:cNvPr id="7857" name="Subgraph-PaulMer52">
          <a:extLst>
            <a:ext uri="{FF2B5EF4-FFF2-40B4-BE49-F238E27FC236}">
              <a16:creationId xmlns:a16="http://schemas.microsoft.com/office/drawing/2014/main" id="{5F24A005-1CFC-46EB-8A43-722491922707}"/>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70146850"/>
          <a:ext cx="482600" cy="317500"/>
        </a:xfrm>
        <a:prstGeom prst="rect">
          <a:avLst/>
        </a:prstGeom>
      </xdr:spPr>
    </xdr:pic>
    <xdr:clientData/>
  </xdr:twoCellAnchor>
  <xdr:twoCellAnchor editAs="oneCell">
    <xdr:from>
      <xdr:col>1</xdr:col>
      <xdr:colOff>28575</xdr:colOff>
      <xdr:row>2343</xdr:row>
      <xdr:rowOff>330200</xdr:rowOff>
    </xdr:from>
    <xdr:to>
      <xdr:col>1</xdr:col>
      <xdr:colOff>511175</xdr:colOff>
      <xdr:row>2344</xdr:row>
      <xdr:rowOff>276225</xdr:rowOff>
    </xdr:to>
    <xdr:pic>
      <xdr:nvPicPr>
        <xdr:cNvPr id="7859" name="Subgraph-AALIVESMATTER">
          <a:extLst>
            <a:ext uri="{FF2B5EF4-FFF2-40B4-BE49-F238E27FC236}">
              <a16:creationId xmlns:a16="http://schemas.microsoft.com/office/drawing/2014/main" id="{3F6166E5-CD38-4044-A3FE-4CECAD25B9E5}"/>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70515150"/>
          <a:ext cx="482600" cy="317500"/>
        </a:xfrm>
        <a:prstGeom prst="rect">
          <a:avLst/>
        </a:prstGeom>
      </xdr:spPr>
    </xdr:pic>
    <xdr:clientData/>
  </xdr:twoCellAnchor>
  <xdr:twoCellAnchor editAs="oneCell">
    <xdr:from>
      <xdr:col>1</xdr:col>
      <xdr:colOff>28575</xdr:colOff>
      <xdr:row>2344</xdr:row>
      <xdr:rowOff>327025</xdr:rowOff>
    </xdr:from>
    <xdr:to>
      <xdr:col>1</xdr:col>
      <xdr:colOff>511175</xdr:colOff>
      <xdr:row>2345</xdr:row>
      <xdr:rowOff>273050</xdr:rowOff>
    </xdr:to>
    <xdr:pic>
      <xdr:nvPicPr>
        <xdr:cNvPr id="7861" name="Subgraph-Ytweek1">
          <a:extLst>
            <a:ext uri="{FF2B5EF4-FFF2-40B4-BE49-F238E27FC236}">
              <a16:creationId xmlns:a16="http://schemas.microsoft.com/office/drawing/2014/main" id="{DE985AA1-182E-48FF-ADCB-DF4CE2C1D5E6}"/>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70883450"/>
          <a:ext cx="482600" cy="317500"/>
        </a:xfrm>
        <a:prstGeom prst="rect">
          <a:avLst/>
        </a:prstGeom>
      </xdr:spPr>
    </xdr:pic>
    <xdr:clientData/>
  </xdr:twoCellAnchor>
  <xdr:twoCellAnchor editAs="oneCell">
    <xdr:from>
      <xdr:col>1</xdr:col>
      <xdr:colOff>28575</xdr:colOff>
      <xdr:row>2345</xdr:row>
      <xdr:rowOff>323850</xdr:rowOff>
    </xdr:from>
    <xdr:to>
      <xdr:col>1</xdr:col>
      <xdr:colOff>511175</xdr:colOff>
      <xdr:row>2346</xdr:row>
      <xdr:rowOff>276225</xdr:rowOff>
    </xdr:to>
    <xdr:pic>
      <xdr:nvPicPr>
        <xdr:cNvPr id="7863" name="Subgraph-Farmgal2010">
          <a:extLst>
            <a:ext uri="{FF2B5EF4-FFF2-40B4-BE49-F238E27FC236}">
              <a16:creationId xmlns:a16="http://schemas.microsoft.com/office/drawing/2014/main" id="{43782B08-23F2-44FA-B97E-D9DB137D6FA2}"/>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71251750"/>
          <a:ext cx="482600" cy="317500"/>
        </a:xfrm>
        <a:prstGeom prst="rect">
          <a:avLst/>
        </a:prstGeom>
      </xdr:spPr>
    </xdr:pic>
    <xdr:clientData/>
  </xdr:twoCellAnchor>
  <xdr:twoCellAnchor editAs="oneCell">
    <xdr:from>
      <xdr:col>1</xdr:col>
      <xdr:colOff>28575</xdr:colOff>
      <xdr:row>2346</xdr:row>
      <xdr:rowOff>320675</xdr:rowOff>
    </xdr:from>
    <xdr:to>
      <xdr:col>1</xdr:col>
      <xdr:colOff>511175</xdr:colOff>
      <xdr:row>2347</xdr:row>
      <xdr:rowOff>266700</xdr:rowOff>
    </xdr:to>
    <xdr:pic>
      <xdr:nvPicPr>
        <xdr:cNvPr id="7865" name="Subgraph-JanetETaylor2">
          <a:extLst>
            <a:ext uri="{FF2B5EF4-FFF2-40B4-BE49-F238E27FC236}">
              <a16:creationId xmlns:a16="http://schemas.microsoft.com/office/drawing/2014/main" id="{EE355963-0D22-4F17-BB5D-7479EDD3AE4D}"/>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71620050"/>
          <a:ext cx="482600" cy="317500"/>
        </a:xfrm>
        <a:prstGeom prst="rect">
          <a:avLst/>
        </a:prstGeom>
      </xdr:spPr>
    </xdr:pic>
    <xdr:clientData/>
  </xdr:twoCellAnchor>
  <xdr:twoCellAnchor editAs="oneCell">
    <xdr:from>
      <xdr:col>1</xdr:col>
      <xdr:colOff>28575</xdr:colOff>
      <xdr:row>2347</xdr:row>
      <xdr:rowOff>317500</xdr:rowOff>
    </xdr:from>
    <xdr:to>
      <xdr:col>1</xdr:col>
      <xdr:colOff>511175</xdr:colOff>
      <xdr:row>2348</xdr:row>
      <xdr:rowOff>263525</xdr:rowOff>
    </xdr:to>
    <xdr:pic>
      <xdr:nvPicPr>
        <xdr:cNvPr id="7867" name="Subgraph-EmergingFrank">
          <a:extLst>
            <a:ext uri="{FF2B5EF4-FFF2-40B4-BE49-F238E27FC236}">
              <a16:creationId xmlns:a16="http://schemas.microsoft.com/office/drawing/2014/main" id="{DA6A3C19-5748-4AEB-B68E-45269D7DB0E4}"/>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1988350"/>
          <a:ext cx="482600" cy="317500"/>
        </a:xfrm>
        <a:prstGeom prst="rect">
          <a:avLst/>
        </a:prstGeom>
      </xdr:spPr>
    </xdr:pic>
    <xdr:clientData/>
  </xdr:twoCellAnchor>
  <xdr:twoCellAnchor editAs="oneCell">
    <xdr:from>
      <xdr:col>1</xdr:col>
      <xdr:colOff>28575</xdr:colOff>
      <xdr:row>2348</xdr:row>
      <xdr:rowOff>314325</xdr:rowOff>
    </xdr:from>
    <xdr:to>
      <xdr:col>1</xdr:col>
      <xdr:colOff>511175</xdr:colOff>
      <xdr:row>2349</xdr:row>
      <xdr:rowOff>254000</xdr:rowOff>
    </xdr:to>
    <xdr:pic>
      <xdr:nvPicPr>
        <xdr:cNvPr id="7869" name="Subgraph-Mikertaylor31">
          <a:extLst>
            <a:ext uri="{FF2B5EF4-FFF2-40B4-BE49-F238E27FC236}">
              <a16:creationId xmlns:a16="http://schemas.microsoft.com/office/drawing/2014/main" id="{11D9B91A-9D15-4B6F-A101-D11BDABD02E8}"/>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2356650"/>
          <a:ext cx="482600" cy="317500"/>
        </a:xfrm>
        <a:prstGeom prst="rect">
          <a:avLst/>
        </a:prstGeom>
      </xdr:spPr>
    </xdr:pic>
    <xdr:clientData/>
  </xdr:twoCellAnchor>
  <xdr:twoCellAnchor editAs="oneCell">
    <xdr:from>
      <xdr:col>1</xdr:col>
      <xdr:colOff>28575</xdr:colOff>
      <xdr:row>2349</xdr:row>
      <xdr:rowOff>311150</xdr:rowOff>
    </xdr:from>
    <xdr:to>
      <xdr:col>1</xdr:col>
      <xdr:colOff>511175</xdr:colOff>
      <xdr:row>2350</xdr:row>
      <xdr:rowOff>257175</xdr:rowOff>
    </xdr:to>
    <xdr:pic>
      <xdr:nvPicPr>
        <xdr:cNvPr id="7871" name="Subgraph-bku43">
          <a:extLst>
            <a:ext uri="{FF2B5EF4-FFF2-40B4-BE49-F238E27FC236}">
              <a16:creationId xmlns:a16="http://schemas.microsoft.com/office/drawing/2014/main" id="{30970751-81DD-467D-A72A-A73365E501F9}"/>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2724950"/>
          <a:ext cx="482600" cy="317500"/>
        </a:xfrm>
        <a:prstGeom prst="rect">
          <a:avLst/>
        </a:prstGeom>
      </xdr:spPr>
    </xdr:pic>
    <xdr:clientData/>
  </xdr:twoCellAnchor>
  <xdr:twoCellAnchor editAs="oneCell">
    <xdr:from>
      <xdr:col>1</xdr:col>
      <xdr:colOff>28575</xdr:colOff>
      <xdr:row>2350</xdr:row>
      <xdr:rowOff>307975</xdr:rowOff>
    </xdr:from>
    <xdr:to>
      <xdr:col>1</xdr:col>
      <xdr:colOff>511175</xdr:colOff>
      <xdr:row>2351</xdr:row>
      <xdr:rowOff>254000</xdr:rowOff>
    </xdr:to>
    <xdr:pic>
      <xdr:nvPicPr>
        <xdr:cNvPr id="7873" name="Subgraph-BeauCosso">
          <a:extLst>
            <a:ext uri="{FF2B5EF4-FFF2-40B4-BE49-F238E27FC236}">
              <a16:creationId xmlns:a16="http://schemas.microsoft.com/office/drawing/2014/main" id="{0438F8A0-F14D-4717-9BED-4358617DA748}"/>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73093250"/>
          <a:ext cx="482600" cy="317500"/>
        </a:xfrm>
        <a:prstGeom prst="rect">
          <a:avLst/>
        </a:prstGeom>
      </xdr:spPr>
    </xdr:pic>
    <xdr:clientData/>
  </xdr:twoCellAnchor>
  <xdr:twoCellAnchor editAs="oneCell">
    <xdr:from>
      <xdr:col>1</xdr:col>
      <xdr:colOff>28575</xdr:colOff>
      <xdr:row>2351</xdr:row>
      <xdr:rowOff>304800</xdr:rowOff>
    </xdr:from>
    <xdr:to>
      <xdr:col>1</xdr:col>
      <xdr:colOff>511175</xdr:colOff>
      <xdr:row>2352</xdr:row>
      <xdr:rowOff>257175</xdr:rowOff>
    </xdr:to>
    <xdr:pic>
      <xdr:nvPicPr>
        <xdr:cNvPr id="7875" name="Subgraph-MasterDieken">
          <a:extLst>
            <a:ext uri="{FF2B5EF4-FFF2-40B4-BE49-F238E27FC236}">
              <a16:creationId xmlns:a16="http://schemas.microsoft.com/office/drawing/2014/main" id="{B921C4AD-F036-47E8-8883-359426058CC4}"/>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3461550"/>
          <a:ext cx="482600" cy="317500"/>
        </a:xfrm>
        <a:prstGeom prst="rect">
          <a:avLst/>
        </a:prstGeom>
      </xdr:spPr>
    </xdr:pic>
    <xdr:clientData/>
  </xdr:twoCellAnchor>
  <xdr:twoCellAnchor editAs="oneCell">
    <xdr:from>
      <xdr:col>1</xdr:col>
      <xdr:colOff>28575</xdr:colOff>
      <xdr:row>2352</xdr:row>
      <xdr:rowOff>301625</xdr:rowOff>
    </xdr:from>
    <xdr:to>
      <xdr:col>1</xdr:col>
      <xdr:colOff>511175</xdr:colOff>
      <xdr:row>2353</xdr:row>
      <xdr:rowOff>247650</xdr:rowOff>
    </xdr:to>
    <xdr:pic>
      <xdr:nvPicPr>
        <xdr:cNvPr id="7877" name="Subgraph-OURrescue">
          <a:extLst>
            <a:ext uri="{FF2B5EF4-FFF2-40B4-BE49-F238E27FC236}">
              <a16:creationId xmlns:a16="http://schemas.microsoft.com/office/drawing/2014/main" id="{FB876B16-535B-4AA5-84AA-684E7A0D65AB}"/>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3829850"/>
          <a:ext cx="482600" cy="317500"/>
        </a:xfrm>
        <a:prstGeom prst="rect">
          <a:avLst/>
        </a:prstGeom>
      </xdr:spPr>
    </xdr:pic>
    <xdr:clientData/>
  </xdr:twoCellAnchor>
  <xdr:twoCellAnchor editAs="oneCell">
    <xdr:from>
      <xdr:col>1</xdr:col>
      <xdr:colOff>28575</xdr:colOff>
      <xdr:row>2353</xdr:row>
      <xdr:rowOff>298450</xdr:rowOff>
    </xdr:from>
    <xdr:to>
      <xdr:col>1</xdr:col>
      <xdr:colOff>511175</xdr:colOff>
      <xdr:row>2354</xdr:row>
      <xdr:rowOff>244475</xdr:rowOff>
    </xdr:to>
    <xdr:pic>
      <xdr:nvPicPr>
        <xdr:cNvPr id="7879" name="Subgraph-Tone712">
          <a:extLst>
            <a:ext uri="{FF2B5EF4-FFF2-40B4-BE49-F238E27FC236}">
              <a16:creationId xmlns:a16="http://schemas.microsoft.com/office/drawing/2014/main" id="{31353753-5C19-413D-8688-4DC8DF26BCE9}"/>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74198150"/>
          <a:ext cx="482600" cy="317500"/>
        </a:xfrm>
        <a:prstGeom prst="rect">
          <a:avLst/>
        </a:prstGeom>
      </xdr:spPr>
    </xdr:pic>
    <xdr:clientData/>
  </xdr:twoCellAnchor>
  <xdr:twoCellAnchor editAs="oneCell">
    <xdr:from>
      <xdr:col>1</xdr:col>
      <xdr:colOff>28575</xdr:colOff>
      <xdr:row>2354</xdr:row>
      <xdr:rowOff>295275</xdr:rowOff>
    </xdr:from>
    <xdr:to>
      <xdr:col>1</xdr:col>
      <xdr:colOff>511175</xdr:colOff>
      <xdr:row>2355</xdr:row>
      <xdr:rowOff>234950</xdr:rowOff>
    </xdr:to>
    <xdr:pic>
      <xdr:nvPicPr>
        <xdr:cNvPr id="7881" name="Subgraph-gocorybisolo">
          <a:extLst>
            <a:ext uri="{FF2B5EF4-FFF2-40B4-BE49-F238E27FC236}">
              <a16:creationId xmlns:a16="http://schemas.microsoft.com/office/drawing/2014/main" id="{257EEBC6-E19E-4509-9FA2-C0F2BD3EAC5C}"/>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74566450"/>
          <a:ext cx="482600" cy="317500"/>
        </a:xfrm>
        <a:prstGeom prst="rect">
          <a:avLst/>
        </a:prstGeom>
      </xdr:spPr>
    </xdr:pic>
    <xdr:clientData/>
  </xdr:twoCellAnchor>
  <xdr:twoCellAnchor editAs="oneCell">
    <xdr:from>
      <xdr:col>1</xdr:col>
      <xdr:colOff>28575</xdr:colOff>
      <xdr:row>2355</xdr:row>
      <xdr:rowOff>292100</xdr:rowOff>
    </xdr:from>
    <xdr:to>
      <xdr:col>1</xdr:col>
      <xdr:colOff>511175</xdr:colOff>
      <xdr:row>2356</xdr:row>
      <xdr:rowOff>238125</xdr:rowOff>
    </xdr:to>
    <xdr:pic>
      <xdr:nvPicPr>
        <xdr:cNvPr id="7883" name="Subgraph-7oceanus">
          <a:extLst>
            <a:ext uri="{FF2B5EF4-FFF2-40B4-BE49-F238E27FC236}">
              <a16:creationId xmlns:a16="http://schemas.microsoft.com/office/drawing/2014/main" id="{B5B12BC5-9940-4F0B-952D-5EECAF9E374C}"/>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74934750"/>
          <a:ext cx="482600" cy="317500"/>
        </a:xfrm>
        <a:prstGeom prst="rect">
          <a:avLst/>
        </a:prstGeom>
      </xdr:spPr>
    </xdr:pic>
    <xdr:clientData/>
  </xdr:twoCellAnchor>
  <xdr:twoCellAnchor editAs="oneCell">
    <xdr:from>
      <xdr:col>1</xdr:col>
      <xdr:colOff>28575</xdr:colOff>
      <xdr:row>2356</xdr:row>
      <xdr:rowOff>288925</xdr:rowOff>
    </xdr:from>
    <xdr:to>
      <xdr:col>1</xdr:col>
      <xdr:colOff>511175</xdr:colOff>
      <xdr:row>2357</xdr:row>
      <xdr:rowOff>234950</xdr:rowOff>
    </xdr:to>
    <xdr:pic>
      <xdr:nvPicPr>
        <xdr:cNvPr id="7885" name="Subgraph-AmandaJillG">
          <a:extLst>
            <a:ext uri="{FF2B5EF4-FFF2-40B4-BE49-F238E27FC236}">
              <a16:creationId xmlns:a16="http://schemas.microsoft.com/office/drawing/2014/main" id="{11F55DA5-61A7-4CB8-9409-EAF39F02BF84}"/>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75303050"/>
          <a:ext cx="482600" cy="317500"/>
        </a:xfrm>
        <a:prstGeom prst="rect">
          <a:avLst/>
        </a:prstGeom>
      </xdr:spPr>
    </xdr:pic>
    <xdr:clientData/>
  </xdr:twoCellAnchor>
  <xdr:twoCellAnchor editAs="oneCell">
    <xdr:from>
      <xdr:col>1</xdr:col>
      <xdr:colOff>28575</xdr:colOff>
      <xdr:row>2357</xdr:row>
      <xdr:rowOff>285750</xdr:rowOff>
    </xdr:from>
    <xdr:to>
      <xdr:col>1</xdr:col>
      <xdr:colOff>511175</xdr:colOff>
      <xdr:row>2358</xdr:row>
      <xdr:rowOff>238125</xdr:rowOff>
    </xdr:to>
    <xdr:pic>
      <xdr:nvPicPr>
        <xdr:cNvPr id="7887" name="Subgraph-bunnycat007">
          <a:extLst>
            <a:ext uri="{FF2B5EF4-FFF2-40B4-BE49-F238E27FC236}">
              <a16:creationId xmlns:a16="http://schemas.microsoft.com/office/drawing/2014/main" id="{A16B57E1-6B58-4C6C-A94D-7D539AEB80DE}"/>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5671350"/>
          <a:ext cx="482600" cy="317500"/>
        </a:xfrm>
        <a:prstGeom prst="rect">
          <a:avLst/>
        </a:prstGeom>
      </xdr:spPr>
    </xdr:pic>
    <xdr:clientData/>
  </xdr:twoCellAnchor>
  <xdr:twoCellAnchor editAs="oneCell">
    <xdr:from>
      <xdr:col>1</xdr:col>
      <xdr:colOff>28575</xdr:colOff>
      <xdr:row>2358</xdr:row>
      <xdr:rowOff>282575</xdr:rowOff>
    </xdr:from>
    <xdr:to>
      <xdr:col>1</xdr:col>
      <xdr:colOff>511175</xdr:colOff>
      <xdr:row>2359</xdr:row>
      <xdr:rowOff>228600</xdr:rowOff>
    </xdr:to>
    <xdr:pic>
      <xdr:nvPicPr>
        <xdr:cNvPr id="7889" name="Subgraph-bernard_story">
          <a:extLst>
            <a:ext uri="{FF2B5EF4-FFF2-40B4-BE49-F238E27FC236}">
              <a16:creationId xmlns:a16="http://schemas.microsoft.com/office/drawing/2014/main" id="{A00AF75F-550A-4649-B8FB-69D2F5B4ABF1}"/>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76039650"/>
          <a:ext cx="482600" cy="317500"/>
        </a:xfrm>
        <a:prstGeom prst="rect">
          <a:avLst/>
        </a:prstGeom>
      </xdr:spPr>
    </xdr:pic>
    <xdr:clientData/>
  </xdr:twoCellAnchor>
  <xdr:twoCellAnchor editAs="oneCell">
    <xdr:from>
      <xdr:col>1</xdr:col>
      <xdr:colOff>28575</xdr:colOff>
      <xdr:row>2359</xdr:row>
      <xdr:rowOff>279400</xdr:rowOff>
    </xdr:from>
    <xdr:to>
      <xdr:col>1</xdr:col>
      <xdr:colOff>511175</xdr:colOff>
      <xdr:row>2360</xdr:row>
      <xdr:rowOff>225425</xdr:rowOff>
    </xdr:to>
    <xdr:pic>
      <xdr:nvPicPr>
        <xdr:cNvPr id="7891" name="Subgraph-BugOffDear">
          <a:extLst>
            <a:ext uri="{FF2B5EF4-FFF2-40B4-BE49-F238E27FC236}">
              <a16:creationId xmlns:a16="http://schemas.microsoft.com/office/drawing/2014/main" id="{ECE1E125-C1B6-44B9-8941-48BDF5C547B2}"/>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76407950"/>
          <a:ext cx="482600" cy="317500"/>
        </a:xfrm>
        <a:prstGeom prst="rect">
          <a:avLst/>
        </a:prstGeom>
      </xdr:spPr>
    </xdr:pic>
    <xdr:clientData/>
  </xdr:twoCellAnchor>
  <xdr:twoCellAnchor editAs="oneCell">
    <xdr:from>
      <xdr:col>1</xdr:col>
      <xdr:colOff>28575</xdr:colOff>
      <xdr:row>2360</xdr:row>
      <xdr:rowOff>276225</xdr:rowOff>
    </xdr:from>
    <xdr:to>
      <xdr:col>1</xdr:col>
      <xdr:colOff>511175</xdr:colOff>
      <xdr:row>2361</xdr:row>
      <xdr:rowOff>215900</xdr:rowOff>
    </xdr:to>
    <xdr:pic>
      <xdr:nvPicPr>
        <xdr:cNvPr id="7893" name="Subgraph-PatriotWest">
          <a:extLst>
            <a:ext uri="{FF2B5EF4-FFF2-40B4-BE49-F238E27FC236}">
              <a16:creationId xmlns:a16="http://schemas.microsoft.com/office/drawing/2014/main" id="{6A615833-E97B-41A3-BA7A-D9CC17464E16}"/>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876776250"/>
          <a:ext cx="482600" cy="317500"/>
        </a:xfrm>
        <a:prstGeom prst="rect">
          <a:avLst/>
        </a:prstGeom>
      </xdr:spPr>
    </xdr:pic>
    <xdr:clientData/>
  </xdr:twoCellAnchor>
  <xdr:twoCellAnchor editAs="oneCell">
    <xdr:from>
      <xdr:col>1</xdr:col>
      <xdr:colOff>28575</xdr:colOff>
      <xdr:row>2361</xdr:row>
      <xdr:rowOff>273050</xdr:rowOff>
    </xdr:from>
    <xdr:to>
      <xdr:col>1</xdr:col>
      <xdr:colOff>511175</xdr:colOff>
      <xdr:row>2362</xdr:row>
      <xdr:rowOff>219075</xdr:rowOff>
    </xdr:to>
    <xdr:pic>
      <xdr:nvPicPr>
        <xdr:cNvPr id="7895" name="Subgraph-TonyGuid3">
          <a:extLst>
            <a:ext uri="{FF2B5EF4-FFF2-40B4-BE49-F238E27FC236}">
              <a16:creationId xmlns:a16="http://schemas.microsoft.com/office/drawing/2014/main" id="{837F4395-7A20-4C41-A5A2-CD10DA025BE2}"/>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877144550"/>
          <a:ext cx="482600" cy="317500"/>
        </a:xfrm>
        <a:prstGeom prst="rect">
          <a:avLst/>
        </a:prstGeom>
      </xdr:spPr>
    </xdr:pic>
    <xdr:clientData/>
  </xdr:twoCellAnchor>
  <xdr:twoCellAnchor editAs="oneCell">
    <xdr:from>
      <xdr:col>1</xdr:col>
      <xdr:colOff>28575</xdr:colOff>
      <xdr:row>2362</xdr:row>
      <xdr:rowOff>269875</xdr:rowOff>
    </xdr:from>
    <xdr:to>
      <xdr:col>1</xdr:col>
      <xdr:colOff>511175</xdr:colOff>
      <xdr:row>2363</xdr:row>
      <xdr:rowOff>215900</xdr:rowOff>
    </xdr:to>
    <xdr:pic>
      <xdr:nvPicPr>
        <xdr:cNvPr id="7897" name="Subgraph-v4cr">
          <a:extLst>
            <a:ext uri="{FF2B5EF4-FFF2-40B4-BE49-F238E27FC236}">
              <a16:creationId xmlns:a16="http://schemas.microsoft.com/office/drawing/2014/main" id="{91A3E60E-1C90-4C4E-9517-FEAE32277586}"/>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7512850"/>
          <a:ext cx="482600" cy="317500"/>
        </a:xfrm>
        <a:prstGeom prst="rect">
          <a:avLst/>
        </a:prstGeom>
      </xdr:spPr>
    </xdr:pic>
    <xdr:clientData/>
  </xdr:twoCellAnchor>
  <xdr:twoCellAnchor editAs="oneCell">
    <xdr:from>
      <xdr:col>1</xdr:col>
      <xdr:colOff>28575</xdr:colOff>
      <xdr:row>2363</xdr:row>
      <xdr:rowOff>266700</xdr:rowOff>
    </xdr:from>
    <xdr:to>
      <xdr:col>1</xdr:col>
      <xdr:colOff>511175</xdr:colOff>
      <xdr:row>2364</xdr:row>
      <xdr:rowOff>219075</xdr:rowOff>
    </xdr:to>
    <xdr:pic>
      <xdr:nvPicPr>
        <xdr:cNvPr id="7899" name="Subgraph-WWG1WGA">
          <a:extLst>
            <a:ext uri="{FF2B5EF4-FFF2-40B4-BE49-F238E27FC236}">
              <a16:creationId xmlns:a16="http://schemas.microsoft.com/office/drawing/2014/main" id="{9E820730-8E99-4945-9375-BD66DA23D7FD}"/>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7881150"/>
          <a:ext cx="482600" cy="317500"/>
        </a:xfrm>
        <a:prstGeom prst="rect">
          <a:avLst/>
        </a:prstGeom>
      </xdr:spPr>
    </xdr:pic>
    <xdr:clientData/>
  </xdr:twoCellAnchor>
  <xdr:twoCellAnchor editAs="oneCell">
    <xdr:from>
      <xdr:col>1</xdr:col>
      <xdr:colOff>28575</xdr:colOff>
      <xdr:row>2364</xdr:row>
      <xdr:rowOff>263525</xdr:rowOff>
    </xdr:from>
    <xdr:to>
      <xdr:col>1</xdr:col>
      <xdr:colOff>511175</xdr:colOff>
      <xdr:row>2365</xdr:row>
      <xdr:rowOff>209550</xdr:rowOff>
    </xdr:to>
    <xdr:pic>
      <xdr:nvPicPr>
        <xdr:cNvPr id="7901" name="Subgraph-MarilynLavala">
          <a:extLst>
            <a:ext uri="{FF2B5EF4-FFF2-40B4-BE49-F238E27FC236}">
              <a16:creationId xmlns:a16="http://schemas.microsoft.com/office/drawing/2014/main" id="{7CB58771-9FAF-4B6F-8F17-114868BB1864}"/>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878249450"/>
          <a:ext cx="482600" cy="317500"/>
        </a:xfrm>
        <a:prstGeom prst="rect">
          <a:avLst/>
        </a:prstGeom>
      </xdr:spPr>
    </xdr:pic>
    <xdr:clientData/>
  </xdr:twoCellAnchor>
  <xdr:twoCellAnchor editAs="oneCell">
    <xdr:from>
      <xdr:col>1</xdr:col>
      <xdr:colOff>28575</xdr:colOff>
      <xdr:row>2365</xdr:row>
      <xdr:rowOff>260350</xdr:rowOff>
    </xdr:from>
    <xdr:to>
      <xdr:col>1</xdr:col>
      <xdr:colOff>511175</xdr:colOff>
      <xdr:row>2366</xdr:row>
      <xdr:rowOff>206375</xdr:rowOff>
    </xdr:to>
    <xdr:pic>
      <xdr:nvPicPr>
        <xdr:cNvPr id="7903" name="Subgraph-Agortitz">
          <a:extLst>
            <a:ext uri="{FF2B5EF4-FFF2-40B4-BE49-F238E27FC236}">
              <a16:creationId xmlns:a16="http://schemas.microsoft.com/office/drawing/2014/main" id="{08F4FD27-71FC-40A2-B66D-B58058F664A7}"/>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878617750"/>
          <a:ext cx="482600" cy="317500"/>
        </a:xfrm>
        <a:prstGeom prst="rect">
          <a:avLst/>
        </a:prstGeom>
      </xdr:spPr>
    </xdr:pic>
    <xdr:clientData/>
  </xdr:twoCellAnchor>
  <xdr:twoCellAnchor editAs="oneCell">
    <xdr:from>
      <xdr:col>1</xdr:col>
      <xdr:colOff>28575</xdr:colOff>
      <xdr:row>2366</xdr:row>
      <xdr:rowOff>257175</xdr:rowOff>
    </xdr:from>
    <xdr:to>
      <xdr:col>1</xdr:col>
      <xdr:colOff>511175</xdr:colOff>
      <xdr:row>2367</xdr:row>
      <xdr:rowOff>196850</xdr:rowOff>
    </xdr:to>
    <xdr:pic>
      <xdr:nvPicPr>
        <xdr:cNvPr id="7905" name="Subgraph-ScottRickhoff">
          <a:extLst>
            <a:ext uri="{FF2B5EF4-FFF2-40B4-BE49-F238E27FC236}">
              <a16:creationId xmlns:a16="http://schemas.microsoft.com/office/drawing/2014/main" id="{3B387376-169F-4353-9593-2D02D6ACA18C}"/>
            </a:ext>
          </a:extLst>
        </xdr:cNvPr>
        <xdr:cNvPicPr>
          <a:picLocks/>
        </xdr:cNvPicPr>
      </xdr:nvPicPr>
      <xdr:blipFill>
        <a:blip xmlns:r="http://schemas.openxmlformats.org/officeDocument/2006/relationships" r:embed="rId700">
          <a:extLst>
            <a:ext uri="{28A0092B-C50C-407E-A947-70E740481C1C}">
              <a14:useLocalDpi xmlns:a14="http://schemas.microsoft.com/office/drawing/2010/main" val="0"/>
            </a:ext>
          </a:extLst>
        </a:blip>
        <a:stretch>
          <a:fillRect/>
        </a:stretch>
      </xdr:blipFill>
      <xdr:spPr>
        <a:xfrm>
          <a:off x="1047750" y="878986050"/>
          <a:ext cx="482600" cy="317500"/>
        </a:xfrm>
        <a:prstGeom prst="rect">
          <a:avLst/>
        </a:prstGeom>
      </xdr:spPr>
    </xdr:pic>
    <xdr:clientData/>
  </xdr:twoCellAnchor>
  <xdr:twoCellAnchor editAs="oneCell">
    <xdr:from>
      <xdr:col>1</xdr:col>
      <xdr:colOff>28575</xdr:colOff>
      <xdr:row>2367</xdr:row>
      <xdr:rowOff>254000</xdr:rowOff>
    </xdr:from>
    <xdr:to>
      <xdr:col>1</xdr:col>
      <xdr:colOff>511175</xdr:colOff>
      <xdr:row>2368</xdr:row>
      <xdr:rowOff>200025</xdr:rowOff>
    </xdr:to>
    <xdr:pic>
      <xdr:nvPicPr>
        <xdr:cNvPr id="7907" name="Subgraph-usvetram">
          <a:extLst>
            <a:ext uri="{FF2B5EF4-FFF2-40B4-BE49-F238E27FC236}">
              <a16:creationId xmlns:a16="http://schemas.microsoft.com/office/drawing/2014/main" id="{B16DB71F-03C3-48BE-9F30-46432A6D324E}"/>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79354350"/>
          <a:ext cx="482600" cy="317500"/>
        </a:xfrm>
        <a:prstGeom prst="rect">
          <a:avLst/>
        </a:prstGeom>
      </xdr:spPr>
    </xdr:pic>
    <xdr:clientData/>
  </xdr:twoCellAnchor>
  <xdr:twoCellAnchor editAs="oneCell">
    <xdr:from>
      <xdr:col>1</xdr:col>
      <xdr:colOff>28575</xdr:colOff>
      <xdr:row>2368</xdr:row>
      <xdr:rowOff>250825</xdr:rowOff>
    </xdr:from>
    <xdr:to>
      <xdr:col>1</xdr:col>
      <xdr:colOff>511175</xdr:colOff>
      <xdr:row>2369</xdr:row>
      <xdr:rowOff>196850</xdr:rowOff>
    </xdr:to>
    <xdr:pic>
      <xdr:nvPicPr>
        <xdr:cNvPr id="7909" name="Subgraph-Quin4Trump">
          <a:extLst>
            <a:ext uri="{FF2B5EF4-FFF2-40B4-BE49-F238E27FC236}">
              <a16:creationId xmlns:a16="http://schemas.microsoft.com/office/drawing/2014/main" id="{C8F33DA6-E85C-4E0F-9F35-52799EDB1473}"/>
            </a:ext>
          </a:extLst>
        </xdr:cNvPr>
        <xdr:cNvPicPr>
          <a:picLocks/>
        </xdr:cNvPicPr>
      </xdr:nvPicPr>
      <xdr:blipFill>
        <a:blip xmlns:r="http://schemas.openxmlformats.org/officeDocument/2006/relationships" r:embed="rId700">
          <a:extLst>
            <a:ext uri="{28A0092B-C50C-407E-A947-70E740481C1C}">
              <a14:useLocalDpi xmlns:a14="http://schemas.microsoft.com/office/drawing/2010/main" val="0"/>
            </a:ext>
          </a:extLst>
        </a:blip>
        <a:stretch>
          <a:fillRect/>
        </a:stretch>
      </xdr:blipFill>
      <xdr:spPr>
        <a:xfrm>
          <a:off x="1047750" y="879722650"/>
          <a:ext cx="482600" cy="317500"/>
        </a:xfrm>
        <a:prstGeom prst="rect">
          <a:avLst/>
        </a:prstGeom>
      </xdr:spPr>
    </xdr:pic>
    <xdr:clientData/>
  </xdr:twoCellAnchor>
  <xdr:twoCellAnchor editAs="oneCell">
    <xdr:from>
      <xdr:col>1</xdr:col>
      <xdr:colOff>28575</xdr:colOff>
      <xdr:row>2369</xdr:row>
      <xdr:rowOff>247650</xdr:rowOff>
    </xdr:from>
    <xdr:to>
      <xdr:col>1</xdr:col>
      <xdr:colOff>511175</xdr:colOff>
      <xdr:row>2370</xdr:row>
      <xdr:rowOff>200025</xdr:rowOff>
    </xdr:to>
    <xdr:pic>
      <xdr:nvPicPr>
        <xdr:cNvPr id="7911" name="Subgraph-Jamie32377541">
          <a:extLst>
            <a:ext uri="{FF2B5EF4-FFF2-40B4-BE49-F238E27FC236}">
              <a16:creationId xmlns:a16="http://schemas.microsoft.com/office/drawing/2014/main" id="{893F7024-0A67-42B2-BBF0-779408F19CD2}"/>
            </a:ext>
          </a:extLst>
        </xdr:cNvPr>
        <xdr:cNvPicPr>
          <a:picLocks/>
        </xdr:cNvPicPr>
      </xdr:nvPicPr>
      <xdr:blipFill>
        <a:blip xmlns:r="http://schemas.openxmlformats.org/officeDocument/2006/relationships" r:embed="rId696">
          <a:extLst>
            <a:ext uri="{28A0092B-C50C-407E-A947-70E740481C1C}">
              <a14:useLocalDpi xmlns:a14="http://schemas.microsoft.com/office/drawing/2010/main" val="0"/>
            </a:ext>
          </a:extLst>
        </a:blip>
        <a:stretch>
          <a:fillRect/>
        </a:stretch>
      </xdr:blipFill>
      <xdr:spPr>
        <a:xfrm>
          <a:off x="1047750" y="880090950"/>
          <a:ext cx="482600" cy="317500"/>
        </a:xfrm>
        <a:prstGeom prst="rect">
          <a:avLst/>
        </a:prstGeom>
      </xdr:spPr>
    </xdr:pic>
    <xdr:clientData/>
  </xdr:twoCellAnchor>
  <xdr:twoCellAnchor editAs="oneCell">
    <xdr:from>
      <xdr:col>1</xdr:col>
      <xdr:colOff>28575</xdr:colOff>
      <xdr:row>2370</xdr:row>
      <xdr:rowOff>244475</xdr:rowOff>
    </xdr:from>
    <xdr:to>
      <xdr:col>1</xdr:col>
      <xdr:colOff>511175</xdr:colOff>
      <xdr:row>2371</xdr:row>
      <xdr:rowOff>190500</xdr:rowOff>
    </xdr:to>
    <xdr:pic>
      <xdr:nvPicPr>
        <xdr:cNvPr id="7913" name="Subgraph-kit_bramat">
          <a:extLst>
            <a:ext uri="{FF2B5EF4-FFF2-40B4-BE49-F238E27FC236}">
              <a16:creationId xmlns:a16="http://schemas.microsoft.com/office/drawing/2014/main" id="{F7CE881F-ACE7-4D71-A5D3-CCF1229114E5}"/>
            </a:ext>
          </a:extLst>
        </xdr:cNvPr>
        <xdr:cNvPicPr>
          <a:picLocks/>
        </xdr:cNvPicPr>
      </xdr:nvPicPr>
      <xdr:blipFill>
        <a:blip xmlns:r="http://schemas.openxmlformats.org/officeDocument/2006/relationships" r:embed="rId701">
          <a:extLst>
            <a:ext uri="{28A0092B-C50C-407E-A947-70E740481C1C}">
              <a14:useLocalDpi xmlns:a14="http://schemas.microsoft.com/office/drawing/2010/main" val="0"/>
            </a:ext>
          </a:extLst>
        </a:blip>
        <a:stretch>
          <a:fillRect/>
        </a:stretch>
      </xdr:blipFill>
      <xdr:spPr>
        <a:xfrm>
          <a:off x="1047750" y="880459250"/>
          <a:ext cx="482600" cy="317500"/>
        </a:xfrm>
        <a:prstGeom prst="rect">
          <a:avLst/>
        </a:prstGeom>
      </xdr:spPr>
    </xdr:pic>
    <xdr:clientData/>
  </xdr:twoCellAnchor>
  <xdr:twoCellAnchor editAs="oneCell">
    <xdr:from>
      <xdr:col>1</xdr:col>
      <xdr:colOff>28575</xdr:colOff>
      <xdr:row>2371</xdr:row>
      <xdr:rowOff>241300</xdr:rowOff>
    </xdr:from>
    <xdr:to>
      <xdr:col>1</xdr:col>
      <xdr:colOff>511175</xdr:colOff>
      <xdr:row>2372</xdr:row>
      <xdr:rowOff>187325</xdr:rowOff>
    </xdr:to>
    <xdr:pic>
      <xdr:nvPicPr>
        <xdr:cNvPr id="7915" name="Subgraph-realTrumpSquad">
          <a:extLst>
            <a:ext uri="{FF2B5EF4-FFF2-40B4-BE49-F238E27FC236}">
              <a16:creationId xmlns:a16="http://schemas.microsoft.com/office/drawing/2014/main" id="{79F5836F-C89E-42E9-A4CC-2454337B47B0}"/>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880827550"/>
          <a:ext cx="482600" cy="317500"/>
        </a:xfrm>
        <a:prstGeom prst="rect">
          <a:avLst/>
        </a:prstGeom>
      </xdr:spPr>
    </xdr:pic>
    <xdr:clientData/>
  </xdr:twoCellAnchor>
  <xdr:twoCellAnchor editAs="oneCell">
    <xdr:from>
      <xdr:col>1</xdr:col>
      <xdr:colOff>28575</xdr:colOff>
      <xdr:row>2372</xdr:row>
      <xdr:rowOff>238125</xdr:rowOff>
    </xdr:from>
    <xdr:to>
      <xdr:col>1</xdr:col>
      <xdr:colOff>511175</xdr:colOff>
      <xdr:row>2373</xdr:row>
      <xdr:rowOff>177800</xdr:rowOff>
    </xdr:to>
    <xdr:pic>
      <xdr:nvPicPr>
        <xdr:cNvPr id="7917" name="Subgraph-Mattytwo2">
          <a:extLst>
            <a:ext uri="{FF2B5EF4-FFF2-40B4-BE49-F238E27FC236}">
              <a16:creationId xmlns:a16="http://schemas.microsoft.com/office/drawing/2014/main" id="{16E87F0A-46C0-436B-9AB8-7242A163A628}"/>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881195850"/>
          <a:ext cx="482600" cy="317500"/>
        </a:xfrm>
        <a:prstGeom prst="rect">
          <a:avLst/>
        </a:prstGeom>
      </xdr:spPr>
    </xdr:pic>
    <xdr:clientData/>
  </xdr:twoCellAnchor>
  <xdr:twoCellAnchor editAs="oneCell">
    <xdr:from>
      <xdr:col>1</xdr:col>
      <xdr:colOff>28575</xdr:colOff>
      <xdr:row>2373</xdr:row>
      <xdr:rowOff>234950</xdr:rowOff>
    </xdr:from>
    <xdr:to>
      <xdr:col>1</xdr:col>
      <xdr:colOff>511175</xdr:colOff>
      <xdr:row>2374</xdr:row>
      <xdr:rowOff>180975</xdr:rowOff>
    </xdr:to>
    <xdr:pic>
      <xdr:nvPicPr>
        <xdr:cNvPr id="7919" name="Subgraph-malski1954">
          <a:extLst>
            <a:ext uri="{FF2B5EF4-FFF2-40B4-BE49-F238E27FC236}">
              <a16:creationId xmlns:a16="http://schemas.microsoft.com/office/drawing/2014/main" id="{B51D3D70-22E2-41C2-93CB-0310C515F569}"/>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881564150"/>
          <a:ext cx="482600" cy="317500"/>
        </a:xfrm>
        <a:prstGeom prst="rect">
          <a:avLst/>
        </a:prstGeom>
      </xdr:spPr>
    </xdr:pic>
    <xdr:clientData/>
  </xdr:twoCellAnchor>
  <xdr:twoCellAnchor editAs="oneCell">
    <xdr:from>
      <xdr:col>1</xdr:col>
      <xdr:colOff>28575</xdr:colOff>
      <xdr:row>2374</xdr:row>
      <xdr:rowOff>231775</xdr:rowOff>
    </xdr:from>
    <xdr:to>
      <xdr:col>1</xdr:col>
      <xdr:colOff>511175</xdr:colOff>
      <xdr:row>2375</xdr:row>
      <xdr:rowOff>177800</xdr:rowOff>
    </xdr:to>
    <xdr:pic>
      <xdr:nvPicPr>
        <xdr:cNvPr id="7921" name="Subgraph-MaysPatriot">
          <a:extLst>
            <a:ext uri="{FF2B5EF4-FFF2-40B4-BE49-F238E27FC236}">
              <a16:creationId xmlns:a16="http://schemas.microsoft.com/office/drawing/2014/main" id="{FB4FA484-55B5-4299-A8A7-9E95432B102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81932450"/>
          <a:ext cx="482600" cy="317500"/>
        </a:xfrm>
        <a:prstGeom prst="rect">
          <a:avLst/>
        </a:prstGeom>
      </xdr:spPr>
    </xdr:pic>
    <xdr:clientData/>
  </xdr:twoCellAnchor>
  <xdr:twoCellAnchor editAs="oneCell">
    <xdr:from>
      <xdr:col>1</xdr:col>
      <xdr:colOff>28575</xdr:colOff>
      <xdr:row>2375</xdr:row>
      <xdr:rowOff>228600</xdr:rowOff>
    </xdr:from>
    <xdr:to>
      <xdr:col>1</xdr:col>
      <xdr:colOff>511175</xdr:colOff>
      <xdr:row>2376</xdr:row>
      <xdr:rowOff>180975</xdr:rowOff>
    </xdr:to>
    <xdr:pic>
      <xdr:nvPicPr>
        <xdr:cNvPr id="7923" name="Subgraph-Mongo3804">
          <a:extLst>
            <a:ext uri="{FF2B5EF4-FFF2-40B4-BE49-F238E27FC236}">
              <a16:creationId xmlns:a16="http://schemas.microsoft.com/office/drawing/2014/main" id="{76A8B820-E995-45CB-B333-078584B21379}"/>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882300750"/>
          <a:ext cx="482600" cy="317500"/>
        </a:xfrm>
        <a:prstGeom prst="rect">
          <a:avLst/>
        </a:prstGeom>
      </xdr:spPr>
    </xdr:pic>
    <xdr:clientData/>
  </xdr:twoCellAnchor>
  <xdr:twoCellAnchor editAs="oneCell">
    <xdr:from>
      <xdr:col>1</xdr:col>
      <xdr:colOff>28575</xdr:colOff>
      <xdr:row>2376</xdr:row>
      <xdr:rowOff>225425</xdr:rowOff>
    </xdr:from>
    <xdr:to>
      <xdr:col>1</xdr:col>
      <xdr:colOff>511175</xdr:colOff>
      <xdr:row>2377</xdr:row>
      <xdr:rowOff>171450</xdr:rowOff>
    </xdr:to>
    <xdr:pic>
      <xdr:nvPicPr>
        <xdr:cNvPr id="7925" name="Subgraph-LoveCovfefe2020">
          <a:extLst>
            <a:ext uri="{FF2B5EF4-FFF2-40B4-BE49-F238E27FC236}">
              <a16:creationId xmlns:a16="http://schemas.microsoft.com/office/drawing/2014/main" id="{400E8897-1B56-4BC5-A3DD-9FB39958843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2669050"/>
          <a:ext cx="482600" cy="317500"/>
        </a:xfrm>
        <a:prstGeom prst="rect">
          <a:avLst/>
        </a:prstGeom>
      </xdr:spPr>
    </xdr:pic>
    <xdr:clientData/>
  </xdr:twoCellAnchor>
  <xdr:twoCellAnchor editAs="oneCell">
    <xdr:from>
      <xdr:col>1</xdr:col>
      <xdr:colOff>28575</xdr:colOff>
      <xdr:row>2377</xdr:row>
      <xdr:rowOff>222250</xdr:rowOff>
    </xdr:from>
    <xdr:to>
      <xdr:col>1</xdr:col>
      <xdr:colOff>511175</xdr:colOff>
      <xdr:row>2378</xdr:row>
      <xdr:rowOff>168275</xdr:rowOff>
    </xdr:to>
    <xdr:pic>
      <xdr:nvPicPr>
        <xdr:cNvPr id="7927" name="Subgraph-pluckynoonez">
          <a:extLst>
            <a:ext uri="{FF2B5EF4-FFF2-40B4-BE49-F238E27FC236}">
              <a16:creationId xmlns:a16="http://schemas.microsoft.com/office/drawing/2014/main" id="{5CC2C9F6-F93D-4D9D-9820-4A92B68A6DC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3037350"/>
          <a:ext cx="482600" cy="317500"/>
        </a:xfrm>
        <a:prstGeom prst="rect">
          <a:avLst/>
        </a:prstGeom>
      </xdr:spPr>
    </xdr:pic>
    <xdr:clientData/>
  </xdr:twoCellAnchor>
  <xdr:twoCellAnchor editAs="oneCell">
    <xdr:from>
      <xdr:col>1</xdr:col>
      <xdr:colOff>28575</xdr:colOff>
      <xdr:row>2378</xdr:row>
      <xdr:rowOff>219075</xdr:rowOff>
    </xdr:from>
    <xdr:to>
      <xdr:col>1</xdr:col>
      <xdr:colOff>511175</xdr:colOff>
      <xdr:row>2379</xdr:row>
      <xdr:rowOff>158750</xdr:rowOff>
    </xdr:to>
    <xdr:pic>
      <xdr:nvPicPr>
        <xdr:cNvPr id="7929" name="Subgraph-Big_crusher1000">
          <a:extLst>
            <a:ext uri="{FF2B5EF4-FFF2-40B4-BE49-F238E27FC236}">
              <a16:creationId xmlns:a16="http://schemas.microsoft.com/office/drawing/2014/main" id="{A859DDD9-D5EB-4BE1-B8BD-F8EC61FE19D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83405650"/>
          <a:ext cx="482600" cy="317500"/>
        </a:xfrm>
        <a:prstGeom prst="rect">
          <a:avLst/>
        </a:prstGeom>
      </xdr:spPr>
    </xdr:pic>
    <xdr:clientData/>
  </xdr:twoCellAnchor>
  <xdr:twoCellAnchor editAs="oneCell">
    <xdr:from>
      <xdr:col>1</xdr:col>
      <xdr:colOff>28575</xdr:colOff>
      <xdr:row>2379</xdr:row>
      <xdr:rowOff>215900</xdr:rowOff>
    </xdr:from>
    <xdr:to>
      <xdr:col>1</xdr:col>
      <xdr:colOff>511175</xdr:colOff>
      <xdr:row>2380</xdr:row>
      <xdr:rowOff>161925</xdr:rowOff>
    </xdr:to>
    <xdr:pic>
      <xdr:nvPicPr>
        <xdr:cNvPr id="7931" name="Subgraph-davidf4444">
          <a:extLst>
            <a:ext uri="{FF2B5EF4-FFF2-40B4-BE49-F238E27FC236}">
              <a16:creationId xmlns:a16="http://schemas.microsoft.com/office/drawing/2014/main" id="{DEFC9AA6-5949-48B4-8CD6-8FA2BB42BE4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83773950"/>
          <a:ext cx="482600" cy="317500"/>
        </a:xfrm>
        <a:prstGeom prst="rect">
          <a:avLst/>
        </a:prstGeom>
      </xdr:spPr>
    </xdr:pic>
    <xdr:clientData/>
  </xdr:twoCellAnchor>
  <xdr:twoCellAnchor editAs="oneCell">
    <xdr:from>
      <xdr:col>1</xdr:col>
      <xdr:colOff>28575</xdr:colOff>
      <xdr:row>2380</xdr:row>
      <xdr:rowOff>212725</xdr:rowOff>
    </xdr:from>
    <xdr:to>
      <xdr:col>1</xdr:col>
      <xdr:colOff>511175</xdr:colOff>
      <xdr:row>2381</xdr:row>
      <xdr:rowOff>158750</xdr:rowOff>
    </xdr:to>
    <xdr:pic>
      <xdr:nvPicPr>
        <xdr:cNvPr id="7933" name="Subgraph-robcarlson20">
          <a:extLst>
            <a:ext uri="{FF2B5EF4-FFF2-40B4-BE49-F238E27FC236}">
              <a16:creationId xmlns:a16="http://schemas.microsoft.com/office/drawing/2014/main" id="{F51B5A24-B305-4FAC-9A78-DA8A46DA468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4142250"/>
          <a:ext cx="482600" cy="317500"/>
        </a:xfrm>
        <a:prstGeom prst="rect">
          <a:avLst/>
        </a:prstGeom>
      </xdr:spPr>
    </xdr:pic>
    <xdr:clientData/>
  </xdr:twoCellAnchor>
  <xdr:twoCellAnchor editAs="oneCell">
    <xdr:from>
      <xdr:col>1</xdr:col>
      <xdr:colOff>28575</xdr:colOff>
      <xdr:row>2381</xdr:row>
      <xdr:rowOff>209550</xdr:rowOff>
    </xdr:from>
    <xdr:to>
      <xdr:col>1</xdr:col>
      <xdr:colOff>511175</xdr:colOff>
      <xdr:row>2382</xdr:row>
      <xdr:rowOff>161925</xdr:rowOff>
    </xdr:to>
    <xdr:pic>
      <xdr:nvPicPr>
        <xdr:cNvPr id="7935" name="Subgraph-EngagedPatriot">
          <a:extLst>
            <a:ext uri="{FF2B5EF4-FFF2-40B4-BE49-F238E27FC236}">
              <a16:creationId xmlns:a16="http://schemas.microsoft.com/office/drawing/2014/main" id="{32317F24-4F45-42EC-9DA3-7928AAB5337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84510550"/>
          <a:ext cx="482600" cy="317500"/>
        </a:xfrm>
        <a:prstGeom prst="rect">
          <a:avLst/>
        </a:prstGeom>
      </xdr:spPr>
    </xdr:pic>
    <xdr:clientData/>
  </xdr:twoCellAnchor>
  <xdr:twoCellAnchor editAs="oneCell">
    <xdr:from>
      <xdr:col>1</xdr:col>
      <xdr:colOff>28575</xdr:colOff>
      <xdr:row>2382</xdr:row>
      <xdr:rowOff>206375</xdr:rowOff>
    </xdr:from>
    <xdr:to>
      <xdr:col>1</xdr:col>
      <xdr:colOff>511175</xdr:colOff>
      <xdr:row>2383</xdr:row>
      <xdr:rowOff>152400</xdr:rowOff>
    </xdr:to>
    <xdr:pic>
      <xdr:nvPicPr>
        <xdr:cNvPr id="7937" name="Subgraph-carebear302">
          <a:extLst>
            <a:ext uri="{FF2B5EF4-FFF2-40B4-BE49-F238E27FC236}">
              <a16:creationId xmlns:a16="http://schemas.microsoft.com/office/drawing/2014/main" id="{A94BF53D-F2AF-4528-AFE2-36C2F1B8814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84878850"/>
          <a:ext cx="482600" cy="317500"/>
        </a:xfrm>
        <a:prstGeom prst="rect">
          <a:avLst/>
        </a:prstGeom>
      </xdr:spPr>
    </xdr:pic>
    <xdr:clientData/>
  </xdr:twoCellAnchor>
  <xdr:twoCellAnchor editAs="oneCell">
    <xdr:from>
      <xdr:col>1</xdr:col>
      <xdr:colOff>28575</xdr:colOff>
      <xdr:row>2383</xdr:row>
      <xdr:rowOff>203200</xdr:rowOff>
    </xdr:from>
    <xdr:to>
      <xdr:col>1</xdr:col>
      <xdr:colOff>511175</xdr:colOff>
      <xdr:row>2384</xdr:row>
      <xdr:rowOff>149225</xdr:rowOff>
    </xdr:to>
    <xdr:pic>
      <xdr:nvPicPr>
        <xdr:cNvPr id="7939" name="Subgraph-candlerock">
          <a:extLst>
            <a:ext uri="{FF2B5EF4-FFF2-40B4-BE49-F238E27FC236}">
              <a16:creationId xmlns:a16="http://schemas.microsoft.com/office/drawing/2014/main" id="{7D8591DE-B16A-43AD-A126-F01BF370A08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5247150"/>
          <a:ext cx="482600" cy="317500"/>
        </a:xfrm>
        <a:prstGeom prst="rect">
          <a:avLst/>
        </a:prstGeom>
      </xdr:spPr>
    </xdr:pic>
    <xdr:clientData/>
  </xdr:twoCellAnchor>
  <xdr:twoCellAnchor editAs="oneCell">
    <xdr:from>
      <xdr:col>1</xdr:col>
      <xdr:colOff>28575</xdr:colOff>
      <xdr:row>2384</xdr:row>
      <xdr:rowOff>200025</xdr:rowOff>
    </xdr:from>
    <xdr:to>
      <xdr:col>1</xdr:col>
      <xdr:colOff>511175</xdr:colOff>
      <xdr:row>2385</xdr:row>
      <xdr:rowOff>139700</xdr:rowOff>
    </xdr:to>
    <xdr:pic>
      <xdr:nvPicPr>
        <xdr:cNvPr id="7941" name="Subgraph-traveler002">
          <a:extLst>
            <a:ext uri="{FF2B5EF4-FFF2-40B4-BE49-F238E27FC236}">
              <a16:creationId xmlns:a16="http://schemas.microsoft.com/office/drawing/2014/main" id="{3B77901E-D3B3-4BB8-A90A-2568D21CD88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85615450"/>
          <a:ext cx="482600" cy="317500"/>
        </a:xfrm>
        <a:prstGeom prst="rect">
          <a:avLst/>
        </a:prstGeom>
      </xdr:spPr>
    </xdr:pic>
    <xdr:clientData/>
  </xdr:twoCellAnchor>
  <xdr:twoCellAnchor editAs="oneCell">
    <xdr:from>
      <xdr:col>1</xdr:col>
      <xdr:colOff>28575</xdr:colOff>
      <xdr:row>2385</xdr:row>
      <xdr:rowOff>196850</xdr:rowOff>
    </xdr:from>
    <xdr:to>
      <xdr:col>1</xdr:col>
      <xdr:colOff>511175</xdr:colOff>
      <xdr:row>2386</xdr:row>
      <xdr:rowOff>142875</xdr:rowOff>
    </xdr:to>
    <xdr:pic>
      <xdr:nvPicPr>
        <xdr:cNvPr id="7943" name="Subgraph-RosaWal90673631">
          <a:extLst>
            <a:ext uri="{FF2B5EF4-FFF2-40B4-BE49-F238E27FC236}">
              <a16:creationId xmlns:a16="http://schemas.microsoft.com/office/drawing/2014/main" id="{10934A23-29E5-4A08-9339-D00745018F1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85983750"/>
          <a:ext cx="482600" cy="317500"/>
        </a:xfrm>
        <a:prstGeom prst="rect">
          <a:avLst/>
        </a:prstGeom>
      </xdr:spPr>
    </xdr:pic>
    <xdr:clientData/>
  </xdr:twoCellAnchor>
  <xdr:twoCellAnchor editAs="oneCell">
    <xdr:from>
      <xdr:col>1</xdr:col>
      <xdr:colOff>28575</xdr:colOff>
      <xdr:row>2386</xdr:row>
      <xdr:rowOff>193675</xdr:rowOff>
    </xdr:from>
    <xdr:to>
      <xdr:col>1</xdr:col>
      <xdr:colOff>511175</xdr:colOff>
      <xdr:row>2387</xdr:row>
      <xdr:rowOff>139700</xdr:rowOff>
    </xdr:to>
    <xdr:pic>
      <xdr:nvPicPr>
        <xdr:cNvPr id="7945" name="Subgraph-Jeanetteisback">
          <a:extLst>
            <a:ext uri="{FF2B5EF4-FFF2-40B4-BE49-F238E27FC236}">
              <a16:creationId xmlns:a16="http://schemas.microsoft.com/office/drawing/2014/main" id="{9F3A975F-0C33-491E-AC32-069CEA0C1A0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6352050"/>
          <a:ext cx="482600" cy="317500"/>
        </a:xfrm>
        <a:prstGeom prst="rect">
          <a:avLst/>
        </a:prstGeom>
      </xdr:spPr>
    </xdr:pic>
    <xdr:clientData/>
  </xdr:twoCellAnchor>
  <xdr:twoCellAnchor editAs="oneCell">
    <xdr:from>
      <xdr:col>1</xdr:col>
      <xdr:colOff>28575</xdr:colOff>
      <xdr:row>2387</xdr:row>
      <xdr:rowOff>190500</xdr:rowOff>
    </xdr:from>
    <xdr:to>
      <xdr:col>1</xdr:col>
      <xdr:colOff>511175</xdr:colOff>
      <xdr:row>2388</xdr:row>
      <xdr:rowOff>142875</xdr:rowOff>
    </xdr:to>
    <xdr:pic>
      <xdr:nvPicPr>
        <xdr:cNvPr id="7947" name="Subgraph-GrandOnlyParty">
          <a:extLst>
            <a:ext uri="{FF2B5EF4-FFF2-40B4-BE49-F238E27FC236}">
              <a16:creationId xmlns:a16="http://schemas.microsoft.com/office/drawing/2014/main" id="{4359405B-F17E-4386-AF94-4947564128C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6720350"/>
          <a:ext cx="482600" cy="317500"/>
        </a:xfrm>
        <a:prstGeom prst="rect">
          <a:avLst/>
        </a:prstGeom>
      </xdr:spPr>
    </xdr:pic>
    <xdr:clientData/>
  </xdr:twoCellAnchor>
  <xdr:twoCellAnchor editAs="oneCell">
    <xdr:from>
      <xdr:col>1</xdr:col>
      <xdr:colOff>28575</xdr:colOff>
      <xdr:row>2388</xdr:row>
      <xdr:rowOff>187325</xdr:rowOff>
    </xdr:from>
    <xdr:to>
      <xdr:col>1</xdr:col>
      <xdr:colOff>511175</xdr:colOff>
      <xdr:row>2389</xdr:row>
      <xdr:rowOff>133350</xdr:rowOff>
    </xdr:to>
    <xdr:pic>
      <xdr:nvPicPr>
        <xdr:cNvPr id="7949" name="Subgraph-kweezer">
          <a:extLst>
            <a:ext uri="{FF2B5EF4-FFF2-40B4-BE49-F238E27FC236}">
              <a16:creationId xmlns:a16="http://schemas.microsoft.com/office/drawing/2014/main" id="{41033FCA-8908-4B1A-9C72-BF33C1BF99E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7088650"/>
          <a:ext cx="482600" cy="317500"/>
        </a:xfrm>
        <a:prstGeom prst="rect">
          <a:avLst/>
        </a:prstGeom>
      </xdr:spPr>
    </xdr:pic>
    <xdr:clientData/>
  </xdr:twoCellAnchor>
  <xdr:twoCellAnchor editAs="oneCell">
    <xdr:from>
      <xdr:col>1</xdr:col>
      <xdr:colOff>28575</xdr:colOff>
      <xdr:row>2389</xdr:row>
      <xdr:rowOff>184150</xdr:rowOff>
    </xdr:from>
    <xdr:to>
      <xdr:col>1</xdr:col>
      <xdr:colOff>511175</xdr:colOff>
      <xdr:row>2390</xdr:row>
      <xdr:rowOff>130175</xdr:rowOff>
    </xdr:to>
    <xdr:pic>
      <xdr:nvPicPr>
        <xdr:cNvPr id="7951" name="Subgraph-ChrisPBaconLT">
          <a:extLst>
            <a:ext uri="{FF2B5EF4-FFF2-40B4-BE49-F238E27FC236}">
              <a16:creationId xmlns:a16="http://schemas.microsoft.com/office/drawing/2014/main" id="{1685DB19-C69C-43B6-A9EB-E2E24924BFA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87456950"/>
          <a:ext cx="482600" cy="317500"/>
        </a:xfrm>
        <a:prstGeom prst="rect">
          <a:avLst/>
        </a:prstGeom>
      </xdr:spPr>
    </xdr:pic>
    <xdr:clientData/>
  </xdr:twoCellAnchor>
  <xdr:twoCellAnchor editAs="oneCell">
    <xdr:from>
      <xdr:col>1</xdr:col>
      <xdr:colOff>28575</xdr:colOff>
      <xdr:row>2390</xdr:row>
      <xdr:rowOff>180975</xdr:rowOff>
    </xdr:from>
    <xdr:to>
      <xdr:col>1</xdr:col>
      <xdr:colOff>511175</xdr:colOff>
      <xdr:row>2391</xdr:row>
      <xdr:rowOff>120650</xdr:rowOff>
    </xdr:to>
    <xdr:pic>
      <xdr:nvPicPr>
        <xdr:cNvPr id="7953" name="Subgraph-gottripstone">
          <a:extLst>
            <a:ext uri="{FF2B5EF4-FFF2-40B4-BE49-F238E27FC236}">
              <a16:creationId xmlns:a16="http://schemas.microsoft.com/office/drawing/2014/main" id="{C7D28C3B-15AF-4D16-B8FA-D8690A50C6F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87825250"/>
          <a:ext cx="482600" cy="317500"/>
        </a:xfrm>
        <a:prstGeom prst="rect">
          <a:avLst/>
        </a:prstGeom>
      </xdr:spPr>
    </xdr:pic>
    <xdr:clientData/>
  </xdr:twoCellAnchor>
  <xdr:twoCellAnchor editAs="oneCell">
    <xdr:from>
      <xdr:col>1</xdr:col>
      <xdr:colOff>28575</xdr:colOff>
      <xdr:row>2391</xdr:row>
      <xdr:rowOff>177800</xdr:rowOff>
    </xdr:from>
    <xdr:to>
      <xdr:col>1</xdr:col>
      <xdr:colOff>511175</xdr:colOff>
      <xdr:row>2392</xdr:row>
      <xdr:rowOff>123825</xdr:rowOff>
    </xdr:to>
    <xdr:pic>
      <xdr:nvPicPr>
        <xdr:cNvPr id="7955" name="Subgraph-LoveMAGALife">
          <a:extLst>
            <a:ext uri="{FF2B5EF4-FFF2-40B4-BE49-F238E27FC236}">
              <a16:creationId xmlns:a16="http://schemas.microsoft.com/office/drawing/2014/main" id="{F639D082-EDF6-4550-8C73-ACB877C22DE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8193550"/>
          <a:ext cx="482600" cy="317500"/>
        </a:xfrm>
        <a:prstGeom prst="rect">
          <a:avLst/>
        </a:prstGeom>
      </xdr:spPr>
    </xdr:pic>
    <xdr:clientData/>
  </xdr:twoCellAnchor>
  <xdr:twoCellAnchor editAs="oneCell">
    <xdr:from>
      <xdr:col>1</xdr:col>
      <xdr:colOff>28575</xdr:colOff>
      <xdr:row>2392</xdr:row>
      <xdr:rowOff>174625</xdr:rowOff>
    </xdr:from>
    <xdr:to>
      <xdr:col>1</xdr:col>
      <xdr:colOff>511175</xdr:colOff>
      <xdr:row>2393</xdr:row>
      <xdr:rowOff>120650</xdr:rowOff>
    </xdr:to>
    <xdr:pic>
      <xdr:nvPicPr>
        <xdr:cNvPr id="7957" name="Subgraph-Trump4PrezXX">
          <a:extLst>
            <a:ext uri="{FF2B5EF4-FFF2-40B4-BE49-F238E27FC236}">
              <a16:creationId xmlns:a16="http://schemas.microsoft.com/office/drawing/2014/main" id="{D5A15C8C-DE5C-4789-9A6F-60DB4A93A5C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8561850"/>
          <a:ext cx="482600" cy="317500"/>
        </a:xfrm>
        <a:prstGeom prst="rect">
          <a:avLst/>
        </a:prstGeom>
      </xdr:spPr>
    </xdr:pic>
    <xdr:clientData/>
  </xdr:twoCellAnchor>
  <xdr:twoCellAnchor editAs="oneCell">
    <xdr:from>
      <xdr:col>1</xdr:col>
      <xdr:colOff>28575</xdr:colOff>
      <xdr:row>2393</xdr:row>
      <xdr:rowOff>171450</xdr:rowOff>
    </xdr:from>
    <xdr:to>
      <xdr:col>1</xdr:col>
      <xdr:colOff>511175</xdr:colOff>
      <xdr:row>2394</xdr:row>
      <xdr:rowOff>123825</xdr:rowOff>
    </xdr:to>
    <xdr:pic>
      <xdr:nvPicPr>
        <xdr:cNvPr id="7959" name="Subgraph-RandyIngram1955">
          <a:extLst>
            <a:ext uri="{FF2B5EF4-FFF2-40B4-BE49-F238E27FC236}">
              <a16:creationId xmlns:a16="http://schemas.microsoft.com/office/drawing/2014/main" id="{35FEA328-948C-4882-8F5C-1788F90F134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8930150"/>
          <a:ext cx="482600" cy="317500"/>
        </a:xfrm>
        <a:prstGeom prst="rect">
          <a:avLst/>
        </a:prstGeom>
      </xdr:spPr>
    </xdr:pic>
    <xdr:clientData/>
  </xdr:twoCellAnchor>
  <xdr:twoCellAnchor editAs="oneCell">
    <xdr:from>
      <xdr:col>1</xdr:col>
      <xdr:colOff>28575</xdr:colOff>
      <xdr:row>2394</xdr:row>
      <xdr:rowOff>168275</xdr:rowOff>
    </xdr:from>
    <xdr:to>
      <xdr:col>1</xdr:col>
      <xdr:colOff>511175</xdr:colOff>
      <xdr:row>2395</xdr:row>
      <xdr:rowOff>114300</xdr:rowOff>
    </xdr:to>
    <xdr:pic>
      <xdr:nvPicPr>
        <xdr:cNvPr id="7961" name="Subgraph-laneylane25">
          <a:extLst>
            <a:ext uri="{FF2B5EF4-FFF2-40B4-BE49-F238E27FC236}">
              <a16:creationId xmlns:a16="http://schemas.microsoft.com/office/drawing/2014/main" id="{EC464199-CAB8-4EB9-BA90-6CF2BDB6BD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89298450"/>
          <a:ext cx="482600" cy="317500"/>
        </a:xfrm>
        <a:prstGeom prst="rect">
          <a:avLst/>
        </a:prstGeom>
      </xdr:spPr>
    </xdr:pic>
    <xdr:clientData/>
  </xdr:twoCellAnchor>
  <xdr:twoCellAnchor editAs="oneCell">
    <xdr:from>
      <xdr:col>1</xdr:col>
      <xdr:colOff>28575</xdr:colOff>
      <xdr:row>2395</xdr:row>
      <xdr:rowOff>165100</xdr:rowOff>
    </xdr:from>
    <xdr:to>
      <xdr:col>1</xdr:col>
      <xdr:colOff>511175</xdr:colOff>
      <xdr:row>2396</xdr:row>
      <xdr:rowOff>111125</xdr:rowOff>
    </xdr:to>
    <xdr:pic>
      <xdr:nvPicPr>
        <xdr:cNvPr id="7963" name="Subgraph-PAMsLOvE">
          <a:extLst>
            <a:ext uri="{FF2B5EF4-FFF2-40B4-BE49-F238E27FC236}">
              <a16:creationId xmlns:a16="http://schemas.microsoft.com/office/drawing/2014/main" id="{9405D2C7-745B-4B39-83BC-B95775E3F4D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89666750"/>
          <a:ext cx="482600" cy="317500"/>
        </a:xfrm>
        <a:prstGeom prst="rect">
          <a:avLst/>
        </a:prstGeom>
      </xdr:spPr>
    </xdr:pic>
    <xdr:clientData/>
  </xdr:twoCellAnchor>
  <xdr:twoCellAnchor editAs="oneCell">
    <xdr:from>
      <xdr:col>1</xdr:col>
      <xdr:colOff>28575</xdr:colOff>
      <xdr:row>2396</xdr:row>
      <xdr:rowOff>161925</xdr:rowOff>
    </xdr:from>
    <xdr:to>
      <xdr:col>1</xdr:col>
      <xdr:colOff>511175</xdr:colOff>
      <xdr:row>2397</xdr:row>
      <xdr:rowOff>101600</xdr:rowOff>
    </xdr:to>
    <xdr:pic>
      <xdr:nvPicPr>
        <xdr:cNvPr id="7965" name="Subgraph-wildwestwishes">
          <a:extLst>
            <a:ext uri="{FF2B5EF4-FFF2-40B4-BE49-F238E27FC236}">
              <a16:creationId xmlns:a16="http://schemas.microsoft.com/office/drawing/2014/main" id="{A9F11C61-14CE-4E9F-85D4-02D85102724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0035050"/>
          <a:ext cx="482600" cy="317500"/>
        </a:xfrm>
        <a:prstGeom prst="rect">
          <a:avLst/>
        </a:prstGeom>
      </xdr:spPr>
    </xdr:pic>
    <xdr:clientData/>
  </xdr:twoCellAnchor>
  <xdr:twoCellAnchor editAs="oneCell">
    <xdr:from>
      <xdr:col>1</xdr:col>
      <xdr:colOff>28575</xdr:colOff>
      <xdr:row>2397</xdr:row>
      <xdr:rowOff>158750</xdr:rowOff>
    </xdr:from>
    <xdr:to>
      <xdr:col>1</xdr:col>
      <xdr:colOff>511175</xdr:colOff>
      <xdr:row>2398</xdr:row>
      <xdr:rowOff>104775</xdr:rowOff>
    </xdr:to>
    <xdr:pic>
      <xdr:nvPicPr>
        <xdr:cNvPr id="7967" name="Subgraph-commandonaut">
          <a:extLst>
            <a:ext uri="{FF2B5EF4-FFF2-40B4-BE49-F238E27FC236}">
              <a16:creationId xmlns:a16="http://schemas.microsoft.com/office/drawing/2014/main" id="{3BCF5738-8779-40ED-BDE6-D4CD950A72F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0403350"/>
          <a:ext cx="482600" cy="317500"/>
        </a:xfrm>
        <a:prstGeom prst="rect">
          <a:avLst/>
        </a:prstGeom>
      </xdr:spPr>
    </xdr:pic>
    <xdr:clientData/>
  </xdr:twoCellAnchor>
  <xdr:twoCellAnchor editAs="oneCell">
    <xdr:from>
      <xdr:col>1</xdr:col>
      <xdr:colOff>28575</xdr:colOff>
      <xdr:row>2398</xdr:row>
      <xdr:rowOff>155575</xdr:rowOff>
    </xdr:from>
    <xdr:to>
      <xdr:col>1</xdr:col>
      <xdr:colOff>511175</xdr:colOff>
      <xdr:row>2399</xdr:row>
      <xdr:rowOff>101600</xdr:rowOff>
    </xdr:to>
    <xdr:pic>
      <xdr:nvPicPr>
        <xdr:cNvPr id="7969" name="Subgraph-jjpalmer2015">
          <a:extLst>
            <a:ext uri="{FF2B5EF4-FFF2-40B4-BE49-F238E27FC236}">
              <a16:creationId xmlns:a16="http://schemas.microsoft.com/office/drawing/2014/main" id="{40C1E98D-C477-4C48-8050-7696A881EAC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90771650"/>
          <a:ext cx="482600" cy="317500"/>
        </a:xfrm>
        <a:prstGeom prst="rect">
          <a:avLst/>
        </a:prstGeom>
      </xdr:spPr>
    </xdr:pic>
    <xdr:clientData/>
  </xdr:twoCellAnchor>
  <xdr:twoCellAnchor editAs="oneCell">
    <xdr:from>
      <xdr:col>1</xdr:col>
      <xdr:colOff>28575</xdr:colOff>
      <xdr:row>2399</xdr:row>
      <xdr:rowOff>152400</xdr:rowOff>
    </xdr:from>
    <xdr:to>
      <xdr:col>1</xdr:col>
      <xdr:colOff>511175</xdr:colOff>
      <xdr:row>2400</xdr:row>
      <xdr:rowOff>104775</xdr:rowOff>
    </xdr:to>
    <xdr:pic>
      <xdr:nvPicPr>
        <xdr:cNvPr id="7971" name="Subgraph-FergusFinking">
          <a:extLst>
            <a:ext uri="{FF2B5EF4-FFF2-40B4-BE49-F238E27FC236}">
              <a16:creationId xmlns:a16="http://schemas.microsoft.com/office/drawing/2014/main" id="{D9760628-9D4E-4A4F-8EEC-36B8F98BCF5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91139950"/>
          <a:ext cx="482600" cy="317500"/>
        </a:xfrm>
        <a:prstGeom prst="rect">
          <a:avLst/>
        </a:prstGeom>
      </xdr:spPr>
    </xdr:pic>
    <xdr:clientData/>
  </xdr:twoCellAnchor>
  <xdr:twoCellAnchor editAs="oneCell">
    <xdr:from>
      <xdr:col>1</xdr:col>
      <xdr:colOff>28575</xdr:colOff>
      <xdr:row>2400</xdr:row>
      <xdr:rowOff>149225</xdr:rowOff>
    </xdr:from>
    <xdr:to>
      <xdr:col>1</xdr:col>
      <xdr:colOff>511175</xdr:colOff>
      <xdr:row>2401</xdr:row>
      <xdr:rowOff>95250</xdr:rowOff>
    </xdr:to>
    <xdr:pic>
      <xdr:nvPicPr>
        <xdr:cNvPr id="7973" name="Subgraph-sensibilisfella">
          <a:extLst>
            <a:ext uri="{FF2B5EF4-FFF2-40B4-BE49-F238E27FC236}">
              <a16:creationId xmlns:a16="http://schemas.microsoft.com/office/drawing/2014/main" id="{8D3668F1-B955-4052-8E1C-F13BFDB3223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91508250"/>
          <a:ext cx="482600" cy="317500"/>
        </a:xfrm>
        <a:prstGeom prst="rect">
          <a:avLst/>
        </a:prstGeom>
      </xdr:spPr>
    </xdr:pic>
    <xdr:clientData/>
  </xdr:twoCellAnchor>
  <xdr:twoCellAnchor editAs="oneCell">
    <xdr:from>
      <xdr:col>1</xdr:col>
      <xdr:colOff>28575</xdr:colOff>
      <xdr:row>2401</xdr:row>
      <xdr:rowOff>146050</xdr:rowOff>
    </xdr:from>
    <xdr:to>
      <xdr:col>1</xdr:col>
      <xdr:colOff>511175</xdr:colOff>
      <xdr:row>2402</xdr:row>
      <xdr:rowOff>92075</xdr:rowOff>
    </xdr:to>
    <xdr:pic>
      <xdr:nvPicPr>
        <xdr:cNvPr id="7975" name="Subgraph-RealLeonardCarl">
          <a:extLst>
            <a:ext uri="{FF2B5EF4-FFF2-40B4-BE49-F238E27FC236}">
              <a16:creationId xmlns:a16="http://schemas.microsoft.com/office/drawing/2014/main" id="{0E5771B3-083D-4934-849E-2D58D18552A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1876550"/>
          <a:ext cx="482600" cy="317500"/>
        </a:xfrm>
        <a:prstGeom prst="rect">
          <a:avLst/>
        </a:prstGeom>
      </xdr:spPr>
    </xdr:pic>
    <xdr:clientData/>
  </xdr:twoCellAnchor>
  <xdr:twoCellAnchor editAs="oneCell">
    <xdr:from>
      <xdr:col>1</xdr:col>
      <xdr:colOff>28575</xdr:colOff>
      <xdr:row>2402</xdr:row>
      <xdr:rowOff>142875</xdr:rowOff>
    </xdr:from>
    <xdr:to>
      <xdr:col>1</xdr:col>
      <xdr:colOff>511175</xdr:colOff>
      <xdr:row>2403</xdr:row>
      <xdr:rowOff>82550</xdr:rowOff>
    </xdr:to>
    <xdr:pic>
      <xdr:nvPicPr>
        <xdr:cNvPr id="7977" name="Subgraph-fedagentmark">
          <a:extLst>
            <a:ext uri="{FF2B5EF4-FFF2-40B4-BE49-F238E27FC236}">
              <a16:creationId xmlns:a16="http://schemas.microsoft.com/office/drawing/2014/main" id="{D0A89DC5-5BF3-438D-A004-38146991268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2244850"/>
          <a:ext cx="482600" cy="317500"/>
        </a:xfrm>
        <a:prstGeom prst="rect">
          <a:avLst/>
        </a:prstGeom>
      </xdr:spPr>
    </xdr:pic>
    <xdr:clientData/>
  </xdr:twoCellAnchor>
  <xdr:twoCellAnchor editAs="oneCell">
    <xdr:from>
      <xdr:col>1</xdr:col>
      <xdr:colOff>28575</xdr:colOff>
      <xdr:row>2403</xdr:row>
      <xdr:rowOff>139700</xdr:rowOff>
    </xdr:from>
    <xdr:to>
      <xdr:col>1</xdr:col>
      <xdr:colOff>511175</xdr:colOff>
      <xdr:row>2404</xdr:row>
      <xdr:rowOff>85725</xdr:rowOff>
    </xdr:to>
    <xdr:pic>
      <xdr:nvPicPr>
        <xdr:cNvPr id="7979" name="Subgraph-stand4honor">
          <a:extLst>
            <a:ext uri="{FF2B5EF4-FFF2-40B4-BE49-F238E27FC236}">
              <a16:creationId xmlns:a16="http://schemas.microsoft.com/office/drawing/2014/main" id="{612D5691-F372-49F3-A7FF-2D8B84DD00D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2613150"/>
          <a:ext cx="482600" cy="317500"/>
        </a:xfrm>
        <a:prstGeom prst="rect">
          <a:avLst/>
        </a:prstGeom>
      </xdr:spPr>
    </xdr:pic>
    <xdr:clientData/>
  </xdr:twoCellAnchor>
  <xdr:twoCellAnchor editAs="oneCell">
    <xdr:from>
      <xdr:col>1</xdr:col>
      <xdr:colOff>28575</xdr:colOff>
      <xdr:row>2404</xdr:row>
      <xdr:rowOff>136525</xdr:rowOff>
    </xdr:from>
    <xdr:to>
      <xdr:col>1</xdr:col>
      <xdr:colOff>511175</xdr:colOff>
      <xdr:row>2405</xdr:row>
      <xdr:rowOff>82550</xdr:rowOff>
    </xdr:to>
    <xdr:pic>
      <xdr:nvPicPr>
        <xdr:cNvPr id="7981" name="Subgraph-alpstwt">
          <a:extLst>
            <a:ext uri="{FF2B5EF4-FFF2-40B4-BE49-F238E27FC236}">
              <a16:creationId xmlns:a16="http://schemas.microsoft.com/office/drawing/2014/main" id="{D3A7AF08-0FAB-4863-999E-1A96A96D444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92981450"/>
          <a:ext cx="482600" cy="317500"/>
        </a:xfrm>
        <a:prstGeom prst="rect">
          <a:avLst/>
        </a:prstGeom>
      </xdr:spPr>
    </xdr:pic>
    <xdr:clientData/>
  </xdr:twoCellAnchor>
  <xdr:twoCellAnchor editAs="oneCell">
    <xdr:from>
      <xdr:col>1</xdr:col>
      <xdr:colOff>28575</xdr:colOff>
      <xdr:row>2405</xdr:row>
      <xdr:rowOff>133350</xdr:rowOff>
    </xdr:from>
    <xdr:to>
      <xdr:col>1</xdr:col>
      <xdr:colOff>511175</xdr:colOff>
      <xdr:row>2406</xdr:row>
      <xdr:rowOff>85725</xdr:rowOff>
    </xdr:to>
    <xdr:pic>
      <xdr:nvPicPr>
        <xdr:cNvPr id="7983" name="Subgraph-PatriotCowboy2">
          <a:extLst>
            <a:ext uri="{FF2B5EF4-FFF2-40B4-BE49-F238E27FC236}">
              <a16:creationId xmlns:a16="http://schemas.microsoft.com/office/drawing/2014/main" id="{B7E2E914-CA55-48A2-A78D-309A3BF9642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93349750"/>
          <a:ext cx="482600" cy="317500"/>
        </a:xfrm>
        <a:prstGeom prst="rect">
          <a:avLst/>
        </a:prstGeom>
      </xdr:spPr>
    </xdr:pic>
    <xdr:clientData/>
  </xdr:twoCellAnchor>
  <xdr:twoCellAnchor editAs="oneCell">
    <xdr:from>
      <xdr:col>1</xdr:col>
      <xdr:colOff>28575</xdr:colOff>
      <xdr:row>2406</xdr:row>
      <xdr:rowOff>130175</xdr:rowOff>
    </xdr:from>
    <xdr:to>
      <xdr:col>1</xdr:col>
      <xdr:colOff>511175</xdr:colOff>
      <xdr:row>2407</xdr:row>
      <xdr:rowOff>76200</xdr:rowOff>
    </xdr:to>
    <xdr:pic>
      <xdr:nvPicPr>
        <xdr:cNvPr id="7985" name="Subgraph-spinson7746">
          <a:extLst>
            <a:ext uri="{FF2B5EF4-FFF2-40B4-BE49-F238E27FC236}">
              <a16:creationId xmlns:a16="http://schemas.microsoft.com/office/drawing/2014/main" id="{DCD5D9CB-175E-40D9-9023-B224B2F3760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893718050"/>
          <a:ext cx="482600" cy="317500"/>
        </a:xfrm>
        <a:prstGeom prst="rect">
          <a:avLst/>
        </a:prstGeom>
      </xdr:spPr>
    </xdr:pic>
    <xdr:clientData/>
  </xdr:twoCellAnchor>
  <xdr:twoCellAnchor editAs="oneCell">
    <xdr:from>
      <xdr:col>1</xdr:col>
      <xdr:colOff>28575</xdr:colOff>
      <xdr:row>2407</xdr:row>
      <xdr:rowOff>127000</xdr:rowOff>
    </xdr:from>
    <xdr:to>
      <xdr:col>1</xdr:col>
      <xdr:colOff>511175</xdr:colOff>
      <xdr:row>2408</xdr:row>
      <xdr:rowOff>73025</xdr:rowOff>
    </xdr:to>
    <xdr:pic>
      <xdr:nvPicPr>
        <xdr:cNvPr id="7987" name="Subgraph-MemeMercenary">
          <a:extLst>
            <a:ext uri="{FF2B5EF4-FFF2-40B4-BE49-F238E27FC236}">
              <a16:creationId xmlns:a16="http://schemas.microsoft.com/office/drawing/2014/main" id="{C809638D-C087-4027-BFBA-471080CCC63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4086350"/>
          <a:ext cx="482600" cy="317500"/>
        </a:xfrm>
        <a:prstGeom prst="rect">
          <a:avLst/>
        </a:prstGeom>
      </xdr:spPr>
    </xdr:pic>
    <xdr:clientData/>
  </xdr:twoCellAnchor>
  <xdr:twoCellAnchor editAs="oneCell">
    <xdr:from>
      <xdr:col>1</xdr:col>
      <xdr:colOff>28575</xdr:colOff>
      <xdr:row>2408</xdr:row>
      <xdr:rowOff>123825</xdr:rowOff>
    </xdr:from>
    <xdr:to>
      <xdr:col>1</xdr:col>
      <xdr:colOff>511175</xdr:colOff>
      <xdr:row>2409</xdr:row>
      <xdr:rowOff>63500</xdr:rowOff>
    </xdr:to>
    <xdr:pic>
      <xdr:nvPicPr>
        <xdr:cNvPr id="7989" name="Subgraph-RobertP60779724">
          <a:extLst>
            <a:ext uri="{FF2B5EF4-FFF2-40B4-BE49-F238E27FC236}">
              <a16:creationId xmlns:a16="http://schemas.microsoft.com/office/drawing/2014/main" id="{7170E107-BD22-4C80-8E62-2570EFD2878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4454650"/>
          <a:ext cx="482600" cy="317500"/>
        </a:xfrm>
        <a:prstGeom prst="rect">
          <a:avLst/>
        </a:prstGeom>
      </xdr:spPr>
    </xdr:pic>
    <xdr:clientData/>
  </xdr:twoCellAnchor>
  <xdr:twoCellAnchor editAs="oneCell">
    <xdr:from>
      <xdr:col>1</xdr:col>
      <xdr:colOff>28575</xdr:colOff>
      <xdr:row>2409</xdr:row>
      <xdr:rowOff>120650</xdr:rowOff>
    </xdr:from>
    <xdr:to>
      <xdr:col>1</xdr:col>
      <xdr:colOff>511175</xdr:colOff>
      <xdr:row>2410</xdr:row>
      <xdr:rowOff>66675</xdr:rowOff>
    </xdr:to>
    <xdr:pic>
      <xdr:nvPicPr>
        <xdr:cNvPr id="7991" name="Subgraph-littlequackus">
          <a:extLst>
            <a:ext uri="{FF2B5EF4-FFF2-40B4-BE49-F238E27FC236}">
              <a16:creationId xmlns:a16="http://schemas.microsoft.com/office/drawing/2014/main" id="{ECCB26F5-4189-45BF-A05C-6E61A306293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4822950"/>
          <a:ext cx="482600" cy="317500"/>
        </a:xfrm>
        <a:prstGeom prst="rect">
          <a:avLst/>
        </a:prstGeom>
      </xdr:spPr>
    </xdr:pic>
    <xdr:clientData/>
  </xdr:twoCellAnchor>
  <xdr:twoCellAnchor editAs="oneCell">
    <xdr:from>
      <xdr:col>1</xdr:col>
      <xdr:colOff>28575</xdr:colOff>
      <xdr:row>2410</xdr:row>
      <xdr:rowOff>117475</xdr:rowOff>
    </xdr:from>
    <xdr:to>
      <xdr:col>1</xdr:col>
      <xdr:colOff>511175</xdr:colOff>
      <xdr:row>2411</xdr:row>
      <xdr:rowOff>63500</xdr:rowOff>
    </xdr:to>
    <xdr:pic>
      <xdr:nvPicPr>
        <xdr:cNvPr id="7993" name="Subgraph-MarlaineDettlo1">
          <a:extLst>
            <a:ext uri="{FF2B5EF4-FFF2-40B4-BE49-F238E27FC236}">
              <a16:creationId xmlns:a16="http://schemas.microsoft.com/office/drawing/2014/main" id="{94A0D24C-3F98-47EE-926F-D6D4EAAC085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5191250"/>
          <a:ext cx="482600" cy="317500"/>
        </a:xfrm>
        <a:prstGeom prst="rect">
          <a:avLst/>
        </a:prstGeom>
      </xdr:spPr>
    </xdr:pic>
    <xdr:clientData/>
  </xdr:twoCellAnchor>
  <xdr:twoCellAnchor editAs="oneCell">
    <xdr:from>
      <xdr:col>1</xdr:col>
      <xdr:colOff>28575</xdr:colOff>
      <xdr:row>2411</xdr:row>
      <xdr:rowOff>114300</xdr:rowOff>
    </xdr:from>
    <xdr:to>
      <xdr:col>1</xdr:col>
      <xdr:colOff>511175</xdr:colOff>
      <xdr:row>2412</xdr:row>
      <xdr:rowOff>66675</xdr:rowOff>
    </xdr:to>
    <xdr:pic>
      <xdr:nvPicPr>
        <xdr:cNvPr id="7995" name="Subgraph-vicksiern">
          <a:extLst>
            <a:ext uri="{FF2B5EF4-FFF2-40B4-BE49-F238E27FC236}">
              <a16:creationId xmlns:a16="http://schemas.microsoft.com/office/drawing/2014/main" id="{9A7024A5-3CEF-42EB-B8C6-CF00D433709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5559550"/>
          <a:ext cx="482600" cy="317500"/>
        </a:xfrm>
        <a:prstGeom prst="rect">
          <a:avLst/>
        </a:prstGeom>
      </xdr:spPr>
    </xdr:pic>
    <xdr:clientData/>
  </xdr:twoCellAnchor>
  <xdr:twoCellAnchor editAs="oneCell">
    <xdr:from>
      <xdr:col>1</xdr:col>
      <xdr:colOff>28575</xdr:colOff>
      <xdr:row>2412</xdr:row>
      <xdr:rowOff>111125</xdr:rowOff>
    </xdr:from>
    <xdr:to>
      <xdr:col>1</xdr:col>
      <xdr:colOff>511175</xdr:colOff>
      <xdr:row>2413</xdr:row>
      <xdr:rowOff>57150</xdr:rowOff>
    </xdr:to>
    <xdr:pic>
      <xdr:nvPicPr>
        <xdr:cNvPr id="7997" name="Subgraph-jan_aurora">
          <a:extLst>
            <a:ext uri="{FF2B5EF4-FFF2-40B4-BE49-F238E27FC236}">
              <a16:creationId xmlns:a16="http://schemas.microsoft.com/office/drawing/2014/main" id="{FD042D75-A4AF-41FC-8F8C-72ECBB40CAE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5927850"/>
          <a:ext cx="482600" cy="317500"/>
        </a:xfrm>
        <a:prstGeom prst="rect">
          <a:avLst/>
        </a:prstGeom>
      </xdr:spPr>
    </xdr:pic>
    <xdr:clientData/>
  </xdr:twoCellAnchor>
  <xdr:twoCellAnchor editAs="oneCell">
    <xdr:from>
      <xdr:col>1</xdr:col>
      <xdr:colOff>28575</xdr:colOff>
      <xdr:row>2413</xdr:row>
      <xdr:rowOff>107950</xdr:rowOff>
    </xdr:from>
    <xdr:to>
      <xdr:col>1</xdr:col>
      <xdr:colOff>511175</xdr:colOff>
      <xdr:row>2414</xdr:row>
      <xdr:rowOff>53975</xdr:rowOff>
    </xdr:to>
    <xdr:pic>
      <xdr:nvPicPr>
        <xdr:cNvPr id="7999" name="Subgraph-TheWickerhead">
          <a:extLst>
            <a:ext uri="{FF2B5EF4-FFF2-40B4-BE49-F238E27FC236}">
              <a16:creationId xmlns:a16="http://schemas.microsoft.com/office/drawing/2014/main" id="{3BDCD517-B242-4E22-99E3-05CCA36161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896296150"/>
          <a:ext cx="482600" cy="317500"/>
        </a:xfrm>
        <a:prstGeom prst="rect">
          <a:avLst/>
        </a:prstGeom>
      </xdr:spPr>
    </xdr:pic>
    <xdr:clientData/>
  </xdr:twoCellAnchor>
  <xdr:twoCellAnchor editAs="oneCell">
    <xdr:from>
      <xdr:col>1</xdr:col>
      <xdr:colOff>28575</xdr:colOff>
      <xdr:row>2414</xdr:row>
      <xdr:rowOff>104775</xdr:rowOff>
    </xdr:from>
    <xdr:to>
      <xdr:col>1</xdr:col>
      <xdr:colOff>511175</xdr:colOff>
      <xdr:row>2415</xdr:row>
      <xdr:rowOff>44450</xdr:rowOff>
    </xdr:to>
    <xdr:pic>
      <xdr:nvPicPr>
        <xdr:cNvPr id="8001" name="Subgraph-establishmentno">
          <a:extLst>
            <a:ext uri="{FF2B5EF4-FFF2-40B4-BE49-F238E27FC236}">
              <a16:creationId xmlns:a16="http://schemas.microsoft.com/office/drawing/2014/main" id="{54914E57-345F-47BE-A2A4-EC4B8A18D16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96664450"/>
          <a:ext cx="482600" cy="317500"/>
        </a:xfrm>
        <a:prstGeom prst="rect">
          <a:avLst/>
        </a:prstGeom>
      </xdr:spPr>
    </xdr:pic>
    <xdr:clientData/>
  </xdr:twoCellAnchor>
  <xdr:twoCellAnchor editAs="oneCell">
    <xdr:from>
      <xdr:col>1</xdr:col>
      <xdr:colOff>28575</xdr:colOff>
      <xdr:row>2415</xdr:row>
      <xdr:rowOff>101600</xdr:rowOff>
    </xdr:from>
    <xdr:to>
      <xdr:col>1</xdr:col>
      <xdr:colOff>511175</xdr:colOff>
      <xdr:row>2416</xdr:row>
      <xdr:rowOff>47625</xdr:rowOff>
    </xdr:to>
    <xdr:pic>
      <xdr:nvPicPr>
        <xdr:cNvPr id="8003" name="Subgraph-Rosemar06585176">
          <a:extLst>
            <a:ext uri="{FF2B5EF4-FFF2-40B4-BE49-F238E27FC236}">
              <a16:creationId xmlns:a16="http://schemas.microsoft.com/office/drawing/2014/main" id="{1AABFD01-F656-460D-8166-B41B66726E2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97032750"/>
          <a:ext cx="482600" cy="317500"/>
        </a:xfrm>
        <a:prstGeom prst="rect">
          <a:avLst/>
        </a:prstGeom>
      </xdr:spPr>
    </xdr:pic>
    <xdr:clientData/>
  </xdr:twoCellAnchor>
  <xdr:twoCellAnchor editAs="oneCell">
    <xdr:from>
      <xdr:col>1</xdr:col>
      <xdr:colOff>28575</xdr:colOff>
      <xdr:row>2416</xdr:row>
      <xdr:rowOff>98425</xdr:rowOff>
    </xdr:from>
    <xdr:to>
      <xdr:col>1</xdr:col>
      <xdr:colOff>511175</xdr:colOff>
      <xdr:row>2417</xdr:row>
      <xdr:rowOff>44450</xdr:rowOff>
    </xdr:to>
    <xdr:pic>
      <xdr:nvPicPr>
        <xdr:cNvPr id="8005" name="Subgraph-ISafeyet">
          <a:extLst>
            <a:ext uri="{FF2B5EF4-FFF2-40B4-BE49-F238E27FC236}">
              <a16:creationId xmlns:a16="http://schemas.microsoft.com/office/drawing/2014/main" id="{A9FC4000-6E18-4FCE-960E-869F574BD84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7401050"/>
          <a:ext cx="482600" cy="317500"/>
        </a:xfrm>
        <a:prstGeom prst="rect">
          <a:avLst/>
        </a:prstGeom>
      </xdr:spPr>
    </xdr:pic>
    <xdr:clientData/>
  </xdr:twoCellAnchor>
  <xdr:twoCellAnchor editAs="oneCell">
    <xdr:from>
      <xdr:col>1</xdr:col>
      <xdr:colOff>28575</xdr:colOff>
      <xdr:row>2417</xdr:row>
      <xdr:rowOff>95250</xdr:rowOff>
    </xdr:from>
    <xdr:to>
      <xdr:col>1</xdr:col>
      <xdr:colOff>511175</xdr:colOff>
      <xdr:row>2418</xdr:row>
      <xdr:rowOff>47625</xdr:rowOff>
    </xdr:to>
    <xdr:pic>
      <xdr:nvPicPr>
        <xdr:cNvPr id="8007" name="Subgraph-RemiDSS">
          <a:extLst>
            <a:ext uri="{FF2B5EF4-FFF2-40B4-BE49-F238E27FC236}">
              <a16:creationId xmlns:a16="http://schemas.microsoft.com/office/drawing/2014/main" id="{D5856E6D-7FC0-4EDE-ACFC-1FB35C68096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7769350"/>
          <a:ext cx="482600" cy="317500"/>
        </a:xfrm>
        <a:prstGeom prst="rect">
          <a:avLst/>
        </a:prstGeom>
      </xdr:spPr>
    </xdr:pic>
    <xdr:clientData/>
  </xdr:twoCellAnchor>
  <xdr:twoCellAnchor editAs="oneCell">
    <xdr:from>
      <xdr:col>1</xdr:col>
      <xdr:colOff>28575</xdr:colOff>
      <xdr:row>2418</xdr:row>
      <xdr:rowOff>92075</xdr:rowOff>
    </xdr:from>
    <xdr:to>
      <xdr:col>1</xdr:col>
      <xdr:colOff>511175</xdr:colOff>
      <xdr:row>2419</xdr:row>
      <xdr:rowOff>38100</xdr:rowOff>
    </xdr:to>
    <xdr:pic>
      <xdr:nvPicPr>
        <xdr:cNvPr id="8009" name="Subgraph-ALEXNEWMAN_JOU">
          <a:extLst>
            <a:ext uri="{FF2B5EF4-FFF2-40B4-BE49-F238E27FC236}">
              <a16:creationId xmlns:a16="http://schemas.microsoft.com/office/drawing/2014/main" id="{4543CA86-B6FA-417E-A3FF-2E40633C765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8137650"/>
          <a:ext cx="482600" cy="317500"/>
        </a:xfrm>
        <a:prstGeom prst="rect">
          <a:avLst/>
        </a:prstGeom>
      </xdr:spPr>
    </xdr:pic>
    <xdr:clientData/>
  </xdr:twoCellAnchor>
  <xdr:twoCellAnchor editAs="oneCell">
    <xdr:from>
      <xdr:col>1</xdr:col>
      <xdr:colOff>28575</xdr:colOff>
      <xdr:row>2419</xdr:row>
      <xdr:rowOff>88900</xdr:rowOff>
    </xdr:from>
    <xdr:to>
      <xdr:col>1</xdr:col>
      <xdr:colOff>511175</xdr:colOff>
      <xdr:row>2420</xdr:row>
      <xdr:rowOff>34925</xdr:rowOff>
    </xdr:to>
    <xdr:pic>
      <xdr:nvPicPr>
        <xdr:cNvPr id="8011" name="Subgraph-WMRDC">
          <a:extLst>
            <a:ext uri="{FF2B5EF4-FFF2-40B4-BE49-F238E27FC236}">
              <a16:creationId xmlns:a16="http://schemas.microsoft.com/office/drawing/2014/main" id="{017E84B1-CF1A-4860-96B7-49E878DA1CF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98505950"/>
          <a:ext cx="482600" cy="317500"/>
        </a:xfrm>
        <a:prstGeom prst="rect">
          <a:avLst/>
        </a:prstGeom>
      </xdr:spPr>
    </xdr:pic>
    <xdr:clientData/>
  </xdr:twoCellAnchor>
  <xdr:twoCellAnchor editAs="oneCell">
    <xdr:from>
      <xdr:col>1</xdr:col>
      <xdr:colOff>28575</xdr:colOff>
      <xdr:row>2420</xdr:row>
      <xdr:rowOff>85725</xdr:rowOff>
    </xdr:from>
    <xdr:to>
      <xdr:col>1</xdr:col>
      <xdr:colOff>511175</xdr:colOff>
      <xdr:row>2421</xdr:row>
      <xdr:rowOff>25400</xdr:rowOff>
    </xdr:to>
    <xdr:pic>
      <xdr:nvPicPr>
        <xdr:cNvPr id="8013" name="Subgraph-libertytarian">
          <a:extLst>
            <a:ext uri="{FF2B5EF4-FFF2-40B4-BE49-F238E27FC236}">
              <a16:creationId xmlns:a16="http://schemas.microsoft.com/office/drawing/2014/main" id="{39026173-015F-4030-97A0-8B42910FAAD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898874250"/>
          <a:ext cx="482600" cy="317500"/>
        </a:xfrm>
        <a:prstGeom prst="rect">
          <a:avLst/>
        </a:prstGeom>
      </xdr:spPr>
    </xdr:pic>
    <xdr:clientData/>
  </xdr:twoCellAnchor>
  <xdr:twoCellAnchor editAs="oneCell">
    <xdr:from>
      <xdr:col>1</xdr:col>
      <xdr:colOff>28575</xdr:colOff>
      <xdr:row>2421</xdr:row>
      <xdr:rowOff>82550</xdr:rowOff>
    </xdr:from>
    <xdr:to>
      <xdr:col>1</xdr:col>
      <xdr:colOff>511175</xdr:colOff>
      <xdr:row>2422</xdr:row>
      <xdr:rowOff>28575</xdr:rowOff>
    </xdr:to>
    <xdr:pic>
      <xdr:nvPicPr>
        <xdr:cNvPr id="8015" name="Subgraph-BIZPACReview">
          <a:extLst>
            <a:ext uri="{FF2B5EF4-FFF2-40B4-BE49-F238E27FC236}">
              <a16:creationId xmlns:a16="http://schemas.microsoft.com/office/drawing/2014/main" id="{694C658E-1110-4AC7-B449-660DBDEA59B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899242550"/>
          <a:ext cx="482600" cy="317500"/>
        </a:xfrm>
        <a:prstGeom prst="rect">
          <a:avLst/>
        </a:prstGeom>
      </xdr:spPr>
    </xdr:pic>
    <xdr:clientData/>
  </xdr:twoCellAnchor>
  <xdr:twoCellAnchor editAs="oneCell">
    <xdr:from>
      <xdr:col>1</xdr:col>
      <xdr:colOff>28575</xdr:colOff>
      <xdr:row>2422</xdr:row>
      <xdr:rowOff>79375</xdr:rowOff>
    </xdr:from>
    <xdr:to>
      <xdr:col>1</xdr:col>
      <xdr:colOff>511175</xdr:colOff>
      <xdr:row>2423</xdr:row>
      <xdr:rowOff>25400</xdr:rowOff>
    </xdr:to>
    <xdr:pic>
      <xdr:nvPicPr>
        <xdr:cNvPr id="8017" name="Subgraph-Lynn80217236">
          <a:extLst>
            <a:ext uri="{FF2B5EF4-FFF2-40B4-BE49-F238E27FC236}">
              <a16:creationId xmlns:a16="http://schemas.microsoft.com/office/drawing/2014/main" id="{277D6C78-FC67-44B1-AA18-C81497CD41B5}"/>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899610850"/>
          <a:ext cx="482600" cy="317500"/>
        </a:xfrm>
        <a:prstGeom prst="rect">
          <a:avLst/>
        </a:prstGeom>
      </xdr:spPr>
    </xdr:pic>
    <xdr:clientData/>
  </xdr:twoCellAnchor>
  <xdr:twoCellAnchor editAs="oneCell">
    <xdr:from>
      <xdr:col>1</xdr:col>
      <xdr:colOff>28575</xdr:colOff>
      <xdr:row>2423</xdr:row>
      <xdr:rowOff>76200</xdr:rowOff>
    </xdr:from>
    <xdr:to>
      <xdr:col>1</xdr:col>
      <xdr:colOff>511175</xdr:colOff>
      <xdr:row>2424</xdr:row>
      <xdr:rowOff>28575</xdr:rowOff>
    </xdr:to>
    <xdr:pic>
      <xdr:nvPicPr>
        <xdr:cNvPr id="8019" name="Subgraph-JoeBoss1020">
          <a:extLst>
            <a:ext uri="{FF2B5EF4-FFF2-40B4-BE49-F238E27FC236}">
              <a16:creationId xmlns:a16="http://schemas.microsoft.com/office/drawing/2014/main" id="{41CD9333-93AA-4238-A2B0-4DEF43F6D564}"/>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899979150"/>
          <a:ext cx="482600" cy="317500"/>
        </a:xfrm>
        <a:prstGeom prst="rect">
          <a:avLst/>
        </a:prstGeom>
      </xdr:spPr>
    </xdr:pic>
    <xdr:clientData/>
  </xdr:twoCellAnchor>
  <xdr:twoCellAnchor editAs="oneCell">
    <xdr:from>
      <xdr:col>1</xdr:col>
      <xdr:colOff>28575</xdr:colOff>
      <xdr:row>2424</xdr:row>
      <xdr:rowOff>73025</xdr:rowOff>
    </xdr:from>
    <xdr:to>
      <xdr:col>1</xdr:col>
      <xdr:colOff>511175</xdr:colOff>
      <xdr:row>2425</xdr:row>
      <xdr:rowOff>19050</xdr:rowOff>
    </xdr:to>
    <xdr:pic>
      <xdr:nvPicPr>
        <xdr:cNvPr id="8021" name="Subgraph-Jonia43635343">
          <a:extLst>
            <a:ext uri="{FF2B5EF4-FFF2-40B4-BE49-F238E27FC236}">
              <a16:creationId xmlns:a16="http://schemas.microsoft.com/office/drawing/2014/main" id="{58DDDFA4-E613-44AC-81C4-1A3B9178BA2A}"/>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900347450"/>
          <a:ext cx="482600" cy="317500"/>
        </a:xfrm>
        <a:prstGeom prst="rect">
          <a:avLst/>
        </a:prstGeom>
      </xdr:spPr>
    </xdr:pic>
    <xdr:clientData/>
  </xdr:twoCellAnchor>
  <xdr:twoCellAnchor editAs="oneCell">
    <xdr:from>
      <xdr:col>1</xdr:col>
      <xdr:colOff>28575</xdr:colOff>
      <xdr:row>2425</xdr:row>
      <xdr:rowOff>69850</xdr:rowOff>
    </xdr:from>
    <xdr:to>
      <xdr:col>1</xdr:col>
      <xdr:colOff>511175</xdr:colOff>
      <xdr:row>2426</xdr:row>
      <xdr:rowOff>15875</xdr:rowOff>
    </xdr:to>
    <xdr:pic>
      <xdr:nvPicPr>
        <xdr:cNvPr id="8023" name="Subgraph-LoriinUtah">
          <a:extLst>
            <a:ext uri="{FF2B5EF4-FFF2-40B4-BE49-F238E27FC236}">
              <a16:creationId xmlns:a16="http://schemas.microsoft.com/office/drawing/2014/main" id="{E161D866-0915-4EA7-B6C8-B572FDADF83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900715750"/>
          <a:ext cx="482600" cy="317500"/>
        </a:xfrm>
        <a:prstGeom prst="rect">
          <a:avLst/>
        </a:prstGeom>
      </xdr:spPr>
    </xdr:pic>
    <xdr:clientData/>
  </xdr:twoCellAnchor>
  <xdr:twoCellAnchor editAs="oneCell">
    <xdr:from>
      <xdr:col>1</xdr:col>
      <xdr:colOff>28575</xdr:colOff>
      <xdr:row>2426</xdr:row>
      <xdr:rowOff>66675</xdr:rowOff>
    </xdr:from>
    <xdr:to>
      <xdr:col>1</xdr:col>
      <xdr:colOff>511175</xdr:colOff>
      <xdr:row>2427</xdr:row>
      <xdr:rowOff>6350</xdr:rowOff>
    </xdr:to>
    <xdr:pic>
      <xdr:nvPicPr>
        <xdr:cNvPr id="8025" name="Subgraph-Maries203">
          <a:extLst>
            <a:ext uri="{FF2B5EF4-FFF2-40B4-BE49-F238E27FC236}">
              <a16:creationId xmlns:a16="http://schemas.microsoft.com/office/drawing/2014/main" id="{440B9C98-F2D2-4C6E-8856-FE790A486294}"/>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901084050"/>
          <a:ext cx="482600" cy="317500"/>
        </a:xfrm>
        <a:prstGeom prst="rect">
          <a:avLst/>
        </a:prstGeom>
      </xdr:spPr>
    </xdr:pic>
    <xdr:clientData/>
  </xdr:twoCellAnchor>
  <xdr:twoCellAnchor editAs="oneCell">
    <xdr:from>
      <xdr:col>1</xdr:col>
      <xdr:colOff>28575</xdr:colOff>
      <xdr:row>2427</xdr:row>
      <xdr:rowOff>63500</xdr:rowOff>
    </xdr:from>
    <xdr:to>
      <xdr:col>1</xdr:col>
      <xdr:colOff>511175</xdr:colOff>
      <xdr:row>2428</xdr:row>
      <xdr:rowOff>9525</xdr:rowOff>
    </xdr:to>
    <xdr:pic>
      <xdr:nvPicPr>
        <xdr:cNvPr id="8027" name="Subgraph-tgatorguy">
          <a:extLst>
            <a:ext uri="{FF2B5EF4-FFF2-40B4-BE49-F238E27FC236}">
              <a16:creationId xmlns:a16="http://schemas.microsoft.com/office/drawing/2014/main" id="{F5A5D738-35A3-4062-869F-0EB002477CB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1452350"/>
          <a:ext cx="482600" cy="317500"/>
        </a:xfrm>
        <a:prstGeom prst="rect">
          <a:avLst/>
        </a:prstGeom>
      </xdr:spPr>
    </xdr:pic>
    <xdr:clientData/>
  </xdr:twoCellAnchor>
  <xdr:twoCellAnchor editAs="oneCell">
    <xdr:from>
      <xdr:col>1</xdr:col>
      <xdr:colOff>28575</xdr:colOff>
      <xdr:row>2428</xdr:row>
      <xdr:rowOff>60325</xdr:rowOff>
    </xdr:from>
    <xdr:to>
      <xdr:col>1</xdr:col>
      <xdr:colOff>511175</xdr:colOff>
      <xdr:row>2429</xdr:row>
      <xdr:rowOff>6350</xdr:rowOff>
    </xdr:to>
    <xdr:pic>
      <xdr:nvPicPr>
        <xdr:cNvPr id="8029" name="Subgraph-Aug_1405">
          <a:extLst>
            <a:ext uri="{FF2B5EF4-FFF2-40B4-BE49-F238E27FC236}">
              <a16:creationId xmlns:a16="http://schemas.microsoft.com/office/drawing/2014/main" id="{ECEF5252-F770-401E-A3E4-BAEFDA7A0BA3}"/>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901820650"/>
          <a:ext cx="482600" cy="317500"/>
        </a:xfrm>
        <a:prstGeom prst="rect">
          <a:avLst/>
        </a:prstGeom>
      </xdr:spPr>
    </xdr:pic>
    <xdr:clientData/>
  </xdr:twoCellAnchor>
  <xdr:twoCellAnchor editAs="oneCell">
    <xdr:from>
      <xdr:col>1</xdr:col>
      <xdr:colOff>28575</xdr:colOff>
      <xdr:row>2429</xdr:row>
      <xdr:rowOff>57150</xdr:rowOff>
    </xdr:from>
    <xdr:to>
      <xdr:col>1</xdr:col>
      <xdr:colOff>511175</xdr:colOff>
      <xdr:row>2430</xdr:row>
      <xdr:rowOff>9525</xdr:rowOff>
    </xdr:to>
    <xdr:pic>
      <xdr:nvPicPr>
        <xdr:cNvPr id="8031" name="Subgraph-_TrumpWins2Q2Q">
          <a:extLst>
            <a:ext uri="{FF2B5EF4-FFF2-40B4-BE49-F238E27FC236}">
              <a16:creationId xmlns:a16="http://schemas.microsoft.com/office/drawing/2014/main" id="{7E9E85E5-35CB-413B-BBD8-D7CC4D7073E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2188950"/>
          <a:ext cx="482600" cy="317500"/>
        </a:xfrm>
        <a:prstGeom prst="rect">
          <a:avLst/>
        </a:prstGeom>
      </xdr:spPr>
    </xdr:pic>
    <xdr:clientData/>
  </xdr:twoCellAnchor>
  <xdr:twoCellAnchor editAs="oneCell">
    <xdr:from>
      <xdr:col>1</xdr:col>
      <xdr:colOff>28575</xdr:colOff>
      <xdr:row>2430</xdr:row>
      <xdr:rowOff>53975</xdr:rowOff>
    </xdr:from>
    <xdr:to>
      <xdr:col>1</xdr:col>
      <xdr:colOff>511175</xdr:colOff>
      <xdr:row>2431</xdr:row>
      <xdr:rowOff>0</xdr:rowOff>
    </xdr:to>
    <xdr:pic>
      <xdr:nvPicPr>
        <xdr:cNvPr id="8033" name="Subgraph-bsmith8643">
          <a:extLst>
            <a:ext uri="{FF2B5EF4-FFF2-40B4-BE49-F238E27FC236}">
              <a16:creationId xmlns:a16="http://schemas.microsoft.com/office/drawing/2014/main" id="{907B243F-CBC8-411B-B8E9-C8319C7CCC7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2557250"/>
          <a:ext cx="482600" cy="317500"/>
        </a:xfrm>
        <a:prstGeom prst="rect">
          <a:avLst/>
        </a:prstGeom>
      </xdr:spPr>
    </xdr:pic>
    <xdr:clientData/>
  </xdr:twoCellAnchor>
  <xdr:twoCellAnchor editAs="oneCell">
    <xdr:from>
      <xdr:col>1</xdr:col>
      <xdr:colOff>28575</xdr:colOff>
      <xdr:row>2431</xdr:row>
      <xdr:rowOff>50800</xdr:rowOff>
    </xdr:from>
    <xdr:to>
      <xdr:col>1</xdr:col>
      <xdr:colOff>511175</xdr:colOff>
      <xdr:row>2432</xdr:row>
      <xdr:rowOff>1058</xdr:rowOff>
    </xdr:to>
    <xdr:pic>
      <xdr:nvPicPr>
        <xdr:cNvPr id="8035" name="Subgraph-kaci150">
          <a:extLst>
            <a:ext uri="{FF2B5EF4-FFF2-40B4-BE49-F238E27FC236}">
              <a16:creationId xmlns:a16="http://schemas.microsoft.com/office/drawing/2014/main" id="{CB93D99F-B196-4A58-BA12-2978368688E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02925550"/>
          <a:ext cx="482600" cy="317500"/>
        </a:xfrm>
        <a:prstGeom prst="rect">
          <a:avLst/>
        </a:prstGeom>
      </xdr:spPr>
    </xdr:pic>
    <xdr:clientData/>
  </xdr:twoCellAnchor>
  <xdr:twoCellAnchor editAs="oneCell">
    <xdr:from>
      <xdr:col>1</xdr:col>
      <xdr:colOff>28575</xdr:colOff>
      <xdr:row>2432</xdr:row>
      <xdr:rowOff>47625</xdr:rowOff>
    </xdr:from>
    <xdr:to>
      <xdr:col>1</xdr:col>
      <xdr:colOff>511175</xdr:colOff>
      <xdr:row>2433</xdr:row>
      <xdr:rowOff>1059</xdr:rowOff>
    </xdr:to>
    <xdr:pic>
      <xdr:nvPicPr>
        <xdr:cNvPr id="8037" name="Subgraph-gal_kag">
          <a:extLst>
            <a:ext uri="{FF2B5EF4-FFF2-40B4-BE49-F238E27FC236}">
              <a16:creationId xmlns:a16="http://schemas.microsoft.com/office/drawing/2014/main" id="{B377682B-CB1A-4151-9D95-648BDB4CD46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3293850"/>
          <a:ext cx="482600" cy="317500"/>
        </a:xfrm>
        <a:prstGeom prst="rect">
          <a:avLst/>
        </a:prstGeom>
      </xdr:spPr>
    </xdr:pic>
    <xdr:clientData/>
  </xdr:twoCellAnchor>
  <xdr:twoCellAnchor editAs="oneCell">
    <xdr:from>
      <xdr:col>1</xdr:col>
      <xdr:colOff>28575</xdr:colOff>
      <xdr:row>2433</xdr:row>
      <xdr:rowOff>44450</xdr:rowOff>
    </xdr:from>
    <xdr:to>
      <xdr:col>1</xdr:col>
      <xdr:colOff>511175</xdr:colOff>
      <xdr:row>2433</xdr:row>
      <xdr:rowOff>361950</xdr:rowOff>
    </xdr:to>
    <xdr:pic>
      <xdr:nvPicPr>
        <xdr:cNvPr id="8039" name="Subgraph-DBro209">
          <a:extLst>
            <a:ext uri="{FF2B5EF4-FFF2-40B4-BE49-F238E27FC236}">
              <a16:creationId xmlns:a16="http://schemas.microsoft.com/office/drawing/2014/main" id="{E6E4F4A5-4BE6-4D48-909C-F872FB311A3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3662150"/>
          <a:ext cx="482600" cy="317500"/>
        </a:xfrm>
        <a:prstGeom prst="rect">
          <a:avLst/>
        </a:prstGeom>
      </xdr:spPr>
    </xdr:pic>
    <xdr:clientData/>
  </xdr:twoCellAnchor>
  <xdr:twoCellAnchor editAs="oneCell">
    <xdr:from>
      <xdr:col>1</xdr:col>
      <xdr:colOff>28575</xdr:colOff>
      <xdr:row>2434</xdr:row>
      <xdr:rowOff>41275</xdr:rowOff>
    </xdr:from>
    <xdr:to>
      <xdr:col>1</xdr:col>
      <xdr:colOff>511175</xdr:colOff>
      <xdr:row>2434</xdr:row>
      <xdr:rowOff>358775</xdr:rowOff>
    </xdr:to>
    <xdr:pic>
      <xdr:nvPicPr>
        <xdr:cNvPr id="8041" name="Subgraph-DonaldTriumph7">
          <a:extLst>
            <a:ext uri="{FF2B5EF4-FFF2-40B4-BE49-F238E27FC236}">
              <a16:creationId xmlns:a16="http://schemas.microsoft.com/office/drawing/2014/main" id="{7AE57519-1326-4421-B19E-2490D45DE8E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4030450"/>
          <a:ext cx="482600" cy="317500"/>
        </a:xfrm>
        <a:prstGeom prst="rect">
          <a:avLst/>
        </a:prstGeom>
      </xdr:spPr>
    </xdr:pic>
    <xdr:clientData/>
  </xdr:twoCellAnchor>
  <xdr:twoCellAnchor editAs="oneCell">
    <xdr:from>
      <xdr:col>1</xdr:col>
      <xdr:colOff>28575</xdr:colOff>
      <xdr:row>2435</xdr:row>
      <xdr:rowOff>38100</xdr:rowOff>
    </xdr:from>
    <xdr:to>
      <xdr:col>1</xdr:col>
      <xdr:colOff>511175</xdr:colOff>
      <xdr:row>2435</xdr:row>
      <xdr:rowOff>349250</xdr:rowOff>
    </xdr:to>
    <xdr:pic>
      <xdr:nvPicPr>
        <xdr:cNvPr id="8043" name="Subgraph-raycoppin">
          <a:extLst>
            <a:ext uri="{FF2B5EF4-FFF2-40B4-BE49-F238E27FC236}">
              <a16:creationId xmlns:a16="http://schemas.microsoft.com/office/drawing/2014/main" id="{B4BA4C32-E747-4815-914E-F4BFB1E5A6A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4398750"/>
          <a:ext cx="482600" cy="317500"/>
        </a:xfrm>
        <a:prstGeom prst="rect">
          <a:avLst/>
        </a:prstGeom>
      </xdr:spPr>
    </xdr:pic>
    <xdr:clientData/>
  </xdr:twoCellAnchor>
  <xdr:twoCellAnchor editAs="oneCell">
    <xdr:from>
      <xdr:col>1</xdr:col>
      <xdr:colOff>28575</xdr:colOff>
      <xdr:row>2436</xdr:row>
      <xdr:rowOff>34925</xdr:rowOff>
    </xdr:from>
    <xdr:to>
      <xdr:col>1</xdr:col>
      <xdr:colOff>511175</xdr:colOff>
      <xdr:row>2436</xdr:row>
      <xdr:rowOff>352425</xdr:rowOff>
    </xdr:to>
    <xdr:pic>
      <xdr:nvPicPr>
        <xdr:cNvPr id="8045" name="Subgraph-407Patriot">
          <a:extLst>
            <a:ext uri="{FF2B5EF4-FFF2-40B4-BE49-F238E27FC236}">
              <a16:creationId xmlns:a16="http://schemas.microsoft.com/office/drawing/2014/main" id="{5EFE01C1-85AF-4A37-BA8F-9BC341E61EA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4767050"/>
          <a:ext cx="482600" cy="317500"/>
        </a:xfrm>
        <a:prstGeom prst="rect">
          <a:avLst/>
        </a:prstGeom>
      </xdr:spPr>
    </xdr:pic>
    <xdr:clientData/>
  </xdr:twoCellAnchor>
  <xdr:twoCellAnchor editAs="oneCell">
    <xdr:from>
      <xdr:col>1</xdr:col>
      <xdr:colOff>28575</xdr:colOff>
      <xdr:row>2437</xdr:row>
      <xdr:rowOff>31750</xdr:rowOff>
    </xdr:from>
    <xdr:to>
      <xdr:col>1</xdr:col>
      <xdr:colOff>511175</xdr:colOff>
      <xdr:row>2437</xdr:row>
      <xdr:rowOff>349250</xdr:rowOff>
    </xdr:to>
    <xdr:pic>
      <xdr:nvPicPr>
        <xdr:cNvPr id="8047" name="Subgraph-quazo17">
          <a:extLst>
            <a:ext uri="{FF2B5EF4-FFF2-40B4-BE49-F238E27FC236}">
              <a16:creationId xmlns:a16="http://schemas.microsoft.com/office/drawing/2014/main" id="{B5AD5788-8DE7-4E13-96DC-77608957420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5135350"/>
          <a:ext cx="482600" cy="317500"/>
        </a:xfrm>
        <a:prstGeom prst="rect">
          <a:avLst/>
        </a:prstGeom>
      </xdr:spPr>
    </xdr:pic>
    <xdr:clientData/>
  </xdr:twoCellAnchor>
  <xdr:twoCellAnchor editAs="oneCell">
    <xdr:from>
      <xdr:col>1</xdr:col>
      <xdr:colOff>28575</xdr:colOff>
      <xdr:row>2438</xdr:row>
      <xdr:rowOff>28575</xdr:rowOff>
    </xdr:from>
    <xdr:to>
      <xdr:col>1</xdr:col>
      <xdr:colOff>511175</xdr:colOff>
      <xdr:row>2438</xdr:row>
      <xdr:rowOff>352425</xdr:rowOff>
    </xdr:to>
    <xdr:pic>
      <xdr:nvPicPr>
        <xdr:cNvPr id="8049" name="Subgraph-lizsfg">
          <a:extLst>
            <a:ext uri="{FF2B5EF4-FFF2-40B4-BE49-F238E27FC236}">
              <a16:creationId xmlns:a16="http://schemas.microsoft.com/office/drawing/2014/main" id="{83E20D6F-9BD1-42F4-B57C-14AE633D119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5503650"/>
          <a:ext cx="482600" cy="317500"/>
        </a:xfrm>
        <a:prstGeom prst="rect">
          <a:avLst/>
        </a:prstGeom>
      </xdr:spPr>
    </xdr:pic>
    <xdr:clientData/>
  </xdr:twoCellAnchor>
  <xdr:twoCellAnchor editAs="oneCell">
    <xdr:from>
      <xdr:col>1</xdr:col>
      <xdr:colOff>28575</xdr:colOff>
      <xdr:row>2439</xdr:row>
      <xdr:rowOff>25400</xdr:rowOff>
    </xdr:from>
    <xdr:to>
      <xdr:col>1</xdr:col>
      <xdr:colOff>511175</xdr:colOff>
      <xdr:row>2439</xdr:row>
      <xdr:rowOff>342900</xdr:rowOff>
    </xdr:to>
    <xdr:pic>
      <xdr:nvPicPr>
        <xdr:cNvPr id="8051" name="Subgraph-NINA00MAGA">
          <a:extLst>
            <a:ext uri="{FF2B5EF4-FFF2-40B4-BE49-F238E27FC236}">
              <a16:creationId xmlns:a16="http://schemas.microsoft.com/office/drawing/2014/main" id="{D2A22DE0-2354-490F-9225-F4E028132F0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05871950"/>
          <a:ext cx="482600" cy="317500"/>
        </a:xfrm>
        <a:prstGeom prst="rect">
          <a:avLst/>
        </a:prstGeom>
      </xdr:spPr>
    </xdr:pic>
    <xdr:clientData/>
  </xdr:twoCellAnchor>
  <xdr:twoCellAnchor editAs="oneCell">
    <xdr:from>
      <xdr:col>1</xdr:col>
      <xdr:colOff>28575</xdr:colOff>
      <xdr:row>2440</xdr:row>
      <xdr:rowOff>22225</xdr:rowOff>
    </xdr:from>
    <xdr:to>
      <xdr:col>1</xdr:col>
      <xdr:colOff>511175</xdr:colOff>
      <xdr:row>2440</xdr:row>
      <xdr:rowOff>339725</xdr:rowOff>
    </xdr:to>
    <xdr:pic>
      <xdr:nvPicPr>
        <xdr:cNvPr id="8053" name="Subgraph-ATuppence">
          <a:extLst>
            <a:ext uri="{FF2B5EF4-FFF2-40B4-BE49-F238E27FC236}">
              <a16:creationId xmlns:a16="http://schemas.microsoft.com/office/drawing/2014/main" id="{C9B4F686-B854-450D-9422-ED97F9D785B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6240250"/>
          <a:ext cx="482600" cy="317500"/>
        </a:xfrm>
        <a:prstGeom prst="rect">
          <a:avLst/>
        </a:prstGeom>
      </xdr:spPr>
    </xdr:pic>
    <xdr:clientData/>
  </xdr:twoCellAnchor>
  <xdr:twoCellAnchor editAs="oneCell">
    <xdr:from>
      <xdr:col>1</xdr:col>
      <xdr:colOff>28575</xdr:colOff>
      <xdr:row>2441</xdr:row>
      <xdr:rowOff>19050</xdr:rowOff>
    </xdr:from>
    <xdr:to>
      <xdr:col>1</xdr:col>
      <xdr:colOff>511175</xdr:colOff>
      <xdr:row>2441</xdr:row>
      <xdr:rowOff>330200</xdr:rowOff>
    </xdr:to>
    <xdr:pic>
      <xdr:nvPicPr>
        <xdr:cNvPr id="8055" name="Subgraph-mahayes77">
          <a:extLst>
            <a:ext uri="{FF2B5EF4-FFF2-40B4-BE49-F238E27FC236}">
              <a16:creationId xmlns:a16="http://schemas.microsoft.com/office/drawing/2014/main" id="{61F87532-843C-4409-A442-A297A6BE33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6608550"/>
          <a:ext cx="482600" cy="317500"/>
        </a:xfrm>
        <a:prstGeom prst="rect">
          <a:avLst/>
        </a:prstGeom>
      </xdr:spPr>
    </xdr:pic>
    <xdr:clientData/>
  </xdr:twoCellAnchor>
  <xdr:twoCellAnchor editAs="oneCell">
    <xdr:from>
      <xdr:col>1</xdr:col>
      <xdr:colOff>28575</xdr:colOff>
      <xdr:row>2442</xdr:row>
      <xdr:rowOff>15875</xdr:rowOff>
    </xdr:from>
    <xdr:to>
      <xdr:col>1</xdr:col>
      <xdr:colOff>511175</xdr:colOff>
      <xdr:row>2442</xdr:row>
      <xdr:rowOff>333375</xdr:rowOff>
    </xdr:to>
    <xdr:pic>
      <xdr:nvPicPr>
        <xdr:cNvPr id="8057" name="Subgraph-daviesmith1234">
          <a:extLst>
            <a:ext uri="{FF2B5EF4-FFF2-40B4-BE49-F238E27FC236}">
              <a16:creationId xmlns:a16="http://schemas.microsoft.com/office/drawing/2014/main" id="{CCC557C7-7479-4257-BC2B-6CE255FD3A9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06976850"/>
          <a:ext cx="482600" cy="317500"/>
        </a:xfrm>
        <a:prstGeom prst="rect">
          <a:avLst/>
        </a:prstGeom>
      </xdr:spPr>
    </xdr:pic>
    <xdr:clientData/>
  </xdr:twoCellAnchor>
  <xdr:twoCellAnchor editAs="oneCell">
    <xdr:from>
      <xdr:col>1</xdr:col>
      <xdr:colOff>28575</xdr:colOff>
      <xdr:row>2443</xdr:row>
      <xdr:rowOff>12700</xdr:rowOff>
    </xdr:from>
    <xdr:to>
      <xdr:col>1</xdr:col>
      <xdr:colOff>511175</xdr:colOff>
      <xdr:row>2443</xdr:row>
      <xdr:rowOff>330200</xdr:rowOff>
    </xdr:to>
    <xdr:pic>
      <xdr:nvPicPr>
        <xdr:cNvPr id="8059" name="Subgraph-EileenLinarez">
          <a:extLst>
            <a:ext uri="{FF2B5EF4-FFF2-40B4-BE49-F238E27FC236}">
              <a16:creationId xmlns:a16="http://schemas.microsoft.com/office/drawing/2014/main" id="{83CB76F7-0775-4125-A3A8-6C6EDE11D96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07345150"/>
          <a:ext cx="482600" cy="317500"/>
        </a:xfrm>
        <a:prstGeom prst="rect">
          <a:avLst/>
        </a:prstGeom>
      </xdr:spPr>
    </xdr:pic>
    <xdr:clientData/>
  </xdr:twoCellAnchor>
  <xdr:twoCellAnchor editAs="oneCell">
    <xdr:from>
      <xdr:col>1</xdr:col>
      <xdr:colOff>28575</xdr:colOff>
      <xdr:row>2444</xdr:row>
      <xdr:rowOff>9525</xdr:rowOff>
    </xdr:from>
    <xdr:to>
      <xdr:col>1</xdr:col>
      <xdr:colOff>511175</xdr:colOff>
      <xdr:row>2444</xdr:row>
      <xdr:rowOff>333375</xdr:rowOff>
    </xdr:to>
    <xdr:pic>
      <xdr:nvPicPr>
        <xdr:cNvPr id="8061" name="Subgraph-GoDaisy">
          <a:extLst>
            <a:ext uri="{FF2B5EF4-FFF2-40B4-BE49-F238E27FC236}">
              <a16:creationId xmlns:a16="http://schemas.microsoft.com/office/drawing/2014/main" id="{8A07CDBD-AFF5-444A-BA02-CC945EBD7C2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07713450"/>
          <a:ext cx="482600" cy="317500"/>
        </a:xfrm>
        <a:prstGeom prst="rect">
          <a:avLst/>
        </a:prstGeom>
      </xdr:spPr>
    </xdr:pic>
    <xdr:clientData/>
  </xdr:twoCellAnchor>
  <xdr:twoCellAnchor editAs="oneCell">
    <xdr:from>
      <xdr:col>1</xdr:col>
      <xdr:colOff>28575</xdr:colOff>
      <xdr:row>2445</xdr:row>
      <xdr:rowOff>6350</xdr:rowOff>
    </xdr:from>
    <xdr:to>
      <xdr:col>1</xdr:col>
      <xdr:colOff>511175</xdr:colOff>
      <xdr:row>2445</xdr:row>
      <xdr:rowOff>323850</xdr:rowOff>
    </xdr:to>
    <xdr:pic>
      <xdr:nvPicPr>
        <xdr:cNvPr id="8063" name="Subgraph-XavierHawk">
          <a:extLst>
            <a:ext uri="{FF2B5EF4-FFF2-40B4-BE49-F238E27FC236}">
              <a16:creationId xmlns:a16="http://schemas.microsoft.com/office/drawing/2014/main" id="{A86422B8-B7E5-4199-AD9D-650EBBD7C5F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8081750"/>
          <a:ext cx="482600" cy="317500"/>
        </a:xfrm>
        <a:prstGeom prst="rect">
          <a:avLst/>
        </a:prstGeom>
      </xdr:spPr>
    </xdr:pic>
    <xdr:clientData/>
  </xdr:twoCellAnchor>
  <xdr:twoCellAnchor editAs="oneCell">
    <xdr:from>
      <xdr:col>1</xdr:col>
      <xdr:colOff>28575</xdr:colOff>
      <xdr:row>2446</xdr:row>
      <xdr:rowOff>3175</xdr:rowOff>
    </xdr:from>
    <xdr:to>
      <xdr:col>1</xdr:col>
      <xdr:colOff>511175</xdr:colOff>
      <xdr:row>2446</xdr:row>
      <xdr:rowOff>320675</xdr:rowOff>
    </xdr:to>
    <xdr:pic>
      <xdr:nvPicPr>
        <xdr:cNvPr id="8065" name="Subgraph-JoeyCB321">
          <a:extLst>
            <a:ext uri="{FF2B5EF4-FFF2-40B4-BE49-F238E27FC236}">
              <a16:creationId xmlns:a16="http://schemas.microsoft.com/office/drawing/2014/main" id="{30DDDD24-24DF-4E8F-8F27-3C5EC252B24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8450050"/>
          <a:ext cx="482600" cy="317500"/>
        </a:xfrm>
        <a:prstGeom prst="rect">
          <a:avLst/>
        </a:prstGeom>
      </xdr:spPr>
    </xdr:pic>
    <xdr:clientData/>
  </xdr:twoCellAnchor>
  <xdr:twoCellAnchor editAs="oneCell">
    <xdr:from>
      <xdr:col>1</xdr:col>
      <xdr:colOff>28575</xdr:colOff>
      <xdr:row>2447</xdr:row>
      <xdr:rowOff>0</xdr:rowOff>
    </xdr:from>
    <xdr:to>
      <xdr:col>1</xdr:col>
      <xdr:colOff>511175</xdr:colOff>
      <xdr:row>2447</xdr:row>
      <xdr:rowOff>311150</xdr:rowOff>
    </xdr:to>
    <xdr:pic>
      <xdr:nvPicPr>
        <xdr:cNvPr id="8067" name="Subgraph-pjs_lifeisgood">
          <a:extLst>
            <a:ext uri="{FF2B5EF4-FFF2-40B4-BE49-F238E27FC236}">
              <a16:creationId xmlns:a16="http://schemas.microsoft.com/office/drawing/2014/main" id="{AC070319-CFC8-46A4-9AE7-A3FE2A02395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8818350"/>
          <a:ext cx="482600" cy="317500"/>
        </a:xfrm>
        <a:prstGeom prst="rect">
          <a:avLst/>
        </a:prstGeom>
      </xdr:spPr>
    </xdr:pic>
    <xdr:clientData/>
  </xdr:twoCellAnchor>
  <xdr:twoCellAnchor editAs="oneCell">
    <xdr:from>
      <xdr:col>1</xdr:col>
      <xdr:colOff>28575</xdr:colOff>
      <xdr:row>2447</xdr:row>
      <xdr:rowOff>368300</xdr:rowOff>
    </xdr:from>
    <xdr:to>
      <xdr:col>1</xdr:col>
      <xdr:colOff>511175</xdr:colOff>
      <xdr:row>2448</xdr:row>
      <xdr:rowOff>314325</xdr:rowOff>
    </xdr:to>
    <xdr:pic>
      <xdr:nvPicPr>
        <xdr:cNvPr id="8069" name="Subgraph-rondini70">
          <a:extLst>
            <a:ext uri="{FF2B5EF4-FFF2-40B4-BE49-F238E27FC236}">
              <a16:creationId xmlns:a16="http://schemas.microsoft.com/office/drawing/2014/main" id="{2A058230-F467-4EA1-82FA-1EF47518037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09186650"/>
          <a:ext cx="482600" cy="317500"/>
        </a:xfrm>
        <a:prstGeom prst="rect">
          <a:avLst/>
        </a:prstGeom>
      </xdr:spPr>
    </xdr:pic>
    <xdr:clientData/>
  </xdr:twoCellAnchor>
  <xdr:twoCellAnchor editAs="oneCell">
    <xdr:from>
      <xdr:col>1</xdr:col>
      <xdr:colOff>28575</xdr:colOff>
      <xdr:row>2448</xdr:row>
      <xdr:rowOff>365125</xdr:rowOff>
    </xdr:from>
    <xdr:to>
      <xdr:col>1</xdr:col>
      <xdr:colOff>511175</xdr:colOff>
      <xdr:row>2449</xdr:row>
      <xdr:rowOff>311150</xdr:rowOff>
    </xdr:to>
    <xdr:pic>
      <xdr:nvPicPr>
        <xdr:cNvPr id="8071" name="Subgraph-ScottWBranson">
          <a:extLst>
            <a:ext uri="{FF2B5EF4-FFF2-40B4-BE49-F238E27FC236}">
              <a16:creationId xmlns:a16="http://schemas.microsoft.com/office/drawing/2014/main" id="{2359970B-739B-4AFA-BC1B-069E6C5736B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9554950"/>
          <a:ext cx="482600" cy="317500"/>
        </a:xfrm>
        <a:prstGeom prst="rect">
          <a:avLst/>
        </a:prstGeom>
      </xdr:spPr>
    </xdr:pic>
    <xdr:clientData/>
  </xdr:twoCellAnchor>
  <xdr:twoCellAnchor editAs="oneCell">
    <xdr:from>
      <xdr:col>1</xdr:col>
      <xdr:colOff>28575</xdr:colOff>
      <xdr:row>2449</xdr:row>
      <xdr:rowOff>361950</xdr:rowOff>
    </xdr:from>
    <xdr:to>
      <xdr:col>1</xdr:col>
      <xdr:colOff>511175</xdr:colOff>
      <xdr:row>2450</xdr:row>
      <xdr:rowOff>314325</xdr:rowOff>
    </xdr:to>
    <xdr:pic>
      <xdr:nvPicPr>
        <xdr:cNvPr id="8073" name="Subgraph-prioleaustreet">
          <a:extLst>
            <a:ext uri="{FF2B5EF4-FFF2-40B4-BE49-F238E27FC236}">
              <a16:creationId xmlns:a16="http://schemas.microsoft.com/office/drawing/2014/main" id="{A75A30CD-37F9-41A1-82C3-5C2CD274E6A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09923250"/>
          <a:ext cx="482600" cy="317500"/>
        </a:xfrm>
        <a:prstGeom prst="rect">
          <a:avLst/>
        </a:prstGeom>
      </xdr:spPr>
    </xdr:pic>
    <xdr:clientData/>
  </xdr:twoCellAnchor>
  <xdr:twoCellAnchor editAs="oneCell">
    <xdr:from>
      <xdr:col>1</xdr:col>
      <xdr:colOff>28575</xdr:colOff>
      <xdr:row>2450</xdr:row>
      <xdr:rowOff>358775</xdr:rowOff>
    </xdr:from>
    <xdr:to>
      <xdr:col>1</xdr:col>
      <xdr:colOff>511175</xdr:colOff>
      <xdr:row>2451</xdr:row>
      <xdr:rowOff>304800</xdr:rowOff>
    </xdr:to>
    <xdr:pic>
      <xdr:nvPicPr>
        <xdr:cNvPr id="8075" name="Subgraph-23Greyhound">
          <a:extLst>
            <a:ext uri="{FF2B5EF4-FFF2-40B4-BE49-F238E27FC236}">
              <a16:creationId xmlns:a16="http://schemas.microsoft.com/office/drawing/2014/main" id="{AA05A4EA-8B0C-4623-A09E-9F2E78683BD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0291550"/>
          <a:ext cx="482600" cy="317500"/>
        </a:xfrm>
        <a:prstGeom prst="rect">
          <a:avLst/>
        </a:prstGeom>
      </xdr:spPr>
    </xdr:pic>
    <xdr:clientData/>
  </xdr:twoCellAnchor>
  <xdr:twoCellAnchor editAs="oneCell">
    <xdr:from>
      <xdr:col>1</xdr:col>
      <xdr:colOff>28575</xdr:colOff>
      <xdr:row>2451</xdr:row>
      <xdr:rowOff>355600</xdr:rowOff>
    </xdr:from>
    <xdr:to>
      <xdr:col>1</xdr:col>
      <xdr:colOff>511175</xdr:colOff>
      <xdr:row>2452</xdr:row>
      <xdr:rowOff>301625</xdr:rowOff>
    </xdr:to>
    <xdr:pic>
      <xdr:nvPicPr>
        <xdr:cNvPr id="8077" name="Subgraph-E9ActionHero">
          <a:extLst>
            <a:ext uri="{FF2B5EF4-FFF2-40B4-BE49-F238E27FC236}">
              <a16:creationId xmlns:a16="http://schemas.microsoft.com/office/drawing/2014/main" id="{34115CC1-45E8-425B-B372-9F41C30DDA1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0659850"/>
          <a:ext cx="482600" cy="317500"/>
        </a:xfrm>
        <a:prstGeom prst="rect">
          <a:avLst/>
        </a:prstGeom>
      </xdr:spPr>
    </xdr:pic>
    <xdr:clientData/>
  </xdr:twoCellAnchor>
  <xdr:twoCellAnchor editAs="oneCell">
    <xdr:from>
      <xdr:col>1</xdr:col>
      <xdr:colOff>28575</xdr:colOff>
      <xdr:row>2452</xdr:row>
      <xdr:rowOff>352425</xdr:rowOff>
    </xdr:from>
    <xdr:to>
      <xdr:col>1</xdr:col>
      <xdr:colOff>511175</xdr:colOff>
      <xdr:row>2453</xdr:row>
      <xdr:rowOff>292100</xdr:rowOff>
    </xdr:to>
    <xdr:pic>
      <xdr:nvPicPr>
        <xdr:cNvPr id="8079" name="Subgraph-notkristinj">
          <a:extLst>
            <a:ext uri="{FF2B5EF4-FFF2-40B4-BE49-F238E27FC236}">
              <a16:creationId xmlns:a16="http://schemas.microsoft.com/office/drawing/2014/main" id="{51CC991F-53EF-44F0-B907-2FF2048CB21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1028150"/>
          <a:ext cx="482600" cy="317500"/>
        </a:xfrm>
        <a:prstGeom prst="rect">
          <a:avLst/>
        </a:prstGeom>
      </xdr:spPr>
    </xdr:pic>
    <xdr:clientData/>
  </xdr:twoCellAnchor>
  <xdr:twoCellAnchor editAs="oneCell">
    <xdr:from>
      <xdr:col>1</xdr:col>
      <xdr:colOff>28575</xdr:colOff>
      <xdr:row>2453</xdr:row>
      <xdr:rowOff>349250</xdr:rowOff>
    </xdr:from>
    <xdr:to>
      <xdr:col>1</xdr:col>
      <xdr:colOff>511175</xdr:colOff>
      <xdr:row>2454</xdr:row>
      <xdr:rowOff>295275</xdr:rowOff>
    </xdr:to>
    <xdr:pic>
      <xdr:nvPicPr>
        <xdr:cNvPr id="8081" name="Subgraph-MiaGrav37765135">
          <a:extLst>
            <a:ext uri="{FF2B5EF4-FFF2-40B4-BE49-F238E27FC236}">
              <a16:creationId xmlns:a16="http://schemas.microsoft.com/office/drawing/2014/main" id="{ABC27E83-0056-4A14-AE4B-94810478DFE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1396450"/>
          <a:ext cx="482600" cy="317500"/>
        </a:xfrm>
        <a:prstGeom prst="rect">
          <a:avLst/>
        </a:prstGeom>
      </xdr:spPr>
    </xdr:pic>
    <xdr:clientData/>
  </xdr:twoCellAnchor>
  <xdr:twoCellAnchor editAs="oneCell">
    <xdr:from>
      <xdr:col>1</xdr:col>
      <xdr:colOff>28575</xdr:colOff>
      <xdr:row>2454</xdr:row>
      <xdr:rowOff>346075</xdr:rowOff>
    </xdr:from>
    <xdr:to>
      <xdr:col>1</xdr:col>
      <xdr:colOff>511175</xdr:colOff>
      <xdr:row>2455</xdr:row>
      <xdr:rowOff>292100</xdr:rowOff>
    </xdr:to>
    <xdr:pic>
      <xdr:nvPicPr>
        <xdr:cNvPr id="8083" name="Subgraph-Christo03301021">
          <a:extLst>
            <a:ext uri="{FF2B5EF4-FFF2-40B4-BE49-F238E27FC236}">
              <a16:creationId xmlns:a16="http://schemas.microsoft.com/office/drawing/2014/main" id="{13648F30-B0BA-4241-8110-2DEE15913A6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1764750"/>
          <a:ext cx="482600" cy="317500"/>
        </a:xfrm>
        <a:prstGeom prst="rect">
          <a:avLst/>
        </a:prstGeom>
      </xdr:spPr>
    </xdr:pic>
    <xdr:clientData/>
  </xdr:twoCellAnchor>
  <xdr:twoCellAnchor editAs="oneCell">
    <xdr:from>
      <xdr:col>1</xdr:col>
      <xdr:colOff>28575</xdr:colOff>
      <xdr:row>2455</xdr:row>
      <xdr:rowOff>342900</xdr:rowOff>
    </xdr:from>
    <xdr:to>
      <xdr:col>1</xdr:col>
      <xdr:colOff>511175</xdr:colOff>
      <xdr:row>2456</xdr:row>
      <xdr:rowOff>295275</xdr:rowOff>
    </xdr:to>
    <xdr:pic>
      <xdr:nvPicPr>
        <xdr:cNvPr id="8085" name="Subgraph-EdwardSurett">
          <a:extLst>
            <a:ext uri="{FF2B5EF4-FFF2-40B4-BE49-F238E27FC236}">
              <a16:creationId xmlns:a16="http://schemas.microsoft.com/office/drawing/2014/main" id="{6BA894B9-BECB-417A-856F-6BE0BF6957C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2133050"/>
          <a:ext cx="482600" cy="317500"/>
        </a:xfrm>
        <a:prstGeom prst="rect">
          <a:avLst/>
        </a:prstGeom>
      </xdr:spPr>
    </xdr:pic>
    <xdr:clientData/>
  </xdr:twoCellAnchor>
  <xdr:twoCellAnchor editAs="oneCell">
    <xdr:from>
      <xdr:col>1</xdr:col>
      <xdr:colOff>28575</xdr:colOff>
      <xdr:row>2456</xdr:row>
      <xdr:rowOff>339725</xdr:rowOff>
    </xdr:from>
    <xdr:to>
      <xdr:col>1</xdr:col>
      <xdr:colOff>511175</xdr:colOff>
      <xdr:row>2457</xdr:row>
      <xdr:rowOff>285750</xdr:rowOff>
    </xdr:to>
    <xdr:pic>
      <xdr:nvPicPr>
        <xdr:cNvPr id="8087" name="Subgraph-JamesThomas22">
          <a:extLst>
            <a:ext uri="{FF2B5EF4-FFF2-40B4-BE49-F238E27FC236}">
              <a16:creationId xmlns:a16="http://schemas.microsoft.com/office/drawing/2014/main" id="{F92B791B-67EA-4832-A308-3899361977F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2501350"/>
          <a:ext cx="482600" cy="317500"/>
        </a:xfrm>
        <a:prstGeom prst="rect">
          <a:avLst/>
        </a:prstGeom>
      </xdr:spPr>
    </xdr:pic>
    <xdr:clientData/>
  </xdr:twoCellAnchor>
  <xdr:twoCellAnchor editAs="oneCell">
    <xdr:from>
      <xdr:col>1</xdr:col>
      <xdr:colOff>28575</xdr:colOff>
      <xdr:row>2457</xdr:row>
      <xdr:rowOff>336550</xdr:rowOff>
    </xdr:from>
    <xdr:to>
      <xdr:col>1</xdr:col>
      <xdr:colOff>511175</xdr:colOff>
      <xdr:row>2458</xdr:row>
      <xdr:rowOff>282575</xdr:rowOff>
    </xdr:to>
    <xdr:pic>
      <xdr:nvPicPr>
        <xdr:cNvPr id="8089" name="Subgraph-saskamare">
          <a:extLst>
            <a:ext uri="{FF2B5EF4-FFF2-40B4-BE49-F238E27FC236}">
              <a16:creationId xmlns:a16="http://schemas.microsoft.com/office/drawing/2014/main" id="{09398FE6-24CE-432E-8A44-834A4890407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2869650"/>
          <a:ext cx="482600" cy="317500"/>
        </a:xfrm>
        <a:prstGeom prst="rect">
          <a:avLst/>
        </a:prstGeom>
      </xdr:spPr>
    </xdr:pic>
    <xdr:clientData/>
  </xdr:twoCellAnchor>
  <xdr:twoCellAnchor editAs="oneCell">
    <xdr:from>
      <xdr:col>1</xdr:col>
      <xdr:colOff>28575</xdr:colOff>
      <xdr:row>2458</xdr:row>
      <xdr:rowOff>333375</xdr:rowOff>
    </xdr:from>
    <xdr:to>
      <xdr:col>1</xdr:col>
      <xdr:colOff>511175</xdr:colOff>
      <xdr:row>2459</xdr:row>
      <xdr:rowOff>273050</xdr:rowOff>
    </xdr:to>
    <xdr:pic>
      <xdr:nvPicPr>
        <xdr:cNvPr id="8091" name="Subgraph-Shan18685672">
          <a:extLst>
            <a:ext uri="{FF2B5EF4-FFF2-40B4-BE49-F238E27FC236}">
              <a16:creationId xmlns:a16="http://schemas.microsoft.com/office/drawing/2014/main" id="{8126207C-2574-43BB-ABAE-F4C72CA9FC5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3237950"/>
          <a:ext cx="482600" cy="317500"/>
        </a:xfrm>
        <a:prstGeom prst="rect">
          <a:avLst/>
        </a:prstGeom>
      </xdr:spPr>
    </xdr:pic>
    <xdr:clientData/>
  </xdr:twoCellAnchor>
  <xdr:twoCellAnchor editAs="oneCell">
    <xdr:from>
      <xdr:col>1</xdr:col>
      <xdr:colOff>28575</xdr:colOff>
      <xdr:row>2459</xdr:row>
      <xdr:rowOff>330200</xdr:rowOff>
    </xdr:from>
    <xdr:to>
      <xdr:col>1</xdr:col>
      <xdr:colOff>511175</xdr:colOff>
      <xdr:row>2460</xdr:row>
      <xdr:rowOff>276225</xdr:rowOff>
    </xdr:to>
    <xdr:pic>
      <xdr:nvPicPr>
        <xdr:cNvPr id="8093" name="Subgraph-cypresspoint14">
          <a:extLst>
            <a:ext uri="{FF2B5EF4-FFF2-40B4-BE49-F238E27FC236}">
              <a16:creationId xmlns:a16="http://schemas.microsoft.com/office/drawing/2014/main" id="{3BF55D65-20AC-4A42-A30D-6F5B1CDF4FD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13606250"/>
          <a:ext cx="482600" cy="317500"/>
        </a:xfrm>
        <a:prstGeom prst="rect">
          <a:avLst/>
        </a:prstGeom>
      </xdr:spPr>
    </xdr:pic>
    <xdr:clientData/>
  </xdr:twoCellAnchor>
  <xdr:twoCellAnchor editAs="oneCell">
    <xdr:from>
      <xdr:col>1</xdr:col>
      <xdr:colOff>28575</xdr:colOff>
      <xdr:row>2460</xdr:row>
      <xdr:rowOff>327025</xdr:rowOff>
    </xdr:from>
    <xdr:to>
      <xdr:col>1</xdr:col>
      <xdr:colOff>511175</xdr:colOff>
      <xdr:row>2461</xdr:row>
      <xdr:rowOff>273050</xdr:rowOff>
    </xdr:to>
    <xdr:pic>
      <xdr:nvPicPr>
        <xdr:cNvPr id="8095" name="Subgraph-Crystal__Monroe">
          <a:extLst>
            <a:ext uri="{FF2B5EF4-FFF2-40B4-BE49-F238E27FC236}">
              <a16:creationId xmlns:a16="http://schemas.microsoft.com/office/drawing/2014/main" id="{298212A3-708B-4A6D-8278-36528271F57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3974550"/>
          <a:ext cx="482600" cy="317500"/>
        </a:xfrm>
        <a:prstGeom prst="rect">
          <a:avLst/>
        </a:prstGeom>
      </xdr:spPr>
    </xdr:pic>
    <xdr:clientData/>
  </xdr:twoCellAnchor>
  <xdr:twoCellAnchor editAs="oneCell">
    <xdr:from>
      <xdr:col>1</xdr:col>
      <xdr:colOff>28575</xdr:colOff>
      <xdr:row>2461</xdr:row>
      <xdr:rowOff>323850</xdr:rowOff>
    </xdr:from>
    <xdr:to>
      <xdr:col>1</xdr:col>
      <xdr:colOff>511175</xdr:colOff>
      <xdr:row>2462</xdr:row>
      <xdr:rowOff>276225</xdr:rowOff>
    </xdr:to>
    <xdr:pic>
      <xdr:nvPicPr>
        <xdr:cNvPr id="8097" name="Subgraph-AndrewNeill91">
          <a:extLst>
            <a:ext uri="{FF2B5EF4-FFF2-40B4-BE49-F238E27FC236}">
              <a16:creationId xmlns:a16="http://schemas.microsoft.com/office/drawing/2014/main" id="{D73792F6-8EAF-44CB-AFB8-789FB52247E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4342850"/>
          <a:ext cx="482600" cy="317500"/>
        </a:xfrm>
        <a:prstGeom prst="rect">
          <a:avLst/>
        </a:prstGeom>
      </xdr:spPr>
    </xdr:pic>
    <xdr:clientData/>
  </xdr:twoCellAnchor>
  <xdr:twoCellAnchor editAs="oneCell">
    <xdr:from>
      <xdr:col>1</xdr:col>
      <xdr:colOff>28575</xdr:colOff>
      <xdr:row>2462</xdr:row>
      <xdr:rowOff>320675</xdr:rowOff>
    </xdr:from>
    <xdr:to>
      <xdr:col>1</xdr:col>
      <xdr:colOff>511175</xdr:colOff>
      <xdr:row>2463</xdr:row>
      <xdr:rowOff>266700</xdr:rowOff>
    </xdr:to>
    <xdr:pic>
      <xdr:nvPicPr>
        <xdr:cNvPr id="8099" name="Subgraph-Res0nanc3">
          <a:extLst>
            <a:ext uri="{FF2B5EF4-FFF2-40B4-BE49-F238E27FC236}">
              <a16:creationId xmlns:a16="http://schemas.microsoft.com/office/drawing/2014/main" id="{7566C229-7782-49F2-9075-888A1AC1BD8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4711150"/>
          <a:ext cx="482600" cy="317500"/>
        </a:xfrm>
        <a:prstGeom prst="rect">
          <a:avLst/>
        </a:prstGeom>
      </xdr:spPr>
    </xdr:pic>
    <xdr:clientData/>
  </xdr:twoCellAnchor>
  <xdr:twoCellAnchor editAs="oneCell">
    <xdr:from>
      <xdr:col>1</xdr:col>
      <xdr:colOff>28575</xdr:colOff>
      <xdr:row>2463</xdr:row>
      <xdr:rowOff>317500</xdr:rowOff>
    </xdr:from>
    <xdr:to>
      <xdr:col>1</xdr:col>
      <xdr:colOff>511175</xdr:colOff>
      <xdr:row>2464</xdr:row>
      <xdr:rowOff>263525</xdr:rowOff>
    </xdr:to>
    <xdr:pic>
      <xdr:nvPicPr>
        <xdr:cNvPr id="8101" name="Subgraph-UnitedNotDvded">
          <a:extLst>
            <a:ext uri="{FF2B5EF4-FFF2-40B4-BE49-F238E27FC236}">
              <a16:creationId xmlns:a16="http://schemas.microsoft.com/office/drawing/2014/main" id="{DDBBA9C2-CF76-4EB1-AF6B-95B0D746ACC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5079450"/>
          <a:ext cx="482600" cy="317500"/>
        </a:xfrm>
        <a:prstGeom prst="rect">
          <a:avLst/>
        </a:prstGeom>
      </xdr:spPr>
    </xdr:pic>
    <xdr:clientData/>
  </xdr:twoCellAnchor>
  <xdr:twoCellAnchor editAs="oneCell">
    <xdr:from>
      <xdr:col>1</xdr:col>
      <xdr:colOff>28575</xdr:colOff>
      <xdr:row>2464</xdr:row>
      <xdr:rowOff>314325</xdr:rowOff>
    </xdr:from>
    <xdr:to>
      <xdr:col>1</xdr:col>
      <xdr:colOff>511175</xdr:colOff>
      <xdr:row>2465</xdr:row>
      <xdr:rowOff>254000</xdr:rowOff>
    </xdr:to>
    <xdr:pic>
      <xdr:nvPicPr>
        <xdr:cNvPr id="8103" name="Subgraph-mauidiver1">
          <a:extLst>
            <a:ext uri="{FF2B5EF4-FFF2-40B4-BE49-F238E27FC236}">
              <a16:creationId xmlns:a16="http://schemas.microsoft.com/office/drawing/2014/main" id="{F1FF356B-E202-453A-B14F-A417BB25F13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5447750"/>
          <a:ext cx="482600" cy="317500"/>
        </a:xfrm>
        <a:prstGeom prst="rect">
          <a:avLst/>
        </a:prstGeom>
      </xdr:spPr>
    </xdr:pic>
    <xdr:clientData/>
  </xdr:twoCellAnchor>
  <xdr:twoCellAnchor editAs="oneCell">
    <xdr:from>
      <xdr:col>1</xdr:col>
      <xdr:colOff>28575</xdr:colOff>
      <xdr:row>2465</xdr:row>
      <xdr:rowOff>311150</xdr:rowOff>
    </xdr:from>
    <xdr:to>
      <xdr:col>1</xdr:col>
      <xdr:colOff>511175</xdr:colOff>
      <xdr:row>2466</xdr:row>
      <xdr:rowOff>257175</xdr:rowOff>
    </xdr:to>
    <xdr:pic>
      <xdr:nvPicPr>
        <xdr:cNvPr id="8105" name="Subgraph-lisafeb4">
          <a:extLst>
            <a:ext uri="{FF2B5EF4-FFF2-40B4-BE49-F238E27FC236}">
              <a16:creationId xmlns:a16="http://schemas.microsoft.com/office/drawing/2014/main" id="{DE88B1DA-5DFE-463F-80F8-4AF90920510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15816050"/>
          <a:ext cx="482600" cy="317500"/>
        </a:xfrm>
        <a:prstGeom prst="rect">
          <a:avLst/>
        </a:prstGeom>
      </xdr:spPr>
    </xdr:pic>
    <xdr:clientData/>
  </xdr:twoCellAnchor>
  <xdr:twoCellAnchor editAs="oneCell">
    <xdr:from>
      <xdr:col>1</xdr:col>
      <xdr:colOff>28575</xdr:colOff>
      <xdr:row>2466</xdr:row>
      <xdr:rowOff>307975</xdr:rowOff>
    </xdr:from>
    <xdr:to>
      <xdr:col>1</xdr:col>
      <xdr:colOff>511175</xdr:colOff>
      <xdr:row>2467</xdr:row>
      <xdr:rowOff>254000</xdr:rowOff>
    </xdr:to>
    <xdr:pic>
      <xdr:nvPicPr>
        <xdr:cNvPr id="8107" name="Subgraph-TheTestyTarheel">
          <a:extLst>
            <a:ext uri="{FF2B5EF4-FFF2-40B4-BE49-F238E27FC236}">
              <a16:creationId xmlns:a16="http://schemas.microsoft.com/office/drawing/2014/main" id="{2B32D2AE-5A03-451D-8BE8-762A73C2761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6184350"/>
          <a:ext cx="482600" cy="317500"/>
        </a:xfrm>
        <a:prstGeom prst="rect">
          <a:avLst/>
        </a:prstGeom>
      </xdr:spPr>
    </xdr:pic>
    <xdr:clientData/>
  </xdr:twoCellAnchor>
  <xdr:twoCellAnchor editAs="oneCell">
    <xdr:from>
      <xdr:col>1</xdr:col>
      <xdr:colOff>28575</xdr:colOff>
      <xdr:row>2467</xdr:row>
      <xdr:rowOff>304800</xdr:rowOff>
    </xdr:from>
    <xdr:to>
      <xdr:col>1</xdr:col>
      <xdr:colOff>511175</xdr:colOff>
      <xdr:row>2468</xdr:row>
      <xdr:rowOff>257175</xdr:rowOff>
    </xdr:to>
    <xdr:pic>
      <xdr:nvPicPr>
        <xdr:cNvPr id="8109" name="Subgraph-kambaskets5854">
          <a:extLst>
            <a:ext uri="{FF2B5EF4-FFF2-40B4-BE49-F238E27FC236}">
              <a16:creationId xmlns:a16="http://schemas.microsoft.com/office/drawing/2014/main" id="{F65C7D21-A41C-4862-882F-D6E9A81DA76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16552650"/>
          <a:ext cx="482600" cy="317500"/>
        </a:xfrm>
        <a:prstGeom prst="rect">
          <a:avLst/>
        </a:prstGeom>
      </xdr:spPr>
    </xdr:pic>
    <xdr:clientData/>
  </xdr:twoCellAnchor>
  <xdr:twoCellAnchor editAs="oneCell">
    <xdr:from>
      <xdr:col>1</xdr:col>
      <xdr:colOff>28575</xdr:colOff>
      <xdr:row>2468</xdr:row>
      <xdr:rowOff>301625</xdr:rowOff>
    </xdr:from>
    <xdr:to>
      <xdr:col>1</xdr:col>
      <xdr:colOff>511175</xdr:colOff>
      <xdr:row>2469</xdr:row>
      <xdr:rowOff>247650</xdr:rowOff>
    </xdr:to>
    <xdr:pic>
      <xdr:nvPicPr>
        <xdr:cNvPr id="8111" name="Subgraph-Heywood98">
          <a:extLst>
            <a:ext uri="{FF2B5EF4-FFF2-40B4-BE49-F238E27FC236}">
              <a16:creationId xmlns:a16="http://schemas.microsoft.com/office/drawing/2014/main" id="{B7985F94-1961-4657-9429-2877C5D8144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16920950"/>
          <a:ext cx="482600" cy="317500"/>
        </a:xfrm>
        <a:prstGeom prst="rect">
          <a:avLst/>
        </a:prstGeom>
      </xdr:spPr>
    </xdr:pic>
    <xdr:clientData/>
  </xdr:twoCellAnchor>
  <xdr:twoCellAnchor editAs="oneCell">
    <xdr:from>
      <xdr:col>1</xdr:col>
      <xdr:colOff>28575</xdr:colOff>
      <xdr:row>2469</xdr:row>
      <xdr:rowOff>298450</xdr:rowOff>
    </xdr:from>
    <xdr:to>
      <xdr:col>1</xdr:col>
      <xdr:colOff>511175</xdr:colOff>
      <xdr:row>2470</xdr:row>
      <xdr:rowOff>244475</xdr:rowOff>
    </xdr:to>
    <xdr:pic>
      <xdr:nvPicPr>
        <xdr:cNvPr id="8113" name="Subgraph-Jim_Talks">
          <a:extLst>
            <a:ext uri="{FF2B5EF4-FFF2-40B4-BE49-F238E27FC236}">
              <a16:creationId xmlns:a16="http://schemas.microsoft.com/office/drawing/2014/main" id="{81B5F449-3CD2-453B-A9FF-F15112FE8CA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7289250"/>
          <a:ext cx="482600" cy="317500"/>
        </a:xfrm>
        <a:prstGeom prst="rect">
          <a:avLst/>
        </a:prstGeom>
      </xdr:spPr>
    </xdr:pic>
    <xdr:clientData/>
  </xdr:twoCellAnchor>
  <xdr:twoCellAnchor editAs="oneCell">
    <xdr:from>
      <xdr:col>1</xdr:col>
      <xdr:colOff>28575</xdr:colOff>
      <xdr:row>2470</xdr:row>
      <xdr:rowOff>295275</xdr:rowOff>
    </xdr:from>
    <xdr:to>
      <xdr:col>1</xdr:col>
      <xdr:colOff>511175</xdr:colOff>
      <xdr:row>2471</xdr:row>
      <xdr:rowOff>234950</xdr:rowOff>
    </xdr:to>
    <xdr:pic>
      <xdr:nvPicPr>
        <xdr:cNvPr id="8115" name="Subgraph-linchhen">
          <a:extLst>
            <a:ext uri="{FF2B5EF4-FFF2-40B4-BE49-F238E27FC236}">
              <a16:creationId xmlns:a16="http://schemas.microsoft.com/office/drawing/2014/main" id="{86846980-0363-4AFC-9051-872D31FB2C0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7657550"/>
          <a:ext cx="482600" cy="317500"/>
        </a:xfrm>
        <a:prstGeom prst="rect">
          <a:avLst/>
        </a:prstGeom>
      </xdr:spPr>
    </xdr:pic>
    <xdr:clientData/>
  </xdr:twoCellAnchor>
  <xdr:twoCellAnchor editAs="oneCell">
    <xdr:from>
      <xdr:col>1</xdr:col>
      <xdr:colOff>28575</xdr:colOff>
      <xdr:row>2471</xdr:row>
      <xdr:rowOff>292100</xdr:rowOff>
    </xdr:from>
    <xdr:to>
      <xdr:col>1</xdr:col>
      <xdr:colOff>511175</xdr:colOff>
      <xdr:row>2472</xdr:row>
      <xdr:rowOff>238125</xdr:rowOff>
    </xdr:to>
    <xdr:pic>
      <xdr:nvPicPr>
        <xdr:cNvPr id="8117" name="Subgraph-BlackSocialists">
          <a:extLst>
            <a:ext uri="{FF2B5EF4-FFF2-40B4-BE49-F238E27FC236}">
              <a16:creationId xmlns:a16="http://schemas.microsoft.com/office/drawing/2014/main" id="{F40F354C-8844-4BA6-B427-3B884D0B272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8025850"/>
          <a:ext cx="482600" cy="317500"/>
        </a:xfrm>
        <a:prstGeom prst="rect">
          <a:avLst/>
        </a:prstGeom>
      </xdr:spPr>
    </xdr:pic>
    <xdr:clientData/>
  </xdr:twoCellAnchor>
  <xdr:twoCellAnchor editAs="oneCell">
    <xdr:from>
      <xdr:col>1</xdr:col>
      <xdr:colOff>28575</xdr:colOff>
      <xdr:row>2472</xdr:row>
      <xdr:rowOff>288925</xdr:rowOff>
    </xdr:from>
    <xdr:to>
      <xdr:col>1</xdr:col>
      <xdr:colOff>511175</xdr:colOff>
      <xdr:row>2473</xdr:row>
      <xdr:rowOff>234950</xdr:rowOff>
    </xdr:to>
    <xdr:pic>
      <xdr:nvPicPr>
        <xdr:cNvPr id="8119" name="Subgraph-MikeC8604">
          <a:extLst>
            <a:ext uri="{FF2B5EF4-FFF2-40B4-BE49-F238E27FC236}">
              <a16:creationId xmlns:a16="http://schemas.microsoft.com/office/drawing/2014/main" id="{7022318F-4AB1-444A-B36F-AF218548DDA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18394150"/>
          <a:ext cx="482600" cy="317500"/>
        </a:xfrm>
        <a:prstGeom prst="rect">
          <a:avLst/>
        </a:prstGeom>
      </xdr:spPr>
    </xdr:pic>
    <xdr:clientData/>
  </xdr:twoCellAnchor>
  <xdr:twoCellAnchor editAs="oneCell">
    <xdr:from>
      <xdr:col>1</xdr:col>
      <xdr:colOff>28575</xdr:colOff>
      <xdr:row>2473</xdr:row>
      <xdr:rowOff>285750</xdr:rowOff>
    </xdr:from>
    <xdr:to>
      <xdr:col>1</xdr:col>
      <xdr:colOff>511175</xdr:colOff>
      <xdr:row>2474</xdr:row>
      <xdr:rowOff>238125</xdr:rowOff>
    </xdr:to>
    <xdr:pic>
      <xdr:nvPicPr>
        <xdr:cNvPr id="8121" name="Subgraph-susansaga1">
          <a:extLst>
            <a:ext uri="{FF2B5EF4-FFF2-40B4-BE49-F238E27FC236}">
              <a16:creationId xmlns:a16="http://schemas.microsoft.com/office/drawing/2014/main" id="{2D169E8B-05B5-4F30-8238-C452A931500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8762450"/>
          <a:ext cx="482600" cy="317500"/>
        </a:xfrm>
        <a:prstGeom prst="rect">
          <a:avLst/>
        </a:prstGeom>
      </xdr:spPr>
    </xdr:pic>
    <xdr:clientData/>
  </xdr:twoCellAnchor>
  <xdr:twoCellAnchor editAs="oneCell">
    <xdr:from>
      <xdr:col>1</xdr:col>
      <xdr:colOff>28575</xdr:colOff>
      <xdr:row>2474</xdr:row>
      <xdr:rowOff>282575</xdr:rowOff>
    </xdr:from>
    <xdr:to>
      <xdr:col>1</xdr:col>
      <xdr:colOff>511175</xdr:colOff>
      <xdr:row>2475</xdr:row>
      <xdr:rowOff>228600</xdr:rowOff>
    </xdr:to>
    <xdr:pic>
      <xdr:nvPicPr>
        <xdr:cNvPr id="8123" name="Subgraph-MNPDNashville">
          <a:extLst>
            <a:ext uri="{FF2B5EF4-FFF2-40B4-BE49-F238E27FC236}">
              <a16:creationId xmlns:a16="http://schemas.microsoft.com/office/drawing/2014/main" id="{474F5032-1E07-494C-B05A-045626C83A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9130750"/>
          <a:ext cx="482600" cy="317500"/>
        </a:xfrm>
        <a:prstGeom prst="rect">
          <a:avLst/>
        </a:prstGeom>
      </xdr:spPr>
    </xdr:pic>
    <xdr:clientData/>
  </xdr:twoCellAnchor>
  <xdr:twoCellAnchor editAs="oneCell">
    <xdr:from>
      <xdr:col>1</xdr:col>
      <xdr:colOff>28575</xdr:colOff>
      <xdr:row>2475</xdr:row>
      <xdr:rowOff>279400</xdr:rowOff>
    </xdr:from>
    <xdr:to>
      <xdr:col>1</xdr:col>
      <xdr:colOff>511175</xdr:colOff>
      <xdr:row>2476</xdr:row>
      <xdr:rowOff>225425</xdr:rowOff>
    </xdr:to>
    <xdr:pic>
      <xdr:nvPicPr>
        <xdr:cNvPr id="8125" name="Subgraph-PatCarr12856">
          <a:extLst>
            <a:ext uri="{FF2B5EF4-FFF2-40B4-BE49-F238E27FC236}">
              <a16:creationId xmlns:a16="http://schemas.microsoft.com/office/drawing/2014/main" id="{88069CB2-FD2D-439E-B094-3E95D25AF50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9499050"/>
          <a:ext cx="482600" cy="317500"/>
        </a:xfrm>
        <a:prstGeom prst="rect">
          <a:avLst/>
        </a:prstGeom>
      </xdr:spPr>
    </xdr:pic>
    <xdr:clientData/>
  </xdr:twoCellAnchor>
  <xdr:twoCellAnchor editAs="oneCell">
    <xdr:from>
      <xdr:col>1</xdr:col>
      <xdr:colOff>28575</xdr:colOff>
      <xdr:row>2476</xdr:row>
      <xdr:rowOff>276225</xdr:rowOff>
    </xdr:from>
    <xdr:to>
      <xdr:col>1</xdr:col>
      <xdr:colOff>511175</xdr:colOff>
      <xdr:row>2477</xdr:row>
      <xdr:rowOff>215900</xdr:rowOff>
    </xdr:to>
    <xdr:pic>
      <xdr:nvPicPr>
        <xdr:cNvPr id="8127" name="Subgraph-TurntableKittah">
          <a:extLst>
            <a:ext uri="{FF2B5EF4-FFF2-40B4-BE49-F238E27FC236}">
              <a16:creationId xmlns:a16="http://schemas.microsoft.com/office/drawing/2014/main" id="{BDEBBB40-7E1E-4B08-B618-1B8D727E2EF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19867350"/>
          <a:ext cx="482600" cy="317500"/>
        </a:xfrm>
        <a:prstGeom prst="rect">
          <a:avLst/>
        </a:prstGeom>
      </xdr:spPr>
    </xdr:pic>
    <xdr:clientData/>
  </xdr:twoCellAnchor>
  <xdr:twoCellAnchor editAs="oneCell">
    <xdr:from>
      <xdr:col>1</xdr:col>
      <xdr:colOff>28575</xdr:colOff>
      <xdr:row>2477</xdr:row>
      <xdr:rowOff>273050</xdr:rowOff>
    </xdr:from>
    <xdr:to>
      <xdr:col>1</xdr:col>
      <xdr:colOff>511175</xdr:colOff>
      <xdr:row>2478</xdr:row>
      <xdr:rowOff>219075</xdr:rowOff>
    </xdr:to>
    <xdr:pic>
      <xdr:nvPicPr>
        <xdr:cNvPr id="8129" name="Subgraph-RickCrainium">
          <a:extLst>
            <a:ext uri="{FF2B5EF4-FFF2-40B4-BE49-F238E27FC236}">
              <a16:creationId xmlns:a16="http://schemas.microsoft.com/office/drawing/2014/main" id="{60A5A014-157A-4241-96C8-F8191C21CF6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0235650"/>
          <a:ext cx="482600" cy="317500"/>
        </a:xfrm>
        <a:prstGeom prst="rect">
          <a:avLst/>
        </a:prstGeom>
      </xdr:spPr>
    </xdr:pic>
    <xdr:clientData/>
  </xdr:twoCellAnchor>
  <xdr:twoCellAnchor editAs="oneCell">
    <xdr:from>
      <xdr:col>1</xdr:col>
      <xdr:colOff>28575</xdr:colOff>
      <xdr:row>2478</xdr:row>
      <xdr:rowOff>269875</xdr:rowOff>
    </xdr:from>
    <xdr:to>
      <xdr:col>1</xdr:col>
      <xdr:colOff>511175</xdr:colOff>
      <xdr:row>2479</xdr:row>
      <xdr:rowOff>215900</xdr:rowOff>
    </xdr:to>
    <xdr:pic>
      <xdr:nvPicPr>
        <xdr:cNvPr id="8131" name="Subgraph-Kiradiju">
          <a:extLst>
            <a:ext uri="{FF2B5EF4-FFF2-40B4-BE49-F238E27FC236}">
              <a16:creationId xmlns:a16="http://schemas.microsoft.com/office/drawing/2014/main" id="{DD8E576F-EB31-48E4-AD12-F093407E5AE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0603950"/>
          <a:ext cx="482600" cy="317500"/>
        </a:xfrm>
        <a:prstGeom prst="rect">
          <a:avLst/>
        </a:prstGeom>
      </xdr:spPr>
    </xdr:pic>
    <xdr:clientData/>
  </xdr:twoCellAnchor>
  <xdr:twoCellAnchor editAs="oneCell">
    <xdr:from>
      <xdr:col>1</xdr:col>
      <xdr:colOff>28575</xdr:colOff>
      <xdr:row>2479</xdr:row>
      <xdr:rowOff>266700</xdr:rowOff>
    </xdr:from>
    <xdr:to>
      <xdr:col>1</xdr:col>
      <xdr:colOff>511175</xdr:colOff>
      <xdr:row>2480</xdr:row>
      <xdr:rowOff>219075</xdr:rowOff>
    </xdr:to>
    <xdr:pic>
      <xdr:nvPicPr>
        <xdr:cNvPr id="8133" name="Subgraph-ms_kux">
          <a:extLst>
            <a:ext uri="{FF2B5EF4-FFF2-40B4-BE49-F238E27FC236}">
              <a16:creationId xmlns:a16="http://schemas.microsoft.com/office/drawing/2014/main" id="{6E8449BE-100F-41D1-ADD3-3CB32394DD1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0972250"/>
          <a:ext cx="482600" cy="317500"/>
        </a:xfrm>
        <a:prstGeom prst="rect">
          <a:avLst/>
        </a:prstGeom>
      </xdr:spPr>
    </xdr:pic>
    <xdr:clientData/>
  </xdr:twoCellAnchor>
  <xdr:twoCellAnchor editAs="oneCell">
    <xdr:from>
      <xdr:col>1</xdr:col>
      <xdr:colOff>28575</xdr:colOff>
      <xdr:row>2480</xdr:row>
      <xdr:rowOff>263525</xdr:rowOff>
    </xdr:from>
    <xdr:to>
      <xdr:col>1</xdr:col>
      <xdr:colOff>511175</xdr:colOff>
      <xdr:row>2481</xdr:row>
      <xdr:rowOff>209550</xdr:rowOff>
    </xdr:to>
    <xdr:pic>
      <xdr:nvPicPr>
        <xdr:cNvPr id="8135" name="Subgraph-Montchelle66">
          <a:extLst>
            <a:ext uri="{FF2B5EF4-FFF2-40B4-BE49-F238E27FC236}">
              <a16:creationId xmlns:a16="http://schemas.microsoft.com/office/drawing/2014/main" id="{91624921-7CCD-46DB-A77E-3E08C8BDB69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21340550"/>
          <a:ext cx="482600" cy="317500"/>
        </a:xfrm>
        <a:prstGeom prst="rect">
          <a:avLst/>
        </a:prstGeom>
      </xdr:spPr>
    </xdr:pic>
    <xdr:clientData/>
  </xdr:twoCellAnchor>
  <xdr:twoCellAnchor editAs="oneCell">
    <xdr:from>
      <xdr:col>1</xdr:col>
      <xdr:colOff>28575</xdr:colOff>
      <xdr:row>2481</xdr:row>
      <xdr:rowOff>260350</xdr:rowOff>
    </xdr:from>
    <xdr:to>
      <xdr:col>1</xdr:col>
      <xdr:colOff>511175</xdr:colOff>
      <xdr:row>2482</xdr:row>
      <xdr:rowOff>206375</xdr:rowOff>
    </xdr:to>
    <xdr:pic>
      <xdr:nvPicPr>
        <xdr:cNvPr id="8137" name="Subgraph-KimberlyCollice">
          <a:extLst>
            <a:ext uri="{FF2B5EF4-FFF2-40B4-BE49-F238E27FC236}">
              <a16:creationId xmlns:a16="http://schemas.microsoft.com/office/drawing/2014/main" id="{76C8CF73-80E0-4A3F-BBC7-B36E6C0D5AA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1708850"/>
          <a:ext cx="482600" cy="317500"/>
        </a:xfrm>
        <a:prstGeom prst="rect">
          <a:avLst/>
        </a:prstGeom>
      </xdr:spPr>
    </xdr:pic>
    <xdr:clientData/>
  </xdr:twoCellAnchor>
  <xdr:twoCellAnchor editAs="oneCell">
    <xdr:from>
      <xdr:col>1</xdr:col>
      <xdr:colOff>28575</xdr:colOff>
      <xdr:row>2482</xdr:row>
      <xdr:rowOff>257175</xdr:rowOff>
    </xdr:from>
    <xdr:to>
      <xdr:col>1</xdr:col>
      <xdr:colOff>511175</xdr:colOff>
      <xdr:row>2483</xdr:row>
      <xdr:rowOff>196850</xdr:rowOff>
    </xdr:to>
    <xdr:pic>
      <xdr:nvPicPr>
        <xdr:cNvPr id="8139" name="Subgraph-DaveBro57304834">
          <a:extLst>
            <a:ext uri="{FF2B5EF4-FFF2-40B4-BE49-F238E27FC236}">
              <a16:creationId xmlns:a16="http://schemas.microsoft.com/office/drawing/2014/main" id="{95F89ACD-670C-431A-A1BF-08724FC8C3D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2077150"/>
          <a:ext cx="482600" cy="317500"/>
        </a:xfrm>
        <a:prstGeom prst="rect">
          <a:avLst/>
        </a:prstGeom>
      </xdr:spPr>
    </xdr:pic>
    <xdr:clientData/>
  </xdr:twoCellAnchor>
  <xdr:twoCellAnchor editAs="oneCell">
    <xdr:from>
      <xdr:col>1</xdr:col>
      <xdr:colOff>28575</xdr:colOff>
      <xdr:row>2483</xdr:row>
      <xdr:rowOff>254000</xdr:rowOff>
    </xdr:from>
    <xdr:to>
      <xdr:col>1</xdr:col>
      <xdr:colOff>511175</xdr:colOff>
      <xdr:row>2484</xdr:row>
      <xdr:rowOff>200025</xdr:rowOff>
    </xdr:to>
    <xdr:pic>
      <xdr:nvPicPr>
        <xdr:cNvPr id="8141" name="Subgraph-murphtoday">
          <a:extLst>
            <a:ext uri="{FF2B5EF4-FFF2-40B4-BE49-F238E27FC236}">
              <a16:creationId xmlns:a16="http://schemas.microsoft.com/office/drawing/2014/main" id="{A8E12B65-7AF8-4D95-90C2-B788BBB94AD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2445450"/>
          <a:ext cx="482600" cy="317500"/>
        </a:xfrm>
        <a:prstGeom prst="rect">
          <a:avLst/>
        </a:prstGeom>
      </xdr:spPr>
    </xdr:pic>
    <xdr:clientData/>
  </xdr:twoCellAnchor>
  <xdr:twoCellAnchor editAs="oneCell">
    <xdr:from>
      <xdr:col>1</xdr:col>
      <xdr:colOff>28575</xdr:colOff>
      <xdr:row>2484</xdr:row>
      <xdr:rowOff>250825</xdr:rowOff>
    </xdr:from>
    <xdr:to>
      <xdr:col>1</xdr:col>
      <xdr:colOff>511175</xdr:colOff>
      <xdr:row>2485</xdr:row>
      <xdr:rowOff>196850</xdr:rowOff>
    </xdr:to>
    <xdr:pic>
      <xdr:nvPicPr>
        <xdr:cNvPr id="8143" name="Subgraph-deerhunt1">
          <a:extLst>
            <a:ext uri="{FF2B5EF4-FFF2-40B4-BE49-F238E27FC236}">
              <a16:creationId xmlns:a16="http://schemas.microsoft.com/office/drawing/2014/main" id="{5534B46B-DEBD-4FBF-B27F-E76FC49E688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22813750"/>
          <a:ext cx="482600" cy="317500"/>
        </a:xfrm>
        <a:prstGeom prst="rect">
          <a:avLst/>
        </a:prstGeom>
      </xdr:spPr>
    </xdr:pic>
    <xdr:clientData/>
  </xdr:twoCellAnchor>
  <xdr:twoCellAnchor editAs="oneCell">
    <xdr:from>
      <xdr:col>1</xdr:col>
      <xdr:colOff>28575</xdr:colOff>
      <xdr:row>2485</xdr:row>
      <xdr:rowOff>247650</xdr:rowOff>
    </xdr:from>
    <xdr:to>
      <xdr:col>1</xdr:col>
      <xdr:colOff>511175</xdr:colOff>
      <xdr:row>2486</xdr:row>
      <xdr:rowOff>200025</xdr:rowOff>
    </xdr:to>
    <xdr:pic>
      <xdr:nvPicPr>
        <xdr:cNvPr id="8145" name="Subgraph-starlady24">
          <a:extLst>
            <a:ext uri="{FF2B5EF4-FFF2-40B4-BE49-F238E27FC236}">
              <a16:creationId xmlns:a16="http://schemas.microsoft.com/office/drawing/2014/main" id="{30A76996-47F2-4FE5-9C97-53A64287A94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23182050"/>
          <a:ext cx="482600" cy="317500"/>
        </a:xfrm>
        <a:prstGeom prst="rect">
          <a:avLst/>
        </a:prstGeom>
      </xdr:spPr>
    </xdr:pic>
    <xdr:clientData/>
  </xdr:twoCellAnchor>
  <xdr:twoCellAnchor editAs="oneCell">
    <xdr:from>
      <xdr:col>1</xdr:col>
      <xdr:colOff>28575</xdr:colOff>
      <xdr:row>2486</xdr:row>
      <xdr:rowOff>244475</xdr:rowOff>
    </xdr:from>
    <xdr:to>
      <xdr:col>1</xdr:col>
      <xdr:colOff>511175</xdr:colOff>
      <xdr:row>2487</xdr:row>
      <xdr:rowOff>190500</xdr:rowOff>
    </xdr:to>
    <xdr:pic>
      <xdr:nvPicPr>
        <xdr:cNvPr id="8147" name="Subgraph-charzdesigns">
          <a:extLst>
            <a:ext uri="{FF2B5EF4-FFF2-40B4-BE49-F238E27FC236}">
              <a16:creationId xmlns:a16="http://schemas.microsoft.com/office/drawing/2014/main" id="{116A2C04-383D-4CC3-99E1-5474770D168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3550350"/>
          <a:ext cx="482600" cy="317500"/>
        </a:xfrm>
        <a:prstGeom prst="rect">
          <a:avLst/>
        </a:prstGeom>
      </xdr:spPr>
    </xdr:pic>
    <xdr:clientData/>
  </xdr:twoCellAnchor>
  <xdr:twoCellAnchor editAs="oneCell">
    <xdr:from>
      <xdr:col>1</xdr:col>
      <xdr:colOff>28575</xdr:colOff>
      <xdr:row>2487</xdr:row>
      <xdr:rowOff>241300</xdr:rowOff>
    </xdr:from>
    <xdr:to>
      <xdr:col>1</xdr:col>
      <xdr:colOff>511175</xdr:colOff>
      <xdr:row>2488</xdr:row>
      <xdr:rowOff>187325</xdr:rowOff>
    </xdr:to>
    <xdr:pic>
      <xdr:nvPicPr>
        <xdr:cNvPr id="8149" name="Subgraph-surfagogo">
          <a:extLst>
            <a:ext uri="{FF2B5EF4-FFF2-40B4-BE49-F238E27FC236}">
              <a16:creationId xmlns:a16="http://schemas.microsoft.com/office/drawing/2014/main" id="{89BF80AF-C1C9-4A8F-A2B4-905F969B558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3918650"/>
          <a:ext cx="482600" cy="317500"/>
        </a:xfrm>
        <a:prstGeom prst="rect">
          <a:avLst/>
        </a:prstGeom>
      </xdr:spPr>
    </xdr:pic>
    <xdr:clientData/>
  </xdr:twoCellAnchor>
  <xdr:twoCellAnchor editAs="oneCell">
    <xdr:from>
      <xdr:col>1</xdr:col>
      <xdr:colOff>28575</xdr:colOff>
      <xdr:row>2488</xdr:row>
      <xdr:rowOff>238125</xdr:rowOff>
    </xdr:from>
    <xdr:to>
      <xdr:col>1</xdr:col>
      <xdr:colOff>511175</xdr:colOff>
      <xdr:row>2489</xdr:row>
      <xdr:rowOff>177800</xdr:rowOff>
    </xdr:to>
    <xdr:pic>
      <xdr:nvPicPr>
        <xdr:cNvPr id="8151" name="Subgraph-SCFGirl">
          <a:extLst>
            <a:ext uri="{FF2B5EF4-FFF2-40B4-BE49-F238E27FC236}">
              <a16:creationId xmlns:a16="http://schemas.microsoft.com/office/drawing/2014/main" id="{D10B3F9D-5FEF-4D6F-859C-F91DA79A97E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4286950"/>
          <a:ext cx="482600" cy="317500"/>
        </a:xfrm>
        <a:prstGeom prst="rect">
          <a:avLst/>
        </a:prstGeom>
      </xdr:spPr>
    </xdr:pic>
    <xdr:clientData/>
  </xdr:twoCellAnchor>
  <xdr:twoCellAnchor editAs="oneCell">
    <xdr:from>
      <xdr:col>1</xdr:col>
      <xdr:colOff>28575</xdr:colOff>
      <xdr:row>2489</xdr:row>
      <xdr:rowOff>234950</xdr:rowOff>
    </xdr:from>
    <xdr:to>
      <xdr:col>1</xdr:col>
      <xdr:colOff>511175</xdr:colOff>
      <xdr:row>2490</xdr:row>
      <xdr:rowOff>180975</xdr:rowOff>
    </xdr:to>
    <xdr:pic>
      <xdr:nvPicPr>
        <xdr:cNvPr id="8153" name="Subgraph-CyndeVita">
          <a:extLst>
            <a:ext uri="{FF2B5EF4-FFF2-40B4-BE49-F238E27FC236}">
              <a16:creationId xmlns:a16="http://schemas.microsoft.com/office/drawing/2014/main" id="{35B61C8B-4470-4E12-8F40-3745D41638F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4655250"/>
          <a:ext cx="482600" cy="317500"/>
        </a:xfrm>
        <a:prstGeom prst="rect">
          <a:avLst/>
        </a:prstGeom>
      </xdr:spPr>
    </xdr:pic>
    <xdr:clientData/>
  </xdr:twoCellAnchor>
  <xdr:twoCellAnchor editAs="oneCell">
    <xdr:from>
      <xdr:col>1</xdr:col>
      <xdr:colOff>28575</xdr:colOff>
      <xdr:row>2490</xdr:row>
      <xdr:rowOff>231775</xdr:rowOff>
    </xdr:from>
    <xdr:to>
      <xdr:col>1</xdr:col>
      <xdr:colOff>511175</xdr:colOff>
      <xdr:row>2491</xdr:row>
      <xdr:rowOff>177800</xdr:rowOff>
    </xdr:to>
    <xdr:pic>
      <xdr:nvPicPr>
        <xdr:cNvPr id="8155" name="Subgraph-GraceRohlf">
          <a:extLst>
            <a:ext uri="{FF2B5EF4-FFF2-40B4-BE49-F238E27FC236}">
              <a16:creationId xmlns:a16="http://schemas.microsoft.com/office/drawing/2014/main" id="{49D94375-E951-43EA-BEEA-C4D2B56D5CF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25023550"/>
          <a:ext cx="482600" cy="317500"/>
        </a:xfrm>
        <a:prstGeom prst="rect">
          <a:avLst/>
        </a:prstGeom>
      </xdr:spPr>
    </xdr:pic>
    <xdr:clientData/>
  </xdr:twoCellAnchor>
  <xdr:twoCellAnchor editAs="oneCell">
    <xdr:from>
      <xdr:col>1</xdr:col>
      <xdr:colOff>28575</xdr:colOff>
      <xdr:row>2491</xdr:row>
      <xdr:rowOff>228600</xdr:rowOff>
    </xdr:from>
    <xdr:to>
      <xdr:col>1</xdr:col>
      <xdr:colOff>511175</xdr:colOff>
      <xdr:row>2492</xdr:row>
      <xdr:rowOff>180975</xdr:rowOff>
    </xdr:to>
    <xdr:pic>
      <xdr:nvPicPr>
        <xdr:cNvPr id="8157" name="Subgraph-AmericanRose8">
          <a:extLst>
            <a:ext uri="{FF2B5EF4-FFF2-40B4-BE49-F238E27FC236}">
              <a16:creationId xmlns:a16="http://schemas.microsoft.com/office/drawing/2014/main" id="{1B8FA0B6-99DD-4C6F-A400-79A0DF982BB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25391850"/>
          <a:ext cx="482600" cy="317500"/>
        </a:xfrm>
        <a:prstGeom prst="rect">
          <a:avLst/>
        </a:prstGeom>
      </xdr:spPr>
    </xdr:pic>
    <xdr:clientData/>
  </xdr:twoCellAnchor>
  <xdr:twoCellAnchor editAs="oneCell">
    <xdr:from>
      <xdr:col>1</xdr:col>
      <xdr:colOff>28575</xdr:colOff>
      <xdr:row>2492</xdr:row>
      <xdr:rowOff>225425</xdr:rowOff>
    </xdr:from>
    <xdr:to>
      <xdr:col>1</xdr:col>
      <xdr:colOff>511175</xdr:colOff>
      <xdr:row>2493</xdr:row>
      <xdr:rowOff>171450</xdr:rowOff>
    </xdr:to>
    <xdr:pic>
      <xdr:nvPicPr>
        <xdr:cNvPr id="8159" name="Subgraph-TexasKelGirl">
          <a:extLst>
            <a:ext uri="{FF2B5EF4-FFF2-40B4-BE49-F238E27FC236}">
              <a16:creationId xmlns:a16="http://schemas.microsoft.com/office/drawing/2014/main" id="{0E1B10E2-F2E9-43A0-9141-363A20E7B4E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25760150"/>
          <a:ext cx="482600" cy="317500"/>
        </a:xfrm>
        <a:prstGeom prst="rect">
          <a:avLst/>
        </a:prstGeom>
      </xdr:spPr>
    </xdr:pic>
    <xdr:clientData/>
  </xdr:twoCellAnchor>
  <xdr:twoCellAnchor editAs="oneCell">
    <xdr:from>
      <xdr:col>1</xdr:col>
      <xdr:colOff>28575</xdr:colOff>
      <xdr:row>2493</xdr:row>
      <xdr:rowOff>222250</xdr:rowOff>
    </xdr:from>
    <xdr:to>
      <xdr:col>1</xdr:col>
      <xdr:colOff>511175</xdr:colOff>
      <xdr:row>2494</xdr:row>
      <xdr:rowOff>168275</xdr:rowOff>
    </xdr:to>
    <xdr:pic>
      <xdr:nvPicPr>
        <xdr:cNvPr id="8161" name="Subgraph-PhoebeDRobinson">
          <a:extLst>
            <a:ext uri="{FF2B5EF4-FFF2-40B4-BE49-F238E27FC236}">
              <a16:creationId xmlns:a16="http://schemas.microsoft.com/office/drawing/2014/main" id="{191BD3CE-002F-493B-A990-C1CB5FC4379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6128450"/>
          <a:ext cx="482600" cy="317500"/>
        </a:xfrm>
        <a:prstGeom prst="rect">
          <a:avLst/>
        </a:prstGeom>
      </xdr:spPr>
    </xdr:pic>
    <xdr:clientData/>
  </xdr:twoCellAnchor>
  <xdr:twoCellAnchor editAs="oneCell">
    <xdr:from>
      <xdr:col>1</xdr:col>
      <xdr:colOff>28575</xdr:colOff>
      <xdr:row>2494</xdr:row>
      <xdr:rowOff>219075</xdr:rowOff>
    </xdr:from>
    <xdr:to>
      <xdr:col>1</xdr:col>
      <xdr:colOff>511175</xdr:colOff>
      <xdr:row>2495</xdr:row>
      <xdr:rowOff>158750</xdr:rowOff>
    </xdr:to>
    <xdr:pic>
      <xdr:nvPicPr>
        <xdr:cNvPr id="8163" name="Subgraph-Elaines2cents">
          <a:extLst>
            <a:ext uri="{FF2B5EF4-FFF2-40B4-BE49-F238E27FC236}">
              <a16:creationId xmlns:a16="http://schemas.microsoft.com/office/drawing/2014/main" id="{D3D529E6-7009-4EBD-9192-F1C4A2BFED8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6496750"/>
          <a:ext cx="482600" cy="317500"/>
        </a:xfrm>
        <a:prstGeom prst="rect">
          <a:avLst/>
        </a:prstGeom>
      </xdr:spPr>
    </xdr:pic>
    <xdr:clientData/>
  </xdr:twoCellAnchor>
  <xdr:twoCellAnchor editAs="oneCell">
    <xdr:from>
      <xdr:col>1</xdr:col>
      <xdr:colOff>28575</xdr:colOff>
      <xdr:row>2495</xdr:row>
      <xdr:rowOff>215900</xdr:rowOff>
    </xdr:from>
    <xdr:to>
      <xdr:col>1</xdr:col>
      <xdr:colOff>511175</xdr:colOff>
      <xdr:row>2496</xdr:row>
      <xdr:rowOff>161925</xdr:rowOff>
    </xdr:to>
    <xdr:pic>
      <xdr:nvPicPr>
        <xdr:cNvPr id="8165" name="Subgraph-ElizabethQE20">
          <a:extLst>
            <a:ext uri="{FF2B5EF4-FFF2-40B4-BE49-F238E27FC236}">
              <a16:creationId xmlns:a16="http://schemas.microsoft.com/office/drawing/2014/main" id="{7DDD42F7-F13D-49AF-82B6-7C2C7977CF9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6865050"/>
          <a:ext cx="482600" cy="317500"/>
        </a:xfrm>
        <a:prstGeom prst="rect">
          <a:avLst/>
        </a:prstGeom>
      </xdr:spPr>
    </xdr:pic>
    <xdr:clientData/>
  </xdr:twoCellAnchor>
  <xdr:twoCellAnchor editAs="oneCell">
    <xdr:from>
      <xdr:col>1</xdr:col>
      <xdr:colOff>28575</xdr:colOff>
      <xdr:row>2496</xdr:row>
      <xdr:rowOff>212725</xdr:rowOff>
    </xdr:from>
    <xdr:to>
      <xdr:col>1</xdr:col>
      <xdr:colOff>511175</xdr:colOff>
      <xdr:row>2497</xdr:row>
      <xdr:rowOff>158750</xdr:rowOff>
    </xdr:to>
    <xdr:pic>
      <xdr:nvPicPr>
        <xdr:cNvPr id="8167" name="Subgraph-JKash000">
          <a:extLst>
            <a:ext uri="{FF2B5EF4-FFF2-40B4-BE49-F238E27FC236}">
              <a16:creationId xmlns:a16="http://schemas.microsoft.com/office/drawing/2014/main" id="{2C47A6E0-C25F-4F98-BDDD-748CC96B662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27233350"/>
          <a:ext cx="482600" cy="317500"/>
        </a:xfrm>
        <a:prstGeom prst="rect">
          <a:avLst/>
        </a:prstGeom>
      </xdr:spPr>
    </xdr:pic>
    <xdr:clientData/>
  </xdr:twoCellAnchor>
  <xdr:twoCellAnchor editAs="oneCell">
    <xdr:from>
      <xdr:col>1</xdr:col>
      <xdr:colOff>28575</xdr:colOff>
      <xdr:row>2497</xdr:row>
      <xdr:rowOff>209550</xdr:rowOff>
    </xdr:from>
    <xdr:to>
      <xdr:col>1</xdr:col>
      <xdr:colOff>511175</xdr:colOff>
      <xdr:row>2498</xdr:row>
      <xdr:rowOff>161925</xdr:rowOff>
    </xdr:to>
    <xdr:pic>
      <xdr:nvPicPr>
        <xdr:cNvPr id="8169" name="Subgraph-LJT_is_me">
          <a:extLst>
            <a:ext uri="{FF2B5EF4-FFF2-40B4-BE49-F238E27FC236}">
              <a16:creationId xmlns:a16="http://schemas.microsoft.com/office/drawing/2014/main" id="{1D26CBC6-CFD2-4B0F-AD23-2421EF4A9F2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7601650"/>
          <a:ext cx="482600" cy="317500"/>
        </a:xfrm>
        <a:prstGeom prst="rect">
          <a:avLst/>
        </a:prstGeom>
      </xdr:spPr>
    </xdr:pic>
    <xdr:clientData/>
  </xdr:twoCellAnchor>
  <xdr:twoCellAnchor editAs="oneCell">
    <xdr:from>
      <xdr:col>1</xdr:col>
      <xdr:colOff>28575</xdr:colOff>
      <xdr:row>2498</xdr:row>
      <xdr:rowOff>206375</xdr:rowOff>
    </xdr:from>
    <xdr:to>
      <xdr:col>1</xdr:col>
      <xdr:colOff>511175</xdr:colOff>
      <xdr:row>2499</xdr:row>
      <xdr:rowOff>152400</xdr:rowOff>
    </xdr:to>
    <xdr:pic>
      <xdr:nvPicPr>
        <xdr:cNvPr id="8171" name="Subgraph-ccastlex23">
          <a:extLst>
            <a:ext uri="{FF2B5EF4-FFF2-40B4-BE49-F238E27FC236}">
              <a16:creationId xmlns:a16="http://schemas.microsoft.com/office/drawing/2014/main" id="{7E62A21F-23B3-4738-9D99-7A1B5AF6157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7969950"/>
          <a:ext cx="482600" cy="317500"/>
        </a:xfrm>
        <a:prstGeom prst="rect">
          <a:avLst/>
        </a:prstGeom>
      </xdr:spPr>
    </xdr:pic>
    <xdr:clientData/>
  </xdr:twoCellAnchor>
  <xdr:twoCellAnchor editAs="oneCell">
    <xdr:from>
      <xdr:col>1</xdr:col>
      <xdr:colOff>28575</xdr:colOff>
      <xdr:row>2499</xdr:row>
      <xdr:rowOff>203200</xdr:rowOff>
    </xdr:from>
    <xdr:to>
      <xdr:col>1</xdr:col>
      <xdr:colOff>511175</xdr:colOff>
      <xdr:row>2500</xdr:row>
      <xdr:rowOff>149225</xdr:rowOff>
    </xdr:to>
    <xdr:pic>
      <xdr:nvPicPr>
        <xdr:cNvPr id="8173" name="Subgraph-DrLaura2th">
          <a:extLst>
            <a:ext uri="{FF2B5EF4-FFF2-40B4-BE49-F238E27FC236}">
              <a16:creationId xmlns:a16="http://schemas.microsoft.com/office/drawing/2014/main" id="{114B0054-4489-407E-8688-83F520B7477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8338250"/>
          <a:ext cx="482600" cy="317500"/>
        </a:xfrm>
        <a:prstGeom prst="rect">
          <a:avLst/>
        </a:prstGeom>
      </xdr:spPr>
    </xdr:pic>
    <xdr:clientData/>
  </xdr:twoCellAnchor>
  <xdr:twoCellAnchor editAs="oneCell">
    <xdr:from>
      <xdr:col>1</xdr:col>
      <xdr:colOff>28575</xdr:colOff>
      <xdr:row>2500</xdr:row>
      <xdr:rowOff>200025</xdr:rowOff>
    </xdr:from>
    <xdr:to>
      <xdr:col>1</xdr:col>
      <xdr:colOff>511175</xdr:colOff>
      <xdr:row>2501</xdr:row>
      <xdr:rowOff>139700</xdr:rowOff>
    </xdr:to>
    <xdr:pic>
      <xdr:nvPicPr>
        <xdr:cNvPr id="8175" name="Subgraph-jskielb3">
          <a:extLst>
            <a:ext uri="{FF2B5EF4-FFF2-40B4-BE49-F238E27FC236}">
              <a16:creationId xmlns:a16="http://schemas.microsoft.com/office/drawing/2014/main" id="{A85FB6B1-80A8-4D9A-A3B3-67A4AE7E48C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8706550"/>
          <a:ext cx="482600" cy="317500"/>
        </a:xfrm>
        <a:prstGeom prst="rect">
          <a:avLst/>
        </a:prstGeom>
      </xdr:spPr>
    </xdr:pic>
    <xdr:clientData/>
  </xdr:twoCellAnchor>
  <xdr:twoCellAnchor editAs="oneCell">
    <xdr:from>
      <xdr:col>1</xdr:col>
      <xdr:colOff>28575</xdr:colOff>
      <xdr:row>2501</xdr:row>
      <xdr:rowOff>196850</xdr:rowOff>
    </xdr:from>
    <xdr:to>
      <xdr:col>1</xdr:col>
      <xdr:colOff>511175</xdr:colOff>
      <xdr:row>2502</xdr:row>
      <xdr:rowOff>142875</xdr:rowOff>
    </xdr:to>
    <xdr:pic>
      <xdr:nvPicPr>
        <xdr:cNvPr id="8177" name="Subgraph-Baby_Blue_2013">
          <a:extLst>
            <a:ext uri="{FF2B5EF4-FFF2-40B4-BE49-F238E27FC236}">
              <a16:creationId xmlns:a16="http://schemas.microsoft.com/office/drawing/2014/main" id="{B5ACE10A-BA41-462C-B222-4EF4BF4C69C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9074850"/>
          <a:ext cx="482600" cy="317500"/>
        </a:xfrm>
        <a:prstGeom prst="rect">
          <a:avLst/>
        </a:prstGeom>
      </xdr:spPr>
    </xdr:pic>
    <xdr:clientData/>
  </xdr:twoCellAnchor>
  <xdr:twoCellAnchor editAs="oneCell">
    <xdr:from>
      <xdr:col>1</xdr:col>
      <xdr:colOff>28575</xdr:colOff>
      <xdr:row>2502</xdr:row>
      <xdr:rowOff>193675</xdr:rowOff>
    </xdr:from>
    <xdr:to>
      <xdr:col>1</xdr:col>
      <xdr:colOff>511175</xdr:colOff>
      <xdr:row>2503</xdr:row>
      <xdr:rowOff>139700</xdr:rowOff>
    </xdr:to>
    <xdr:pic>
      <xdr:nvPicPr>
        <xdr:cNvPr id="8179" name="Subgraph-AKLLL49">
          <a:extLst>
            <a:ext uri="{FF2B5EF4-FFF2-40B4-BE49-F238E27FC236}">
              <a16:creationId xmlns:a16="http://schemas.microsoft.com/office/drawing/2014/main" id="{8791BDCE-766D-47DE-9A61-3A390BD9944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29443150"/>
          <a:ext cx="482600" cy="317500"/>
        </a:xfrm>
        <a:prstGeom prst="rect">
          <a:avLst/>
        </a:prstGeom>
      </xdr:spPr>
    </xdr:pic>
    <xdr:clientData/>
  </xdr:twoCellAnchor>
  <xdr:twoCellAnchor editAs="oneCell">
    <xdr:from>
      <xdr:col>1</xdr:col>
      <xdr:colOff>28575</xdr:colOff>
      <xdr:row>2503</xdr:row>
      <xdr:rowOff>190500</xdr:rowOff>
    </xdr:from>
    <xdr:to>
      <xdr:col>1</xdr:col>
      <xdr:colOff>511175</xdr:colOff>
      <xdr:row>2504</xdr:row>
      <xdr:rowOff>142875</xdr:rowOff>
    </xdr:to>
    <xdr:pic>
      <xdr:nvPicPr>
        <xdr:cNvPr id="8181" name="Subgraph-MesiaArte">
          <a:extLst>
            <a:ext uri="{FF2B5EF4-FFF2-40B4-BE49-F238E27FC236}">
              <a16:creationId xmlns:a16="http://schemas.microsoft.com/office/drawing/2014/main" id="{5ABAAB53-E390-4641-95AA-A8D101210B9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29811450"/>
          <a:ext cx="482600" cy="317500"/>
        </a:xfrm>
        <a:prstGeom prst="rect">
          <a:avLst/>
        </a:prstGeom>
      </xdr:spPr>
    </xdr:pic>
    <xdr:clientData/>
  </xdr:twoCellAnchor>
  <xdr:twoCellAnchor editAs="oneCell">
    <xdr:from>
      <xdr:col>1</xdr:col>
      <xdr:colOff>28575</xdr:colOff>
      <xdr:row>2504</xdr:row>
      <xdr:rowOff>187325</xdr:rowOff>
    </xdr:from>
    <xdr:to>
      <xdr:col>1</xdr:col>
      <xdr:colOff>511175</xdr:colOff>
      <xdr:row>2505</xdr:row>
      <xdr:rowOff>133350</xdr:rowOff>
    </xdr:to>
    <xdr:pic>
      <xdr:nvPicPr>
        <xdr:cNvPr id="8183" name="Subgraph-angelics44">
          <a:extLst>
            <a:ext uri="{FF2B5EF4-FFF2-40B4-BE49-F238E27FC236}">
              <a16:creationId xmlns:a16="http://schemas.microsoft.com/office/drawing/2014/main" id="{7CA2F543-0456-4086-AD44-A6F4CCCF81B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0179750"/>
          <a:ext cx="482600" cy="317500"/>
        </a:xfrm>
        <a:prstGeom prst="rect">
          <a:avLst/>
        </a:prstGeom>
      </xdr:spPr>
    </xdr:pic>
    <xdr:clientData/>
  </xdr:twoCellAnchor>
  <xdr:twoCellAnchor editAs="oneCell">
    <xdr:from>
      <xdr:col>1</xdr:col>
      <xdr:colOff>28575</xdr:colOff>
      <xdr:row>2505</xdr:row>
      <xdr:rowOff>184150</xdr:rowOff>
    </xdr:from>
    <xdr:to>
      <xdr:col>1</xdr:col>
      <xdr:colOff>511175</xdr:colOff>
      <xdr:row>2506</xdr:row>
      <xdr:rowOff>130175</xdr:rowOff>
    </xdr:to>
    <xdr:pic>
      <xdr:nvPicPr>
        <xdr:cNvPr id="8185" name="Subgraph-lou41502785">
          <a:extLst>
            <a:ext uri="{FF2B5EF4-FFF2-40B4-BE49-F238E27FC236}">
              <a16:creationId xmlns:a16="http://schemas.microsoft.com/office/drawing/2014/main" id="{D368DC06-E586-4641-8B3E-05DA4E0DB7A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0548050"/>
          <a:ext cx="482600" cy="317500"/>
        </a:xfrm>
        <a:prstGeom prst="rect">
          <a:avLst/>
        </a:prstGeom>
      </xdr:spPr>
    </xdr:pic>
    <xdr:clientData/>
  </xdr:twoCellAnchor>
  <xdr:twoCellAnchor editAs="oneCell">
    <xdr:from>
      <xdr:col>1</xdr:col>
      <xdr:colOff>28575</xdr:colOff>
      <xdr:row>2506</xdr:row>
      <xdr:rowOff>180975</xdr:rowOff>
    </xdr:from>
    <xdr:to>
      <xdr:col>1</xdr:col>
      <xdr:colOff>511175</xdr:colOff>
      <xdr:row>2507</xdr:row>
      <xdr:rowOff>120650</xdr:rowOff>
    </xdr:to>
    <xdr:pic>
      <xdr:nvPicPr>
        <xdr:cNvPr id="8187" name="Subgraph-Intriiigue">
          <a:extLst>
            <a:ext uri="{FF2B5EF4-FFF2-40B4-BE49-F238E27FC236}">
              <a16:creationId xmlns:a16="http://schemas.microsoft.com/office/drawing/2014/main" id="{5D8BFFA2-8925-4837-A375-AABF578F1D7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0916350"/>
          <a:ext cx="482600" cy="317500"/>
        </a:xfrm>
        <a:prstGeom prst="rect">
          <a:avLst/>
        </a:prstGeom>
      </xdr:spPr>
    </xdr:pic>
    <xdr:clientData/>
  </xdr:twoCellAnchor>
  <xdr:twoCellAnchor editAs="oneCell">
    <xdr:from>
      <xdr:col>1</xdr:col>
      <xdr:colOff>28575</xdr:colOff>
      <xdr:row>2507</xdr:row>
      <xdr:rowOff>177800</xdr:rowOff>
    </xdr:from>
    <xdr:to>
      <xdr:col>1</xdr:col>
      <xdr:colOff>511175</xdr:colOff>
      <xdr:row>2508</xdr:row>
      <xdr:rowOff>123825</xdr:rowOff>
    </xdr:to>
    <xdr:pic>
      <xdr:nvPicPr>
        <xdr:cNvPr id="8189" name="Subgraph-nbc">
          <a:extLst>
            <a:ext uri="{FF2B5EF4-FFF2-40B4-BE49-F238E27FC236}">
              <a16:creationId xmlns:a16="http://schemas.microsoft.com/office/drawing/2014/main" id="{E4E4B104-BB81-49C2-BF3B-14DBEDB4947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1284650"/>
          <a:ext cx="482600" cy="317500"/>
        </a:xfrm>
        <a:prstGeom prst="rect">
          <a:avLst/>
        </a:prstGeom>
      </xdr:spPr>
    </xdr:pic>
    <xdr:clientData/>
  </xdr:twoCellAnchor>
  <xdr:twoCellAnchor editAs="oneCell">
    <xdr:from>
      <xdr:col>1</xdr:col>
      <xdr:colOff>28575</xdr:colOff>
      <xdr:row>2508</xdr:row>
      <xdr:rowOff>174625</xdr:rowOff>
    </xdr:from>
    <xdr:to>
      <xdr:col>1</xdr:col>
      <xdr:colOff>511175</xdr:colOff>
      <xdr:row>2509</xdr:row>
      <xdr:rowOff>120650</xdr:rowOff>
    </xdr:to>
    <xdr:pic>
      <xdr:nvPicPr>
        <xdr:cNvPr id="8191" name="Subgraph-johnlegend">
          <a:extLst>
            <a:ext uri="{FF2B5EF4-FFF2-40B4-BE49-F238E27FC236}">
              <a16:creationId xmlns:a16="http://schemas.microsoft.com/office/drawing/2014/main" id="{BE82EC52-4E74-4163-AD6C-5030BEFD6B4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1652950"/>
          <a:ext cx="482600" cy="317500"/>
        </a:xfrm>
        <a:prstGeom prst="rect">
          <a:avLst/>
        </a:prstGeom>
      </xdr:spPr>
    </xdr:pic>
    <xdr:clientData/>
  </xdr:twoCellAnchor>
  <xdr:twoCellAnchor editAs="oneCell">
    <xdr:from>
      <xdr:col>1</xdr:col>
      <xdr:colOff>28575</xdr:colOff>
      <xdr:row>2509</xdr:row>
      <xdr:rowOff>171450</xdr:rowOff>
    </xdr:from>
    <xdr:to>
      <xdr:col>1</xdr:col>
      <xdr:colOff>511175</xdr:colOff>
      <xdr:row>2510</xdr:row>
      <xdr:rowOff>123825</xdr:rowOff>
    </xdr:to>
    <xdr:pic>
      <xdr:nvPicPr>
        <xdr:cNvPr id="8193" name="Subgraph-CarsonDaly9">
          <a:extLst>
            <a:ext uri="{FF2B5EF4-FFF2-40B4-BE49-F238E27FC236}">
              <a16:creationId xmlns:a16="http://schemas.microsoft.com/office/drawing/2014/main" id="{93483262-9739-4579-A404-5EB9DD05456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2021250"/>
          <a:ext cx="482600" cy="317500"/>
        </a:xfrm>
        <a:prstGeom prst="rect">
          <a:avLst/>
        </a:prstGeom>
      </xdr:spPr>
    </xdr:pic>
    <xdr:clientData/>
  </xdr:twoCellAnchor>
  <xdr:twoCellAnchor editAs="oneCell">
    <xdr:from>
      <xdr:col>1</xdr:col>
      <xdr:colOff>28575</xdr:colOff>
      <xdr:row>2510</xdr:row>
      <xdr:rowOff>168275</xdr:rowOff>
    </xdr:from>
    <xdr:to>
      <xdr:col>1</xdr:col>
      <xdr:colOff>511175</xdr:colOff>
      <xdr:row>2511</xdr:row>
      <xdr:rowOff>114300</xdr:rowOff>
    </xdr:to>
    <xdr:pic>
      <xdr:nvPicPr>
        <xdr:cNvPr id="8195" name="Subgraph-MarkBurnettTV">
          <a:extLst>
            <a:ext uri="{FF2B5EF4-FFF2-40B4-BE49-F238E27FC236}">
              <a16:creationId xmlns:a16="http://schemas.microsoft.com/office/drawing/2014/main" id="{B8B5A3C7-1ED5-4F30-ADEE-0C92731F2FD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2389550"/>
          <a:ext cx="482600" cy="317500"/>
        </a:xfrm>
        <a:prstGeom prst="rect">
          <a:avLst/>
        </a:prstGeom>
      </xdr:spPr>
    </xdr:pic>
    <xdr:clientData/>
  </xdr:twoCellAnchor>
  <xdr:twoCellAnchor editAs="oneCell">
    <xdr:from>
      <xdr:col>1</xdr:col>
      <xdr:colOff>28575</xdr:colOff>
      <xdr:row>2511</xdr:row>
      <xdr:rowOff>165100</xdr:rowOff>
    </xdr:from>
    <xdr:to>
      <xdr:col>1</xdr:col>
      <xdr:colOff>511175</xdr:colOff>
      <xdr:row>2512</xdr:row>
      <xdr:rowOff>111125</xdr:rowOff>
    </xdr:to>
    <xdr:pic>
      <xdr:nvPicPr>
        <xdr:cNvPr id="8197" name="Subgraph-BruitAbout">
          <a:extLst>
            <a:ext uri="{FF2B5EF4-FFF2-40B4-BE49-F238E27FC236}">
              <a16:creationId xmlns:a16="http://schemas.microsoft.com/office/drawing/2014/main" id="{C3A20DAC-8C68-4F47-BF5F-91BEEB9C0A4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32757850"/>
          <a:ext cx="482600" cy="317500"/>
        </a:xfrm>
        <a:prstGeom prst="rect">
          <a:avLst/>
        </a:prstGeom>
      </xdr:spPr>
    </xdr:pic>
    <xdr:clientData/>
  </xdr:twoCellAnchor>
  <xdr:twoCellAnchor editAs="oneCell">
    <xdr:from>
      <xdr:col>1</xdr:col>
      <xdr:colOff>28575</xdr:colOff>
      <xdr:row>2512</xdr:row>
      <xdr:rowOff>161925</xdr:rowOff>
    </xdr:from>
    <xdr:to>
      <xdr:col>1</xdr:col>
      <xdr:colOff>511175</xdr:colOff>
      <xdr:row>2513</xdr:row>
      <xdr:rowOff>101600</xdr:rowOff>
    </xdr:to>
    <xdr:pic>
      <xdr:nvPicPr>
        <xdr:cNvPr id="8199" name="Subgraph-fagmyer">
          <a:extLst>
            <a:ext uri="{FF2B5EF4-FFF2-40B4-BE49-F238E27FC236}">
              <a16:creationId xmlns:a16="http://schemas.microsoft.com/office/drawing/2014/main" id="{51EC879A-CC87-43BC-BF4B-0909F43DC70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3126150"/>
          <a:ext cx="482600" cy="317500"/>
        </a:xfrm>
        <a:prstGeom prst="rect">
          <a:avLst/>
        </a:prstGeom>
      </xdr:spPr>
    </xdr:pic>
    <xdr:clientData/>
  </xdr:twoCellAnchor>
  <xdr:twoCellAnchor editAs="oneCell">
    <xdr:from>
      <xdr:col>1</xdr:col>
      <xdr:colOff>28575</xdr:colOff>
      <xdr:row>2513</xdr:row>
      <xdr:rowOff>158750</xdr:rowOff>
    </xdr:from>
    <xdr:to>
      <xdr:col>1</xdr:col>
      <xdr:colOff>511175</xdr:colOff>
      <xdr:row>2514</xdr:row>
      <xdr:rowOff>104775</xdr:rowOff>
    </xdr:to>
    <xdr:pic>
      <xdr:nvPicPr>
        <xdr:cNvPr id="8201" name="Subgraph-NoahPollak">
          <a:extLst>
            <a:ext uri="{FF2B5EF4-FFF2-40B4-BE49-F238E27FC236}">
              <a16:creationId xmlns:a16="http://schemas.microsoft.com/office/drawing/2014/main" id="{1D1FAF12-271A-4FB4-9B3E-FE26532D518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3494450"/>
          <a:ext cx="482600" cy="317500"/>
        </a:xfrm>
        <a:prstGeom prst="rect">
          <a:avLst/>
        </a:prstGeom>
      </xdr:spPr>
    </xdr:pic>
    <xdr:clientData/>
  </xdr:twoCellAnchor>
  <xdr:twoCellAnchor editAs="oneCell">
    <xdr:from>
      <xdr:col>1</xdr:col>
      <xdr:colOff>28575</xdr:colOff>
      <xdr:row>2514</xdr:row>
      <xdr:rowOff>155575</xdr:rowOff>
    </xdr:from>
    <xdr:to>
      <xdr:col>1</xdr:col>
      <xdr:colOff>511175</xdr:colOff>
      <xdr:row>2515</xdr:row>
      <xdr:rowOff>101600</xdr:rowOff>
    </xdr:to>
    <xdr:pic>
      <xdr:nvPicPr>
        <xdr:cNvPr id="8203" name="Subgraph-TrumpCard177620">
          <a:extLst>
            <a:ext uri="{FF2B5EF4-FFF2-40B4-BE49-F238E27FC236}">
              <a16:creationId xmlns:a16="http://schemas.microsoft.com/office/drawing/2014/main" id="{E71A37B0-8AEC-4AFF-B656-C81DB76C25E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3862750"/>
          <a:ext cx="482600" cy="317500"/>
        </a:xfrm>
        <a:prstGeom prst="rect">
          <a:avLst/>
        </a:prstGeom>
      </xdr:spPr>
    </xdr:pic>
    <xdr:clientData/>
  </xdr:twoCellAnchor>
  <xdr:twoCellAnchor editAs="oneCell">
    <xdr:from>
      <xdr:col>1</xdr:col>
      <xdr:colOff>28575</xdr:colOff>
      <xdr:row>2515</xdr:row>
      <xdr:rowOff>152400</xdr:rowOff>
    </xdr:from>
    <xdr:to>
      <xdr:col>1</xdr:col>
      <xdr:colOff>511175</xdr:colOff>
      <xdr:row>2516</xdr:row>
      <xdr:rowOff>104775</xdr:rowOff>
    </xdr:to>
    <xdr:pic>
      <xdr:nvPicPr>
        <xdr:cNvPr id="8205" name="Subgraph-SuperMeatBoy">
          <a:extLst>
            <a:ext uri="{FF2B5EF4-FFF2-40B4-BE49-F238E27FC236}">
              <a16:creationId xmlns:a16="http://schemas.microsoft.com/office/drawing/2014/main" id="{8C1303F8-EF0E-48E0-AFD2-E12DDFC7EFA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34231050"/>
          <a:ext cx="482600" cy="317500"/>
        </a:xfrm>
        <a:prstGeom prst="rect">
          <a:avLst/>
        </a:prstGeom>
      </xdr:spPr>
    </xdr:pic>
    <xdr:clientData/>
  </xdr:twoCellAnchor>
  <xdr:twoCellAnchor editAs="oneCell">
    <xdr:from>
      <xdr:col>1</xdr:col>
      <xdr:colOff>28575</xdr:colOff>
      <xdr:row>2516</xdr:row>
      <xdr:rowOff>149225</xdr:rowOff>
    </xdr:from>
    <xdr:to>
      <xdr:col>1</xdr:col>
      <xdr:colOff>511175</xdr:colOff>
      <xdr:row>2517</xdr:row>
      <xdr:rowOff>95250</xdr:rowOff>
    </xdr:to>
    <xdr:pic>
      <xdr:nvPicPr>
        <xdr:cNvPr id="8207" name="Subgraph-edwardnelson4tn">
          <a:extLst>
            <a:ext uri="{FF2B5EF4-FFF2-40B4-BE49-F238E27FC236}">
              <a16:creationId xmlns:a16="http://schemas.microsoft.com/office/drawing/2014/main" id="{B2922117-FB82-470C-B621-4DE771D5E82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34599350"/>
          <a:ext cx="482600" cy="317500"/>
        </a:xfrm>
        <a:prstGeom prst="rect">
          <a:avLst/>
        </a:prstGeom>
      </xdr:spPr>
    </xdr:pic>
    <xdr:clientData/>
  </xdr:twoCellAnchor>
  <xdr:twoCellAnchor editAs="oneCell">
    <xdr:from>
      <xdr:col>1</xdr:col>
      <xdr:colOff>28575</xdr:colOff>
      <xdr:row>2517</xdr:row>
      <xdr:rowOff>146050</xdr:rowOff>
    </xdr:from>
    <xdr:to>
      <xdr:col>1</xdr:col>
      <xdr:colOff>511175</xdr:colOff>
      <xdr:row>2518</xdr:row>
      <xdr:rowOff>92075</xdr:rowOff>
    </xdr:to>
    <xdr:pic>
      <xdr:nvPicPr>
        <xdr:cNvPr id="8209" name="Subgraph-ChrisMurphyCT">
          <a:extLst>
            <a:ext uri="{FF2B5EF4-FFF2-40B4-BE49-F238E27FC236}">
              <a16:creationId xmlns:a16="http://schemas.microsoft.com/office/drawing/2014/main" id="{49CFBA24-42ED-4775-9997-C4BEC51253D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4967650"/>
          <a:ext cx="482600" cy="317500"/>
        </a:xfrm>
        <a:prstGeom prst="rect">
          <a:avLst/>
        </a:prstGeom>
      </xdr:spPr>
    </xdr:pic>
    <xdr:clientData/>
  </xdr:twoCellAnchor>
  <xdr:twoCellAnchor editAs="oneCell">
    <xdr:from>
      <xdr:col>1</xdr:col>
      <xdr:colOff>28575</xdr:colOff>
      <xdr:row>2518</xdr:row>
      <xdr:rowOff>142875</xdr:rowOff>
    </xdr:from>
    <xdr:to>
      <xdr:col>1</xdr:col>
      <xdr:colOff>511175</xdr:colOff>
      <xdr:row>2519</xdr:row>
      <xdr:rowOff>82550</xdr:rowOff>
    </xdr:to>
    <xdr:pic>
      <xdr:nvPicPr>
        <xdr:cNvPr id="8211" name="Subgraph-ShirleyDebalsi">
          <a:extLst>
            <a:ext uri="{FF2B5EF4-FFF2-40B4-BE49-F238E27FC236}">
              <a16:creationId xmlns:a16="http://schemas.microsoft.com/office/drawing/2014/main" id="{6A622DFE-27AB-49DE-BF40-BF87D7891F7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35335950"/>
          <a:ext cx="482600" cy="317500"/>
        </a:xfrm>
        <a:prstGeom prst="rect">
          <a:avLst/>
        </a:prstGeom>
      </xdr:spPr>
    </xdr:pic>
    <xdr:clientData/>
  </xdr:twoCellAnchor>
  <xdr:twoCellAnchor editAs="oneCell">
    <xdr:from>
      <xdr:col>1</xdr:col>
      <xdr:colOff>28575</xdr:colOff>
      <xdr:row>2519</xdr:row>
      <xdr:rowOff>139700</xdr:rowOff>
    </xdr:from>
    <xdr:to>
      <xdr:col>1</xdr:col>
      <xdr:colOff>511175</xdr:colOff>
      <xdr:row>2520</xdr:row>
      <xdr:rowOff>85725</xdr:rowOff>
    </xdr:to>
    <xdr:pic>
      <xdr:nvPicPr>
        <xdr:cNvPr id="8213" name="Subgraph-ActuaLitte">
          <a:extLst>
            <a:ext uri="{FF2B5EF4-FFF2-40B4-BE49-F238E27FC236}">
              <a16:creationId xmlns:a16="http://schemas.microsoft.com/office/drawing/2014/main" id="{53C0F14B-D827-45D8-B231-AAD0A8F1F17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5704250"/>
          <a:ext cx="482600" cy="317500"/>
        </a:xfrm>
        <a:prstGeom prst="rect">
          <a:avLst/>
        </a:prstGeom>
      </xdr:spPr>
    </xdr:pic>
    <xdr:clientData/>
  </xdr:twoCellAnchor>
  <xdr:twoCellAnchor editAs="oneCell">
    <xdr:from>
      <xdr:col>1</xdr:col>
      <xdr:colOff>28575</xdr:colOff>
      <xdr:row>2520</xdr:row>
      <xdr:rowOff>136525</xdr:rowOff>
    </xdr:from>
    <xdr:to>
      <xdr:col>1</xdr:col>
      <xdr:colOff>511175</xdr:colOff>
      <xdr:row>2521</xdr:row>
      <xdr:rowOff>82550</xdr:rowOff>
    </xdr:to>
    <xdr:pic>
      <xdr:nvPicPr>
        <xdr:cNvPr id="8215" name="Subgraph-ArthurSchwartz">
          <a:extLst>
            <a:ext uri="{FF2B5EF4-FFF2-40B4-BE49-F238E27FC236}">
              <a16:creationId xmlns:a16="http://schemas.microsoft.com/office/drawing/2014/main" id="{E541EFB9-BD14-461D-9A3F-2A42FD7E17D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6072550"/>
          <a:ext cx="482600" cy="317500"/>
        </a:xfrm>
        <a:prstGeom prst="rect">
          <a:avLst/>
        </a:prstGeom>
      </xdr:spPr>
    </xdr:pic>
    <xdr:clientData/>
  </xdr:twoCellAnchor>
  <xdr:twoCellAnchor editAs="oneCell">
    <xdr:from>
      <xdr:col>1</xdr:col>
      <xdr:colOff>28575</xdr:colOff>
      <xdr:row>2521</xdr:row>
      <xdr:rowOff>133350</xdr:rowOff>
    </xdr:from>
    <xdr:to>
      <xdr:col>1</xdr:col>
      <xdr:colOff>511175</xdr:colOff>
      <xdr:row>2522</xdr:row>
      <xdr:rowOff>85725</xdr:rowOff>
    </xdr:to>
    <xdr:pic>
      <xdr:nvPicPr>
        <xdr:cNvPr id="8217" name="Subgraph-WKRG">
          <a:extLst>
            <a:ext uri="{FF2B5EF4-FFF2-40B4-BE49-F238E27FC236}">
              <a16:creationId xmlns:a16="http://schemas.microsoft.com/office/drawing/2014/main" id="{A2E6C5A0-32BC-44CD-9197-88734F0874F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36440850"/>
          <a:ext cx="482600" cy="317500"/>
        </a:xfrm>
        <a:prstGeom prst="rect">
          <a:avLst/>
        </a:prstGeom>
      </xdr:spPr>
    </xdr:pic>
    <xdr:clientData/>
  </xdr:twoCellAnchor>
  <xdr:twoCellAnchor editAs="oneCell">
    <xdr:from>
      <xdr:col>1</xdr:col>
      <xdr:colOff>28575</xdr:colOff>
      <xdr:row>2522</xdr:row>
      <xdr:rowOff>130175</xdr:rowOff>
    </xdr:from>
    <xdr:to>
      <xdr:col>1</xdr:col>
      <xdr:colOff>511175</xdr:colOff>
      <xdr:row>2523</xdr:row>
      <xdr:rowOff>76200</xdr:rowOff>
    </xdr:to>
    <xdr:pic>
      <xdr:nvPicPr>
        <xdr:cNvPr id="8219" name="Subgraph-callmebratt2">
          <a:extLst>
            <a:ext uri="{FF2B5EF4-FFF2-40B4-BE49-F238E27FC236}">
              <a16:creationId xmlns:a16="http://schemas.microsoft.com/office/drawing/2014/main" id="{78E2C624-8F98-4709-B8A5-9B8566077CD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36809150"/>
          <a:ext cx="482600" cy="317500"/>
        </a:xfrm>
        <a:prstGeom prst="rect">
          <a:avLst/>
        </a:prstGeom>
      </xdr:spPr>
    </xdr:pic>
    <xdr:clientData/>
  </xdr:twoCellAnchor>
  <xdr:twoCellAnchor editAs="oneCell">
    <xdr:from>
      <xdr:col>1</xdr:col>
      <xdr:colOff>28575</xdr:colOff>
      <xdr:row>2523</xdr:row>
      <xdr:rowOff>127000</xdr:rowOff>
    </xdr:from>
    <xdr:to>
      <xdr:col>1</xdr:col>
      <xdr:colOff>511175</xdr:colOff>
      <xdr:row>2524</xdr:row>
      <xdr:rowOff>73025</xdr:rowOff>
    </xdr:to>
    <xdr:pic>
      <xdr:nvPicPr>
        <xdr:cNvPr id="8221" name="Subgraph-jennifercrossl5">
          <a:extLst>
            <a:ext uri="{FF2B5EF4-FFF2-40B4-BE49-F238E27FC236}">
              <a16:creationId xmlns:a16="http://schemas.microsoft.com/office/drawing/2014/main" id="{25135CF3-1D9D-4F5E-8E0A-5F60A5F63E6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37177450"/>
          <a:ext cx="482600" cy="317500"/>
        </a:xfrm>
        <a:prstGeom prst="rect">
          <a:avLst/>
        </a:prstGeom>
      </xdr:spPr>
    </xdr:pic>
    <xdr:clientData/>
  </xdr:twoCellAnchor>
  <xdr:twoCellAnchor editAs="oneCell">
    <xdr:from>
      <xdr:col>1</xdr:col>
      <xdr:colOff>28575</xdr:colOff>
      <xdr:row>2524</xdr:row>
      <xdr:rowOff>123825</xdr:rowOff>
    </xdr:from>
    <xdr:to>
      <xdr:col>1</xdr:col>
      <xdr:colOff>511175</xdr:colOff>
      <xdr:row>2525</xdr:row>
      <xdr:rowOff>63500</xdr:rowOff>
    </xdr:to>
    <xdr:pic>
      <xdr:nvPicPr>
        <xdr:cNvPr id="8223" name="Subgraph-djred678">
          <a:extLst>
            <a:ext uri="{FF2B5EF4-FFF2-40B4-BE49-F238E27FC236}">
              <a16:creationId xmlns:a16="http://schemas.microsoft.com/office/drawing/2014/main" id="{6EF9C50A-CB20-4969-84DE-2283F5AFA5C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37545750"/>
          <a:ext cx="482600" cy="317500"/>
        </a:xfrm>
        <a:prstGeom prst="rect">
          <a:avLst/>
        </a:prstGeom>
      </xdr:spPr>
    </xdr:pic>
    <xdr:clientData/>
  </xdr:twoCellAnchor>
  <xdr:twoCellAnchor editAs="oneCell">
    <xdr:from>
      <xdr:col>1</xdr:col>
      <xdr:colOff>28575</xdr:colOff>
      <xdr:row>2525</xdr:row>
      <xdr:rowOff>120650</xdr:rowOff>
    </xdr:from>
    <xdr:to>
      <xdr:col>1</xdr:col>
      <xdr:colOff>511175</xdr:colOff>
      <xdr:row>2526</xdr:row>
      <xdr:rowOff>66675</xdr:rowOff>
    </xdr:to>
    <xdr:pic>
      <xdr:nvPicPr>
        <xdr:cNvPr id="8225" name="Subgraph-Pecafan">
          <a:extLst>
            <a:ext uri="{FF2B5EF4-FFF2-40B4-BE49-F238E27FC236}">
              <a16:creationId xmlns:a16="http://schemas.microsoft.com/office/drawing/2014/main" id="{16A367F8-2655-4A6F-B20A-C211BA5EFEA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7914050"/>
          <a:ext cx="482600" cy="317500"/>
        </a:xfrm>
        <a:prstGeom prst="rect">
          <a:avLst/>
        </a:prstGeom>
      </xdr:spPr>
    </xdr:pic>
    <xdr:clientData/>
  </xdr:twoCellAnchor>
  <xdr:twoCellAnchor editAs="oneCell">
    <xdr:from>
      <xdr:col>1</xdr:col>
      <xdr:colOff>28575</xdr:colOff>
      <xdr:row>2526</xdr:row>
      <xdr:rowOff>117475</xdr:rowOff>
    </xdr:from>
    <xdr:to>
      <xdr:col>1</xdr:col>
      <xdr:colOff>511175</xdr:colOff>
      <xdr:row>2527</xdr:row>
      <xdr:rowOff>63500</xdr:rowOff>
    </xdr:to>
    <xdr:pic>
      <xdr:nvPicPr>
        <xdr:cNvPr id="8227" name="Subgraph-norcalcop">
          <a:extLst>
            <a:ext uri="{FF2B5EF4-FFF2-40B4-BE49-F238E27FC236}">
              <a16:creationId xmlns:a16="http://schemas.microsoft.com/office/drawing/2014/main" id="{646A1BA6-AFB7-45E1-AA0B-055045B80A4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8282350"/>
          <a:ext cx="482600" cy="317500"/>
        </a:xfrm>
        <a:prstGeom prst="rect">
          <a:avLst/>
        </a:prstGeom>
      </xdr:spPr>
    </xdr:pic>
    <xdr:clientData/>
  </xdr:twoCellAnchor>
  <xdr:twoCellAnchor editAs="oneCell">
    <xdr:from>
      <xdr:col>1</xdr:col>
      <xdr:colOff>28575</xdr:colOff>
      <xdr:row>2527</xdr:row>
      <xdr:rowOff>114300</xdr:rowOff>
    </xdr:from>
    <xdr:to>
      <xdr:col>1</xdr:col>
      <xdr:colOff>511175</xdr:colOff>
      <xdr:row>2528</xdr:row>
      <xdr:rowOff>66675</xdr:rowOff>
    </xdr:to>
    <xdr:pic>
      <xdr:nvPicPr>
        <xdr:cNvPr id="8229" name="Subgraph-TrevorCoultMC">
          <a:extLst>
            <a:ext uri="{FF2B5EF4-FFF2-40B4-BE49-F238E27FC236}">
              <a16:creationId xmlns:a16="http://schemas.microsoft.com/office/drawing/2014/main" id="{A399C732-4741-45B5-9FEE-A60750B819E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8650650"/>
          <a:ext cx="482600" cy="317500"/>
        </a:xfrm>
        <a:prstGeom prst="rect">
          <a:avLst/>
        </a:prstGeom>
      </xdr:spPr>
    </xdr:pic>
    <xdr:clientData/>
  </xdr:twoCellAnchor>
  <xdr:twoCellAnchor editAs="oneCell">
    <xdr:from>
      <xdr:col>1</xdr:col>
      <xdr:colOff>28575</xdr:colOff>
      <xdr:row>2528</xdr:row>
      <xdr:rowOff>111125</xdr:rowOff>
    </xdr:from>
    <xdr:to>
      <xdr:col>1</xdr:col>
      <xdr:colOff>511175</xdr:colOff>
      <xdr:row>2529</xdr:row>
      <xdr:rowOff>57150</xdr:rowOff>
    </xdr:to>
    <xdr:pic>
      <xdr:nvPicPr>
        <xdr:cNvPr id="8231" name="Subgraph-EnglishAndProu3">
          <a:extLst>
            <a:ext uri="{FF2B5EF4-FFF2-40B4-BE49-F238E27FC236}">
              <a16:creationId xmlns:a16="http://schemas.microsoft.com/office/drawing/2014/main" id="{B6D2B87F-6264-491E-92A1-0E9900AF53E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9018950"/>
          <a:ext cx="482600" cy="317500"/>
        </a:xfrm>
        <a:prstGeom prst="rect">
          <a:avLst/>
        </a:prstGeom>
      </xdr:spPr>
    </xdr:pic>
    <xdr:clientData/>
  </xdr:twoCellAnchor>
  <xdr:twoCellAnchor editAs="oneCell">
    <xdr:from>
      <xdr:col>1</xdr:col>
      <xdr:colOff>28575</xdr:colOff>
      <xdr:row>2529</xdr:row>
      <xdr:rowOff>107950</xdr:rowOff>
    </xdr:from>
    <xdr:to>
      <xdr:col>1</xdr:col>
      <xdr:colOff>511175</xdr:colOff>
      <xdr:row>2530</xdr:row>
      <xdr:rowOff>53975</xdr:rowOff>
    </xdr:to>
    <xdr:pic>
      <xdr:nvPicPr>
        <xdr:cNvPr id="8233" name="Subgraph-pm2funny">
          <a:extLst>
            <a:ext uri="{FF2B5EF4-FFF2-40B4-BE49-F238E27FC236}">
              <a16:creationId xmlns:a16="http://schemas.microsoft.com/office/drawing/2014/main" id="{60F80CC8-DA5E-42BD-99F6-4A71A79C322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39387250"/>
          <a:ext cx="482600" cy="317500"/>
        </a:xfrm>
        <a:prstGeom prst="rect">
          <a:avLst/>
        </a:prstGeom>
      </xdr:spPr>
    </xdr:pic>
    <xdr:clientData/>
  </xdr:twoCellAnchor>
  <xdr:twoCellAnchor editAs="oneCell">
    <xdr:from>
      <xdr:col>1</xdr:col>
      <xdr:colOff>28575</xdr:colOff>
      <xdr:row>2530</xdr:row>
      <xdr:rowOff>104775</xdr:rowOff>
    </xdr:from>
    <xdr:to>
      <xdr:col>1</xdr:col>
      <xdr:colOff>511175</xdr:colOff>
      <xdr:row>2531</xdr:row>
      <xdr:rowOff>44450</xdr:rowOff>
    </xdr:to>
    <xdr:pic>
      <xdr:nvPicPr>
        <xdr:cNvPr id="8235" name="Subgraph-cmarcus65">
          <a:extLst>
            <a:ext uri="{FF2B5EF4-FFF2-40B4-BE49-F238E27FC236}">
              <a16:creationId xmlns:a16="http://schemas.microsoft.com/office/drawing/2014/main" id="{C2FC9B5E-6C3E-4FE3-9A0B-7BF5C148F8F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39755550"/>
          <a:ext cx="482600" cy="317500"/>
        </a:xfrm>
        <a:prstGeom prst="rect">
          <a:avLst/>
        </a:prstGeom>
      </xdr:spPr>
    </xdr:pic>
    <xdr:clientData/>
  </xdr:twoCellAnchor>
  <xdr:twoCellAnchor editAs="oneCell">
    <xdr:from>
      <xdr:col>1</xdr:col>
      <xdr:colOff>28575</xdr:colOff>
      <xdr:row>2531</xdr:row>
      <xdr:rowOff>101600</xdr:rowOff>
    </xdr:from>
    <xdr:to>
      <xdr:col>1</xdr:col>
      <xdr:colOff>511175</xdr:colOff>
      <xdr:row>2532</xdr:row>
      <xdr:rowOff>47625</xdr:rowOff>
    </xdr:to>
    <xdr:pic>
      <xdr:nvPicPr>
        <xdr:cNvPr id="8237" name="Subgraph-TheRock">
          <a:extLst>
            <a:ext uri="{FF2B5EF4-FFF2-40B4-BE49-F238E27FC236}">
              <a16:creationId xmlns:a16="http://schemas.microsoft.com/office/drawing/2014/main" id="{89E689BF-3044-471B-B570-1EB87193013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0123850"/>
          <a:ext cx="482600" cy="317500"/>
        </a:xfrm>
        <a:prstGeom prst="rect">
          <a:avLst/>
        </a:prstGeom>
      </xdr:spPr>
    </xdr:pic>
    <xdr:clientData/>
  </xdr:twoCellAnchor>
  <xdr:twoCellAnchor editAs="oneCell">
    <xdr:from>
      <xdr:col>1</xdr:col>
      <xdr:colOff>28575</xdr:colOff>
      <xdr:row>2532</xdr:row>
      <xdr:rowOff>98425</xdr:rowOff>
    </xdr:from>
    <xdr:to>
      <xdr:col>1</xdr:col>
      <xdr:colOff>511175</xdr:colOff>
      <xdr:row>2533</xdr:row>
      <xdr:rowOff>44450</xdr:rowOff>
    </xdr:to>
    <xdr:pic>
      <xdr:nvPicPr>
        <xdr:cNvPr id="8239" name="Subgraph-autumspice">
          <a:extLst>
            <a:ext uri="{FF2B5EF4-FFF2-40B4-BE49-F238E27FC236}">
              <a16:creationId xmlns:a16="http://schemas.microsoft.com/office/drawing/2014/main" id="{23D8C45A-31D8-44FF-A3E0-E795D4DB923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0492150"/>
          <a:ext cx="482600" cy="317500"/>
        </a:xfrm>
        <a:prstGeom prst="rect">
          <a:avLst/>
        </a:prstGeom>
      </xdr:spPr>
    </xdr:pic>
    <xdr:clientData/>
  </xdr:twoCellAnchor>
  <xdr:twoCellAnchor editAs="oneCell">
    <xdr:from>
      <xdr:col>1</xdr:col>
      <xdr:colOff>28575</xdr:colOff>
      <xdr:row>2533</xdr:row>
      <xdr:rowOff>95250</xdr:rowOff>
    </xdr:from>
    <xdr:to>
      <xdr:col>1</xdr:col>
      <xdr:colOff>511175</xdr:colOff>
      <xdr:row>2534</xdr:row>
      <xdr:rowOff>47625</xdr:rowOff>
    </xdr:to>
    <xdr:pic>
      <xdr:nvPicPr>
        <xdr:cNvPr id="8241" name="Subgraph-rhinosoros">
          <a:extLst>
            <a:ext uri="{FF2B5EF4-FFF2-40B4-BE49-F238E27FC236}">
              <a16:creationId xmlns:a16="http://schemas.microsoft.com/office/drawing/2014/main" id="{46ED21C9-672E-4C37-A6C8-CEA622A328A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40860450"/>
          <a:ext cx="482600" cy="317500"/>
        </a:xfrm>
        <a:prstGeom prst="rect">
          <a:avLst/>
        </a:prstGeom>
      </xdr:spPr>
    </xdr:pic>
    <xdr:clientData/>
  </xdr:twoCellAnchor>
  <xdr:twoCellAnchor editAs="oneCell">
    <xdr:from>
      <xdr:col>1</xdr:col>
      <xdr:colOff>28575</xdr:colOff>
      <xdr:row>2534</xdr:row>
      <xdr:rowOff>92075</xdr:rowOff>
    </xdr:from>
    <xdr:to>
      <xdr:col>1</xdr:col>
      <xdr:colOff>511175</xdr:colOff>
      <xdr:row>2535</xdr:row>
      <xdr:rowOff>38100</xdr:rowOff>
    </xdr:to>
    <xdr:pic>
      <xdr:nvPicPr>
        <xdr:cNvPr id="8243" name="Subgraph-brad_gohornsbkw">
          <a:extLst>
            <a:ext uri="{FF2B5EF4-FFF2-40B4-BE49-F238E27FC236}">
              <a16:creationId xmlns:a16="http://schemas.microsoft.com/office/drawing/2014/main" id="{533B0EA9-A9A3-4C2F-979A-FD441B3107A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41228750"/>
          <a:ext cx="482600" cy="317500"/>
        </a:xfrm>
        <a:prstGeom prst="rect">
          <a:avLst/>
        </a:prstGeom>
      </xdr:spPr>
    </xdr:pic>
    <xdr:clientData/>
  </xdr:twoCellAnchor>
  <xdr:twoCellAnchor editAs="oneCell">
    <xdr:from>
      <xdr:col>1</xdr:col>
      <xdr:colOff>28575</xdr:colOff>
      <xdr:row>2535</xdr:row>
      <xdr:rowOff>88900</xdr:rowOff>
    </xdr:from>
    <xdr:to>
      <xdr:col>1</xdr:col>
      <xdr:colOff>511175</xdr:colOff>
      <xdr:row>2536</xdr:row>
      <xdr:rowOff>34925</xdr:rowOff>
    </xdr:to>
    <xdr:pic>
      <xdr:nvPicPr>
        <xdr:cNvPr id="8245" name="Subgraph-MetaMishMish">
          <a:extLst>
            <a:ext uri="{FF2B5EF4-FFF2-40B4-BE49-F238E27FC236}">
              <a16:creationId xmlns:a16="http://schemas.microsoft.com/office/drawing/2014/main" id="{DA00C808-5350-4A75-B672-FFABBA497FE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1597050"/>
          <a:ext cx="482600" cy="317500"/>
        </a:xfrm>
        <a:prstGeom prst="rect">
          <a:avLst/>
        </a:prstGeom>
      </xdr:spPr>
    </xdr:pic>
    <xdr:clientData/>
  </xdr:twoCellAnchor>
  <xdr:twoCellAnchor editAs="oneCell">
    <xdr:from>
      <xdr:col>1</xdr:col>
      <xdr:colOff>28575</xdr:colOff>
      <xdr:row>2536</xdr:row>
      <xdr:rowOff>85725</xdr:rowOff>
    </xdr:from>
    <xdr:to>
      <xdr:col>1</xdr:col>
      <xdr:colOff>511175</xdr:colOff>
      <xdr:row>2537</xdr:row>
      <xdr:rowOff>25400</xdr:rowOff>
    </xdr:to>
    <xdr:pic>
      <xdr:nvPicPr>
        <xdr:cNvPr id="8247" name="Subgraph-HBO">
          <a:extLst>
            <a:ext uri="{FF2B5EF4-FFF2-40B4-BE49-F238E27FC236}">
              <a16:creationId xmlns:a16="http://schemas.microsoft.com/office/drawing/2014/main" id="{3AFF12C3-AD36-495F-8287-C9DBFF6E13EE}"/>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941965350"/>
          <a:ext cx="482600" cy="317500"/>
        </a:xfrm>
        <a:prstGeom prst="rect">
          <a:avLst/>
        </a:prstGeom>
      </xdr:spPr>
    </xdr:pic>
    <xdr:clientData/>
  </xdr:twoCellAnchor>
  <xdr:twoCellAnchor editAs="oneCell">
    <xdr:from>
      <xdr:col>1</xdr:col>
      <xdr:colOff>28575</xdr:colOff>
      <xdr:row>2537</xdr:row>
      <xdr:rowOff>82550</xdr:rowOff>
    </xdr:from>
    <xdr:to>
      <xdr:col>1</xdr:col>
      <xdr:colOff>511175</xdr:colOff>
      <xdr:row>2538</xdr:row>
      <xdr:rowOff>28575</xdr:rowOff>
    </xdr:to>
    <xdr:pic>
      <xdr:nvPicPr>
        <xdr:cNvPr id="8249" name="Subgraph-ATXFestival">
          <a:extLst>
            <a:ext uri="{FF2B5EF4-FFF2-40B4-BE49-F238E27FC236}">
              <a16:creationId xmlns:a16="http://schemas.microsoft.com/office/drawing/2014/main" id="{4F268AE2-0B9E-4620-847B-C30B74D63A2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2333650"/>
          <a:ext cx="482600" cy="317500"/>
        </a:xfrm>
        <a:prstGeom prst="rect">
          <a:avLst/>
        </a:prstGeom>
      </xdr:spPr>
    </xdr:pic>
    <xdr:clientData/>
  </xdr:twoCellAnchor>
  <xdr:twoCellAnchor editAs="oneCell">
    <xdr:from>
      <xdr:col>1</xdr:col>
      <xdr:colOff>28575</xdr:colOff>
      <xdr:row>2538</xdr:row>
      <xdr:rowOff>79375</xdr:rowOff>
    </xdr:from>
    <xdr:to>
      <xdr:col>1</xdr:col>
      <xdr:colOff>511175</xdr:colOff>
      <xdr:row>2539</xdr:row>
      <xdr:rowOff>25400</xdr:rowOff>
    </xdr:to>
    <xdr:pic>
      <xdr:nvPicPr>
        <xdr:cNvPr id="8251" name="Subgraph-MichaelaCoel">
          <a:extLst>
            <a:ext uri="{FF2B5EF4-FFF2-40B4-BE49-F238E27FC236}">
              <a16:creationId xmlns:a16="http://schemas.microsoft.com/office/drawing/2014/main" id="{2B46E782-4FB6-4264-80E8-C1554FBA90B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2701950"/>
          <a:ext cx="482600" cy="317500"/>
        </a:xfrm>
        <a:prstGeom prst="rect">
          <a:avLst/>
        </a:prstGeom>
      </xdr:spPr>
    </xdr:pic>
    <xdr:clientData/>
  </xdr:twoCellAnchor>
  <xdr:twoCellAnchor editAs="oneCell">
    <xdr:from>
      <xdr:col>1</xdr:col>
      <xdr:colOff>28575</xdr:colOff>
      <xdr:row>2539</xdr:row>
      <xdr:rowOff>76200</xdr:rowOff>
    </xdr:from>
    <xdr:to>
      <xdr:col>1</xdr:col>
      <xdr:colOff>511175</xdr:colOff>
      <xdr:row>2540</xdr:row>
      <xdr:rowOff>28575</xdr:rowOff>
    </xdr:to>
    <xdr:pic>
      <xdr:nvPicPr>
        <xdr:cNvPr id="8253" name="Subgraph-jamberstar">
          <a:extLst>
            <a:ext uri="{FF2B5EF4-FFF2-40B4-BE49-F238E27FC236}">
              <a16:creationId xmlns:a16="http://schemas.microsoft.com/office/drawing/2014/main" id="{BDE61874-83EC-45D9-BC59-624906E5053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3070250"/>
          <a:ext cx="482600" cy="317500"/>
        </a:xfrm>
        <a:prstGeom prst="rect">
          <a:avLst/>
        </a:prstGeom>
      </xdr:spPr>
    </xdr:pic>
    <xdr:clientData/>
  </xdr:twoCellAnchor>
  <xdr:twoCellAnchor editAs="oneCell">
    <xdr:from>
      <xdr:col>1</xdr:col>
      <xdr:colOff>28575</xdr:colOff>
      <xdr:row>2540</xdr:row>
      <xdr:rowOff>73025</xdr:rowOff>
    </xdr:from>
    <xdr:to>
      <xdr:col>1</xdr:col>
      <xdr:colOff>511175</xdr:colOff>
      <xdr:row>2541</xdr:row>
      <xdr:rowOff>19050</xdr:rowOff>
    </xdr:to>
    <xdr:pic>
      <xdr:nvPicPr>
        <xdr:cNvPr id="8255" name="Subgraph-Colts">
          <a:extLst>
            <a:ext uri="{FF2B5EF4-FFF2-40B4-BE49-F238E27FC236}">
              <a16:creationId xmlns:a16="http://schemas.microsoft.com/office/drawing/2014/main" id="{1DC58F45-2975-4A0F-B8F9-67EEE8F8B0A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3438550"/>
          <a:ext cx="482600" cy="317500"/>
        </a:xfrm>
        <a:prstGeom prst="rect">
          <a:avLst/>
        </a:prstGeom>
      </xdr:spPr>
    </xdr:pic>
    <xdr:clientData/>
  </xdr:twoCellAnchor>
  <xdr:twoCellAnchor editAs="oneCell">
    <xdr:from>
      <xdr:col>1</xdr:col>
      <xdr:colOff>28575</xdr:colOff>
      <xdr:row>2541</xdr:row>
      <xdr:rowOff>69850</xdr:rowOff>
    </xdr:from>
    <xdr:to>
      <xdr:col>1</xdr:col>
      <xdr:colOff>511175</xdr:colOff>
      <xdr:row>2542</xdr:row>
      <xdr:rowOff>15875</xdr:rowOff>
    </xdr:to>
    <xdr:pic>
      <xdr:nvPicPr>
        <xdr:cNvPr id="8257" name="Subgraph-C487162158">
          <a:extLst>
            <a:ext uri="{FF2B5EF4-FFF2-40B4-BE49-F238E27FC236}">
              <a16:creationId xmlns:a16="http://schemas.microsoft.com/office/drawing/2014/main" id="{822B4A57-98F7-4B5A-AD25-A3F1B7A6E52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3806850"/>
          <a:ext cx="482600" cy="317500"/>
        </a:xfrm>
        <a:prstGeom prst="rect">
          <a:avLst/>
        </a:prstGeom>
      </xdr:spPr>
    </xdr:pic>
    <xdr:clientData/>
  </xdr:twoCellAnchor>
  <xdr:twoCellAnchor editAs="oneCell">
    <xdr:from>
      <xdr:col>1</xdr:col>
      <xdr:colOff>28575</xdr:colOff>
      <xdr:row>2542</xdr:row>
      <xdr:rowOff>66675</xdr:rowOff>
    </xdr:from>
    <xdr:to>
      <xdr:col>1</xdr:col>
      <xdr:colOff>511175</xdr:colOff>
      <xdr:row>2543</xdr:row>
      <xdr:rowOff>6350</xdr:rowOff>
    </xdr:to>
    <xdr:pic>
      <xdr:nvPicPr>
        <xdr:cNvPr id="8259" name="Subgraph-AndieM43151505">
          <a:extLst>
            <a:ext uri="{FF2B5EF4-FFF2-40B4-BE49-F238E27FC236}">
              <a16:creationId xmlns:a16="http://schemas.microsoft.com/office/drawing/2014/main" id="{009126E7-92F5-4090-B9A3-560359E2236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44175150"/>
          <a:ext cx="482600" cy="317500"/>
        </a:xfrm>
        <a:prstGeom prst="rect">
          <a:avLst/>
        </a:prstGeom>
      </xdr:spPr>
    </xdr:pic>
    <xdr:clientData/>
  </xdr:twoCellAnchor>
  <xdr:twoCellAnchor editAs="oneCell">
    <xdr:from>
      <xdr:col>1</xdr:col>
      <xdr:colOff>28575</xdr:colOff>
      <xdr:row>2543</xdr:row>
      <xdr:rowOff>63500</xdr:rowOff>
    </xdr:from>
    <xdr:to>
      <xdr:col>1</xdr:col>
      <xdr:colOff>511175</xdr:colOff>
      <xdr:row>2544</xdr:row>
      <xdr:rowOff>9525</xdr:rowOff>
    </xdr:to>
    <xdr:pic>
      <xdr:nvPicPr>
        <xdr:cNvPr id="8261" name="Subgraph-redsteeze">
          <a:extLst>
            <a:ext uri="{FF2B5EF4-FFF2-40B4-BE49-F238E27FC236}">
              <a16:creationId xmlns:a16="http://schemas.microsoft.com/office/drawing/2014/main" id="{4DB0A162-367C-42FB-9D4A-67AFC2B462D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44543450"/>
          <a:ext cx="482600" cy="317500"/>
        </a:xfrm>
        <a:prstGeom prst="rect">
          <a:avLst/>
        </a:prstGeom>
      </xdr:spPr>
    </xdr:pic>
    <xdr:clientData/>
  </xdr:twoCellAnchor>
  <xdr:twoCellAnchor editAs="oneCell">
    <xdr:from>
      <xdr:col>1</xdr:col>
      <xdr:colOff>28575</xdr:colOff>
      <xdr:row>2544</xdr:row>
      <xdr:rowOff>60325</xdr:rowOff>
    </xdr:from>
    <xdr:to>
      <xdr:col>1</xdr:col>
      <xdr:colOff>511175</xdr:colOff>
      <xdr:row>2545</xdr:row>
      <xdr:rowOff>6350</xdr:rowOff>
    </xdr:to>
    <xdr:pic>
      <xdr:nvPicPr>
        <xdr:cNvPr id="8263" name="Subgraph-GeorgeForTheUSA">
          <a:extLst>
            <a:ext uri="{FF2B5EF4-FFF2-40B4-BE49-F238E27FC236}">
              <a16:creationId xmlns:a16="http://schemas.microsoft.com/office/drawing/2014/main" id="{B09A7A3D-CBB9-443B-A24E-5F4057D36BC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44911750"/>
          <a:ext cx="482600" cy="317500"/>
        </a:xfrm>
        <a:prstGeom prst="rect">
          <a:avLst/>
        </a:prstGeom>
      </xdr:spPr>
    </xdr:pic>
    <xdr:clientData/>
  </xdr:twoCellAnchor>
  <xdr:twoCellAnchor editAs="oneCell">
    <xdr:from>
      <xdr:col>1</xdr:col>
      <xdr:colOff>28575</xdr:colOff>
      <xdr:row>2545</xdr:row>
      <xdr:rowOff>57150</xdr:rowOff>
    </xdr:from>
    <xdr:to>
      <xdr:col>1</xdr:col>
      <xdr:colOff>511175</xdr:colOff>
      <xdr:row>2546</xdr:row>
      <xdr:rowOff>9525</xdr:rowOff>
    </xdr:to>
    <xdr:pic>
      <xdr:nvPicPr>
        <xdr:cNvPr id="8265" name="Subgraph-ReggieMillerTNT">
          <a:extLst>
            <a:ext uri="{FF2B5EF4-FFF2-40B4-BE49-F238E27FC236}">
              <a16:creationId xmlns:a16="http://schemas.microsoft.com/office/drawing/2014/main" id="{8B72A8CB-DA8C-4B3D-BE92-2D9F5840BD4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5280050"/>
          <a:ext cx="482600" cy="317500"/>
        </a:xfrm>
        <a:prstGeom prst="rect">
          <a:avLst/>
        </a:prstGeom>
      </xdr:spPr>
    </xdr:pic>
    <xdr:clientData/>
  </xdr:twoCellAnchor>
  <xdr:twoCellAnchor editAs="oneCell">
    <xdr:from>
      <xdr:col>1</xdr:col>
      <xdr:colOff>28575</xdr:colOff>
      <xdr:row>2546</xdr:row>
      <xdr:rowOff>53975</xdr:rowOff>
    </xdr:from>
    <xdr:to>
      <xdr:col>1</xdr:col>
      <xdr:colOff>511175</xdr:colOff>
      <xdr:row>2547</xdr:row>
      <xdr:rowOff>0</xdr:rowOff>
    </xdr:to>
    <xdr:pic>
      <xdr:nvPicPr>
        <xdr:cNvPr id="8267" name="Subgraph-TonyRushingNY">
          <a:extLst>
            <a:ext uri="{FF2B5EF4-FFF2-40B4-BE49-F238E27FC236}">
              <a16:creationId xmlns:a16="http://schemas.microsoft.com/office/drawing/2014/main" id="{E353A80C-40D0-44FB-834A-94863CBD93A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5648350"/>
          <a:ext cx="482600" cy="317500"/>
        </a:xfrm>
        <a:prstGeom prst="rect">
          <a:avLst/>
        </a:prstGeom>
      </xdr:spPr>
    </xdr:pic>
    <xdr:clientData/>
  </xdr:twoCellAnchor>
  <xdr:twoCellAnchor editAs="oneCell">
    <xdr:from>
      <xdr:col>1</xdr:col>
      <xdr:colOff>28575</xdr:colOff>
      <xdr:row>2547</xdr:row>
      <xdr:rowOff>50800</xdr:rowOff>
    </xdr:from>
    <xdr:to>
      <xdr:col>1</xdr:col>
      <xdr:colOff>511175</xdr:colOff>
      <xdr:row>2548</xdr:row>
      <xdr:rowOff>1058</xdr:rowOff>
    </xdr:to>
    <xdr:pic>
      <xdr:nvPicPr>
        <xdr:cNvPr id="8269" name="Subgraph-Selling53954523">
          <a:extLst>
            <a:ext uri="{FF2B5EF4-FFF2-40B4-BE49-F238E27FC236}">
              <a16:creationId xmlns:a16="http://schemas.microsoft.com/office/drawing/2014/main" id="{EBBD4C29-E54A-46C3-9D09-347B19F2CC4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6016650"/>
          <a:ext cx="482600" cy="317500"/>
        </a:xfrm>
        <a:prstGeom prst="rect">
          <a:avLst/>
        </a:prstGeom>
      </xdr:spPr>
    </xdr:pic>
    <xdr:clientData/>
  </xdr:twoCellAnchor>
  <xdr:twoCellAnchor editAs="oneCell">
    <xdr:from>
      <xdr:col>1</xdr:col>
      <xdr:colOff>28575</xdr:colOff>
      <xdr:row>2548</xdr:row>
      <xdr:rowOff>47625</xdr:rowOff>
    </xdr:from>
    <xdr:to>
      <xdr:col>1</xdr:col>
      <xdr:colOff>511175</xdr:colOff>
      <xdr:row>2549</xdr:row>
      <xdr:rowOff>1058</xdr:rowOff>
    </xdr:to>
    <xdr:pic>
      <xdr:nvPicPr>
        <xdr:cNvPr id="8271" name="Subgraph-BulachNicolas">
          <a:extLst>
            <a:ext uri="{FF2B5EF4-FFF2-40B4-BE49-F238E27FC236}">
              <a16:creationId xmlns:a16="http://schemas.microsoft.com/office/drawing/2014/main" id="{269FA4B5-4CBA-402C-9D03-E70CE5332A0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6384950"/>
          <a:ext cx="482600" cy="317500"/>
        </a:xfrm>
        <a:prstGeom prst="rect">
          <a:avLst/>
        </a:prstGeom>
      </xdr:spPr>
    </xdr:pic>
    <xdr:clientData/>
  </xdr:twoCellAnchor>
  <xdr:twoCellAnchor editAs="oneCell">
    <xdr:from>
      <xdr:col>1</xdr:col>
      <xdr:colOff>28575</xdr:colOff>
      <xdr:row>2549</xdr:row>
      <xdr:rowOff>44450</xdr:rowOff>
    </xdr:from>
    <xdr:to>
      <xdr:col>1</xdr:col>
      <xdr:colOff>511175</xdr:colOff>
      <xdr:row>2549</xdr:row>
      <xdr:rowOff>361950</xdr:rowOff>
    </xdr:to>
    <xdr:pic>
      <xdr:nvPicPr>
        <xdr:cNvPr id="8273" name="Subgraph-JTJANIEC">
          <a:extLst>
            <a:ext uri="{FF2B5EF4-FFF2-40B4-BE49-F238E27FC236}">
              <a16:creationId xmlns:a16="http://schemas.microsoft.com/office/drawing/2014/main" id="{FEE2692B-A0AC-48D4-902C-2D5AFCBEED6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6753250"/>
          <a:ext cx="482600" cy="317500"/>
        </a:xfrm>
        <a:prstGeom prst="rect">
          <a:avLst/>
        </a:prstGeom>
      </xdr:spPr>
    </xdr:pic>
    <xdr:clientData/>
  </xdr:twoCellAnchor>
  <xdr:twoCellAnchor editAs="oneCell">
    <xdr:from>
      <xdr:col>1</xdr:col>
      <xdr:colOff>28575</xdr:colOff>
      <xdr:row>2550</xdr:row>
      <xdr:rowOff>41275</xdr:rowOff>
    </xdr:from>
    <xdr:to>
      <xdr:col>1</xdr:col>
      <xdr:colOff>511175</xdr:colOff>
      <xdr:row>2550</xdr:row>
      <xdr:rowOff>358775</xdr:rowOff>
    </xdr:to>
    <xdr:pic>
      <xdr:nvPicPr>
        <xdr:cNvPr id="8275" name="Subgraph-LtAndyNorris">
          <a:extLst>
            <a:ext uri="{FF2B5EF4-FFF2-40B4-BE49-F238E27FC236}">
              <a16:creationId xmlns:a16="http://schemas.microsoft.com/office/drawing/2014/main" id="{65FAB51C-4CAA-4CFE-AF18-7C4AB8BAD23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47121550"/>
          <a:ext cx="482600" cy="317500"/>
        </a:xfrm>
        <a:prstGeom prst="rect">
          <a:avLst/>
        </a:prstGeom>
      </xdr:spPr>
    </xdr:pic>
    <xdr:clientData/>
  </xdr:twoCellAnchor>
  <xdr:twoCellAnchor editAs="oneCell">
    <xdr:from>
      <xdr:col>1</xdr:col>
      <xdr:colOff>28575</xdr:colOff>
      <xdr:row>2551</xdr:row>
      <xdr:rowOff>38100</xdr:rowOff>
    </xdr:from>
    <xdr:to>
      <xdr:col>1</xdr:col>
      <xdr:colOff>511175</xdr:colOff>
      <xdr:row>2551</xdr:row>
      <xdr:rowOff>349250</xdr:rowOff>
    </xdr:to>
    <xdr:pic>
      <xdr:nvPicPr>
        <xdr:cNvPr id="8277" name="Subgraph-OCSheriff">
          <a:extLst>
            <a:ext uri="{FF2B5EF4-FFF2-40B4-BE49-F238E27FC236}">
              <a16:creationId xmlns:a16="http://schemas.microsoft.com/office/drawing/2014/main" id="{69B9C4DD-D9B6-4052-B8CF-1B040B0F107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7489850"/>
          <a:ext cx="482600" cy="317500"/>
        </a:xfrm>
        <a:prstGeom prst="rect">
          <a:avLst/>
        </a:prstGeom>
      </xdr:spPr>
    </xdr:pic>
    <xdr:clientData/>
  </xdr:twoCellAnchor>
  <xdr:twoCellAnchor editAs="oneCell">
    <xdr:from>
      <xdr:col>1</xdr:col>
      <xdr:colOff>28575</xdr:colOff>
      <xdr:row>2552</xdr:row>
      <xdr:rowOff>34925</xdr:rowOff>
    </xdr:from>
    <xdr:to>
      <xdr:col>1</xdr:col>
      <xdr:colOff>511175</xdr:colOff>
      <xdr:row>2552</xdr:row>
      <xdr:rowOff>352425</xdr:rowOff>
    </xdr:to>
    <xdr:pic>
      <xdr:nvPicPr>
        <xdr:cNvPr id="8279" name="Subgraph-LadyPrimaDonald">
          <a:extLst>
            <a:ext uri="{FF2B5EF4-FFF2-40B4-BE49-F238E27FC236}">
              <a16:creationId xmlns:a16="http://schemas.microsoft.com/office/drawing/2014/main" id="{7FA0E4BC-1BF6-4F20-B373-1DE999B26E1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7858150"/>
          <a:ext cx="482600" cy="317500"/>
        </a:xfrm>
        <a:prstGeom prst="rect">
          <a:avLst/>
        </a:prstGeom>
      </xdr:spPr>
    </xdr:pic>
    <xdr:clientData/>
  </xdr:twoCellAnchor>
  <xdr:twoCellAnchor editAs="oneCell">
    <xdr:from>
      <xdr:col>1</xdr:col>
      <xdr:colOff>28575</xdr:colOff>
      <xdr:row>2553</xdr:row>
      <xdr:rowOff>31750</xdr:rowOff>
    </xdr:from>
    <xdr:to>
      <xdr:col>1</xdr:col>
      <xdr:colOff>511175</xdr:colOff>
      <xdr:row>2553</xdr:row>
      <xdr:rowOff>349250</xdr:rowOff>
    </xdr:to>
    <xdr:pic>
      <xdr:nvPicPr>
        <xdr:cNvPr id="8281" name="Subgraph-USAwareTexas">
          <a:extLst>
            <a:ext uri="{FF2B5EF4-FFF2-40B4-BE49-F238E27FC236}">
              <a16:creationId xmlns:a16="http://schemas.microsoft.com/office/drawing/2014/main" id="{C729D0F8-B894-4CE2-8430-26B16D27570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8226450"/>
          <a:ext cx="482600" cy="317500"/>
        </a:xfrm>
        <a:prstGeom prst="rect">
          <a:avLst/>
        </a:prstGeom>
      </xdr:spPr>
    </xdr:pic>
    <xdr:clientData/>
  </xdr:twoCellAnchor>
  <xdr:twoCellAnchor editAs="oneCell">
    <xdr:from>
      <xdr:col>1</xdr:col>
      <xdr:colOff>28575</xdr:colOff>
      <xdr:row>2554</xdr:row>
      <xdr:rowOff>28575</xdr:rowOff>
    </xdr:from>
    <xdr:to>
      <xdr:col>1</xdr:col>
      <xdr:colOff>511175</xdr:colOff>
      <xdr:row>2554</xdr:row>
      <xdr:rowOff>352425</xdr:rowOff>
    </xdr:to>
    <xdr:pic>
      <xdr:nvPicPr>
        <xdr:cNvPr id="8283" name="Subgraph-cheddy_cpc">
          <a:extLst>
            <a:ext uri="{FF2B5EF4-FFF2-40B4-BE49-F238E27FC236}">
              <a16:creationId xmlns:a16="http://schemas.microsoft.com/office/drawing/2014/main" id="{EEBC7ABA-24DC-4680-8AFE-9F985C68D85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8594750"/>
          <a:ext cx="482600" cy="317500"/>
        </a:xfrm>
        <a:prstGeom prst="rect">
          <a:avLst/>
        </a:prstGeom>
      </xdr:spPr>
    </xdr:pic>
    <xdr:clientData/>
  </xdr:twoCellAnchor>
  <xdr:twoCellAnchor editAs="oneCell">
    <xdr:from>
      <xdr:col>1</xdr:col>
      <xdr:colOff>28575</xdr:colOff>
      <xdr:row>2555</xdr:row>
      <xdr:rowOff>25400</xdr:rowOff>
    </xdr:from>
    <xdr:to>
      <xdr:col>1</xdr:col>
      <xdr:colOff>511175</xdr:colOff>
      <xdr:row>2555</xdr:row>
      <xdr:rowOff>342900</xdr:rowOff>
    </xdr:to>
    <xdr:pic>
      <xdr:nvPicPr>
        <xdr:cNvPr id="8285" name="Subgraph-Moodyc2019">
          <a:extLst>
            <a:ext uri="{FF2B5EF4-FFF2-40B4-BE49-F238E27FC236}">
              <a16:creationId xmlns:a16="http://schemas.microsoft.com/office/drawing/2014/main" id="{E87A7CF0-7181-40D4-90A8-DCEFA57D9A7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48963050"/>
          <a:ext cx="482600" cy="317500"/>
        </a:xfrm>
        <a:prstGeom prst="rect">
          <a:avLst/>
        </a:prstGeom>
      </xdr:spPr>
    </xdr:pic>
    <xdr:clientData/>
  </xdr:twoCellAnchor>
  <xdr:twoCellAnchor editAs="oneCell">
    <xdr:from>
      <xdr:col>1</xdr:col>
      <xdr:colOff>28575</xdr:colOff>
      <xdr:row>2556</xdr:row>
      <xdr:rowOff>22225</xdr:rowOff>
    </xdr:from>
    <xdr:to>
      <xdr:col>1</xdr:col>
      <xdr:colOff>511175</xdr:colOff>
      <xdr:row>2556</xdr:row>
      <xdr:rowOff>339725</xdr:rowOff>
    </xdr:to>
    <xdr:pic>
      <xdr:nvPicPr>
        <xdr:cNvPr id="8287" name="Subgraph-LexzaS89">
          <a:extLst>
            <a:ext uri="{FF2B5EF4-FFF2-40B4-BE49-F238E27FC236}">
              <a16:creationId xmlns:a16="http://schemas.microsoft.com/office/drawing/2014/main" id="{E81B6E65-02F8-4DA8-973D-681FD92517F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49331350"/>
          <a:ext cx="482600" cy="317500"/>
        </a:xfrm>
        <a:prstGeom prst="rect">
          <a:avLst/>
        </a:prstGeom>
      </xdr:spPr>
    </xdr:pic>
    <xdr:clientData/>
  </xdr:twoCellAnchor>
  <xdr:twoCellAnchor editAs="oneCell">
    <xdr:from>
      <xdr:col>1</xdr:col>
      <xdr:colOff>28575</xdr:colOff>
      <xdr:row>2557</xdr:row>
      <xdr:rowOff>19050</xdr:rowOff>
    </xdr:from>
    <xdr:to>
      <xdr:col>1</xdr:col>
      <xdr:colOff>511175</xdr:colOff>
      <xdr:row>2557</xdr:row>
      <xdr:rowOff>330200</xdr:rowOff>
    </xdr:to>
    <xdr:pic>
      <xdr:nvPicPr>
        <xdr:cNvPr id="8289" name="Subgraph-Broncos">
          <a:extLst>
            <a:ext uri="{FF2B5EF4-FFF2-40B4-BE49-F238E27FC236}">
              <a16:creationId xmlns:a16="http://schemas.microsoft.com/office/drawing/2014/main" id="{067547E4-1E3B-4FC9-9660-3BA997C87E4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49699650"/>
          <a:ext cx="482600" cy="317500"/>
        </a:xfrm>
        <a:prstGeom prst="rect">
          <a:avLst/>
        </a:prstGeom>
      </xdr:spPr>
    </xdr:pic>
    <xdr:clientData/>
  </xdr:twoCellAnchor>
  <xdr:twoCellAnchor editAs="oneCell">
    <xdr:from>
      <xdr:col>1</xdr:col>
      <xdr:colOff>28575</xdr:colOff>
      <xdr:row>2558</xdr:row>
      <xdr:rowOff>15875</xdr:rowOff>
    </xdr:from>
    <xdr:to>
      <xdr:col>1</xdr:col>
      <xdr:colOff>511175</xdr:colOff>
      <xdr:row>2558</xdr:row>
      <xdr:rowOff>333375</xdr:rowOff>
    </xdr:to>
    <xdr:pic>
      <xdr:nvPicPr>
        <xdr:cNvPr id="8291" name="Subgraph-KarenAttiah">
          <a:extLst>
            <a:ext uri="{FF2B5EF4-FFF2-40B4-BE49-F238E27FC236}">
              <a16:creationId xmlns:a16="http://schemas.microsoft.com/office/drawing/2014/main" id="{A1CE6367-6086-444B-AD6C-C9939243F35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50067950"/>
          <a:ext cx="482600" cy="317500"/>
        </a:xfrm>
        <a:prstGeom prst="rect">
          <a:avLst/>
        </a:prstGeom>
      </xdr:spPr>
    </xdr:pic>
    <xdr:clientData/>
  </xdr:twoCellAnchor>
  <xdr:twoCellAnchor editAs="oneCell">
    <xdr:from>
      <xdr:col>1</xdr:col>
      <xdr:colOff>28575</xdr:colOff>
      <xdr:row>2559</xdr:row>
      <xdr:rowOff>12700</xdr:rowOff>
    </xdr:from>
    <xdr:to>
      <xdr:col>1</xdr:col>
      <xdr:colOff>511175</xdr:colOff>
      <xdr:row>2559</xdr:row>
      <xdr:rowOff>330200</xdr:rowOff>
    </xdr:to>
    <xdr:pic>
      <xdr:nvPicPr>
        <xdr:cNvPr id="8293" name="Subgraph-BBCWorld">
          <a:extLst>
            <a:ext uri="{FF2B5EF4-FFF2-40B4-BE49-F238E27FC236}">
              <a16:creationId xmlns:a16="http://schemas.microsoft.com/office/drawing/2014/main" id="{1FF9400B-8DE4-4735-8980-B58DCB5E14B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0436250"/>
          <a:ext cx="482600" cy="317500"/>
        </a:xfrm>
        <a:prstGeom prst="rect">
          <a:avLst/>
        </a:prstGeom>
      </xdr:spPr>
    </xdr:pic>
    <xdr:clientData/>
  </xdr:twoCellAnchor>
  <xdr:twoCellAnchor editAs="oneCell">
    <xdr:from>
      <xdr:col>1</xdr:col>
      <xdr:colOff>28575</xdr:colOff>
      <xdr:row>2560</xdr:row>
      <xdr:rowOff>9525</xdr:rowOff>
    </xdr:from>
    <xdr:to>
      <xdr:col>1</xdr:col>
      <xdr:colOff>511175</xdr:colOff>
      <xdr:row>2560</xdr:row>
      <xdr:rowOff>333375</xdr:rowOff>
    </xdr:to>
    <xdr:pic>
      <xdr:nvPicPr>
        <xdr:cNvPr id="8295" name="Subgraph-ari_russian">
          <a:extLst>
            <a:ext uri="{FF2B5EF4-FFF2-40B4-BE49-F238E27FC236}">
              <a16:creationId xmlns:a16="http://schemas.microsoft.com/office/drawing/2014/main" id="{27DDAB40-4A2C-451B-AC2A-3964B207734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0804550"/>
          <a:ext cx="482600" cy="317500"/>
        </a:xfrm>
        <a:prstGeom prst="rect">
          <a:avLst/>
        </a:prstGeom>
      </xdr:spPr>
    </xdr:pic>
    <xdr:clientData/>
  </xdr:twoCellAnchor>
  <xdr:twoCellAnchor editAs="oneCell">
    <xdr:from>
      <xdr:col>1</xdr:col>
      <xdr:colOff>28575</xdr:colOff>
      <xdr:row>2561</xdr:row>
      <xdr:rowOff>6350</xdr:rowOff>
    </xdr:from>
    <xdr:to>
      <xdr:col>1</xdr:col>
      <xdr:colOff>511175</xdr:colOff>
      <xdr:row>2561</xdr:row>
      <xdr:rowOff>323850</xdr:rowOff>
    </xdr:to>
    <xdr:pic>
      <xdr:nvPicPr>
        <xdr:cNvPr id="8297" name="Subgraph-davesouthdakota">
          <a:extLst>
            <a:ext uri="{FF2B5EF4-FFF2-40B4-BE49-F238E27FC236}">
              <a16:creationId xmlns:a16="http://schemas.microsoft.com/office/drawing/2014/main" id="{2486F8A9-ABD4-43C0-82D3-BA30390DC1A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1172850"/>
          <a:ext cx="482600" cy="317500"/>
        </a:xfrm>
        <a:prstGeom prst="rect">
          <a:avLst/>
        </a:prstGeom>
      </xdr:spPr>
    </xdr:pic>
    <xdr:clientData/>
  </xdr:twoCellAnchor>
  <xdr:twoCellAnchor editAs="oneCell">
    <xdr:from>
      <xdr:col>1</xdr:col>
      <xdr:colOff>28575</xdr:colOff>
      <xdr:row>2562</xdr:row>
      <xdr:rowOff>3175</xdr:rowOff>
    </xdr:from>
    <xdr:to>
      <xdr:col>1</xdr:col>
      <xdr:colOff>511175</xdr:colOff>
      <xdr:row>2562</xdr:row>
      <xdr:rowOff>320675</xdr:rowOff>
    </xdr:to>
    <xdr:pic>
      <xdr:nvPicPr>
        <xdr:cNvPr id="8299" name="Subgraph-BobbyMendez81">
          <a:extLst>
            <a:ext uri="{FF2B5EF4-FFF2-40B4-BE49-F238E27FC236}">
              <a16:creationId xmlns:a16="http://schemas.microsoft.com/office/drawing/2014/main" id="{CDE5DB6A-78B9-48EB-A9AB-741B0653DE02}"/>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951541150"/>
          <a:ext cx="482600" cy="317500"/>
        </a:xfrm>
        <a:prstGeom prst="rect">
          <a:avLst/>
        </a:prstGeom>
      </xdr:spPr>
    </xdr:pic>
    <xdr:clientData/>
  </xdr:twoCellAnchor>
  <xdr:twoCellAnchor editAs="oneCell">
    <xdr:from>
      <xdr:col>1</xdr:col>
      <xdr:colOff>28575</xdr:colOff>
      <xdr:row>2563</xdr:row>
      <xdr:rowOff>0</xdr:rowOff>
    </xdr:from>
    <xdr:to>
      <xdr:col>1</xdr:col>
      <xdr:colOff>511175</xdr:colOff>
      <xdr:row>2563</xdr:row>
      <xdr:rowOff>311150</xdr:rowOff>
    </xdr:to>
    <xdr:pic>
      <xdr:nvPicPr>
        <xdr:cNvPr id="8301" name="Subgraph-ohm_jewelry">
          <a:extLst>
            <a:ext uri="{FF2B5EF4-FFF2-40B4-BE49-F238E27FC236}">
              <a16:creationId xmlns:a16="http://schemas.microsoft.com/office/drawing/2014/main" id="{EF31B88A-622D-4F22-A4A8-1134947627B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51909450"/>
          <a:ext cx="482600" cy="317500"/>
        </a:xfrm>
        <a:prstGeom prst="rect">
          <a:avLst/>
        </a:prstGeom>
      </xdr:spPr>
    </xdr:pic>
    <xdr:clientData/>
  </xdr:twoCellAnchor>
  <xdr:twoCellAnchor editAs="oneCell">
    <xdr:from>
      <xdr:col>1</xdr:col>
      <xdr:colOff>28575</xdr:colOff>
      <xdr:row>2563</xdr:row>
      <xdr:rowOff>368300</xdr:rowOff>
    </xdr:from>
    <xdr:to>
      <xdr:col>1</xdr:col>
      <xdr:colOff>511175</xdr:colOff>
      <xdr:row>2564</xdr:row>
      <xdr:rowOff>314325</xdr:rowOff>
    </xdr:to>
    <xdr:pic>
      <xdr:nvPicPr>
        <xdr:cNvPr id="8303" name="Subgraph-Pwodzinski_0642">
          <a:extLst>
            <a:ext uri="{FF2B5EF4-FFF2-40B4-BE49-F238E27FC236}">
              <a16:creationId xmlns:a16="http://schemas.microsoft.com/office/drawing/2014/main" id="{71ED4E3C-6A52-49C9-B36E-4BC2A9A249D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2277750"/>
          <a:ext cx="482600" cy="317500"/>
        </a:xfrm>
        <a:prstGeom prst="rect">
          <a:avLst/>
        </a:prstGeom>
      </xdr:spPr>
    </xdr:pic>
    <xdr:clientData/>
  </xdr:twoCellAnchor>
  <xdr:twoCellAnchor editAs="oneCell">
    <xdr:from>
      <xdr:col>1</xdr:col>
      <xdr:colOff>28575</xdr:colOff>
      <xdr:row>2564</xdr:row>
      <xdr:rowOff>365125</xdr:rowOff>
    </xdr:from>
    <xdr:to>
      <xdr:col>1</xdr:col>
      <xdr:colOff>511175</xdr:colOff>
      <xdr:row>2565</xdr:row>
      <xdr:rowOff>311150</xdr:rowOff>
    </xdr:to>
    <xdr:pic>
      <xdr:nvPicPr>
        <xdr:cNvPr id="8305" name="Subgraph-janessacard1">
          <a:extLst>
            <a:ext uri="{FF2B5EF4-FFF2-40B4-BE49-F238E27FC236}">
              <a16:creationId xmlns:a16="http://schemas.microsoft.com/office/drawing/2014/main" id="{40DC468E-AD8A-41AF-8E25-EA4BAD1BCCA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2646050"/>
          <a:ext cx="482600" cy="317500"/>
        </a:xfrm>
        <a:prstGeom prst="rect">
          <a:avLst/>
        </a:prstGeom>
      </xdr:spPr>
    </xdr:pic>
    <xdr:clientData/>
  </xdr:twoCellAnchor>
  <xdr:twoCellAnchor editAs="oneCell">
    <xdr:from>
      <xdr:col>1</xdr:col>
      <xdr:colOff>28575</xdr:colOff>
      <xdr:row>2565</xdr:row>
      <xdr:rowOff>361950</xdr:rowOff>
    </xdr:from>
    <xdr:to>
      <xdr:col>1</xdr:col>
      <xdr:colOff>511175</xdr:colOff>
      <xdr:row>2566</xdr:row>
      <xdr:rowOff>314325</xdr:rowOff>
    </xdr:to>
    <xdr:pic>
      <xdr:nvPicPr>
        <xdr:cNvPr id="8307" name="Subgraph-LaOpinionLA">
          <a:extLst>
            <a:ext uri="{FF2B5EF4-FFF2-40B4-BE49-F238E27FC236}">
              <a16:creationId xmlns:a16="http://schemas.microsoft.com/office/drawing/2014/main" id="{F1FA0152-EB1F-48F9-99FC-BFD94F575C3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3014350"/>
          <a:ext cx="482600" cy="317500"/>
        </a:xfrm>
        <a:prstGeom prst="rect">
          <a:avLst/>
        </a:prstGeom>
      </xdr:spPr>
    </xdr:pic>
    <xdr:clientData/>
  </xdr:twoCellAnchor>
  <xdr:twoCellAnchor editAs="oneCell">
    <xdr:from>
      <xdr:col>1</xdr:col>
      <xdr:colOff>28575</xdr:colOff>
      <xdr:row>2566</xdr:row>
      <xdr:rowOff>358775</xdr:rowOff>
    </xdr:from>
    <xdr:to>
      <xdr:col>1</xdr:col>
      <xdr:colOff>511175</xdr:colOff>
      <xdr:row>2567</xdr:row>
      <xdr:rowOff>304800</xdr:rowOff>
    </xdr:to>
    <xdr:pic>
      <xdr:nvPicPr>
        <xdr:cNvPr id="8309" name="Subgraph-ARGtrumpista">
          <a:extLst>
            <a:ext uri="{FF2B5EF4-FFF2-40B4-BE49-F238E27FC236}">
              <a16:creationId xmlns:a16="http://schemas.microsoft.com/office/drawing/2014/main" id="{FFC127F7-B011-41F7-9991-ABED215AE53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53382650"/>
          <a:ext cx="482600" cy="317500"/>
        </a:xfrm>
        <a:prstGeom prst="rect">
          <a:avLst/>
        </a:prstGeom>
      </xdr:spPr>
    </xdr:pic>
    <xdr:clientData/>
  </xdr:twoCellAnchor>
  <xdr:twoCellAnchor editAs="oneCell">
    <xdr:from>
      <xdr:col>1</xdr:col>
      <xdr:colOff>28575</xdr:colOff>
      <xdr:row>2567</xdr:row>
      <xdr:rowOff>355600</xdr:rowOff>
    </xdr:from>
    <xdr:to>
      <xdr:col>1</xdr:col>
      <xdr:colOff>511175</xdr:colOff>
      <xdr:row>2568</xdr:row>
      <xdr:rowOff>301625</xdr:rowOff>
    </xdr:to>
    <xdr:pic>
      <xdr:nvPicPr>
        <xdr:cNvPr id="8311" name="Subgraph-PowerOfWords4U">
          <a:extLst>
            <a:ext uri="{FF2B5EF4-FFF2-40B4-BE49-F238E27FC236}">
              <a16:creationId xmlns:a16="http://schemas.microsoft.com/office/drawing/2014/main" id="{F6E6AD49-6905-4486-9543-FB333355880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53750950"/>
          <a:ext cx="482600" cy="317500"/>
        </a:xfrm>
        <a:prstGeom prst="rect">
          <a:avLst/>
        </a:prstGeom>
      </xdr:spPr>
    </xdr:pic>
    <xdr:clientData/>
  </xdr:twoCellAnchor>
  <xdr:twoCellAnchor editAs="oneCell">
    <xdr:from>
      <xdr:col>1</xdr:col>
      <xdr:colOff>28575</xdr:colOff>
      <xdr:row>2568</xdr:row>
      <xdr:rowOff>352425</xdr:rowOff>
    </xdr:from>
    <xdr:to>
      <xdr:col>1</xdr:col>
      <xdr:colOff>511175</xdr:colOff>
      <xdr:row>2569</xdr:row>
      <xdr:rowOff>292100</xdr:rowOff>
    </xdr:to>
    <xdr:pic>
      <xdr:nvPicPr>
        <xdr:cNvPr id="8313" name="Subgraph-BolsonaroSP">
          <a:extLst>
            <a:ext uri="{FF2B5EF4-FFF2-40B4-BE49-F238E27FC236}">
              <a16:creationId xmlns:a16="http://schemas.microsoft.com/office/drawing/2014/main" id="{A5B12685-DAB2-44DD-AC43-E9A64115749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4119250"/>
          <a:ext cx="482600" cy="317500"/>
        </a:xfrm>
        <a:prstGeom prst="rect">
          <a:avLst/>
        </a:prstGeom>
      </xdr:spPr>
    </xdr:pic>
    <xdr:clientData/>
  </xdr:twoCellAnchor>
  <xdr:twoCellAnchor editAs="oneCell">
    <xdr:from>
      <xdr:col>1</xdr:col>
      <xdr:colOff>28575</xdr:colOff>
      <xdr:row>2569</xdr:row>
      <xdr:rowOff>349250</xdr:rowOff>
    </xdr:from>
    <xdr:to>
      <xdr:col>1</xdr:col>
      <xdr:colOff>511175</xdr:colOff>
      <xdr:row>2570</xdr:row>
      <xdr:rowOff>295275</xdr:rowOff>
    </xdr:to>
    <xdr:pic>
      <xdr:nvPicPr>
        <xdr:cNvPr id="8315" name="Subgraph-anonymo58921522">
          <a:extLst>
            <a:ext uri="{FF2B5EF4-FFF2-40B4-BE49-F238E27FC236}">
              <a16:creationId xmlns:a16="http://schemas.microsoft.com/office/drawing/2014/main" id="{A950F46A-25CB-40C6-91D3-EDF27652267B}"/>
            </a:ext>
          </a:extLst>
        </xdr:cNvPr>
        <xdr:cNvPicPr>
          <a:picLocks/>
        </xdr:cNvPicPr>
      </xdr:nvPicPr>
      <xdr:blipFill>
        <a:blip xmlns:r="http://schemas.openxmlformats.org/officeDocument/2006/relationships" r:embed="rId702">
          <a:extLst>
            <a:ext uri="{28A0092B-C50C-407E-A947-70E740481C1C}">
              <a14:useLocalDpi xmlns:a14="http://schemas.microsoft.com/office/drawing/2010/main" val="0"/>
            </a:ext>
          </a:extLst>
        </a:blip>
        <a:stretch>
          <a:fillRect/>
        </a:stretch>
      </xdr:blipFill>
      <xdr:spPr>
        <a:xfrm>
          <a:off x="1047750" y="954487550"/>
          <a:ext cx="482600" cy="317500"/>
        </a:xfrm>
        <a:prstGeom prst="rect">
          <a:avLst/>
        </a:prstGeom>
      </xdr:spPr>
    </xdr:pic>
    <xdr:clientData/>
  </xdr:twoCellAnchor>
  <xdr:twoCellAnchor editAs="oneCell">
    <xdr:from>
      <xdr:col>1</xdr:col>
      <xdr:colOff>28575</xdr:colOff>
      <xdr:row>2570</xdr:row>
      <xdr:rowOff>346075</xdr:rowOff>
    </xdr:from>
    <xdr:to>
      <xdr:col>1</xdr:col>
      <xdr:colOff>511175</xdr:colOff>
      <xdr:row>2571</xdr:row>
      <xdr:rowOff>292100</xdr:rowOff>
    </xdr:to>
    <xdr:pic>
      <xdr:nvPicPr>
        <xdr:cNvPr id="8317" name="Subgraph-brzanonymous">
          <a:extLst>
            <a:ext uri="{FF2B5EF4-FFF2-40B4-BE49-F238E27FC236}">
              <a16:creationId xmlns:a16="http://schemas.microsoft.com/office/drawing/2014/main" id="{839B92A7-EECF-4BCE-8813-FEC22E3D6C33}"/>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954855850"/>
          <a:ext cx="482600" cy="317500"/>
        </a:xfrm>
        <a:prstGeom prst="rect">
          <a:avLst/>
        </a:prstGeom>
      </xdr:spPr>
    </xdr:pic>
    <xdr:clientData/>
  </xdr:twoCellAnchor>
  <xdr:twoCellAnchor editAs="oneCell">
    <xdr:from>
      <xdr:col>1</xdr:col>
      <xdr:colOff>28575</xdr:colOff>
      <xdr:row>2571</xdr:row>
      <xdr:rowOff>342900</xdr:rowOff>
    </xdr:from>
    <xdr:to>
      <xdr:col>1</xdr:col>
      <xdr:colOff>511175</xdr:colOff>
      <xdr:row>2572</xdr:row>
      <xdr:rowOff>295275</xdr:rowOff>
    </xdr:to>
    <xdr:pic>
      <xdr:nvPicPr>
        <xdr:cNvPr id="8319" name="Subgraph-brzanonymous_">
          <a:extLst>
            <a:ext uri="{FF2B5EF4-FFF2-40B4-BE49-F238E27FC236}">
              <a16:creationId xmlns:a16="http://schemas.microsoft.com/office/drawing/2014/main" id="{F5BC3C8A-1F70-48BB-A2E7-D8DB9A9CEBC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5224150"/>
          <a:ext cx="482600" cy="317500"/>
        </a:xfrm>
        <a:prstGeom prst="rect">
          <a:avLst/>
        </a:prstGeom>
      </xdr:spPr>
    </xdr:pic>
    <xdr:clientData/>
  </xdr:twoCellAnchor>
  <xdr:twoCellAnchor editAs="oneCell">
    <xdr:from>
      <xdr:col>1</xdr:col>
      <xdr:colOff>28575</xdr:colOff>
      <xdr:row>2572</xdr:row>
      <xdr:rowOff>339725</xdr:rowOff>
    </xdr:from>
    <xdr:to>
      <xdr:col>1</xdr:col>
      <xdr:colOff>511175</xdr:colOff>
      <xdr:row>2573</xdr:row>
      <xdr:rowOff>285750</xdr:rowOff>
    </xdr:to>
    <xdr:pic>
      <xdr:nvPicPr>
        <xdr:cNvPr id="8321" name="Subgraph-BradfordPearson">
          <a:extLst>
            <a:ext uri="{FF2B5EF4-FFF2-40B4-BE49-F238E27FC236}">
              <a16:creationId xmlns:a16="http://schemas.microsoft.com/office/drawing/2014/main" id="{867FE750-E852-4DE4-B519-58C77F40937E}"/>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955592450"/>
          <a:ext cx="482600" cy="317500"/>
        </a:xfrm>
        <a:prstGeom prst="rect">
          <a:avLst/>
        </a:prstGeom>
      </xdr:spPr>
    </xdr:pic>
    <xdr:clientData/>
  </xdr:twoCellAnchor>
  <xdr:twoCellAnchor editAs="oneCell">
    <xdr:from>
      <xdr:col>1</xdr:col>
      <xdr:colOff>28575</xdr:colOff>
      <xdr:row>2573</xdr:row>
      <xdr:rowOff>336550</xdr:rowOff>
    </xdr:from>
    <xdr:to>
      <xdr:col>1</xdr:col>
      <xdr:colOff>511175</xdr:colOff>
      <xdr:row>2574</xdr:row>
      <xdr:rowOff>282575</xdr:rowOff>
    </xdr:to>
    <xdr:pic>
      <xdr:nvPicPr>
        <xdr:cNvPr id="8323" name="Subgraph-tdreplayer">
          <a:extLst>
            <a:ext uri="{FF2B5EF4-FFF2-40B4-BE49-F238E27FC236}">
              <a16:creationId xmlns:a16="http://schemas.microsoft.com/office/drawing/2014/main" id="{2724355B-A781-41FC-8950-6A02055BA44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5960750"/>
          <a:ext cx="482600" cy="317500"/>
        </a:xfrm>
        <a:prstGeom prst="rect">
          <a:avLst/>
        </a:prstGeom>
      </xdr:spPr>
    </xdr:pic>
    <xdr:clientData/>
  </xdr:twoCellAnchor>
  <xdr:twoCellAnchor editAs="oneCell">
    <xdr:from>
      <xdr:col>1</xdr:col>
      <xdr:colOff>28575</xdr:colOff>
      <xdr:row>2574</xdr:row>
      <xdr:rowOff>333375</xdr:rowOff>
    </xdr:from>
    <xdr:to>
      <xdr:col>1</xdr:col>
      <xdr:colOff>511175</xdr:colOff>
      <xdr:row>2575</xdr:row>
      <xdr:rowOff>273050</xdr:rowOff>
    </xdr:to>
    <xdr:pic>
      <xdr:nvPicPr>
        <xdr:cNvPr id="8325" name="Subgraph-wpgpolice">
          <a:extLst>
            <a:ext uri="{FF2B5EF4-FFF2-40B4-BE49-F238E27FC236}">
              <a16:creationId xmlns:a16="http://schemas.microsoft.com/office/drawing/2014/main" id="{6860652D-4440-4636-A54C-CACBACFAB5C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56329050"/>
          <a:ext cx="482600" cy="317500"/>
        </a:xfrm>
        <a:prstGeom prst="rect">
          <a:avLst/>
        </a:prstGeom>
      </xdr:spPr>
    </xdr:pic>
    <xdr:clientData/>
  </xdr:twoCellAnchor>
  <xdr:twoCellAnchor editAs="oneCell">
    <xdr:from>
      <xdr:col>1</xdr:col>
      <xdr:colOff>28575</xdr:colOff>
      <xdr:row>2575</xdr:row>
      <xdr:rowOff>330200</xdr:rowOff>
    </xdr:from>
    <xdr:to>
      <xdr:col>1</xdr:col>
      <xdr:colOff>511175</xdr:colOff>
      <xdr:row>2576</xdr:row>
      <xdr:rowOff>276225</xdr:rowOff>
    </xdr:to>
    <xdr:pic>
      <xdr:nvPicPr>
        <xdr:cNvPr id="8327" name="Subgraph-YourAnonESP">
          <a:extLst>
            <a:ext uri="{FF2B5EF4-FFF2-40B4-BE49-F238E27FC236}">
              <a16:creationId xmlns:a16="http://schemas.microsoft.com/office/drawing/2014/main" id="{66E14B41-7534-4544-88A1-1D57409C771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56697350"/>
          <a:ext cx="482600" cy="317500"/>
        </a:xfrm>
        <a:prstGeom prst="rect">
          <a:avLst/>
        </a:prstGeom>
      </xdr:spPr>
    </xdr:pic>
    <xdr:clientData/>
  </xdr:twoCellAnchor>
  <xdr:twoCellAnchor editAs="oneCell">
    <xdr:from>
      <xdr:col>1</xdr:col>
      <xdr:colOff>28575</xdr:colOff>
      <xdr:row>2576</xdr:row>
      <xdr:rowOff>327025</xdr:rowOff>
    </xdr:from>
    <xdr:to>
      <xdr:col>1</xdr:col>
      <xdr:colOff>511175</xdr:colOff>
      <xdr:row>2577</xdr:row>
      <xdr:rowOff>273050</xdr:rowOff>
    </xdr:to>
    <xdr:pic>
      <xdr:nvPicPr>
        <xdr:cNvPr id="8329" name="Subgraph-idolshelpffxofi">
          <a:extLst>
            <a:ext uri="{FF2B5EF4-FFF2-40B4-BE49-F238E27FC236}">
              <a16:creationId xmlns:a16="http://schemas.microsoft.com/office/drawing/2014/main" id="{E39B1411-74B8-4488-8FBD-CEF1AF0761A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7065650"/>
          <a:ext cx="482600" cy="317500"/>
        </a:xfrm>
        <a:prstGeom prst="rect">
          <a:avLst/>
        </a:prstGeom>
      </xdr:spPr>
    </xdr:pic>
    <xdr:clientData/>
  </xdr:twoCellAnchor>
  <xdr:twoCellAnchor editAs="oneCell">
    <xdr:from>
      <xdr:col>1</xdr:col>
      <xdr:colOff>28575</xdr:colOff>
      <xdr:row>2577</xdr:row>
      <xdr:rowOff>323850</xdr:rowOff>
    </xdr:from>
    <xdr:to>
      <xdr:col>1</xdr:col>
      <xdr:colOff>511175</xdr:colOff>
      <xdr:row>2578</xdr:row>
      <xdr:rowOff>276225</xdr:rowOff>
    </xdr:to>
    <xdr:pic>
      <xdr:nvPicPr>
        <xdr:cNvPr id="8331" name="Subgraph-anonymousbroffc">
          <a:extLst>
            <a:ext uri="{FF2B5EF4-FFF2-40B4-BE49-F238E27FC236}">
              <a16:creationId xmlns:a16="http://schemas.microsoft.com/office/drawing/2014/main" id="{9C095986-2750-4CDE-8CA3-9EB8E651D6D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7433950"/>
          <a:ext cx="482600" cy="317500"/>
        </a:xfrm>
        <a:prstGeom prst="rect">
          <a:avLst/>
        </a:prstGeom>
      </xdr:spPr>
    </xdr:pic>
    <xdr:clientData/>
  </xdr:twoCellAnchor>
  <xdr:twoCellAnchor editAs="oneCell">
    <xdr:from>
      <xdr:col>1</xdr:col>
      <xdr:colOff>28575</xdr:colOff>
      <xdr:row>2578</xdr:row>
      <xdr:rowOff>320675</xdr:rowOff>
    </xdr:from>
    <xdr:to>
      <xdr:col>1</xdr:col>
      <xdr:colOff>511175</xdr:colOff>
      <xdr:row>2579</xdr:row>
      <xdr:rowOff>266700</xdr:rowOff>
    </xdr:to>
    <xdr:pic>
      <xdr:nvPicPr>
        <xdr:cNvPr id="8333" name="Subgraph-YourAnonnNewsBR">
          <a:extLst>
            <a:ext uri="{FF2B5EF4-FFF2-40B4-BE49-F238E27FC236}">
              <a16:creationId xmlns:a16="http://schemas.microsoft.com/office/drawing/2014/main" id="{22637862-E295-4C34-AD32-A085DFFB429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7802250"/>
          <a:ext cx="482600" cy="317500"/>
        </a:xfrm>
        <a:prstGeom prst="rect">
          <a:avLst/>
        </a:prstGeom>
      </xdr:spPr>
    </xdr:pic>
    <xdr:clientData/>
  </xdr:twoCellAnchor>
  <xdr:twoCellAnchor editAs="oneCell">
    <xdr:from>
      <xdr:col>1</xdr:col>
      <xdr:colOff>28575</xdr:colOff>
      <xdr:row>2579</xdr:row>
      <xdr:rowOff>317500</xdr:rowOff>
    </xdr:from>
    <xdr:to>
      <xdr:col>1</xdr:col>
      <xdr:colOff>511175</xdr:colOff>
      <xdr:row>2580</xdr:row>
      <xdr:rowOff>263525</xdr:rowOff>
    </xdr:to>
    <xdr:pic>
      <xdr:nvPicPr>
        <xdr:cNvPr id="8335" name="Subgraph-Godschild618">
          <a:extLst>
            <a:ext uri="{FF2B5EF4-FFF2-40B4-BE49-F238E27FC236}">
              <a16:creationId xmlns:a16="http://schemas.microsoft.com/office/drawing/2014/main" id="{0BB72067-34CF-4AA7-90AF-2B78F10C4C1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58170550"/>
          <a:ext cx="482600" cy="317500"/>
        </a:xfrm>
        <a:prstGeom prst="rect">
          <a:avLst/>
        </a:prstGeom>
      </xdr:spPr>
    </xdr:pic>
    <xdr:clientData/>
  </xdr:twoCellAnchor>
  <xdr:twoCellAnchor editAs="oneCell">
    <xdr:from>
      <xdr:col>1</xdr:col>
      <xdr:colOff>28575</xdr:colOff>
      <xdr:row>2580</xdr:row>
      <xdr:rowOff>314325</xdr:rowOff>
    </xdr:from>
    <xdr:to>
      <xdr:col>1</xdr:col>
      <xdr:colOff>511175</xdr:colOff>
      <xdr:row>2581</xdr:row>
      <xdr:rowOff>254000</xdr:rowOff>
    </xdr:to>
    <xdr:pic>
      <xdr:nvPicPr>
        <xdr:cNvPr id="8337" name="Subgraph-Lukewearechange">
          <a:extLst>
            <a:ext uri="{FF2B5EF4-FFF2-40B4-BE49-F238E27FC236}">
              <a16:creationId xmlns:a16="http://schemas.microsoft.com/office/drawing/2014/main" id="{13ABEF68-2A1B-41B6-BD7D-71E25F0D058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58538850"/>
          <a:ext cx="482600" cy="317500"/>
        </a:xfrm>
        <a:prstGeom prst="rect">
          <a:avLst/>
        </a:prstGeom>
      </xdr:spPr>
    </xdr:pic>
    <xdr:clientData/>
  </xdr:twoCellAnchor>
  <xdr:twoCellAnchor editAs="oneCell">
    <xdr:from>
      <xdr:col>1</xdr:col>
      <xdr:colOff>28575</xdr:colOff>
      <xdr:row>2581</xdr:row>
      <xdr:rowOff>311150</xdr:rowOff>
    </xdr:from>
    <xdr:to>
      <xdr:col>1</xdr:col>
      <xdr:colOff>511175</xdr:colOff>
      <xdr:row>2582</xdr:row>
      <xdr:rowOff>257175</xdr:rowOff>
    </xdr:to>
    <xdr:pic>
      <xdr:nvPicPr>
        <xdr:cNvPr id="8339" name="Subgraph-warroomsuk">
          <a:extLst>
            <a:ext uri="{FF2B5EF4-FFF2-40B4-BE49-F238E27FC236}">
              <a16:creationId xmlns:a16="http://schemas.microsoft.com/office/drawing/2014/main" id="{6A9ABF66-A3D5-46DB-9F45-F66BC30DDD8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58907150"/>
          <a:ext cx="482600" cy="317500"/>
        </a:xfrm>
        <a:prstGeom prst="rect">
          <a:avLst/>
        </a:prstGeom>
      </xdr:spPr>
    </xdr:pic>
    <xdr:clientData/>
  </xdr:twoCellAnchor>
  <xdr:twoCellAnchor editAs="oneCell">
    <xdr:from>
      <xdr:col>1</xdr:col>
      <xdr:colOff>28575</xdr:colOff>
      <xdr:row>2582</xdr:row>
      <xdr:rowOff>307975</xdr:rowOff>
    </xdr:from>
    <xdr:to>
      <xdr:col>1</xdr:col>
      <xdr:colOff>511175</xdr:colOff>
      <xdr:row>2583</xdr:row>
      <xdr:rowOff>254000</xdr:rowOff>
    </xdr:to>
    <xdr:pic>
      <xdr:nvPicPr>
        <xdr:cNvPr id="8341" name="Subgraph-sengeezer">
          <a:extLst>
            <a:ext uri="{FF2B5EF4-FFF2-40B4-BE49-F238E27FC236}">
              <a16:creationId xmlns:a16="http://schemas.microsoft.com/office/drawing/2014/main" id="{BA36DD5A-E498-4823-9896-AE975BDDFB5E}"/>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959275450"/>
          <a:ext cx="482600" cy="317500"/>
        </a:xfrm>
        <a:prstGeom prst="rect">
          <a:avLst/>
        </a:prstGeom>
      </xdr:spPr>
    </xdr:pic>
    <xdr:clientData/>
  </xdr:twoCellAnchor>
  <xdr:twoCellAnchor editAs="oneCell">
    <xdr:from>
      <xdr:col>1</xdr:col>
      <xdr:colOff>28575</xdr:colOff>
      <xdr:row>2583</xdr:row>
      <xdr:rowOff>304800</xdr:rowOff>
    </xdr:from>
    <xdr:to>
      <xdr:col>1</xdr:col>
      <xdr:colOff>511175</xdr:colOff>
      <xdr:row>2584</xdr:row>
      <xdr:rowOff>257175</xdr:rowOff>
    </xdr:to>
    <xdr:pic>
      <xdr:nvPicPr>
        <xdr:cNvPr id="8343" name="Subgraph-wehateyourh8">
          <a:extLst>
            <a:ext uri="{FF2B5EF4-FFF2-40B4-BE49-F238E27FC236}">
              <a16:creationId xmlns:a16="http://schemas.microsoft.com/office/drawing/2014/main" id="{38B332D6-4771-4F16-A06D-0BD54AE9BAD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59643750"/>
          <a:ext cx="482600" cy="317500"/>
        </a:xfrm>
        <a:prstGeom prst="rect">
          <a:avLst/>
        </a:prstGeom>
      </xdr:spPr>
    </xdr:pic>
    <xdr:clientData/>
  </xdr:twoCellAnchor>
  <xdr:twoCellAnchor editAs="oneCell">
    <xdr:from>
      <xdr:col>1</xdr:col>
      <xdr:colOff>28575</xdr:colOff>
      <xdr:row>2584</xdr:row>
      <xdr:rowOff>301625</xdr:rowOff>
    </xdr:from>
    <xdr:to>
      <xdr:col>1</xdr:col>
      <xdr:colOff>511175</xdr:colOff>
      <xdr:row>2585</xdr:row>
      <xdr:rowOff>247650</xdr:rowOff>
    </xdr:to>
    <xdr:pic>
      <xdr:nvPicPr>
        <xdr:cNvPr id="8345" name="Subgraph-gnboorse">
          <a:extLst>
            <a:ext uri="{FF2B5EF4-FFF2-40B4-BE49-F238E27FC236}">
              <a16:creationId xmlns:a16="http://schemas.microsoft.com/office/drawing/2014/main" id="{CBE22DDE-218C-4E10-9295-E9C2330F731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0012050"/>
          <a:ext cx="482600" cy="317500"/>
        </a:xfrm>
        <a:prstGeom prst="rect">
          <a:avLst/>
        </a:prstGeom>
      </xdr:spPr>
    </xdr:pic>
    <xdr:clientData/>
  </xdr:twoCellAnchor>
  <xdr:twoCellAnchor editAs="oneCell">
    <xdr:from>
      <xdr:col>1</xdr:col>
      <xdr:colOff>28575</xdr:colOff>
      <xdr:row>2585</xdr:row>
      <xdr:rowOff>298450</xdr:rowOff>
    </xdr:from>
    <xdr:to>
      <xdr:col>1</xdr:col>
      <xdr:colOff>511175</xdr:colOff>
      <xdr:row>2586</xdr:row>
      <xdr:rowOff>244475</xdr:rowOff>
    </xdr:to>
    <xdr:pic>
      <xdr:nvPicPr>
        <xdr:cNvPr id="8347" name="Subgraph-___aarrii___">
          <a:extLst>
            <a:ext uri="{FF2B5EF4-FFF2-40B4-BE49-F238E27FC236}">
              <a16:creationId xmlns:a16="http://schemas.microsoft.com/office/drawing/2014/main" id="{4BBDC8EB-E0BB-4485-A5C8-8F237115088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0380350"/>
          <a:ext cx="482600" cy="317500"/>
        </a:xfrm>
        <a:prstGeom prst="rect">
          <a:avLst/>
        </a:prstGeom>
      </xdr:spPr>
    </xdr:pic>
    <xdr:clientData/>
  </xdr:twoCellAnchor>
  <xdr:twoCellAnchor editAs="oneCell">
    <xdr:from>
      <xdr:col>1</xdr:col>
      <xdr:colOff>28575</xdr:colOff>
      <xdr:row>2586</xdr:row>
      <xdr:rowOff>295275</xdr:rowOff>
    </xdr:from>
    <xdr:to>
      <xdr:col>1</xdr:col>
      <xdr:colOff>511175</xdr:colOff>
      <xdr:row>2587</xdr:row>
      <xdr:rowOff>234950</xdr:rowOff>
    </xdr:to>
    <xdr:pic>
      <xdr:nvPicPr>
        <xdr:cNvPr id="8349" name="Subgraph-jojobickley">
          <a:extLst>
            <a:ext uri="{FF2B5EF4-FFF2-40B4-BE49-F238E27FC236}">
              <a16:creationId xmlns:a16="http://schemas.microsoft.com/office/drawing/2014/main" id="{0EEA4332-C8B3-4A05-910E-FD6997F2402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60748650"/>
          <a:ext cx="482600" cy="317500"/>
        </a:xfrm>
        <a:prstGeom prst="rect">
          <a:avLst/>
        </a:prstGeom>
      </xdr:spPr>
    </xdr:pic>
    <xdr:clientData/>
  </xdr:twoCellAnchor>
  <xdr:twoCellAnchor editAs="oneCell">
    <xdr:from>
      <xdr:col>1</xdr:col>
      <xdr:colOff>28575</xdr:colOff>
      <xdr:row>2587</xdr:row>
      <xdr:rowOff>292100</xdr:rowOff>
    </xdr:from>
    <xdr:to>
      <xdr:col>1</xdr:col>
      <xdr:colOff>511175</xdr:colOff>
      <xdr:row>2588</xdr:row>
      <xdr:rowOff>238125</xdr:rowOff>
    </xdr:to>
    <xdr:pic>
      <xdr:nvPicPr>
        <xdr:cNvPr id="8351" name="Subgraph-tribelaw">
          <a:extLst>
            <a:ext uri="{FF2B5EF4-FFF2-40B4-BE49-F238E27FC236}">
              <a16:creationId xmlns:a16="http://schemas.microsoft.com/office/drawing/2014/main" id="{CEC8EF8E-C96D-46C7-9A7B-87E21604ECA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1116950"/>
          <a:ext cx="482600" cy="317500"/>
        </a:xfrm>
        <a:prstGeom prst="rect">
          <a:avLst/>
        </a:prstGeom>
      </xdr:spPr>
    </xdr:pic>
    <xdr:clientData/>
  </xdr:twoCellAnchor>
  <xdr:twoCellAnchor editAs="oneCell">
    <xdr:from>
      <xdr:col>1</xdr:col>
      <xdr:colOff>28575</xdr:colOff>
      <xdr:row>2588</xdr:row>
      <xdr:rowOff>288925</xdr:rowOff>
    </xdr:from>
    <xdr:to>
      <xdr:col>1</xdr:col>
      <xdr:colOff>511175</xdr:colOff>
      <xdr:row>2589</xdr:row>
      <xdr:rowOff>234950</xdr:rowOff>
    </xdr:to>
    <xdr:pic>
      <xdr:nvPicPr>
        <xdr:cNvPr id="8353" name="Subgraph-PyrexPress">
          <a:extLst>
            <a:ext uri="{FF2B5EF4-FFF2-40B4-BE49-F238E27FC236}">
              <a16:creationId xmlns:a16="http://schemas.microsoft.com/office/drawing/2014/main" id="{5189C932-CB7C-4B1A-A203-19FDDFCB99D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1485250"/>
          <a:ext cx="482600" cy="317500"/>
        </a:xfrm>
        <a:prstGeom prst="rect">
          <a:avLst/>
        </a:prstGeom>
      </xdr:spPr>
    </xdr:pic>
    <xdr:clientData/>
  </xdr:twoCellAnchor>
  <xdr:twoCellAnchor editAs="oneCell">
    <xdr:from>
      <xdr:col>1</xdr:col>
      <xdr:colOff>28575</xdr:colOff>
      <xdr:row>2589</xdr:row>
      <xdr:rowOff>285750</xdr:rowOff>
    </xdr:from>
    <xdr:to>
      <xdr:col>1</xdr:col>
      <xdr:colOff>511175</xdr:colOff>
      <xdr:row>2590</xdr:row>
      <xdr:rowOff>238125</xdr:rowOff>
    </xdr:to>
    <xdr:pic>
      <xdr:nvPicPr>
        <xdr:cNvPr id="8355" name="Subgraph-Congressional">
          <a:extLst>
            <a:ext uri="{FF2B5EF4-FFF2-40B4-BE49-F238E27FC236}">
              <a16:creationId xmlns:a16="http://schemas.microsoft.com/office/drawing/2014/main" id="{E97E8F7C-791B-4A65-9979-F682B219BA0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1853550"/>
          <a:ext cx="482600" cy="317500"/>
        </a:xfrm>
        <a:prstGeom prst="rect">
          <a:avLst/>
        </a:prstGeom>
      </xdr:spPr>
    </xdr:pic>
    <xdr:clientData/>
  </xdr:twoCellAnchor>
  <xdr:twoCellAnchor editAs="oneCell">
    <xdr:from>
      <xdr:col>1</xdr:col>
      <xdr:colOff>28575</xdr:colOff>
      <xdr:row>2590</xdr:row>
      <xdr:rowOff>282575</xdr:rowOff>
    </xdr:from>
    <xdr:to>
      <xdr:col>1</xdr:col>
      <xdr:colOff>511175</xdr:colOff>
      <xdr:row>2591</xdr:row>
      <xdr:rowOff>228600</xdr:rowOff>
    </xdr:to>
    <xdr:pic>
      <xdr:nvPicPr>
        <xdr:cNvPr id="8357" name="Subgraph-MandelaSH">
          <a:extLst>
            <a:ext uri="{FF2B5EF4-FFF2-40B4-BE49-F238E27FC236}">
              <a16:creationId xmlns:a16="http://schemas.microsoft.com/office/drawing/2014/main" id="{3E95ABD8-212A-4FB3-8AA2-3C2850BAB2B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2221850"/>
          <a:ext cx="482600" cy="317500"/>
        </a:xfrm>
        <a:prstGeom prst="rect">
          <a:avLst/>
        </a:prstGeom>
      </xdr:spPr>
    </xdr:pic>
    <xdr:clientData/>
  </xdr:twoCellAnchor>
  <xdr:twoCellAnchor editAs="oneCell">
    <xdr:from>
      <xdr:col>1</xdr:col>
      <xdr:colOff>28575</xdr:colOff>
      <xdr:row>2591</xdr:row>
      <xdr:rowOff>279400</xdr:rowOff>
    </xdr:from>
    <xdr:to>
      <xdr:col>1</xdr:col>
      <xdr:colOff>511175</xdr:colOff>
      <xdr:row>2592</xdr:row>
      <xdr:rowOff>225425</xdr:rowOff>
    </xdr:to>
    <xdr:pic>
      <xdr:nvPicPr>
        <xdr:cNvPr id="8359" name="Subgraph-Kweighbaye">
          <a:extLst>
            <a:ext uri="{FF2B5EF4-FFF2-40B4-BE49-F238E27FC236}">
              <a16:creationId xmlns:a16="http://schemas.microsoft.com/office/drawing/2014/main" id="{85048224-BA63-4779-AD7A-C4C542730BD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62590150"/>
          <a:ext cx="482600" cy="317500"/>
        </a:xfrm>
        <a:prstGeom prst="rect">
          <a:avLst/>
        </a:prstGeom>
      </xdr:spPr>
    </xdr:pic>
    <xdr:clientData/>
  </xdr:twoCellAnchor>
  <xdr:twoCellAnchor editAs="oneCell">
    <xdr:from>
      <xdr:col>1</xdr:col>
      <xdr:colOff>28575</xdr:colOff>
      <xdr:row>2592</xdr:row>
      <xdr:rowOff>276225</xdr:rowOff>
    </xdr:from>
    <xdr:to>
      <xdr:col>1</xdr:col>
      <xdr:colOff>511175</xdr:colOff>
      <xdr:row>2593</xdr:row>
      <xdr:rowOff>215900</xdr:rowOff>
    </xdr:to>
    <xdr:pic>
      <xdr:nvPicPr>
        <xdr:cNvPr id="8361" name="Subgraph-andra_eugene">
          <a:extLst>
            <a:ext uri="{FF2B5EF4-FFF2-40B4-BE49-F238E27FC236}">
              <a16:creationId xmlns:a16="http://schemas.microsoft.com/office/drawing/2014/main" id="{93BA1511-10CF-4390-81C3-9B28CF1B67F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2958450"/>
          <a:ext cx="482600" cy="317500"/>
        </a:xfrm>
        <a:prstGeom prst="rect">
          <a:avLst/>
        </a:prstGeom>
      </xdr:spPr>
    </xdr:pic>
    <xdr:clientData/>
  </xdr:twoCellAnchor>
  <xdr:twoCellAnchor editAs="oneCell">
    <xdr:from>
      <xdr:col>1</xdr:col>
      <xdr:colOff>28575</xdr:colOff>
      <xdr:row>2593</xdr:row>
      <xdr:rowOff>273050</xdr:rowOff>
    </xdr:from>
    <xdr:to>
      <xdr:col>1</xdr:col>
      <xdr:colOff>511175</xdr:colOff>
      <xdr:row>2594</xdr:row>
      <xdr:rowOff>219075</xdr:rowOff>
    </xdr:to>
    <xdr:pic>
      <xdr:nvPicPr>
        <xdr:cNvPr id="8363" name="Subgraph-bryanthatcher">
          <a:extLst>
            <a:ext uri="{FF2B5EF4-FFF2-40B4-BE49-F238E27FC236}">
              <a16:creationId xmlns:a16="http://schemas.microsoft.com/office/drawing/2014/main" id="{C7345B39-E43C-4E39-A4E6-111B1246D33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3326750"/>
          <a:ext cx="482600" cy="317500"/>
        </a:xfrm>
        <a:prstGeom prst="rect">
          <a:avLst/>
        </a:prstGeom>
      </xdr:spPr>
    </xdr:pic>
    <xdr:clientData/>
  </xdr:twoCellAnchor>
  <xdr:twoCellAnchor editAs="oneCell">
    <xdr:from>
      <xdr:col>1</xdr:col>
      <xdr:colOff>28575</xdr:colOff>
      <xdr:row>2594</xdr:row>
      <xdr:rowOff>269875</xdr:rowOff>
    </xdr:from>
    <xdr:to>
      <xdr:col>1</xdr:col>
      <xdr:colOff>511175</xdr:colOff>
      <xdr:row>2595</xdr:row>
      <xdr:rowOff>215900</xdr:rowOff>
    </xdr:to>
    <xdr:pic>
      <xdr:nvPicPr>
        <xdr:cNvPr id="8365" name="Subgraph-sunnydrums">
          <a:extLst>
            <a:ext uri="{FF2B5EF4-FFF2-40B4-BE49-F238E27FC236}">
              <a16:creationId xmlns:a16="http://schemas.microsoft.com/office/drawing/2014/main" id="{AB6D3E41-9B15-498F-8053-9D4918B5CD1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3695050"/>
          <a:ext cx="482600" cy="317500"/>
        </a:xfrm>
        <a:prstGeom prst="rect">
          <a:avLst/>
        </a:prstGeom>
      </xdr:spPr>
    </xdr:pic>
    <xdr:clientData/>
  </xdr:twoCellAnchor>
  <xdr:twoCellAnchor editAs="oneCell">
    <xdr:from>
      <xdr:col>1</xdr:col>
      <xdr:colOff>28575</xdr:colOff>
      <xdr:row>2595</xdr:row>
      <xdr:rowOff>266700</xdr:rowOff>
    </xdr:from>
    <xdr:to>
      <xdr:col>1</xdr:col>
      <xdr:colOff>511175</xdr:colOff>
      <xdr:row>2596</xdr:row>
      <xdr:rowOff>219075</xdr:rowOff>
    </xdr:to>
    <xdr:pic>
      <xdr:nvPicPr>
        <xdr:cNvPr id="8367" name="Subgraph-dont4geturcrown">
          <a:extLst>
            <a:ext uri="{FF2B5EF4-FFF2-40B4-BE49-F238E27FC236}">
              <a16:creationId xmlns:a16="http://schemas.microsoft.com/office/drawing/2014/main" id="{F3A3B46B-E73E-44A4-878B-79A22D49DC6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64063350"/>
          <a:ext cx="482600" cy="317500"/>
        </a:xfrm>
        <a:prstGeom prst="rect">
          <a:avLst/>
        </a:prstGeom>
      </xdr:spPr>
    </xdr:pic>
    <xdr:clientData/>
  </xdr:twoCellAnchor>
  <xdr:twoCellAnchor editAs="oneCell">
    <xdr:from>
      <xdr:col>1</xdr:col>
      <xdr:colOff>28575</xdr:colOff>
      <xdr:row>2596</xdr:row>
      <xdr:rowOff>263525</xdr:rowOff>
    </xdr:from>
    <xdr:to>
      <xdr:col>1</xdr:col>
      <xdr:colOff>511175</xdr:colOff>
      <xdr:row>2597</xdr:row>
      <xdr:rowOff>209550</xdr:rowOff>
    </xdr:to>
    <xdr:pic>
      <xdr:nvPicPr>
        <xdr:cNvPr id="8369" name="Subgraph-CEA_cheermom2jj">
          <a:extLst>
            <a:ext uri="{FF2B5EF4-FFF2-40B4-BE49-F238E27FC236}">
              <a16:creationId xmlns:a16="http://schemas.microsoft.com/office/drawing/2014/main" id="{007C704C-BAE3-4819-8E47-53805CF9127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4431650"/>
          <a:ext cx="482600" cy="317500"/>
        </a:xfrm>
        <a:prstGeom prst="rect">
          <a:avLst/>
        </a:prstGeom>
      </xdr:spPr>
    </xdr:pic>
    <xdr:clientData/>
  </xdr:twoCellAnchor>
  <xdr:twoCellAnchor editAs="oneCell">
    <xdr:from>
      <xdr:col>1</xdr:col>
      <xdr:colOff>28575</xdr:colOff>
      <xdr:row>2597</xdr:row>
      <xdr:rowOff>260350</xdr:rowOff>
    </xdr:from>
    <xdr:to>
      <xdr:col>1</xdr:col>
      <xdr:colOff>511175</xdr:colOff>
      <xdr:row>2598</xdr:row>
      <xdr:rowOff>206375</xdr:rowOff>
    </xdr:to>
    <xdr:pic>
      <xdr:nvPicPr>
        <xdr:cNvPr id="8371" name="Subgraph-emrooz_nama">
          <a:extLst>
            <a:ext uri="{FF2B5EF4-FFF2-40B4-BE49-F238E27FC236}">
              <a16:creationId xmlns:a16="http://schemas.microsoft.com/office/drawing/2014/main" id="{C0788276-C4D2-42CC-95F9-EC252B2221E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64799950"/>
          <a:ext cx="482600" cy="317500"/>
        </a:xfrm>
        <a:prstGeom prst="rect">
          <a:avLst/>
        </a:prstGeom>
      </xdr:spPr>
    </xdr:pic>
    <xdr:clientData/>
  </xdr:twoCellAnchor>
  <xdr:twoCellAnchor editAs="oneCell">
    <xdr:from>
      <xdr:col>1</xdr:col>
      <xdr:colOff>28575</xdr:colOff>
      <xdr:row>2598</xdr:row>
      <xdr:rowOff>257175</xdr:rowOff>
    </xdr:from>
    <xdr:to>
      <xdr:col>1</xdr:col>
      <xdr:colOff>511175</xdr:colOff>
      <xdr:row>2599</xdr:row>
      <xdr:rowOff>196850</xdr:rowOff>
    </xdr:to>
    <xdr:pic>
      <xdr:nvPicPr>
        <xdr:cNvPr id="8373" name="Subgraph-justeike">
          <a:extLst>
            <a:ext uri="{FF2B5EF4-FFF2-40B4-BE49-F238E27FC236}">
              <a16:creationId xmlns:a16="http://schemas.microsoft.com/office/drawing/2014/main" id="{87131C02-D6D5-4115-B099-2640C229BA4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5168250"/>
          <a:ext cx="482600" cy="317500"/>
        </a:xfrm>
        <a:prstGeom prst="rect">
          <a:avLst/>
        </a:prstGeom>
      </xdr:spPr>
    </xdr:pic>
    <xdr:clientData/>
  </xdr:twoCellAnchor>
  <xdr:twoCellAnchor editAs="oneCell">
    <xdr:from>
      <xdr:col>1</xdr:col>
      <xdr:colOff>28575</xdr:colOff>
      <xdr:row>2599</xdr:row>
      <xdr:rowOff>254000</xdr:rowOff>
    </xdr:from>
    <xdr:to>
      <xdr:col>1</xdr:col>
      <xdr:colOff>511175</xdr:colOff>
      <xdr:row>2600</xdr:row>
      <xdr:rowOff>200025</xdr:rowOff>
    </xdr:to>
    <xdr:pic>
      <xdr:nvPicPr>
        <xdr:cNvPr id="8375" name="Subgraph-DeAnnaStealth">
          <a:extLst>
            <a:ext uri="{FF2B5EF4-FFF2-40B4-BE49-F238E27FC236}">
              <a16:creationId xmlns:a16="http://schemas.microsoft.com/office/drawing/2014/main" id="{68509DE9-1F48-46CD-85DB-D69F0068AF9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5536550"/>
          <a:ext cx="482600" cy="317500"/>
        </a:xfrm>
        <a:prstGeom prst="rect">
          <a:avLst/>
        </a:prstGeom>
      </xdr:spPr>
    </xdr:pic>
    <xdr:clientData/>
  </xdr:twoCellAnchor>
  <xdr:twoCellAnchor editAs="oneCell">
    <xdr:from>
      <xdr:col>1</xdr:col>
      <xdr:colOff>28575</xdr:colOff>
      <xdr:row>2600</xdr:row>
      <xdr:rowOff>250825</xdr:rowOff>
    </xdr:from>
    <xdr:to>
      <xdr:col>1</xdr:col>
      <xdr:colOff>511175</xdr:colOff>
      <xdr:row>2601</xdr:row>
      <xdr:rowOff>196850</xdr:rowOff>
    </xdr:to>
    <xdr:pic>
      <xdr:nvPicPr>
        <xdr:cNvPr id="8377" name="Subgraph-RealUMShrestha">
          <a:extLst>
            <a:ext uri="{FF2B5EF4-FFF2-40B4-BE49-F238E27FC236}">
              <a16:creationId xmlns:a16="http://schemas.microsoft.com/office/drawing/2014/main" id="{628124B1-B0BC-4CCD-8B20-71B48D4A1AA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65904850"/>
          <a:ext cx="482600" cy="317500"/>
        </a:xfrm>
        <a:prstGeom prst="rect">
          <a:avLst/>
        </a:prstGeom>
      </xdr:spPr>
    </xdr:pic>
    <xdr:clientData/>
  </xdr:twoCellAnchor>
  <xdr:twoCellAnchor editAs="oneCell">
    <xdr:from>
      <xdr:col>1</xdr:col>
      <xdr:colOff>28575</xdr:colOff>
      <xdr:row>2601</xdr:row>
      <xdr:rowOff>247650</xdr:rowOff>
    </xdr:from>
    <xdr:to>
      <xdr:col>1</xdr:col>
      <xdr:colOff>511175</xdr:colOff>
      <xdr:row>2602</xdr:row>
      <xdr:rowOff>200025</xdr:rowOff>
    </xdr:to>
    <xdr:pic>
      <xdr:nvPicPr>
        <xdr:cNvPr id="8379" name="Subgraph-justjeff032971">
          <a:extLst>
            <a:ext uri="{FF2B5EF4-FFF2-40B4-BE49-F238E27FC236}">
              <a16:creationId xmlns:a16="http://schemas.microsoft.com/office/drawing/2014/main" id="{37406EBC-264C-48F1-AB7C-A91A9666D64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6273150"/>
          <a:ext cx="482600" cy="317500"/>
        </a:xfrm>
        <a:prstGeom prst="rect">
          <a:avLst/>
        </a:prstGeom>
      </xdr:spPr>
    </xdr:pic>
    <xdr:clientData/>
  </xdr:twoCellAnchor>
  <xdr:twoCellAnchor editAs="oneCell">
    <xdr:from>
      <xdr:col>1</xdr:col>
      <xdr:colOff>28575</xdr:colOff>
      <xdr:row>2602</xdr:row>
      <xdr:rowOff>244475</xdr:rowOff>
    </xdr:from>
    <xdr:to>
      <xdr:col>1</xdr:col>
      <xdr:colOff>511175</xdr:colOff>
      <xdr:row>2603</xdr:row>
      <xdr:rowOff>190500</xdr:rowOff>
    </xdr:to>
    <xdr:pic>
      <xdr:nvPicPr>
        <xdr:cNvPr id="8381" name="Subgraph-TwitterMoments">
          <a:extLst>
            <a:ext uri="{FF2B5EF4-FFF2-40B4-BE49-F238E27FC236}">
              <a16:creationId xmlns:a16="http://schemas.microsoft.com/office/drawing/2014/main" id="{32107FC6-A0A6-4E48-8E47-774493C12F8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6641450"/>
          <a:ext cx="482600" cy="317500"/>
        </a:xfrm>
        <a:prstGeom prst="rect">
          <a:avLst/>
        </a:prstGeom>
      </xdr:spPr>
    </xdr:pic>
    <xdr:clientData/>
  </xdr:twoCellAnchor>
  <xdr:twoCellAnchor editAs="oneCell">
    <xdr:from>
      <xdr:col>1</xdr:col>
      <xdr:colOff>28575</xdr:colOff>
      <xdr:row>2603</xdr:row>
      <xdr:rowOff>241300</xdr:rowOff>
    </xdr:from>
    <xdr:to>
      <xdr:col>1</xdr:col>
      <xdr:colOff>511175</xdr:colOff>
      <xdr:row>2604</xdr:row>
      <xdr:rowOff>187325</xdr:rowOff>
    </xdr:to>
    <xdr:pic>
      <xdr:nvPicPr>
        <xdr:cNvPr id="8383" name="Subgraph-JenDowlingKoin6">
          <a:extLst>
            <a:ext uri="{FF2B5EF4-FFF2-40B4-BE49-F238E27FC236}">
              <a16:creationId xmlns:a16="http://schemas.microsoft.com/office/drawing/2014/main" id="{65958837-F0BA-48B3-9060-4B195127E5B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7009750"/>
          <a:ext cx="482600" cy="317500"/>
        </a:xfrm>
        <a:prstGeom prst="rect">
          <a:avLst/>
        </a:prstGeom>
      </xdr:spPr>
    </xdr:pic>
    <xdr:clientData/>
  </xdr:twoCellAnchor>
  <xdr:twoCellAnchor editAs="oneCell">
    <xdr:from>
      <xdr:col>1</xdr:col>
      <xdr:colOff>28575</xdr:colOff>
      <xdr:row>2604</xdr:row>
      <xdr:rowOff>238125</xdr:rowOff>
    </xdr:from>
    <xdr:to>
      <xdr:col>1</xdr:col>
      <xdr:colOff>511175</xdr:colOff>
      <xdr:row>2605</xdr:row>
      <xdr:rowOff>177800</xdr:rowOff>
    </xdr:to>
    <xdr:pic>
      <xdr:nvPicPr>
        <xdr:cNvPr id="8385" name="Subgraph-Edward84719132">
          <a:extLst>
            <a:ext uri="{FF2B5EF4-FFF2-40B4-BE49-F238E27FC236}">
              <a16:creationId xmlns:a16="http://schemas.microsoft.com/office/drawing/2014/main" id="{C64CAE43-1A09-469B-8DBB-740CF8C596E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67378050"/>
          <a:ext cx="482600" cy="317500"/>
        </a:xfrm>
        <a:prstGeom prst="rect">
          <a:avLst/>
        </a:prstGeom>
      </xdr:spPr>
    </xdr:pic>
    <xdr:clientData/>
  </xdr:twoCellAnchor>
  <xdr:twoCellAnchor editAs="oneCell">
    <xdr:from>
      <xdr:col>1</xdr:col>
      <xdr:colOff>28575</xdr:colOff>
      <xdr:row>2605</xdr:row>
      <xdr:rowOff>234950</xdr:rowOff>
    </xdr:from>
    <xdr:to>
      <xdr:col>1</xdr:col>
      <xdr:colOff>511175</xdr:colOff>
      <xdr:row>2606</xdr:row>
      <xdr:rowOff>180975</xdr:rowOff>
    </xdr:to>
    <xdr:pic>
      <xdr:nvPicPr>
        <xdr:cNvPr id="8387" name="Subgraph-F_Desouche">
          <a:extLst>
            <a:ext uri="{FF2B5EF4-FFF2-40B4-BE49-F238E27FC236}">
              <a16:creationId xmlns:a16="http://schemas.microsoft.com/office/drawing/2014/main" id="{46EA124A-117F-4075-9AA5-D4227E4F7B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7746350"/>
          <a:ext cx="482600" cy="317500"/>
        </a:xfrm>
        <a:prstGeom prst="rect">
          <a:avLst/>
        </a:prstGeom>
      </xdr:spPr>
    </xdr:pic>
    <xdr:clientData/>
  </xdr:twoCellAnchor>
  <xdr:twoCellAnchor editAs="oneCell">
    <xdr:from>
      <xdr:col>1</xdr:col>
      <xdr:colOff>28575</xdr:colOff>
      <xdr:row>2606</xdr:row>
      <xdr:rowOff>231775</xdr:rowOff>
    </xdr:from>
    <xdr:to>
      <xdr:col>1</xdr:col>
      <xdr:colOff>511175</xdr:colOff>
      <xdr:row>2607</xdr:row>
      <xdr:rowOff>177800</xdr:rowOff>
    </xdr:to>
    <xdr:pic>
      <xdr:nvPicPr>
        <xdr:cNvPr id="8389" name="Subgraph-JohnQueutard">
          <a:extLst>
            <a:ext uri="{FF2B5EF4-FFF2-40B4-BE49-F238E27FC236}">
              <a16:creationId xmlns:a16="http://schemas.microsoft.com/office/drawing/2014/main" id="{CDC996AC-2633-4C15-B8C8-43C76C6A8A7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8114650"/>
          <a:ext cx="482600" cy="317500"/>
        </a:xfrm>
        <a:prstGeom prst="rect">
          <a:avLst/>
        </a:prstGeom>
      </xdr:spPr>
    </xdr:pic>
    <xdr:clientData/>
  </xdr:twoCellAnchor>
  <xdr:twoCellAnchor editAs="oneCell">
    <xdr:from>
      <xdr:col>1</xdr:col>
      <xdr:colOff>28575</xdr:colOff>
      <xdr:row>2607</xdr:row>
      <xdr:rowOff>228600</xdr:rowOff>
    </xdr:from>
    <xdr:to>
      <xdr:col>1</xdr:col>
      <xdr:colOff>511175</xdr:colOff>
      <xdr:row>2608</xdr:row>
      <xdr:rowOff>180975</xdr:rowOff>
    </xdr:to>
    <xdr:pic>
      <xdr:nvPicPr>
        <xdr:cNvPr id="8391" name="Subgraph-IronManPatriote">
          <a:extLst>
            <a:ext uri="{FF2B5EF4-FFF2-40B4-BE49-F238E27FC236}">
              <a16:creationId xmlns:a16="http://schemas.microsoft.com/office/drawing/2014/main" id="{6F1BB208-E2D3-41E9-81C9-3820EAA09ED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8482950"/>
          <a:ext cx="482600" cy="317500"/>
        </a:xfrm>
        <a:prstGeom prst="rect">
          <a:avLst/>
        </a:prstGeom>
      </xdr:spPr>
    </xdr:pic>
    <xdr:clientData/>
  </xdr:twoCellAnchor>
  <xdr:twoCellAnchor editAs="oneCell">
    <xdr:from>
      <xdr:col>1</xdr:col>
      <xdr:colOff>28575</xdr:colOff>
      <xdr:row>2608</xdr:row>
      <xdr:rowOff>225425</xdr:rowOff>
    </xdr:from>
    <xdr:to>
      <xdr:col>1</xdr:col>
      <xdr:colOff>511175</xdr:colOff>
      <xdr:row>2609</xdr:row>
      <xdr:rowOff>171450</xdr:rowOff>
    </xdr:to>
    <xdr:pic>
      <xdr:nvPicPr>
        <xdr:cNvPr id="8393" name="Subgraph-Carbongate">
          <a:extLst>
            <a:ext uri="{FF2B5EF4-FFF2-40B4-BE49-F238E27FC236}">
              <a16:creationId xmlns:a16="http://schemas.microsoft.com/office/drawing/2014/main" id="{58885B0A-D82F-4E11-A6D1-FF11E6B9755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68851250"/>
          <a:ext cx="482600" cy="317500"/>
        </a:xfrm>
        <a:prstGeom prst="rect">
          <a:avLst/>
        </a:prstGeom>
      </xdr:spPr>
    </xdr:pic>
    <xdr:clientData/>
  </xdr:twoCellAnchor>
  <xdr:twoCellAnchor editAs="oneCell">
    <xdr:from>
      <xdr:col>1</xdr:col>
      <xdr:colOff>28575</xdr:colOff>
      <xdr:row>2609</xdr:row>
      <xdr:rowOff>222250</xdr:rowOff>
    </xdr:from>
    <xdr:to>
      <xdr:col>1</xdr:col>
      <xdr:colOff>511175</xdr:colOff>
      <xdr:row>2610</xdr:row>
      <xdr:rowOff>168275</xdr:rowOff>
    </xdr:to>
    <xdr:pic>
      <xdr:nvPicPr>
        <xdr:cNvPr id="8395" name="Subgraph-americanflagusa">
          <a:extLst>
            <a:ext uri="{FF2B5EF4-FFF2-40B4-BE49-F238E27FC236}">
              <a16:creationId xmlns:a16="http://schemas.microsoft.com/office/drawing/2014/main" id="{9A910ACF-821D-49EC-A547-3ADC0B0A3E0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69219550"/>
          <a:ext cx="482600" cy="317500"/>
        </a:xfrm>
        <a:prstGeom prst="rect">
          <a:avLst/>
        </a:prstGeom>
      </xdr:spPr>
    </xdr:pic>
    <xdr:clientData/>
  </xdr:twoCellAnchor>
  <xdr:twoCellAnchor editAs="oneCell">
    <xdr:from>
      <xdr:col>1</xdr:col>
      <xdr:colOff>28575</xdr:colOff>
      <xdr:row>2610</xdr:row>
      <xdr:rowOff>219075</xdr:rowOff>
    </xdr:from>
    <xdr:to>
      <xdr:col>1</xdr:col>
      <xdr:colOff>511175</xdr:colOff>
      <xdr:row>2611</xdr:row>
      <xdr:rowOff>158750</xdr:rowOff>
    </xdr:to>
    <xdr:pic>
      <xdr:nvPicPr>
        <xdr:cNvPr id="8397" name="Subgraph-HommesInfluence">
          <a:extLst>
            <a:ext uri="{FF2B5EF4-FFF2-40B4-BE49-F238E27FC236}">
              <a16:creationId xmlns:a16="http://schemas.microsoft.com/office/drawing/2014/main" id="{225540E7-611A-4DBA-8480-8AF49579774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9587850"/>
          <a:ext cx="482600" cy="317500"/>
        </a:xfrm>
        <a:prstGeom prst="rect">
          <a:avLst/>
        </a:prstGeom>
      </xdr:spPr>
    </xdr:pic>
    <xdr:clientData/>
  </xdr:twoCellAnchor>
  <xdr:twoCellAnchor editAs="oneCell">
    <xdr:from>
      <xdr:col>1</xdr:col>
      <xdr:colOff>28575</xdr:colOff>
      <xdr:row>2611</xdr:row>
      <xdr:rowOff>215900</xdr:rowOff>
    </xdr:from>
    <xdr:to>
      <xdr:col>1</xdr:col>
      <xdr:colOff>511175</xdr:colOff>
      <xdr:row>2612</xdr:row>
      <xdr:rowOff>161925</xdr:rowOff>
    </xdr:to>
    <xdr:pic>
      <xdr:nvPicPr>
        <xdr:cNvPr id="8399" name="Subgraph-sebwind">
          <a:extLst>
            <a:ext uri="{FF2B5EF4-FFF2-40B4-BE49-F238E27FC236}">
              <a16:creationId xmlns:a16="http://schemas.microsoft.com/office/drawing/2014/main" id="{D563C203-A7B4-4032-BE1B-1D5842AC163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69956150"/>
          <a:ext cx="482600" cy="317500"/>
        </a:xfrm>
        <a:prstGeom prst="rect">
          <a:avLst/>
        </a:prstGeom>
      </xdr:spPr>
    </xdr:pic>
    <xdr:clientData/>
  </xdr:twoCellAnchor>
  <xdr:twoCellAnchor editAs="oneCell">
    <xdr:from>
      <xdr:col>1</xdr:col>
      <xdr:colOff>28575</xdr:colOff>
      <xdr:row>2612</xdr:row>
      <xdr:rowOff>212725</xdr:rowOff>
    </xdr:from>
    <xdr:to>
      <xdr:col>1</xdr:col>
      <xdr:colOff>511175</xdr:colOff>
      <xdr:row>2613</xdr:row>
      <xdr:rowOff>158750</xdr:rowOff>
    </xdr:to>
    <xdr:pic>
      <xdr:nvPicPr>
        <xdr:cNvPr id="8401" name="Subgraph-fnsalsaif">
          <a:extLst>
            <a:ext uri="{FF2B5EF4-FFF2-40B4-BE49-F238E27FC236}">
              <a16:creationId xmlns:a16="http://schemas.microsoft.com/office/drawing/2014/main" id="{CC7A6E35-A608-483E-9FFC-50FC74966FA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0324450"/>
          <a:ext cx="482600" cy="317500"/>
        </a:xfrm>
        <a:prstGeom prst="rect">
          <a:avLst/>
        </a:prstGeom>
      </xdr:spPr>
    </xdr:pic>
    <xdr:clientData/>
  </xdr:twoCellAnchor>
  <xdr:twoCellAnchor editAs="oneCell">
    <xdr:from>
      <xdr:col>1</xdr:col>
      <xdr:colOff>28575</xdr:colOff>
      <xdr:row>2613</xdr:row>
      <xdr:rowOff>209550</xdr:rowOff>
    </xdr:from>
    <xdr:to>
      <xdr:col>1</xdr:col>
      <xdr:colOff>511175</xdr:colOff>
      <xdr:row>2614</xdr:row>
      <xdr:rowOff>161925</xdr:rowOff>
    </xdr:to>
    <xdr:pic>
      <xdr:nvPicPr>
        <xdr:cNvPr id="8403" name="Subgraph-MailOnline">
          <a:extLst>
            <a:ext uri="{FF2B5EF4-FFF2-40B4-BE49-F238E27FC236}">
              <a16:creationId xmlns:a16="http://schemas.microsoft.com/office/drawing/2014/main" id="{C41FA1D5-AB4E-4F75-8471-1DD729A947A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0692750"/>
          <a:ext cx="482600" cy="317500"/>
        </a:xfrm>
        <a:prstGeom prst="rect">
          <a:avLst/>
        </a:prstGeom>
      </xdr:spPr>
    </xdr:pic>
    <xdr:clientData/>
  </xdr:twoCellAnchor>
  <xdr:twoCellAnchor editAs="oneCell">
    <xdr:from>
      <xdr:col>1</xdr:col>
      <xdr:colOff>28575</xdr:colOff>
      <xdr:row>2614</xdr:row>
      <xdr:rowOff>206375</xdr:rowOff>
    </xdr:from>
    <xdr:to>
      <xdr:col>1</xdr:col>
      <xdr:colOff>511175</xdr:colOff>
      <xdr:row>2615</xdr:row>
      <xdr:rowOff>152400</xdr:rowOff>
    </xdr:to>
    <xdr:pic>
      <xdr:nvPicPr>
        <xdr:cNvPr id="8405" name="Subgraph-AbdoulayeK3">
          <a:extLst>
            <a:ext uri="{FF2B5EF4-FFF2-40B4-BE49-F238E27FC236}">
              <a16:creationId xmlns:a16="http://schemas.microsoft.com/office/drawing/2014/main" id="{4BD9B894-1A5E-43F2-B08D-42C207F5EAC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1061050"/>
          <a:ext cx="482600" cy="317500"/>
        </a:xfrm>
        <a:prstGeom prst="rect">
          <a:avLst/>
        </a:prstGeom>
      </xdr:spPr>
    </xdr:pic>
    <xdr:clientData/>
  </xdr:twoCellAnchor>
  <xdr:twoCellAnchor editAs="oneCell">
    <xdr:from>
      <xdr:col>1</xdr:col>
      <xdr:colOff>28575</xdr:colOff>
      <xdr:row>2615</xdr:row>
      <xdr:rowOff>203200</xdr:rowOff>
    </xdr:from>
    <xdr:to>
      <xdr:col>1</xdr:col>
      <xdr:colOff>511175</xdr:colOff>
      <xdr:row>2616</xdr:row>
      <xdr:rowOff>149225</xdr:rowOff>
    </xdr:to>
    <xdr:pic>
      <xdr:nvPicPr>
        <xdr:cNvPr id="8407" name="Subgraph-ROCKnBUNDY">
          <a:extLst>
            <a:ext uri="{FF2B5EF4-FFF2-40B4-BE49-F238E27FC236}">
              <a16:creationId xmlns:a16="http://schemas.microsoft.com/office/drawing/2014/main" id="{C144FF5E-8EF3-4C1B-847A-EBEDFA5D1B5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1429350"/>
          <a:ext cx="482600" cy="317500"/>
        </a:xfrm>
        <a:prstGeom prst="rect">
          <a:avLst/>
        </a:prstGeom>
      </xdr:spPr>
    </xdr:pic>
    <xdr:clientData/>
  </xdr:twoCellAnchor>
  <xdr:twoCellAnchor editAs="oneCell">
    <xdr:from>
      <xdr:col>1</xdr:col>
      <xdr:colOff>28575</xdr:colOff>
      <xdr:row>2616</xdr:row>
      <xdr:rowOff>200025</xdr:rowOff>
    </xdr:from>
    <xdr:to>
      <xdr:col>1</xdr:col>
      <xdr:colOff>511175</xdr:colOff>
      <xdr:row>2617</xdr:row>
      <xdr:rowOff>139700</xdr:rowOff>
    </xdr:to>
    <xdr:pic>
      <xdr:nvPicPr>
        <xdr:cNvPr id="8409" name="Subgraph-TReveuse">
          <a:extLst>
            <a:ext uri="{FF2B5EF4-FFF2-40B4-BE49-F238E27FC236}">
              <a16:creationId xmlns:a16="http://schemas.microsoft.com/office/drawing/2014/main" id="{FDEC44C7-3113-48B8-8B22-C672CB74B48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1797650"/>
          <a:ext cx="482600" cy="317500"/>
        </a:xfrm>
        <a:prstGeom prst="rect">
          <a:avLst/>
        </a:prstGeom>
      </xdr:spPr>
    </xdr:pic>
    <xdr:clientData/>
  </xdr:twoCellAnchor>
  <xdr:twoCellAnchor editAs="oneCell">
    <xdr:from>
      <xdr:col>1</xdr:col>
      <xdr:colOff>28575</xdr:colOff>
      <xdr:row>2617</xdr:row>
      <xdr:rowOff>196850</xdr:rowOff>
    </xdr:from>
    <xdr:to>
      <xdr:col>1</xdr:col>
      <xdr:colOff>511175</xdr:colOff>
      <xdr:row>2618</xdr:row>
      <xdr:rowOff>142875</xdr:rowOff>
    </xdr:to>
    <xdr:pic>
      <xdr:nvPicPr>
        <xdr:cNvPr id="8411" name="Subgraph-meaculpacha">
          <a:extLst>
            <a:ext uri="{FF2B5EF4-FFF2-40B4-BE49-F238E27FC236}">
              <a16:creationId xmlns:a16="http://schemas.microsoft.com/office/drawing/2014/main" id="{3CC93D7D-6BA7-4B58-9181-291825AEC86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72165950"/>
          <a:ext cx="482600" cy="317500"/>
        </a:xfrm>
        <a:prstGeom prst="rect">
          <a:avLst/>
        </a:prstGeom>
      </xdr:spPr>
    </xdr:pic>
    <xdr:clientData/>
  </xdr:twoCellAnchor>
  <xdr:twoCellAnchor editAs="oneCell">
    <xdr:from>
      <xdr:col>1</xdr:col>
      <xdr:colOff>28575</xdr:colOff>
      <xdr:row>2618</xdr:row>
      <xdr:rowOff>193675</xdr:rowOff>
    </xdr:from>
    <xdr:to>
      <xdr:col>1</xdr:col>
      <xdr:colOff>511175</xdr:colOff>
      <xdr:row>2619</xdr:row>
      <xdr:rowOff>139700</xdr:rowOff>
    </xdr:to>
    <xdr:pic>
      <xdr:nvPicPr>
        <xdr:cNvPr id="8413" name="Subgraph-TReligionOPeace">
          <a:extLst>
            <a:ext uri="{FF2B5EF4-FFF2-40B4-BE49-F238E27FC236}">
              <a16:creationId xmlns:a16="http://schemas.microsoft.com/office/drawing/2014/main" id="{89500BD7-956F-4C73-B7D5-9E0E33AA454F}"/>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972534250"/>
          <a:ext cx="482600" cy="317500"/>
        </a:xfrm>
        <a:prstGeom prst="rect">
          <a:avLst/>
        </a:prstGeom>
      </xdr:spPr>
    </xdr:pic>
    <xdr:clientData/>
  </xdr:twoCellAnchor>
  <xdr:twoCellAnchor editAs="oneCell">
    <xdr:from>
      <xdr:col>1</xdr:col>
      <xdr:colOff>28575</xdr:colOff>
      <xdr:row>2619</xdr:row>
      <xdr:rowOff>190500</xdr:rowOff>
    </xdr:from>
    <xdr:to>
      <xdr:col>1</xdr:col>
      <xdr:colOff>511175</xdr:colOff>
      <xdr:row>2620</xdr:row>
      <xdr:rowOff>142875</xdr:rowOff>
    </xdr:to>
    <xdr:pic>
      <xdr:nvPicPr>
        <xdr:cNvPr id="8415" name="Subgraph-JeanMessiha">
          <a:extLst>
            <a:ext uri="{FF2B5EF4-FFF2-40B4-BE49-F238E27FC236}">
              <a16:creationId xmlns:a16="http://schemas.microsoft.com/office/drawing/2014/main" id="{991328D1-E315-4D1B-8733-8353B7317DB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2902550"/>
          <a:ext cx="482600" cy="317500"/>
        </a:xfrm>
        <a:prstGeom prst="rect">
          <a:avLst/>
        </a:prstGeom>
      </xdr:spPr>
    </xdr:pic>
    <xdr:clientData/>
  </xdr:twoCellAnchor>
  <xdr:twoCellAnchor editAs="oneCell">
    <xdr:from>
      <xdr:col>1</xdr:col>
      <xdr:colOff>28575</xdr:colOff>
      <xdr:row>2620</xdr:row>
      <xdr:rowOff>187325</xdr:rowOff>
    </xdr:from>
    <xdr:to>
      <xdr:col>1</xdr:col>
      <xdr:colOff>511175</xdr:colOff>
      <xdr:row>2621</xdr:row>
      <xdr:rowOff>133350</xdr:rowOff>
    </xdr:to>
    <xdr:pic>
      <xdr:nvPicPr>
        <xdr:cNvPr id="8417" name="Subgraph-Guerbois6">
          <a:extLst>
            <a:ext uri="{FF2B5EF4-FFF2-40B4-BE49-F238E27FC236}">
              <a16:creationId xmlns:a16="http://schemas.microsoft.com/office/drawing/2014/main" id="{FAE4F754-185F-4D1C-BF8C-B6E4D03AC1A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3270850"/>
          <a:ext cx="482600" cy="317500"/>
        </a:xfrm>
        <a:prstGeom prst="rect">
          <a:avLst/>
        </a:prstGeom>
      </xdr:spPr>
    </xdr:pic>
    <xdr:clientData/>
  </xdr:twoCellAnchor>
  <xdr:twoCellAnchor editAs="oneCell">
    <xdr:from>
      <xdr:col>1</xdr:col>
      <xdr:colOff>28575</xdr:colOff>
      <xdr:row>2621</xdr:row>
      <xdr:rowOff>184150</xdr:rowOff>
    </xdr:from>
    <xdr:to>
      <xdr:col>1</xdr:col>
      <xdr:colOff>511175</xdr:colOff>
      <xdr:row>2622</xdr:row>
      <xdr:rowOff>130175</xdr:rowOff>
    </xdr:to>
    <xdr:pic>
      <xdr:nvPicPr>
        <xdr:cNvPr id="8419" name="Subgraph-d_sopo">
          <a:extLst>
            <a:ext uri="{FF2B5EF4-FFF2-40B4-BE49-F238E27FC236}">
              <a16:creationId xmlns:a16="http://schemas.microsoft.com/office/drawing/2014/main" id="{FC8C6A23-5061-4EEB-A804-53CF24A7D67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3639150"/>
          <a:ext cx="482600" cy="317500"/>
        </a:xfrm>
        <a:prstGeom prst="rect">
          <a:avLst/>
        </a:prstGeom>
      </xdr:spPr>
    </xdr:pic>
    <xdr:clientData/>
  </xdr:twoCellAnchor>
  <xdr:twoCellAnchor editAs="oneCell">
    <xdr:from>
      <xdr:col>1</xdr:col>
      <xdr:colOff>28575</xdr:colOff>
      <xdr:row>2622</xdr:row>
      <xdr:rowOff>180975</xdr:rowOff>
    </xdr:from>
    <xdr:to>
      <xdr:col>1</xdr:col>
      <xdr:colOff>511175</xdr:colOff>
      <xdr:row>2623</xdr:row>
      <xdr:rowOff>120650</xdr:rowOff>
    </xdr:to>
    <xdr:pic>
      <xdr:nvPicPr>
        <xdr:cNvPr id="8421" name="Subgraph-SOS_Racisme">
          <a:extLst>
            <a:ext uri="{FF2B5EF4-FFF2-40B4-BE49-F238E27FC236}">
              <a16:creationId xmlns:a16="http://schemas.microsoft.com/office/drawing/2014/main" id="{175CAFAE-9867-4E1E-918D-F79F84D1E7F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4007450"/>
          <a:ext cx="482600" cy="317500"/>
        </a:xfrm>
        <a:prstGeom prst="rect">
          <a:avLst/>
        </a:prstGeom>
      </xdr:spPr>
    </xdr:pic>
    <xdr:clientData/>
  </xdr:twoCellAnchor>
  <xdr:twoCellAnchor editAs="oneCell">
    <xdr:from>
      <xdr:col>1</xdr:col>
      <xdr:colOff>28575</xdr:colOff>
      <xdr:row>2623</xdr:row>
      <xdr:rowOff>177800</xdr:rowOff>
    </xdr:from>
    <xdr:to>
      <xdr:col>1</xdr:col>
      <xdr:colOff>511175</xdr:colOff>
      <xdr:row>2624</xdr:row>
      <xdr:rowOff>123825</xdr:rowOff>
    </xdr:to>
    <xdr:pic>
      <xdr:nvPicPr>
        <xdr:cNvPr id="8423" name="Subgraph-BabyYod28812729">
          <a:extLst>
            <a:ext uri="{FF2B5EF4-FFF2-40B4-BE49-F238E27FC236}">
              <a16:creationId xmlns:a16="http://schemas.microsoft.com/office/drawing/2014/main" id="{09ACD6A7-887E-429B-9596-D834E348065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4375750"/>
          <a:ext cx="482600" cy="317500"/>
        </a:xfrm>
        <a:prstGeom prst="rect">
          <a:avLst/>
        </a:prstGeom>
      </xdr:spPr>
    </xdr:pic>
    <xdr:clientData/>
  </xdr:twoCellAnchor>
  <xdr:twoCellAnchor editAs="oneCell">
    <xdr:from>
      <xdr:col>1</xdr:col>
      <xdr:colOff>28575</xdr:colOff>
      <xdr:row>2624</xdr:row>
      <xdr:rowOff>174625</xdr:rowOff>
    </xdr:from>
    <xdr:to>
      <xdr:col>1</xdr:col>
      <xdr:colOff>511175</xdr:colOff>
      <xdr:row>2625</xdr:row>
      <xdr:rowOff>120650</xdr:rowOff>
    </xdr:to>
    <xdr:pic>
      <xdr:nvPicPr>
        <xdr:cNvPr id="8425" name="Subgraph-Vivelanation5">
          <a:extLst>
            <a:ext uri="{FF2B5EF4-FFF2-40B4-BE49-F238E27FC236}">
              <a16:creationId xmlns:a16="http://schemas.microsoft.com/office/drawing/2014/main" id="{4A13947D-2488-4AEF-BF23-A37BDD11D70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4744050"/>
          <a:ext cx="482600" cy="317500"/>
        </a:xfrm>
        <a:prstGeom prst="rect">
          <a:avLst/>
        </a:prstGeom>
      </xdr:spPr>
    </xdr:pic>
    <xdr:clientData/>
  </xdr:twoCellAnchor>
  <xdr:twoCellAnchor editAs="oneCell">
    <xdr:from>
      <xdr:col>1</xdr:col>
      <xdr:colOff>28575</xdr:colOff>
      <xdr:row>2625</xdr:row>
      <xdr:rowOff>171450</xdr:rowOff>
    </xdr:from>
    <xdr:to>
      <xdr:col>1</xdr:col>
      <xdr:colOff>511175</xdr:colOff>
      <xdr:row>2626</xdr:row>
      <xdr:rowOff>123825</xdr:rowOff>
    </xdr:to>
    <xdr:pic>
      <xdr:nvPicPr>
        <xdr:cNvPr id="8427" name="Subgraph-Matricule45673">
          <a:extLst>
            <a:ext uri="{FF2B5EF4-FFF2-40B4-BE49-F238E27FC236}">
              <a16:creationId xmlns:a16="http://schemas.microsoft.com/office/drawing/2014/main" id="{BBC10FDA-AE0F-4413-8BFA-8BEF0B8C43A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5112350"/>
          <a:ext cx="482600" cy="317500"/>
        </a:xfrm>
        <a:prstGeom prst="rect">
          <a:avLst/>
        </a:prstGeom>
      </xdr:spPr>
    </xdr:pic>
    <xdr:clientData/>
  </xdr:twoCellAnchor>
  <xdr:twoCellAnchor editAs="oneCell">
    <xdr:from>
      <xdr:col>1</xdr:col>
      <xdr:colOff>28575</xdr:colOff>
      <xdr:row>2626</xdr:row>
      <xdr:rowOff>168275</xdr:rowOff>
    </xdr:from>
    <xdr:to>
      <xdr:col>1</xdr:col>
      <xdr:colOff>511175</xdr:colOff>
      <xdr:row>2627</xdr:row>
      <xdr:rowOff>114300</xdr:rowOff>
    </xdr:to>
    <xdr:pic>
      <xdr:nvPicPr>
        <xdr:cNvPr id="8429" name="Subgraph-Valeurs">
          <a:extLst>
            <a:ext uri="{FF2B5EF4-FFF2-40B4-BE49-F238E27FC236}">
              <a16:creationId xmlns:a16="http://schemas.microsoft.com/office/drawing/2014/main" id="{63219505-3901-41AC-9E1F-98AB7ECF2B4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5480650"/>
          <a:ext cx="482600" cy="317500"/>
        </a:xfrm>
        <a:prstGeom prst="rect">
          <a:avLst/>
        </a:prstGeom>
      </xdr:spPr>
    </xdr:pic>
    <xdr:clientData/>
  </xdr:twoCellAnchor>
  <xdr:twoCellAnchor editAs="oneCell">
    <xdr:from>
      <xdr:col>1</xdr:col>
      <xdr:colOff>28575</xdr:colOff>
      <xdr:row>2627</xdr:row>
      <xdr:rowOff>165100</xdr:rowOff>
    </xdr:from>
    <xdr:to>
      <xdr:col>1</xdr:col>
      <xdr:colOff>511175</xdr:colOff>
      <xdr:row>2628</xdr:row>
      <xdr:rowOff>111125</xdr:rowOff>
    </xdr:to>
    <xdr:pic>
      <xdr:nvPicPr>
        <xdr:cNvPr id="8431" name="Subgraph-lawyer4laws">
          <a:extLst>
            <a:ext uri="{FF2B5EF4-FFF2-40B4-BE49-F238E27FC236}">
              <a16:creationId xmlns:a16="http://schemas.microsoft.com/office/drawing/2014/main" id="{75DFECAF-E971-4C3A-A711-7BF3BB27729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5848950"/>
          <a:ext cx="482600" cy="317500"/>
        </a:xfrm>
        <a:prstGeom prst="rect">
          <a:avLst/>
        </a:prstGeom>
      </xdr:spPr>
    </xdr:pic>
    <xdr:clientData/>
  </xdr:twoCellAnchor>
  <xdr:twoCellAnchor editAs="oneCell">
    <xdr:from>
      <xdr:col>1</xdr:col>
      <xdr:colOff>28575</xdr:colOff>
      <xdr:row>2628</xdr:row>
      <xdr:rowOff>161925</xdr:rowOff>
    </xdr:from>
    <xdr:to>
      <xdr:col>1</xdr:col>
      <xdr:colOff>511175</xdr:colOff>
      <xdr:row>2629</xdr:row>
      <xdr:rowOff>101600</xdr:rowOff>
    </xdr:to>
    <xdr:pic>
      <xdr:nvPicPr>
        <xdr:cNvPr id="8433" name="Subgraph-BrownGaro">
          <a:extLst>
            <a:ext uri="{FF2B5EF4-FFF2-40B4-BE49-F238E27FC236}">
              <a16:creationId xmlns:a16="http://schemas.microsoft.com/office/drawing/2014/main" id="{D56A61D0-6E85-42B8-8F64-CD7282B70FF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6217250"/>
          <a:ext cx="482600" cy="317500"/>
        </a:xfrm>
        <a:prstGeom prst="rect">
          <a:avLst/>
        </a:prstGeom>
      </xdr:spPr>
    </xdr:pic>
    <xdr:clientData/>
  </xdr:twoCellAnchor>
  <xdr:twoCellAnchor editAs="oneCell">
    <xdr:from>
      <xdr:col>1</xdr:col>
      <xdr:colOff>28575</xdr:colOff>
      <xdr:row>2629</xdr:row>
      <xdr:rowOff>158750</xdr:rowOff>
    </xdr:from>
    <xdr:to>
      <xdr:col>1</xdr:col>
      <xdr:colOff>511175</xdr:colOff>
      <xdr:row>2630</xdr:row>
      <xdr:rowOff>104775</xdr:rowOff>
    </xdr:to>
    <xdr:pic>
      <xdr:nvPicPr>
        <xdr:cNvPr id="8435" name="Subgraph-MastrianniChris">
          <a:extLst>
            <a:ext uri="{FF2B5EF4-FFF2-40B4-BE49-F238E27FC236}">
              <a16:creationId xmlns:a16="http://schemas.microsoft.com/office/drawing/2014/main" id="{61F12185-9D1D-4964-AC1A-C36325B5EEF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6585550"/>
          <a:ext cx="482600" cy="317500"/>
        </a:xfrm>
        <a:prstGeom prst="rect">
          <a:avLst/>
        </a:prstGeom>
      </xdr:spPr>
    </xdr:pic>
    <xdr:clientData/>
  </xdr:twoCellAnchor>
  <xdr:twoCellAnchor editAs="oneCell">
    <xdr:from>
      <xdr:col>1</xdr:col>
      <xdr:colOff>28575</xdr:colOff>
      <xdr:row>2630</xdr:row>
      <xdr:rowOff>155575</xdr:rowOff>
    </xdr:from>
    <xdr:to>
      <xdr:col>1</xdr:col>
      <xdr:colOff>511175</xdr:colOff>
      <xdr:row>2631</xdr:row>
      <xdr:rowOff>101600</xdr:rowOff>
    </xdr:to>
    <xdr:pic>
      <xdr:nvPicPr>
        <xdr:cNvPr id="8437" name="Subgraph-K_Law124">
          <a:extLst>
            <a:ext uri="{FF2B5EF4-FFF2-40B4-BE49-F238E27FC236}">
              <a16:creationId xmlns:a16="http://schemas.microsoft.com/office/drawing/2014/main" id="{C9F46F86-2699-42C0-B583-73793807014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6953850"/>
          <a:ext cx="482600" cy="317500"/>
        </a:xfrm>
        <a:prstGeom prst="rect">
          <a:avLst/>
        </a:prstGeom>
      </xdr:spPr>
    </xdr:pic>
    <xdr:clientData/>
  </xdr:twoCellAnchor>
  <xdr:twoCellAnchor editAs="oneCell">
    <xdr:from>
      <xdr:col>1</xdr:col>
      <xdr:colOff>28575</xdr:colOff>
      <xdr:row>2631</xdr:row>
      <xdr:rowOff>152400</xdr:rowOff>
    </xdr:from>
    <xdr:to>
      <xdr:col>1</xdr:col>
      <xdr:colOff>511175</xdr:colOff>
      <xdr:row>2632</xdr:row>
      <xdr:rowOff>104775</xdr:rowOff>
    </xdr:to>
    <xdr:pic>
      <xdr:nvPicPr>
        <xdr:cNvPr id="8439" name="Subgraph-LeonLott8">
          <a:extLst>
            <a:ext uri="{FF2B5EF4-FFF2-40B4-BE49-F238E27FC236}">
              <a16:creationId xmlns:a16="http://schemas.microsoft.com/office/drawing/2014/main" id="{005D36D3-BC07-4B91-9454-7D57DF0CF0F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7322150"/>
          <a:ext cx="482600" cy="317500"/>
        </a:xfrm>
        <a:prstGeom prst="rect">
          <a:avLst/>
        </a:prstGeom>
      </xdr:spPr>
    </xdr:pic>
    <xdr:clientData/>
  </xdr:twoCellAnchor>
  <xdr:twoCellAnchor editAs="oneCell">
    <xdr:from>
      <xdr:col>1</xdr:col>
      <xdr:colOff>28575</xdr:colOff>
      <xdr:row>2632</xdr:row>
      <xdr:rowOff>149225</xdr:rowOff>
    </xdr:from>
    <xdr:to>
      <xdr:col>1</xdr:col>
      <xdr:colOff>511175</xdr:colOff>
      <xdr:row>2633</xdr:row>
      <xdr:rowOff>95250</xdr:rowOff>
    </xdr:to>
    <xdr:pic>
      <xdr:nvPicPr>
        <xdr:cNvPr id="8441" name="Subgraph-DRichards13">
          <a:extLst>
            <a:ext uri="{FF2B5EF4-FFF2-40B4-BE49-F238E27FC236}">
              <a16:creationId xmlns:a16="http://schemas.microsoft.com/office/drawing/2014/main" id="{E4DCDF57-11F7-4F54-BF49-6A685EAF875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77690450"/>
          <a:ext cx="482600" cy="317500"/>
        </a:xfrm>
        <a:prstGeom prst="rect">
          <a:avLst/>
        </a:prstGeom>
      </xdr:spPr>
    </xdr:pic>
    <xdr:clientData/>
  </xdr:twoCellAnchor>
  <xdr:twoCellAnchor editAs="oneCell">
    <xdr:from>
      <xdr:col>1</xdr:col>
      <xdr:colOff>28575</xdr:colOff>
      <xdr:row>2633</xdr:row>
      <xdr:rowOff>146050</xdr:rowOff>
    </xdr:from>
    <xdr:to>
      <xdr:col>1</xdr:col>
      <xdr:colOff>511175</xdr:colOff>
      <xdr:row>2634</xdr:row>
      <xdr:rowOff>92075</xdr:rowOff>
    </xdr:to>
    <xdr:pic>
      <xdr:nvPicPr>
        <xdr:cNvPr id="8443" name="Subgraph-chicago">
          <a:extLst>
            <a:ext uri="{FF2B5EF4-FFF2-40B4-BE49-F238E27FC236}">
              <a16:creationId xmlns:a16="http://schemas.microsoft.com/office/drawing/2014/main" id="{AA358FD0-7BB0-4353-A432-2F8A47F9F77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8058750"/>
          <a:ext cx="482600" cy="317500"/>
        </a:xfrm>
        <a:prstGeom prst="rect">
          <a:avLst/>
        </a:prstGeom>
      </xdr:spPr>
    </xdr:pic>
    <xdr:clientData/>
  </xdr:twoCellAnchor>
  <xdr:twoCellAnchor editAs="oneCell">
    <xdr:from>
      <xdr:col>1</xdr:col>
      <xdr:colOff>28575</xdr:colOff>
      <xdr:row>2634</xdr:row>
      <xdr:rowOff>142875</xdr:rowOff>
    </xdr:from>
    <xdr:to>
      <xdr:col>1</xdr:col>
      <xdr:colOff>511175</xdr:colOff>
      <xdr:row>2635</xdr:row>
      <xdr:rowOff>82550</xdr:rowOff>
    </xdr:to>
    <xdr:pic>
      <xdr:nvPicPr>
        <xdr:cNvPr id="8445" name="Subgraph-BenjaminPDixon">
          <a:extLst>
            <a:ext uri="{FF2B5EF4-FFF2-40B4-BE49-F238E27FC236}">
              <a16:creationId xmlns:a16="http://schemas.microsoft.com/office/drawing/2014/main" id="{8F70B453-808C-44AD-B8A9-F9A48FC09FA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78427050"/>
          <a:ext cx="482600" cy="317500"/>
        </a:xfrm>
        <a:prstGeom prst="rect">
          <a:avLst/>
        </a:prstGeom>
      </xdr:spPr>
    </xdr:pic>
    <xdr:clientData/>
  </xdr:twoCellAnchor>
  <xdr:twoCellAnchor editAs="oneCell">
    <xdr:from>
      <xdr:col>1</xdr:col>
      <xdr:colOff>28575</xdr:colOff>
      <xdr:row>2635</xdr:row>
      <xdr:rowOff>139700</xdr:rowOff>
    </xdr:from>
    <xdr:to>
      <xdr:col>1</xdr:col>
      <xdr:colOff>511175</xdr:colOff>
      <xdr:row>2636</xdr:row>
      <xdr:rowOff>85725</xdr:rowOff>
    </xdr:to>
    <xdr:pic>
      <xdr:nvPicPr>
        <xdr:cNvPr id="8447" name="Subgraph-Shut_downAmazon">
          <a:extLst>
            <a:ext uri="{FF2B5EF4-FFF2-40B4-BE49-F238E27FC236}">
              <a16:creationId xmlns:a16="http://schemas.microsoft.com/office/drawing/2014/main" id="{4507A985-4259-422D-AD45-064260C437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78795350"/>
          <a:ext cx="482600" cy="317500"/>
        </a:xfrm>
        <a:prstGeom prst="rect">
          <a:avLst/>
        </a:prstGeom>
      </xdr:spPr>
    </xdr:pic>
    <xdr:clientData/>
  </xdr:twoCellAnchor>
  <xdr:twoCellAnchor editAs="oneCell">
    <xdr:from>
      <xdr:col>1</xdr:col>
      <xdr:colOff>28575</xdr:colOff>
      <xdr:row>2636</xdr:row>
      <xdr:rowOff>136525</xdr:rowOff>
    </xdr:from>
    <xdr:to>
      <xdr:col>1</xdr:col>
      <xdr:colOff>511175</xdr:colOff>
      <xdr:row>2637</xdr:row>
      <xdr:rowOff>82550</xdr:rowOff>
    </xdr:to>
    <xdr:pic>
      <xdr:nvPicPr>
        <xdr:cNvPr id="8449" name="Subgraph-Thankful4Usa">
          <a:extLst>
            <a:ext uri="{FF2B5EF4-FFF2-40B4-BE49-F238E27FC236}">
              <a16:creationId xmlns:a16="http://schemas.microsoft.com/office/drawing/2014/main" id="{9D8548D4-281F-4B52-916E-F597645D54B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79163650"/>
          <a:ext cx="482600" cy="317500"/>
        </a:xfrm>
        <a:prstGeom prst="rect">
          <a:avLst/>
        </a:prstGeom>
      </xdr:spPr>
    </xdr:pic>
    <xdr:clientData/>
  </xdr:twoCellAnchor>
  <xdr:twoCellAnchor editAs="oneCell">
    <xdr:from>
      <xdr:col>1</xdr:col>
      <xdr:colOff>28575</xdr:colOff>
      <xdr:row>2637</xdr:row>
      <xdr:rowOff>133350</xdr:rowOff>
    </xdr:from>
    <xdr:to>
      <xdr:col>1</xdr:col>
      <xdr:colOff>511175</xdr:colOff>
      <xdr:row>2638</xdr:row>
      <xdr:rowOff>85725</xdr:rowOff>
    </xdr:to>
    <xdr:pic>
      <xdr:nvPicPr>
        <xdr:cNvPr id="8451" name="Subgraph-Phenomenal_Cat">
          <a:extLst>
            <a:ext uri="{FF2B5EF4-FFF2-40B4-BE49-F238E27FC236}">
              <a16:creationId xmlns:a16="http://schemas.microsoft.com/office/drawing/2014/main" id="{F609DCDF-49BA-45FD-9C2A-63D66FFC87C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79531950"/>
          <a:ext cx="482600" cy="317500"/>
        </a:xfrm>
        <a:prstGeom prst="rect">
          <a:avLst/>
        </a:prstGeom>
      </xdr:spPr>
    </xdr:pic>
    <xdr:clientData/>
  </xdr:twoCellAnchor>
  <xdr:twoCellAnchor editAs="oneCell">
    <xdr:from>
      <xdr:col>1</xdr:col>
      <xdr:colOff>28575</xdr:colOff>
      <xdr:row>2638</xdr:row>
      <xdr:rowOff>130175</xdr:rowOff>
    </xdr:from>
    <xdr:to>
      <xdr:col>1</xdr:col>
      <xdr:colOff>511175</xdr:colOff>
      <xdr:row>2639</xdr:row>
      <xdr:rowOff>76200</xdr:rowOff>
    </xdr:to>
    <xdr:pic>
      <xdr:nvPicPr>
        <xdr:cNvPr id="8453" name="Subgraph-MBOKSR_MAGA">
          <a:extLst>
            <a:ext uri="{FF2B5EF4-FFF2-40B4-BE49-F238E27FC236}">
              <a16:creationId xmlns:a16="http://schemas.microsoft.com/office/drawing/2014/main" id="{8F8790C9-D50C-430B-8895-FD0ADFC283E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79900250"/>
          <a:ext cx="482600" cy="317500"/>
        </a:xfrm>
        <a:prstGeom prst="rect">
          <a:avLst/>
        </a:prstGeom>
      </xdr:spPr>
    </xdr:pic>
    <xdr:clientData/>
  </xdr:twoCellAnchor>
  <xdr:twoCellAnchor editAs="oneCell">
    <xdr:from>
      <xdr:col>1</xdr:col>
      <xdr:colOff>28575</xdr:colOff>
      <xdr:row>2639</xdr:row>
      <xdr:rowOff>127000</xdr:rowOff>
    </xdr:from>
    <xdr:to>
      <xdr:col>1</xdr:col>
      <xdr:colOff>511175</xdr:colOff>
      <xdr:row>2640</xdr:row>
      <xdr:rowOff>73025</xdr:rowOff>
    </xdr:to>
    <xdr:pic>
      <xdr:nvPicPr>
        <xdr:cNvPr id="8455" name="Subgraph-Stars1776">
          <a:extLst>
            <a:ext uri="{FF2B5EF4-FFF2-40B4-BE49-F238E27FC236}">
              <a16:creationId xmlns:a16="http://schemas.microsoft.com/office/drawing/2014/main" id="{60108EBC-4D37-4C28-B9D9-10C536EE8BC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80268550"/>
          <a:ext cx="482600" cy="317500"/>
        </a:xfrm>
        <a:prstGeom prst="rect">
          <a:avLst/>
        </a:prstGeom>
      </xdr:spPr>
    </xdr:pic>
    <xdr:clientData/>
  </xdr:twoCellAnchor>
  <xdr:twoCellAnchor editAs="oneCell">
    <xdr:from>
      <xdr:col>1</xdr:col>
      <xdr:colOff>28575</xdr:colOff>
      <xdr:row>2640</xdr:row>
      <xdr:rowOff>123825</xdr:rowOff>
    </xdr:from>
    <xdr:to>
      <xdr:col>1</xdr:col>
      <xdr:colOff>511175</xdr:colOff>
      <xdr:row>2641</xdr:row>
      <xdr:rowOff>63500</xdr:rowOff>
    </xdr:to>
    <xdr:pic>
      <xdr:nvPicPr>
        <xdr:cNvPr id="8457" name="Subgraph-Fooch1993">
          <a:extLst>
            <a:ext uri="{FF2B5EF4-FFF2-40B4-BE49-F238E27FC236}">
              <a16:creationId xmlns:a16="http://schemas.microsoft.com/office/drawing/2014/main" id="{C407155C-7224-4F6D-B879-6180F4C0A9A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80636850"/>
          <a:ext cx="482600" cy="317500"/>
        </a:xfrm>
        <a:prstGeom prst="rect">
          <a:avLst/>
        </a:prstGeom>
      </xdr:spPr>
    </xdr:pic>
    <xdr:clientData/>
  </xdr:twoCellAnchor>
  <xdr:twoCellAnchor editAs="oneCell">
    <xdr:from>
      <xdr:col>1</xdr:col>
      <xdr:colOff>28575</xdr:colOff>
      <xdr:row>2641</xdr:row>
      <xdr:rowOff>120650</xdr:rowOff>
    </xdr:from>
    <xdr:to>
      <xdr:col>1</xdr:col>
      <xdr:colOff>511175</xdr:colOff>
      <xdr:row>2642</xdr:row>
      <xdr:rowOff>66675</xdr:rowOff>
    </xdr:to>
    <xdr:pic>
      <xdr:nvPicPr>
        <xdr:cNvPr id="8459" name="Subgraph-Bamsey_Bach">
          <a:extLst>
            <a:ext uri="{FF2B5EF4-FFF2-40B4-BE49-F238E27FC236}">
              <a16:creationId xmlns:a16="http://schemas.microsoft.com/office/drawing/2014/main" id="{DE237417-DB96-4D9A-98F8-07F1A992C53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81005150"/>
          <a:ext cx="482600" cy="317500"/>
        </a:xfrm>
        <a:prstGeom prst="rect">
          <a:avLst/>
        </a:prstGeom>
      </xdr:spPr>
    </xdr:pic>
    <xdr:clientData/>
  </xdr:twoCellAnchor>
  <xdr:twoCellAnchor editAs="oneCell">
    <xdr:from>
      <xdr:col>1</xdr:col>
      <xdr:colOff>28575</xdr:colOff>
      <xdr:row>2642</xdr:row>
      <xdr:rowOff>117475</xdr:rowOff>
    </xdr:from>
    <xdr:to>
      <xdr:col>1</xdr:col>
      <xdr:colOff>511175</xdr:colOff>
      <xdr:row>2643</xdr:row>
      <xdr:rowOff>63500</xdr:rowOff>
    </xdr:to>
    <xdr:pic>
      <xdr:nvPicPr>
        <xdr:cNvPr id="8461" name="Subgraph-JustinBrannan">
          <a:extLst>
            <a:ext uri="{FF2B5EF4-FFF2-40B4-BE49-F238E27FC236}">
              <a16:creationId xmlns:a16="http://schemas.microsoft.com/office/drawing/2014/main" id="{A876D3DF-7ABE-4E48-94A3-3D633733D6B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81373450"/>
          <a:ext cx="482600" cy="317500"/>
        </a:xfrm>
        <a:prstGeom prst="rect">
          <a:avLst/>
        </a:prstGeom>
      </xdr:spPr>
    </xdr:pic>
    <xdr:clientData/>
  </xdr:twoCellAnchor>
  <xdr:twoCellAnchor editAs="oneCell">
    <xdr:from>
      <xdr:col>1</xdr:col>
      <xdr:colOff>28575</xdr:colOff>
      <xdr:row>2643</xdr:row>
      <xdr:rowOff>114300</xdr:rowOff>
    </xdr:from>
    <xdr:to>
      <xdr:col>1</xdr:col>
      <xdr:colOff>511175</xdr:colOff>
      <xdr:row>2644</xdr:row>
      <xdr:rowOff>66675</xdr:rowOff>
    </xdr:to>
    <xdr:pic>
      <xdr:nvPicPr>
        <xdr:cNvPr id="8463" name="Subgraph-shervin">
          <a:extLst>
            <a:ext uri="{FF2B5EF4-FFF2-40B4-BE49-F238E27FC236}">
              <a16:creationId xmlns:a16="http://schemas.microsoft.com/office/drawing/2014/main" id="{3BF33407-743D-4478-9394-128D7C0D501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1741750"/>
          <a:ext cx="482600" cy="317500"/>
        </a:xfrm>
        <a:prstGeom prst="rect">
          <a:avLst/>
        </a:prstGeom>
      </xdr:spPr>
    </xdr:pic>
    <xdr:clientData/>
  </xdr:twoCellAnchor>
  <xdr:twoCellAnchor editAs="oneCell">
    <xdr:from>
      <xdr:col>1</xdr:col>
      <xdr:colOff>28575</xdr:colOff>
      <xdr:row>2644</xdr:row>
      <xdr:rowOff>111125</xdr:rowOff>
    </xdr:from>
    <xdr:to>
      <xdr:col>1</xdr:col>
      <xdr:colOff>511175</xdr:colOff>
      <xdr:row>2645</xdr:row>
      <xdr:rowOff>57150</xdr:rowOff>
    </xdr:to>
    <xdr:pic>
      <xdr:nvPicPr>
        <xdr:cNvPr id="8465" name="Subgraph-nflcommish">
          <a:extLst>
            <a:ext uri="{FF2B5EF4-FFF2-40B4-BE49-F238E27FC236}">
              <a16:creationId xmlns:a16="http://schemas.microsoft.com/office/drawing/2014/main" id="{C0F224DD-4E3A-44C5-9250-FAF600B48DE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2110050"/>
          <a:ext cx="482600" cy="317500"/>
        </a:xfrm>
        <a:prstGeom prst="rect">
          <a:avLst/>
        </a:prstGeom>
      </xdr:spPr>
    </xdr:pic>
    <xdr:clientData/>
  </xdr:twoCellAnchor>
  <xdr:twoCellAnchor editAs="oneCell">
    <xdr:from>
      <xdr:col>1</xdr:col>
      <xdr:colOff>28575</xdr:colOff>
      <xdr:row>2645</xdr:row>
      <xdr:rowOff>107950</xdr:rowOff>
    </xdr:from>
    <xdr:to>
      <xdr:col>1</xdr:col>
      <xdr:colOff>511175</xdr:colOff>
      <xdr:row>2646</xdr:row>
      <xdr:rowOff>53975</xdr:rowOff>
    </xdr:to>
    <xdr:pic>
      <xdr:nvPicPr>
        <xdr:cNvPr id="8467" name="Subgraph-yourrightscamp">
          <a:extLst>
            <a:ext uri="{FF2B5EF4-FFF2-40B4-BE49-F238E27FC236}">
              <a16:creationId xmlns:a16="http://schemas.microsoft.com/office/drawing/2014/main" id="{9A49F5D6-7DA1-46B3-B876-5CE12507DE4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82478350"/>
          <a:ext cx="482600" cy="317500"/>
        </a:xfrm>
        <a:prstGeom prst="rect">
          <a:avLst/>
        </a:prstGeom>
      </xdr:spPr>
    </xdr:pic>
    <xdr:clientData/>
  </xdr:twoCellAnchor>
  <xdr:twoCellAnchor editAs="oneCell">
    <xdr:from>
      <xdr:col>1</xdr:col>
      <xdr:colOff>28575</xdr:colOff>
      <xdr:row>2646</xdr:row>
      <xdr:rowOff>104775</xdr:rowOff>
    </xdr:from>
    <xdr:to>
      <xdr:col>1</xdr:col>
      <xdr:colOff>511175</xdr:colOff>
      <xdr:row>2647</xdr:row>
      <xdr:rowOff>44450</xdr:rowOff>
    </xdr:to>
    <xdr:pic>
      <xdr:nvPicPr>
        <xdr:cNvPr id="8469" name="Subgraph-charlieboo4">
          <a:extLst>
            <a:ext uri="{FF2B5EF4-FFF2-40B4-BE49-F238E27FC236}">
              <a16:creationId xmlns:a16="http://schemas.microsoft.com/office/drawing/2014/main" id="{DE52DA8B-A7E1-493D-9BC6-AFBFF5080568}"/>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982846650"/>
          <a:ext cx="482600" cy="317500"/>
        </a:xfrm>
        <a:prstGeom prst="rect">
          <a:avLst/>
        </a:prstGeom>
      </xdr:spPr>
    </xdr:pic>
    <xdr:clientData/>
  </xdr:twoCellAnchor>
  <xdr:twoCellAnchor editAs="oneCell">
    <xdr:from>
      <xdr:col>1</xdr:col>
      <xdr:colOff>28575</xdr:colOff>
      <xdr:row>2647</xdr:row>
      <xdr:rowOff>101600</xdr:rowOff>
    </xdr:from>
    <xdr:to>
      <xdr:col>1</xdr:col>
      <xdr:colOff>511175</xdr:colOff>
      <xdr:row>2648</xdr:row>
      <xdr:rowOff>47625</xdr:rowOff>
    </xdr:to>
    <xdr:pic>
      <xdr:nvPicPr>
        <xdr:cNvPr id="8471" name="Subgraph-haas9701">
          <a:extLst>
            <a:ext uri="{FF2B5EF4-FFF2-40B4-BE49-F238E27FC236}">
              <a16:creationId xmlns:a16="http://schemas.microsoft.com/office/drawing/2014/main" id="{4AE2613B-858B-469B-803A-BA1740E7084B}"/>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983214950"/>
          <a:ext cx="482600" cy="317500"/>
        </a:xfrm>
        <a:prstGeom prst="rect">
          <a:avLst/>
        </a:prstGeom>
      </xdr:spPr>
    </xdr:pic>
    <xdr:clientData/>
  </xdr:twoCellAnchor>
  <xdr:twoCellAnchor editAs="oneCell">
    <xdr:from>
      <xdr:col>1</xdr:col>
      <xdr:colOff>28575</xdr:colOff>
      <xdr:row>2648</xdr:row>
      <xdr:rowOff>98425</xdr:rowOff>
    </xdr:from>
    <xdr:to>
      <xdr:col>1</xdr:col>
      <xdr:colOff>511175</xdr:colOff>
      <xdr:row>2649</xdr:row>
      <xdr:rowOff>44450</xdr:rowOff>
    </xdr:to>
    <xdr:pic>
      <xdr:nvPicPr>
        <xdr:cNvPr id="8473" name="Subgraph-calicodragon">
          <a:extLst>
            <a:ext uri="{FF2B5EF4-FFF2-40B4-BE49-F238E27FC236}">
              <a16:creationId xmlns:a16="http://schemas.microsoft.com/office/drawing/2014/main" id="{C40B7F77-4FAB-4EEF-B22A-6F85202A764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83583250"/>
          <a:ext cx="482600" cy="317500"/>
        </a:xfrm>
        <a:prstGeom prst="rect">
          <a:avLst/>
        </a:prstGeom>
      </xdr:spPr>
    </xdr:pic>
    <xdr:clientData/>
  </xdr:twoCellAnchor>
  <xdr:twoCellAnchor editAs="oneCell">
    <xdr:from>
      <xdr:col>1</xdr:col>
      <xdr:colOff>28575</xdr:colOff>
      <xdr:row>2649</xdr:row>
      <xdr:rowOff>95250</xdr:rowOff>
    </xdr:from>
    <xdr:to>
      <xdr:col>1</xdr:col>
      <xdr:colOff>511175</xdr:colOff>
      <xdr:row>2650</xdr:row>
      <xdr:rowOff>47625</xdr:rowOff>
    </xdr:to>
    <xdr:pic>
      <xdr:nvPicPr>
        <xdr:cNvPr id="8475" name="Subgraph-JamesPCarey2">
          <a:extLst>
            <a:ext uri="{FF2B5EF4-FFF2-40B4-BE49-F238E27FC236}">
              <a16:creationId xmlns:a16="http://schemas.microsoft.com/office/drawing/2014/main" id="{EE23EEA5-9D0D-4885-BDA0-FACCF3ADAB8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83951550"/>
          <a:ext cx="482600" cy="317500"/>
        </a:xfrm>
        <a:prstGeom prst="rect">
          <a:avLst/>
        </a:prstGeom>
      </xdr:spPr>
    </xdr:pic>
    <xdr:clientData/>
  </xdr:twoCellAnchor>
  <xdr:twoCellAnchor editAs="oneCell">
    <xdr:from>
      <xdr:col>1</xdr:col>
      <xdr:colOff>28575</xdr:colOff>
      <xdr:row>2650</xdr:row>
      <xdr:rowOff>92075</xdr:rowOff>
    </xdr:from>
    <xdr:to>
      <xdr:col>1</xdr:col>
      <xdr:colOff>511175</xdr:colOff>
      <xdr:row>2651</xdr:row>
      <xdr:rowOff>38100</xdr:rowOff>
    </xdr:to>
    <xdr:pic>
      <xdr:nvPicPr>
        <xdr:cNvPr id="8477" name="Subgraph-Debber66">
          <a:extLst>
            <a:ext uri="{FF2B5EF4-FFF2-40B4-BE49-F238E27FC236}">
              <a16:creationId xmlns:a16="http://schemas.microsoft.com/office/drawing/2014/main" id="{22A2CE4D-B45C-4459-A15B-5BF8F468F40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4319850"/>
          <a:ext cx="482600" cy="317500"/>
        </a:xfrm>
        <a:prstGeom prst="rect">
          <a:avLst/>
        </a:prstGeom>
      </xdr:spPr>
    </xdr:pic>
    <xdr:clientData/>
  </xdr:twoCellAnchor>
  <xdr:twoCellAnchor editAs="oneCell">
    <xdr:from>
      <xdr:col>1</xdr:col>
      <xdr:colOff>28575</xdr:colOff>
      <xdr:row>2651</xdr:row>
      <xdr:rowOff>88900</xdr:rowOff>
    </xdr:from>
    <xdr:to>
      <xdr:col>1</xdr:col>
      <xdr:colOff>511175</xdr:colOff>
      <xdr:row>2652</xdr:row>
      <xdr:rowOff>34925</xdr:rowOff>
    </xdr:to>
    <xdr:pic>
      <xdr:nvPicPr>
        <xdr:cNvPr id="8479" name="Subgraph-DGPurser">
          <a:extLst>
            <a:ext uri="{FF2B5EF4-FFF2-40B4-BE49-F238E27FC236}">
              <a16:creationId xmlns:a16="http://schemas.microsoft.com/office/drawing/2014/main" id="{9212EE37-52E6-4A66-A10C-BF4C8315FC4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4688150"/>
          <a:ext cx="482600" cy="317500"/>
        </a:xfrm>
        <a:prstGeom prst="rect">
          <a:avLst/>
        </a:prstGeom>
      </xdr:spPr>
    </xdr:pic>
    <xdr:clientData/>
  </xdr:twoCellAnchor>
  <xdr:twoCellAnchor editAs="oneCell">
    <xdr:from>
      <xdr:col>1</xdr:col>
      <xdr:colOff>28575</xdr:colOff>
      <xdr:row>2652</xdr:row>
      <xdr:rowOff>85725</xdr:rowOff>
    </xdr:from>
    <xdr:to>
      <xdr:col>1</xdr:col>
      <xdr:colOff>511175</xdr:colOff>
      <xdr:row>2653</xdr:row>
      <xdr:rowOff>25400</xdr:rowOff>
    </xdr:to>
    <xdr:pic>
      <xdr:nvPicPr>
        <xdr:cNvPr id="8481" name="Subgraph-kidgolferman">
          <a:extLst>
            <a:ext uri="{FF2B5EF4-FFF2-40B4-BE49-F238E27FC236}">
              <a16:creationId xmlns:a16="http://schemas.microsoft.com/office/drawing/2014/main" id="{A3A504B6-24A9-45E9-991A-0AB1BBF7EDA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85056450"/>
          <a:ext cx="482600" cy="317500"/>
        </a:xfrm>
        <a:prstGeom prst="rect">
          <a:avLst/>
        </a:prstGeom>
      </xdr:spPr>
    </xdr:pic>
    <xdr:clientData/>
  </xdr:twoCellAnchor>
  <xdr:twoCellAnchor editAs="oneCell">
    <xdr:from>
      <xdr:col>1</xdr:col>
      <xdr:colOff>28575</xdr:colOff>
      <xdr:row>2653</xdr:row>
      <xdr:rowOff>82550</xdr:rowOff>
    </xdr:from>
    <xdr:to>
      <xdr:col>1</xdr:col>
      <xdr:colOff>511175</xdr:colOff>
      <xdr:row>2654</xdr:row>
      <xdr:rowOff>28575</xdr:rowOff>
    </xdr:to>
    <xdr:pic>
      <xdr:nvPicPr>
        <xdr:cNvPr id="8483" name="Subgraph-pritipatel">
          <a:extLst>
            <a:ext uri="{FF2B5EF4-FFF2-40B4-BE49-F238E27FC236}">
              <a16:creationId xmlns:a16="http://schemas.microsoft.com/office/drawing/2014/main" id="{68D901DE-DDCC-4C6C-9E17-D288AF40C1A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85424750"/>
          <a:ext cx="482600" cy="317500"/>
        </a:xfrm>
        <a:prstGeom prst="rect">
          <a:avLst/>
        </a:prstGeom>
      </xdr:spPr>
    </xdr:pic>
    <xdr:clientData/>
  </xdr:twoCellAnchor>
  <xdr:twoCellAnchor editAs="oneCell">
    <xdr:from>
      <xdr:col>1</xdr:col>
      <xdr:colOff>28575</xdr:colOff>
      <xdr:row>2654</xdr:row>
      <xdr:rowOff>79375</xdr:rowOff>
    </xdr:from>
    <xdr:to>
      <xdr:col>1</xdr:col>
      <xdr:colOff>511175</xdr:colOff>
      <xdr:row>2655</xdr:row>
      <xdr:rowOff>25400</xdr:rowOff>
    </xdr:to>
    <xdr:pic>
      <xdr:nvPicPr>
        <xdr:cNvPr id="8485" name="Subgraph-SomthngPoppedUp">
          <a:extLst>
            <a:ext uri="{FF2B5EF4-FFF2-40B4-BE49-F238E27FC236}">
              <a16:creationId xmlns:a16="http://schemas.microsoft.com/office/drawing/2014/main" id="{9D2F5FBD-9A54-4BAE-AF68-4E43E29DF45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85793050"/>
          <a:ext cx="482600" cy="317500"/>
        </a:xfrm>
        <a:prstGeom prst="rect">
          <a:avLst/>
        </a:prstGeom>
      </xdr:spPr>
    </xdr:pic>
    <xdr:clientData/>
  </xdr:twoCellAnchor>
  <xdr:twoCellAnchor editAs="oneCell">
    <xdr:from>
      <xdr:col>1</xdr:col>
      <xdr:colOff>28575</xdr:colOff>
      <xdr:row>2655</xdr:row>
      <xdr:rowOff>76200</xdr:rowOff>
    </xdr:from>
    <xdr:to>
      <xdr:col>1</xdr:col>
      <xdr:colOff>511175</xdr:colOff>
      <xdr:row>2656</xdr:row>
      <xdr:rowOff>28575</xdr:rowOff>
    </xdr:to>
    <xdr:pic>
      <xdr:nvPicPr>
        <xdr:cNvPr id="8487" name="Subgraph-BullPup2A">
          <a:extLst>
            <a:ext uri="{FF2B5EF4-FFF2-40B4-BE49-F238E27FC236}">
              <a16:creationId xmlns:a16="http://schemas.microsoft.com/office/drawing/2014/main" id="{0615D4D7-53B5-488E-8E27-851C703273B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6161350"/>
          <a:ext cx="482600" cy="317500"/>
        </a:xfrm>
        <a:prstGeom prst="rect">
          <a:avLst/>
        </a:prstGeom>
      </xdr:spPr>
    </xdr:pic>
    <xdr:clientData/>
  </xdr:twoCellAnchor>
  <xdr:twoCellAnchor editAs="oneCell">
    <xdr:from>
      <xdr:col>1</xdr:col>
      <xdr:colOff>28575</xdr:colOff>
      <xdr:row>2656</xdr:row>
      <xdr:rowOff>73025</xdr:rowOff>
    </xdr:from>
    <xdr:to>
      <xdr:col>1</xdr:col>
      <xdr:colOff>511175</xdr:colOff>
      <xdr:row>2657</xdr:row>
      <xdr:rowOff>19050</xdr:rowOff>
    </xdr:to>
    <xdr:pic>
      <xdr:nvPicPr>
        <xdr:cNvPr id="8489" name="Subgraph-Skinny_Legendz">
          <a:extLst>
            <a:ext uri="{FF2B5EF4-FFF2-40B4-BE49-F238E27FC236}">
              <a16:creationId xmlns:a16="http://schemas.microsoft.com/office/drawing/2014/main" id="{CFA70C89-EF35-4892-AFDB-7664D2E9BE5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86529650"/>
          <a:ext cx="482600" cy="317500"/>
        </a:xfrm>
        <a:prstGeom prst="rect">
          <a:avLst/>
        </a:prstGeom>
      </xdr:spPr>
    </xdr:pic>
    <xdr:clientData/>
  </xdr:twoCellAnchor>
  <xdr:twoCellAnchor editAs="oneCell">
    <xdr:from>
      <xdr:col>1</xdr:col>
      <xdr:colOff>28575</xdr:colOff>
      <xdr:row>2657</xdr:row>
      <xdr:rowOff>69850</xdr:rowOff>
    </xdr:from>
    <xdr:to>
      <xdr:col>1</xdr:col>
      <xdr:colOff>511175</xdr:colOff>
      <xdr:row>2658</xdr:row>
      <xdr:rowOff>15875</xdr:rowOff>
    </xdr:to>
    <xdr:pic>
      <xdr:nvPicPr>
        <xdr:cNvPr id="8491" name="Subgraph-CitizenFour2020">
          <a:extLst>
            <a:ext uri="{FF2B5EF4-FFF2-40B4-BE49-F238E27FC236}">
              <a16:creationId xmlns:a16="http://schemas.microsoft.com/office/drawing/2014/main" id="{DB99AC71-2D6B-489F-A17D-091DC99B474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86897950"/>
          <a:ext cx="482600" cy="317500"/>
        </a:xfrm>
        <a:prstGeom prst="rect">
          <a:avLst/>
        </a:prstGeom>
      </xdr:spPr>
    </xdr:pic>
    <xdr:clientData/>
  </xdr:twoCellAnchor>
  <xdr:twoCellAnchor editAs="oneCell">
    <xdr:from>
      <xdr:col>1</xdr:col>
      <xdr:colOff>28575</xdr:colOff>
      <xdr:row>2658</xdr:row>
      <xdr:rowOff>66675</xdr:rowOff>
    </xdr:from>
    <xdr:to>
      <xdr:col>1</xdr:col>
      <xdr:colOff>511175</xdr:colOff>
      <xdr:row>2659</xdr:row>
      <xdr:rowOff>6350</xdr:rowOff>
    </xdr:to>
    <xdr:pic>
      <xdr:nvPicPr>
        <xdr:cNvPr id="8493" name="Subgraph-Lazyrandy1">
          <a:extLst>
            <a:ext uri="{FF2B5EF4-FFF2-40B4-BE49-F238E27FC236}">
              <a16:creationId xmlns:a16="http://schemas.microsoft.com/office/drawing/2014/main" id="{3C9CF3C2-666B-4F80-9B2F-FD38F816DF1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87266250"/>
          <a:ext cx="482600" cy="317500"/>
        </a:xfrm>
        <a:prstGeom prst="rect">
          <a:avLst/>
        </a:prstGeom>
      </xdr:spPr>
    </xdr:pic>
    <xdr:clientData/>
  </xdr:twoCellAnchor>
  <xdr:twoCellAnchor editAs="oneCell">
    <xdr:from>
      <xdr:col>1</xdr:col>
      <xdr:colOff>28575</xdr:colOff>
      <xdr:row>2659</xdr:row>
      <xdr:rowOff>63500</xdr:rowOff>
    </xdr:from>
    <xdr:to>
      <xdr:col>1</xdr:col>
      <xdr:colOff>511175</xdr:colOff>
      <xdr:row>2660</xdr:row>
      <xdr:rowOff>9525</xdr:rowOff>
    </xdr:to>
    <xdr:pic>
      <xdr:nvPicPr>
        <xdr:cNvPr id="8495" name="Subgraph-PoliceOne">
          <a:extLst>
            <a:ext uri="{FF2B5EF4-FFF2-40B4-BE49-F238E27FC236}">
              <a16:creationId xmlns:a16="http://schemas.microsoft.com/office/drawing/2014/main" id="{9DD9ED96-FE47-4F96-90B7-442E89491E14}"/>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987634550"/>
          <a:ext cx="482600" cy="317500"/>
        </a:xfrm>
        <a:prstGeom prst="rect">
          <a:avLst/>
        </a:prstGeom>
      </xdr:spPr>
    </xdr:pic>
    <xdr:clientData/>
  </xdr:twoCellAnchor>
  <xdr:twoCellAnchor editAs="oneCell">
    <xdr:from>
      <xdr:col>1</xdr:col>
      <xdr:colOff>28575</xdr:colOff>
      <xdr:row>2660</xdr:row>
      <xdr:rowOff>60325</xdr:rowOff>
    </xdr:from>
    <xdr:to>
      <xdr:col>1</xdr:col>
      <xdr:colOff>511175</xdr:colOff>
      <xdr:row>2661</xdr:row>
      <xdr:rowOff>6350</xdr:rowOff>
    </xdr:to>
    <xdr:pic>
      <xdr:nvPicPr>
        <xdr:cNvPr id="8497" name="Subgraph-nfl">
          <a:extLst>
            <a:ext uri="{FF2B5EF4-FFF2-40B4-BE49-F238E27FC236}">
              <a16:creationId xmlns:a16="http://schemas.microsoft.com/office/drawing/2014/main" id="{B76850B6-6182-490D-81F3-55CA3D16D1F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8002850"/>
          <a:ext cx="482600" cy="317500"/>
        </a:xfrm>
        <a:prstGeom prst="rect">
          <a:avLst/>
        </a:prstGeom>
      </xdr:spPr>
    </xdr:pic>
    <xdr:clientData/>
  </xdr:twoCellAnchor>
  <xdr:twoCellAnchor editAs="oneCell">
    <xdr:from>
      <xdr:col>1</xdr:col>
      <xdr:colOff>28575</xdr:colOff>
      <xdr:row>2661</xdr:row>
      <xdr:rowOff>57150</xdr:rowOff>
    </xdr:from>
    <xdr:to>
      <xdr:col>1</xdr:col>
      <xdr:colOff>511175</xdr:colOff>
      <xdr:row>2662</xdr:row>
      <xdr:rowOff>9525</xdr:rowOff>
    </xdr:to>
    <xdr:pic>
      <xdr:nvPicPr>
        <xdr:cNvPr id="8499" name="Subgraph-joebiden">
          <a:extLst>
            <a:ext uri="{FF2B5EF4-FFF2-40B4-BE49-F238E27FC236}">
              <a16:creationId xmlns:a16="http://schemas.microsoft.com/office/drawing/2014/main" id="{E34B881F-B13D-4875-824A-9A43123958F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88371150"/>
          <a:ext cx="482600" cy="317500"/>
        </a:xfrm>
        <a:prstGeom prst="rect">
          <a:avLst/>
        </a:prstGeom>
      </xdr:spPr>
    </xdr:pic>
    <xdr:clientData/>
  </xdr:twoCellAnchor>
  <xdr:twoCellAnchor editAs="oneCell">
    <xdr:from>
      <xdr:col>1</xdr:col>
      <xdr:colOff>28575</xdr:colOff>
      <xdr:row>2662</xdr:row>
      <xdr:rowOff>53975</xdr:rowOff>
    </xdr:from>
    <xdr:to>
      <xdr:col>1</xdr:col>
      <xdr:colOff>511175</xdr:colOff>
      <xdr:row>2663</xdr:row>
      <xdr:rowOff>0</xdr:rowOff>
    </xdr:to>
    <xdr:pic>
      <xdr:nvPicPr>
        <xdr:cNvPr id="8501" name="Subgraph-jpm248">
          <a:extLst>
            <a:ext uri="{FF2B5EF4-FFF2-40B4-BE49-F238E27FC236}">
              <a16:creationId xmlns:a16="http://schemas.microsoft.com/office/drawing/2014/main" id="{CF6727D7-EE7D-4C7B-8270-47CFFFB5453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88739450"/>
          <a:ext cx="482600" cy="317500"/>
        </a:xfrm>
        <a:prstGeom prst="rect">
          <a:avLst/>
        </a:prstGeom>
      </xdr:spPr>
    </xdr:pic>
    <xdr:clientData/>
  </xdr:twoCellAnchor>
  <xdr:twoCellAnchor editAs="oneCell">
    <xdr:from>
      <xdr:col>1</xdr:col>
      <xdr:colOff>28575</xdr:colOff>
      <xdr:row>2663</xdr:row>
      <xdr:rowOff>50800</xdr:rowOff>
    </xdr:from>
    <xdr:to>
      <xdr:col>1</xdr:col>
      <xdr:colOff>511175</xdr:colOff>
      <xdr:row>2664</xdr:row>
      <xdr:rowOff>1059</xdr:rowOff>
    </xdr:to>
    <xdr:pic>
      <xdr:nvPicPr>
        <xdr:cNvPr id="8503" name="Subgraph-Dave4America1st">
          <a:extLst>
            <a:ext uri="{FF2B5EF4-FFF2-40B4-BE49-F238E27FC236}">
              <a16:creationId xmlns:a16="http://schemas.microsoft.com/office/drawing/2014/main" id="{A51E0DFC-F71C-4F6B-BC73-3866ABE63F2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89107750"/>
          <a:ext cx="482600" cy="317500"/>
        </a:xfrm>
        <a:prstGeom prst="rect">
          <a:avLst/>
        </a:prstGeom>
      </xdr:spPr>
    </xdr:pic>
    <xdr:clientData/>
  </xdr:twoCellAnchor>
  <xdr:twoCellAnchor editAs="oneCell">
    <xdr:from>
      <xdr:col>1</xdr:col>
      <xdr:colOff>28575</xdr:colOff>
      <xdr:row>2664</xdr:row>
      <xdr:rowOff>47625</xdr:rowOff>
    </xdr:from>
    <xdr:to>
      <xdr:col>1</xdr:col>
      <xdr:colOff>511175</xdr:colOff>
      <xdr:row>2665</xdr:row>
      <xdr:rowOff>1058</xdr:rowOff>
    </xdr:to>
    <xdr:pic>
      <xdr:nvPicPr>
        <xdr:cNvPr id="8505" name="Subgraph-MarthaRaddatz">
          <a:extLst>
            <a:ext uri="{FF2B5EF4-FFF2-40B4-BE49-F238E27FC236}">
              <a16:creationId xmlns:a16="http://schemas.microsoft.com/office/drawing/2014/main" id="{CAC5B5BF-ECF2-413A-BE41-1C0F230A8BE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89476050"/>
          <a:ext cx="482600" cy="317500"/>
        </a:xfrm>
        <a:prstGeom prst="rect">
          <a:avLst/>
        </a:prstGeom>
      </xdr:spPr>
    </xdr:pic>
    <xdr:clientData/>
  </xdr:twoCellAnchor>
  <xdr:twoCellAnchor editAs="oneCell">
    <xdr:from>
      <xdr:col>1</xdr:col>
      <xdr:colOff>28575</xdr:colOff>
      <xdr:row>2665</xdr:row>
      <xdr:rowOff>44450</xdr:rowOff>
    </xdr:from>
    <xdr:to>
      <xdr:col>1</xdr:col>
      <xdr:colOff>511175</xdr:colOff>
      <xdr:row>2665</xdr:row>
      <xdr:rowOff>361950</xdr:rowOff>
    </xdr:to>
    <xdr:pic>
      <xdr:nvPicPr>
        <xdr:cNvPr id="8507" name="Subgraph-ABCPolitics">
          <a:extLst>
            <a:ext uri="{FF2B5EF4-FFF2-40B4-BE49-F238E27FC236}">
              <a16:creationId xmlns:a16="http://schemas.microsoft.com/office/drawing/2014/main" id="{B5C32B8B-FA66-45B0-B164-9B766D9D218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89844350"/>
          <a:ext cx="482600" cy="317500"/>
        </a:xfrm>
        <a:prstGeom prst="rect">
          <a:avLst/>
        </a:prstGeom>
      </xdr:spPr>
    </xdr:pic>
    <xdr:clientData/>
  </xdr:twoCellAnchor>
  <xdr:twoCellAnchor editAs="oneCell">
    <xdr:from>
      <xdr:col>1</xdr:col>
      <xdr:colOff>28575</xdr:colOff>
      <xdr:row>2666</xdr:row>
      <xdr:rowOff>41275</xdr:rowOff>
    </xdr:from>
    <xdr:to>
      <xdr:col>1</xdr:col>
      <xdr:colOff>511175</xdr:colOff>
      <xdr:row>2666</xdr:row>
      <xdr:rowOff>358775</xdr:rowOff>
    </xdr:to>
    <xdr:pic>
      <xdr:nvPicPr>
        <xdr:cNvPr id="8509" name="Subgraph-turnt_up_tonyy">
          <a:extLst>
            <a:ext uri="{FF2B5EF4-FFF2-40B4-BE49-F238E27FC236}">
              <a16:creationId xmlns:a16="http://schemas.microsoft.com/office/drawing/2014/main" id="{B2544C7D-F30C-4361-AE7A-7C1039CC959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990212650"/>
          <a:ext cx="482600" cy="317500"/>
        </a:xfrm>
        <a:prstGeom prst="rect">
          <a:avLst/>
        </a:prstGeom>
      </xdr:spPr>
    </xdr:pic>
    <xdr:clientData/>
  </xdr:twoCellAnchor>
  <xdr:twoCellAnchor editAs="oneCell">
    <xdr:from>
      <xdr:col>1</xdr:col>
      <xdr:colOff>28575</xdr:colOff>
      <xdr:row>2667</xdr:row>
      <xdr:rowOff>38100</xdr:rowOff>
    </xdr:from>
    <xdr:to>
      <xdr:col>1</xdr:col>
      <xdr:colOff>511175</xdr:colOff>
      <xdr:row>2667</xdr:row>
      <xdr:rowOff>349250</xdr:rowOff>
    </xdr:to>
    <xdr:pic>
      <xdr:nvPicPr>
        <xdr:cNvPr id="8511" name="Subgraph-ladytiger11046">
          <a:extLst>
            <a:ext uri="{FF2B5EF4-FFF2-40B4-BE49-F238E27FC236}">
              <a16:creationId xmlns:a16="http://schemas.microsoft.com/office/drawing/2014/main" id="{4ACE09DD-83A2-449C-9B03-F97FBDA1139C}"/>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990580950"/>
          <a:ext cx="482600" cy="317500"/>
        </a:xfrm>
        <a:prstGeom prst="rect">
          <a:avLst/>
        </a:prstGeom>
      </xdr:spPr>
    </xdr:pic>
    <xdr:clientData/>
  </xdr:twoCellAnchor>
  <xdr:twoCellAnchor editAs="oneCell">
    <xdr:from>
      <xdr:col>1</xdr:col>
      <xdr:colOff>28575</xdr:colOff>
      <xdr:row>2668</xdr:row>
      <xdr:rowOff>34925</xdr:rowOff>
    </xdr:from>
    <xdr:to>
      <xdr:col>1</xdr:col>
      <xdr:colOff>511175</xdr:colOff>
      <xdr:row>2668</xdr:row>
      <xdr:rowOff>352425</xdr:rowOff>
    </xdr:to>
    <xdr:pic>
      <xdr:nvPicPr>
        <xdr:cNvPr id="8513" name="Subgraph-JamesCraigmyle">
          <a:extLst>
            <a:ext uri="{FF2B5EF4-FFF2-40B4-BE49-F238E27FC236}">
              <a16:creationId xmlns:a16="http://schemas.microsoft.com/office/drawing/2014/main" id="{D682EBE0-B4C3-44FF-BF4F-6DA01EBC1A16}"/>
            </a:ext>
          </a:extLst>
        </xdr:cNvPr>
        <xdr:cNvPicPr>
          <a:picLocks/>
        </xdr:cNvPicPr>
      </xdr:nvPicPr>
      <xdr:blipFill>
        <a:blip xmlns:r="http://schemas.openxmlformats.org/officeDocument/2006/relationships" r:embed="rId689">
          <a:extLst>
            <a:ext uri="{28A0092B-C50C-407E-A947-70E740481C1C}">
              <a14:useLocalDpi xmlns:a14="http://schemas.microsoft.com/office/drawing/2010/main" val="0"/>
            </a:ext>
          </a:extLst>
        </a:blip>
        <a:stretch>
          <a:fillRect/>
        </a:stretch>
      </xdr:blipFill>
      <xdr:spPr>
        <a:xfrm>
          <a:off x="1047750" y="990949250"/>
          <a:ext cx="482600" cy="317500"/>
        </a:xfrm>
        <a:prstGeom prst="rect">
          <a:avLst/>
        </a:prstGeom>
      </xdr:spPr>
    </xdr:pic>
    <xdr:clientData/>
  </xdr:twoCellAnchor>
  <xdr:twoCellAnchor editAs="oneCell">
    <xdr:from>
      <xdr:col>1</xdr:col>
      <xdr:colOff>28575</xdr:colOff>
      <xdr:row>2669</xdr:row>
      <xdr:rowOff>31750</xdr:rowOff>
    </xdr:from>
    <xdr:to>
      <xdr:col>1</xdr:col>
      <xdr:colOff>511175</xdr:colOff>
      <xdr:row>2669</xdr:row>
      <xdr:rowOff>349250</xdr:rowOff>
    </xdr:to>
    <xdr:pic>
      <xdr:nvPicPr>
        <xdr:cNvPr id="8515" name="Subgraph-K9__Evo">
          <a:extLst>
            <a:ext uri="{FF2B5EF4-FFF2-40B4-BE49-F238E27FC236}">
              <a16:creationId xmlns:a16="http://schemas.microsoft.com/office/drawing/2014/main" id="{BDF84ECF-1BE7-485F-8FC2-7E06E55750C6}"/>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991317550"/>
          <a:ext cx="482600" cy="317500"/>
        </a:xfrm>
        <a:prstGeom prst="rect">
          <a:avLst/>
        </a:prstGeom>
      </xdr:spPr>
    </xdr:pic>
    <xdr:clientData/>
  </xdr:twoCellAnchor>
  <xdr:twoCellAnchor editAs="oneCell">
    <xdr:from>
      <xdr:col>1</xdr:col>
      <xdr:colOff>28575</xdr:colOff>
      <xdr:row>2670</xdr:row>
      <xdr:rowOff>28575</xdr:rowOff>
    </xdr:from>
    <xdr:to>
      <xdr:col>1</xdr:col>
      <xdr:colOff>511175</xdr:colOff>
      <xdr:row>2670</xdr:row>
      <xdr:rowOff>352425</xdr:rowOff>
    </xdr:to>
    <xdr:pic>
      <xdr:nvPicPr>
        <xdr:cNvPr id="8517" name="Subgraph-buddyboi94">
          <a:extLst>
            <a:ext uri="{FF2B5EF4-FFF2-40B4-BE49-F238E27FC236}">
              <a16:creationId xmlns:a16="http://schemas.microsoft.com/office/drawing/2014/main" id="{89F13A42-BF2D-48B1-A0F1-F5602D77937F}"/>
            </a:ext>
          </a:extLst>
        </xdr:cNvPr>
        <xdr:cNvPicPr>
          <a:picLocks/>
        </xdr:cNvPicPr>
      </xdr:nvPicPr>
      <xdr:blipFill>
        <a:blip xmlns:r="http://schemas.openxmlformats.org/officeDocument/2006/relationships" r:embed="rId703">
          <a:extLst>
            <a:ext uri="{28A0092B-C50C-407E-A947-70E740481C1C}">
              <a14:useLocalDpi xmlns:a14="http://schemas.microsoft.com/office/drawing/2010/main" val="0"/>
            </a:ext>
          </a:extLst>
        </a:blip>
        <a:stretch>
          <a:fillRect/>
        </a:stretch>
      </xdr:blipFill>
      <xdr:spPr>
        <a:xfrm>
          <a:off x="1047750" y="991685850"/>
          <a:ext cx="482600" cy="317500"/>
        </a:xfrm>
        <a:prstGeom prst="rect">
          <a:avLst/>
        </a:prstGeom>
      </xdr:spPr>
    </xdr:pic>
    <xdr:clientData/>
  </xdr:twoCellAnchor>
  <xdr:twoCellAnchor editAs="oneCell">
    <xdr:from>
      <xdr:col>1</xdr:col>
      <xdr:colOff>28575</xdr:colOff>
      <xdr:row>2671</xdr:row>
      <xdr:rowOff>25400</xdr:rowOff>
    </xdr:from>
    <xdr:to>
      <xdr:col>1</xdr:col>
      <xdr:colOff>511175</xdr:colOff>
      <xdr:row>2671</xdr:row>
      <xdr:rowOff>342900</xdr:rowOff>
    </xdr:to>
    <xdr:pic>
      <xdr:nvPicPr>
        <xdr:cNvPr id="8519" name="Subgraph-tk_brink">
          <a:extLst>
            <a:ext uri="{FF2B5EF4-FFF2-40B4-BE49-F238E27FC236}">
              <a16:creationId xmlns:a16="http://schemas.microsoft.com/office/drawing/2014/main" id="{4FB6C2AC-BBB1-489A-A72F-4B2D611900F4}"/>
            </a:ext>
          </a:extLst>
        </xdr:cNvPr>
        <xdr:cNvPicPr>
          <a:picLocks/>
        </xdr:cNvPicPr>
      </xdr:nvPicPr>
      <xdr:blipFill>
        <a:blip xmlns:r="http://schemas.openxmlformats.org/officeDocument/2006/relationships" r:embed="rId696">
          <a:extLst>
            <a:ext uri="{28A0092B-C50C-407E-A947-70E740481C1C}">
              <a14:useLocalDpi xmlns:a14="http://schemas.microsoft.com/office/drawing/2010/main" val="0"/>
            </a:ext>
          </a:extLst>
        </a:blip>
        <a:stretch>
          <a:fillRect/>
        </a:stretch>
      </xdr:blipFill>
      <xdr:spPr>
        <a:xfrm>
          <a:off x="1047750" y="992054150"/>
          <a:ext cx="482600" cy="317500"/>
        </a:xfrm>
        <a:prstGeom prst="rect">
          <a:avLst/>
        </a:prstGeom>
      </xdr:spPr>
    </xdr:pic>
    <xdr:clientData/>
  </xdr:twoCellAnchor>
  <xdr:twoCellAnchor editAs="oneCell">
    <xdr:from>
      <xdr:col>1</xdr:col>
      <xdr:colOff>28575</xdr:colOff>
      <xdr:row>2672</xdr:row>
      <xdr:rowOff>22225</xdr:rowOff>
    </xdr:from>
    <xdr:to>
      <xdr:col>1</xdr:col>
      <xdr:colOff>511175</xdr:colOff>
      <xdr:row>2672</xdr:row>
      <xdr:rowOff>339725</xdr:rowOff>
    </xdr:to>
    <xdr:pic>
      <xdr:nvPicPr>
        <xdr:cNvPr id="8521" name="Subgraph-bpridgeo">
          <a:extLst>
            <a:ext uri="{FF2B5EF4-FFF2-40B4-BE49-F238E27FC236}">
              <a16:creationId xmlns:a16="http://schemas.microsoft.com/office/drawing/2014/main" id="{AEAFB8A2-5844-4A50-9C50-79737D5DB9EF}"/>
            </a:ext>
          </a:extLst>
        </xdr:cNvPr>
        <xdr:cNvPicPr>
          <a:picLocks/>
        </xdr:cNvPicPr>
      </xdr:nvPicPr>
      <xdr:blipFill>
        <a:blip xmlns:r="http://schemas.openxmlformats.org/officeDocument/2006/relationships" r:embed="rId689">
          <a:extLst>
            <a:ext uri="{28A0092B-C50C-407E-A947-70E740481C1C}">
              <a14:useLocalDpi xmlns:a14="http://schemas.microsoft.com/office/drawing/2010/main" val="0"/>
            </a:ext>
          </a:extLst>
        </a:blip>
        <a:stretch>
          <a:fillRect/>
        </a:stretch>
      </xdr:blipFill>
      <xdr:spPr>
        <a:xfrm>
          <a:off x="1047750" y="992422450"/>
          <a:ext cx="482600" cy="317500"/>
        </a:xfrm>
        <a:prstGeom prst="rect">
          <a:avLst/>
        </a:prstGeom>
      </xdr:spPr>
    </xdr:pic>
    <xdr:clientData/>
  </xdr:twoCellAnchor>
  <xdr:twoCellAnchor editAs="oneCell">
    <xdr:from>
      <xdr:col>1</xdr:col>
      <xdr:colOff>28575</xdr:colOff>
      <xdr:row>2673</xdr:row>
      <xdr:rowOff>19050</xdr:rowOff>
    </xdr:from>
    <xdr:to>
      <xdr:col>1</xdr:col>
      <xdr:colOff>511175</xdr:colOff>
      <xdr:row>2673</xdr:row>
      <xdr:rowOff>330200</xdr:rowOff>
    </xdr:to>
    <xdr:pic>
      <xdr:nvPicPr>
        <xdr:cNvPr id="8523" name="Subgraph-Dega_1964">
          <a:extLst>
            <a:ext uri="{FF2B5EF4-FFF2-40B4-BE49-F238E27FC236}">
              <a16:creationId xmlns:a16="http://schemas.microsoft.com/office/drawing/2014/main" id="{1EA081F1-93C2-46A2-B636-8DB8088A7350}"/>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992790750"/>
          <a:ext cx="482600" cy="317500"/>
        </a:xfrm>
        <a:prstGeom prst="rect">
          <a:avLst/>
        </a:prstGeom>
      </xdr:spPr>
    </xdr:pic>
    <xdr:clientData/>
  </xdr:twoCellAnchor>
  <xdr:twoCellAnchor editAs="oneCell">
    <xdr:from>
      <xdr:col>1</xdr:col>
      <xdr:colOff>28575</xdr:colOff>
      <xdr:row>2674</xdr:row>
      <xdr:rowOff>15875</xdr:rowOff>
    </xdr:from>
    <xdr:to>
      <xdr:col>1</xdr:col>
      <xdr:colOff>511175</xdr:colOff>
      <xdr:row>2674</xdr:row>
      <xdr:rowOff>333375</xdr:rowOff>
    </xdr:to>
    <xdr:pic>
      <xdr:nvPicPr>
        <xdr:cNvPr id="8525" name="Subgraph-iveglez">
          <a:extLst>
            <a:ext uri="{FF2B5EF4-FFF2-40B4-BE49-F238E27FC236}">
              <a16:creationId xmlns:a16="http://schemas.microsoft.com/office/drawing/2014/main" id="{DA9D79DE-C891-4C55-BFE7-678428408029}"/>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993159050"/>
          <a:ext cx="482600" cy="317500"/>
        </a:xfrm>
        <a:prstGeom prst="rect">
          <a:avLst/>
        </a:prstGeom>
      </xdr:spPr>
    </xdr:pic>
    <xdr:clientData/>
  </xdr:twoCellAnchor>
  <xdr:twoCellAnchor editAs="oneCell">
    <xdr:from>
      <xdr:col>1</xdr:col>
      <xdr:colOff>28575</xdr:colOff>
      <xdr:row>2675</xdr:row>
      <xdr:rowOff>12700</xdr:rowOff>
    </xdr:from>
    <xdr:to>
      <xdr:col>1</xdr:col>
      <xdr:colOff>511175</xdr:colOff>
      <xdr:row>2675</xdr:row>
      <xdr:rowOff>330200</xdr:rowOff>
    </xdr:to>
    <xdr:pic>
      <xdr:nvPicPr>
        <xdr:cNvPr id="8527" name="Subgraph-Bill_Burt_409">
          <a:extLst>
            <a:ext uri="{FF2B5EF4-FFF2-40B4-BE49-F238E27FC236}">
              <a16:creationId xmlns:a16="http://schemas.microsoft.com/office/drawing/2014/main" id="{0AD347DF-647D-4C57-9FED-7E7622371C89}"/>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993527350"/>
          <a:ext cx="482600" cy="317500"/>
        </a:xfrm>
        <a:prstGeom prst="rect">
          <a:avLst/>
        </a:prstGeom>
      </xdr:spPr>
    </xdr:pic>
    <xdr:clientData/>
  </xdr:twoCellAnchor>
  <xdr:twoCellAnchor editAs="oneCell">
    <xdr:from>
      <xdr:col>1</xdr:col>
      <xdr:colOff>28575</xdr:colOff>
      <xdr:row>2676</xdr:row>
      <xdr:rowOff>9525</xdr:rowOff>
    </xdr:from>
    <xdr:to>
      <xdr:col>1</xdr:col>
      <xdr:colOff>511175</xdr:colOff>
      <xdr:row>2676</xdr:row>
      <xdr:rowOff>333375</xdr:rowOff>
    </xdr:to>
    <xdr:pic>
      <xdr:nvPicPr>
        <xdr:cNvPr id="8529" name="Subgraph-BCavaliere1">
          <a:extLst>
            <a:ext uri="{FF2B5EF4-FFF2-40B4-BE49-F238E27FC236}">
              <a16:creationId xmlns:a16="http://schemas.microsoft.com/office/drawing/2014/main" id="{08FADF4B-B059-471F-AF6B-188C81FEC56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3895650"/>
          <a:ext cx="482600" cy="317500"/>
        </a:xfrm>
        <a:prstGeom prst="rect">
          <a:avLst/>
        </a:prstGeom>
      </xdr:spPr>
    </xdr:pic>
    <xdr:clientData/>
  </xdr:twoCellAnchor>
  <xdr:twoCellAnchor editAs="oneCell">
    <xdr:from>
      <xdr:col>1</xdr:col>
      <xdr:colOff>28575</xdr:colOff>
      <xdr:row>2677</xdr:row>
      <xdr:rowOff>6350</xdr:rowOff>
    </xdr:from>
    <xdr:to>
      <xdr:col>1</xdr:col>
      <xdr:colOff>511175</xdr:colOff>
      <xdr:row>2677</xdr:row>
      <xdr:rowOff>323850</xdr:rowOff>
    </xdr:to>
    <xdr:pic>
      <xdr:nvPicPr>
        <xdr:cNvPr id="8531" name="Subgraph-dystopianbloke">
          <a:extLst>
            <a:ext uri="{FF2B5EF4-FFF2-40B4-BE49-F238E27FC236}">
              <a16:creationId xmlns:a16="http://schemas.microsoft.com/office/drawing/2014/main" id="{60A40060-D179-4E4C-BC89-7F1880312A3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4263950"/>
          <a:ext cx="482600" cy="317500"/>
        </a:xfrm>
        <a:prstGeom prst="rect">
          <a:avLst/>
        </a:prstGeom>
      </xdr:spPr>
    </xdr:pic>
    <xdr:clientData/>
  </xdr:twoCellAnchor>
  <xdr:twoCellAnchor editAs="oneCell">
    <xdr:from>
      <xdr:col>1</xdr:col>
      <xdr:colOff>28575</xdr:colOff>
      <xdr:row>2678</xdr:row>
      <xdr:rowOff>3175</xdr:rowOff>
    </xdr:from>
    <xdr:to>
      <xdr:col>1</xdr:col>
      <xdr:colOff>511175</xdr:colOff>
      <xdr:row>2678</xdr:row>
      <xdr:rowOff>320675</xdr:rowOff>
    </xdr:to>
    <xdr:pic>
      <xdr:nvPicPr>
        <xdr:cNvPr id="8533" name="Subgraph-TomNamako">
          <a:extLst>
            <a:ext uri="{FF2B5EF4-FFF2-40B4-BE49-F238E27FC236}">
              <a16:creationId xmlns:a16="http://schemas.microsoft.com/office/drawing/2014/main" id="{B4042054-416A-4573-8A84-9686365C080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94632250"/>
          <a:ext cx="482600" cy="317500"/>
        </a:xfrm>
        <a:prstGeom prst="rect">
          <a:avLst/>
        </a:prstGeom>
      </xdr:spPr>
    </xdr:pic>
    <xdr:clientData/>
  </xdr:twoCellAnchor>
  <xdr:twoCellAnchor editAs="oneCell">
    <xdr:from>
      <xdr:col>1</xdr:col>
      <xdr:colOff>28575</xdr:colOff>
      <xdr:row>2679</xdr:row>
      <xdr:rowOff>0</xdr:rowOff>
    </xdr:from>
    <xdr:to>
      <xdr:col>1</xdr:col>
      <xdr:colOff>511175</xdr:colOff>
      <xdr:row>2679</xdr:row>
      <xdr:rowOff>311150</xdr:rowOff>
    </xdr:to>
    <xdr:pic>
      <xdr:nvPicPr>
        <xdr:cNvPr id="8535" name="Subgraph-foxandfriends">
          <a:extLst>
            <a:ext uri="{FF2B5EF4-FFF2-40B4-BE49-F238E27FC236}">
              <a16:creationId xmlns:a16="http://schemas.microsoft.com/office/drawing/2014/main" id="{2102CD6A-91C0-450D-8134-61421D0C61F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95000550"/>
          <a:ext cx="482600" cy="317500"/>
        </a:xfrm>
        <a:prstGeom prst="rect">
          <a:avLst/>
        </a:prstGeom>
      </xdr:spPr>
    </xdr:pic>
    <xdr:clientData/>
  </xdr:twoCellAnchor>
  <xdr:twoCellAnchor editAs="oneCell">
    <xdr:from>
      <xdr:col>1</xdr:col>
      <xdr:colOff>28575</xdr:colOff>
      <xdr:row>2679</xdr:row>
      <xdr:rowOff>368300</xdr:rowOff>
    </xdr:from>
    <xdr:to>
      <xdr:col>1</xdr:col>
      <xdr:colOff>511175</xdr:colOff>
      <xdr:row>2680</xdr:row>
      <xdr:rowOff>314325</xdr:rowOff>
    </xdr:to>
    <xdr:pic>
      <xdr:nvPicPr>
        <xdr:cNvPr id="8537" name="Subgraph-GovMikeHuckabee">
          <a:extLst>
            <a:ext uri="{FF2B5EF4-FFF2-40B4-BE49-F238E27FC236}">
              <a16:creationId xmlns:a16="http://schemas.microsoft.com/office/drawing/2014/main" id="{17939B2A-AD7F-4720-8BD9-1E53FA6E1D3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95368850"/>
          <a:ext cx="482600" cy="317500"/>
        </a:xfrm>
        <a:prstGeom prst="rect">
          <a:avLst/>
        </a:prstGeom>
      </xdr:spPr>
    </xdr:pic>
    <xdr:clientData/>
  </xdr:twoCellAnchor>
  <xdr:twoCellAnchor editAs="oneCell">
    <xdr:from>
      <xdr:col>1</xdr:col>
      <xdr:colOff>28575</xdr:colOff>
      <xdr:row>2680</xdr:row>
      <xdr:rowOff>365125</xdr:rowOff>
    </xdr:from>
    <xdr:to>
      <xdr:col>1</xdr:col>
      <xdr:colOff>511175</xdr:colOff>
      <xdr:row>2681</xdr:row>
      <xdr:rowOff>311150</xdr:rowOff>
    </xdr:to>
    <xdr:pic>
      <xdr:nvPicPr>
        <xdr:cNvPr id="8539" name="Subgraph-teriobrien">
          <a:extLst>
            <a:ext uri="{FF2B5EF4-FFF2-40B4-BE49-F238E27FC236}">
              <a16:creationId xmlns:a16="http://schemas.microsoft.com/office/drawing/2014/main" id="{242FBF29-6B4F-449C-BB77-6BDBAE104FB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5737150"/>
          <a:ext cx="482600" cy="317500"/>
        </a:xfrm>
        <a:prstGeom prst="rect">
          <a:avLst/>
        </a:prstGeom>
      </xdr:spPr>
    </xdr:pic>
    <xdr:clientData/>
  </xdr:twoCellAnchor>
  <xdr:twoCellAnchor editAs="oneCell">
    <xdr:from>
      <xdr:col>1</xdr:col>
      <xdr:colOff>28575</xdr:colOff>
      <xdr:row>2681</xdr:row>
      <xdr:rowOff>361950</xdr:rowOff>
    </xdr:from>
    <xdr:to>
      <xdr:col>1</xdr:col>
      <xdr:colOff>511175</xdr:colOff>
      <xdr:row>2682</xdr:row>
      <xdr:rowOff>314325</xdr:rowOff>
    </xdr:to>
    <xdr:pic>
      <xdr:nvPicPr>
        <xdr:cNvPr id="8541" name="Subgraph-Rosie">
          <a:extLst>
            <a:ext uri="{FF2B5EF4-FFF2-40B4-BE49-F238E27FC236}">
              <a16:creationId xmlns:a16="http://schemas.microsoft.com/office/drawing/2014/main" id="{FF91B0CC-CAC1-4B9D-9427-FE687A3F500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996105450"/>
          <a:ext cx="482600" cy="317500"/>
        </a:xfrm>
        <a:prstGeom prst="rect">
          <a:avLst/>
        </a:prstGeom>
      </xdr:spPr>
    </xdr:pic>
    <xdr:clientData/>
  </xdr:twoCellAnchor>
  <xdr:twoCellAnchor editAs="oneCell">
    <xdr:from>
      <xdr:col>1</xdr:col>
      <xdr:colOff>28575</xdr:colOff>
      <xdr:row>2682</xdr:row>
      <xdr:rowOff>358775</xdr:rowOff>
    </xdr:from>
    <xdr:to>
      <xdr:col>1</xdr:col>
      <xdr:colOff>511175</xdr:colOff>
      <xdr:row>2683</xdr:row>
      <xdr:rowOff>304800</xdr:rowOff>
    </xdr:to>
    <xdr:pic>
      <xdr:nvPicPr>
        <xdr:cNvPr id="8543" name="Subgraph-polishprincessh">
          <a:extLst>
            <a:ext uri="{FF2B5EF4-FFF2-40B4-BE49-F238E27FC236}">
              <a16:creationId xmlns:a16="http://schemas.microsoft.com/office/drawing/2014/main" id="{813D3E71-D9A5-41EF-B0EB-F786B857E8D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96473750"/>
          <a:ext cx="482600" cy="317500"/>
        </a:xfrm>
        <a:prstGeom prst="rect">
          <a:avLst/>
        </a:prstGeom>
      </xdr:spPr>
    </xdr:pic>
    <xdr:clientData/>
  </xdr:twoCellAnchor>
  <xdr:twoCellAnchor editAs="oneCell">
    <xdr:from>
      <xdr:col>1</xdr:col>
      <xdr:colOff>28575</xdr:colOff>
      <xdr:row>2683</xdr:row>
      <xdr:rowOff>355600</xdr:rowOff>
    </xdr:from>
    <xdr:to>
      <xdr:col>1</xdr:col>
      <xdr:colOff>511175</xdr:colOff>
      <xdr:row>2684</xdr:row>
      <xdr:rowOff>301625</xdr:rowOff>
    </xdr:to>
    <xdr:pic>
      <xdr:nvPicPr>
        <xdr:cNvPr id="8545" name="Subgraph-Dina1trump">
          <a:extLst>
            <a:ext uri="{FF2B5EF4-FFF2-40B4-BE49-F238E27FC236}">
              <a16:creationId xmlns:a16="http://schemas.microsoft.com/office/drawing/2014/main" id="{0E0350D2-06F8-46C9-A41E-A69310AE851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96842050"/>
          <a:ext cx="482600" cy="317500"/>
        </a:xfrm>
        <a:prstGeom prst="rect">
          <a:avLst/>
        </a:prstGeom>
      </xdr:spPr>
    </xdr:pic>
    <xdr:clientData/>
  </xdr:twoCellAnchor>
  <xdr:twoCellAnchor editAs="oneCell">
    <xdr:from>
      <xdr:col>1</xdr:col>
      <xdr:colOff>28575</xdr:colOff>
      <xdr:row>2684</xdr:row>
      <xdr:rowOff>352425</xdr:rowOff>
    </xdr:from>
    <xdr:to>
      <xdr:col>1</xdr:col>
      <xdr:colOff>511175</xdr:colOff>
      <xdr:row>2685</xdr:row>
      <xdr:rowOff>292100</xdr:rowOff>
    </xdr:to>
    <xdr:pic>
      <xdr:nvPicPr>
        <xdr:cNvPr id="8547" name="Subgraph-LizLiz_Di">
          <a:extLst>
            <a:ext uri="{FF2B5EF4-FFF2-40B4-BE49-F238E27FC236}">
              <a16:creationId xmlns:a16="http://schemas.microsoft.com/office/drawing/2014/main" id="{919B9C00-2317-4EF9-AA0B-6A8DFA7E545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7210350"/>
          <a:ext cx="482600" cy="317500"/>
        </a:xfrm>
        <a:prstGeom prst="rect">
          <a:avLst/>
        </a:prstGeom>
      </xdr:spPr>
    </xdr:pic>
    <xdr:clientData/>
  </xdr:twoCellAnchor>
  <xdr:twoCellAnchor editAs="oneCell">
    <xdr:from>
      <xdr:col>1</xdr:col>
      <xdr:colOff>28575</xdr:colOff>
      <xdr:row>2685</xdr:row>
      <xdr:rowOff>349250</xdr:rowOff>
    </xdr:from>
    <xdr:to>
      <xdr:col>1</xdr:col>
      <xdr:colOff>511175</xdr:colOff>
      <xdr:row>2686</xdr:row>
      <xdr:rowOff>295275</xdr:rowOff>
    </xdr:to>
    <xdr:pic>
      <xdr:nvPicPr>
        <xdr:cNvPr id="8549" name="Subgraph-WB6DYN">
          <a:extLst>
            <a:ext uri="{FF2B5EF4-FFF2-40B4-BE49-F238E27FC236}">
              <a16:creationId xmlns:a16="http://schemas.microsoft.com/office/drawing/2014/main" id="{31226418-BB6D-437B-94B6-F69DD1891D3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7578650"/>
          <a:ext cx="482600" cy="317500"/>
        </a:xfrm>
        <a:prstGeom prst="rect">
          <a:avLst/>
        </a:prstGeom>
      </xdr:spPr>
    </xdr:pic>
    <xdr:clientData/>
  </xdr:twoCellAnchor>
  <xdr:twoCellAnchor editAs="oneCell">
    <xdr:from>
      <xdr:col>1</xdr:col>
      <xdr:colOff>28575</xdr:colOff>
      <xdr:row>2686</xdr:row>
      <xdr:rowOff>346075</xdr:rowOff>
    </xdr:from>
    <xdr:to>
      <xdr:col>1</xdr:col>
      <xdr:colOff>511175</xdr:colOff>
      <xdr:row>2687</xdr:row>
      <xdr:rowOff>292100</xdr:rowOff>
    </xdr:to>
    <xdr:pic>
      <xdr:nvPicPr>
        <xdr:cNvPr id="8551" name="Subgraph-Josevaz49968730">
          <a:extLst>
            <a:ext uri="{FF2B5EF4-FFF2-40B4-BE49-F238E27FC236}">
              <a16:creationId xmlns:a16="http://schemas.microsoft.com/office/drawing/2014/main" id="{728B3995-84AA-44B9-BD95-473DCADFF91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997946950"/>
          <a:ext cx="482600" cy="317500"/>
        </a:xfrm>
        <a:prstGeom prst="rect">
          <a:avLst/>
        </a:prstGeom>
      </xdr:spPr>
    </xdr:pic>
    <xdr:clientData/>
  </xdr:twoCellAnchor>
  <xdr:twoCellAnchor editAs="oneCell">
    <xdr:from>
      <xdr:col>1</xdr:col>
      <xdr:colOff>28575</xdr:colOff>
      <xdr:row>2687</xdr:row>
      <xdr:rowOff>342900</xdr:rowOff>
    </xdr:from>
    <xdr:to>
      <xdr:col>1</xdr:col>
      <xdr:colOff>511175</xdr:colOff>
      <xdr:row>2688</xdr:row>
      <xdr:rowOff>295275</xdr:rowOff>
    </xdr:to>
    <xdr:pic>
      <xdr:nvPicPr>
        <xdr:cNvPr id="8553" name="Subgraph-scsheard">
          <a:extLst>
            <a:ext uri="{FF2B5EF4-FFF2-40B4-BE49-F238E27FC236}">
              <a16:creationId xmlns:a16="http://schemas.microsoft.com/office/drawing/2014/main" id="{989AB8F3-808D-46FE-8C1D-A26FF3581C5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8315250"/>
          <a:ext cx="482600" cy="317500"/>
        </a:xfrm>
        <a:prstGeom prst="rect">
          <a:avLst/>
        </a:prstGeom>
      </xdr:spPr>
    </xdr:pic>
    <xdr:clientData/>
  </xdr:twoCellAnchor>
  <xdr:twoCellAnchor editAs="oneCell">
    <xdr:from>
      <xdr:col>1</xdr:col>
      <xdr:colOff>28575</xdr:colOff>
      <xdr:row>2688</xdr:row>
      <xdr:rowOff>339725</xdr:rowOff>
    </xdr:from>
    <xdr:to>
      <xdr:col>1</xdr:col>
      <xdr:colOff>511175</xdr:colOff>
      <xdr:row>2689</xdr:row>
      <xdr:rowOff>285750</xdr:rowOff>
    </xdr:to>
    <xdr:pic>
      <xdr:nvPicPr>
        <xdr:cNvPr id="8555" name="Subgraph-Calihrc922">
          <a:extLst>
            <a:ext uri="{FF2B5EF4-FFF2-40B4-BE49-F238E27FC236}">
              <a16:creationId xmlns:a16="http://schemas.microsoft.com/office/drawing/2014/main" id="{81522F5F-073F-400A-BC09-6B47D35B499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8683550"/>
          <a:ext cx="482600" cy="317500"/>
        </a:xfrm>
        <a:prstGeom prst="rect">
          <a:avLst/>
        </a:prstGeom>
      </xdr:spPr>
    </xdr:pic>
    <xdr:clientData/>
  </xdr:twoCellAnchor>
  <xdr:twoCellAnchor editAs="oneCell">
    <xdr:from>
      <xdr:col>1</xdr:col>
      <xdr:colOff>28575</xdr:colOff>
      <xdr:row>2689</xdr:row>
      <xdr:rowOff>336550</xdr:rowOff>
    </xdr:from>
    <xdr:to>
      <xdr:col>1</xdr:col>
      <xdr:colOff>511175</xdr:colOff>
      <xdr:row>2690</xdr:row>
      <xdr:rowOff>282575</xdr:rowOff>
    </xdr:to>
    <xdr:pic>
      <xdr:nvPicPr>
        <xdr:cNvPr id="8557" name="Subgraph-briacind">
          <a:extLst>
            <a:ext uri="{FF2B5EF4-FFF2-40B4-BE49-F238E27FC236}">
              <a16:creationId xmlns:a16="http://schemas.microsoft.com/office/drawing/2014/main" id="{882A4146-AFE3-466E-B910-071F333873A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9051850"/>
          <a:ext cx="482600" cy="317500"/>
        </a:xfrm>
        <a:prstGeom prst="rect">
          <a:avLst/>
        </a:prstGeom>
      </xdr:spPr>
    </xdr:pic>
    <xdr:clientData/>
  </xdr:twoCellAnchor>
  <xdr:twoCellAnchor editAs="oneCell">
    <xdr:from>
      <xdr:col>1</xdr:col>
      <xdr:colOff>28575</xdr:colOff>
      <xdr:row>2690</xdr:row>
      <xdr:rowOff>333375</xdr:rowOff>
    </xdr:from>
    <xdr:to>
      <xdr:col>1</xdr:col>
      <xdr:colOff>511175</xdr:colOff>
      <xdr:row>2691</xdr:row>
      <xdr:rowOff>273050</xdr:rowOff>
    </xdr:to>
    <xdr:pic>
      <xdr:nvPicPr>
        <xdr:cNvPr id="8559" name="Subgraph-teshen8lin">
          <a:extLst>
            <a:ext uri="{FF2B5EF4-FFF2-40B4-BE49-F238E27FC236}">
              <a16:creationId xmlns:a16="http://schemas.microsoft.com/office/drawing/2014/main" id="{B3C32443-8146-4B6F-8D65-92700A55C6D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9420150"/>
          <a:ext cx="482600" cy="317500"/>
        </a:xfrm>
        <a:prstGeom prst="rect">
          <a:avLst/>
        </a:prstGeom>
      </xdr:spPr>
    </xdr:pic>
    <xdr:clientData/>
  </xdr:twoCellAnchor>
  <xdr:twoCellAnchor editAs="oneCell">
    <xdr:from>
      <xdr:col>1</xdr:col>
      <xdr:colOff>28575</xdr:colOff>
      <xdr:row>2691</xdr:row>
      <xdr:rowOff>330200</xdr:rowOff>
    </xdr:from>
    <xdr:to>
      <xdr:col>1</xdr:col>
      <xdr:colOff>511175</xdr:colOff>
      <xdr:row>2692</xdr:row>
      <xdr:rowOff>276225</xdr:rowOff>
    </xdr:to>
    <xdr:pic>
      <xdr:nvPicPr>
        <xdr:cNvPr id="8561" name="Subgraph-theleftstinks">
          <a:extLst>
            <a:ext uri="{FF2B5EF4-FFF2-40B4-BE49-F238E27FC236}">
              <a16:creationId xmlns:a16="http://schemas.microsoft.com/office/drawing/2014/main" id="{CEF26DAF-2E35-402F-BEB0-19110EAC732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999788450"/>
          <a:ext cx="482600" cy="317500"/>
        </a:xfrm>
        <a:prstGeom prst="rect">
          <a:avLst/>
        </a:prstGeom>
      </xdr:spPr>
    </xdr:pic>
    <xdr:clientData/>
  </xdr:twoCellAnchor>
  <xdr:twoCellAnchor editAs="oneCell">
    <xdr:from>
      <xdr:col>1</xdr:col>
      <xdr:colOff>28575</xdr:colOff>
      <xdr:row>2692</xdr:row>
      <xdr:rowOff>327025</xdr:rowOff>
    </xdr:from>
    <xdr:to>
      <xdr:col>1</xdr:col>
      <xdr:colOff>511175</xdr:colOff>
      <xdr:row>2693</xdr:row>
      <xdr:rowOff>273050</xdr:rowOff>
    </xdr:to>
    <xdr:pic>
      <xdr:nvPicPr>
        <xdr:cNvPr id="8563" name="Subgraph-Jamaica658">
          <a:extLst>
            <a:ext uri="{FF2B5EF4-FFF2-40B4-BE49-F238E27FC236}">
              <a16:creationId xmlns:a16="http://schemas.microsoft.com/office/drawing/2014/main" id="{86C7DF76-3681-4540-BA81-56C071533F9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00156750"/>
          <a:ext cx="482600" cy="317500"/>
        </a:xfrm>
        <a:prstGeom prst="rect">
          <a:avLst/>
        </a:prstGeom>
      </xdr:spPr>
    </xdr:pic>
    <xdr:clientData/>
  </xdr:twoCellAnchor>
  <xdr:twoCellAnchor editAs="oneCell">
    <xdr:from>
      <xdr:col>1</xdr:col>
      <xdr:colOff>28575</xdr:colOff>
      <xdr:row>2693</xdr:row>
      <xdr:rowOff>323850</xdr:rowOff>
    </xdr:from>
    <xdr:to>
      <xdr:col>1</xdr:col>
      <xdr:colOff>511175</xdr:colOff>
      <xdr:row>2694</xdr:row>
      <xdr:rowOff>276225</xdr:rowOff>
    </xdr:to>
    <xdr:pic>
      <xdr:nvPicPr>
        <xdr:cNvPr id="8565" name="Subgraph-ResoluteRenee">
          <a:extLst>
            <a:ext uri="{FF2B5EF4-FFF2-40B4-BE49-F238E27FC236}">
              <a16:creationId xmlns:a16="http://schemas.microsoft.com/office/drawing/2014/main" id="{086F130F-00B4-42C9-B66C-6D26B2ED0C5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0525050"/>
          <a:ext cx="482600" cy="317500"/>
        </a:xfrm>
        <a:prstGeom prst="rect">
          <a:avLst/>
        </a:prstGeom>
      </xdr:spPr>
    </xdr:pic>
    <xdr:clientData/>
  </xdr:twoCellAnchor>
  <xdr:twoCellAnchor editAs="oneCell">
    <xdr:from>
      <xdr:col>1</xdr:col>
      <xdr:colOff>28575</xdr:colOff>
      <xdr:row>2694</xdr:row>
      <xdr:rowOff>320675</xdr:rowOff>
    </xdr:from>
    <xdr:to>
      <xdr:col>1</xdr:col>
      <xdr:colOff>511175</xdr:colOff>
      <xdr:row>2695</xdr:row>
      <xdr:rowOff>266700</xdr:rowOff>
    </xdr:to>
    <xdr:pic>
      <xdr:nvPicPr>
        <xdr:cNvPr id="8567" name="Subgraph-pccote66">
          <a:extLst>
            <a:ext uri="{FF2B5EF4-FFF2-40B4-BE49-F238E27FC236}">
              <a16:creationId xmlns:a16="http://schemas.microsoft.com/office/drawing/2014/main" id="{B351B5CB-376C-427B-8626-FA4E7196810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00893350"/>
          <a:ext cx="482600" cy="317500"/>
        </a:xfrm>
        <a:prstGeom prst="rect">
          <a:avLst/>
        </a:prstGeom>
      </xdr:spPr>
    </xdr:pic>
    <xdr:clientData/>
  </xdr:twoCellAnchor>
  <xdr:twoCellAnchor editAs="oneCell">
    <xdr:from>
      <xdr:col>1</xdr:col>
      <xdr:colOff>28575</xdr:colOff>
      <xdr:row>2695</xdr:row>
      <xdr:rowOff>317500</xdr:rowOff>
    </xdr:from>
    <xdr:to>
      <xdr:col>1</xdr:col>
      <xdr:colOff>511175</xdr:colOff>
      <xdr:row>2696</xdr:row>
      <xdr:rowOff>263525</xdr:rowOff>
    </xdr:to>
    <xdr:pic>
      <xdr:nvPicPr>
        <xdr:cNvPr id="8569" name="Subgraph-endfitsthestart">
          <a:extLst>
            <a:ext uri="{FF2B5EF4-FFF2-40B4-BE49-F238E27FC236}">
              <a16:creationId xmlns:a16="http://schemas.microsoft.com/office/drawing/2014/main" id="{BFFE79D5-5384-4F59-A7C8-096B5593683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01261650"/>
          <a:ext cx="482600" cy="317500"/>
        </a:xfrm>
        <a:prstGeom prst="rect">
          <a:avLst/>
        </a:prstGeom>
      </xdr:spPr>
    </xdr:pic>
    <xdr:clientData/>
  </xdr:twoCellAnchor>
  <xdr:twoCellAnchor editAs="oneCell">
    <xdr:from>
      <xdr:col>1</xdr:col>
      <xdr:colOff>28575</xdr:colOff>
      <xdr:row>2696</xdr:row>
      <xdr:rowOff>314325</xdr:rowOff>
    </xdr:from>
    <xdr:to>
      <xdr:col>1</xdr:col>
      <xdr:colOff>511175</xdr:colOff>
      <xdr:row>2697</xdr:row>
      <xdr:rowOff>254000</xdr:rowOff>
    </xdr:to>
    <xdr:pic>
      <xdr:nvPicPr>
        <xdr:cNvPr id="8571" name="Subgraph-ruth_moyer">
          <a:extLst>
            <a:ext uri="{FF2B5EF4-FFF2-40B4-BE49-F238E27FC236}">
              <a16:creationId xmlns:a16="http://schemas.microsoft.com/office/drawing/2014/main" id="{A9AD6463-0396-429B-97F2-69D8734327A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1629950"/>
          <a:ext cx="482600" cy="317500"/>
        </a:xfrm>
        <a:prstGeom prst="rect">
          <a:avLst/>
        </a:prstGeom>
      </xdr:spPr>
    </xdr:pic>
    <xdr:clientData/>
  </xdr:twoCellAnchor>
  <xdr:twoCellAnchor editAs="oneCell">
    <xdr:from>
      <xdr:col>1</xdr:col>
      <xdr:colOff>28575</xdr:colOff>
      <xdr:row>2697</xdr:row>
      <xdr:rowOff>311150</xdr:rowOff>
    </xdr:from>
    <xdr:to>
      <xdr:col>1</xdr:col>
      <xdr:colOff>511175</xdr:colOff>
      <xdr:row>2698</xdr:row>
      <xdr:rowOff>257175</xdr:rowOff>
    </xdr:to>
    <xdr:pic>
      <xdr:nvPicPr>
        <xdr:cNvPr id="8573" name="Subgraph-BlueStateSOS">
          <a:extLst>
            <a:ext uri="{FF2B5EF4-FFF2-40B4-BE49-F238E27FC236}">
              <a16:creationId xmlns:a16="http://schemas.microsoft.com/office/drawing/2014/main" id="{58653B6E-284C-44F4-9C0C-514DAE776D1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1998250"/>
          <a:ext cx="482600" cy="317500"/>
        </a:xfrm>
        <a:prstGeom prst="rect">
          <a:avLst/>
        </a:prstGeom>
      </xdr:spPr>
    </xdr:pic>
    <xdr:clientData/>
  </xdr:twoCellAnchor>
  <xdr:twoCellAnchor editAs="oneCell">
    <xdr:from>
      <xdr:col>1</xdr:col>
      <xdr:colOff>28575</xdr:colOff>
      <xdr:row>2698</xdr:row>
      <xdr:rowOff>307975</xdr:rowOff>
    </xdr:from>
    <xdr:to>
      <xdr:col>1</xdr:col>
      <xdr:colOff>511175</xdr:colOff>
      <xdr:row>2699</xdr:row>
      <xdr:rowOff>254000</xdr:rowOff>
    </xdr:to>
    <xdr:pic>
      <xdr:nvPicPr>
        <xdr:cNvPr id="8575" name="Subgraph-QDigitalSoldier">
          <a:extLst>
            <a:ext uri="{FF2B5EF4-FFF2-40B4-BE49-F238E27FC236}">
              <a16:creationId xmlns:a16="http://schemas.microsoft.com/office/drawing/2014/main" id="{6F447162-C8CF-4E9A-AE91-B5C5FFEF3E02}"/>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02366550"/>
          <a:ext cx="482600" cy="317500"/>
        </a:xfrm>
        <a:prstGeom prst="rect">
          <a:avLst/>
        </a:prstGeom>
      </xdr:spPr>
    </xdr:pic>
    <xdr:clientData/>
  </xdr:twoCellAnchor>
  <xdr:twoCellAnchor editAs="oneCell">
    <xdr:from>
      <xdr:col>1</xdr:col>
      <xdr:colOff>28575</xdr:colOff>
      <xdr:row>2699</xdr:row>
      <xdr:rowOff>304800</xdr:rowOff>
    </xdr:from>
    <xdr:to>
      <xdr:col>1</xdr:col>
      <xdr:colOff>511175</xdr:colOff>
      <xdr:row>2700</xdr:row>
      <xdr:rowOff>257175</xdr:rowOff>
    </xdr:to>
    <xdr:pic>
      <xdr:nvPicPr>
        <xdr:cNvPr id="8577" name="Subgraph-LisaSmith4680">
          <a:extLst>
            <a:ext uri="{FF2B5EF4-FFF2-40B4-BE49-F238E27FC236}">
              <a16:creationId xmlns:a16="http://schemas.microsoft.com/office/drawing/2014/main" id="{286E4B52-A47F-4A03-8D2F-54386E389A8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02734850"/>
          <a:ext cx="482600" cy="317500"/>
        </a:xfrm>
        <a:prstGeom prst="rect">
          <a:avLst/>
        </a:prstGeom>
      </xdr:spPr>
    </xdr:pic>
    <xdr:clientData/>
  </xdr:twoCellAnchor>
  <xdr:twoCellAnchor editAs="oneCell">
    <xdr:from>
      <xdr:col>1</xdr:col>
      <xdr:colOff>28575</xdr:colOff>
      <xdr:row>2700</xdr:row>
      <xdr:rowOff>301625</xdr:rowOff>
    </xdr:from>
    <xdr:to>
      <xdr:col>1</xdr:col>
      <xdr:colOff>511175</xdr:colOff>
      <xdr:row>2701</xdr:row>
      <xdr:rowOff>247650</xdr:rowOff>
    </xdr:to>
    <xdr:pic>
      <xdr:nvPicPr>
        <xdr:cNvPr id="8579" name="Subgraph-Fly17Q">
          <a:extLst>
            <a:ext uri="{FF2B5EF4-FFF2-40B4-BE49-F238E27FC236}">
              <a16:creationId xmlns:a16="http://schemas.microsoft.com/office/drawing/2014/main" id="{1839EEE9-4BB2-47A6-B5E1-F0B46329BA1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3103150"/>
          <a:ext cx="482600" cy="317500"/>
        </a:xfrm>
        <a:prstGeom prst="rect">
          <a:avLst/>
        </a:prstGeom>
      </xdr:spPr>
    </xdr:pic>
    <xdr:clientData/>
  </xdr:twoCellAnchor>
  <xdr:twoCellAnchor editAs="oneCell">
    <xdr:from>
      <xdr:col>1</xdr:col>
      <xdr:colOff>28575</xdr:colOff>
      <xdr:row>2701</xdr:row>
      <xdr:rowOff>298450</xdr:rowOff>
    </xdr:from>
    <xdr:to>
      <xdr:col>1</xdr:col>
      <xdr:colOff>511175</xdr:colOff>
      <xdr:row>2702</xdr:row>
      <xdr:rowOff>244475</xdr:rowOff>
    </xdr:to>
    <xdr:pic>
      <xdr:nvPicPr>
        <xdr:cNvPr id="8581" name="Subgraph-MagaMommy_N">
          <a:extLst>
            <a:ext uri="{FF2B5EF4-FFF2-40B4-BE49-F238E27FC236}">
              <a16:creationId xmlns:a16="http://schemas.microsoft.com/office/drawing/2014/main" id="{BDB4B01A-69BC-4926-B7CC-01C896B8461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3471450"/>
          <a:ext cx="482600" cy="317500"/>
        </a:xfrm>
        <a:prstGeom prst="rect">
          <a:avLst/>
        </a:prstGeom>
      </xdr:spPr>
    </xdr:pic>
    <xdr:clientData/>
  </xdr:twoCellAnchor>
  <xdr:twoCellAnchor editAs="oneCell">
    <xdr:from>
      <xdr:col>1</xdr:col>
      <xdr:colOff>28575</xdr:colOff>
      <xdr:row>2702</xdr:row>
      <xdr:rowOff>295275</xdr:rowOff>
    </xdr:from>
    <xdr:to>
      <xdr:col>1</xdr:col>
      <xdr:colOff>511175</xdr:colOff>
      <xdr:row>2703</xdr:row>
      <xdr:rowOff>234950</xdr:rowOff>
    </xdr:to>
    <xdr:pic>
      <xdr:nvPicPr>
        <xdr:cNvPr id="8583" name="Subgraph-GOP_Jack">
          <a:extLst>
            <a:ext uri="{FF2B5EF4-FFF2-40B4-BE49-F238E27FC236}">
              <a16:creationId xmlns:a16="http://schemas.microsoft.com/office/drawing/2014/main" id="{B626454E-9C94-4EC3-B198-9456F0A96F4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03839750"/>
          <a:ext cx="482600" cy="317500"/>
        </a:xfrm>
        <a:prstGeom prst="rect">
          <a:avLst/>
        </a:prstGeom>
      </xdr:spPr>
    </xdr:pic>
    <xdr:clientData/>
  </xdr:twoCellAnchor>
  <xdr:twoCellAnchor editAs="oneCell">
    <xdr:from>
      <xdr:col>1</xdr:col>
      <xdr:colOff>28575</xdr:colOff>
      <xdr:row>2703</xdr:row>
      <xdr:rowOff>292100</xdr:rowOff>
    </xdr:from>
    <xdr:to>
      <xdr:col>1</xdr:col>
      <xdr:colOff>511175</xdr:colOff>
      <xdr:row>2704</xdr:row>
      <xdr:rowOff>238125</xdr:rowOff>
    </xdr:to>
    <xdr:pic>
      <xdr:nvPicPr>
        <xdr:cNvPr id="8585" name="Subgraph-kadajoza">
          <a:extLst>
            <a:ext uri="{FF2B5EF4-FFF2-40B4-BE49-F238E27FC236}">
              <a16:creationId xmlns:a16="http://schemas.microsoft.com/office/drawing/2014/main" id="{FED8752C-9932-470D-8B31-EE3D6CBA811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04208050"/>
          <a:ext cx="482600" cy="317500"/>
        </a:xfrm>
        <a:prstGeom prst="rect">
          <a:avLst/>
        </a:prstGeom>
      </xdr:spPr>
    </xdr:pic>
    <xdr:clientData/>
  </xdr:twoCellAnchor>
  <xdr:twoCellAnchor editAs="oneCell">
    <xdr:from>
      <xdr:col>1</xdr:col>
      <xdr:colOff>28575</xdr:colOff>
      <xdr:row>2704</xdr:row>
      <xdr:rowOff>288925</xdr:rowOff>
    </xdr:from>
    <xdr:to>
      <xdr:col>1</xdr:col>
      <xdr:colOff>511175</xdr:colOff>
      <xdr:row>2705</xdr:row>
      <xdr:rowOff>234950</xdr:rowOff>
    </xdr:to>
    <xdr:pic>
      <xdr:nvPicPr>
        <xdr:cNvPr id="8587" name="Subgraph-CorkySwift2">
          <a:extLst>
            <a:ext uri="{FF2B5EF4-FFF2-40B4-BE49-F238E27FC236}">
              <a16:creationId xmlns:a16="http://schemas.microsoft.com/office/drawing/2014/main" id="{08753915-D383-4C9B-B95B-63FE397CB81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4576350"/>
          <a:ext cx="482600" cy="317500"/>
        </a:xfrm>
        <a:prstGeom prst="rect">
          <a:avLst/>
        </a:prstGeom>
      </xdr:spPr>
    </xdr:pic>
    <xdr:clientData/>
  </xdr:twoCellAnchor>
  <xdr:twoCellAnchor editAs="oneCell">
    <xdr:from>
      <xdr:col>1</xdr:col>
      <xdr:colOff>28575</xdr:colOff>
      <xdr:row>2705</xdr:row>
      <xdr:rowOff>285750</xdr:rowOff>
    </xdr:from>
    <xdr:to>
      <xdr:col>1</xdr:col>
      <xdr:colOff>511175</xdr:colOff>
      <xdr:row>2706</xdr:row>
      <xdr:rowOff>238125</xdr:rowOff>
    </xdr:to>
    <xdr:pic>
      <xdr:nvPicPr>
        <xdr:cNvPr id="8589" name="Subgraph-123RHGreen">
          <a:extLst>
            <a:ext uri="{FF2B5EF4-FFF2-40B4-BE49-F238E27FC236}">
              <a16:creationId xmlns:a16="http://schemas.microsoft.com/office/drawing/2014/main" id="{0BAE96DC-7FA0-4173-BAF8-813E241B1ED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4944650"/>
          <a:ext cx="482600" cy="317500"/>
        </a:xfrm>
        <a:prstGeom prst="rect">
          <a:avLst/>
        </a:prstGeom>
      </xdr:spPr>
    </xdr:pic>
    <xdr:clientData/>
  </xdr:twoCellAnchor>
  <xdr:twoCellAnchor editAs="oneCell">
    <xdr:from>
      <xdr:col>1</xdr:col>
      <xdr:colOff>28575</xdr:colOff>
      <xdr:row>2706</xdr:row>
      <xdr:rowOff>282575</xdr:rowOff>
    </xdr:from>
    <xdr:to>
      <xdr:col>1</xdr:col>
      <xdr:colOff>511175</xdr:colOff>
      <xdr:row>2707</xdr:row>
      <xdr:rowOff>228600</xdr:rowOff>
    </xdr:to>
    <xdr:pic>
      <xdr:nvPicPr>
        <xdr:cNvPr id="8591" name="Subgraph-margmulc12">
          <a:extLst>
            <a:ext uri="{FF2B5EF4-FFF2-40B4-BE49-F238E27FC236}">
              <a16:creationId xmlns:a16="http://schemas.microsoft.com/office/drawing/2014/main" id="{5E2F55DF-E5F6-4444-AFAB-F097B141E68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5312950"/>
          <a:ext cx="482600" cy="317500"/>
        </a:xfrm>
        <a:prstGeom prst="rect">
          <a:avLst/>
        </a:prstGeom>
      </xdr:spPr>
    </xdr:pic>
    <xdr:clientData/>
  </xdr:twoCellAnchor>
  <xdr:twoCellAnchor editAs="oneCell">
    <xdr:from>
      <xdr:col>1</xdr:col>
      <xdr:colOff>28575</xdr:colOff>
      <xdr:row>2707</xdr:row>
      <xdr:rowOff>279400</xdr:rowOff>
    </xdr:from>
    <xdr:to>
      <xdr:col>1</xdr:col>
      <xdr:colOff>511175</xdr:colOff>
      <xdr:row>2708</xdr:row>
      <xdr:rowOff>225425</xdr:rowOff>
    </xdr:to>
    <xdr:pic>
      <xdr:nvPicPr>
        <xdr:cNvPr id="8593" name="Subgraph-HustusMichael">
          <a:extLst>
            <a:ext uri="{FF2B5EF4-FFF2-40B4-BE49-F238E27FC236}">
              <a16:creationId xmlns:a16="http://schemas.microsoft.com/office/drawing/2014/main" id="{5C9890E3-1371-4259-AAEF-3749C102F9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5681250"/>
          <a:ext cx="482600" cy="317500"/>
        </a:xfrm>
        <a:prstGeom prst="rect">
          <a:avLst/>
        </a:prstGeom>
      </xdr:spPr>
    </xdr:pic>
    <xdr:clientData/>
  </xdr:twoCellAnchor>
  <xdr:twoCellAnchor editAs="oneCell">
    <xdr:from>
      <xdr:col>1</xdr:col>
      <xdr:colOff>28575</xdr:colOff>
      <xdr:row>2708</xdr:row>
      <xdr:rowOff>276225</xdr:rowOff>
    </xdr:from>
    <xdr:to>
      <xdr:col>1</xdr:col>
      <xdr:colOff>511175</xdr:colOff>
      <xdr:row>2709</xdr:row>
      <xdr:rowOff>215900</xdr:rowOff>
    </xdr:to>
    <xdr:pic>
      <xdr:nvPicPr>
        <xdr:cNvPr id="8595" name="Subgraph-FINALLEVEL">
          <a:extLst>
            <a:ext uri="{FF2B5EF4-FFF2-40B4-BE49-F238E27FC236}">
              <a16:creationId xmlns:a16="http://schemas.microsoft.com/office/drawing/2014/main" id="{BB7E7E8C-550D-4FB5-A35E-427AAB3493D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06049550"/>
          <a:ext cx="482600" cy="317500"/>
        </a:xfrm>
        <a:prstGeom prst="rect">
          <a:avLst/>
        </a:prstGeom>
      </xdr:spPr>
    </xdr:pic>
    <xdr:clientData/>
  </xdr:twoCellAnchor>
  <xdr:twoCellAnchor editAs="oneCell">
    <xdr:from>
      <xdr:col>1</xdr:col>
      <xdr:colOff>28575</xdr:colOff>
      <xdr:row>2709</xdr:row>
      <xdr:rowOff>273050</xdr:rowOff>
    </xdr:from>
    <xdr:to>
      <xdr:col>1</xdr:col>
      <xdr:colOff>511175</xdr:colOff>
      <xdr:row>2710</xdr:row>
      <xdr:rowOff>219075</xdr:rowOff>
    </xdr:to>
    <xdr:pic>
      <xdr:nvPicPr>
        <xdr:cNvPr id="8597" name="Subgraph-omarbula">
          <a:extLst>
            <a:ext uri="{FF2B5EF4-FFF2-40B4-BE49-F238E27FC236}">
              <a16:creationId xmlns:a16="http://schemas.microsoft.com/office/drawing/2014/main" id="{47CADFD0-932B-4507-8BAC-276F8C0A49A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06417850"/>
          <a:ext cx="482600" cy="317500"/>
        </a:xfrm>
        <a:prstGeom prst="rect">
          <a:avLst/>
        </a:prstGeom>
      </xdr:spPr>
    </xdr:pic>
    <xdr:clientData/>
  </xdr:twoCellAnchor>
  <xdr:twoCellAnchor editAs="oneCell">
    <xdr:from>
      <xdr:col>1</xdr:col>
      <xdr:colOff>28575</xdr:colOff>
      <xdr:row>2710</xdr:row>
      <xdr:rowOff>269875</xdr:rowOff>
    </xdr:from>
    <xdr:to>
      <xdr:col>1</xdr:col>
      <xdr:colOff>511175</xdr:colOff>
      <xdr:row>2711</xdr:row>
      <xdr:rowOff>215900</xdr:rowOff>
    </xdr:to>
    <xdr:pic>
      <xdr:nvPicPr>
        <xdr:cNvPr id="8599" name="Subgraph-SRuhle">
          <a:extLst>
            <a:ext uri="{FF2B5EF4-FFF2-40B4-BE49-F238E27FC236}">
              <a16:creationId xmlns:a16="http://schemas.microsoft.com/office/drawing/2014/main" id="{A997E7BE-146E-4D43-ABA5-0C5DEACE062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6786150"/>
          <a:ext cx="482600" cy="317500"/>
        </a:xfrm>
        <a:prstGeom prst="rect">
          <a:avLst/>
        </a:prstGeom>
      </xdr:spPr>
    </xdr:pic>
    <xdr:clientData/>
  </xdr:twoCellAnchor>
  <xdr:twoCellAnchor editAs="oneCell">
    <xdr:from>
      <xdr:col>1</xdr:col>
      <xdr:colOff>28575</xdr:colOff>
      <xdr:row>2711</xdr:row>
      <xdr:rowOff>266700</xdr:rowOff>
    </xdr:from>
    <xdr:to>
      <xdr:col>1</xdr:col>
      <xdr:colOff>511175</xdr:colOff>
      <xdr:row>2712</xdr:row>
      <xdr:rowOff>219075</xdr:rowOff>
    </xdr:to>
    <xdr:pic>
      <xdr:nvPicPr>
        <xdr:cNvPr id="8601" name="Subgraph-CSP_Trading">
          <a:extLst>
            <a:ext uri="{FF2B5EF4-FFF2-40B4-BE49-F238E27FC236}">
              <a16:creationId xmlns:a16="http://schemas.microsoft.com/office/drawing/2014/main" id="{63B48F55-3C3C-43CA-9481-43235191899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07154450"/>
          <a:ext cx="482600" cy="317500"/>
        </a:xfrm>
        <a:prstGeom prst="rect">
          <a:avLst/>
        </a:prstGeom>
      </xdr:spPr>
    </xdr:pic>
    <xdr:clientData/>
  </xdr:twoCellAnchor>
  <xdr:twoCellAnchor editAs="oneCell">
    <xdr:from>
      <xdr:col>1</xdr:col>
      <xdr:colOff>28575</xdr:colOff>
      <xdr:row>2712</xdr:row>
      <xdr:rowOff>263525</xdr:rowOff>
    </xdr:from>
    <xdr:to>
      <xdr:col>1</xdr:col>
      <xdr:colOff>511175</xdr:colOff>
      <xdr:row>2713</xdr:row>
      <xdr:rowOff>209550</xdr:rowOff>
    </xdr:to>
    <xdr:pic>
      <xdr:nvPicPr>
        <xdr:cNvPr id="8603" name="Subgraph-IssabellaCima">
          <a:extLst>
            <a:ext uri="{FF2B5EF4-FFF2-40B4-BE49-F238E27FC236}">
              <a16:creationId xmlns:a16="http://schemas.microsoft.com/office/drawing/2014/main" id="{AD6A126A-0DD3-4A6B-87D8-86778985B99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07522750"/>
          <a:ext cx="482600" cy="317500"/>
        </a:xfrm>
        <a:prstGeom prst="rect">
          <a:avLst/>
        </a:prstGeom>
      </xdr:spPr>
    </xdr:pic>
    <xdr:clientData/>
  </xdr:twoCellAnchor>
  <xdr:twoCellAnchor editAs="oneCell">
    <xdr:from>
      <xdr:col>1</xdr:col>
      <xdr:colOff>28575</xdr:colOff>
      <xdr:row>2713</xdr:row>
      <xdr:rowOff>260350</xdr:rowOff>
    </xdr:from>
    <xdr:to>
      <xdr:col>1</xdr:col>
      <xdr:colOff>511175</xdr:colOff>
      <xdr:row>2714</xdr:row>
      <xdr:rowOff>206375</xdr:rowOff>
    </xdr:to>
    <xdr:pic>
      <xdr:nvPicPr>
        <xdr:cNvPr id="8605" name="Subgraph-ConcernedMar">
          <a:extLst>
            <a:ext uri="{FF2B5EF4-FFF2-40B4-BE49-F238E27FC236}">
              <a16:creationId xmlns:a16="http://schemas.microsoft.com/office/drawing/2014/main" id="{13EE9AE7-67AC-4089-BF7C-164B64B2F92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7891050"/>
          <a:ext cx="482600" cy="317500"/>
        </a:xfrm>
        <a:prstGeom prst="rect">
          <a:avLst/>
        </a:prstGeom>
      </xdr:spPr>
    </xdr:pic>
    <xdr:clientData/>
  </xdr:twoCellAnchor>
  <xdr:twoCellAnchor editAs="oneCell">
    <xdr:from>
      <xdr:col>1</xdr:col>
      <xdr:colOff>28575</xdr:colOff>
      <xdr:row>2714</xdr:row>
      <xdr:rowOff>257175</xdr:rowOff>
    </xdr:from>
    <xdr:to>
      <xdr:col>1</xdr:col>
      <xdr:colOff>511175</xdr:colOff>
      <xdr:row>2715</xdr:row>
      <xdr:rowOff>196850</xdr:rowOff>
    </xdr:to>
    <xdr:pic>
      <xdr:nvPicPr>
        <xdr:cNvPr id="8607" name="Subgraph-RisePDX">
          <a:extLst>
            <a:ext uri="{FF2B5EF4-FFF2-40B4-BE49-F238E27FC236}">
              <a16:creationId xmlns:a16="http://schemas.microsoft.com/office/drawing/2014/main" id="{402181CE-F871-48EC-ADEE-6B5CC9D023A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8259350"/>
          <a:ext cx="482600" cy="317500"/>
        </a:xfrm>
        <a:prstGeom prst="rect">
          <a:avLst/>
        </a:prstGeom>
      </xdr:spPr>
    </xdr:pic>
    <xdr:clientData/>
  </xdr:twoCellAnchor>
  <xdr:twoCellAnchor editAs="oneCell">
    <xdr:from>
      <xdr:col>1</xdr:col>
      <xdr:colOff>28575</xdr:colOff>
      <xdr:row>2715</xdr:row>
      <xdr:rowOff>254000</xdr:rowOff>
    </xdr:from>
    <xdr:to>
      <xdr:col>1</xdr:col>
      <xdr:colOff>511175</xdr:colOff>
      <xdr:row>2716</xdr:row>
      <xdr:rowOff>200025</xdr:rowOff>
    </xdr:to>
    <xdr:pic>
      <xdr:nvPicPr>
        <xdr:cNvPr id="8609" name="Subgraph-FugQue">
          <a:extLst>
            <a:ext uri="{FF2B5EF4-FFF2-40B4-BE49-F238E27FC236}">
              <a16:creationId xmlns:a16="http://schemas.microsoft.com/office/drawing/2014/main" id="{6180ABA7-67AF-4207-899F-F668B870924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08627650"/>
          <a:ext cx="482600" cy="317500"/>
        </a:xfrm>
        <a:prstGeom prst="rect">
          <a:avLst/>
        </a:prstGeom>
      </xdr:spPr>
    </xdr:pic>
    <xdr:clientData/>
  </xdr:twoCellAnchor>
  <xdr:twoCellAnchor editAs="oneCell">
    <xdr:from>
      <xdr:col>1</xdr:col>
      <xdr:colOff>28575</xdr:colOff>
      <xdr:row>2716</xdr:row>
      <xdr:rowOff>250825</xdr:rowOff>
    </xdr:from>
    <xdr:to>
      <xdr:col>1</xdr:col>
      <xdr:colOff>511175</xdr:colOff>
      <xdr:row>2717</xdr:row>
      <xdr:rowOff>196850</xdr:rowOff>
    </xdr:to>
    <xdr:pic>
      <xdr:nvPicPr>
        <xdr:cNvPr id="8611" name="Subgraph-XxMizKxX_23">
          <a:extLst>
            <a:ext uri="{FF2B5EF4-FFF2-40B4-BE49-F238E27FC236}">
              <a16:creationId xmlns:a16="http://schemas.microsoft.com/office/drawing/2014/main" id="{8539649C-F4DF-4E88-9C04-072488D91FC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8995950"/>
          <a:ext cx="482600" cy="317500"/>
        </a:xfrm>
        <a:prstGeom prst="rect">
          <a:avLst/>
        </a:prstGeom>
      </xdr:spPr>
    </xdr:pic>
    <xdr:clientData/>
  </xdr:twoCellAnchor>
  <xdr:twoCellAnchor editAs="oneCell">
    <xdr:from>
      <xdr:col>1</xdr:col>
      <xdr:colOff>28575</xdr:colOff>
      <xdr:row>2717</xdr:row>
      <xdr:rowOff>247650</xdr:rowOff>
    </xdr:from>
    <xdr:to>
      <xdr:col>1</xdr:col>
      <xdr:colOff>511175</xdr:colOff>
      <xdr:row>2718</xdr:row>
      <xdr:rowOff>200025</xdr:rowOff>
    </xdr:to>
    <xdr:pic>
      <xdr:nvPicPr>
        <xdr:cNvPr id="8613" name="Subgraph-Heinessight">
          <a:extLst>
            <a:ext uri="{FF2B5EF4-FFF2-40B4-BE49-F238E27FC236}">
              <a16:creationId xmlns:a16="http://schemas.microsoft.com/office/drawing/2014/main" id="{FFFE698E-434A-4579-979B-D6623E7D3F9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09364250"/>
          <a:ext cx="482600" cy="317500"/>
        </a:xfrm>
        <a:prstGeom prst="rect">
          <a:avLst/>
        </a:prstGeom>
      </xdr:spPr>
    </xdr:pic>
    <xdr:clientData/>
  </xdr:twoCellAnchor>
  <xdr:twoCellAnchor editAs="oneCell">
    <xdr:from>
      <xdr:col>1</xdr:col>
      <xdr:colOff>28575</xdr:colOff>
      <xdr:row>2718</xdr:row>
      <xdr:rowOff>244475</xdr:rowOff>
    </xdr:from>
    <xdr:to>
      <xdr:col>1</xdr:col>
      <xdr:colOff>511175</xdr:colOff>
      <xdr:row>2719</xdr:row>
      <xdr:rowOff>190500</xdr:rowOff>
    </xdr:to>
    <xdr:pic>
      <xdr:nvPicPr>
        <xdr:cNvPr id="8615" name="Subgraph-wsdot">
          <a:extLst>
            <a:ext uri="{FF2B5EF4-FFF2-40B4-BE49-F238E27FC236}">
              <a16:creationId xmlns:a16="http://schemas.microsoft.com/office/drawing/2014/main" id="{E6194045-40F2-4686-B135-644EE8E87CA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09732550"/>
          <a:ext cx="482600" cy="317500"/>
        </a:xfrm>
        <a:prstGeom prst="rect">
          <a:avLst/>
        </a:prstGeom>
      </xdr:spPr>
    </xdr:pic>
    <xdr:clientData/>
  </xdr:twoCellAnchor>
  <xdr:twoCellAnchor editAs="oneCell">
    <xdr:from>
      <xdr:col>1</xdr:col>
      <xdr:colOff>28575</xdr:colOff>
      <xdr:row>2719</xdr:row>
      <xdr:rowOff>241300</xdr:rowOff>
    </xdr:from>
    <xdr:to>
      <xdr:col>1</xdr:col>
      <xdr:colOff>511175</xdr:colOff>
      <xdr:row>2720</xdr:row>
      <xdr:rowOff>187325</xdr:rowOff>
    </xdr:to>
    <xdr:pic>
      <xdr:nvPicPr>
        <xdr:cNvPr id="8617" name="Subgraph-ScottPresler">
          <a:extLst>
            <a:ext uri="{FF2B5EF4-FFF2-40B4-BE49-F238E27FC236}">
              <a16:creationId xmlns:a16="http://schemas.microsoft.com/office/drawing/2014/main" id="{E8336CDF-57B7-4181-ACB0-347D5DEA004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10100850"/>
          <a:ext cx="482600" cy="317500"/>
        </a:xfrm>
        <a:prstGeom prst="rect">
          <a:avLst/>
        </a:prstGeom>
      </xdr:spPr>
    </xdr:pic>
    <xdr:clientData/>
  </xdr:twoCellAnchor>
  <xdr:twoCellAnchor editAs="oneCell">
    <xdr:from>
      <xdr:col>1</xdr:col>
      <xdr:colOff>28575</xdr:colOff>
      <xdr:row>2720</xdr:row>
      <xdr:rowOff>238125</xdr:rowOff>
    </xdr:from>
    <xdr:to>
      <xdr:col>1</xdr:col>
      <xdr:colOff>511175</xdr:colOff>
      <xdr:row>2721</xdr:row>
      <xdr:rowOff>177800</xdr:rowOff>
    </xdr:to>
    <xdr:pic>
      <xdr:nvPicPr>
        <xdr:cNvPr id="8619" name="Subgraph-WSPTA">
          <a:extLst>
            <a:ext uri="{FF2B5EF4-FFF2-40B4-BE49-F238E27FC236}">
              <a16:creationId xmlns:a16="http://schemas.microsoft.com/office/drawing/2014/main" id="{7738282E-5AE3-46AE-9D9B-675C7661B2D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10469150"/>
          <a:ext cx="482600" cy="317500"/>
        </a:xfrm>
        <a:prstGeom prst="rect">
          <a:avLst/>
        </a:prstGeom>
      </xdr:spPr>
    </xdr:pic>
    <xdr:clientData/>
  </xdr:twoCellAnchor>
  <xdr:twoCellAnchor editAs="oneCell">
    <xdr:from>
      <xdr:col>1</xdr:col>
      <xdr:colOff>28575</xdr:colOff>
      <xdr:row>2721</xdr:row>
      <xdr:rowOff>234950</xdr:rowOff>
    </xdr:from>
    <xdr:to>
      <xdr:col>1</xdr:col>
      <xdr:colOff>511175</xdr:colOff>
      <xdr:row>2722</xdr:row>
      <xdr:rowOff>180975</xdr:rowOff>
    </xdr:to>
    <xdr:pic>
      <xdr:nvPicPr>
        <xdr:cNvPr id="8621" name="Subgraph-BlackSabbath22">
          <a:extLst>
            <a:ext uri="{FF2B5EF4-FFF2-40B4-BE49-F238E27FC236}">
              <a16:creationId xmlns:a16="http://schemas.microsoft.com/office/drawing/2014/main" id="{0B5DCF57-5B93-4AA3-BE23-A2A2D1B1BDA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0837450"/>
          <a:ext cx="482600" cy="317500"/>
        </a:xfrm>
        <a:prstGeom prst="rect">
          <a:avLst/>
        </a:prstGeom>
      </xdr:spPr>
    </xdr:pic>
    <xdr:clientData/>
  </xdr:twoCellAnchor>
  <xdr:twoCellAnchor editAs="oneCell">
    <xdr:from>
      <xdr:col>1</xdr:col>
      <xdr:colOff>28575</xdr:colOff>
      <xdr:row>2722</xdr:row>
      <xdr:rowOff>231775</xdr:rowOff>
    </xdr:from>
    <xdr:to>
      <xdr:col>1</xdr:col>
      <xdr:colOff>511175</xdr:colOff>
      <xdr:row>2723</xdr:row>
      <xdr:rowOff>177800</xdr:rowOff>
    </xdr:to>
    <xdr:pic>
      <xdr:nvPicPr>
        <xdr:cNvPr id="8623" name="Subgraph-rachelf512">
          <a:extLst>
            <a:ext uri="{FF2B5EF4-FFF2-40B4-BE49-F238E27FC236}">
              <a16:creationId xmlns:a16="http://schemas.microsoft.com/office/drawing/2014/main" id="{0ECE3C47-203F-4134-8516-099CB7CEE10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11205750"/>
          <a:ext cx="482600" cy="317500"/>
        </a:xfrm>
        <a:prstGeom prst="rect">
          <a:avLst/>
        </a:prstGeom>
      </xdr:spPr>
    </xdr:pic>
    <xdr:clientData/>
  </xdr:twoCellAnchor>
  <xdr:twoCellAnchor editAs="oneCell">
    <xdr:from>
      <xdr:col>1</xdr:col>
      <xdr:colOff>28575</xdr:colOff>
      <xdr:row>2723</xdr:row>
      <xdr:rowOff>228600</xdr:rowOff>
    </xdr:from>
    <xdr:to>
      <xdr:col>1</xdr:col>
      <xdr:colOff>511175</xdr:colOff>
      <xdr:row>2724</xdr:row>
      <xdr:rowOff>180975</xdr:rowOff>
    </xdr:to>
    <xdr:pic>
      <xdr:nvPicPr>
        <xdr:cNvPr id="8625" name="Subgraph-TChizzam">
          <a:extLst>
            <a:ext uri="{FF2B5EF4-FFF2-40B4-BE49-F238E27FC236}">
              <a16:creationId xmlns:a16="http://schemas.microsoft.com/office/drawing/2014/main" id="{881CFEA5-0D66-4E60-9E7B-538E79BBED5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1574050"/>
          <a:ext cx="482600" cy="317500"/>
        </a:xfrm>
        <a:prstGeom prst="rect">
          <a:avLst/>
        </a:prstGeom>
      </xdr:spPr>
    </xdr:pic>
    <xdr:clientData/>
  </xdr:twoCellAnchor>
  <xdr:twoCellAnchor editAs="oneCell">
    <xdr:from>
      <xdr:col>1</xdr:col>
      <xdr:colOff>28575</xdr:colOff>
      <xdr:row>2724</xdr:row>
      <xdr:rowOff>225425</xdr:rowOff>
    </xdr:from>
    <xdr:to>
      <xdr:col>1</xdr:col>
      <xdr:colOff>511175</xdr:colOff>
      <xdr:row>2725</xdr:row>
      <xdr:rowOff>171450</xdr:rowOff>
    </xdr:to>
    <xdr:pic>
      <xdr:nvPicPr>
        <xdr:cNvPr id="8627" name="Subgraph-McDonaldNV">
          <a:extLst>
            <a:ext uri="{FF2B5EF4-FFF2-40B4-BE49-F238E27FC236}">
              <a16:creationId xmlns:a16="http://schemas.microsoft.com/office/drawing/2014/main" id="{F1A8B068-845E-43FA-98EF-F4E7EA48908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1942350"/>
          <a:ext cx="482600" cy="317500"/>
        </a:xfrm>
        <a:prstGeom prst="rect">
          <a:avLst/>
        </a:prstGeom>
      </xdr:spPr>
    </xdr:pic>
    <xdr:clientData/>
  </xdr:twoCellAnchor>
  <xdr:twoCellAnchor editAs="oneCell">
    <xdr:from>
      <xdr:col>1</xdr:col>
      <xdr:colOff>28575</xdr:colOff>
      <xdr:row>2725</xdr:row>
      <xdr:rowOff>222250</xdr:rowOff>
    </xdr:from>
    <xdr:to>
      <xdr:col>1</xdr:col>
      <xdr:colOff>511175</xdr:colOff>
      <xdr:row>2726</xdr:row>
      <xdr:rowOff>168275</xdr:rowOff>
    </xdr:to>
    <xdr:pic>
      <xdr:nvPicPr>
        <xdr:cNvPr id="8629" name="Subgraph-RideWithC4T">
          <a:extLst>
            <a:ext uri="{FF2B5EF4-FFF2-40B4-BE49-F238E27FC236}">
              <a16:creationId xmlns:a16="http://schemas.microsoft.com/office/drawing/2014/main" id="{880190B7-10FB-44D7-B8DD-4AFFCD3B91E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2310650"/>
          <a:ext cx="482600" cy="317500"/>
        </a:xfrm>
        <a:prstGeom prst="rect">
          <a:avLst/>
        </a:prstGeom>
      </xdr:spPr>
    </xdr:pic>
    <xdr:clientData/>
  </xdr:twoCellAnchor>
  <xdr:twoCellAnchor editAs="oneCell">
    <xdr:from>
      <xdr:col>1</xdr:col>
      <xdr:colOff>28575</xdr:colOff>
      <xdr:row>2726</xdr:row>
      <xdr:rowOff>219075</xdr:rowOff>
    </xdr:from>
    <xdr:to>
      <xdr:col>1</xdr:col>
      <xdr:colOff>511175</xdr:colOff>
      <xdr:row>2727</xdr:row>
      <xdr:rowOff>158750</xdr:rowOff>
    </xdr:to>
    <xdr:pic>
      <xdr:nvPicPr>
        <xdr:cNvPr id="8631" name="Subgraph-drawandstrike">
          <a:extLst>
            <a:ext uri="{FF2B5EF4-FFF2-40B4-BE49-F238E27FC236}">
              <a16:creationId xmlns:a16="http://schemas.microsoft.com/office/drawing/2014/main" id="{A492B2E9-B91B-4673-B11D-BAE6B1F904A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2678950"/>
          <a:ext cx="482600" cy="317500"/>
        </a:xfrm>
        <a:prstGeom prst="rect">
          <a:avLst/>
        </a:prstGeom>
      </xdr:spPr>
    </xdr:pic>
    <xdr:clientData/>
  </xdr:twoCellAnchor>
  <xdr:twoCellAnchor editAs="oneCell">
    <xdr:from>
      <xdr:col>1</xdr:col>
      <xdr:colOff>28575</xdr:colOff>
      <xdr:row>2727</xdr:row>
      <xdr:rowOff>215900</xdr:rowOff>
    </xdr:from>
    <xdr:to>
      <xdr:col>1</xdr:col>
      <xdr:colOff>511175</xdr:colOff>
      <xdr:row>2728</xdr:row>
      <xdr:rowOff>161925</xdr:rowOff>
    </xdr:to>
    <xdr:pic>
      <xdr:nvPicPr>
        <xdr:cNvPr id="8633" name="Subgraph-lsarsour">
          <a:extLst>
            <a:ext uri="{FF2B5EF4-FFF2-40B4-BE49-F238E27FC236}">
              <a16:creationId xmlns:a16="http://schemas.microsoft.com/office/drawing/2014/main" id="{AA00DC53-E643-4DEA-92F4-2ACE35217DF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3047250"/>
          <a:ext cx="482600" cy="317500"/>
        </a:xfrm>
        <a:prstGeom prst="rect">
          <a:avLst/>
        </a:prstGeom>
      </xdr:spPr>
    </xdr:pic>
    <xdr:clientData/>
  </xdr:twoCellAnchor>
  <xdr:twoCellAnchor editAs="oneCell">
    <xdr:from>
      <xdr:col>1</xdr:col>
      <xdr:colOff>28575</xdr:colOff>
      <xdr:row>2728</xdr:row>
      <xdr:rowOff>212725</xdr:rowOff>
    </xdr:from>
    <xdr:to>
      <xdr:col>1</xdr:col>
      <xdr:colOff>511175</xdr:colOff>
      <xdr:row>2729</xdr:row>
      <xdr:rowOff>158750</xdr:rowOff>
    </xdr:to>
    <xdr:pic>
      <xdr:nvPicPr>
        <xdr:cNvPr id="8635" name="Subgraph-AngelineDC">
          <a:extLst>
            <a:ext uri="{FF2B5EF4-FFF2-40B4-BE49-F238E27FC236}">
              <a16:creationId xmlns:a16="http://schemas.microsoft.com/office/drawing/2014/main" id="{DA814AFE-074C-4CFD-AFD1-DDAF300099F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3415550"/>
          <a:ext cx="482600" cy="317500"/>
        </a:xfrm>
        <a:prstGeom prst="rect">
          <a:avLst/>
        </a:prstGeom>
      </xdr:spPr>
    </xdr:pic>
    <xdr:clientData/>
  </xdr:twoCellAnchor>
  <xdr:twoCellAnchor editAs="oneCell">
    <xdr:from>
      <xdr:col>1</xdr:col>
      <xdr:colOff>28575</xdr:colOff>
      <xdr:row>2729</xdr:row>
      <xdr:rowOff>209550</xdr:rowOff>
    </xdr:from>
    <xdr:to>
      <xdr:col>1</xdr:col>
      <xdr:colOff>511175</xdr:colOff>
      <xdr:row>2730</xdr:row>
      <xdr:rowOff>161925</xdr:rowOff>
    </xdr:to>
    <xdr:pic>
      <xdr:nvPicPr>
        <xdr:cNvPr id="8637" name="Subgraph-ItsMeJohnnyOB">
          <a:extLst>
            <a:ext uri="{FF2B5EF4-FFF2-40B4-BE49-F238E27FC236}">
              <a16:creationId xmlns:a16="http://schemas.microsoft.com/office/drawing/2014/main" id="{14C3D26B-6A43-4EA1-AD44-CF6E7563C17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3783850"/>
          <a:ext cx="482600" cy="317500"/>
        </a:xfrm>
        <a:prstGeom prst="rect">
          <a:avLst/>
        </a:prstGeom>
      </xdr:spPr>
    </xdr:pic>
    <xdr:clientData/>
  </xdr:twoCellAnchor>
  <xdr:twoCellAnchor editAs="oneCell">
    <xdr:from>
      <xdr:col>1</xdr:col>
      <xdr:colOff>28575</xdr:colOff>
      <xdr:row>2730</xdr:row>
      <xdr:rowOff>206375</xdr:rowOff>
    </xdr:from>
    <xdr:to>
      <xdr:col>1</xdr:col>
      <xdr:colOff>511175</xdr:colOff>
      <xdr:row>2731</xdr:row>
      <xdr:rowOff>152400</xdr:rowOff>
    </xdr:to>
    <xdr:pic>
      <xdr:nvPicPr>
        <xdr:cNvPr id="8639" name="Subgraph-montysmirherman">
          <a:extLst>
            <a:ext uri="{FF2B5EF4-FFF2-40B4-BE49-F238E27FC236}">
              <a16:creationId xmlns:a16="http://schemas.microsoft.com/office/drawing/2014/main" id="{B0D09E78-7043-4E5E-AE96-384AE20491F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4152150"/>
          <a:ext cx="482600" cy="317500"/>
        </a:xfrm>
        <a:prstGeom prst="rect">
          <a:avLst/>
        </a:prstGeom>
      </xdr:spPr>
    </xdr:pic>
    <xdr:clientData/>
  </xdr:twoCellAnchor>
  <xdr:twoCellAnchor editAs="oneCell">
    <xdr:from>
      <xdr:col>1</xdr:col>
      <xdr:colOff>28575</xdr:colOff>
      <xdr:row>2731</xdr:row>
      <xdr:rowOff>203200</xdr:rowOff>
    </xdr:from>
    <xdr:to>
      <xdr:col>1</xdr:col>
      <xdr:colOff>511175</xdr:colOff>
      <xdr:row>2732</xdr:row>
      <xdr:rowOff>149225</xdr:rowOff>
    </xdr:to>
    <xdr:pic>
      <xdr:nvPicPr>
        <xdr:cNvPr id="8641" name="Subgraph-Corporal_Ruckus">
          <a:extLst>
            <a:ext uri="{FF2B5EF4-FFF2-40B4-BE49-F238E27FC236}">
              <a16:creationId xmlns:a16="http://schemas.microsoft.com/office/drawing/2014/main" id="{D517FEDB-A7F1-4A23-9A84-847D5EACCC3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4520450"/>
          <a:ext cx="482600" cy="317500"/>
        </a:xfrm>
        <a:prstGeom prst="rect">
          <a:avLst/>
        </a:prstGeom>
      </xdr:spPr>
    </xdr:pic>
    <xdr:clientData/>
  </xdr:twoCellAnchor>
  <xdr:twoCellAnchor editAs="oneCell">
    <xdr:from>
      <xdr:col>1</xdr:col>
      <xdr:colOff>28575</xdr:colOff>
      <xdr:row>2732</xdr:row>
      <xdr:rowOff>200025</xdr:rowOff>
    </xdr:from>
    <xdr:to>
      <xdr:col>1</xdr:col>
      <xdr:colOff>511175</xdr:colOff>
      <xdr:row>2733</xdr:row>
      <xdr:rowOff>139700</xdr:rowOff>
    </xdr:to>
    <xdr:pic>
      <xdr:nvPicPr>
        <xdr:cNvPr id="8643" name="Subgraph-LieutenantBC138">
          <a:extLst>
            <a:ext uri="{FF2B5EF4-FFF2-40B4-BE49-F238E27FC236}">
              <a16:creationId xmlns:a16="http://schemas.microsoft.com/office/drawing/2014/main" id="{16862646-D8C3-4E37-8004-F48FB25B922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14888750"/>
          <a:ext cx="482600" cy="317500"/>
        </a:xfrm>
        <a:prstGeom prst="rect">
          <a:avLst/>
        </a:prstGeom>
      </xdr:spPr>
    </xdr:pic>
    <xdr:clientData/>
  </xdr:twoCellAnchor>
  <xdr:twoCellAnchor editAs="oneCell">
    <xdr:from>
      <xdr:col>1</xdr:col>
      <xdr:colOff>28575</xdr:colOff>
      <xdr:row>2733</xdr:row>
      <xdr:rowOff>196850</xdr:rowOff>
    </xdr:from>
    <xdr:to>
      <xdr:col>1</xdr:col>
      <xdr:colOff>511175</xdr:colOff>
      <xdr:row>2734</xdr:row>
      <xdr:rowOff>142875</xdr:rowOff>
    </xdr:to>
    <xdr:pic>
      <xdr:nvPicPr>
        <xdr:cNvPr id="8645" name="Subgraph-chickpoo12">
          <a:extLst>
            <a:ext uri="{FF2B5EF4-FFF2-40B4-BE49-F238E27FC236}">
              <a16:creationId xmlns:a16="http://schemas.microsoft.com/office/drawing/2014/main" id="{583AB042-31DC-4512-8231-200887EC04D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15257050"/>
          <a:ext cx="482600" cy="317500"/>
        </a:xfrm>
        <a:prstGeom prst="rect">
          <a:avLst/>
        </a:prstGeom>
      </xdr:spPr>
    </xdr:pic>
    <xdr:clientData/>
  </xdr:twoCellAnchor>
  <xdr:twoCellAnchor editAs="oneCell">
    <xdr:from>
      <xdr:col>1</xdr:col>
      <xdr:colOff>28575</xdr:colOff>
      <xdr:row>2734</xdr:row>
      <xdr:rowOff>193675</xdr:rowOff>
    </xdr:from>
    <xdr:to>
      <xdr:col>1</xdr:col>
      <xdr:colOff>511175</xdr:colOff>
      <xdr:row>2735</xdr:row>
      <xdr:rowOff>139700</xdr:rowOff>
    </xdr:to>
    <xdr:pic>
      <xdr:nvPicPr>
        <xdr:cNvPr id="8647" name="Subgraph-Shawna_7777">
          <a:extLst>
            <a:ext uri="{FF2B5EF4-FFF2-40B4-BE49-F238E27FC236}">
              <a16:creationId xmlns:a16="http://schemas.microsoft.com/office/drawing/2014/main" id="{DF0865E1-0587-40C4-9087-65282E0AD9B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5625350"/>
          <a:ext cx="482600" cy="317500"/>
        </a:xfrm>
        <a:prstGeom prst="rect">
          <a:avLst/>
        </a:prstGeom>
      </xdr:spPr>
    </xdr:pic>
    <xdr:clientData/>
  </xdr:twoCellAnchor>
  <xdr:twoCellAnchor editAs="oneCell">
    <xdr:from>
      <xdr:col>1</xdr:col>
      <xdr:colOff>28575</xdr:colOff>
      <xdr:row>2735</xdr:row>
      <xdr:rowOff>190500</xdr:rowOff>
    </xdr:from>
    <xdr:to>
      <xdr:col>1</xdr:col>
      <xdr:colOff>511175</xdr:colOff>
      <xdr:row>2736</xdr:row>
      <xdr:rowOff>142875</xdr:rowOff>
    </xdr:to>
    <xdr:pic>
      <xdr:nvPicPr>
        <xdr:cNvPr id="8649" name="Subgraph-RedTexanMike">
          <a:extLst>
            <a:ext uri="{FF2B5EF4-FFF2-40B4-BE49-F238E27FC236}">
              <a16:creationId xmlns:a16="http://schemas.microsoft.com/office/drawing/2014/main" id="{B9CA173B-BD83-43CA-A603-B7DCC754D5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15993650"/>
          <a:ext cx="482600" cy="317500"/>
        </a:xfrm>
        <a:prstGeom prst="rect">
          <a:avLst/>
        </a:prstGeom>
      </xdr:spPr>
    </xdr:pic>
    <xdr:clientData/>
  </xdr:twoCellAnchor>
  <xdr:twoCellAnchor editAs="oneCell">
    <xdr:from>
      <xdr:col>1</xdr:col>
      <xdr:colOff>28575</xdr:colOff>
      <xdr:row>2736</xdr:row>
      <xdr:rowOff>187325</xdr:rowOff>
    </xdr:from>
    <xdr:to>
      <xdr:col>1</xdr:col>
      <xdr:colOff>511175</xdr:colOff>
      <xdr:row>2737</xdr:row>
      <xdr:rowOff>133350</xdr:rowOff>
    </xdr:to>
    <xdr:pic>
      <xdr:nvPicPr>
        <xdr:cNvPr id="8651" name="Subgraph-JohnJHarwood">
          <a:extLst>
            <a:ext uri="{FF2B5EF4-FFF2-40B4-BE49-F238E27FC236}">
              <a16:creationId xmlns:a16="http://schemas.microsoft.com/office/drawing/2014/main" id="{A109CC38-60D8-4161-997B-CBFB3FBC73B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16361950"/>
          <a:ext cx="482600" cy="317500"/>
        </a:xfrm>
        <a:prstGeom prst="rect">
          <a:avLst/>
        </a:prstGeom>
      </xdr:spPr>
    </xdr:pic>
    <xdr:clientData/>
  </xdr:twoCellAnchor>
  <xdr:twoCellAnchor editAs="oneCell">
    <xdr:from>
      <xdr:col>1</xdr:col>
      <xdr:colOff>28575</xdr:colOff>
      <xdr:row>2737</xdr:row>
      <xdr:rowOff>184150</xdr:rowOff>
    </xdr:from>
    <xdr:to>
      <xdr:col>1</xdr:col>
      <xdr:colOff>511175</xdr:colOff>
      <xdr:row>2738</xdr:row>
      <xdr:rowOff>130175</xdr:rowOff>
    </xdr:to>
    <xdr:pic>
      <xdr:nvPicPr>
        <xdr:cNvPr id="8653" name="Subgraph-BW">
          <a:extLst>
            <a:ext uri="{FF2B5EF4-FFF2-40B4-BE49-F238E27FC236}">
              <a16:creationId xmlns:a16="http://schemas.microsoft.com/office/drawing/2014/main" id="{6A1E08F1-A25B-45F5-9A96-D737960A94C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6730250"/>
          <a:ext cx="482600" cy="317500"/>
        </a:xfrm>
        <a:prstGeom prst="rect">
          <a:avLst/>
        </a:prstGeom>
      </xdr:spPr>
    </xdr:pic>
    <xdr:clientData/>
  </xdr:twoCellAnchor>
  <xdr:twoCellAnchor editAs="oneCell">
    <xdr:from>
      <xdr:col>1</xdr:col>
      <xdr:colOff>28575</xdr:colOff>
      <xdr:row>2738</xdr:row>
      <xdr:rowOff>180975</xdr:rowOff>
    </xdr:from>
    <xdr:to>
      <xdr:col>1</xdr:col>
      <xdr:colOff>511175</xdr:colOff>
      <xdr:row>2739</xdr:row>
      <xdr:rowOff>120650</xdr:rowOff>
    </xdr:to>
    <xdr:pic>
      <xdr:nvPicPr>
        <xdr:cNvPr id="8655" name="Subgraph-eugenegu">
          <a:extLst>
            <a:ext uri="{FF2B5EF4-FFF2-40B4-BE49-F238E27FC236}">
              <a16:creationId xmlns:a16="http://schemas.microsoft.com/office/drawing/2014/main" id="{6C967854-D260-484F-B409-BC3DE9D0433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7098550"/>
          <a:ext cx="482600" cy="317500"/>
        </a:xfrm>
        <a:prstGeom prst="rect">
          <a:avLst/>
        </a:prstGeom>
      </xdr:spPr>
    </xdr:pic>
    <xdr:clientData/>
  </xdr:twoCellAnchor>
  <xdr:twoCellAnchor editAs="oneCell">
    <xdr:from>
      <xdr:col>1</xdr:col>
      <xdr:colOff>28575</xdr:colOff>
      <xdr:row>2739</xdr:row>
      <xdr:rowOff>177800</xdr:rowOff>
    </xdr:from>
    <xdr:to>
      <xdr:col>1</xdr:col>
      <xdr:colOff>511175</xdr:colOff>
      <xdr:row>2740</xdr:row>
      <xdr:rowOff>123825</xdr:rowOff>
    </xdr:to>
    <xdr:pic>
      <xdr:nvPicPr>
        <xdr:cNvPr id="8657" name="Subgraph-KristenClarkeJD">
          <a:extLst>
            <a:ext uri="{FF2B5EF4-FFF2-40B4-BE49-F238E27FC236}">
              <a16:creationId xmlns:a16="http://schemas.microsoft.com/office/drawing/2014/main" id="{AF8D882E-9E39-415A-8EBE-5DB34A1CDC3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7466850"/>
          <a:ext cx="482600" cy="317500"/>
        </a:xfrm>
        <a:prstGeom prst="rect">
          <a:avLst/>
        </a:prstGeom>
      </xdr:spPr>
    </xdr:pic>
    <xdr:clientData/>
  </xdr:twoCellAnchor>
  <xdr:twoCellAnchor editAs="oneCell">
    <xdr:from>
      <xdr:col>1</xdr:col>
      <xdr:colOff>28575</xdr:colOff>
      <xdr:row>2740</xdr:row>
      <xdr:rowOff>174625</xdr:rowOff>
    </xdr:from>
    <xdr:to>
      <xdr:col>1</xdr:col>
      <xdr:colOff>511175</xdr:colOff>
      <xdr:row>2741</xdr:row>
      <xdr:rowOff>120650</xdr:rowOff>
    </xdr:to>
    <xdr:pic>
      <xdr:nvPicPr>
        <xdr:cNvPr id="8659" name="Subgraph-BreeNewsome">
          <a:extLst>
            <a:ext uri="{FF2B5EF4-FFF2-40B4-BE49-F238E27FC236}">
              <a16:creationId xmlns:a16="http://schemas.microsoft.com/office/drawing/2014/main" id="{F7764969-A1D8-4E4E-986A-2FA5AFC1E40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17835150"/>
          <a:ext cx="482600" cy="317500"/>
        </a:xfrm>
        <a:prstGeom prst="rect">
          <a:avLst/>
        </a:prstGeom>
      </xdr:spPr>
    </xdr:pic>
    <xdr:clientData/>
  </xdr:twoCellAnchor>
  <xdr:twoCellAnchor editAs="oneCell">
    <xdr:from>
      <xdr:col>1</xdr:col>
      <xdr:colOff>28575</xdr:colOff>
      <xdr:row>2741</xdr:row>
      <xdr:rowOff>171450</xdr:rowOff>
    </xdr:from>
    <xdr:to>
      <xdr:col>1</xdr:col>
      <xdr:colOff>511175</xdr:colOff>
      <xdr:row>2742</xdr:row>
      <xdr:rowOff>123825</xdr:rowOff>
    </xdr:to>
    <xdr:pic>
      <xdr:nvPicPr>
        <xdr:cNvPr id="8661" name="Subgraph-rosewitnothorns">
          <a:extLst>
            <a:ext uri="{FF2B5EF4-FFF2-40B4-BE49-F238E27FC236}">
              <a16:creationId xmlns:a16="http://schemas.microsoft.com/office/drawing/2014/main" id="{EAA7EDB9-9BA7-41D7-9BBE-C2F9635E100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8203450"/>
          <a:ext cx="482600" cy="317500"/>
        </a:xfrm>
        <a:prstGeom prst="rect">
          <a:avLst/>
        </a:prstGeom>
      </xdr:spPr>
    </xdr:pic>
    <xdr:clientData/>
  </xdr:twoCellAnchor>
  <xdr:twoCellAnchor editAs="oneCell">
    <xdr:from>
      <xdr:col>1</xdr:col>
      <xdr:colOff>28575</xdr:colOff>
      <xdr:row>2742</xdr:row>
      <xdr:rowOff>168275</xdr:rowOff>
    </xdr:from>
    <xdr:to>
      <xdr:col>1</xdr:col>
      <xdr:colOff>511175</xdr:colOff>
      <xdr:row>2743</xdr:row>
      <xdr:rowOff>114300</xdr:rowOff>
    </xdr:to>
    <xdr:pic>
      <xdr:nvPicPr>
        <xdr:cNvPr id="8663" name="Subgraph-chumpsupporter1">
          <a:extLst>
            <a:ext uri="{FF2B5EF4-FFF2-40B4-BE49-F238E27FC236}">
              <a16:creationId xmlns:a16="http://schemas.microsoft.com/office/drawing/2014/main" id="{1C4E54C3-9C30-4BF5-AC60-73A3898BAD3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18571750"/>
          <a:ext cx="482600" cy="317500"/>
        </a:xfrm>
        <a:prstGeom prst="rect">
          <a:avLst/>
        </a:prstGeom>
      </xdr:spPr>
    </xdr:pic>
    <xdr:clientData/>
  </xdr:twoCellAnchor>
  <xdr:twoCellAnchor editAs="oneCell">
    <xdr:from>
      <xdr:col>1</xdr:col>
      <xdr:colOff>28575</xdr:colOff>
      <xdr:row>2743</xdr:row>
      <xdr:rowOff>165100</xdr:rowOff>
    </xdr:from>
    <xdr:to>
      <xdr:col>1</xdr:col>
      <xdr:colOff>511175</xdr:colOff>
      <xdr:row>2744</xdr:row>
      <xdr:rowOff>111125</xdr:rowOff>
    </xdr:to>
    <xdr:pic>
      <xdr:nvPicPr>
        <xdr:cNvPr id="8665" name="Subgraph-lawdood">
          <a:extLst>
            <a:ext uri="{FF2B5EF4-FFF2-40B4-BE49-F238E27FC236}">
              <a16:creationId xmlns:a16="http://schemas.microsoft.com/office/drawing/2014/main" id="{2A9F8672-8D0B-4711-8E54-030D4FF4899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18940050"/>
          <a:ext cx="482600" cy="317500"/>
        </a:xfrm>
        <a:prstGeom prst="rect">
          <a:avLst/>
        </a:prstGeom>
      </xdr:spPr>
    </xdr:pic>
    <xdr:clientData/>
  </xdr:twoCellAnchor>
  <xdr:twoCellAnchor editAs="oneCell">
    <xdr:from>
      <xdr:col>1</xdr:col>
      <xdr:colOff>28575</xdr:colOff>
      <xdr:row>2744</xdr:row>
      <xdr:rowOff>161925</xdr:rowOff>
    </xdr:from>
    <xdr:to>
      <xdr:col>1</xdr:col>
      <xdr:colOff>511175</xdr:colOff>
      <xdr:row>2745</xdr:row>
      <xdr:rowOff>101600</xdr:rowOff>
    </xdr:to>
    <xdr:pic>
      <xdr:nvPicPr>
        <xdr:cNvPr id="8667" name="Subgraph-_realjgoodwin">
          <a:extLst>
            <a:ext uri="{FF2B5EF4-FFF2-40B4-BE49-F238E27FC236}">
              <a16:creationId xmlns:a16="http://schemas.microsoft.com/office/drawing/2014/main" id="{02BE5152-078F-43FE-BA30-1A87101BA8B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9308350"/>
          <a:ext cx="482600" cy="317500"/>
        </a:xfrm>
        <a:prstGeom prst="rect">
          <a:avLst/>
        </a:prstGeom>
      </xdr:spPr>
    </xdr:pic>
    <xdr:clientData/>
  </xdr:twoCellAnchor>
  <xdr:twoCellAnchor editAs="oneCell">
    <xdr:from>
      <xdr:col>1</xdr:col>
      <xdr:colOff>28575</xdr:colOff>
      <xdr:row>2745</xdr:row>
      <xdr:rowOff>158750</xdr:rowOff>
    </xdr:from>
    <xdr:to>
      <xdr:col>1</xdr:col>
      <xdr:colOff>511175</xdr:colOff>
      <xdr:row>2746</xdr:row>
      <xdr:rowOff>104775</xdr:rowOff>
    </xdr:to>
    <xdr:pic>
      <xdr:nvPicPr>
        <xdr:cNvPr id="8669" name="Subgraph-MrSilverScott">
          <a:extLst>
            <a:ext uri="{FF2B5EF4-FFF2-40B4-BE49-F238E27FC236}">
              <a16:creationId xmlns:a16="http://schemas.microsoft.com/office/drawing/2014/main" id="{D8DD84FA-32F8-42C7-85B0-12895D4D334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19676650"/>
          <a:ext cx="482600" cy="317500"/>
        </a:xfrm>
        <a:prstGeom prst="rect">
          <a:avLst/>
        </a:prstGeom>
      </xdr:spPr>
    </xdr:pic>
    <xdr:clientData/>
  </xdr:twoCellAnchor>
  <xdr:twoCellAnchor editAs="oneCell">
    <xdr:from>
      <xdr:col>1</xdr:col>
      <xdr:colOff>28575</xdr:colOff>
      <xdr:row>2746</xdr:row>
      <xdr:rowOff>155575</xdr:rowOff>
    </xdr:from>
    <xdr:to>
      <xdr:col>1</xdr:col>
      <xdr:colOff>511175</xdr:colOff>
      <xdr:row>2747</xdr:row>
      <xdr:rowOff>101600</xdr:rowOff>
    </xdr:to>
    <xdr:pic>
      <xdr:nvPicPr>
        <xdr:cNvPr id="8671" name="Subgraph-consciouskidlib">
          <a:extLst>
            <a:ext uri="{FF2B5EF4-FFF2-40B4-BE49-F238E27FC236}">
              <a16:creationId xmlns:a16="http://schemas.microsoft.com/office/drawing/2014/main" id="{01AE6E7D-81C4-4E0F-BF4A-1B4BA892742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0044950"/>
          <a:ext cx="482600" cy="317500"/>
        </a:xfrm>
        <a:prstGeom prst="rect">
          <a:avLst/>
        </a:prstGeom>
      </xdr:spPr>
    </xdr:pic>
    <xdr:clientData/>
  </xdr:twoCellAnchor>
  <xdr:twoCellAnchor editAs="oneCell">
    <xdr:from>
      <xdr:col>1</xdr:col>
      <xdr:colOff>28575</xdr:colOff>
      <xdr:row>2747</xdr:row>
      <xdr:rowOff>152400</xdr:rowOff>
    </xdr:from>
    <xdr:to>
      <xdr:col>1</xdr:col>
      <xdr:colOff>511175</xdr:colOff>
      <xdr:row>2748</xdr:row>
      <xdr:rowOff>104775</xdr:rowOff>
    </xdr:to>
    <xdr:pic>
      <xdr:nvPicPr>
        <xdr:cNvPr id="8673" name="Subgraph-fairfightaction">
          <a:extLst>
            <a:ext uri="{FF2B5EF4-FFF2-40B4-BE49-F238E27FC236}">
              <a16:creationId xmlns:a16="http://schemas.microsoft.com/office/drawing/2014/main" id="{324CCF3B-5C42-404E-BC75-858B9535F2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0413250"/>
          <a:ext cx="482600" cy="317500"/>
        </a:xfrm>
        <a:prstGeom prst="rect">
          <a:avLst/>
        </a:prstGeom>
      </xdr:spPr>
    </xdr:pic>
    <xdr:clientData/>
  </xdr:twoCellAnchor>
  <xdr:twoCellAnchor editAs="oneCell">
    <xdr:from>
      <xdr:col>1</xdr:col>
      <xdr:colOff>28575</xdr:colOff>
      <xdr:row>2748</xdr:row>
      <xdr:rowOff>149225</xdr:rowOff>
    </xdr:from>
    <xdr:to>
      <xdr:col>1</xdr:col>
      <xdr:colOff>511175</xdr:colOff>
      <xdr:row>2749</xdr:row>
      <xdr:rowOff>95250</xdr:rowOff>
    </xdr:to>
    <xdr:pic>
      <xdr:nvPicPr>
        <xdr:cNvPr id="8675" name="Subgraph-MarketWatch">
          <a:extLst>
            <a:ext uri="{FF2B5EF4-FFF2-40B4-BE49-F238E27FC236}">
              <a16:creationId xmlns:a16="http://schemas.microsoft.com/office/drawing/2014/main" id="{14C14812-E617-4BAF-A00A-E645419043B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0781550"/>
          <a:ext cx="482600" cy="317500"/>
        </a:xfrm>
        <a:prstGeom prst="rect">
          <a:avLst/>
        </a:prstGeom>
      </xdr:spPr>
    </xdr:pic>
    <xdr:clientData/>
  </xdr:twoCellAnchor>
  <xdr:twoCellAnchor editAs="oneCell">
    <xdr:from>
      <xdr:col>1</xdr:col>
      <xdr:colOff>28575</xdr:colOff>
      <xdr:row>2749</xdr:row>
      <xdr:rowOff>146050</xdr:rowOff>
    </xdr:from>
    <xdr:to>
      <xdr:col>1</xdr:col>
      <xdr:colOff>511175</xdr:colOff>
      <xdr:row>2750</xdr:row>
      <xdr:rowOff>92075</xdr:rowOff>
    </xdr:to>
    <xdr:pic>
      <xdr:nvPicPr>
        <xdr:cNvPr id="8677" name="Subgraph-TotalToughScene">
          <a:extLst>
            <a:ext uri="{FF2B5EF4-FFF2-40B4-BE49-F238E27FC236}">
              <a16:creationId xmlns:a16="http://schemas.microsoft.com/office/drawing/2014/main" id="{F23D7F35-47F6-4821-B4F6-EFD7E3120A6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1149850"/>
          <a:ext cx="482600" cy="317500"/>
        </a:xfrm>
        <a:prstGeom prst="rect">
          <a:avLst/>
        </a:prstGeom>
      </xdr:spPr>
    </xdr:pic>
    <xdr:clientData/>
  </xdr:twoCellAnchor>
  <xdr:twoCellAnchor editAs="oneCell">
    <xdr:from>
      <xdr:col>1</xdr:col>
      <xdr:colOff>28575</xdr:colOff>
      <xdr:row>2750</xdr:row>
      <xdr:rowOff>142875</xdr:rowOff>
    </xdr:from>
    <xdr:to>
      <xdr:col>1</xdr:col>
      <xdr:colOff>511175</xdr:colOff>
      <xdr:row>2751</xdr:row>
      <xdr:rowOff>82550</xdr:rowOff>
    </xdr:to>
    <xdr:pic>
      <xdr:nvPicPr>
        <xdr:cNvPr id="8679" name="Subgraph-nra">
          <a:extLst>
            <a:ext uri="{FF2B5EF4-FFF2-40B4-BE49-F238E27FC236}">
              <a16:creationId xmlns:a16="http://schemas.microsoft.com/office/drawing/2014/main" id="{680BEAEC-0348-41C7-AD0A-64014BE18D4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1518150"/>
          <a:ext cx="482600" cy="317500"/>
        </a:xfrm>
        <a:prstGeom prst="rect">
          <a:avLst/>
        </a:prstGeom>
      </xdr:spPr>
    </xdr:pic>
    <xdr:clientData/>
  </xdr:twoCellAnchor>
  <xdr:twoCellAnchor editAs="oneCell">
    <xdr:from>
      <xdr:col>1</xdr:col>
      <xdr:colOff>28575</xdr:colOff>
      <xdr:row>2751</xdr:row>
      <xdr:rowOff>139700</xdr:rowOff>
    </xdr:from>
    <xdr:to>
      <xdr:col>1</xdr:col>
      <xdr:colOff>511175</xdr:colOff>
      <xdr:row>2752</xdr:row>
      <xdr:rowOff>85725</xdr:rowOff>
    </xdr:to>
    <xdr:pic>
      <xdr:nvPicPr>
        <xdr:cNvPr id="8681" name="Subgraph-AttorneyCrump">
          <a:extLst>
            <a:ext uri="{FF2B5EF4-FFF2-40B4-BE49-F238E27FC236}">
              <a16:creationId xmlns:a16="http://schemas.microsoft.com/office/drawing/2014/main" id="{C6BC9AC3-D114-430C-8C32-565943F5D51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1886450"/>
          <a:ext cx="482600" cy="317500"/>
        </a:xfrm>
        <a:prstGeom prst="rect">
          <a:avLst/>
        </a:prstGeom>
      </xdr:spPr>
    </xdr:pic>
    <xdr:clientData/>
  </xdr:twoCellAnchor>
  <xdr:twoCellAnchor editAs="oneCell">
    <xdr:from>
      <xdr:col>1</xdr:col>
      <xdr:colOff>28575</xdr:colOff>
      <xdr:row>2752</xdr:row>
      <xdr:rowOff>136525</xdr:rowOff>
    </xdr:from>
    <xdr:to>
      <xdr:col>1</xdr:col>
      <xdr:colOff>511175</xdr:colOff>
      <xdr:row>2753</xdr:row>
      <xdr:rowOff>82550</xdr:rowOff>
    </xdr:to>
    <xdr:pic>
      <xdr:nvPicPr>
        <xdr:cNvPr id="8683" name="Subgraph-nationalbpa">
          <a:extLst>
            <a:ext uri="{FF2B5EF4-FFF2-40B4-BE49-F238E27FC236}">
              <a16:creationId xmlns:a16="http://schemas.microsoft.com/office/drawing/2014/main" id="{8A52BD0E-3AB9-47F2-8CBA-852346BBB59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2254750"/>
          <a:ext cx="482600" cy="317500"/>
        </a:xfrm>
        <a:prstGeom prst="rect">
          <a:avLst/>
        </a:prstGeom>
      </xdr:spPr>
    </xdr:pic>
    <xdr:clientData/>
  </xdr:twoCellAnchor>
  <xdr:twoCellAnchor editAs="oneCell">
    <xdr:from>
      <xdr:col>1</xdr:col>
      <xdr:colOff>28575</xdr:colOff>
      <xdr:row>2753</xdr:row>
      <xdr:rowOff>133350</xdr:rowOff>
    </xdr:from>
    <xdr:to>
      <xdr:col>1</xdr:col>
      <xdr:colOff>511175</xdr:colOff>
      <xdr:row>2754</xdr:row>
      <xdr:rowOff>85725</xdr:rowOff>
    </xdr:to>
    <xdr:pic>
      <xdr:nvPicPr>
        <xdr:cNvPr id="8685" name="Subgraph-BackTheBlueUSA">
          <a:extLst>
            <a:ext uri="{FF2B5EF4-FFF2-40B4-BE49-F238E27FC236}">
              <a16:creationId xmlns:a16="http://schemas.microsoft.com/office/drawing/2014/main" id="{686DDCD4-042D-4922-83C3-0776DD9FDA6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2623050"/>
          <a:ext cx="482600" cy="317500"/>
        </a:xfrm>
        <a:prstGeom prst="rect">
          <a:avLst/>
        </a:prstGeom>
      </xdr:spPr>
    </xdr:pic>
    <xdr:clientData/>
  </xdr:twoCellAnchor>
  <xdr:twoCellAnchor editAs="oneCell">
    <xdr:from>
      <xdr:col>1</xdr:col>
      <xdr:colOff>28575</xdr:colOff>
      <xdr:row>2754</xdr:row>
      <xdr:rowOff>130175</xdr:rowOff>
    </xdr:from>
    <xdr:to>
      <xdr:col>1</xdr:col>
      <xdr:colOff>511175</xdr:colOff>
      <xdr:row>2755</xdr:row>
      <xdr:rowOff>76200</xdr:rowOff>
    </xdr:to>
    <xdr:pic>
      <xdr:nvPicPr>
        <xdr:cNvPr id="8687" name="Subgraph-lamayor_crt">
          <a:extLst>
            <a:ext uri="{FF2B5EF4-FFF2-40B4-BE49-F238E27FC236}">
              <a16:creationId xmlns:a16="http://schemas.microsoft.com/office/drawing/2014/main" id="{F0DD1A72-5389-47BD-BFD8-3B0F505511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2991350"/>
          <a:ext cx="482600" cy="317500"/>
        </a:xfrm>
        <a:prstGeom prst="rect">
          <a:avLst/>
        </a:prstGeom>
      </xdr:spPr>
    </xdr:pic>
    <xdr:clientData/>
  </xdr:twoCellAnchor>
  <xdr:twoCellAnchor editAs="oneCell">
    <xdr:from>
      <xdr:col>1</xdr:col>
      <xdr:colOff>28575</xdr:colOff>
      <xdr:row>2755</xdr:row>
      <xdr:rowOff>127000</xdr:rowOff>
    </xdr:from>
    <xdr:to>
      <xdr:col>1</xdr:col>
      <xdr:colOff>511175</xdr:colOff>
      <xdr:row>2756</xdr:row>
      <xdr:rowOff>73025</xdr:rowOff>
    </xdr:to>
    <xdr:pic>
      <xdr:nvPicPr>
        <xdr:cNvPr id="8689" name="Subgraph-mirandadevine">
          <a:extLst>
            <a:ext uri="{FF2B5EF4-FFF2-40B4-BE49-F238E27FC236}">
              <a16:creationId xmlns:a16="http://schemas.microsoft.com/office/drawing/2014/main" id="{AB92CAE5-0AD5-40B2-9212-2B1CD4DA997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3359650"/>
          <a:ext cx="482600" cy="317500"/>
        </a:xfrm>
        <a:prstGeom prst="rect">
          <a:avLst/>
        </a:prstGeom>
      </xdr:spPr>
    </xdr:pic>
    <xdr:clientData/>
  </xdr:twoCellAnchor>
  <xdr:twoCellAnchor editAs="oneCell">
    <xdr:from>
      <xdr:col>1</xdr:col>
      <xdr:colOff>28575</xdr:colOff>
      <xdr:row>2756</xdr:row>
      <xdr:rowOff>123825</xdr:rowOff>
    </xdr:from>
    <xdr:to>
      <xdr:col>1</xdr:col>
      <xdr:colOff>511175</xdr:colOff>
      <xdr:row>2757</xdr:row>
      <xdr:rowOff>63500</xdr:rowOff>
    </xdr:to>
    <xdr:pic>
      <xdr:nvPicPr>
        <xdr:cNvPr id="8691" name="Subgraph-FBISanFrancisco">
          <a:extLst>
            <a:ext uri="{FF2B5EF4-FFF2-40B4-BE49-F238E27FC236}">
              <a16:creationId xmlns:a16="http://schemas.microsoft.com/office/drawing/2014/main" id="{01AC6F3F-D62B-48EC-939C-7BF781D55D6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3727950"/>
          <a:ext cx="482600" cy="317500"/>
        </a:xfrm>
        <a:prstGeom prst="rect">
          <a:avLst/>
        </a:prstGeom>
      </xdr:spPr>
    </xdr:pic>
    <xdr:clientData/>
  </xdr:twoCellAnchor>
  <xdr:twoCellAnchor editAs="oneCell">
    <xdr:from>
      <xdr:col>1</xdr:col>
      <xdr:colOff>28575</xdr:colOff>
      <xdr:row>2757</xdr:row>
      <xdr:rowOff>120650</xdr:rowOff>
    </xdr:from>
    <xdr:to>
      <xdr:col>1</xdr:col>
      <xdr:colOff>511175</xdr:colOff>
      <xdr:row>2758</xdr:row>
      <xdr:rowOff>66675</xdr:rowOff>
    </xdr:to>
    <xdr:pic>
      <xdr:nvPicPr>
        <xdr:cNvPr id="8693" name="Subgraph-gayroge51881653">
          <a:extLst>
            <a:ext uri="{FF2B5EF4-FFF2-40B4-BE49-F238E27FC236}">
              <a16:creationId xmlns:a16="http://schemas.microsoft.com/office/drawing/2014/main" id="{661EF5E3-044F-42C1-9E08-D540AE365D43}"/>
            </a:ext>
          </a:extLst>
        </xdr:cNvPr>
        <xdr:cNvPicPr>
          <a:picLocks/>
        </xdr:cNvPicPr>
      </xdr:nvPicPr>
      <xdr:blipFill>
        <a:blip xmlns:r="http://schemas.openxmlformats.org/officeDocument/2006/relationships" r:embed="rId698">
          <a:extLst>
            <a:ext uri="{28A0092B-C50C-407E-A947-70E740481C1C}">
              <a14:useLocalDpi xmlns:a14="http://schemas.microsoft.com/office/drawing/2010/main" val="0"/>
            </a:ext>
          </a:extLst>
        </a:blip>
        <a:stretch>
          <a:fillRect/>
        </a:stretch>
      </xdr:blipFill>
      <xdr:spPr>
        <a:xfrm>
          <a:off x="1047750" y="1024096250"/>
          <a:ext cx="482600" cy="317500"/>
        </a:xfrm>
        <a:prstGeom prst="rect">
          <a:avLst/>
        </a:prstGeom>
      </xdr:spPr>
    </xdr:pic>
    <xdr:clientData/>
  </xdr:twoCellAnchor>
  <xdr:twoCellAnchor editAs="oneCell">
    <xdr:from>
      <xdr:col>1</xdr:col>
      <xdr:colOff>28575</xdr:colOff>
      <xdr:row>2758</xdr:row>
      <xdr:rowOff>117475</xdr:rowOff>
    </xdr:from>
    <xdr:to>
      <xdr:col>1</xdr:col>
      <xdr:colOff>511175</xdr:colOff>
      <xdr:row>2759</xdr:row>
      <xdr:rowOff>63500</xdr:rowOff>
    </xdr:to>
    <xdr:pic>
      <xdr:nvPicPr>
        <xdr:cNvPr id="8695" name="Subgraph-redviolet1458">
          <a:extLst>
            <a:ext uri="{FF2B5EF4-FFF2-40B4-BE49-F238E27FC236}">
              <a16:creationId xmlns:a16="http://schemas.microsoft.com/office/drawing/2014/main" id="{AD0890E5-37A2-43F3-B544-A8101FD70C3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4464550"/>
          <a:ext cx="482600" cy="317500"/>
        </a:xfrm>
        <a:prstGeom prst="rect">
          <a:avLst/>
        </a:prstGeom>
      </xdr:spPr>
    </xdr:pic>
    <xdr:clientData/>
  </xdr:twoCellAnchor>
  <xdr:twoCellAnchor editAs="oneCell">
    <xdr:from>
      <xdr:col>1</xdr:col>
      <xdr:colOff>28575</xdr:colOff>
      <xdr:row>2759</xdr:row>
      <xdr:rowOff>114300</xdr:rowOff>
    </xdr:from>
    <xdr:to>
      <xdr:col>1</xdr:col>
      <xdr:colOff>511175</xdr:colOff>
      <xdr:row>2760</xdr:row>
      <xdr:rowOff>66675</xdr:rowOff>
    </xdr:to>
    <xdr:pic>
      <xdr:nvPicPr>
        <xdr:cNvPr id="8697" name="Subgraph-JakeWerner77">
          <a:extLst>
            <a:ext uri="{FF2B5EF4-FFF2-40B4-BE49-F238E27FC236}">
              <a16:creationId xmlns:a16="http://schemas.microsoft.com/office/drawing/2014/main" id="{1A52AACA-1F75-42AE-B532-9986A756F39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4832850"/>
          <a:ext cx="482600" cy="317500"/>
        </a:xfrm>
        <a:prstGeom prst="rect">
          <a:avLst/>
        </a:prstGeom>
      </xdr:spPr>
    </xdr:pic>
    <xdr:clientData/>
  </xdr:twoCellAnchor>
  <xdr:twoCellAnchor editAs="oneCell">
    <xdr:from>
      <xdr:col>1</xdr:col>
      <xdr:colOff>28575</xdr:colOff>
      <xdr:row>2760</xdr:row>
      <xdr:rowOff>111125</xdr:rowOff>
    </xdr:from>
    <xdr:to>
      <xdr:col>1</xdr:col>
      <xdr:colOff>511175</xdr:colOff>
      <xdr:row>2761</xdr:row>
      <xdr:rowOff>57150</xdr:rowOff>
    </xdr:to>
    <xdr:pic>
      <xdr:nvPicPr>
        <xdr:cNvPr id="8699" name="Subgraph-cnewlms1">
          <a:extLst>
            <a:ext uri="{FF2B5EF4-FFF2-40B4-BE49-F238E27FC236}">
              <a16:creationId xmlns:a16="http://schemas.microsoft.com/office/drawing/2014/main" id="{E3D530E7-A8D3-47A0-B634-E5A840CC4F8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25201150"/>
          <a:ext cx="482600" cy="317500"/>
        </a:xfrm>
        <a:prstGeom prst="rect">
          <a:avLst/>
        </a:prstGeom>
      </xdr:spPr>
    </xdr:pic>
    <xdr:clientData/>
  </xdr:twoCellAnchor>
  <xdr:twoCellAnchor editAs="oneCell">
    <xdr:from>
      <xdr:col>1</xdr:col>
      <xdr:colOff>28575</xdr:colOff>
      <xdr:row>2761</xdr:row>
      <xdr:rowOff>107950</xdr:rowOff>
    </xdr:from>
    <xdr:to>
      <xdr:col>1</xdr:col>
      <xdr:colOff>511175</xdr:colOff>
      <xdr:row>2762</xdr:row>
      <xdr:rowOff>53975</xdr:rowOff>
    </xdr:to>
    <xdr:pic>
      <xdr:nvPicPr>
        <xdr:cNvPr id="8701" name="Subgraph-gingertealkp">
          <a:extLst>
            <a:ext uri="{FF2B5EF4-FFF2-40B4-BE49-F238E27FC236}">
              <a16:creationId xmlns:a16="http://schemas.microsoft.com/office/drawing/2014/main" id="{A7E566B0-E945-4D32-B516-D1E315598C4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5569450"/>
          <a:ext cx="482600" cy="317500"/>
        </a:xfrm>
        <a:prstGeom prst="rect">
          <a:avLst/>
        </a:prstGeom>
      </xdr:spPr>
    </xdr:pic>
    <xdr:clientData/>
  </xdr:twoCellAnchor>
  <xdr:twoCellAnchor editAs="oneCell">
    <xdr:from>
      <xdr:col>1</xdr:col>
      <xdr:colOff>28575</xdr:colOff>
      <xdr:row>2762</xdr:row>
      <xdr:rowOff>104775</xdr:rowOff>
    </xdr:from>
    <xdr:to>
      <xdr:col>1</xdr:col>
      <xdr:colOff>511175</xdr:colOff>
      <xdr:row>2763</xdr:row>
      <xdr:rowOff>44450</xdr:rowOff>
    </xdr:to>
    <xdr:pic>
      <xdr:nvPicPr>
        <xdr:cNvPr id="8703" name="Subgraph-WBLane5">
          <a:extLst>
            <a:ext uri="{FF2B5EF4-FFF2-40B4-BE49-F238E27FC236}">
              <a16:creationId xmlns:a16="http://schemas.microsoft.com/office/drawing/2014/main" id="{29DAEC9E-8307-4E16-9B8E-48249A13024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5937750"/>
          <a:ext cx="482600" cy="317500"/>
        </a:xfrm>
        <a:prstGeom prst="rect">
          <a:avLst/>
        </a:prstGeom>
      </xdr:spPr>
    </xdr:pic>
    <xdr:clientData/>
  </xdr:twoCellAnchor>
  <xdr:twoCellAnchor editAs="oneCell">
    <xdr:from>
      <xdr:col>1</xdr:col>
      <xdr:colOff>28575</xdr:colOff>
      <xdr:row>2763</xdr:row>
      <xdr:rowOff>101600</xdr:rowOff>
    </xdr:from>
    <xdr:to>
      <xdr:col>1</xdr:col>
      <xdr:colOff>511175</xdr:colOff>
      <xdr:row>2764</xdr:row>
      <xdr:rowOff>47625</xdr:rowOff>
    </xdr:to>
    <xdr:pic>
      <xdr:nvPicPr>
        <xdr:cNvPr id="8705" name="Subgraph-ThisisRaysBlog">
          <a:extLst>
            <a:ext uri="{FF2B5EF4-FFF2-40B4-BE49-F238E27FC236}">
              <a16:creationId xmlns:a16="http://schemas.microsoft.com/office/drawing/2014/main" id="{66F3DFE8-95E9-48DE-B6CC-DD6595488F6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26306050"/>
          <a:ext cx="482600" cy="317500"/>
        </a:xfrm>
        <a:prstGeom prst="rect">
          <a:avLst/>
        </a:prstGeom>
      </xdr:spPr>
    </xdr:pic>
    <xdr:clientData/>
  </xdr:twoCellAnchor>
  <xdr:twoCellAnchor editAs="oneCell">
    <xdr:from>
      <xdr:col>1</xdr:col>
      <xdr:colOff>28575</xdr:colOff>
      <xdr:row>2764</xdr:row>
      <xdr:rowOff>98425</xdr:rowOff>
    </xdr:from>
    <xdr:to>
      <xdr:col>1</xdr:col>
      <xdr:colOff>511175</xdr:colOff>
      <xdr:row>2765</xdr:row>
      <xdr:rowOff>44450</xdr:rowOff>
    </xdr:to>
    <xdr:pic>
      <xdr:nvPicPr>
        <xdr:cNvPr id="8707" name="Subgraph-VitoBagofDonuts">
          <a:extLst>
            <a:ext uri="{FF2B5EF4-FFF2-40B4-BE49-F238E27FC236}">
              <a16:creationId xmlns:a16="http://schemas.microsoft.com/office/drawing/2014/main" id="{53E8BBF5-2305-498D-8CA8-E33597C3FE0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6674350"/>
          <a:ext cx="482600" cy="317500"/>
        </a:xfrm>
        <a:prstGeom prst="rect">
          <a:avLst/>
        </a:prstGeom>
      </xdr:spPr>
    </xdr:pic>
    <xdr:clientData/>
  </xdr:twoCellAnchor>
  <xdr:twoCellAnchor editAs="oneCell">
    <xdr:from>
      <xdr:col>1</xdr:col>
      <xdr:colOff>28575</xdr:colOff>
      <xdr:row>2765</xdr:row>
      <xdr:rowOff>95250</xdr:rowOff>
    </xdr:from>
    <xdr:to>
      <xdr:col>1</xdr:col>
      <xdr:colOff>511175</xdr:colOff>
      <xdr:row>2766</xdr:row>
      <xdr:rowOff>47625</xdr:rowOff>
    </xdr:to>
    <xdr:pic>
      <xdr:nvPicPr>
        <xdr:cNvPr id="8709" name="Subgraph-KellyMc45">
          <a:extLst>
            <a:ext uri="{FF2B5EF4-FFF2-40B4-BE49-F238E27FC236}">
              <a16:creationId xmlns:a16="http://schemas.microsoft.com/office/drawing/2014/main" id="{413E5C0E-7488-44F6-9FFC-79E9AE501A5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27042650"/>
          <a:ext cx="482600" cy="317500"/>
        </a:xfrm>
        <a:prstGeom prst="rect">
          <a:avLst/>
        </a:prstGeom>
      </xdr:spPr>
    </xdr:pic>
    <xdr:clientData/>
  </xdr:twoCellAnchor>
  <xdr:twoCellAnchor editAs="oneCell">
    <xdr:from>
      <xdr:col>1</xdr:col>
      <xdr:colOff>28575</xdr:colOff>
      <xdr:row>2766</xdr:row>
      <xdr:rowOff>92075</xdr:rowOff>
    </xdr:from>
    <xdr:to>
      <xdr:col>1</xdr:col>
      <xdr:colOff>511175</xdr:colOff>
      <xdr:row>2767</xdr:row>
      <xdr:rowOff>38100</xdr:rowOff>
    </xdr:to>
    <xdr:pic>
      <xdr:nvPicPr>
        <xdr:cNvPr id="8711" name="Subgraph-Stewart73936501">
          <a:extLst>
            <a:ext uri="{FF2B5EF4-FFF2-40B4-BE49-F238E27FC236}">
              <a16:creationId xmlns:a16="http://schemas.microsoft.com/office/drawing/2014/main" id="{D0ED1CBE-1F5E-4A82-BA07-6B714B01331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7410950"/>
          <a:ext cx="482600" cy="317500"/>
        </a:xfrm>
        <a:prstGeom prst="rect">
          <a:avLst/>
        </a:prstGeom>
      </xdr:spPr>
    </xdr:pic>
    <xdr:clientData/>
  </xdr:twoCellAnchor>
  <xdr:twoCellAnchor editAs="oneCell">
    <xdr:from>
      <xdr:col>1</xdr:col>
      <xdr:colOff>28575</xdr:colOff>
      <xdr:row>2767</xdr:row>
      <xdr:rowOff>88900</xdr:rowOff>
    </xdr:from>
    <xdr:to>
      <xdr:col>1</xdr:col>
      <xdr:colOff>511175</xdr:colOff>
      <xdr:row>2768</xdr:row>
      <xdr:rowOff>34925</xdr:rowOff>
    </xdr:to>
    <xdr:pic>
      <xdr:nvPicPr>
        <xdr:cNvPr id="8713" name="Subgraph-LlamaOfRadiance">
          <a:extLst>
            <a:ext uri="{FF2B5EF4-FFF2-40B4-BE49-F238E27FC236}">
              <a16:creationId xmlns:a16="http://schemas.microsoft.com/office/drawing/2014/main" id="{2353781F-E59D-4DC0-911B-077A141949D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7779250"/>
          <a:ext cx="482600" cy="317500"/>
        </a:xfrm>
        <a:prstGeom prst="rect">
          <a:avLst/>
        </a:prstGeom>
      </xdr:spPr>
    </xdr:pic>
    <xdr:clientData/>
  </xdr:twoCellAnchor>
  <xdr:twoCellAnchor editAs="oneCell">
    <xdr:from>
      <xdr:col>1</xdr:col>
      <xdr:colOff>28575</xdr:colOff>
      <xdr:row>2768</xdr:row>
      <xdr:rowOff>85725</xdr:rowOff>
    </xdr:from>
    <xdr:to>
      <xdr:col>1</xdr:col>
      <xdr:colOff>511175</xdr:colOff>
      <xdr:row>2769</xdr:row>
      <xdr:rowOff>25400</xdr:rowOff>
    </xdr:to>
    <xdr:pic>
      <xdr:nvPicPr>
        <xdr:cNvPr id="8715" name="Subgraph-pauledangerous">
          <a:extLst>
            <a:ext uri="{FF2B5EF4-FFF2-40B4-BE49-F238E27FC236}">
              <a16:creationId xmlns:a16="http://schemas.microsoft.com/office/drawing/2014/main" id="{5AAC435E-D114-49D5-9A52-3702E6C0A56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8147550"/>
          <a:ext cx="482600" cy="317500"/>
        </a:xfrm>
        <a:prstGeom prst="rect">
          <a:avLst/>
        </a:prstGeom>
      </xdr:spPr>
    </xdr:pic>
    <xdr:clientData/>
  </xdr:twoCellAnchor>
  <xdr:twoCellAnchor editAs="oneCell">
    <xdr:from>
      <xdr:col>1</xdr:col>
      <xdr:colOff>28575</xdr:colOff>
      <xdr:row>2769</xdr:row>
      <xdr:rowOff>82550</xdr:rowOff>
    </xdr:from>
    <xdr:to>
      <xdr:col>1</xdr:col>
      <xdr:colOff>511175</xdr:colOff>
      <xdr:row>2770</xdr:row>
      <xdr:rowOff>28575</xdr:rowOff>
    </xdr:to>
    <xdr:pic>
      <xdr:nvPicPr>
        <xdr:cNvPr id="8717" name="Subgraph-KJVBaptist193">
          <a:extLst>
            <a:ext uri="{FF2B5EF4-FFF2-40B4-BE49-F238E27FC236}">
              <a16:creationId xmlns:a16="http://schemas.microsoft.com/office/drawing/2014/main" id="{F33F3516-FC16-4213-9A9E-B942FCBED19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8515850"/>
          <a:ext cx="482600" cy="317500"/>
        </a:xfrm>
        <a:prstGeom prst="rect">
          <a:avLst/>
        </a:prstGeom>
      </xdr:spPr>
    </xdr:pic>
    <xdr:clientData/>
  </xdr:twoCellAnchor>
  <xdr:twoCellAnchor editAs="oneCell">
    <xdr:from>
      <xdr:col>1</xdr:col>
      <xdr:colOff>28575</xdr:colOff>
      <xdr:row>2770</xdr:row>
      <xdr:rowOff>79375</xdr:rowOff>
    </xdr:from>
    <xdr:to>
      <xdr:col>1</xdr:col>
      <xdr:colOff>511175</xdr:colOff>
      <xdr:row>2771</xdr:row>
      <xdr:rowOff>25400</xdr:rowOff>
    </xdr:to>
    <xdr:pic>
      <xdr:nvPicPr>
        <xdr:cNvPr id="8719" name="Subgraph-charlton_ar">
          <a:extLst>
            <a:ext uri="{FF2B5EF4-FFF2-40B4-BE49-F238E27FC236}">
              <a16:creationId xmlns:a16="http://schemas.microsoft.com/office/drawing/2014/main" id="{5ACCAD50-E5C8-478E-9397-3E53C15B1B1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28884150"/>
          <a:ext cx="482600" cy="317500"/>
        </a:xfrm>
        <a:prstGeom prst="rect">
          <a:avLst/>
        </a:prstGeom>
      </xdr:spPr>
    </xdr:pic>
    <xdr:clientData/>
  </xdr:twoCellAnchor>
  <xdr:twoCellAnchor editAs="oneCell">
    <xdr:from>
      <xdr:col>1</xdr:col>
      <xdr:colOff>28575</xdr:colOff>
      <xdr:row>2771</xdr:row>
      <xdr:rowOff>76200</xdr:rowOff>
    </xdr:from>
    <xdr:to>
      <xdr:col>1</xdr:col>
      <xdr:colOff>511175</xdr:colOff>
      <xdr:row>2772</xdr:row>
      <xdr:rowOff>28575</xdr:rowOff>
    </xdr:to>
    <xdr:pic>
      <xdr:nvPicPr>
        <xdr:cNvPr id="8721" name="Subgraph-KennethDolney">
          <a:extLst>
            <a:ext uri="{FF2B5EF4-FFF2-40B4-BE49-F238E27FC236}">
              <a16:creationId xmlns:a16="http://schemas.microsoft.com/office/drawing/2014/main" id="{DD0A2D76-DB3F-4B4C-9505-842068AA99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29252450"/>
          <a:ext cx="482600" cy="317500"/>
        </a:xfrm>
        <a:prstGeom prst="rect">
          <a:avLst/>
        </a:prstGeom>
      </xdr:spPr>
    </xdr:pic>
    <xdr:clientData/>
  </xdr:twoCellAnchor>
  <xdr:twoCellAnchor editAs="oneCell">
    <xdr:from>
      <xdr:col>1</xdr:col>
      <xdr:colOff>28575</xdr:colOff>
      <xdr:row>2772</xdr:row>
      <xdr:rowOff>73025</xdr:rowOff>
    </xdr:from>
    <xdr:to>
      <xdr:col>1</xdr:col>
      <xdr:colOff>511175</xdr:colOff>
      <xdr:row>2773</xdr:row>
      <xdr:rowOff>19050</xdr:rowOff>
    </xdr:to>
    <xdr:pic>
      <xdr:nvPicPr>
        <xdr:cNvPr id="8723" name="Subgraph-Outbound_Us">
          <a:extLst>
            <a:ext uri="{FF2B5EF4-FFF2-40B4-BE49-F238E27FC236}">
              <a16:creationId xmlns:a16="http://schemas.microsoft.com/office/drawing/2014/main" id="{7F7C499B-D5FC-4ACB-8C19-00A8CBF8532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29620750"/>
          <a:ext cx="482600" cy="317500"/>
        </a:xfrm>
        <a:prstGeom prst="rect">
          <a:avLst/>
        </a:prstGeom>
      </xdr:spPr>
    </xdr:pic>
    <xdr:clientData/>
  </xdr:twoCellAnchor>
  <xdr:twoCellAnchor editAs="oneCell">
    <xdr:from>
      <xdr:col>1</xdr:col>
      <xdr:colOff>28575</xdr:colOff>
      <xdr:row>2773</xdr:row>
      <xdr:rowOff>69850</xdr:rowOff>
    </xdr:from>
    <xdr:to>
      <xdr:col>1</xdr:col>
      <xdr:colOff>511175</xdr:colOff>
      <xdr:row>2774</xdr:row>
      <xdr:rowOff>15875</xdr:rowOff>
    </xdr:to>
    <xdr:pic>
      <xdr:nvPicPr>
        <xdr:cNvPr id="8725" name="Subgraph-dennis10386283">
          <a:extLst>
            <a:ext uri="{FF2B5EF4-FFF2-40B4-BE49-F238E27FC236}">
              <a16:creationId xmlns:a16="http://schemas.microsoft.com/office/drawing/2014/main" id="{22F7D53F-1B7C-4498-99F4-3B28A31C687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29989050"/>
          <a:ext cx="482600" cy="317500"/>
        </a:xfrm>
        <a:prstGeom prst="rect">
          <a:avLst/>
        </a:prstGeom>
      </xdr:spPr>
    </xdr:pic>
    <xdr:clientData/>
  </xdr:twoCellAnchor>
  <xdr:twoCellAnchor editAs="oneCell">
    <xdr:from>
      <xdr:col>1</xdr:col>
      <xdr:colOff>28575</xdr:colOff>
      <xdr:row>2774</xdr:row>
      <xdr:rowOff>66675</xdr:rowOff>
    </xdr:from>
    <xdr:to>
      <xdr:col>1</xdr:col>
      <xdr:colOff>511175</xdr:colOff>
      <xdr:row>2775</xdr:row>
      <xdr:rowOff>6350</xdr:rowOff>
    </xdr:to>
    <xdr:pic>
      <xdr:nvPicPr>
        <xdr:cNvPr id="8727" name="Subgraph-Lotuschild32">
          <a:extLst>
            <a:ext uri="{FF2B5EF4-FFF2-40B4-BE49-F238E27FC236}">
              <a16:creationId xmlns:a16="http://schemas.microsoft.com/office/drawing/2014/main" id="{31186390-CB47-4030-A807-579CD58D407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0357350"/>
          <a:ext cx="482600" cy="317500"/>
        </a:xfrm>
        <a:prstGeom prst="rect">
          <a:avLst/>
        </a:prstGeom>
      </xdr:spPr>
    </xdr:pic>
    <xdr:clientData/>
  </xdr:twoCellAnchor>
  <xdr:twoCellAnchor editAs="oneCell">
    <xdr:from>
      <xdr:col>1</xdr:col>
      <xdr:colOff>28575</xdr:colOff>
      <xdr:row>2775</xdr:row>
      <xdr:rowOff>63500</xdr:rowOff>
    </xdr:from>
    <xdr:to>
      <xdr:col>1</xdr:col>
      <xdr:colOff>511175</xdr:colOff>
      <xdr:row>2776</xdr:row>
      <xdr:rowOff>9525</xdr:rowOff>
    </xdr:to>
    <xdr:pic>
      <xdr:nvPicPr>
        <xdr:cNvPr id="8729" name="Subgraph-dan452020">
          <a:extLst>
            <a:ext uri="{FF2B5EF4-FFF2-40B4-BE49-F238E27FC236}">
              <a16:creationId xmlns:a16="http://schemas.microsoft.com/office/drawing/2014/main" id="{48D18CF7-88E4-424E-B27D-109C7BCE510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30725650"/>
          <a:ext cx="482600" cy="317500"/>
        </a:xfrm>
        <a:prstGeom prst="rect">
          <a:avLst/>
        </a:prstGeom>
      </xdr:spPr>
    </xdr:pic>
    <xdr:clientData/>
  </xdr:twoCellAnchor>
  <xdr:twoCellAnchor editAs="oneCell">
    <xdr:from>
      <xdr:col>1</xdr:col>
      <xdr:colOff>28575</xdr:colOff>
      <xdr:row>2776</xdr:row>
      <xdr:rowOff>60325</xdr:rowOff>
    </xdr:from>
    <xdr:to>
      <xdr:col>1</xdr:col>
      <xdr:colOff>511175</xdr:colOff>
      <xdr:row>2777</xdr:row>
      <xdr:rowOff>6350</xdr:rowOff>
    </xdr:to>
    <xdr:pic>
      <xdr:nvPicPr>
        <xdr:cNvPr id="8731" name="Subgraph-TheDemCoalition">
          <a:extLst>
            <a:ext uri="{FF2B5EF4-FFF2-40B4-BE49-F238E27FC236}">
              <a16:creationId xmlns:a16="http://schemas.microsoft.com/office/drawing/2014/main" id="{83A58A3B-080C-4A64-AAA2-5E862BAD76E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1093950"/>
          <a:ext cx="482600" cy="317500"/>
        </a:xfrm>
        <a:prstGeom prst="rect">
          <a:avLst/>
        </a:prstGeom>
      </xdr:spPr>
    </xdr:pic>
    <xdr:clientData/>
  </xdr:twoCellAnchor>
  <xdr:twoCellAnchor editAs="oneCell">
    <xdr:from>
      <xdr:col>1</xdr:col>
      <xdr:colOff>28575</xdr:colOff>
      <xdr:row>2777</xdr:row>
      <xdr:rowOff>57150</xdr:rowOff>
    </xdr:from>
    <xdr:to>
      <xdr:col>1</xdr:col>
      <xdr:colOff>511175</xdr:colOff>
      <xdr:row>2778</xdr:row>
      <xdr:rowOff>9525</xdr:rowOff>
    </xdr:to>
    <xdr:pic>
      <xdr:nvPicPr>
        <xdr:cNvPr id="8733" name="Subgraph-DemCastUSA">
          <a:extLst>
            <a:ext uri="{FF2B5EF4-FFF2-40B4-BE49-F238E27FC236}">
              <a16:creationId xmlns:a16="http://schemas.microsoft.com/office/drawing/2014/main" id="{EB5ACF35-AE72-47EE-8576-FBCAED39E93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1462250"/>
          <a:ext cx="482600" cy="317500"/>
        </a:xfrm>
        <a:prstGeom prst="rect">
          <a:avLst/>
        </a:prstGeom>
      </xdr:spPr>
    </xdr:pic>
    <xdr:clientData/>
  </xdr:twoCellAnchor>
  <xdr:twoCellAnchor editAs="oneCell">
    <xdr:from>
      <xdr:col>1</xdr:col>
      <xdr:colOff>28575</xdr:colOff>
      <xdr:row>2778</xdr:row>
      <xdr:rowOff>53975</xdr:rowOff>
    </xdr:from>
    <xdr:to>
      <xdr:col>1</xdr:col>
      <xdr:colOff>511175</xdr:colOff>
      <xdr:row>2779</xdr:row>
      <xdr:rowOff>0</xdr:rowOff>
    </xdr:to>
    <xdr:pic>
      <xdr:nvPicPr>
        <xdr:cNvPr id="8735" name="Subgraph-StandUpRepublic">
          <a:extLst>
            <a:ext uri="{FF2B5EF4-FFF2-40B4-BE49-F238E27FC236}">
              <a16:creationId xmlns:a16="http://schemas.microsoft.com/office/drawing/2014/main" id="{239E73BF-4D22-4B99-A038-C3C6EDC36FD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1830550"/>
          <a:ext cx="482600" cy="317500"/>
        </a:xfrm>
        <a:prstGeom prst="rect">
          <a:avLst/>
        </a:prstGeom>
      </xdr:spPr>
    </xdr:pic>
    <xdr:clientData/>
  </xdr:twoCellAnchor>
  <xdr:twoCellAnchor editAs="oneCell">
    <xdr:from>
      <xdr:col>1</xdr:col>
      <xdr:colOff>28575</xdr:colOff>
      <xdr:row>2779</xdr:row>
      <xdr:rowOff>50800</xdr:rowOff>
    </xdr:from>
    <xdr:to>
      <xdr:col>1</xdr:col>
      <xdr:colOff>511175</xdr:colOff>
      <xdr:row>2780</xdr:row>
      <xdr:rowOff>1058</xdr:rowOff>
    </xdr:to>
    <xdr:pic>
      <xdr:nvPicPr>
        <xdr:cNvPr id="8737" name="Subgraph-StandUpAmerica">
          <a:extLst>
            <a:ext uri="{FF2B5EF4-FFF2-40B4-BE49-F238E27FC236}">
              <a16:creationId xmlns:a16="http://schemas.microsoft.com/office/drawing/2014/main" id="{34A220CC-8C57-4ABA-B06E-848A8AA0B3F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2198850"/>
          <a:ext cx="482600" cy="317500"/>
        </a:xfrm>
        <a:prstGeom prst="rect">
          <a:avLst/>
        </a:prstGeom>
      </xdr:spPr>
    </xdr:pic>
    <xdr:clientData/>
  </xdr:twoCellAnchor>
  <xdr:twoCellAnchor editAs="oneCell">
    <xdr:from>
      <xdr:col>1</xdr:col>
      <xdr:colOff>28575</xdr:colOff>
      <xdr:row>2780</xdr:row>
      <xdr:rowOff>47625</xdr:rowOff>
    </xdr:from>
    <xdr:to>
      <xdr:col>1</xdr:col>
      <xdr:colOff>511175</xdr:colOff>
      <xdr:row>2781</xdr:row>
      <xdr:rowOff>1059</xdr:rowOff>
    </xdr:to>
    <xdr:pic>
      <xdr:nvPicPr>
        <xdr:cNvPr id="8739" name="Subgraph-DemsWork4USA">
          <a:extLst>
            <a:ext uri="{FF2B5EF4-FFF2-40B4-BE49-F238E27FC236}">
              <a16:creationId xmlns:a16="http://schemas.microsoft.com/office/drawing/2014/main" id="{1F9383E6-F5EC-47F6-8759-418AE9ABE16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2567150"/>
          <a:ext cx="482600" cy="317500"/>
        </a:xfrm>
        <a:prstGeom prst="rect">
          <a:avLst/>
        </a:prstGeom>
      </xdr:spPr>
    </xdr:pic>
    <xdr:clientData/>
  </xdr:twoCellAnchor>
  <xdr:twoCellAnchor editAs="oneCell">
    <xdr:from>
      <xdr:col>1</xdr:col>
      <xdr:colOff>28575</xdr:colOff>
      <xdr:row>2781</xdr:row>
      <xdr:rowOff>44450</xdr:rowOff>
    </xdr:from>
    <xdr:to>
      <xdr:col>1</xdr:col>
      <xdr:colOff>511175</xdr:colOff>
      <xdr:row>2781</xdr:row>
      <xdr:rowOff>361950</xdr:rowOff>
    </xdr:to>
    <xdr:pic>
      <xdr:nvPicPr>
        <xdr:cNvPr id="8741" name="Subgraph-swingleft">
          <a:extLst>
            <a:ext uri="{FF2B5EF4-FFF2-40B4-BE49-F238E27FC236}">
              <a16:creationId xmlns:a16="http://schemas.microsoft.com/office/drawing/2014/main" id="{4A9EAB9D-E608-42E4-A955-7B8553AEF77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32935450"/>
          <a:ext cx="482600" cy="317500"/>
        </a:xfrm>
        <a:prstGeom prst="rect">
          <a:avLst/>
        </a:prstGeom>
      </xdr:spPr>
    </xdr:pic>
    <xdr:clientData/>
  </xdr:twoCellAnchor>
  <xdr:twoCellAnchor editAs="oneCell">
    <xdr:from>
      <xdr:col>1</xdr:col>
      <xdr:colOff>28575</xdr:colOff>
      <xdr:row>2782</xdr:row>
      <xdr:rowOff>41275</xdr:rowOff>
    </xdr:from>
    <xdr:to>
      <xdr:col>1</xdr:col>
      <xdr:colOff>511175</xdr:colOff>
      <xdr:row>2782</xdr:row>
      <xdr:rowOff>358775</xdr:rowOff>
    </xdr:to>
    <xdr:pic>
      <xdr:nvPicPr>
        <xdr:cNvPr id="8743" name="Subgraph-womensmarchgbal">
          <a:extLst>
            <a:ext uri="{FF2B5EF4-FFF2-40B4-BE49-F238E27FC236}">
              <a16:creationId xmlns:a16="http://schemas.microsoft.com/office/drawing/2014/main" id="{D4849C46-9796-4627-8BAD-834D280B112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33303750"/>
          <a:ext cx="482600" cy="317500"/>
        </a:xfrm>
        <a:prstGeom prst="rect">
          <a:avLst/>
        </a:prstGeom>
      </xdr:spPr>
    </xdr:pic>
    <xdr:clientData/>
  </xdr:twoCellAnchor>
  <xdr:twoCellAnchor editAs="oneCell">
    <xdr:from>
      <xdr:col>1</xdr:col>
      <xdr:colOff>28575</xdr:colOff>
      <xdr:row>2783</xdr:row>
      <xdr:rowOff>38100</xdr:rowOff>
    </xdr:from>
    <xdr:to>
      <xdr:col>1</xdr:col>
      <xdr:colOff>511175</xdr:colOff>
      <xdr:row>2783</xdr:row>
      <xdr:rowOff>349250</xdr:rowOff>
    </xdr:to>
    <xdr:pic>
      <xdr:nvPicPr>
        <xdr:cNvPr id="8745" name="Subgraph-MeTooMVMT">
          <a:extLst>
            <a:ext uri="{FF2B5EF4-FFF2-40B4-BE49-F238E27FC236}">
              <a16:creationId xmlns:a16="http://schemas.microsoft.com/office/drawing/2014/main" id="{623B0DD6-ECFA-45E4-ADBC-15C013078B1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3672050"/>
          <a:ext cx="482600" cy="317500"/>
        </a:xfrm>
        <a:prstGeom prst="rect">
          <a:avLst/>
        </a:prstGeom>
      </xdr:spPr>
    </xdr:pic>
    <xdr:clientData/>
  </xdr:twoCellAnchor>
  <xdr:twoCellAnchor editAs="oneCell">
    <xdr:from>
      <xdr:col>1</xdr:col>
      <xdr:colOff>28575</xdr:colOff>
      <xdr:row>2784</xdr:row>
      <xdr:rowOff>34925</xdr:rowOff>
    </xdr:from>
    <xdr:to>
      <xdr:col>1</xdr:col>
      <xdr:colOff>511175</xdr:colOff>
      <xdr:row>2784</xdr:row>
      <xdr:rowOff>352425</xdr:rowOff>
    </xdr:to>
    <xdr:pic>
      <xdr:nvPicPr>
        <xdr:cNvPr id="8747" name="Subgraph-MomsDemand">
          <a:extLst>
            <a:ext uri="{FF2B5EF4-FFF2-40B4-BE49-F238E27FC236}">
              <a16:creationId xmlns:a16="http://schemas.microsoft.com/office/drawing/2014/main" id="{B2040477-4AF2-4C5D-9822-28D81766588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4040350"/>
          <a:ext cx="482600" cy="317500"/>
        </a:xfrm>
        <a:prstGeom prst="rect">
          <a:avLst/>
        </a:prstGeom>
      </xdr:spPr>
    </xdr:pic>
    <xdr:clientData/>
  </xdr:twoCellAnchor>
  <xdr:twoCellAnchor editAs="oneCell">
    <xdr:from>
      <xdr:col>1</xdr:col>
      <xdr:colOff>28575</xdr:colOff>
      <xdr:row>2785</xdr:row>
      <xdr:rowOff>31750</xdr:rowOff>
    </xdr:from>
    <xdr:to>
      <xdr:col>1</xdr:col>
      <xdr:colOff>511175</xdr:colOff>
      <xdr:row>2785</xdr:row>
      <xdr:rowOff>349250</xdr:rowOff>
    </xdr:to>
    <xdr:pic>
      <xdr:nvPicPr>
        <xdr:cNvPr id="8749" name="Subgraph-PunishDem1776">
          <a:extLst>
            <a:ext uri="{FF2B5EF4-FFF2-40B4-BE49-F238E27FC236}">
              <a16:creationId xmlns:a16="http://schemas.microsoft.com/office/drawing/2014/main" id="{CF343641-BD15-417D-BB33-DF0776DD726F}"/>
            </a:ext>
          </a:extLst>
        </xdr:cNvPr>
        <xdr:cNvPicPr>
          <a:picLocks/>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47750" y="1034408650"/>
          <a:ext cx="482600" cy="317500"/>
        </a:xfrm>
        <a:prstGeom prst="rect">
          <a:avLst/>
        </a:prstGeom>
      </xdr:spPr>
    </xdr:pic>
    <xdr:clientData/>
  </xdr:twoCellAnchor>
  <xdr:twoCellAnchor editAs="oneCell">
    <xdr:from>
      <xdr:col>1</xdr:col>
      <xdr:colOff>28575</xdr:colOff>
      <xdr:row>2786</xdr:row>
      <xdr:rowOff>28575</xdr:rowOff>
    </xdr:from>
    <xdr:to>
      <xdr:col>1</xdr:col>
      <xdr:colOff>511175</xdr:colOff>
      <xdr:row>2786</xdr:row>
      <xdr:rowOff>352425</xdr:rowOff>
    </xdr:to>
    <xdr:pic>
      <xdr:nvPicPr>
        <xdr:cNvPr id="8751" name="Subgraph-TorriGreen81">
          <a:extLst>
            <a:ext uri="{FF2B5EF4-FFF2-40B4-BE49-F238E27FC236}">
              <a16:creationId xmlns:a16="http://schemas.microsoft.com/office/drawing/2014/main" id="{073377BF-4E7A-401B-8F06-F97EA2C647D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34776950"/>
          <a:ext cx="482600" cy="317500"/>
        </a:xfrm>
        <a:prstGeom prst="rect">
          <a:avLst/>
        </a:prstGeom>
      </xdr:spPr>
    </xdr:pic>
    <xdr:clientData/>
  </xdr:twoCellAnchor>
  <xdr:twoCellAnchor editAs="oneCell">
    <xdr:from>
      <xdr:col>1</xdr:col>
      <xdr:colOff>28575</xdr:colOff>
      <xdr:row>2787</xdr:row>
      <xdr:rowOff>25400</xdr:rowOff>
    </xdr:from>
    <xdr:to>
      <xdr:col>1</xdr:col>
      <xdr:colOff>511175</xdr:colOff>
      <xdr:row>2787</xdr:row>
      <xdr:rowOff>342900</xdr:rowOff>
    </xdr:to>
    <xdr:pic>
      <xdr:nvPicPr>
        <xdr:cNvPr id="8753" name="Subgraph-JusticeForSam1">
          <a:extLst>
            <a:ext uri="{FF2B5EF4-FFF2-40B4-BE49-F238E27FC236}">
              <a16:creationId xmlns:a16="http://schemas.microsoft.com/office/drawing/2014/main" id="{5BB224A6-604B-405D-AC43-87A0CEE1E4D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5145250"/>
          <a:ext cx="482600" cy="317500"/>
        </a:xfrm>
        <a:prstGeom prst="rect">
          <a:avLst/>
        </a:prstGeom>
      </xdr:spPr>
    </xdr:pic>
    <xdr:clientData/>
  </xdr:twoCellAnchor>
  <xdr:twoCellAnchor editAs="oneCell">
    <xdr:from>
      <xdr:col>1</xdr:col>
      <xdr:colOff>28575</xdr:colOff>
      <xdr:row>2788</xdr:row>
      <xdr:rowOff>22225</xdr:rowOff>
    </xdr:from>
    <xdr:to>
      <xdr:col>1</xdr:col>
      <xdr:colOff>511175</xdr:colOff>
      <xdr:row>2788</xdr:row>
      <xdr:rowOff>339725</xdr:rowOff>
    </xdr:to>
    <xdr:pic>
      <xdr:nvPicPr>
        <xdr:cNvPr id="8755" name="Subgraph-qpost55">
          <a:extLst>
            <a:ext uri="{FF2B5EF4-FFF2-40B4-BE49-F238E27FC236}">
              <a16:creationId xmlns:a16="http://schemas.microsoft.com/office/drawing/2014/main" id="{64D2D50E-4620-460D-9496-4E208615D02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35513550"/>
          <a:ext cx="482600" cy="317500"/>
        </a:xfrm>
        <a:prstGeom prst="rect">
          <a:avLst/>
        </a:prstGeom>
      </xdr:spPr>
    </xdr:pic>
    <xdr:clientData/>
  </xdr:twoCellAnchor>
  <xdr:twoCellAnchor editAs="oneCell">
    <xdr:from>
      <xdr:col>1</xdr:col>
      <xdr:colOff>28575</xdr:colOff>
      <xdr:row>2789</xdr:row>
      <xdr:rowOff>19050</xdr:rowOff>
    </xdr:from>
    <xdr:to>
      <xdr:col>1</xdr:col>
      <xdr:colOff>511175</xdr:colOff>
      <xdr:row>2789</xdr:row>
      <xdr:rowOff>330200</xdr:rowOff>
    </xdr:to>
    <xdr:pic>
      <xdr:nvPicPr>
        <xdr:cNvPr id="8757" name="Subgraph-55true4u">
          <a:extLst>
            <a:ext uri="{FF2B5EF4-FFF2-40B4-BE49-F238E27FC236}">
              <a16:creationId xmlns:a16="http://schemas.microsoft.com/office/drawing/2014/main" id="{71003841-3C2F-453F-9280-C6EF3729F11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35881850"/>
          <a:ext cx="482600" cy="317500"/>
        </a:xfrm>
        <a:prstGeom prst="rect">
          <a:avLst/>
        </a:prstGeom>
      </xdr:spPr>
    </xdr:pic>
    <xdr:clientData/>
  </xdr:twoCellAnchor>
  <xdr:twoCellAnchor editAs="oneCell">
    <xdr:from>
      <xdr:col>1</xdr:col>
      <xdr:colOff>28575</xdr:colOff>
      <xdr:row>2790</xdr:row>
      <xdr:rowOff>15875</xdr:rowOff>
    </xdr:from>
    <xdr:to>
      <xdr:col>1</xdr:col>
      <xdr:colOff>511175</xdr:colOff>
      <xdr:row>2790</xdr:row>
      <xdr:rowOff>333375</xdr:rowOff>
    </xdr:to>
    <xdr:pic>
      <xdr:nvPicPr>
        <xdr:cNvPr id="8759" name="Subgraph-PolitiKurd">
          <a:extLst>
            <a:ext uri="{FF2B5EF4-FFF2-40B4-BE49-F238E27FC236}">
              <a16:creationId xmlns:a16="http://schemas.microsoft.com/office/drawing/2014/main" id="{C429D22E-7FE8-474A-AFCB-B0B0EAEB541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6250150"/>
          <a:ext cx="482600" cy="317500"/>
        </a:xfrm>
        <a:prstGeom prst="rect">
          <a:avLst/>
        </a:prstGeom>
      </xdr:spPr>
    </xdr:pic>
    <xdr:clientData/>
  </xdr:twoCellAnchor>
  <xdr:twoCellAnchor editAs="oneCell">
    <xdr:from>
      <xdr:col>1</xdr:col>
      <xdr:colOff>28575</xdr:colOff>
      <xdr:row>2791</xdr:row>
      <xdr:rowOff>12700</xdr:rowOff>
    </xdr:from>
    <xdr:to>
      <xdr:col>1</xdr:col>
      <xdr:colOff>511175</xdr:colOff>
      <xdr:row>2791</xdr:row>
      <xdr:rowOff>330200</xdr:rowOff>
    </xdr:to>
    <xdr:pic>
      <xdr:nvPicPr>
        <xdr:cNvPr id="8761" name="Subgraph-NASCARONFOX">
          <a:extLst>
            <a:ext uri="{FF2B5EF4-FFF2-40B4-BE49-F238E27FC236}">
              <a16:creationId xmlns:a16="http://schemas.microsoft.com/office/drawing/2014/main" id="{142CBAA2-2380-4380-89E4-FED99D529A6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36618450"/>
          <a:ext cx="482600" cy="317500"/>
        </a:xfrm>
        <a:prstGeom prst="rect">
          <a:avLst/>
        </a:prstGeom>
      </xdr:spPr>
    </xdr:pic>
    <xdr:clientData/>
  </xdr:twoCellAnchor>
  <xdr:twoCellAnchor editAs="oneCell">
    <xdr:from>
      <xdr:col>1</xdr:col>
      <xdr:colOff>28575</xdr:colOff>
      <xdr:row>2792</xdr:row>
      <xdr:rowOff>9525</xdr:rowOff>
    </xdr:from>
    <xdr:to>
      <xdr:col>1</xdr:col>
      <xdr:colOff>511175</xdr:colOff>
      <xdr:row>2792</xdr:row>
      <xdr:rowOff>333375</xdr:rowOff>
    </xdr:to>
    <xdr:pic>
      <xdr:nvPicPr>
        <xdr:cNvPr id="8763" name="Subgraph-RepStevenSmith">
          <a:extLst>
            <a:ext uri="{FF2B5EF4-FFF2-40B4-BE49-F238E27FC236}">
              <a16:creationId xmlns:a16="http://schemas.microsoft.com/office/drawing/2014/main" id="{1232BBF1-633F-4177-AA1B-9CDDBCFD273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36986750"/>
          <a:ext cx="482600" cy="317500"/>
        </a:xfrm>
        <a:prstGeom prst="rect">
          <a:avLst/>
        </a:prstGeom>
      </xdr:spPr>
    </xdr:pic>
    <xdr:clientData/>
  </xdr:twoCellAnchor>
  <xdr:twoCellAnchor editAs="oneCell">
    <xdr:from>
      <xdr:col>1</xdr:col>
      <xdr:colOff>28575</xdr:colOff>
      <xdr:row>2793</xdr:row>
      <xdr:rowOff>6350</xdr:rowOff>
    </xdr:from>
    <xdr:to>
      <xdr:col>1</xdr:col>
      <xdr:colOff>511175</xdr:colOff>
      <xdr:row>2793</xdr:row>
      <xdr:rowOff>323850</xdr:rowOff>
    </xdr:to>
    <xdr:pic>
      <xdr:nvPicPr>
        <xdr:cNvPr id="8765" name="Subgraph-nationofislam_">
          <a:extLst>
            <a:ext uri="{FF2B5EF4-FFF2-40B4-BE49-F238E27FC236}">
              <a16:creationId xmlns:a16="http://schemas.microsoft.com/office/drawing/2014/main" id="{33199F68-7425-4D4D-A23F-7965EAFC3DE9}"/>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37355050"/>
          <a:ext cx="482600" cy="317500"/>
        </a:xfrm>
        <a:prstGeom prst="rect">
          <a:avLst/>
        </a:prstGeom>
      </xdr:spPr>
    </xdr:pic>
    <xdr:clientData/>
  </xdr:twoCellAnchor>
  <xdr:twoCellAnchor editAs="oneCell">
    <xdr:from>
      <xdr:col>1</xdr:col>
      <xdr:colOff>28575</xdr:colOff>
      <xdr:row>2794</xdr:row>
      <xdr:rowOff>3175</xdr:rowOff>
    </xdr:from>
    <xdr:to>
      <xdr:col>1</xdr:col>
      <xdr:colOff>511175</xdr:colOff>
      <xdr:row>2794</xdr:row>
      <xdr:rowOff>320675</xdr:rowOff>
    </xdr:to>
    <xdr:pic>
      <xdr:nvPicPr>
        <xdr:cNvPr id="8767" name="Subgraph-AmandeepBhogal">
          <a:extLst>
            <a:ext uri="{FF2B5EF4-FFF2-40B4-BE49-F238E27FC236}">
              <a16:creationId xmlns:a16="http://schemas.microsoft.com/office/drawing/2014/main" id="{59F1D4B3-D5F5-4B7D-9977-3E5EA2948B2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7723350"/>
          <a:ext cx="482600" cy="317500"/>
        </a:xfrm>
        <a:prstGeom prst="rect">
          <a:avLst/>
        </a:prstGeom>
      </xdr:spPr>
    </xdr:pic>
    <xdr:clientData/>
  </xdr:twoCellAnchor>
  <xdr:twoCellAnchor editAs="oneCell">
    <xdr:from>
      <xdr:col>1</xdr:col>
      <xdr:colOff>28575</xdr:colOff>
      <xdr:row>2795</xdr:row>
      <xdr:rowOff>0</xdr:rowOff>
    </xdr:from>
    <xdr:to>
      <xdr:col>1</xdr:col>
      <xdr:colOff>511175</xdr:colOff>
      <xdr:row>2795</xdr:row>
      <xdr:rowOff>311150</xdr:rowOff>
    </xdr:to>
    <xdr:pic>
      <xdr:nvPicPr>
        <xdr:cNvPr id="8769" name="Subgraph-bebe57roy">
          <a:extLst>
            <a:ext uri="{FF2B5EF4-FFF2-40B4-BE49-F238E27FC236}">
              <a16:creationId xmlns:a16="http://schemas.microsoft.com/office/drawing/2014/main" id="{EA958AD2-DA05-469A-995E-4A71B5FFF01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8091650"/>
          <a:ext cx="482600" cy="317500"/>
        </a:xfrm>
        <a:prstGeom prst="rect">
          <a:avLst/>
        </a:prstGeom>
      </xdr:spPr>
    </xdr:pic>
    <xdr:clientData/>
  </xdr:twoCellAnchor>
  <xdr:twoCellAnchor editAs="oneCell">
    <xdr:from>
      <xdr:col>1</xdr:col>
      <xdr:colOff>28575</xdr:colOff>
      <xdr:row>2795</xdr:row>
      <xdr:rowOff>368300</xdr:rowOff>
    </xdr:from>
    <xdr:to>
      <xdr:col>1</xdr:col>
      <xdr:colOff>511175</xdr:colOff>
      <xdr:row>2796</xdr:row>
      <xdr:rowOff>314325</xdr:rowOff>
    </xdr:to>
    <xdr:pic>
      <xdr:nvPicPr>
        <xdr:cNvPr id="8771" name="Subgraph-Junobeachlover">
          <a:extLst>
            <a:ext uri="{FF2B5EF4-FFF2-40B4-BE49-F238E27FC236}">
              <a16:creationId xmlns:a16="http://schemas.microsoft.com/office/drawing/2014/main" id="{227B51D0-F370-4E18-A82F-A1CF4E01927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8459950"/>
          <a:ext cx="482600" cy="317500"/>
        </a:xfrm>
        <a:prstGeom prst="rect">
          <a:avLst/>
        </a:prstGeom>
      </xdr:spPr>
    </xdr:pic>
    <xdr:clientData/>
  </xdr:twoCellAnchor>
  <xdr:twoCellAnchor editAs="oneCell">
    <xdr:from>
      <xdr:col>1</xdr:col>
      <xdr:colOff>28575</xdr:colOff>
      <xdr:row>2796</xdr:row>
      <xdr:rowOff>365125</xdr:rowOff>
    </xdr:from>
    <xdr:to>
      <xdr:col>1</xdr:col>
      <xdr:colOff>511175</xdr:colOff>
      <xdr:row>2797</xdr:row>
      <xdr:rowOff>311150</xdr:rowOff>
    </xdr:to>
    <xdr:pic>
      <xdr:nvPicPr>
        <xdr:cNvPr id="8773" name="Subgraph-TENNRG">
          <a:extLst>
            <a:ext uri="{FF2B5EF4-FFF2-40B4-BE49-F238E27FC236}">
              <a16:creationId xmlns:a16="http://schemas.microsoft.com/office/drawing/2014/main" id="{747DDE1B-C21B-4CA4-B353-0EDDFDF3877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38828250"/>
          <a:ext cx="482600" cy="317500"/>
        </a:xfrm>
        <a:prstGeom prst="rect">
          <a:avLst/>
        </a:prstGeom>
      </xdr:spPr>
    </xdr:pic>
    <xdr:clientData/>
  </xdr:twoCellAnchor>
  <xdr:twoCellAnchor editAs="oneCell">
    <xdr:from>
      <xdr:col>1</xdr:col>
      <xdr:colOff>28575</xdr:colOff>
      <xdr:row>2797</xdr:row>
      <xdr:rowOff>361950</xdr:rowOff>
    </xdr:from>
    <xdr:to>
      <xdr:col>1</xdr:col>
      <xdr:colOff>511175</xdr:colOff>
      <xdr:row>2798</xdr:row>
      <xdr:rowOff>314325</xdr:rowOff>
    </xdr:to>
    <xdr:pic>
      <xdr:nvPicPr>
        <xdr:cNvPr id="8775" name="Subgraph-StevenBeschloss">
          <a:extLst>
            <a:ext uri="{FF2B5EF4-FFF2-40B4-BE49-F238E27FC236}">
              <a16:creationId xmlns:a16="http://schemas.microsoft.com/office/drawing/2014/main" id="{D5449A6E-3E8E-4DE3-A16A-BBAF2DED243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39196550"/>
          <a:ext cx="482600" cy="317500"/>
        </a:xfrm>
        <a:prstGeom prst="rect">
          <a:avLst/>
        </a:prstGeom>
      </xdr:spPr>
    </xdr:pic>
    <xdr:clientData/>
  </xdr:twoCellAnchor>
  <xdr:twoCellAnchor editAs="oneCell">
    <xdr:from>
      <xdr:col>1</xdr:col>
      <xdr:colOff>28575</xdr:colOff>
      <xdr:row>2798</xdr:row>
      <xdr:rowOff>358775</xdr:rowOff>
    </xdr:from>
    <xdr:to>
      <xdr:col>1</xdr:col>
      <xdr:colOff>511175</xdr:colOff>
      <xdr:row>2799</xdr:row>
      <xdr:rowOff>304800</xdr:rowOff>
    </xdr:to>
    <xdr:pic>
      <xdr:nvPicPr>
        <xdr:cNvPr id="8777" name="Subgraph-bryanxc3">
          <a:extLst>
            <a:ext uri="{FF2B5EF4-FFF2-40B4-BE49-F238E27FC236}">
              <a16:creationId xmlns:a16="http://schemas.microsoft.com/office/drawing/2014/main" id="{AD6C3377-3989-43D0-99D3-32D3BC51822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39564850"/>
          <a:ext cx="482600" cy="317500"/>
        </a:xfrm>
        <a:prstGeom prst="rect">
          <a:avLst/>
        </a:prstGeom>
      </xdr:spPr>
    </xdr:pic>
    <xdr:clientData/>
  </xdr:twoCellAnchor>
  <xdr:twoCellAnchor editAs="oneCell">
    <xdr:from>
      <xdr:col>1</xdr:col>
      <xdr:colOff>28575</xdr:colOff>
      <xdr:row>2799</xdr:row>
      <xdr:rowOff>355600</xdr:rowOff>
    </xdr:from>
    <xdr:to>
      <xdr:col>1</xdr:col>
      <xdr:colOff>511175</xdr:colOff>
      <xdr:row>2800</xdr:row>
      <xdr:rowOff>301625</xdr:rowOff>
    </xdr:to>
    <xdr:pic>
      <xdr:nvPicPr>
        <xdr:cNvPr id="8779" name="Subgraph-dallas3344">
          <a:extLst>
            <a:ext uri="{FF2B5EF4-FFF2-40B4-BE49-F238E27FC236}">
              <a16:creationId xmlns:a16="http://schemas.microsoft.com/office/drawing/2014/main" id="{B5B45B6A-C5A9-43F8-8129-4C5B604EAB5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39933150"/>
          <a:ext cx="482600" cy="317500"/>
        </a:xfrm>
        <a:prstGeom prst="rect">
          <a:avLst/>
        </a:prstGeom>
      </xdr:spPr>
    </xdr:pic>
    <xdr:clientData/>
  </xdr:twoCellAnchor>
  <xdr:twoCellAnchor editAs="oneCell">
    <xdr:from>
      <xdr:col>1</xdr:col>
      <xdr:colOff>28575</xdr:colOff>
      <xdr:row>2800</xdr:row>
      <xdr:rowOff>352425</xdr:rowOff>
    </xdr:from>
    <xdr:to>
      <xdr:col>1</xdr:col>
      <xdr:colOff>511175</xdr:colOff>
      <xdr:row>2801</xdr:row>
      <xdr:rowOff>292100</xdr:rowOff>
    </xdr:to>
    <xdr:pic>
      <xdr:nvPicPr>
        <xdr:cNvPr id="8781" name="Subgraph-ElliAdventurer">
          <a:extLst>
            <a:ext uri="{FF2B5EF4-FFF2-40B4-BE49-F238E27FC236}">
              <a16:creationId xmlns:a16="http://schemas.microsoft.com/office/drawing/2014/main" id="{83B6D082-9D50-4BA4-A5FA-248F6E8163A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0301450"/>
          <a:ext cx="482600" cy="317500"/>
        </a:xfrm>
        <a:prstGeom prst="rect">
          <a:avLst/>
        </a:prstGeom>
      </xdr:spPr>
    </xdr:pic>
    <xdr:clientData/>
  </xdr:twoCellAnchor>
  <xdr:twoCellAnchor editAs="oneCell">
    <xdr:from>
      <xdr:col>1</xdr:col>
      <xdr:colOff>28575</xdr:colOff>
      <xdr:row>2801</xdr:row>
      <xdr:rowOff>349250</xdr:rowOff>
    </xdr:from>
    <xdr:to>
      <xdr:col>1</xdr:col>
      <xdr:colOff>511175</xdr:colOff>
      <xdr:row>2802</xdr:row>
      <xdr:rowOff>295275</xdr:rowOff>
    </xdr:to>
    <xdr:pic>
      <xdr:nvPicPr>
        <xdr:cNvPr id="8783" name="Subgraph-thisisinsi">
          <a:extLst>
            <a:ext uri="{FF2B5EF4-FFF2-40B4-BE49-F238E27FC236}">
              <a16:creationId xmlns:a16="http://schemas.microsoft.com/office/drawing/2014/main" id="{E5585954-B137-43CF-B186-D1A55540A52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0669750"/>
          <a:ext cx="482600" cy="317500"/>
        </a:xfrm>
        <a:prstGeom prst="rect">
          <a:avLst/>
        </a:prstGeom>
      </xdr:spPr>
    </xdr:pic>
    <xdr:clientData/>
  </xdr:twoCellAnchor>
  <xdr:twoCellAnchor editAs="oneCell">
    <xdr:from>
      <xdr:col>1</xdr:col>
      <xdr:colOff>28575</xdr:colOff>
      <xdr:row>2802</xdr:row>
      <xdr:rowOff>346075</xdr:rowOff>
    </xdr:from>
    <xdr:to>
      <xdr:col>1</xdr:col>
      <xdr:colOff>511175</xdr:colOff>
      <xdr:row>2803</xdr:row>
      <xdr:rowOff>292100</xdr:rowOff>
    </xdr:to>
    <xdr:pic>
      <xdr:nvPicPr>
        <xdr:cNvPr id="8785" name="Subgraph-SecPompeo">
          <a:extLst>
            <a:ext uri="{FF2B5EF4-FFF2-40B4-BE49-F238E27FC236}">
              <a16:creationId xmlns:a16="http://schemas.microsoft.com/office/drawing/2014/main" id="{90D47C01-F622-4819-9D51-CC4EE08FE72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1038050"/>
          <a:ext cx="482600" cy="317500"/>
        </a:xfrm>
        <a:prstGeom prst="rect">
          <a:avLst/>
        </a:prstGeom>
      </xdr:spPr>
    </xdr:pic>
    <xdr:clientData/>
  </xdr:twoCellAnchor>
  <xdr:twoCellAnchor editAs="oneCell">
    <xdr:from>
      <xdr:col>1</xdr:col>
      <xdr:colOff>28575</xdr:colOff>
      <xdr:row>2803</xdr:row>
      <xdr:rowOff>342900</xdr:rowOff>
    </xdr:from>
    <xdr:to>
      <xdr:col>1</xdr:col>
      <xdr:colOff>511175</xdr:colOff>
      <xdr:row>2804</xdr:row>
      <xdr:rowOff>295275</xdr:rowOff>
    </xdr:to>
    <xdr:pic>
      <xdr:nvPicPr>
        <xdr:cNvPr id="8787" name="Subgraph-xencats">
          <a:extLst>
            <a:ext uri="{FF2B5EF4-FFF2-40B4-BE49-F238E27FC236}">
              <a16:creationId xmlns:a16="http://schemas.microsoft.com/office/drawing/2014/main" id="{BFB30570-E884-4D52-8EA3-E5521A9117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41406350"/>
          <a:ext cx="482600" cy="317500"/>
        </a:xfrm>
        <a:prstGeom prst="rect">
          <a:avLst/>
        </a:prstGeom>
      </xdr:spPr>
    </xdr:pic>
    <xdr:clientData/>
  </xdr:twoCellAnchor>
  <xdr:twoCellAnchor editAs="oneCell">
    <xdr:from>
      <xdr:col>1</xdr:col>
      <xdr:colOff>28575</xdr:colOff>
      <xdr:row>2804</xdr:row>
      <xdr:rowOff>339725</xdr:rowOff>
    </xdr:from>
    <xdr:to>
      <xdr:col>1</xdr:col>
      <xdr:colOff>511175</xdr:colOff>
      <xdr:row>2805</xdr:row>
      <xdr:rowOff>285750</xdr:rowOff>
    </xdr:to>
    <xdr:pic>
      <xdr:nvPicPr>
        <xdr:cNvPr id="8789" name="Subgraph-mylinks42">
          <a:extLst>
            <a:ext uri="{FF2B5EF4-FFF2-40B4-BE49-F238E27FC236}">
              <a16:creationId xmlns:a16="http://schemas.microsoft.com/office/drawing/2014/main" id="{4F16463E-F89F-4D9C-8005-6B67E4B2323C}"/>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41774650"/>
          <a:ext cx="482600" cy="317500"/>
        </a:xfrm>
        <a:prstGeom prst="rect">
          <a:avLst/>
        </a:prstGeom>
      </xdr:spPr>
    </xdr:pic>
    <xdr:clientData/>
  </xdr:twoCellAnchor>
  <xdr:twoCellAnchor editAs="oneCell">
    <xdr:from>
      <xdr:col>1</xdr:col>
      <xdr:colOff>28575</xdr:colOff>
      <xdr:row>2805</xdr:row>
      <xdr:rowOff>336550</xdr:rowOff>
    </xdr:from>
    <xdr:to>
      <xdr:col>1</xdr:col>
      <xdr:colOff>511175</xdr:colOff>
      <xdr:row>2806</xdr:row>
      <xdr:rowOff>282575</xdr:rowOff>
    </xdr:to>
    <xdr:pic>
      <xdr:nvPicPr>
        <xdr:cNvPr id="8791" name="Subgraph-Holly4humanity">
          <a:extLst>
            <a:ext uri="{FF2B5EF4-FFF2-40B4-BE49-F238E27FC236}">
              <a16:creationId xmlns:a16="http://schemas.microsoft.com/office/drawing/2014/main" id="{1337256B-7F97-407F-BC10-3DCBFCC73F3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42142950"/>
          <a:ext cx="482600" cy="317500"/>
        </a:xfrm>
        <a:prstGeom prst="rect">
          <a:avLst/>
        </a:prstGeom>
      </xdr:spPr>
    </xdr:pic>
    <xdr:clientData/>
  </xdr:twoCellAnchor>
  <xdr:twoCellAnchor editAs="oneCell">
    <xdr:from>
      <xdr:col>1</xdr:col>
      <xdr:colOff>28575</xdr:colOff>
      <xdr:row>2806</xdr:row>
      <xdr:rowOff>333375</xdr:rowOff>
    </xdr:from>
    <xdr:to>
      <xdr:col>1</xdr:col>
      <xdr:colOff>511175</xdr:colOff>
      <xdr:row>2807</xdr:row>
      <xdr:rowOff>273050</xdr:rowOff>
    </xdr:to>
    <xdr:pic>
      <xdr:nvPicPr>
        <xdr:cNvPr id="8793" name="Subgraph-SenateDems">
          <a:extLst>
            <a:ext uri="{FF2B5EF4-FFF2-40B4-BE49-F238E27FC236}">
              <a16:creationId xmlns:a16="http://schemas.microsoft.com/office/drawing/2014/main" id="{C26FB545-A347-47C2-82F5-D0CBC8E786C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2511250"/>
          <a:ext cx="482600" cy="317500"/>
        </a:xfrm>
        <a:prstGeom prst="rect">
          <a:avLst/>
        </a:prstGeom>
      </xdr:spPr>
    </xdr:pic>
    <xdr:clientData/>
  </xdr:twoCellAnchor>
  <xdr:twoCellAnchor editAs="oneCell">
    <xdr:from>
      <xdr:col>1</xdr:col>
      <xdr:colOff>28575</xdr:colOff>
      <xdr:row>2807</xdr:row>
      <xdr:rowOff>330200</xdr:rowOff>
    </xdr:from>
    <xdr:to>
      <xdr:col>1</xdr:col>
      <xdr:colOff>511175</xdr:colOff>
      <xdr:row>2808</xdr:row>
      <xdr:rowOff>276225</xdr:rowOff>
    </xdr:to>
    <xdr:pic>
      <xdr:nvPicPr>
        <xdr:cNvPr id="8795" name="Subgraph-MauryO">
          <a:extLst>
            <a:ext uri="{FF2B5EF4-FFF2-40B4-BE49-F238E27FC236}">
              <a16:creationId xmlns:a16="http://schemas.microsoft.com/office/drawing/2014/main" id="{F3016A92-3408-4D23-876D-7F2F49D4690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2879550"/>
          <a:ext cx="482600" cy="317500"/>
        </a:xfrm>
        <a:prstGeom prst="rect">
          <a:avLst/>
        </a:prstGeom>
      </xdr:spPr>
    </xdr:pic>
    <xdr:clientData/>
  </xdr:twoCellAnchor>
  <xdr:twoCellAnchor editAs="oneCell">
    <xdr:from>
      <xdr:col>1</xdr:col>
      <xdr:colOff>28575</xdr:colOff>
      <xdr:row>2808</xdr:row>
      <xdr:rowOff>327025</xdr:rowOff>
    </xdr:from>
    <xdr:to>
      <xdr:col>1</xdr:col>
      <xdr:colOff>511175</xdr:colOff>
      <xdr:row>2809</xdr:row>
      <xdr:rowOff>273050</xdr:rowOff>
    </xdr:to>
    <xdr:pic>
      <xdr:nvPicPr>
        <xdr:cNvPr id="8797" name="Subgraph-scottastewart71">
          <a:extLst>
            <a:ext uri="{FF2B5EF4-FFF2-40B4-BE49-F238E27FC236}">
              <a16:creationId xmlns:a16="http://schemas.microsoft.com/office/drawing/2014/main" id="{90591EB5-3B03-4529-AC30-32787620766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3247850"/>
          <a:ext cx="482600" cy="317500"/>
        </a:xfrm>
        <a:prstGeom prst="rect">
          <a:avLst/>
        </a:prstGeom>
      </xdr:spPr>
    </xdr:pic>
    <xdr:clientData/>
  </xdr:twoCellAnchor>
  <xdr:twoCellAnchor editAs="oneCell">
    <xdr:from>
      <xdr:col>1</xdr:col>
      <xdr:colOff>28575</xdr:colOff>
      <xdr:row>2809</xdr:row>
      <xdr:rowOff>323850</xdr:rowOff>
    </xdr:from>
    <xdr:to>
      <xdr:col>1</xdr:col>
      <xdr:colOff>511175</xdr:colOff>
      <xdr:row>2810</xdr:row>
      <xdr:rowOff>276225</xdr:rowOff>
    </xdr:to>
    <xdr:pic>
      <xdr:nvPicPr>
        <xdr:cNvPr id="8799" name="Subgraph-VersitaleCamp">
          <a:extLst>
            <a:ext uri="{FF2B5EF4-FFF2-40B4-BE49-F238E27FC236}">
              <a16:creationId xmlns:a16="http://schemas.microsoft.com/office/drawing/2014/main" id="{89F27243-5947-4313-9F73-E326F691279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3616150"/>
          <a:ext cx="482600" cy="317500"/>
        </a:xfrm>
        <a:prstGeom prst="rect">
          <a:avLst/>
        </a:prstGeom>
      </xdr:spPr>
    </xdr:pic>
    <xdr:clientData/>
  </xdr:twoCellAnchor>
  <xdr:twoCellAnchor editAs="oneCell">
    <xdr:from>
      <xdr:col>1</xdr:col>
      <xdr:colOff>28575</xdr:colOff>
      <xdr:row>2810</xdr:row>
      <xdr:rowOff>320675</xdr:rowOff>
    </xdr:from>
    <xdr:to>
      <xdr:col>1</xdr:col>
      <xdr:colOff>511175</xdr:colOff>
      <xdr:row>2811</xdr:row>
      <xdr:rowOff>266700</xdr:rowOff>
    </xdr:to>
    <xdr:pic>
      <xdr:nvPicPr>
        <xdr:cNvPr id="8801" name="Subgraph-mattwasfunny">
          <a:extLst>
            <a:ext uri="{FF2B5EF4-FFF2-40B4-BE49-F238E27FC236}">
              <a16:creationId xmlns:a16="http://schemas.microsoft.com/office/drawing/2014/main" id="{D2BCD7B1-7D57-4AD3-B0F1-897F4A3E430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3984450"/>
          <a:ext cx="482600" cy="317500"/>
        </a:xfrm>
        <a:prstGeom prst="rect">
          <a:avLst/>
        </a:prstGeom>
      </xdr:spPr>
    </xdr:pic>
    <xdr:clientData/>
  </xdr:twoCellAnchor>
  <xdr:twoCellAnchor editAs="oneCell">
    <xdr:from>
      <xdr:col>1</xdr:col>
      <xdr:colOff>28575</xdr:colOff>
      <xdr:row>2811</xdr:row>
      <xdr:rowOff>317500</xdr:rowOff>
    </xdr:from>
    <xdr:to>
      <xdr:col>1</xdr:col>
      <xdr:colOff>511175</xdr:colOff>
      <xdr:row>2812</xdr:row>
      <xdr:rowOff>263525</xdr:rowOff>
    </xdr:to>
    <xdr:pic>
      <xdr:nvPicPr>
        <xdr:cNvPr id="8803" name="Subgraph-DeanOuellette">
          <a:extLst>
            <a:ext uri="{FF2B5EF4-FFF2-40B4-BE49-F238E27FC236}">
              <a16:creationId xmlns:a16="http://schemas.microsoft.com/office/drawing/2014/main" id="{C0FAD1CC-E5A9-422A-AFE2-CDC21398F38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44352750"/>
          <a:ext cx="482600" cy="317500"/>
        </a:xfrm>
        <a:prstGeom prst="rect">
          <a:avLst/>
        </a:prstGeom>
      </xdr:spPr>
    </xdr:pic>
    <xdr:clientData/>
  </xdr:twoCellAnchor>
  <xdr:twoCellAnchor editAs="oneCell">
    <xdr:from>
      <xdr:col>1</xdr:col>
      <xdr:colOff>28575</xdr:colOff>
      <xdr:row>2812</xdr:row>
      <xdr:rowOff>314325</xdr:rowOff>
    </xdr:from>
    <xdr:to>
      <xdr:col>1</xdr:col>
      <xdr:colOff>511175</xdr:colOff>
      <xdr:row>2813</xdr:row>
      <xdr:rowOff>254000</xdr:rowOff>
    </xdr:to>
    <xdr:pic>
      <xdr:nvPicPr>
        <xdr:cNvPr id="8805" name="Subgraph-CTUL_TC">
          <a:extLst>
            <a:ext uri="{FF2B5EF4-FFF2-40B4-BE49-F238E27FC236}">
              <a16:creationId xmlns:a16="http://schemas.microsoft.com/office/drawing/2014/main" id="{434A4C9A-4031-4C0F-ABB2-D2EAD536E2F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4721050"/>
          <a:ext cx="482600" cy="317500"/>
        </a:xfrm>
        <a:prstGeom prst="rect">
          <a:avLst/>
        </a:prstGeom>
      </xdr:spPr>
    </xdr:pic>
    <xdr:clientData/>
  </xdr:twoCellAnchor>
  <xdr:twoCellAnchor editAs="oneCell">
    <xdr:from>
      <xdr:col>1</xdr:col>
      <xdr:colOff>28575</xdr:colOff>
      <xdr:row>2813</xdr:row>
      <xdr:rowOff>311150</xdr:rowOff>
    </xdr:from>
    <xdr:to>
      <xdr:col>1</xdr:col>
      <xdr:colOff>511175</xdr:colOff>
      <xdr:row>2814</xdr:row>
      <xdr:rowOff>257175</xdr:rowOff>
    </xdr:to>
    <xdr:pic>
      <xdr:nvPicPr>
        <xdr:cNvPr id="8807" name="Subgraph-BlackVisionsMN">
          <a:extLst>
            <a:ext uri="{FF2B5EF4-FFF2-40B4-BE49-F238E27FC236}">
              <a16:creationId xmlns:a16="http://schemas.microsoft.com/office/drawing/2014/main" id="{EC104AE0-F2EC-43D3-B331-CB29B0F1709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45089350"/>
          <a:ext cx="482600" cy="317500"/>
        </a:xfrm>
        <a:prstGeom prst="rect">
          <a:avLst/>
        </a:prstGeom>
      </xdr:spPr>
    </xdr:pic>
    <xdr:clientData/>
  </xdr:twoCellAnchor>
  <xdr:twoCellAnchor editAs="oneCell">
    <xdr:from>
      <xdr:col>1</xdr:col>
      <xdr:colOff>28575</xdr:colOff>
      <xdr:row>2814</xdr:row>
      <xdr:rowOff>307975</xdr:rowOff>
    </xdr:from>
    <xdr:to>
      <xdr:col>1</xdr:col>
      <xdr:colOff>511175</xdr:colOff>
      <xdr:row>2815</xdr:row>
      <xdr:rowOff>254000</xdr:rowOff>
    </xdr:to>
    <xdr:pic>
      <xdr:nvPicPr>
        <xdr:cNvPr id="8809" name="Subgraph-IAFFNewsDesk">
          <a:extLst>
            <a:ext uri="{FF2B5EF4-FFF2-40B4-BE49-F238E27FC236}">
              <a16:creationId xmlns:a16="http://schemas.microsoft.com/office/drawing/2014/main" id="{A6485376-244D-4E62-9C8D-423370F2B53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5457650"/>
          <a:ext cx="482600" cy="317500"/>
        </a:xfrm>
        <a:prstGeom prst="rect">
          <a:avLst/>
        </a:prstGeom>
      </xdr:spPr>
    </xdr:pic>
    <xdr:clientData/>
  </xdr:twoCellAnchor>
  <xdr:twoCellAnchor editAs="oneCell">
    <xdr:from>
      <xdr:col>1</xdr:col>
      <xdr:colOff>28575</xdr:colOff>
      <xdr:row>2815</xdr:row>
      <xdr:rowOff>304800</xdr:rowOff>
    </xdr:from>
    <xdr:to>
      <xdr:col>1</xdr:col>
      <xdr:colOff>511175</xdr:colOff>
      <xdr:row>2816</xdr:row>
      <xdr:rowOff>257175</xdr:rowOff>
    </xdr:to>
    <xdr:pic>
      <xdr:nvPicPr>
        <xdr:cNvPr id="8811" name="Subgraph-CarolynJulia211">
          <a:extLst>
            <a:ext uri="{FF2B5EF4-FFF2-40B4-BE49-F238E27FC236}">
              <a16:creationId xmlns:a16="http://schemas.microsoft.com/office/drawing/2014/main" id="{136A82B1-33FB-4D9C-8895-154D0EA892F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5825950"/>
          <a:ext cx="482600" cy="317500"/>
        </a:xfrm>
        <a:prstGeom prst="rect">
          <a:avLst/>
        </a:prstGeom>
      </xdr:spPr>
    </xdr:pic>
    <xdr:clientData/>
  </xdr:twoCellAnchor>
  <xdr:twoCellAnchor editAs="oneCell">
    <xdr:from>
      <xdr:col>1</xdr:col>
      <xdr:colOff>28575</xdr:colOff>
      <xdr:row>2816</xdr:row>
      <xdr:rowOff>301625</xdr:rowOff>
    </xdr:from>
    <xdr:to>
      <xdr:col>1</xdr:col>
      <xdr:colOff>511175</xdr:colOff>
      <xdr:row>2817</xdr:row>
      <xdr:rowOff>247650</xdr:rowOff>
    </xdr:to>
    <xdr:pic>
      <xdr:nvPicPr>
        <xdr:cNvPr id="8813" name="Subgraph-cnn">
          <a:extLst>
            <a:ext uri="{FF2B5EF4-FFF2-40B4-BE49-F238E27FC236}">
              <a16:creationId xmlns:a16="http://schemas.microsoft.com/office/drawing/2014/main" id="{867BBA45-A4B2-45E5-96E7-7F9DD6E6082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46194250"/>
          <a:ext cx="482600" cy="317500"/>
        </a:xfrm>
        <a:prstGeom prst="rect">
          <a:avLst/>
        </a:prstGeom>
      </xdr:spPr>
    </xdr:pic>
    <xdr:clientData/>
  </xdr:twoCellAnchor>
  <xdr:twoCellAnchor editAs="oneCell">
    <xdr:from>
      <xdr:col>1</xdr:col>
      <xdr:colOff>28575</xdr:colOff>
      <xdr:row>2817</xdr:row>
      <xdr:rowOff>298450</xdr:rowOff>
    </xdr:from>
    <xdr:to>
      <xdr:col>1</xdr:col>
      <xdr:colOff>511175</xdr:colOff>
      <xdr:row>2818</xdr:row>
      <xdr:rowOff>244475</xdr:rowOff>
    </xdr:to>
    <xdr:pic>
      <xdr:nvPicPr>
        <xdr:cNvPr id="8815" name="Subgraph-abc">
          <a:extLst>
            <a:ext uri="{FF2B5EF4-FFF2-40B4-BE49-F238E27FC236}">
              <a16:creationId xmlns:a16="http://schemas.microsoft.com/office/drawing/2014/main" id="{3F36AB8C-EC4A-43FA-A77B-9E923E90F465}"/>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047750" y="1046562550"/>
          <a:ext cx="482600" cy="317500"/>
        </a:xfrm>
        <a:prstGeom prst="rect">
          <a:avLst/>
        </a:prstGeom>
      </xdr:spPr>
    </xdr:pic>
    <xdr:clientData/>
  </xdr:twoCellAnchor>
  <xdr:twoCellAnchor editAs="oneCell">
    <xdr:from>
      <xdr:col>1</xdr:col>
      <xdr:colOff>28575</xdr:colOff>
      <xdr:row>2818</xdr:row>
      <xdr:rowOff>295275</xdr:rowOff>
    </xdr:from>
    <xdr:to>
      <xdr:col>1</xdr:col>
      <xdr:colOff>511175</xdr:colOff>
      <xdr:row>2819</xdr:row>
      <xdr:rowOff>234950</xdr:rowOff>
    </xdr:to>
    <xdr:pic>
      <xdr:nvPicPr>
        <xdr:cNvPr id="8817" name="Subgraph-njnewsroom">
          <a:extLst>
            <a:ext uri="{FF2B5EF4-FFF2-40B4-BE49-F238E27FC236}">
              <a16:creationId xmlns:a16="http://schemas.microsoft.com/office/drawing/2014/main" id="{72EC531E-A6A2-45D6-AE2C-25163098742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6930850"/>
          <a:ext cx="482600" cy="317500"/>
        </a:xfrm>
        <a:prstGeom prst="rect">
          <a:avLst/>
        </a:prstGeom>
      </xdr:spPr>
    </xdr:pic>
    <xdr:clientData/>
  </xdr:twoCellAnchor>
  <xdr:twoCellAnchor editAs="oneCell">
    <xdr:from>
      <xdr:col>1</xdr:col>
      <xdr:colOff>28575</xdr:colOff>
      <xdr:row>2819</xdr:row>
      <xdr:rowOff>292100</xdr:rowOff>
    </xdr:from>
    <xdr:to>
      <xdr:col>1</xdr:col>
      <xdr:colOff>511175</xdr:colOff>
      <xdr:row>2820</xdr:row>
      <xdr:rowOff>238125</xdr:rowOff>
    </xdr:to>
    <xdr:pic>
      <xdr:nvPicPr>
        <xdr:cNvPr id="8819" name="Subgraph-nj1015">
          <a:extLst>
            <a:ext uri="{FF2B5EF4-FFF2-40B4-BE49-F238E27FC236}">
              <a16:creationId xmlns:a16="http://schemas.microsoft.com/office/drawing/2014/main" id="{5DCCEFB9-F25B-4EA5-83B1-24DCF0BAEE9E}"/>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1047299150"/>
          <a:ext cx="482600" cy="317500"/>
        </a:xfrm>
        <a:prstGeom prst="rect">
          <a:avLst/>
        </a:prstGeom>
      </xdr:spPr>
    </xdr:pic>
    <xdr:clientData/>
  </xdr:twoCellAnchor>
  <xdr:twoCellAnchor editAs="oneCell">
    <xdr:from>
      <xdr:col>1</xdr:col>
      <xdr:colOff>28575</xdr:colOff>
      <xdr:row>2820</xdr:row>
      <xdr:rowOff>288925</xdr:rowOff>
    </xdr:from>
    <xdr:to>
      <xdr:col>1</xdr:col>
      <xdr:colOff>511175</xdr:colOff>
      <xdr:row>2821</xdr:row>
      <xdr:rowOff>234950</xdr:rowOff>
    </xdr:to>
    <xdr:pic>
      <xdr:nvPicPr>
        <xdr:cNvPr id="8821" name="Subgraph-ap">
          <a:extLst>
            <a:ext uri="{FF2B5EF4-FFF2-40B4-BE49-F238E27FC236}">
              <a16:creationId xmlns:a16="http://schemas.microsoft.com/office/drawing/2014/main" id="{FFD46667-7921-42A6-8F48-44A5BFB58F92}"/>
            </a:ext>
          </a:extLst>
        </xdr:cNvPr>
        <xdr:cNvPicPr>
          <a:picLocks/>
        </xdr:cNvPicPr>
      </xdr:nvPicPr>
      <xdr:blipFill>
        <a:blip xmlns:r="http://schemas.openxmlformats.org/officeDocument/2006/relationships" r:embed="rId666">
          <a:extLst>
            <a:ext uri="{28A0092B-C50C-407E-A947-70E740481C1C}">
              <a14:useLocalDpi xmlns:a14="http://schemas.microsoft.com/office/drawing/2010/main" val="0"/>
            </a:ext>
          </a:extLst>
        </a:blip>
        <a:stretch>
          <a:fillRect/>
        </a:stretch>
      </xdr:blipFill>
      <xdr:spPr>
        <a:xfrm>
          <a:off x="1047750" y="1047667450"/>
          <a:ext cx="482600" cy="317500"/>
        </a:xfrm>
        <a:prstGeom prst="rect">
          <a:avLst/>
        </a:prstGeom>
      </xdr:spPr>
    </xdr:pic>
    <xdr:clientData/>
  </xdr:twoCellAnchor>
  <xdr:twoCellAnchor editAs="oneCell">
    <xdr:from>
      <xdr:col>1</xdr:col>
      <xdr:colOff>28575</xdr:colOff>
      <xdr:row>2821</xdr:row>
      <xdr:rowOff>285750</xdr:rowOff>
    </xdr:from>
    <xdr:to>
      <xdr:col>1</xdr:col>
      <xdr:colOff>511175</xdr:colOff>
      <xdr:row>2822</xdr:row>
      <xdr:rowOff>238125</xdr:rowOff>
    </xdr:to>
    <xdr:pic>
      <xdr:nvPicPr>
        <xdr:cNvPr id="8823" name="Subgraph-RoScarborough">
          <a:extLst>
            <a:ext uri="{FF2B5EF4-FFF2-40B4-BE49-F238E27FC236}">
              <a16:creationId xmlns:a16="http://schemas.microsoft.com/office/drawing/2014/main" id="{F6517CC2-542A-421A-9EB0-DBF9546B8A1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8035750"/>
          <a:ext cx="482600" cy="317500"/>
        </a:xfrm>
        <a:prstGeom prst="rect">
          <a:avLst/>
        </a:prstGeom>
      </xdr:spPr>
    </xdr:pic>
    <xdr:clientData/>
  </xdr:twoCellAnchor>
  <xdr:twoCellAnchor editAs="oneCell">
    <xdr:from>
      <xdr:col>1</xdr:col>
      <xdr:colOff>28575</xdr:colOff>
      <xdr:row>2822</xdr:row>
      <xdr:rowOff>282575</xdr:rowOff>
    </xdr:from>
    <xdr:to>
      <xdr:col>1</xdr:col>
      <xdr:colOff>511175</xdr:colOff>
      <xdr:row>2823</xdr:row>
      <xdr:rowOff>228600</xdr:rowOff>
    </xdr:to>
    <xdr:pic>
      <xdr:nvPicPr>
        <xdr:cNvPr id="8825" name="Subgraph-CBSNewYork">
          <a:extLst>
            <a:ext uri="{FF2B5EF4-FFF2-40B4-BE49-F238E27FC236}">
              <a16:creationId xmlns:a16="http://schemas.microsoft.com/office/drawing/2014/main" id="{6C524018-F87C-414C-9FEC-DAB8154E161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8404050"/>
          <a:ext cx="482600" cy="317500"/>
        </a:xfrm>
        <a:prstGeom prst="rect">
          <a:avLst/>
        </a:prstGeom>
      </xdr:spPr>
    </xdr:pic>
    <xdr:clientData/>
  </xdr:twoCellAnchor>
  <xdr:twoCellAnchor editAs="oneCell">
    <xdr:from>
      <xdr:col>1</xdr:col>
      <xdr:colOff>28575</xdr:colOff>
      <xdr:row>2823</xdr:row>
      <xdr:rowOff>279400</xdr:rowOff>
    </xdr:from>
    <xdr:to>
      <xdr:col>1</xdr:col>
      <xdr:colOff>511175</xdr:colOff>
      <xdr:row>2824</xdr:row>
      <xdr:rowOff>225425</xdr:rowOff>
    </xdr:to>
    <xdr:pic>
      <xdr:nvPicPr>
        <xdr:cNvPr id="8827" name="Subgraph-NBCNewYork">
          <a:extLst>
            <a:ext uri="{FF2B5EF4-FFF2-40B4-BE49-F238E27FC236}">
              <a16:creationId xmlns:a16="http://schemas.microsoft.com/office/drawing/2014/main" id="{59991EFC-F734-45C8-8B72-12C887B8CF5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8772350"/>
          <a:ext cx="482600" cy="317500"/>
        </a:xfrm>
        <a:prstGeom prst="rect">
          <a:avLst/>
        </a:prstGeom>
      </xdr:spPr>
    </xdr:pic>
    <xdr:clientData/>
  </xdr:twoCellAnchor>
  <xdr:twoCellAnchor editAs="oneCell">
    <xdr:from>
      <xdr:col>1</xdr:col>
      <xdr:colOff>28575</xdr:colOff>
      <xdr:row>2824</xdr:row>
      <xdr:rowOff>276225</xdr:rowOff>
    </xdr:from>
    <xdr:to>
      <xdr:col>1</xdr:col>
      <xdr:colOff>511175</xdr:colOff>
      <xdr:row>2825</xdr:row>
      <xdr:rowOff>215900</xdr:rowOff>
    </xdr:to>
    <xdr:pic>
      <xdr:nvPicPr>
        <xdr:cNvPr id="8829" name="Subgraph-fox5ny">
          <a:extLst>
            <a:ext uri="{FF2B5EF4-FFF2-40B4-BE49-F238E27FC236}">
              <a16:creationId xmlns:a16="http://schemas.microsoft.com/office/drawing/2014/main" id="{E816C45D-AB13-448C-A1C6-4F54C36EFD0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49140650"/>
          <a:ext cx="482600" cy="317500"/>
        </a:xfrm>
        <a:prstGeom prst="rect">
          <a:avLst/>
        </a:prstGeom>
      </xdr:spPr>
    </xdr:pic>
    <xdr:clientData/>
  </xdr:twoCellAnchor>
  <xdr:twoCellAnchor editAs="oneCell">
    <xdr:from>
      <xdr:col>1</xdr:col>
      <xdr:colOff>28575</xdr:colOff>
      <xdr:row>2825</xdr:row>
      <xdr:rowOff>273050</xdr:rowOff>
    </xdr:from>
    <xdr:to>
      <xdr:col>1</xdr:col>
      <xdr:colOff>511175</xdr:colOff>
      <xdr:row>2826</xdr:row>
      <xdr:rowOff>219075</xdr:rowOff>
    </xdr:to>
    <xdr:pic>
      <xdr:nvPicPr>
        <xdr:cNvPr id="8831" name="Subgraph-ABC7NY">
          <a:extLst>
            <a:ext uri="{FF2B5EF4-FFF2-40B4-BE49-F238E27FC236}">
              <a16:creationId xmlns:a16="http://schemas.microsoft.com/office/drawing/2014/main" id="{93A888BD-785C-4759-9442-FD69F97DCD1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9508950"/>
          <a:ext cx="482600" cy="317500"/>
        </a:xfrm>
        <a:prstGeom prst="rect">
          <a:avLst/>
        </a:prstGeom>
      </xdr:spPr>
    </xdr:pic>
    <xdr:clientData/>
  </xdr:twoCellAnchor>
  <xdr:twoCellAnchor editAs="oneCell">
    <xdr:from>
      <xdr:col>1</xdr:col>
      <xdr:colOff>28575</xdr:colOff>
      <xdr:row>2826</xdr:row>
      <xdr:rowOff>269875</xdr:rowOff>
    </xdr:from>
    <xdr:to>
      <xdr:col>1</xdr:col>
      <xdr:colOff>511175</xdr:colOff>
      <xdr:row>2827</xdr:row>
      <xdr:rowOff>215900</xdr:rowOff>
    </xdr:to>
    <xdr:pic>
      <xdr:nvPicPr>
        <xdr:cNvPr id="8833" name="Subgraph-PIX11News">
          <a:extLst>
            <a:ext uri="{FF2B5EF4-FFF2-40B4-BE49-F238E27FC236}">
              <a16:creationId xmlns:a16="http://schemas.microsoft.com/office/drawing/2014/main" id="{9170268D-EFB2-4894-B78E-C6BB3C4A315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49877250"/>
          <a:ext cx="482600" cy="317500"/>
        </a:xfrm>
        <a:prstGeom prst="rect">
          <a:avLst/>
        </a:prstGeom>
      </xdr:spPr>
    </xdr:pic>
    <xdr:clientData/>
  </xdr:twoCellAnchor>
  <xdr:twoCellAnchor editAs="oneCell">
    <xdr:from>
      <xdr:col>1</xdr:col>
      <xdr:colOff>28575</xdr:colOff>
      <xdr:row>2827</xdr:row>
      <xdr:rowOff>266700</xdr:rowOff>
    </xdr:from>
    <xdr:to>
      <xdr:col>1</xdr:col>
      <xdr:colOff>511175</xdr:colOff>
      <xdr:row>2828</xdr:row>
      <xdr:rowOff>219075</xdr:rowOff>
    </xdr:to>
    <xdr:pic>
      <xdr:nvPicPr>
        <xdr:cNvPr id="8835" name="Subgraph-AaronKatersky">
          <a:extLst>
            <a:ext uri="{FF2B5EF4-FFF2-40B4-BE49-F238E27FC236}">
              <a16:creationId xmlns:a16="http://schemas.microsoft.com/office/drawing/2014/main" id="{B1DEC62E-962F-40C3-9683-F1E72D2A057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0245550"/>
          <a:ext cx="482600" cy="317500"/>
        </a:xfrm>
        <a:prstGeom prst="rect">
          <a:avLst/>
        </a:prstGeom>
      </xdr:spPr>
    </xdr:pic>
    <xdr:clientData/>
  </xdr:twoCellAnchor>
  <xdr:twoCellAnchor editAs="oneCell">
    <xdr:from>
      <xdr:col>1</xdr:col>
      <xdr:colOff>28575</xdr:colOff>
      <xdr:row>2828</xdr:row>
      <xdr:rowOff>263525</xdr:rowOff>
    </xdr:from>
    <xdr:to>
      <xdr:col>1</xdr:col>
      <xdr:colOff>511175</xdr:colOff>
      <xdr:row>2829</xdr:row>
      <xdr:rowOff>209550</xdr:rowOff>
    </xdr:to>
    <xdr:pic>
      <xdr:nvPicPr>
        <xdr:cNvPr id="8837" name="Subgraph-MylesMill">
          <a:extLst>
            <a:ext uri="{FF2B5EF4-FFF2-40B4-BE49-F238E27FC236}">
              <a16:creationId xmlns:a16="http://schemas.microsoft.com/office/drawing/2014/main" id="{DE11993F-7DCE-4515-89C5-E1306F31839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0613850"/>
          <a:ext cx="482600" cy="317500"/>
        </a:xfrm>
        <a:prstGeom prst="rect">
          <a:avLst/>
        </a:prstGeom>
      </xdr:spPr>
    </xdr:pic>
    <xdr:clientData/>
  </xdr:twoCellAnchor>
  <xdr:twoCellAnchor editAs="oneCell">
    <xdr:from>
      <xdr:col>1</xdr:col>
      <xdr:colOff>28575</xdr:colOff>
      <xdr:row>2829</xdr:row>
      <xdr:rowOff>260350</xdr:rowOff>
    </xdr:from>
    <xdr:to>
      <xdr:col>1</xdr:col>
      <xdr:colOff>511175</xdr:colOff>
      <xdr:row>2830</xdr:row>
      <xdr:rowOff>206375</xdr:rowOff>
    </xdr:to>
    <xdr:pic>
      <xdr:nvPicPr>
        <xdr:cNvPr id="8839" name="Subgraph-wcbs880">
          <a:extLst>
            <a:ext uri="{FF2B5EF4-FFF2-40B4-BE49-F238E27FC236}">
              <a16:creationId xmlns:a16="http://schemas.microsoft.com/office/drawing/2014/main" id="{573E4AC6-5B99-4D78-8D1C-5360316BC89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0982150"/>
          <a:ext cx="482600" cy="317500"/>
        </a:xfrm>
        <a:prstGeom prst="rect">
          <a:avLst/>
        </a:prstGeom>
      </xdr:spPr>
    </xdr:pic>
    <xdr:clientData/>
  </xdr:twoCellAnchor>
  <xdr:twoCellAnchor editAs="oneCell">
    <xdr:from>
      <xdr:col>1</xdr:col>
      <xdr:colOff>28575</xdr:colOff>
      <xdr:row>2830</xdr:row>
      <xdr:rowOff>257175</xdr:rowOff>
    </xdr:from>
    <xdr:to>
      <xdr:col>1</xdr:col>
      <xdr:colOff>511175</xdr:colOff>
      <xdr:row>2831</xdr:row>
      <xdr:rowOff>196850</xdr:rowOff>
    </xdr:to>
    <xdr:pic>
      <xdr:nvPicPr>
        <xdr:cNvPr id="8841" name="Subgraph-1010WINS">
          <a:extLst>
            <a:ext uri="{FF2B5EF4-FFF2-40B4-BE49-F238E27FC236}">
              <a16:creationId xmlns:a16="http://schemas.microsoft.com/office/drawing/2014/main" id="{3408F9F3-256F-4DC4-92D3-36825F1D29D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1350450"/>
          <a:ext cx="482600" cy="317500"/>
        </a:xfrm>
        <a:prstGeom prst="rect">
          <a:avLst/>
        </a:prstGeom>
      </xdr:spPr>
    </xdr:pic>
    <xdr:clientData/>
  </xdr:twoCellAnchor>
  <xdr:twoCellAnchor editAs="oneCell">
    <xdr:from>
      <xdr:col>1</xdr:col>
      <xdr:colOff>28575</xdr:colOff>
      <xdr:row>2831</xdr:row>
      <xdr:rowOff>254000</xdr:rowOff>
    </xdr:from>
    <xdr:to>
      <xdr:col>1</xdr:col>
      <xdr:colOff>511175</xdr:colOff>
      <xdr:row>2832</xdr:row>
      <xdr:rowOff>200025</xdr:rowOff>
    </xdr:to>
    <xdr:pic>
      <xdr:nvPicPr>
        <xdr:cNvPr id="8843" name="Subgraph-californiapatr2">
          <a:extLst>
            <a:ext uri="{FF2B5EF4-FFF2-40B4-BE49-F238E27FC236}">
              <a16:creationId xmlns:a16="http://schemas.microsoft.com/office/drawing/2014/main" id="{E7B868D0-93CE-4FC3-98FF-F2EFAF72BE9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1718750"/>
          <a:ext cx="482600" cy="317500"/>
        </a:xfrm>
        <a:prstGeom prst="rect">
          <a:avLst/>
        </a:prstGeom>
      </xdr:spPr>
    </xdr:pic>
    <xdr:clientData/>
  </xdr:twoCellAnchor>
  <xdr:twoCellAnchor editAs="oneCell">
    <xdr:from>
      <xdr:col>1</xdr:col>
      <xdr:colOff>28575</xdr:colOff>
      <xdr:row>2832</xdr:row>
      <xdr:rowOff>250825</xdr:rowOff>
    </xdr:from>
    <xdr:to>
      <xdr:col>1</xdr:col>
      <xdr:colOff>511175</xdr:colOff>
      <xdr:row>2833</xdr:row>
      <xdr:rowOff>196850</xdr:rowOff>
    </xdr:to>
    <xdr:pic>
      <xdr:nvPicPr>
        <xdr:cNvPr id="8845" name="Subgraph-NeekoalinTx">
          <a:extLst>
            <a:ext uri="{FF2B5EF4-FFF2-40B4-BE49-F238E27FC236}">
              <a16:creationId xmlns:a16="http://schemas.microsoft.com/office/drawing/2014/main" id="{6AF0FBA2-2460-4744-87B8-F077B7398EB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52087050"/>
          <a:ext cx="482600" cy="317500"/>
        </a:xfrm>
        <a:prstGeom prst="rect">
          <a:avLst/>
        </a:prstGeom>
      </xdr:spPr>
    </xdr:pic>
    <xdr:clientData/>
  </xdr:twoCellAnchor>
  <xdr:twoCellAnchor editAs="oneCell">
    <xdr:from>
      <xdr:col>1</xdr:col>
      <xdr:colOff>28575</xdr:colOff>
      <xdr:row>2833</xdr:row>
      <xdr:rowOff>247650</xdr:rowOff>
    </xdr:from>
    <xdr:to>
      <xdr:col>1</xdr:col>
      <xdr:colOff>511175</xdr:colOff>
      <xdr:row>2834</xdr:row>
      <xdr:rowOff>200025</xdr:rowOff>
    </xdr:to>
    <xdr:pic>
      <xdr:nvPicPr>
        <xdr:cNvPr id="8847" name="Subgraph-AmericanWom3n">
          <a:extLst>
            <a:ext uri="{FF2B5EF4-FFF2-40B4-BE49-F238E27FC236}">
              <a16:creationId xmlns:a16="http://schemas.microsoft.com/office/drawing/2014/main" id="{37878DCF-52B1-440B-AFEC-29A451351CB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2455350"/>
          <a:ext cx="482600" cy="317500"/>
        </a:xfrm>
        <a:prstGeom prst="rect">
          <a:avLst/>
        </a:prstGeom>
      </xdr:spPr>
    </xdr:pic>
    <xdr:clientData/>
  </xdr:twoCellAnchor>
  <xdr:twoCellAnchor editAs="oneCell">
    <xdr:from>
      <xdr:col>1</xdr:col>
      <xdr:colOff>28575</xdr:colOff>
      <xdr:row>2834</xdr:row>
      <xdr:rowOff>244475</xdr:rowOff>
    </xdr:from>
    <xdr:to>
      <xdr:col>1</xdr:col>
      <xdr:colOff>511175</xdr:colOff>
      <xdr:row>2835</xdr:row>
      <xdr:rowOff>190500</xdr:rowOff>
    </xdr:to>
    <xdr:pic>
      <xdr:nvPicPr>
        <xdr:cNvPr id="8849" name="Subgraph-bajababe77">
          <a:extLst>
            <a:ext uri="{FF2B5EF4-FFF2-40B4-BE49-F238E27FC236}">
              <a16:creationId xmlns:a16="http://schemas.microsoft.com/office/drawing/2014/main" id="{ACCBAF4B-5C47-45F4-83AB-6E6C1A64BFD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2823650"/>
          <a:ext cx="482600" cy="317500"/>
        </a:xfrm>
        <a:prstGeom prst="rect">
          <a:avLst/>
        </a:prstGeom>
      </xdr:spPr>
    </xdr:pic>
    <xdr:clientData/>
  </xdr:twoCellAnchor>
  <xdr:twoCellAnchor editAs="oneCell">
    <xdr:from>
      <xdr:col>1</xdr:col>
      <xdr:colOff>28575</xdr:colOff>
      <xdr:row>2835</xdr:row>
      <xdr:rowOff>241300</xdr:rowOff>
    </xdr:from>
    <xdr:to>
      <xdr:col>1</xdr:col>
      <xdr:colOff>511175</xdr:colOff>
      <xdr:row>2836</xdr:row>
      <xdr:rowOff>187325</xdr:rowOff>
    </xdr:to>
    <xdr:pic>
      <xdr:nvPicPr>
        <xdr:cNvPr id="8851" name="Subgraph-Ronbearable">
          <a:extLst>
            <a:ext uri="{FF2B5EF4-FFF2-40B4-BE49-F238E27FC236}">
              <a16:creationId xmlns:a16="http://schemas.microsoft.com/office/drawing/2014/main" id="{9747CF4B-C1FC-41F7-A154-88F14CE53FCE}"/>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53191950"/>
          <a:ext cx="482600" cy="317500"/>
        </a:xfrm>
        <a:prstGeom prst="rect">
          <a:avLst/>
        </a:prstGeom>
      </xdr:spPr>
    </xdr:pic>
    <xdr:clientData/>
  </xdr:twoCellAnchor>
  <xdr:twoCellAnchor editAs="oneCell">
    <xdr:from>
      <xdr:col>1</xdr:col>
      <xdr:colOff>28575</xdr:colOff>
      <xdr:row>2836</xdr:row>
      <xdr:rowOff>238125</xdr:rowOff>
    </xdr:from>
    <xdr:to>
      <xdr:col>1</xdr:col>
      <xdr:colOff>511175</xdr:colOff>
      <xdr:row>2837</xdr:row>
      <xdr:rowOff>177800</xdr:rowOff>
    </xdr:to>
    <xdr:pic>
      <xdr:nvPicPr>
        <xdr:cNvPr id="8853" name="Subgraph-abeg01">
          <a:extLst>
            <a:ext uri="{FF2B5EF4-FFF2-40B4-BE49-F238E27FC236}">
              <a16:creationId xmlns:a16="http://schemas.microsoft.com/office/drawing/2014/main" id="{2F707EBC-2798-4A81-A0D9-E4A19F76AD05}"/>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53560250"/>
          <a:ext cx="482600" cy="317500"/>
        </a:xfrm>
        <a:prstGeom prst="rect">
          <a:avLst/>
        </a:prstGeom>
      </xdr:spPr>
    </xdr:pic>
    <xdr:clientData/>
  </xdr:twoCellAnchor>
  <xdr:twoCellAnchor editAs="oneCell">
    <xdr:from>
      <xdr:col>1</xdr:col>
      <xdr:colOff>28575</xdr:colOff>
      <xdr:row>2837</xdr:row>
      <xdr:rowOff>234950</xdr:rowOff>
    </xdr:from>
    <xdr:to>
      <xdr:col>1</xdr:col>
      <xdr:colOff>511175</xdr:colOff>
      <xdr:row>2838</xdr:row>
      <xdr:rowOff>180975</xdr:rowOff>
    </xdr:to>
    <xdr:pic>
      <xdr:nvPicPr>
        <xdr:cNvPr id="8855" name="Subgraph-CrashGladys">
          <a:extLst>
            <a:ext uri="{FF2B5EF4-FFF2-40B4-BE49-F238E27FC236}">
              <a16:creationId xmlns:a16="http://schemas.microsoft.com/office/drawing/2014/main" id="{7DAFD9C9-B092-43E7-8EFC-9F52E4884F14}"/>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53928550"/>
          <a:ext cx="482600" cy="317500"/>
        </a:xfrm>
        <a:prstGeom prst="rect">
          <a:avLst/>
        </a:prstGeom>
      </xdr:spPr>
    </xdr:pic>
    <xdr:clientData/>
  </xdr:twoCellAnchor>
  <xdr:twoCellAnchor editAs="oneCell">
    <xdr:from>
      <xdr:col>1</xdr:col>
      <xdr:colOff>28575</xdr:colOff>
      <xdr:row>2838</xdr:row>
      <xdr:rowOff>231775</xdr:rowOff>
    </xdr:from>
    <xdr:to>
      <xdr:col>1</xdr:col>
      <xdr:colOff>511175</xdr:colOff>
      <xdr:row>2839</xdr:row>
      <xdr:rowOff>177800</xdr:rowOff>
    </xdr:to>
    <xdr:pic>
      <xdr:nvPicPr>
        <xdr:cNvPr id="8857" name="Subgraph-F_echeverria58">
          <a:extLst>
            <a:ext uri="{FF2B5EF4-FFF2-40B4-BE49-F238E27FC236}">
              <a16:creationId xmlns:a16="http://schemas.microsoft.com/office/drawing/2014/main" id="{F87B4D36-F512-48DF-8584-D81E87315D3D}"/>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54296850"/>
          <a:ext cx="482600" cy="317500"/>
        </a:xfrm>
        <a:prstGeom prst="rect">
          <a:avLst/>
        </a:prstGeom>
      </xdr:spPr>
    </xdr:pic>
    <xdr:clientData/>
  </xdr:twoCellAnchor>
  <xdr:twoCellAnchor editAs="oneCell">
    <xdr:from>
      <xdr:col>1</xdr:col>
      <xdr:colOff>28575</xdr:colOff>
      <xdr:row>2839</xdr:row>
      <xdr:rowOff>228600</xdr:rowOff>
    </xdr:from>
    <xdr:to>
      <xdr:col>1</xdr:col>
      <xdr:colOff>511175</xdr:colOff>
      <xdr:row>2840</xdr:row>
      <xdr:rowOff>180975</xdr:rowOff>
    </xdr:to>
    <xdr:pic>
      <xdr:nvPicPr>
        <xdr:cNvPr id="8859" name="Subgraph-amsupdates">
          <a:extLst>
            <a:ext uri="{FF2B5EF4-FFF2-40B4-BE49-F238E27FC236}">
              <a16:creationId xmlns:a16="http://schemas.microsoft.com/office/drawing/2014/main" id="{5394E906-8D07-49A3-80D5-1DA1A74B4B3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4665150"/>
          <a:ext cx="482600" cy="317500"/>
        </a:xfrm>
        <a:prstGeom prst="rect">
          <a:avLst/>
        </a:prstGeom>
      </xdr:spPr>
    </xdr:pic>
    <xdr:clientData/>
  </xdr:twoCellAnchor>
  <xdr:twoCellAnchor editAs="oneCell">
    <xdr:from>
      <xdr:col>1</xdr:col>
      <xdr:colOff>28575</xdr:colOff>
      <xdr:row>2840</xdr:row>
      <xdr:rowOff>225425</xdr:rowOff>
    </xdr:from>
    <xdr:to>
      <xdr:col>1</xdr:col>
      <xdr:colOff>511175</xdr:colOff>
      <xdr:row>2841</xdr:row>
      <xdr:rowOff>171450</xdr:rowOff>
    </xdr:to>
    <xdr:pic>
      <xdr:nvPicPr>
        <xdr:cNvPr id="8861" name="Subgraph-SamsterMan87">
          <a:extLst>
            <a:ext uri="{FF2B5EF4-FFF2-40B4-BE49-F238E27FC236}">
              <a16:creationId xmlns:a16="http://schemas.microsoft.com/office/drawing/2014/main" id="{E9E82C97-1C99-4F08-AEC0-967876A2B0B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5033450"/>
          <a:ext cx="482600" cy="317500"/>
        </a:xfrm>
        <a:prstGeom prst="rect">
          <a:avLst/>
        </a:prstGeom>
      </xdr:spPr>
    </xdr:pic>
    <xdr:clientData/>
  </xdr:twoCellAnchor>
  <xdr:twoCellAnchor editAs="oneCell">
    <xdr:from>
      <xdr:col>1</xdr:col>
      <xdr:colOff>28575</xdr:colOff>
      <xdr:row>2841</xdr:row>
      <xdr:rowOff>222250</xdr:rowOff>
    </xdr:from>
    <xdr:to>
      <xdr:col>1</xdr:col>
      <xdr:colOff>511175</xdr:colOff>
      <xdr:row>2842</xdr:row>
      <xdr:rowOff>168275</xdr:rowOff>
    </xdr:to>
    <xdr:pic>
      <xdr:nvPicPr>
        <xdr:cNvPr id="8863" name="Subgraph-BlueLivesMtr">
          <a:extLst>
            <a:ext uri="{FF2B5EF4-FFF2-40B4-BE49-F238E27FC236}">
              <a16:creationId xmlns:a16="http://schemas.microsoft.com/office/drawing/2014/main" id="{E8947883-3886-413D-82A4-D7BC7A1229D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5401750"/>
          <a:ext cx="482600" cy="317500"/>
        </a:xfrm>
        <a:prstGeom prst="rect">
          <a:avLst/>
        </a:prstGeom>
      </xdr:spPr>
    </xdr:pic>
    <xdr:clientData/>
  </xdr:twoCellAnchor>
  <xdr:twoCellAnchor editAs="oneCell">
    <xdr:from>
      <xdr:col>1</xdr:col>
      <xdr:colOff>28575</xdr:colOff>
      <xdr:row>2842</xdr:row>
      <xdr:rowOff>219075</xdr:rowOff>
    </xdr:from>
    <xdr:to>
      <xdr:col>1</xdr:col>
      <xdr:colOff>511175</xdr:colOff>
      <xdr:row>2843</xdr:row>
      <xdr:rowOff>158750</xdr:rowOff>
    </xdr:to>
    <xdr:pic>
      <xdr:nvPicPr>
        <xdr:cNvPr id="8865" name="Subgraph-AlisonKuznitz">
          <a:extLst>
            <a:ext uri="{FF2B5EF4-FFF2-40B4-BE49-F238E27FC236}">
              <a16:creationId xmlns:a16="http://schemas.microsoft.com/office/drawing/2014/main" id="{E6C0E204-8CB8-4DFF-9B7A-2BA5792C52B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55770050"/>
          <a:ext cx="482600" cy="317500"/>
        </a:xfrm>
        <a:prstGeom prst="rect">
          <a:avLst/>
        </a:prstGeom>
      </xdr:spPr>
    </xdr:pic>
    <xdr:clientData/>
  </xdr:twoCellAnchor>
  <xdr:twoCellAnchor editAs="oneCell">
    <xdr:from>
      <xdr:col>1</xdr:col>
      <xdr:colOff>28575</xdr:colOff>
      <xdr:row>2843</xdr:row>
      <xdr:rowOff>215900</xdr:rowOff>
    </xdr:from>
    <xdr:to>
      <xdr:col>1</xdr:col>
      <xdr:colOff>511175</xdr:colOff>
      <xdr:row>2844</xdr:row>
      <xdr:rowOff>161925</xdr:rowOff>
    </xdr:to>
    <xdr:pic>
      <xdr:nvPicPr>
        <xdr:cNvPr id="8867" name="Subgraph-theobserver">
          <a:extLst>
            <a:ext uri="{FF2B5EF4-FFF2-40B4-BE49-F238E27FC236}">
              <a16:creationId xmlns:a16="http://schemas.microsoft.com/office/drawing/2014/main" id="{DC97CDA5-93D5-42B9-B221-42BBB466972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6138350"/>
          <a:ext cx="482600" cy="317500"/>
        </a:xfrm>
        <a:prstGeom prst="rect">
          <a:avLst/>
        </a:prstGeom>
      </xdr:spPr>
    </xdr:pic>
    <xdr:clientData/>
  </xdr:twoCellAnchor>
  <xdr:twoCellAnchor editAs="oneCell">
    <xdr:from>
      <xdr:col>1</xdr:col>
      <xdr:colOff>28575</xdr:colOff>
      <xdr:row>2844</xdr:row>
      <xdr:rowOff>212725</xdr:rowOff>
    </xdr:from>
    <xdr:to>
      <xdr:col>1</xdr:col>
      <xdr:colOff>511175</xdr:colOff>
      <xdr:row>2845</xdr:row>
      <xdr:rowOff>158750</xdr:rowOff>
    </xdr:to>
    <xdr:pic>
      <xdr:nvPicPr>
        <xdr:cNvPr id="8869" name="Subgraph-WLTX">
          <a:extLst>
            <a:ext uri="{FF2B5EF4-FFF2-40B4-BE49-F238E27FC236}">
              <a16:creationId xmlns:a16="http://schemas.microsoft.com/office/drawing/2014/main" id="{DE7F8501-A065-437A-9BFF-C752B8BB6751}"/>
            </a:ext>
          </a:extLst>
        </xdr:cNvPr>
        <xdr:cNvPicPr>
          <a:picLocks/>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1047750" y="1056506650"/>
          <a:ext cx="482600" cy="317500"/>
        </a:xfrm>
        <a:prstGeom prst="rect">
          <a:avLst/>
        </a:prstGeom>
      </xdr:spPr>
    </xdr:pic>
    <xdr:clientData/>
  </xdr:twoCellAnchor>
  <xdr:twoCellAnchor editAs="oneCell">
    <xdr:from>
      <xdr:col>1</xdr:col>
      <xdr:colOff>28575</xdr:colOff>
      <xdr:row>2845</xdr:row>
      <xdr:rowOff>209550</xdr:rowOff>
    </xdr:from>
    <xdr:to>
      <xdr:col>1</xdr:col>
      <xdr:colOff>511175</xdr:colOff>
      <xdr:row>2846</xdr:row>
      <xdr:rowOff>161925</xdr:rowOff>
    </xdr:to>
    <xdr:pic>
      <xdr:nvPicPr>
        <xdr:cNvPr id="8871" name="Subgraph-wis10">
          <a:extLst>
            <a:ext uri="{FF2B5EF4-FFF2-40B4-BE49-F238E27FC236}">
              <a16:creationId xmlns:a16="http://schemas.microsoft.com/office/drawing/2014/main" id="{72343647-B020-4C02-9B0B-C65AD041B37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6874950"/>
          <a:ext cx="482600" cy="317500"/>
        </a:xfrm>
        <a:prstGeom prst="rect">
          <a:avLst/>
        </a:prstGeom>
      </xdr:spPr>
    </xdr:pic>
    <xdr:clientData/>
  </xdr:twoCellAnchor>
  <xdr:twoCellAnchor editAs="oneCell">
    <xdr:from>
      <xdr:col>1</xdr:col>
      <xdr:colOff>28575</xdr:colOff>
      <xdr:row>2846</xdr:row>
      <xdr:rowOff>206375</xdr:rowOff>
    </xdr:from>
    <xdr:to>
      <xdr:col>1</xdr:col>
      <xdr:colOff>511175</xdr:colOff>
      <xdr:row>2847</xdr:row>
      <xdr:rowOff>152400</xdr:rowOff>
    </xdr:to>
    <xdr:pic>
      <xdr:nvPicPr>
        <xdr:cNvPr id="8873" name="Subgraph-wachfox">
          <a:extLst>
            <a:ext uri="{FF2B5EF4-FFF2-40B4-BE49-F238E27FC236}">
              <a16:creationId xmlns:a16="http://schemas.microsoft.com/office/drawing/2014/main" id="{A12CC205-3B9E-4BB0-B97E-2027036849B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57243250"/>
          <a:ext cx="482600" cy="317500"/>
        </a:xfrm>
        <a:prstGeom prst="rect">
          <a:avLst/>
        </a:prstGeom>
      </xdr:spPr>
    </xdr:pic>
    <xdr:clientData/>
  </xdr:twoCellAnchor>
  <xdr:twoCellAnchor editAs="oneCell">
    <xdr:from>
      <xdr:col>1</xdr:col>
      <xdr:colOff>28575</xdr:colOff>
      <xdr:row>2847</xdr:row>
      <xdr:rowOff>203200</xdr:rowOff>
    </xdr:from>
    <xdr:to>
      <xdr:col>1</xdr:col>
      <xdr:colOff>511175</xdr:colOff>
      <xdr:row>2848</xdr:row>
      <xdr:rowOff>149225</xdr:rowOff>
    </xdr:to>
    <xdr:pic>
      <xdr:nvPicPr>
        <xdr:cNvPr id="8875" name="Subgraph-KillaDivaPR">
          <a:extLst>
            <a:ext uri="{FF2B5EF4-FFF2-40B4-BE49-F238E27FC236}">
              <a16:creationId xmlns:a16="http://schemas.microsoft.com/office/drawing/2014/main" id="{8B2340B2-11CF-4854-947D-FDC3EF6386F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7611550"/>
          <a:ext cx="482600" cy="317500"/>
        </a:xfrm>
        <a:prstGeom prst="rect">
          <a:avLst/>
        </a:prstGeom>
      </xdr:spPr>
    </xdr:pic>
    <xdr:clientData/>
  </xdr:twoCellAnchor>
  <xdr:twoCellAnchor editAs="oneCell">
    <xdr:from>
      <xdr:col>1</xdr:col>
      <xdr:colOff>28575</xdr:colOff>
      <xdr:row>2848</xdr:row>
      <xdr:rowOff>200025</xdr:rowOff>
    </xdr:from>
    <xdr:to>
      <xdr:col>1</xdr:col>
      <xdr:colOff>511175</xdr:colOff>
      <xdr:row>2849</xdr:row>
      <xdr:rowOff>139700</xdr:rowOff>
    </xdr:to>
    <xdr:pic>
      <xdr:nvPicPr>
        <xdr:cNvPr id="8877" name="Subgraph-jaketapper">
          <a:extLst>
            <a:ext uri="{FF2B5EF4-FFF2-40B4-BE49-F238E27FC236}">
              <a16:creationId xmlns:a16="http://schemas.microsoft.com/office/drawing/2014/main" id="{5AF03ED6-5709-4CBC-851C-895F9822D53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57979850"/>
          <a:ext cx="482600" cy="317500"/>
        </a:xfrm>
        <a:prstGeom prst="rect">
          <a:avLst/>
        </a:prstGeom>
      </xdr:spPr>
    </xdr:pic>
    <xdr:clientData/>
  </xdr:twoCellAnchor>
  <xdr:twoCellAnchor editAs="oneCell">
    <xdr:from>
      <xdr:col>1</xdr:col>
      <xdr:colOff>28575</xdr:colOff>
      <xdr:row>2849</xdr:row>
      <xdr:rowOff>196850</xdr:rowOff>
    </xdr:from>
    <xdr:to>
      <xdr:col>1</xdr:col>
      <xdr:colOff>511175</xdr:colOff>
      <xdr:row>2850</xdr:row>
      <xdr:rowOff>142875</xdr:rowOff>
    </xdr:to>
    <xdr:pic>
      <xdr:nvPicPr>
        <xdr:cNvPr id="8879" name="Subgraph-ErrolWebber">
          <a:extLst>
            <a:ext uri="{FF2B5EF4-FFF2-40B4-BE49-F238E27FC236}">
              <a16:creationId xmlns:a16="http://schemas.microsoft.com/office/drawing/2014/main" id="{5DE96076-83CA-4013-A7D7-D6113FE7595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58348150"/>
          <a:ext cx="482600" cy="317500"/>
        </a:xfrm>
        <a:prstGeom prst="rect">
          <a:avLst/>
        </a:prstGeom>
      </xdr:spPr>
    </xdr:pic>
    <xdr:clientData/>
  </xdr:twoCellAnchor>
  <xdr:twoCellAnchor editAs="oneCell">
    <xdr:from>
      <xdr:col>1</xdr:col>
      <xdr:colOff>28575</xdr:colOff>
      <xdr:row>2850</xdr:row>
      <xdr:rowOff>193675</xdr:rowOff>
    </xdr:from>
    <xdr:to>
      <xdr:col>1</xdr:col>
      <xdr:colOff>511175</xdr:colOff>
      <xdr:row>2851</xdr:row>
      <xdr:rowOff>139700</xdr:rowOff>
    </xdr:to>
    <xdr:pic>
      <xdr:nvPicPr>
        <xdr:cNvPr id="8881" name="Subgraph-Teamsters">
          <a:extLst>
            <a:ext uri="{FF2B5EF4-FFF2-40B4-BE49-F238E27FC236}">
              <a16:creationId xmlns:a16="http://schemas.microsoft.com/office/drawing/2014/main" id="{9745CE6D-1507-4C1C-9C0E-21F6A153E0F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58716450"/>
          <a:ext cx="482600" cy="317500"/>
        </a:xfrm>
        <a:prstGeom prst="rect">
          <a:avLst/>
        </a:prstGeom>
      </xdr:spPr>
    </xdr:pic>
    <xdr:clientData/>
  </xdr:twoCellAnchor>
  <xdr:twoCellAnchor editAs="oneCell">
    <xdr:from>
      <xdr:col>1</xdr:col>
      <xdr:colOff>28575</xdr:colOff>
      <xdr:row>2851</xdr:row>
      <xdr:rowOff>190500</xdr:rowOff>
    </xdr:from>
    <xdr:to>
      <xdr:col>1</xdr:col>
      <xdr:colOff>511175</xdr:colOff>
      <xdr:row>2852</xdr:row>
      <xdr:rowOff>142875</xdr:rowOff>
    </xdr:to>
    <xdr:pic>
      <xdr:nvPicPr>
        <xdr:cNvPr id="8883" name="Subgraph-K9Sid">
          <a:extLst>
            <a:ext uri="{FF2B5EF4-FFF2-40B4-BE49-F238E27FC236}">
              <a16:creationId xmlns:a16="http://schemas.microsoft.com/office/drawing/2014/main" id="{B3BDD514-63DE-4447-8D4D-73E819306F8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59084750"/>
          <a:ext cx="482600" cy="317500"/>
        </a:xfrm>
        <a:prstGeom prst="rect">
          <a:avLst/>
        </a:prstGeom>
      </xdr:spPr>
    </xdr:pic>
    <xdr:clientData/>
  </xdr:twoCellAnchor>
  <xdr:twoCellAnchor editAs="oneCell">
    <xdr:from>
      <xdr:col>1</xdr:col>
      <xdr:colOff>28575</xdr:colOff>
      <xdr:row>2852</xdr:row>
      <xdr:rowOff>187325</xdr:rowOff>
    </xdr:from>
    <xdr:to>
      <xdr:col>1</xdr:col>
      <xdr:colOff>511175</xdr:colOff>
      <xdr:row>2853</xdr:row>
      <xdr:rowOff>133350</xdr:rowOff>
    </xdr:to>
    <xdr:pic>
      <xdr:nvPicPr>
        <xdr:cNvPr id="8885" name="Subgraph-renee_wheatley">
          <a:extLst>
            <a:ext uri="{FF2B5EF4-FFF2-40B4-BE49-F238E27FC236}">
              <a16:creationId xmlns:a16="http://schemas.microsoft.com/office/drawing/2014/main" id="{0855E0C6-3221-46BC-9A14-3D823301160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59453050"/>
          <a:ext cx="482600" cy="317500"/>
        </a:xfrm>
        <a:prstGeom prst="rect">
          <a:avLst/>
        </a:prstGeom>
      </xdr:spPr>
    </xdr:pic>
    <xdr:clientData/>
  </xdr:twoCellAnchor>
  <xdr:twoCellAnchor editAs="oneCell">
    <xdr:from>
      <xdr:col>1</xdr:col>
      <xdr:colOff>28575</xdr:colOff>
      <xdr:row>2853</xdr:row>
      <xdr:rowOff>184150</xdr:rowOff>
    </xdr:from>
    <xdr:to>
      <xdr:col>1</xdr:col>
      <xdr:colOff>511175</xdr:colOff>
      <xdr:row>2854</xdr:row>
      <xdr:rowOff>130175</xdr:rowOff>
    </xdr:to>
    <xdr:pic>
      <xdr:nvPicPr>
        <xdr:cNvPr id="8887" name="Subgraph-CKingeryEvents">
          <a:extLst>
            <a:ext uri="{FF2B5EF4-FFF2-40B4-BE49-F238E27FC236}">
              <a16:creationId xmlns:a16="http://schemas.microsoft.com/office/drawing/2014/main" id="{200F530E-1AAD-4703-A079-141B7414B28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59821350"/>
          <a:ext cx="482600" cy="317500"/>
        </a:xfrm>
        <a:prstGeom prst="rect">
          <a:avLst/>
        </a:prstGeom>
      </xdr:spPr>
    </xdr:pic>
    <xdr:clientData/>
  </xdr:twoCellAnchor>
  <xdr:twoCellAnchor editAs="oneCell">
    <xdr:from>
      <xdr:col>1</xdr:col>
      <xdr:colOff>28575</xdr:colOff>
      <xdr:row>2854</xdr:row>
      <xdr:rowOff>180975</xdr:rowOff>
    </xdr:from>
    <xdr:to>
      <xdr:col>1</xdr:col>
      <xdr:colOff>511175</xdr:colOff>
      <xdr:row>2855</xdr:row>
      <xdr:rowOff>120650</xdr:rowOff>
    </xdr:to>
    <xdr:pic>
      <xdr:nvPicPr>
        <xdr:cNvPr id="8889" name="Subgraph-jirs89">
          <a:extLst>
            <a:ext uri="{FF2B5EF4-FFF2-40B4-BE49-F238E27FC236}">
              <a16:creationId xmlns:a16="http://schemas.microsoft.com/office/drawing/2014/main" id="{226A30BD-6363-4D80-BD24-D866CF24B8D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0189650"/>
          <a:ext cx="482600" cy="317500"/>
        </a:xfrm>
        <a:prstGeom prst="rect">
          <a:avLst/>
        </a:prstGeom>
      </xdr:spPr>
    </xdr:pic>
    <xdr:clientData/>
  </xdr:twoCellAnchor>
  <xdr:twoCellAnchor editAs="oneCell">
    <xdr:from>
      <xdr:col>1</xdr:col>
      <xdr:colOff>28575</xdr:colOff>
      <xdr:row>2855</xdr:row>
      <xdr:rowOff>177800</xdr:rowOff>
    </xdr:from>
    <xdr:to>
      <xdr:col>1</xdr:col>
      <xdr:colOff>511175</xdr:colOff>
      <xdr:row>2856</xdr:row>
      <xdr:rowOff>123825</xdr:rowOff>
    </xdr:to>
    <xdr:pic>
      <xdr:nvPicPr>
        <xdr:cNvPr id="8891" name="Subgraph-Cherished081">
          <a:extLst>
            <a:ext uri="{FF2B5EF4-FFF2-40B4-BE49-F238E27FC236}">
              <a16:creationId xmlns:a16="http://schemas.microsoft.com/office/drawing/2014/main" id="{120DB758-4CCE-4D6E-8A39-673E3481380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0557950"/>
          <a:ext cx="482600" cy="317500"/>
        </a:xfrm>
        <a:prstGeom prst="rect">
          <a:avLst/>
        </a:prstGeom>
      </xdr:spPr>
    </xdr:pic>
    <xdr:clientData/>
  </xdr:twoCellAnchor>
  <xdr:twoCellAnchor editAs="oneCell">
    <xdr:from>
      <xdr:col>1</xdr:col>
      <xdr:colOff>28575</xdr:colOff>
      <xdr:row>2856</xdr:row>
      <xdr:rowOff>174625</xdr:rowOff>
    </xdr:from>
    <xdr:to>
      <xdr:col>1</xdr:col>
      <xdr:colOff>511175</xdr:colOff>
      <xdr:row>2857</xdr:row>
      <xdr:rowOff>120650</xdr:rowOff>
    </xdr:to>
    <xdr:pic>
      <xdr:nvPicPr>
        <xdr:cNvPr id="8893" name="Subgraph-allenconnelly12">
          <a:extLst>
            <a:ext uri="{FF2B5EF4-FFF2-40B4-BE49-F238E27FC236}">
              <a16:creationId xmlns:a16="http://schemas.microsoft.com/office/drawing/2014/main" id="{29571A0C-813B-494A-8955-E431608B9FD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0926250"/>
          <a:ext cx="482600" cy="317500"/>
        </a:xfrm>
        <a:prstGeom prst="rect">
          <a:avLst/>
        </a:prstGeom>
      </xdr:spPr>
    </xdr:pic>
    <xdr:clientData/>
  </xdr:twoCellAnchor>
  <xdr:twoCellAnchor editAs="oneCell">
    <xdr:from>
      <xdr:col>1</xdr:col>
      <xdr:colOff>28575</xdr:colOff>
      <xdr:row>2857</xdr:row>
      <xdr:rowOff>171450</xdr:rowOff>
    </xdr:from>
    <xdr:to>
      <xdr:col>1</xdr:col>
      <xdr:colOff>511175</xdr:colOff>
      <xdr:row>2858</xdr:row>
      <xdr:rowOff>123825</xdr:rowOff>
    </xdr:to>
    <xdr:pic>
      <xdr:nvPicPr>
        <xdr:cNvPr id="8895" name="Subgraph-queennaija">
          <a:extLst>
            <a:ext uri="{FF2B5EF4-FFF2-40B4-BE49-F238E27FC236}">
              <a16:creationId xmlns:a16="http://schemas.microsoft.com/office/drawing/2014/main" id="{5861A254-A1E7-4EEE-9561-EB3E38D13AD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1294550"/>
          <a:ext cx="482600" cy="317500"/>
        </a:xfrm>
        <a:prstGeom prst="rect">
          <a:avLst/>
        </a:prstGeom>
      </xdr:spPr>
    </xdr:pic>
    <xdr:clientData/>
  </xdr:twoCellAnchor>
  <xdr:twoCellAnchor editAs="oneCell">
    <xdr:from>
      <xdr:col>1</xdr:col>
      <xdr:colOff>28575</xdr:colOff>
      <xdr:row>2858</xdr:row>
      <xdr:rowOff>168275</xdr:rowOff>
    </xdr:from>
    <xdr:to>
      <xdr:col>1</xdr:col>
      <xdr:colOff>511175</xdr:colOff>
      <xdr:row>2859</xdr:row>
      <xdr:rowOff>114300</xdr:rowOff>
    </xdr:to>
    <xdr:pic>
      <xdr:nvPicPr>
        <xdr:cNvPr id="8897" name="Subgraph-DCComics">
          <a:extLst>
            <a:ext uri="{FF2B5EF4-FFF2-40B4-BE49-F238E27FC236}">
              <a16:creationId xmlns:a16="http://schemas.microsoft.com/office/drawing/2014/main" id="{C7922E78-F5F7-4A1F-8A44-2BDA0A08485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1662850"/>
          <a:ext cx="482600" cy="317500"/>
        </a:xfrm>
        <a:prstGeom prst="rect">
          <a:avLst/>
        </a:prstGeom>
      </xdr:spPr>
    </xdr:pic>
    <xdr:clientData/>
  </xdr:twoCellAnchor>
  <xdr:twoCellAnchor editAs="oneCell">
    <xdr:from>
      <xdr:col>1</xdr:col>
      <xdr:colOff>28575</xdr:colOff>
      <xdr:row>2859</xdr:row>
      <xdr:rowOff>165100</xdr:rowOff>
    </xdr:from>
    <xdr:to>
      <xdr:col>1</xdr:col>
      <xdr:colOff>511175</xdr:colOff>
      <xdr:row>2860</xdr:row>
      <xdr:rowOff>111125</xdr:rowOff>
    </xdr:to>
    <xdr:pic>
      <xdr:nvPicPr>
        <xdr:cNvPr id="8899" name="Subgraph-KentuckyGoddess">
          <a:extLst>
            <a:ext uri="{FF2B5EF4-FFF2-40B4-BE49-F238E27FC236}">
              <a16:creationId xmlns:a16="http://schemas.microsoft.com/office/drawing/2014/main" id="{F8DE311F-4CF2-4BD7-ADEE-BFFBEA72395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2031150"/>
          <a:ext cx="482600" cy="317500"/>
        </a:xfrm>
        <a:prstGeom prst="rect">
          <a:avLst/>
        </a:prstGeom>
      </xdr:spPr>
    </xdr:pic>
    <xdr:clientData/>
  </xdr:twoCellAnchor>
  <xdr:twoCellAnchor editAs="oneCell">
    <xdr:from>
      <xdr:col>1</xdr:col>
      <xdr:colOff>28575</xdr:colOff>
      <xdr:row>2860</xdr:row>
      <xdr:rowOff>161925</xdr:rowOff>
    </xdr:from>
    <xdr:to>
      <xdr:col>1</xdr:col>
      <xdr:colOff>511175</xdr:colOff>
      <xdr:row>2861</xdr:row>
      <xdr:rowOff>101600</xdr:rowOff>
    </xdr:to>
    <xdr:pic>
      <xdr:nvPicPr>
        <xdr:cNvPr id="8901" name="Subgraph-John08588727">
          <a:extLst>
            <a:ext uri="{FF2B5EF4-FFF2-40B4-BE49-F238E27FC236}">
              <a16:creationId xmlns:a16="http://schemas.microsoft.com/office/drawing/2014/main" id="{4B0A96EA-4831-4BCD-B961-A00FD7208EC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2399450"/>
          <a:ext cx="482600" cy="317500"/>
        </a:xfrm>
        <a:prstGeom prst="rect">
          <a:avLst/>
        </a:prstGeom>
      </xdr:spPr>
    </xdr:pic>
    <xdr:clientData/>
  </xdr:twoCellAnchor>
  <xdr:twoCellAnchor editAs="oneCell">
    <xdr:from>
      <xdr:col>1</xdr:col>
      <xdr:colOff>28575</xdr:colOff>
      <xdr:row>2861</xdr:row>
      <xdr:rowOff>158750</xdr:rowOff>
    </xdr:from>
    <xdr:to>
      <xdr:col>1</xdr:col>
      <xdr:colOff>511175</xdr:colOff>
      <xdr:row>2862</xdr:row>
      <xdr:rowOff>104775</xdr:rowOff>
    </xdr:to>
    <xdr:pic>
      <xdr:nvPicPr>
        <xdr:cNvPr id="8903" name="Subgraph-officer_jill">
          <a:extLst>
            <a:ext uri="{FF2B5EF4-FFF2-40B4-BE49-F238E27FC236}">
              <a16:creationId xmlns:a16="http://schemas.microsoft.com/office/drawing/2014/main" id="{A22E66F9-4E75-4E69-BA21-B79BE40F51A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2767750"/>
          <a:ext cx="482600" cy="317500"/>
        </a:xfrm>
        <a:prstGeom prst="rect">
          <a:avLst/>
        </a:prstGeom>
      </xdr:spPr>
    </xdr:pic>
    <xdr:clientData/>
  </xdr:twoCellAnchor>
  <xdr:twoCellAnchor editAs="oneCell">
    <xdr:from>
      <xdr:col>1</xdr:col>
      <xdr:colOff>28575</xdr:colOff>
      <xdr:row>2862</xdr:row>
      <xdr:rowOff>155575</xdr:rowOff>
    </xdr:from>
    <xdr:to>
      <xdr:col>1</xdr:col>
      <xdr:colOff>511175</xdr:colOff>
      <xdr:row>2863</xdr:row>
      <xdr:rowOff>101600</xdr:rowOff>
    </xdr:to>
    <xdr:pic>
      <xdr:nvPicPr>
        <xdr:cNvPr id="8905" name="Subgraph-drdavidsamadi">
          <a:extLst>
            <a:ext uri="{FF2B5EF4-FFF2-40B4-BE49-F238E27FC236}">
              <a16:creationId xmlns:a16="http://schemas.microsoft.com/office/drawing/2014/main" id="{863E54E2-86D2-4ECB-B608-347FB17FABA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3136050"/>
          <a:ext cx="482600" cy="317500"/>
        </a:xfrm>
        <a:prstGeom prst="rect">
          <a:avLst/>
        </a:prstGeom>
      </xdr:spPr>
    </xdr:pic>
    <xdr:clientData/>
  </xdr:twoCellAnchor>
  <xdr:twoCellAnchor editAs="oneCell">
    <xdr:from>
      <xdr:col>1</xdr:col>
      <xdr:colOff>28575</xdr:colOff>
      <xdr:row>2863</xdr:row>
      <xdr:rowOff>152400</xdr:rowOff>
    </xdr:from>
    <xdr:to>
      <xdr:col>1</xdr:col>
      <xdr:colOff>511175</xdr:colOff>
      <xdr:row>2864</xdr:row>
      <xdr:rowOff>104775</xdr:rowOff>
    </xdr:to>
    <xdr:pic>
      <xdr:nvPicPr>
        <xdr:cNvPr id="8907" name="Subgraph-KerryRSchmidt69">
          <a:extLst>
            <a:ext uri="{FF2B5EF4-FFF2-40B4-BE49-F238E27FC236}">
              <a16:creationId xmlns:a16="http://schemas.microsoft.com/office/drawing/2014/main" id="{D86CF171-CE68-47E4-AE4B-B3841510A1C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3504350"/>
          <a:ext cx="482600" cy="317500"/>
        </a:xfrm>
        <a:prstGeom prst="rect">
          <a:avLst/>
        </a:prstGeom>
      </xdr:spPr>
    </xdr:pic>
    <xdr:clientData/>
  </xdr:twoCellAnchor>
  <xdr:twoCellAnchor editAs="oneCell">
    <xdr:from>
      <xdr:col>1</xdr:col>
      <xdr:colOff>28575</xdr:colOff>
      <xdr:row>2864</xdr:row>
      <xdr:rowOff>149225</xdr:rowOff>
    </xdr:from>
    <xdr:to>
      <xdr:col>1</xdr:col>
      <xdr:colOff>511175</xdr:colOff>
      <xdr:row>2865</xdr:row>
      <xdr:rowOff>95250</xdr:rowOff>
    </xdr:to>
    <xdr:pic>
      <xdr:nvPicPr>
        <xdr:cNvPr id="8909" name="Subgraph-__LAMark">
          <a:extLst>
            <a:ext uri="{FF2B5EF4-FFF2-40B4-BE49-F238E27FC236}">
              <a16:creationId xmlns:a16="http://schemas.microsoft.com/office/drawing/2014/main" id="{0AC5B13F-723C-4D61-9E62-A2E3FD39941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3872650"/>
          <a:ext cx="482600" cy="317500"/>
        </a:xfrm>
        <a:prstGeom prst="rect">
          <a:avLst/>
        </a:prstGeom>
      </xdr:spPr>
    </xdr:pic>
    <xdr:clientData/>
  </xdr:twoCellAnchor>
  <xdr:twoCellAnchor editAs="oneCell">
    <xdr:from>
      <xdr:col>1</xdr:col>
      <xdr:colOff>28575</xdr:colOff>
      <xdr:row>2865</xdr:row>
      <xdr:rowOff>146050</xdr:rowOff>
    </xdr:from>
    <xdr:to>
      <xdr:col>1</xdr:col>
      <xdr:colOff>511175</xdr:colOff>
      <xdr:row>2866</xdr:row>
      <xdr:rowOff>92075</xdr:rowOff>
    </xdr:to>
    <xdr:pic>
      <xdr:nvPicPr>
        <xdr:cNvPr id="8911" name="Subgraph-CampRisenNation">
          <a:extLst>
            <a:ext uri="{FF2B5EF4-FFF2-40B4-BE49-F238E27FC236}">
              <a16:creationId xmlns:a16="http://schemas.microsoft.com/office/drawing/2014/main" id="{E72D556C-31A9-42AD-B08B-62085BA7D4A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4240950"/>
          <a:ext cx="482600" cy="317500"/>
        </a:xfrm>
        <a:prstGeom prst="rect">
          <a:avLst/>
        </a:prstGeom>
      </xdr:spPr>
    </xdr:pic>
    <xdr:clientData/>
  </xdr:twoCellAnchor>
  <xdr:twoCellAnchor editAs="oneCell">
    <xdr:from>
      <xdr:col>1</xdr:col>
      <xdr:colOff>28575</xdr:colOff>
      <xdr:row>2866</xdr:row>
      <xdr:rowOff>142875</xdr:rowOff>
    </xdr:from>
    <xdr:to>
      <xdr:col>1</xdr:col>
      <xdr:colOff>511175</xdr:colOff>
      <xdr:row>2867</xdr:row>
      <xdr:rowOff>82550</xdr:rowOff>
    </xdr:to>
    <xdr:pic>
      <xdr:nvPicPr>
        <xdr:cNvPr id="8913" name="Subgraph-Acidfast1">
          <a:extLst>
            <a:ext uri="{FF2B5EF4-FFF2-40B4-BE49-F238E27FC236}">
              <a16:creationId xmlns:a16="http://schemas.microsoft.com/office/drawing/2014/main" id="{B816E804-C6B6-4CAE-9766-0042747727C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4609250"/>
          <a:ext cx="482600" cy="317500"/>
        </a:xfrm>
        <a:prstGeom prst="rect">
          <a:avLst/>
        </a:prstGeom>
      </xdr:spPr>
    </xdr:pic>
    <xdr:clientData/>
  </xdr:twoCellAnchor>
  <xdr:twoCellAnchor editAs="oneCell">
    <xdr:from>
      <xdr:col>1</xdr:col>
      <xdr:colOff>28575</xdr:colOff>
      <xdr:row>2867</xdr:row>
      <xdr:rowOff>139700</xdr:rowOff>
    </xdr:from>
    <xdr:to>
      <xdr:col>1</xdr:col>
      <xdr:colOff>511175</xdr:colOff>
      <xdr:row>2868</xdr:row>
      <xdr:rowOff>85725</xdr:rowOff>
    </xdr:to>
    <xdr:pic>
      <xdr:nvPicPr>
        <xdr:cNvPr id="8915" name="Subgraph-StLNetworkGuru2">
          <a:extLst>
            <a:ext uri="{FF2B5EF4-FFF2-40B4-BE49-F238E27FC236}">
              <a16:creationId xmlns:a16="http://schemas.microsoft.com/office/drawing/2014/main" id="{75013F7A-A48D-474D-95E4-C39C998D025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4977550"/>
          <a:ext cx="482600" cy="317500"/>
        </a:xfrm>
        <a:prstGeom prst="rect">
          <a:avLst/>
        </a:prstGeom>
      </xdr:spPr>
    </xdr:pic>
    <xdr:clientData/>
  </xdr:twoCellAnchor>
  <xdr:twoCellAnchor editAs="oneCell">
    <xdr:from>
      <xdr:col>1</xdr:col>
      <xdr:colOff>28575</xdr:colOff>
      <xdr:row>2868</xdr:row>
      <xdr:rowOff>136525</xdr:rowOff>
    </xdr:from>
    <xdr:to>
      <xdr:col>1</xdr:col>
      <xdr:colOff>511175</xdr:colOff>
      <xdr:row>2869</xdr:row>
      <xdr:rowOff>82550</xdr:rowOff>
    </xdr:to>
    <xdr:pic>
      <xdr:nvPicPr>
        <xdr:cNvPr id="8917" name="Subgraph-danV_09554">
          <a:extLst>
            <a:ext uri="{FF2B5EF4-FFF2-40B4-BE49-F238E27FC236}">
              <a16:creationId xmlns:a16="http://schemas.microsoft.com/office/drawing/2014/main" id="{45345FA3-C534-4E0D-A6EF-4E51EDA0FBD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65345850"/>
          <a:ext cx="482600" cy="317500"/>
        </a:xfrm>
        <a:prstGeom prst="rect">
          <a:avLst/>
        </a:prstGeom>
      </xdr:spPr>
    </xdr:pic>
    <xdr:clientData/>
  </xdr:twoCellAnchor>
  <xdr:twoCellAnchor editAs="oneCell">
    <xdr:from>
      <xdr:col>1</xdr:col>
      <xdr:colOff>28575</xdr:colOff>
      <xdr:row>2869</xdr:row>
      <xdr:rowOff>133350</xdr:rowOff>
    </xdr:from>
    <xdr:to>
      <xdr:col>1</xdr:col>
      <xdr:colOff>511175</xdr:colOff>
      <xdr:row>2870</xdr:row>
      <xdr:rowOff>85725</xdr:rowOff>
    </xdr:to>
    <xdr:pic>
      <xdr:nvPicPr>
        <xdr:cNvPr id="8919" name="Subgraph-jeffkatzshow">
          <a:extLst>
            <a:ext uri="{FF2B5EF4-FFF2-40B4-BE49-F238E27FC236}">
              <a16:creationId xmlns:a16="http://schemas.microsoft.com/office/drawing/2014/main" id="{24B593E4-66E8-4E0D-85BA-A009107904B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5714150"/>
          <a:ext cx="482600" cy="317500"/>
        </a:xfrm>
        <a:prstGeom prst="rect">
          <a:avLst/>
        </a:prstGeom>
      </xdr:spPr>
    </xdr:pic>
    <xdr:clientData/>
  </xdr:twoCellAnchor>
  <xdr:twoCellAnchor editAs="oneCell">
    <xdr:from>
      <xdr:col>1</xdr:col>
      <xdr:colOff>28575</xdr:colOff>
      <xdr:row>2870</xdr:row>
      <xdr:rowOff>130175</xdr:rowOff>
    </xdr:from>
    <xdr:to>
      <xdr:col>1</xdr:col>
      <xdr:colOff>511175</xdr:colOff>
      <xdr:row>2871</xdr:row>
      <xdr:rowOff>76200</xdr:rowOff>
    </xdr:to>
    <xdr:pic>
      <xdr:nvPicPr>
        <xdr:cNvPr id="8921" name="Subgraph-BlueWalkPoconos">
          <a:extLst>
            <a:ext uri="{FF2B5EF4-FFF2-40B4-BE49-F238E27FC236}">
              <a16:creationId xmlns:a16="http://schemas.microsoft.com/office/drawing/2014/main" id="{0641F29D-C855-482D-979D-1913E48F4CC9}"/>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66082450"/>
          <a:ext cx="482600" cy="317500"/>
        </a:xfrm>
        <a:prstGeom prst="rect">
          <a:avLst/>
        </a:prstGeom>
      </xdr:spPr>
    </xdr:pic>
    <xdr:clientData/>
  </xdr:twoCellAnchor>
  <xdr:twoCellAnchor editAs="oneCell">
    <xdr:from>
      <xdr:col>1</xdr:col>
      <xdr:colOff>28575</xdr:colOff>
      <xdr:row>2871</xdr:row>
      <xdr:rowOff>127000</xdr:rowOff>
    </xdr:from>
    <xdr:to>
      <xdr:col>1</xdr:col>
      <xdr:colOff>511175</xdr:colOff>
      <xdr:row>2872</xdr:row>
      <xdr:rowOff>73025</xdr:rowOff>
    </xdr:to>
    <xdr:pic>
      <xdr:nvPicPr>
        <xdr:cNvPr id="8923" name="Subgraph-woodward_roxie">
          <a:extLst>
            <a:ext uri="{FF2B5EF4-FFF2-40B4-BE49-F238E27FC236}">
              <a16:creationId xmlns:a16="http://schemas.microsoft.com/office/drawing/2014/main" id="{685C9CB7-7121-4BAD-BDEC-D7455CAE6E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6450750"/>
          <a:ext cx="482600" cy="317500"/>
        </a:xfrm>
        <a:prstGeom prst="rect">
          <a:avLst/>
        </a:prstGeom>
      </xdr:spPr>
    </xdr:pic>
    <xdr:clientData/>
  </xdr:twoCellAnchor>
  <xdr:twoCellAnchor editAs="oneCell">
    <xdr:from>
      <xdr:col>1</xdr:col>
      <xdr:colOff>28575</xdr:colOff>
      <xdr:row>2872</xdr:row>
      <xdr:rowOff>123825</xdr:rowOff>
    </xdr:from>
    <xdr:to>
      <xdr:col>1</xdr:col>
      <xdr:colOff>511175</xdr:colOff>
      <xdr:row>2873</xdr:row>
      <xdr:rowOff>63500</xdr:rowOff>
    </xdr:to>
    <xdr:pic>
      <xdr:nvPicPr>
        <xdr:cNvPr id="8925" name="Subgraph-CHP_HQ">
          <a:extLst>
            <a:ext uri="{FF2B5EF4-FFF2-40B4-BE49-F238E27FC236}">
              <a16:creationId xmlns:a16="http://schemas.microsoft.com/office/drawing/2014/main" id="{81F057E1-8BB1-402E-8E0C-AE41F2D4E87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6819050"/>
          <a:ext cx="482600" cy="317500"/>
        </a:xfrm>
        <a:prstGeom prst="rect">
          <a:avLst/>
        </a:prstGeom>
      </xdr:spPr>
    </xdr:pic>
    <xdr:clientData/>
  </xdr:twoCellAnchor>
  <xdr:twoCellAnchor editAs="oneCell">
    <xdr:from>
      <xdr:col>1</xdr:col>
      <xdr:colOff>28575</xdr:colOff>
      <xdr:row>2873</xdr:row>
      <xdr:rowOff>120650</xdr:rowOff>
    </xdr:from>
    <xdr:to>
      <xdr:col>1</xdr:col>
      <xdr:colOff>511175</xdr:colOff>
      <xdr:row>2874</xdr:row>
      <xdr:rowOff>66675</xdr:rowOff>
    </xdr:to>
    <xdr:pic>
      <xdr:nvPicPr>
        <xdr:cNvPr id="8927" name="Subgraph-michellemalkin">
          <a:extLst>
            <a:ext uri="{FF2B5EF4-FFF2-40B4-BE49-F238E27FC236}">
              <a16:creationId xmlns:a16="http://schemas.microsoft.com/office/drawing/2014/main" id="{1C186156-EF58-4144-9496-4532C29FFCD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7187350"/>
          <a:ext cx="482600" cy="317500"/>
        </a:xfrm>
        <a:prstGeom prst="rect">
          <a:avLst/>
        </a:prstGeom>
      </xdr:spPr>
    </xdr:pic>
    <xdr:clientData/>
  </xdr:twoCellAnchor>
  <xdr:twoCellAnchor editAs="oneCell">
    <xdr:from>
      <xdr:col>1</xdr:col>
      <xdr:colOff>28575</xdr:colOff>
      <xdr:row>2874</xdr:row>
      <xdr:rowOff>117475</xdr:rowOff>
    </xdr:from>
    <xdr:to>
      <xdr:col>1</xdr:col>
      <xdr:colOff>511175</xdr:colOff>
      <xdr:row>2875</xdr:row>
      <xdr:rowOff>63500</xdr:rowOff>
    </xdr:to>
    <xdr:pic>
      <xdr:nvPicPr>
        <xdr:cNvPr id="8929" name="Subgraph-cvpayne">
          <a:extLst>
            <a:ext uri="{FF2B5EF4-FFF2-40B4-BE49-F238E27FC236}">
              <a16:creationId xmlns:a16="http://schemas.microsoft.com/office/drawing/2014/main" id="{E3B95A31-0711-43F0-94B2-DE950A4AF49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7555650"/>
          <a:ext cx="482600" cy="317500"/>
        </a:xfrm>
        <a:prstGeom prst="rect">
          <a:avLst/>
        </a:prstGeom>
      </xdr:spPr>
    </xdr:pic>
    <xdr:clientData/>
  </xdr:twoCellAnchor>
  <xdr:twoCellAnchor editAs="oneCell">
    <xdr:from>
      <xdr:col>1</xdr:col>
      <xdr:colOff>28575</xdr:colOff>
      <xdr:row>2875</xdr:row>
      <xdr:rowOff>114300</xdr:rowOff>
    </xdr:from>
    <xdr:to>
      <xdr:col>1</xdr:col>
      <xdr:colOff>511175</xdr:colOff>
      <xdr:row>2876</xdr:row>
      <xdr:rowOff>66675</xdr:rowOff>
    </xdr:to>
    <xdr:pic>
      <xdr:nvPicPr>
        <xdr:cNvPr id="8931" name="Subgraph-KayaJones">
          <a:extLst>
            <a:ext uri="{FF2B5EF4-FFF2-40B4-BE49-F238E27FC236}">
              <a16:creationId xmlns:a16="http://schemas.microsoft.com/office/drawing/2014/main" id="{80C1BB8B-A7E7-4E0F-A307-C2FB0622E1D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7923950"/>
          <a:ext cx="482600" cy="317500"/>
        </a:xfrm>
        <a:prstGeom prst="rect">
          <a:avLst/>
        </a:prstGeom>
      </xdr:spPr>
    </xdr:pic>
    <xdr:clientData/>
  </xdr:twoCellAnchor>
  <xdr:twoCellAnchor editAs="oneCell">
    <xdr:from>
      <xdr:col>1</xdr:col>
      <xdr:colOff>28575</xdr:colOff>
      <xdr:row>2876</xdr:row>
      <xdr:rowOff>111125</xdr:rowOff>
    </xdr:from>
    <xdr:to>
      <xdr:col>1</xdr:col>
      <xdr:colOff>511175</xdr:colOff>
      <xdr:row>2877</xdr:row>
      <xdr:rowOff>57150</xdr:rowOff>
    </xdr:to>
    <xdr:pic>
      <xdr:nvPicPr>
        <xdr:cNvPr id="8933" name="Subgraph-BlueIrishAngel">
          <a:extLst>
            <a:ext uri="{FF2B5EF4-FFF2-40B4-BE49-F238E27FC236}">
              <a16:creationId xmlns:a16="http://schemas.microsoft.com/office/drawing/2014/main" id="{11B88635-F7D4-421C-9F4E-552F9EED6EE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68292250"/>
          <a:ext cx="482600" cy="317500"/>
        </a:xfrm>
        <a:prstGeom prst="rect">
          <a:avLst/>
        </a:prstGeom>
      </xdr:spPr>
    </xdr:pic>
    <xdr:clientData/>
  </xdr:twoCellAnchor>
  <xdr:twoCellAnchor editAs="oneCell">
    <xdr:from>
      <xdr:col>1</xdr:col>
      <xdr:colOff>28575</xdr:colOff>
      <xdr:row>2877</xdr:row>
      <xdr:rowOff>107950</xdr:rowOff>
    </xdr:from>
    <xdr:to>
      <xdr:col>1</xdr:col>
      <xdr:colOff>511175</xdr:colOff>
      <xdr:row>2878</xdr:row>
      <xdr:rowOff>53975</xdr:rowOff>
    </xdr:to>
    <xdr:pic>
      <xdr:nvPicPr>
        <xdr:cNvPr id="8935" name="Subgraph-JesseKellyDC">
          <a:extLst>
            <a:ext uri="{FF2B5EF4-FFF2-40B4-BE49-F238E27FC236}">
              <a16:creationId xmlns:a16="http://schemas.microsoft.com/office/drawing/2014/main" id="{870D3E9A-F7C8-4B83-B0DE-15753F9842F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68660550"/>
          <a:ext cx="482600" cy="317500"/>
        </a:xfrm>
        <a:prstGeom prst="rect">
          <a:avLst/>
        </a:prstGeom>
      </xdr:spPr>
    </xdr:pic>
    <xdr:clientData/>
  </xdr:twoCellAnchor>
  <xdr:twoCellAnchor editAs="oneCell">
    <xdr:from>
      <xdr:col>1</xdr:col>
      <xdr:colOff>28575</xdr:colOff>
      <xdr:row>2878</xdr:row>
      <xdr:rowOff>104775</xdr:rowOff>
    </xdr:from>
    <xdr:to>
      <xdr:col>1</xdr:col>
      <xdr:colOff>511175</xdr:colOff>
      <xdr:row>2879</xdr:row>
      <xdr:rowOff>44450</xdr:rowOff>
    </xdr:to>
    <xdr:pic>
      <xdr:nvPicPr>
        <xdr:cNvPr id="8937" name="Subgraph-debbiemacaluso">
          <a:extLst>
            <a:ext uri="{FF2B5EF4-FFF2-40B4-BE49-F238E27FC236}">
              <a16:creationId xmlns:a16="http://schemas.microsoft.com/office/drawing/2014/main" id="{B71EB5AB-4B67-4AEB-9A6A-AC5CC41B316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9028850"/>
          <a:ext cx="482600" cy="317500"/>
        </a:xfrm>
        <a:prstGeom prst="rect">
          <a:avLst/>
        </a:prstGeom>
      </xdr:spPr>
    </xdr:pic>
    <xdr:clientData/>
  </xdr:twoCellAnchor>
  <xdr:twoCellAnchor editAs="oneCell">
    <xdr:from>
      <xdr:col>1</xdr:col>
      <xdr:colOff>28575</xdr:colOff>
      <xdr:row>2879</xdr:row>
      <xdr:rowOff>101600</xdr:rowOff>
    </xdr:from>
    <xdr:to>
      <xdr:col>1</xdr:col>
      <xdr:colOff>511175</xdr:colOff>
      <xdr:row>2880</xdr:row>
      <xdr:rowOff>47625</xdr:rowOff>
    </xdr:to>
    <xdr:pic>
      <xdr:nvPicPr>
        <xdr:cNvPr id="8939" name="Subgraph-Walmart">
          <a:extLst>
            <a:ext uri="{FF2B5EF4-FFF2-40B4-BE49-F238E27FC236}">
              <a16:creationId xmlns:a16="http://schemas.microsoft.com/office/drawing/2014/main" id="{B108299B-FA5E-4EFD-9765-6D3F172CA83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69397150"/>
          <a:ext cx="482600" cy="317500"/>
        </a:xfrm>
        <a:prstGeom prst="rect">
          <a:avLst/>
        </a:prstGeom>
      </xdr:spPr>
    </xdr:pic>
    <xdr:clientData/>
  </xdr:twoCellAnchor>
  <xdr:twoCellAnchor editAs="oneCell">
    <xdr:from>
      <xdr:col>1</xdr:col>
      <xdr:colOff>28575</xdr:colOff>
      <xdr:row>2880</xdr:row>
      <xdr:rowOff>98425</xdr:rowOff>
    </xdr:from>
    <xdr:to>
      <xdr:col>1</xdr:col>
      <xdr:colOff>511175</xdr:colOff>
      <xdr:row>2881</xdr:row>
      <xdr:rowOff>44450</xdr:rowOff>
    </xdr:to>
    <xdr:pic>
      <xdr:nvPicPr>
        <xdr:cNvPr id="8941" name="Subgraph-Target">
          <a:extLst>
            <a:ext uri="{FF2B5EF4-FFF2-40B4-BE49-F238E27FC236}">
              <a16:creationId xmlns:a16="http://schemas.microsoft.com/office/drawing/2014/main" id="{5B45F8F4-011F-4CB0-9B5D-E11D52286C0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69765450"/>
          <a:ext cx="482600" cy="317500"/>
        </a:xfrm>
        <a:prstGeom prst="rect">
          <a:avLst/>
        </a:prstGeom>
      </xdr:spPr>
    </xdr:pic>
    <xdr:clientData/>
  </xdr:twoCellAnchor>
  <xdr:twoCellAnchor editAs="oneCell">
    <xdr:from>
      <xdr:col>1</xdr:col>
      <xdr:colOff>28575</xdr:colOff>
      <xdr:row>2881</xdr:row>
      <xdr:rowOff>95250</xdr:rowOff>
    </xdr:from>
    <xdr:to>
      <xdr:col>1</xdr:col>
      <xdr:colOff>511175</xdr:colOff>
      <xdr:row>2882</xdr:row>
      <xdr:rowOff>47625</xdr:rowOff>
    </xdr:to>
    <xdr:pic>
      <xdr:nvPicPr>
        <xdr:cNvPr id="8943" name="Subgraph-dcexaminer">
          <a:extLst>
            <a:ext uri="{FF2B5EF4-FFF2-40B4-BE49-F238E27FC236}">
              <a16:creationId xmlns:a16="http://schemas.microsoft.com/office/drawing/2014/main" id="{AC266EA8-836A-4D80-884B-44BBE8650E2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0133750"/>
          <a:ext cx="482600" cy="317500"/>
        </a:xfrm>
        <a:prstGeom prst="rect">
          <a:avLst/>
        </a:prstGeom>
      </xdr:spPr>
    </xdr:pic>
    <xdr:clientData/>
  </xdr:twoCellAnchor>
  <xdr:twoCellAnchor editAs="oneCell">
    <xdr:from>
      <xdr:col>1</xdr:col>
      <xdr:colOff>28575</xdr:colOff>
      <xdr:row>2882</xdr:row>
      <xdr:rowOff>92075</xdr:rowOff>
    </xdr:from>
    <xdr:to>
      <xdr:col>1</xdr:col>
      <xdr:colOff>511175</xdr:colOff>
      <xdr:row>2883</xdr:row>
      <xdr:rowOff>38100</xdr:rowOff>
    </xdr:to>
    <xdr:pic>
      <xdr:nvPicPr>
        <xdr:cNvPr id="8945" name="Subgraph-Obama">
          <a:extLst>
            <a:ext uri="{FF2B5EF4-FFF2-40B4-BE49-F238E27FC236}">
              <a16:creationId xmlns:a16="http://schemas.microsoft.com/office/drawing/2014/main" id="{B8CB3AE8-DB3C-4848-801A-C6480F1F07D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0502050"/>
          <a:ext cx="482600" cy="317500"/>
        </a:xfrm>
        <a:prstGeom prst="rect">
          <a:avLst/>
        </a:prstGeom>
      </xdr:spPr>
    </xdr:pic>
    <xdr:clientData/>
  </xdr:twoCellAnchor>
  <xdr:twoCellAnchor editAs="oneCell">
    <xdr:from>
      <xdr:col>1</xdr:col>
      <xdr:colOff>28575</xdr:colOff>
      <xdr:row>2883</xdr:row>
      <xdr:rowOff>88900</xdr:rowOff>
    </xdr:from>
    <xdr:to>
      <xdr:col>1</xdr:col>
      <xdr:colOff>511175</xdr:colOff>
      <xdr:row>2884</xdr:row>
      <xdr:rowOff>34925</xdr:rowOff>
    </xdr:to>
    <xdr:pic>
      <xdr:nvPicPr>
        <xdr:cNvPr id="8947" name="Subgraph-Pelosi">
          <a:extLst>
            <a:ext uri="{FF2B5EF4-FFF2-40B4-BE49-F238E27FC236}">
              <a16:creationId xmlns:a16="http://schemas.microsoft.com/office/drawing/2014/main" id="{63681FC2-2D12-4DD1-99B3-EC84764E47E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70870350"/>
          <a:ext cx="482600" cy="317500"/>
        </a:xfrm>
        <a:prstGeom prst="rect">
          <a:avLst/>
        </a:prstGeom>
      </xdr:spPr>
    </xdr:pic>
    <xdr:clientData/>
  </xdr:twoCellAnchor>
  <xdr:twoCellAnchor editAs="oneCell">
    <xdr:from>
      <xdr:col>1</xdr:col>
      <xdr:colOff>28575</xdr:colOff>
      <xdr:row>2884</xdr:row>
      <xdr:rowOff>85725</xdr:rowOff>
    </xdr:from>
    <xdr:to>
      <xdr:col>1</xdr:col>
      <xdr:colOff>511175</xdr:colOff>
      <xdr:row>2885</xdr:row>
      <xdr:rowOff>25400</xdr:rowOff>
    </xdr:to>
    <xdr:pic>
      <xdr:nvPicPr>
        <xdr:cNvPr id="8949" name="Subgraph-Chachi_Holland">
          <a:extLst>
            <a:ext uri="{FF2B5EF4-FFF2-40B4-BE49-F238E27FC236}">
              <a16:creationId xmlns:a16="http://schemas.microsoft.com/office/drawing/2014/main" id="{F204A415-F804-4529-A771-3F5A42E0588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71238650"/>
          <a:ext cx="482600" cy="317500"/>
        </a:xfrm>
        <a:prstGeom prst="rect">
          <a:avLst/>
        </a:prstGeom>
      </xdr:spPr>
    </xdr:pic>
    <xdr:clientData/>
  </xdr:twoCellAnchor>
  <xdr:twoCellAnchor editAs="oneCell">
    <xdr:from>
      <xdr:col>1</xdr:col>
      <xdr:colOff>28575</xdr:colOff>
      <xdr:row>2885</xdr:row>
      <xdr:rowOff>82550</xdr:rowOff>
    </xdr:from>
    <xdr:to>
      <xdr:col>1</xdr:col>
      <xdr:colOff>511175</xdr:colOff>
      <xdr:row>2886</xdr:row>
      <xdr:rowOff>28575</xdr:rowOff>
    </xdr:to>
    <xdr:pic>
      <xdr:nvPicPr>
        <xdr:cNvPr id="8951" name="Subgraph-Barnes_Law">
          <a:extLst>
            <a:ext uri="{FF2B5EF4-FFF2-40B4-BE49-F238E27FC236}">
              <a16:creationId xmlns:a16="http://schemas.microsoft.com/office/drawing/2014/main" id="{B66FD1FD-4E82-4C43-A410-876859CAB522}"/>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1606950"/>
          <a:ext cx="482600" cy="317500"/>
        </a:xfrm>
        <a:prstGeom prst="rect">
          <a:avLst/>
        </a:prstGeom>
      </xdr:spPr>
    </xdr:pic>
    <xdr:clientData/>
  </xdr:twoCellAnchor>
  <xdr:twoCellAnchor editAs="oneCell">
    <xdr:from>
      <xdr:col>1</xdr:col>
      <xdr:colOff>28575</xdr:colOff>
      <xdr:row>2886</xdr:row>
      <xdr:rowOff>79375</xdr:rowOff>
    </xdr:from>
    <xdr:to>
      <xdr:col>1</xdr:col>
      <xdr:colOff>511175</xdr:colOff>
      <xdr:row>2887</xdr:row>
      <xdr:rowOff>25400</xdr:rowOff>
    </xdr:to>
    <xdr:pic>
      <xdr:nvPicPr>
        <xdr:cNvPr id="8953" name="Subgraph-frgroenendijk">
          <a:extLst>
            <a:ext uri="{FF2B5EF4-FFF2-40B4-BE49-F238E27FC236}">
              <a16:creationId xmlns:a16="http://schemas.microsoft.com/office/drawing/2014/main" id="{A6E9AEFB-7DA8-4A42-AA0E-43CCBB9EB8A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71975250"/>
          <a:ext cx="482600" cy="317500"/>
        </a:xfrm>
        <a:prstGeom prst="rect">
          <a:avLst/>
        </a:prstGeom>
      </xdr:spPr>
    </xdr:pic>
    <xdr:clientData/>
  </xdr:twoCellAnchor>
  <xdr:twoCellAnchor editAs="oneCell">
    <xdr:from>
      <xdr:col>1</xdr:col>
      <xdr:colOff>28575</xdr:colOff>
      <xdr:row>2887</xdr:row>
      <xdr:rowOff>76200</xdr:rowOff>
    </xdr:from>
    <xdr:to>
      <xdr:col>1</xdr:col>
      <xdr:colOff>511175</xdr:colOff>
      <xdr:row>2888</xdr:row>
      <xdr:rowOff>28575</xdr:rowOff>
    </xdr:to>
    <xdr:pic>
      <xdr:nvPicPr>
        <xdr:cNvPr id="8955" name="Subgraph-camboyan">
          <a:extLst>
            <a:ext uri="{FF2B5EF4-FFF2-40B4-BE49-F238E27FC236}">
              <a16:creationId xmlns:a16="http://schemas.microsoft.com/office/drawing/2014/main" id="{CC8E8725-4555-4F08-8608-DD9EA5D819E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72343550"/>
          <a:ext cx="482600" cy="317500"/>
        </a:xfrm>
        <a:prstGeom prst="rect">
          <a:avLst/>
        </a:prstGeom>
      </xdr:spPr>
    </xdr:pic>
    <xdr:clientData/>
  </xdr:twoCellAnchor>
  <xdr:twoCellAnchor editAs="oneCell">
    <xdr:from>
      <xdr:col>1</xdr:col>
      <xdr:colOff>28575</xdr:colOff>
      <xdr:row>2888</xdr:row>
      <xdr:rowOff>73025</xdr:rowOff>
    </xdr:from>
    <xdr:to>
      <xdr:col>1</xdr:col>
      <xdr:colOff>511175</xdr:colOff>
      <xdr:row>2889</xdr:row>
      <xdr:rowOff>19050</xdr:rowOff>
    </xdr:to>
    <xdr:pic>
      <xdr:nvPicPr>
        <xdr:cNvPr id="8957" name="Subgraph-WilsonW42347952">
          <a:extLst>
            <a:ext uri="{FF2B5EF4-FFF2-40B4-BE49-F238E27FC236}">
              <a16:creationId xmlns:a16="http://schemas.microsoft.com/office/drawing/2014/main" id="{D36B564A-01F9-4FA5-AC0D-8606CD5C000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2711850"/>
          <a:ext cx="482600" cy="317500"/>
        </a:xfrm>
        <a:prstGeom prst="rect">
          <a:avLst/>
        </a:prstGeom>
      </xdr:spPr>
    </xdr:pic>
    <xdr:clientData/>
  </xdr:twoCellAnchor>
  <xdr:twoCellAnchor editAs="oneCell">
    <xdr:from>
      <xdr:col>1</xdr:col>
      <xdr:colOff>28575</xdr:colOff>
      <xdr:row>2889</xdr:row>
      <xdr:rowOff>69850</xdr:rowOff>
    </xdr:from>
    <xdr:to>
      <xdr:col>1</xdr:col>
      <xdr:colOff>511175</xdr:colOff>
      <xdr:row>2890</xdr:row>
      <xdr:rowOff>15875</xdr:rowOff>
    </xdr:to>
    <xdr:pic>
      <xdr:nvPicPr>
        <xdr:cNvPr id="8959" name="Subgraph-redwhiteblue02">
          <a:extLst>
            <a:ext uri="{FF2B5EF4-FFF2-40B4-BE49-F238E27FC236}">
              <a16:creationId xmlns:a16="http://schemas.microsoft.com/office/drawing/2014/main" id="{1E7B07E2-FA56-40D8-8BC2-32804DD50F6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73080150"/>
          <a:ext cx="482600" cy="317500"/>
        </a:xfrm>
        <a:prstGeom prst="rect">
          <a:avLst/>
        </a:prstGeom>
      </xdr:spPr>
    </xdr:pic>
    <xdr:clientData/>
  </xdr:twoCellAnchor>
  <xdr:twoCellAnchor editAs="oneCell">
    <xdr:from>
      <xdr:col>1</xdr:col>
      <xdr:colOff>28575</xdr:colOff>
      <xdr:row>2890</xdr:row>
      <xdr:rowOff>66675</xdr:rowOff>
    </xdr:from>
    <xdr:to>
      <xdr:col>1</xdr:col>
      <xdr:colOff>511175</xdr:colOff>
      <xdr:row>2891</xdr:row>
      <xdr:rowOff>6350</xdr:rowOff>
    </xdr:to>
    <xdr:pic>
      <xdr:nvPicPr>
        <xdr:cNvPr id="8961" name="Subgraph-Phyzee_dex">
          <a:extLst>
            <a:ext uri="{FF2B5EF4-FFF2-40B4-BE49-F238E27FC236}">
              <a16:creationId xmlns:a16="http://schemas.microsoft.com/office/drawing/2014/main" id="{AB2BFBB8-7F83-41CC-8F03-C0CA8F3C9B4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3448450"/>
          <a:ext cx="482600" cy="317500"/>
        </a:xfrm>
        <a:prstGeom prst="rect">
          <a:avLst/>
        </a:prstGeom>
      </xdr:spPr>
    </xdr:pic>
    <xdr:clientData/>
  </xdr:twoCellAnchor>
  <xdr:twoCellAnchor editAs="oneCell">
    <xdr:from>
      <xdr:col>1</xdr:col>
      <xdr:colOff>28575</xdr:colOff>
      <xdr:row>2891</xdr:row>
      <xdr:rowOff>63500</xdr:rowOff>
    </xdr:from>
    <xdr:to>
      <xdr:col>1</xdr:col>
      <xdr:colOff>511175</xdr:colOff>
      <xdr:row>2892</xdr:row>
      <xdr:rowOff>9525</xdr:rowOff>
    </xdr:to>
    <xdr:pic>
      <xdr:nvPicPr>
        <xdr:cNvPr id="8963" name="Subgraph-filip_rombouts">
          <a:extLst>
            <a:ext uri="{FF2B5EF4-FFF2-40B4-BE49-F238E27FC236}">
              <a16:creationId xmlns:a16="http://schemas.microsoft.com/office/drawing/2014/main" id="{E23AD598-421E-4ABB-B737-3CBBFAA00A5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73816750"/>
          <a:ext cx="482600" cy="317500"/>
        </a:xfrm>
        <a:prstGeom prst="rect">
          <a:avLst/>
        </a:prstGeom>
      </xdr:spPr>
    </xdr:pic>
    <xdr:clientData/>
  </xdr:twoCellAnchor>
  <xdr:twoCellAnchor editAs="oneCell">
    <xdr:from>
      <xdr:col>1</xdr:col>
      <xdr:colOff>28575</xdr:colOff>
      <xdr:row>2892</xdr:row>
      <xdr:rowOff>60325</xdr:rowOff>
    </xdr:from>
    <xdr:to>
      <xdr:col>1</xdr:col>
      <xdr:colOff>511175</xdr:colOff>
      <xdr:row>2893</xdr:row>
      <xdr:rowOff>6350</xdr:rowOff>
    </xdr:to>
    <xdr:pic>
      <xdr:nvPicPr>
        <xdr:cNvPr id="8965" name="Subgraph-JChaby">
          <a:extLst>
            <a:ext uri="{FF2B5EF4-FFF2-40B4-BE49-F238E27FC236}">
              <a16:creationId xmlns:a16="http://schemas.microsoft.com/office/drawing/2014/main" id="{1325F669-873E-4902-8A73-A039B9403EF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74185050"/>
          <a:ext cx="482600" cy="317500"/>
        </a:xfrm>
        <a:prstGeom prst="rect">
          <a:avLst/>
        </a:prstGeom>
      </xdr:spPr>
    </xdr:pic>
    <xdr:clientData/>
  </xdr:twoCellAnchor>
  <xdr:twoCellAnchor editAs="oneCell">
    <xdr:from>
      <xdr:col>1</xdr:col>
      <xdr:colOff>28575</xdr:colOff>
      <xdr:row>2893</xdr:row>
      <xdr:rowOff>57150</xdr:rowOff>
    </xdr:from>
    <xdr:to>
      <xdr:col>1</xdr:col>
      <xdr:colOff>511175</xdr:colOff>
      <xdr:row>2894</xdr:row>
      <xdr:rowOff>9525</xdr:rowOff>
    </xdr:to>
    <xdr:pic>
      <xdr:nvPicPr>
        <xdr:cNvPr id="8967" name="Subgraph-mhmiller192">
          <a:extLst>
            <a:ext uri="{FF2B5EF4-FFF2-40B4-BE49-F238E27FC236}">
              <a16:creationId xmlns:a16="http://schemas.microsoft.com/office/drawing/2014/main" id="{FD4FE5A6-85EE-49C8-ACC6-EA4C3F818FC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74553350"/>
          <a:ext cx="482600" cy="317500"/>
        </a:xfrm>
        <a:prstGeom prst="rect">
          <a:avLst/>
        </a:prstGeom>
      </xdr:spPr>
    </xdr:pic>
    <xdr:clientData/>
  </xdr:twoCellAnchor>
  <xdr:twoCellAnchor editAs="oneCell">
    <xdr:from>
      <xdr:col>1</xdr:col>
      <xdr:colOff>28575</xdr:colOff>
      <xdr:row>2894</xdr:row>
      <xdr:rowOff>53975</xdr:rowOff>
    </xdr:from>
    <xdr:to>
      <xdr:col>1</xdr:col>
      <xdr:colOff>511175</xdr:colOff>
      <xdr:row>2895</xdr:row>
      <xdr:rowOff>0</xdr:rowOff>
    </xdr:to>
    <xdr:pic>
      <xdr:nvPicPr>
        <xdr:cNvPr id="8969" name="Subgraph-Chicago_Police">
          <a:extLst>
            <a:ext uri="{FF2B5EF4-FFF2-40B4-BE49-F238E27FC236}">
              <a16:creationId xmlns:a16="http://schemas.microsoft.com/office/drawing/2014/main" id="{B3C2EF1E-6AD7-469A-9EBB-C3DC8ABCFF78}"/>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74921650"/>
          <a:ext cx="482600" cy="317500"/>
        </a:xfrm>
        <a:prstGeom prst="rect">
          <a:avLst/>
        </a:prstGeom>
      </xdr:spPr>
    </xdr:pic>
    <xdr:clientData/>
  </xdr:twoCellAnchor>
  <xdr:twoCellAnchor editAs="oneCell">
    <xdr:from>
      <xdr:col>1</xdr:col>
      <xdr:colOff>28575</xdr:colOff>
      <xdr:row>2895</xdr:row>
      <xdr:rowOff>50800</xdr:rowOff>
    </xdr:from>
    <xdr:to>
      <xdr:col>1</xdr:col>
      <xdr:colOff>511175</xdr:colOff>
      <xdr:row>2896</xdr:row>
      <xdr:rowOff>1058</xdr:rowOff>
    </xdr:to>
    <xdr:pic>
      <xdr:nvPicPr>
        <xdr:cNvPr id="8971" name="Subgraph-Voice_OfReality">
          <a:extLst>
            <a:ext uri="{FF2B5EF4-FFF2-40B4-BE49-F238E27FC236}">
              <a16:creationId xmlns:a16="http://schemas.microsoft.com/office/drawing/2014/main" id="{4F13626A-A8B4-497A-A1BA-C6334F21803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75289950"/>
          <a:ext cx="482600" cy="317500"/>
        </a:xfrm>
        <a:prstGeom prst="rect">
          <a:avLst/>
        </a:prstGeom>
      </xdr:spPr>
    </xdr:pic>
    <xdr:clientData/>
  </xdr:twoCellAnchor>
  <xdr:twoCellAnchor editAs="oneCell">
    <xdr:from>
      <xdr:col>1</xdr:col>
      <xdr:colOff>28575</xdr:colOff>
      <xdr:row>2896</xdr:row>
      <xdr:rowOff>47625</xdr:rowOff>
    </xdr:from>
    <xdr:to>
      <xdr:col>1</xdr:col>
      <xdr:colOff>511175</xdr:colOff>
      <xdr:row>2897</xdr:row>
      <xdr:rowOff>1058</xdr:rowOff>
    </xdr:to>
    <xdr:pic>
      <xdr:nvPicPr>
        <xdr:cNvPr id="8973" name="Subgraph-ChicagoCAPS18">
          <a:extLst>
            <a:ext uri="{FF2B5EF4-FFF2-40B4-BE49-F238E27FC236}">
              <a16:creationId xmlns:a16="http://schemas.microsoft.com/office/drawing/2014/main" id="{99C9973E-0378-4BFB-918A-7A912D7B993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5658250"/>
          <a:ext cx="482600" cy="317500"/>
        </a:xfrm>
        <a:prstGeom prst="rect">
          <a:avLst/>
        </a:prstGeom>
      </xdr:spPr>
    </xdr:pic>
    <xdr:clientData/>
  </xdr:twoCellAnchor>
  <xdr:twoCellAnchor editAs="oneCell">
    <xdr:from>
      <xdr:col>1</xdr:col>
      <xdr:colOff>28575</xdr:colOff>
      <xdr:row>2897</xdr:row>
      <xdr:rowOff>44450</xdr:rowOff>
    </xdr:from>
    <xdr:to>
      <xdr:col>1</xdr:col>
      <xdr:colOff>511175</xdr:colOff>
      <xdr:row>2897</xdr:row>
      <xdr:rowOff>361950</xdr:rowOff>
    </xdr:to>
    <xdr:pic>
      <xdr:nvPicPr>
        <xdr:cNvPr id="8975" name="Subgraph-im4ball">
          <a:extLst>
            <a:ext uri="{FF2B5EF4-FFF2-40B4-BE49-F238E27FC236}">
              <a16:creationId xmlns:a16="http://schemas.microsoft.com/office/drawing/2014/main" id="{D61A9415-BE22-4C02-8BEA-C93CC752FC9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6026550"/>
          <a:ext cx="482600" cy="317500"/>
        </a:xfrm>
        <a:prstGeom prst="rect">
          <a:avLst/>
        </a:prstGeom>
      </xdr:spPr>
    </xdr:pic>
    <xdr:clientData/>
  </xdr:twoCellAnchor>
  <xdr:twoCellAnchor editAs="oneCell">
    <xdr:from>
      <xdr:col>1</xdr:col>
      <xdr:colOff>28575</xdr:colOff>
      <xdr:row>2898</xdr:row>
      <xdr:rowOff>41275</xdr:rowOff>
    </xdr:from>
    <xdr:to>
      <xdr:col>1</xdr:col>
      <xdr:colOff>511175</xdr:colOff>
      <xdr:row>2898</xdr:row>
      <xdr:rowOff>358775</xdr:rowOff>
    </xdr:to>
    <xdr:pic>
      <xdr:nvPicPr>
        <xdr:cNvPr id="8977" name="Subgraph-thinblueliner">
          <a:extLst>
            <a:ext uri="{FF2B5EF4-FFF2-40B4-BE49-F238E27FC236}">
              <a16:creationId xmlns:a16="http://schemas.microsoft.com/office/drawing/2014/main" id="{68A87A06-5E36-4231-847C-B4E411E06F4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76394850"/>
          <a:ext cx="482600" cy="317500"/>
        </a:xfrm>
        <a:prstGeom prst="rect">
          <a:avLst/>
        </a:prstGeom>
      </xdr:spPr>
    </xdr:pic>
    <xdr:clientData/>
  </xdr:twoCellAnchor>
  <xdr:twoCellAnchor editAs="oneCell">
    <xdr:from>
      <xdr:col>1</xdr:col>
      <xdr:colOff>28575</xdr:colOff>
      <xdr:row>2899</xdr:row>
      <xdr:rowOff>38100</xdr:rowOff>
    </xdr:from>
    <xdr:to>
      <xdr:col>1</xdr:col>
      <xdr:colOff>511175</xdr:colOff>
      <xdr:row>2899</xdr:row>
      <xdr:rowOff>349250</xdr:rowOff>
    </xdr:to>
    <xdr:pic>
      <xdr:nvPicPr>
        <xdr:cNvPr id="8979" name="Subgraph-bluelinenation">
          <a:extLst>
            <a:ext uri="{FF2B5EF4-FFF2-40B4-BE49-F238E27FC236}">
              <a16:creationId xmlns:a16="http://schemas.microsoft.com/office/drawing/2014/main" id="{A7EB5703-9D29-4E11-ADA5-860B912E338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76763150"/>
          <a:ext cx="482600" cy="317500"/>
        </a:xfrm>
        <a:prstGeom prst="rect">
          <a:avLst/>
        </a:prstGeom>
      </xdr:spPr>
    </xdr:pic>
    <xdr:clientData/>
  </xdr:twoCellAnchor>
  <xdr:twoCellAnchor editAs="oneCell">
    <xdr:from>
      <xdr:col>1</xdr:col>
      <xdr:colOff>28575</xdr:colOff>
      <xdr:row>2900</xdr:row>
      <xdr:rowOff>34925</xdr:rowOff>
    </xdr:from>
    <xdr:to>
      <xdr:col>1</xdr:col>
      <xdr:colOff>511175</xdr:colOff>
      <xdr:row>2900</xdr:row>
      <xdr:rowOff>352425</xdr:rowOff>
    </xdr:to>
    <xdr:pic>
      <xdr:nvPicPr>
        <xdr:cNvPr id="8981" name="Subgraph-UrgentNews911">
          <a:extLst>
            <a:ext uri="{FF2B5EF4-FFF2-40B4-BE49-F238E27FC236}">
              <a16:creationId xmlns:a16="http://schemas.microsoft.com/office/drawing/2014/main" id="{4620A931-8D19-44A7-810B-1288E9D388D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77131450"/>
          <a:ext cx="482600" cy="317500"/>
        </a:xfrm>
        <a:prstGeom prst="rect">
          <a:avLst/>
        </a:prstGeom>
      </xdr:spPr>
    </xdr:pic>
    <xdr:clientData/>
  </xdr:twoCellAnchor>
  <xdr:twoCellAnchor editAs="oneCell">
    <xdr:from>
      <xdr:col>1</xdr:col>
      <xdr:colOff>28575</xdr:colOff>
      <xdr:row>2901</xdr:row>
      <xdr:rowOff>31750</xdr:rowOff>
    </xdr:from>
    <xdr:to>
      <xdr:col>1</xdr:col>
      <xdr:colOff>511175</xdr:colOff>
      <xdr:row>2901</xdr:row>
      <xdr:rowOff>349250</xdr:rowOff>
    </xdr:to>
    <xdr:pic>
      <xdr:nvPicPr>
        <xdr:cNvPr id="8983" name="Subgraph-RepKathleenRice">
          <a:extLst>
            <a:ext uri="{FF2B5EF4-FFF2-40B4-BE49-F238E27FC236}">
              <a16:creationId xmlns:a16="http://schemas.microsoft.com/office/drawing/2014/main" id="{74F43B60-A8FA-4171-AAE2-A820ACC8335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77499750"/>
          <a:ext cx="482600" cy="317500"/>
        </a:xfrm>
        <a:prstGeom prst="rect">
          <a:avLst/>
        </a:prstGeom>
      </xdr:spPr>
    </xdr:pic>
    <xdr:clientData/>
  </xdr:twoCellAnchor>
  <xdr:twoCellAnchor editAs="oneCell">
    <xdr:from>
      <xdr:col>1</xdr:col>
      <xdr:colOff>28575</xdr:colOff>
      <xdr:row>2902</xdr:row>
      <xdr:rowOff>28575</xdr:rowOff>
    </xdr:from>
    <xdr:to>
      <xdr:col>1</xdr:col>
      <xdr:colOff>511175</xdr:colOff>
      <xdr:row>2902</xdr:row>
      <xdr:rowOff>352425</xdr:rowOff>
    </xdr:to>
    <xdr:pic>
      <xdr:nvPicPr>
        <xdr:cNvPr id="8985" name="Subgraph-nassaucountypba">
          <a:extLst>
            <a:ext uri="{FF2B5EF4-FFF2-40B4-BE49-F238E27FC236}">
              <a16:creationId xmlns:a16="http://schemas.microsoft.com/office/drawing/2014/main" id="{A404DEC3-09A2-4CAE-9E4D-9A717FD61F8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7868050"/>
          <a:ext cx="482600" cy="317500"/>
        </a:xfrm>
        <a:prstGeom prst="rect">
          <a:avLst/>
        </a:prstGeom>
      </xdr:spPr>
    </xdr:pic>
    <xdr:clientData/>
  </xdr:twoCellAnchor>
  <xdr:twoCellAnchor editAs="oneCell">
    <xdr:from>
      <xdr:col>1</xdr:col>
      <xdr:colOff>28575</xdr:colOff>
      <xdr:row>2903</xdr:row>
      <xdr:rowOff>25400</xdr:rowOff>
    </xdr:from>
    <xdr:to>
      <xdr:col>1</xdr:col>
      <xdr:colOff>511175</xdr:colOff>
      <xdr:row>2903</xdr:row>
      <xdr:rowOff>342900</xdr:rowOff>
    </xdr:to>
    <xdr:pic>
      <xdr:nvPicPr>
        <xdr:cNvPr id="8987" name="Subgraph-real_defender">
          <a:extLst>
            <a:ext uri="{FF2B5EF4-FFF2-40B4-BE49-F238E27FC236}">
              <a16:creationId xmlns:a16="http://schemas.microsoft.com/office/drawing/2014/main" id="{322E2A3C-0D14-4BAA-BA19-AFFF037D48B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78236350"/>
          <a:ext cx="482600" cy="317500"/>
        </a:xfrm>
        <a:prstGeom prst="rect">
          <a:avLst/>
        </a:prstGeom>
      </xdr:spPr>
    </xdr:pic>
    <xdr:clientData/>
  </xdr:twoCellAnchor>
  <xdr:twoCellAnchor editAs="oneCell">
    <xdr:from>
      <xdr:col>1</xdr:col>
      <xdr:colOff>28575</xdr:colOff>
      <xdr:row>2904</xdr:row>
      <xdr:rowOff>22225</xdr:rowOff>
    </xdr:from>
    <xdr:to>
      <xdr:col>1</xdr:col>
      <xdr:colOff>511175</xdr:colOff>
      <xdr:row>2904</xdr:row>
      <xdr:rowOff>339725</xdr:rowOff>
    </xdr:to>
    <xdr:pic>
      <xdr:nvPicPr>
        <xdr:cNvPr id="8989" name="Subgraph-RVAT2020">
          <a:extLst>
            <a:ext uri="{FF2B5EF4-FFF2-40B4-BE49-F238E27FC236}">
              <a16:creationId xmlns:a16="http://schemas.microsoft.com/office/drawing/2014/main" id="{14661364-5062-4B64-89E6-834A3689918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78604650"/>
          <a:ext cx="482600" cy="317500"/>
        </a:xfrm>
        <a:prstGeom prst="rect">
          <a:avLst/>
        </a:prstGeom>
      </xdr:spPr>
    </xdr:pic>
    <xdr:clientData/>
  </xdr:twoCellAnchor>
  <xdr:twoCellAnchor editAs="oneCell">
    <xdr:from>
      <xdr:col>1</xdr:col>
      <xdr:colOff>28575</xdr:colOff>
      <xdr:row>2905</xdr:row>
      <xdr:rowOff>19050</xdr:rowOff>
    </xdr:from>
    <xdr:to>
      <xdr:col>1</xdr:col>
      <xdr:colOff>511175</xdr:colOff>
      <xdr:row>2905</xdr:row>
      <xdr:rowOff>330200</xdr:rowOff>
    </xdr:to>
    <xdr:pic>
      <xdr:nvPicPr>
        <xdr:cNvPr id="8991" name="Subgraph-Jim_Jordan">
          <a:extLst>
            <a:ext uri="{FF2B5EF4-FFF2-40B4-BE49-F238E27FC236}">
              <a16:creationId xmlns:a16="http://schemas.microsoft.com/office/drawing/2014/main" id="{C2439598-5B23-4A35-9EA0-4B0C499A5117}"/>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78972950"/>
          <a:ext cx="482600" cy="317500"/>
        </a:xfrm>
        <a:prstGeom prst="rect">
          <a:avLst/>
        </a:prstGeom>
      </xdr:spPr>
    </xdr:pic>
    <xdr:clientData/>
  </xdr:twoCellAnchor>
  <xdr:twoCellAnchor editAs="oneCell">
    <xdr:from>
      <xdr:col>1</xdr:col>
      <xdr:colOff>28575</xdr:colOff>
      <xdr:row>2906</xdr:row>
      <xdr:rowOff>15875</xdr:rowOff>
    </xdr:from>
    <xdr:to>
      <xdr:col>1</xdr:col>
      <xdr:colOff>511175</xdr:colOff>
      <xdr:row>2906</xdr:row>
      <xdr:rowOff>333375</xdr:rowOff>
    </xdr:to>
    <xdr:pic>
      <xdr:nvPicPr>
        <xdr:cNvPr id="8993" name="Subgraph-NinoVit">
          <a:extLst>
            <a:ext uri="{FF2B5EF4-FFF2-40B4-BE49-F238E27FC236}">
              <a16:creationId xmlns:a16="http://schemas.microsoft.com/office/drawing/2014/main" id="{FD8A8640-8C69-40FC-A673-7D8D4180698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79341250"/>
          <a:ext cx="482600" cy="317500"/>
        </a:xfrm>
        <a:prstGeom prst="rect">
          <a:avLst/>
        </a:prstGeom>
      </xdr:spPr>
    </xdr:pic>
    <xdr:clientData/>
  </xdr:twoCellAnchor>
  <xdr:twoCellAnchor editAs="oneCell">
    <xdr:from>
      <xdr:col>1</xdr:col>
      <xdr:colOff>28575</xdr:colOff>
      <xdr:row>2907</xdr:row>
      <xdr:rowOff>12700</xdr:rowOff>
    </xdr:from>
    <xdr:to>
      <xdr:col>1</xdr:col>
      <xdr:colOff>511175</xdr:colOff>
      <xdr:row>2907</xdr:row>
      <xdr:rowOff>330200</xdr:rowOff>
    </xdr:to>
    <xdr:pic>
      <xdr:nvPicPr>
        <xdr:cNvPr id="8995" name="Subgraph-melissadderosa">
          <a:extLst>
            <a:ext uri="{FF2B5EF4-FFF2-40B4-BE49-F238E27FC236}">
              <a16:creationId xmlns:a16="http://schemas.microsoft.com/office/drawing/2014/main" id="{3C34F2AB-9D97-4AEC-ADB7-358800F34FA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79709550"/>
          <a:ext cx="482600" cy="317500"/>
        </a:xfrm>
        <a:prstGeom prst="rect">
          <a:avLst/>
        </a:prstGeom>
      </xdr:spPr>
    </xdr:pic>
    <xdr:clientData/>
  </xdr:twoCellAnchor>
  <xdr:twoCellAnchor editAs="oneCell">
    <xdr:from>
      <xdr:col>1</xdr:col>
      <xdr:colOff>28575</xdr:colOff>
      <xdr:row>2908</xdr:row>
      <xdr:rowOff>9525</xdr:rowOff>
    </xdr:from>
    <xdr:to>
      <xdr:col>1</xdr:col>
      <xdr:colOff>511175</xdr:colOff>
      <xdr:row>2908</xdr:row>
      <xdr:rowOff>333375</xdr:rowOff>
    </xdr:to>
    <xdr:pic>
      <xdr:nvPicPr>
        <xdr:cNvPr id="8997" name="Subgraph-TheBuffaloNews">
          <a:extLst>
            <a:ext uri="{FF2B5EF4-FFF2-40B4-BE49-F238E27FC236}">
              <a16:creationId xmlns:a16="http://schemas.microsoft.com/office/drawing/2014/main" id="{3DC8DD7B-B194-4174-A73A-08CD2F2DCB0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0077850"/>
          <a:ext cx="482600" cy="317500"/>
        </a:xfrm>
        <a:prstGeom prst="rect">
          <a:avLst/>
        </a:prstGeom>
      </xdr:spPr>
    </xdr:pic>
    <xdr:clientData/>
  </xdr:twoCellAnchor>
  <xdr:twoCellAnchor editAs="oneCell">
    <xdr:from>
      <xdr:col>1</xdr:col>
      <xdr:colOff>28575</xdr:colOff>
      <xdr:row>2909</xdr:row>
      <xdr:rowOff>6350</xdr:rowOff>
    </xdr:from>
    <xdr:to>
      <xdr:col>1</xdr:col>
      <xdr:colOff>511175</xdr:colOff>
      <xdr:row>2909</xdr:row>
      <xdr:rowOff>323850</xdr:rowOff>
    </xdr:to>
    <xdr:pic>
      <xdr:nvPicPr>
        <xdr:cNvPr id="8999" name="Subgraph-bobbydupree">
          <a:extLst>
            <a:ext uri="{FF2B5EF4-FFF2-40B4-BE49-F238E27FC236}">
              <a16:creationId xmlns:a16="http://schemas.microsoft.com/office/drawing/2014/main" id="{1688466D-10A5-4D59-99CF-E0145CCB0C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0446150"/>
          <a:ext cx="482600" cy="317500"/>
        </a:xfrm>
        <a:prstGeom prst="rect">
          <a:avLst/>
        </a:prstGeom>
      </xdr:spPr>
    </xdr:pic>
    <xdr:clientData/>
  </xdr:twoCellAnchor>
  <xdr:twoCellAnchor editAs="oneCell">
    <xdr:from>
      <xdr:col>1</xdr:col>
      <xdr:colOff>28575</xdr:colOff>
      <xdr:row>2910</xdr:row>
      <xdr:rowOff>3175</xdr:rowOff>
    </xdr:from>
    <xdr:to>
      <xdr:col>1</xdr:col>
      <xdr:colOff>511175</xdr:colOff>
      <xdr:row>2910</xdr:row>
      <xdr:rowOff>320675</xdr:rowOff>
    </xdr:to>
    <xdr:pic>
      <xdr:nvPicPr>
        <xdr:cNvPr id="9001" name="Subgraph-yonkersoem40">
          <a:extLst>
            <a:ext uri="{FF2B5EF4-FFF2-40B4-BE49-F238E27FC236}">
              <a16:creationId xmlns:a16="http://schemas.microsoft.com/office/drawing/2014/main" id="{C6F72F78-308F-42C5-B57E-9BAAABBC79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0814450"/>
          <a:ext cx="482600" cy="317500"/>
        </a:xfrm>
        <a:prstGeom prst="rect">
          <a:avLst/>
        </a:prstGeom>
      </xdr:spPr>
    </xdr:pic>
    <xdr:clientData/>
  </xdr:twoCellAnchor>
  <xdr:twoCellAnchor editAs="oneCell">
    <xdr:from>
      <xdr:col>1</xdr:col>
      <xdr:colOff>28575</xdr:colOff>
      <xdr:row>2911</xdr:row>
      <xdr:rowOff>0</xdr:rowOff>
    </xdr:from>
    <xdr:to>
      <xdr:col>1</xdr:col>
      <xdr:colOff>511175</xdr:colOff>
      <xdr:row>2911</xdr:row>
      <xdr:rowOff>311150</xdr:rowOff>
    </xdr:to>
    <xdr:pic>
      <xdr:nvPicPr>
        <xdr:cNvPr id="9003" name="Subgraph-GOODProjectsDC">
          <a:extLst>
            <a:ext uri="{FF2B5EF4-FFF2-40B4-BE49-F238E27FC236}">
              <a16:creationId xmlns:a16="http://schemas.microsoft.com/office/drawing/2014/main" id="{515781AE-BD6C-4389-B7B5-F4569F5ABD1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1182750"/>
          <a:ext cx="482600" cy="317500"/>
        </a:xfrm>
        <a:prstGeom prst="rect">
          <a:avLst/>
        </a:prstGeom>
      </xdr:spPr>
    </xdr:pic>
    <xdr:clientData/>
  </xdr:twoCellAnchor>
  <xdr:twoCellAnchor editAs="oneCell">
    <xdr:from>
      <xdr:col>1</xdr:col>
      <xdr:colOff>28575</xdr:colOff>
      <xdr:row>2911</xdr:row>
      <xdr:rowOff>368300</xdr:rowOff>
    </xdr:from>
    <xdr:to>
      <xdr:col>1</xdr:col>
      <xdr:colOff>511175</xdr:colOff>
      <xdr:row>2912</xdr:row>
      <xdr:rowOff>314325</xdr:rowOff>
    </xdr:to>
    <xdr:pic>
      <xdr:nvPicPr>
        <xdr:cNvPr id="9005" name="Subgraph-evanmcmurry">
          <a:extLst>
            <a:ext uri="{FF2B5EF4-FFF2-40B4-BE49-F238E27FC236}">
              <a16:creationId xmlns:a16="http://schemas.microsoft.com/office/drawing/2014/main" id="{FC7D4FFE-F4E2-4266-8B40-177F3711B3F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1551050"/>
          <a:ext cx="482600" cy="317500"/>
        </a:xfrm>
        <a:prstGeom prst="rect">
          <a:avLst/>
        </a:prstGeom>
      </xdr:spPr>
    </xdr:pic>
    <xdr:clientData/>
  </xdr:twoCellAnchor>
  <xdr:twoCellAnchor editAs="oneCell">
    <xdr:from>
      <xdr:col>1</xdr:col>
      <xdr:colOff>28575</xdr:colOff>
      <xdr:row>2912</xdr:row>
      <xdr:rowOff>365125</xdr:rowOff>
    </xdr:from>
    <xdr:to>
      <xdr:col>1</xdr:col>
      <xdr:colOff>511175</xdr:colOff>
      <xdr:row>2913</xdr:row>
      <xdr:rowOff>311150</xdr:rowOff>
    </xdr:to>
    <xdr:pic>
      <xdr:nvPicPr>
        <xdr:cNvPr id="9007" name="Subgraph-trish_regan">
          <a:extLst>
            <a:ext uri="{FF2B5EF4-FFF2-40B4-BE49-F238E27FC236}">
              <a16:creationId xmlns:a16="http://schemas.microsoft.com/office/drawing/2014/main" id="{A654AC4C-7752-4A81-A152-87FCE44CD76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1919350"/>
          <a:ext cx="482600" cy="317500"/>
        </a:xfrm>
        <a:prstGeom prst="rect">
          <a:avLst/>
        </a:prstGeom>
      </xdr:spPr>
    </xdr:pic>
    <xdr:clientData/>
  </xdr:twoCellAnchor>
  <xdr:twoCellAnchor editAs="oneCell">
    <xdr:from>
      <xdr:col>1</xdr:col>
      <xdr:colOff>28575</xdr:colOff>
      <xdr:row>2913</xdr:row>
      <xdr:rowOff>361950</xdr:rowOff>
    </xdr:from>
    <xdr:to>
      <xdr:col>1</xdr:col>
      <xdr:colOff>511175</xdr:colOff>
      <xdr:row>2914</xdr:row>
      <xdr:rowOff>314325</xdr:rowOff>
    </xdr:to>
    <xdr:pic>
      <xdr:nvPicPr>
        <xdr:cNvPr id="9009" name="Subgraph-KickinBrass1">
          <a:extLst>
            <a:ext uri="{FF2B5EF4-FFF2-40B4-BE49-F238E27FC236}">
              <a16:creationId xmlns:a16="http://schemas.microsoft.com/office/drawing/2014/main" id="{CF38C15E-10AD-4880-9813-5F9503ED415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2287650"/>
          <a:ext cx="482600" cy="317500"/>
        </a:xfrm>
        <a:prstGeom prst="rect">
          <a:avLst/>
        </a:prstGeom>
      </xdr:spPr>
    </xdr:pic>
    <xdr:clientData/>
  </xdr:twoCellAnchor>
  <xdr:twoCellAnchor editAs="oneCell">
    <xdr:from>
      <xdr:col>1</xdr:col>
      <xdr:colOff>28575</xdr:colOff>
      <xdr:row>2914</xdr:row>
      <xdr:rowOff>358775</xdr:rowOff>
    </xdr:from>
    <xdr:to>
      <xdr:col>1</xdr:col>
      <xdr:colOff>511175</xdr:colOff>
      <xdr:row>2915</xdr:row>
      <xdr:rowOff>304800</xdr:rowOff>
    </xdr:to>
    <xdr:pic>
      <xdr:nvPicPr>
        <xdr:cNvPr id="9011" name="Subgraph-NBCLA">
          <a:extLst>
            <a:ext uri="{FF2B5EF4-FFF2-40B4-BE49-F238E27FC236}">
              <a16:creationId xmlns:a16="http://schemas.microsoft.com/office/drawing/2014/main" id="{5E8F7227-2C4C-43B1-9CF3-9708EB78506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2655950"/>
          <a:ext cx="482600" cy="317500"/>
        </a:xfrm>
        <a:prstGeom prst="rect">
          <a:avLst/>
        </a:prstGeom>
      </xdr:spPr>
    </xdr:pic>
    <xdr:clientData/>
  </xdr:twoCellAnchor>
  <xdr:twoCellAnchor editAs="oneCell">
    <xdr:from>
      <xdr:col>1</xdr:col>
      <xdr:colOff>28575</xdr:colOff>
      <xdr:row>2915</xdr:row>
      <xdr:rowOff>355600</xdr:rowOff>
    </xdr:from>
    <xdr:to>
      <xdr:col>1</xdr:col>
      <xdr:colOff>511175</xdr:colOff>
      <xdr:row>2916</xdr:row>
      <xdr:rowOff>301625</xdr:rowOff>
    </xdr:to>
    <xdr:pic>
      <xdr:nvPicPr>
        <xdr:cNvPr id="9013" name="Subgraph-PoliticsBloke">
          <a:extLst>
            <a:ext uri="{FF2B5EF4-FFF2-40B4-BE49-F238E27FC236}">
              <a16:creationId xmlns:a16="http://schemas.microsoft.com/office/drawing/2014/main" id="{C5AF9191-9205-47CB-B939-79D5D577CDF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3024250"/>
          <a:ext cx="482600" cy="317500"/>
        </a:xfrm>
        <a:prstGeom prst="rect">
          <a:avLst/>
        </a:prstGeom>
      </xdr:spPr>
    </xdr:pic>
    <xdr:clientData/>
  </xdr:twoCellAnchor>
  <xdr:twoCellAnchor editAs="oneCell">
    <xdr:from>
      <xdr:col>1</xdr:col>
      <xdr:colOff>28575</xdr:colOff>
      <xdr:row>2916</xdr:row>
      <xdr:rowOff>352425</xdr:rowOff>
    </xdr:from>
    <xdr:to>
      <xdr:col>1</xdr:col>
      <xdr:colOff>511175</xdr:colOff>
      <xdr:row>2917</xdr:row>
      <xdr:rowOff>292100</xdr:rowOff>
    </xdr:to>
    <xdr:pic>
      <xdr:nvPicPr>
        <xdr:cNvPr id="9015" name="Subgraph-lily_marston">
          <a:extLst>
            <a:ext uri="{FF2B5EF4-FFF2-40B4-BE49-F238E27FC236}">
              <a16:creationId xmlns:a16="http://schemas.microsoft.com/office/drawing/2014/main" id="{A73A5E5C-02AA-4EA0-A0D0-D3095A00A02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3392550"/>
          <a:ext cx="482600" cy="317500"/>
        </a:xfrm>
        <a:prstGeom prst="rect">
          <a:avLst/>
        </a:prstGeom>
      </xdr:spPr>
    </xdr:pic>
    <xdr:clientData/>
  </xdr:twoCellAnchor>
  <xdr:twoCellAnchor editAs="oneCell">
    <xdr:from>
      <xdr:col>1</xdr:col>
      <xdr:colOff>28575</xdr:colOff>
      <xdr:row>2917</xdr:row>
      <xdr:rowOff>349250</xdr:rowOff>
    </xdr:from>
    <xdr:to>
      <xdr:col>1</xdr:col>
      <xdr:colOff>511175</xdr:colOff>
      <xdr:row>2918</xdr:row>
      <xdr:rowOff>295275</xdr:rowOff>
    </xdr:to>
    <xdr:pic>
      <xdr:nvPicPr>
        <xdr:cNvPr id="9017" name="Subgraph-joelcomm">
          <a:extLst>
            <a:ext uri="{FF2B5EF4-FFF2-40B4-BE49-F238E27FC236}">
              <a16:creationId xmlns:a16="http://schemas.microsoft.com/office/drawing/2014/main" id="{07697799-5AF0-461A-B7E2-5DB6973BAF1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3760850"/>
          <a:ext cx="482600" cy="317500"/>
        </a:xfrm>
        <a:prstGeom prst="rect">
          <a:avLst/>
        </a:prstGeom>
      </xdr:spPr>
    </xdr:pic>
    <xdr:clientData/>
  </xdr:twoCellAnchor>
  <xdr:twoCellAnchor editAs="oneCell">
    <xdr:from>
      <xdr:col>1</xdr:col>
      <xdr:colOff>28575</xdr:colOff>
      <xdr:row>2918</xdr:row>
      <xdr:rowOff>346075</xdr:rowOff>
    </xdr:from>
    <xdr:to>
      <xdr:col>1</xdr:col>
      <xdr:colOff>511175</xdr:colOff>
      <xdr:row>2919</xdr:row>
      <xdr:rowOff>292100</xdr:rowOff>
    </xdr:to>
    <xdr:pic>
      <xdr:nvPicPr>
        <xdr:cNvPr id="9019" name="Subgraph-LAist">
          <a:extLst>
            <a:ext uri="{FF2B5EF4-FFF2-40B4-BE49-F238E27FC236}">
              <a16:creationId xmlns:a16="http://schemas.microsoft.com/office/drawing/2014/main" id="{ADDECAC6-EBA5-4D87-A9E0-DCE706B9ED9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84129150"/>
          <a:ext cx="482600" cy="317500"/>
        </a:xfrm>
        <a:prstGeom prst="rect">
          <a:avLst/>
        </a:prstGeom>
      </xdr:spPr>
    </xdr:pic>
    <xdr:clientData/>
  </xdr:twoCellAnchor>
  <xdr:twoCellAnchor editAs="oneCell">
    <xdr:from>
      <xdr:col>1</xdr:col>
      <xdr:colOff>28575</xdr:colOff>
      <xdr:row>2919</xdr:row>
      <xdr:rowOff>342900</xdr:rowOff>
    </xdr:from>
    <xdr:to>
      <xdr:col>1</xdr:col>
      <xdr:colOff>511175</xdr:colOff>
      <xdr:row>2920</xdr:row>
      <xdr:rowOff>295275</xdr:rowOff>
    </xdr:to>
    <xdr:pic>
      <xdr:nvPicPr>
        <xdr:cNvPr id="9021" name="Subgraph-MRDEWYFB">
          <a:extLst>
            <a:ext uri="{FF2B5EF4-FFF2-40B4-BE49-F238E27FC236}">
              <a16:creationId xmlns:a16="http://schemas.microsoft.com/office/drawing/2014/main" id="{F2AD2808-6EFA-48EA-8643-AB5D77B924E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4497450"/>
          <a:ext cx="482600" cy="317500"/>
        </a:xfrm>
        <a:prstGeom prst="rect">
          <a:avLst/>
        </a:prstGeom>
      </xdr:spPr>
    </xdr:pic>
    <xdr:clientData/>
  </xdr:twoCellAnchor>
  <xdr:twoCellAnchor editAs="oneCell">
    <xdr:from>
      <xdr:col>1</xdr:col>
      <xdr:colOff>28575</xdr:colOff>
      <xdr:row>2920</xdr:row>
      <xdr:rowOff>339725</xdr:rowOff>
    </xdr:from>
    <xdr:to>
      <xdr:col>1</xdr:col>
      <xdr:colOff>511175</xdr:colOff>
      <xdr:row>2921</xdr:row>
      <xdr:rowOff>285750</xdr:rowOff>
    </xdr:to>
    <xdr:pic>
      <xdr:nvPicPr>
        <xdr:cNvPr id="9023" name="Subgraph-CovfefeKatie">
          <a:extLst>
            <a:ext uri="{FF2B5EF4-FFF2-40B4-BE49-F238E27FC236}">
              <a16:creationId xmlns:a16="http://schemas.microsoft.com/office/drawing/2014/main" id="{33C1554E-2800-4AA3-AD8A-A47DCD799A2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84865750"/>
          <a:ext cx="482600" cy="317500"/>
        </a:xfrm>
        <a:prstGeom prst="rect">
          <a:avLst/>
        </a:prstGeom>
      </xdr:spPr>
    </xdr:pic>
    <xdr:clientData/>
  </xdr:twoCellAnchor>
  <xdr:twoCellAnchor editAs="oneCell">
    <xdr:from>
      <xdr:col>1</xdr:col>
      <xdr:colOff>28575</xdr:colOff>
      <xdr:row>2921</xdr:row>
      <xdr:rowOff>336550</xdr:rowOff>
    </xdr:from>
    <xdr:to>
      <xdr:col>1</xdr:col>
      <xdr:colOff>511175</xdr:colOff>
      <xdr:row>2922</xdr:row>
      <xdr:rowOff>282575</xdr:rowOff>
    </xdr:to>
    <xdr:pic>
      <xdr:nvPicPr>
        <xdr:cNvPr id="9025" name="Subgraph-GirlNxDoor">
          <a:extLst>
            <a:ext uri="{FF2B5EF4-FFF2-40B4-BE49-F238E27FC236}">
              <a16:creationId xmlns:a16="http://schemas.microsoft.com/office/drawing/2014/main" id="{896EA7CD-482E-44D2-B6BF-C2145875FD8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85234050"/>
          <a:ext cx="482600" cy="317500"/>
        </a:xfrm>
        <a:prstGeom prst="rect">
          <a:avLst/>
        </a:prstGeom>
      </xdr:spPr>
    </xdr:pic>
    <xdr:clientData/>
  </xdr:twoCellAnchor>
  <xdr:twoCellAnchor editAs="oneCell">
    <xdr:from>
      <xdr:col>1</xdr:col>
      <xdr:colOff>28575</xdr:colOff>
      <xdr:row>2922</xdr:row>
      <xdr:rowOff>333375</xdr:rowOff>
    </xdr:from>
    <xdr:to>
      <xdr:col>1</xdr:col>
      <xdr:colOff>511175</xdr:colOff>
      <xdr:row>2923</xdr:row>
      <xdr:rowOff>273050</xdr:rowOff>
    </xdr:to>
    <xdr:pic>
      <xdr:nvPicPr>
        <xdr:cNvPr id="9027" name="Subgraph-Datrebor">
          <a:extLst>
            <a:ext uri="{FF2B5EF4-FFF2-40B4-BE49-F238E27FC236}">
              <a16:creationId xmlns:a16="http://schemas.microsoft.com/office/drawing/2014/main" id="{DE6F627E-718B-43E8-8C1C-2C73CE32A60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5602350"/>
          <a:ext cx="482600" cy="317500"/>
        </a:xfrm>
        <a:prstGeom prst="rect">
          <a:avLst/>
        </a:prstGeom>
      </xdr:spPr>
    </xdr:pic>
    <xdr:clientData/>
  </xdr:twoCellAnchor>
  <xdr:twoCellAnchor editAs="oneCell">
    <xdr:from>
      <xdr:col>1</xdr:col>
      <xdr:colOff>28575</xdr:colOff>
      <xdr:row>2923</xdr:row>
      <xdr:rowOff>330200</xdr:rowOff>
    </xdr:from>
    <xdr:to>
      <xdr:col>1</xdr:col>
      <xdr:colOff>511175</xdr:colOff>
      <xdr:row>2924</xdr:row>
      <xdr:rowOff>276225</xdr:rowOff>
    </xdr:to>
    <xdr:pic>
      <xdr:nvPicPr>
        <xdr:cNvPr id="9029" name="Subgraph-KTLA">
          <a:extLst>
            <a:ext uri="{FF2B5EF4-FFF2-40B4-BE49-F238E27FC236}">
              <a16:creationId xmlns:a16="http://schemas.microsoft.com/office/drawing/2014/main" id="{83266536-2AD4-427A-AF53-51C66D12BA77}"/>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1085970650"/>
          <a:ext cx="482600" cy="317500"/>
        </a:xfrm>
        <a:prstGeom prst="rect">
          <a:avLst/>
        </a:prstGeom>
      </xdr:spPr>
    </xdr:pic>
    <xdr:clientData/>
  </xdr:twoCellAnchor>
  <xdr:twoCellAnchor editAs="oneCell">
    <xdr:from>
      <xdr:col>1</xdr:col>
      <xdr:colOff>28575</xdr:colOff>
      <xdr:row>2924</xdr:row>
      <xdr:rowOff>327025</xdr:rowOff>
    </xdr:from>
    <xdr:to>
      <xdr:col>1</xdr:col>
      <xdr:colOff>511175</xdr:colOff>
      <xdr:row>2925</xdr:row>
      <xdr:rowOff>273050</xdr:rowOff>
    </xdr:to>
    <xdr:pic>
      <xdr:nvPicPr>
        <xdr:cNvPr id="9031" name="Subgraph-fox">
          <a:extLst>
            <a:ext uri="{FF2B5EF4-FFF2-40B4-BE49-F238E27FC236}">
              <a16:creationId xmlns:a16="http://schemas.microsoft.com/office/drawing/2014/main" id="{57A3DD9A-3728-4357-8A57-942AAE034296}"/>
            </a:ext>
          </a:extLst>
        </xdr:cNvPr>
        <xdr:cNvPicPr>
          <a:picLocks/>
        </xdr:cNvPicPr>
      </xdr:nvPicPr>
      <xdr:blipFill>
        <a:blip xmlns:r="http://schemas.openxmlformats.org/officeDocument/2006/relationships" r:embed="rId704">
          <a:extLst>
            <a:ext uri="{28A0092B-C50C-407E-A947-70E740481C1C}">
              <a14:useLocalDpi xmlns:a14="http://schemas.microsoft.com/office/drawing/2010/main" val="0"/>
            </a:ext>
          </a:extLst>
        </a:blip>
        <a:stretch>
          <a:fillRect/>
        </a:stretch>
      </xdr:blipFill>
      <xdr:spPr>
        <a:xfrm>
          <a:off x="1047750" y="1086338950"/>
          <a:ext cx="482600" cy="317500"/>
        </a:xfrm>
        <a:prstGeom prst="rect">
          <a:avLst/>
        </a:prstGeom>
      </xdr:spPr>
    </xdr:pic>
    <xdr:clientData/>
  </xdr:twoCellAnchor>
  <xdr:twoCellAnchor editAs="oneCell">
    <xdr:from>
      <xdr:col>1</xdr:col>
      <xdr:colOff>28575</xdr:colOff>
      <xdr:row>2925</xdr:row>
      <xdr:rowOff>323850</xdr:rowOff>
    </xdr:from>
    <xdr:to>
      <xdr:col>1</xdr:col>
      <xdr:colOff>511175</xdr:colOff>
      <xdr:row>2926</xdr:row>
      <xdr:rowOff>276225</xdr:rowOff>
    </xdr:to>
    <xdr:pic>
      <xdr:nvPicPr>
        <xdr:cNvPr id="9033" name="Subgraph-lapdcommission">
          <a:extLst>
            <a:ext uri="{FF2B5EF4-FFF2-40B4-BE49-F238E27FC236}">
              <a16:creationId xmlns:a16="http://schemas.microsoft.com/office/drawing/2014/main" id="{8EA94DA3-D15A-4738-AE07-426F19C51467}"/>
            </a:ext>
          </a:extLst>
        </xdr:cNvPr>
        <xdr:cNvPicPr>
          <a:picLocks/>
        </xdr:cNvPicPr>
      </xdr:nvPicPr>
      <xdr:blipFill>
        <a:blip xmlns:r="http://schemas.openxmlformats.org/officeDocument/2006/relationships" r:embed="rId705">
          <a:extLst>
            <a:ext uri="{28A0092B-C50C-407E-A947-70E740481C1C}">
              <a14:useLocalDpi xmlns:a14="http://schemas.microsoft.com/office/drawing/2010/main" val="0"/>
            </a:ext>
          </a:extLst>
        </a:blip>
        <a:stretch>
          <a:fillRect/>
        </a:stretch>
      </xdr:blipFill>
      <xdr:spPr>
        <a:xfrm>
          <a:off x="1047750" y="1086707250"/>
          <a:ext cx="482600" cy="317500"/>
        </a:xfrm>
        <a:prstGeom prst="rect">
          <a:avLst/>
        </a:prstGeom>
      </xdr:spPr>
    </xdr:pic>
    <xdr:clientData/>
  </xdr:twoCellAnchor>
  <xdr:twoCellAnchor editAs="oneCell">
    <xdr:from>
      <xdr:col>1</xdr:col>
      <xdr:colOff>28575</xdr:colOff>
      <xdr:row>2926</xdr:row>
      <xdr:rowOff>320675</xdr:rowOff>
    </xdr:from>
    <xdr:to>
      <xdr:col>1</xdr:col>
      <xdr:colOff>511175</xdr:colOff>
      <xdr:row>2927</xdr:row>
      <xdr:rowOff>266700</xdr:rowOff>
    </xdr:to>
    <xdr:pic>
      <xdr:nvPicPr>
        <xdr:cNvPr id="9035" name="Subgraph-LAPDChiefMoore">
          <a:extLst>
            <a:ext uri="{FF2B5EF4-FFF2-40B4-BE49-F238E27FC236}">
              <a16:creationId xmlns:a16="http://schemas.microsoft.com/office/drawing/2014/main" id="{FF515CAE-AD6E-4787-9A8D-F719EF574B38}"/>
            </a:ext>
          </a:extLst>
        </xdr:cNvPr>
        <xdr:cNvPicPr>
          <a:picLocks/>
        </xdr:cNvPicPr>
      </xdr:nvPicPr>
      <xdr:blipFill>
        <a:blip xmlns:r="http://schemas.openxmlformats.org/officeDocument/2006/relationships" r:embed="rId704">
          <a:extLst>
            <a:ext uri="{28A0092B-C50C-407E-A947-70E740481C1C}">
              <a14:useLocalDpi xmlns:a14="http://schemas.microsoft.com/office/drawing/2010/main" val="0"/>
            </a:ext>
          </a:extLst>
        </a:blip>
        <a:stretch>
          <a:fillRect/>
        </a:stretch>
      </xdr:blipFill>
      <xdr:spPr>
        <a:xfrm>
          <a:off x="1047750" y="1087075550"/>
          <a:ext cx="482600" cy="317500"/>
        </a:xfrm>
        <a:prstGeom prst="rect">
          <a:avLst/>
        </a:prstGeom>
      </xdr:spPr>
    </xdr:pic>
    <xdr:clientData/>
  </xdr:twoCellAnchor>
  <xdr:twoCellAnchor editAs="oneCell">
    <xdr:from>
      <xdr:col>1</xdr:col>
      <xdr:colOff>28575</xdr:colOff>
      <xdr:row>2927</xdr:row>
      <xdr:rowOff>317500</xdr:rowOff>
    </xdr:from>
    <xdr:to>
      <xdr:col>1</xdr:col>
      <xdr:colOff>511175</xdr:colOff>
      <xdr:row>2928</xdr:row>
      <xdr:rowOff>263525</xdr:rowOff>
    </xdr:to>
    <xdr:pic>
      <xdr:nvPicPr>
        <xdr:cNvPr id="9037" name="Subgraph-Thomas1774Paine">
          <a:extLst>
            <a:ext uri="{FF2B5EF4-FFF2-40B4-BE49-F238E27FC236}">
              <a16:creationId xmlns:a16="http://schemas.microsoft.com/office/drawing/2014/main" id="{1B55E253-5193-4D8F-BC9E-02E0259C260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7443850"/>
          <a:ext cx="482600" cy="317500"/>
        </a:xfrm>
        <a:prstGeom prst="rect">
          <a:avLst/>
        </a:prstGeom>
      </xdr:spPr>
    </xdr:pic>
    <xdr:clientData/>
  </xdr:twoCellAnchor>
  <xdr:twoCellAnchor editAs="oneCell">
    <xdr:from>
      <xdr:col>1</xdr:col>
      <xdr:colOff>28575</xdr:colOff>
      <xdr:row>2928</xdr:row>
      <xdr:rowOff>314325</xdr:rowOff>
    </xdr:from>
    <xdr:to>
      <xdr:col>1</xdr:col>
      <xdr:colOff>511175</xdr:colOff>
      <xdr:row>2929</xdr:row>
      <xdr:rowOff>254000</xdr:rowOff>
    </xdr:to>
    <xdr:pic>
      <xdr:nvPicPr>
        <xdr:cNvPr id="9039" name="Subgraph-NY1">
          <a:extLst>
            <a:ext uri="{FF2B5EF4-FFF2-40B4-BE49-F238E27FC236}">
              <a16:creationId xmlns:a16="http://schemas.microsoft.com/office/drawing/2014/main" id="{D09D8EC3-9D03-498F-AF07-F5E79049FF6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87812150"/>
          <a:ext cx="482600" cy="317500"/>
        </a:xfrm>
        <a:prstGeom prst="rect">
          <a:avLst/>
        </a:prstGeom>
      </xdr:spPr>
    </xdr:pic>
    <xdr:clientData/>
  </xdr:twoCellAnchor>
  <xdr:twoCellAnchor editAs="oneCell">
    <xdr:from>
      <xdr:col>1</xdr:col>
      <xdr:colOff>28575</xdr:colOff>
      <xdr:row>2929</xdr:row>
      <xdr:rowOff>311150</xdr:rowOff>
    </xdr:from>
    <xdr:to>
      <xdr:col>1</xdr:col>
      <xdr:colOff>511175</xdr:colOff>
      <xdr:row>2930</xdr:row>
      <xdr:rowOff>257175</xdr:rowOff>
    </xdr:to>
    <xdr:pic>
      <xdr:nvPicPr>
        <xdr:cNvPr id="9041" name="Subgraph-News12">
          <a:extLst>
            <a:ext uri="{FF2B5EF4-FFF2-40B4-BE49-F238E27FC236}">
              <a16:creationId xmlns:a16="http://schemas.microsoft.com/office/drawing/2014/main" id="{C1A343B6-9D61-46A5-B881-9CDAF7808E4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8180450"/>
          <a:ext cx="482600" cy="317500"/>
        </a:xfrm>
        <a:prstGeom prst="rect">
          <a:avLst/>
        </a:prstGeom>
      </xdr:spPr>
    </xdr:pic>
    <xdr:clientData/>
  </xdr:twoCellAnchor>
  <xdr:twoCellAnchor editAs="oneCell">
    <xdr:from>
      <xdr:col>1</xdr:col>
      <xdr:colOff>28575</xdr:colOff>
      <xdr:row>2930</xdr:row>
      <xdr:rowOff>307975</xdr:rowOff>
    </xdr:from>
    <xdr:to>
      <xdr:col>1</xdr:col>
      <xdr:colOff>511175</xdr:colOff>
      <xdr:row>2931</xdr:row>
      <xdr:rowOff>254000</xdr:rowOff>
    </xdr:to>
    <xdr:pic>
      <xdr:nvPicPr>
        <xdr:cNvPr id="9043" name="Subgraph-longislandpatch">
          <a:extLst>
            <a:ext uri="{FF2B5EF4-FFF2-40B4-BE49-F238E27FC236}">
              <a16:creationId xmlns:a16="http://schemas.microsoft.com/office/drawing/2014/main" id="{9BFF106B-15B8-4121-99AE-BCBAD7EE212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8548750"/>
          <a:ext cx="482600" cy="317500"/>
        </a:xfrm>
        <a:prstGeom prst="rect">
          <a:avLst/>
        </a:prstGeom>
      </xdr:spPr>
    </xdr:pic>
    <xdr:clientData/>
  </xdr:twoCellAnchor>
  <xdr:twoCellAnchor editAs="oneCell">
    <xdr:from>
      <xdr:col>1</xdr:col>
      <xdr:colOff>28575</xdr:colOff>
      <xdr:row>2931</xdr:row>
      <xdr:rowOff>304800</xdr:rowOff>
    </xdr:from>
    <xdr:to>
      <xdr:col>1</xdr:col>
      <xdr:colOff>511175</xdr:colOff>
      <xdr:row>2932</xdr:row>
      <xdr:rowOff>257175</xdr:rowOff>
    </xdr:to>
    <xdr:pic>
      <xdr:nvPicPr>
        <xdr:cNvPr id="9045" name="Subgraph-Samb19831">
          <a:extLst>
            <a:ext uri="{FF2B5EF4-FFF2-40B4-BE49-F238E27FC236}">
              <a16:creationId xmlns:a16="http://schemas.microsoft.com/office/drawing/2014/main" id="{F589B938-D4C0-4A96-8E0E-BFFF72C3988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88917050"/>
          <a:ext cx="482600" cy="317500"/>
        </a:xfrm>
        <a:prstGeom prst="rect">
          <a:avLst/>
        </a:prstGeom>
      </xdr:spPr>
    </xdr:pic>
    <xdr:clientData/>
  </xdr:twoCellAnchor>
  <xdr:twoCellAnchor editAs="oneCell">
    <xdr:from>
      <xdr:col>1</xdr:col>
      <xdr:colOff>28575</xdr:colOff>
      <xdr:row>2932</xdr:row>
      <xdr:rowOff>301625</xdr:rowOff>
    </xdr:from>
    <xdr:to>
      <xdr:col>1</xdr:col>
      <xdr:colOff>511175</xdr:colOff>
      <xdr:row>2933</xdr:row>
      <xdr:rowOff>247650</xdr:rowOff>
    </xdr:to>
    <xdr:pic>
      <xdr:nvPicPr>
        <xdr:cNvPr id="9047" name="Subgraph-AntonioSabatoJr">
          <a:extLst>
            <a:ext uri="{FF2B5EF4-FFF2-40B4-BE49-F238E27FC236}">
              <a16:creationId xmlns:a16="http://schemas.microsoft.com/office/drawing/2014/main" id="{4582F170-AD28-4EEE-9F91-21C453D82568}"/>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89285350"/>
          <a:ext cx="482600" cy="317500"/>
        </a:xfrm>
        <a:prstGeom prst="rect">
          <a:avLst/>
        </a:prstGeom>
      </xdr:spPr>
    </xdr:pic>
    <xdr:clientData/>
  </xdr:twoCellAnchor>
  <xdr:twoCellAnchor editAs="oneCell">
    <xdr:from>
      <xdr:col>1</xdr:col>
      <xdr:colOff>28575</xdr:colOff>
      <xdr:row>2933</xdr:row>
      <xdr:rowOff>298450</xdr:rowOff>
    </xdr:from>
    <xdr:to>
      <xdr:col>1</xdr:col>
      <xdr:colOff>511175</xdr:colOff>
      <xdr:row>2934</xdr:row>
      <xdr:rowOff>244475</xdr:rowOff>
    </xdr:to>
    <xdr:pic>
      <xdr:nvPicPr>
        <xdr:cNvPr id="9049" name="Subgraph-goodblackdude">
          <a:extLst>
            <a:ext uri="{FF2B5EF4-FFF2-40B4-BE49-F238E27FC236}">
              <a16:creationId xmlns:a16="http://schemas.microsoft.com/office/drawing/2014/main" id="{C350325F-63EE-41D8-999B-187AFE91FFC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89653650"/>
          <a:ext cx="482600" cy="317500"/>
        </a:xfrm>
        <a:prstGeom prst="rect">
          <a:avLst/>
        </a:prstGeom>
      </xdr:spPr>
    </xdr:pic>
    <xdr:clientData/>
  </xdr:twoCellAnchor>
  <xdr:twoCellAnchor editAs="oneCell">
    <xdr:from>
      <xdr:col>1</xdr:col>
      <xdr:colOff>28575</xdr:colOff>
      <xdr:row>2934</xdr:row>
      <xdr:rowOff>295275</xdr:rowOff>
    </xdr:from>
    <xdr:to>
      <xdr:col>1</xdr:col>
      <xdr:colOff>511175</xdr:colOff>
      <xdr:row>2935</xdr:row>
      <xdr:rowOff>234950</xdr:rowOff>
    </xdr:to>
    <xdr:pic>
      <xdr:nvPicPr>
        <xdr:cNvPr id="9051" name="Subgraph-PBCountySheriff">
          <a:extLst>
            <a:ext uri="{FF2B5EF4-FFF2-40B4-BE49-F238E27FC236}">
              <a16:creationId xmlns:a16="http://schemas.microsoft.com/office/drawing/2014/main" id="{3893C69C-96AF-4259-A283-98832A32D93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90021950"/>
          <a:ext cx="482600" cy="317500"/>
        </a:xfrm>
        <a:prstGeom prst="rect">
          <a:avLst/>
        </a:prstGeom>
      </xdr:spPr>
    </xdr:pic>
    <xdr:clientData/>
  </xdr:twoCellAnchor>
  <xdr:twoCellAnchor editAs="oneCell">
    <xdr:from>
      <xdr:col>1</xdr:col>
      <xdr:colOff>28575</xdr:colOff>
      <xdr:row>2935</xdr:row>
      <xdr:rowOff>292100</xdr:rowOff>
    </xdr:from>
    <xdr:to>
      <xdr:col>1</xdr:col>
      <xdr:colOff>511175</xdr:colOff>
      <xdr:row>2936</xdr:row>
      <xdr:rowOff>238125</xdr:rowOff>
    </xdr:to>
    <xdr:pic>
      <xdr:nvPicPr>
        <xdr:cNvPr id="9053" name="Subgraph-RicBradshaw">
          <a:extLst>
            <a:ext uri="{FF2B5EF4-FFF2-40B4-BE49-F238E27FC236}">
              <a16:creationId xmlns:a16="http://schemas.microsoft.com/office/drawing/2014/main" id="{EC22F4A8-E1DD-4EF3-A49B-87C0324F6AB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90390250"/>
          <a:ext cx="482600" cy="317500"/>
        </a:xfrm>
        <a:prstGeom prst="rect">
          <a:avLst/>
        </a:prstGeom>
      </xdr:spPr>
    </xdr:pic>
    <xdr:clientData/>
  </xdr:twoCellAnchor>
  <xdr:twoCellAnchor editAs="oneCell">
    <xdr:from>
      <xdr:col>1</xdr:col>
      <xdr:colOff>28575</xdr:colOff>
      <xdr:row>2936</xdr:row>
      <xdr:rowOff>288925</xdr:rowOff>
    </xdr:from>
    <xdr:to>
      <xdr:col>1</xdr:col>
      <xdr:colOff>511175</xdr:colOff>
      <xdr:row>2937</xdr:row>
      <xdr:rowOff>234950</xdr:rowOff>
    </xdr:to>
    <xdr:pic>
      <xdr:nvPicPr>
        <xdr:cNvPr id="9055" name="Subgraph-RiseUpMoms">
          <a:extLst>
            <a:ext uri="{FF2B5EF4-FFF2-40B4-BE49-F238E27FC236}">
              <a16:creationId xmlns:a16="http://schemas.microsoft.com/office/drawing/2014/main" id="{B9F1F2B4-2BA7-4C57-9E81-7B8197ECEE25}"/>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090758550"/>
          <a:ext cx="482600" cy="317500"/>
        </a:xfrm>
        <a:prstGeom prst="rect">
          <a:avLst/>
        </a:prstGeom>
      </xdr:spPr>
    </xdr:pic>
    <xdr:clientData/>
  </xdr:twoCellAnchor>
  <xdr:twoCellAnchor editAs="oneCell">
    <xdr:from>
      <xdr:col>1</xdr:col>
      <xdr:colOff>28575</xdr:colOff>
      <xdr:row>2937</xdr:row>
      <xdr:rowOff>285750</xdr:rowOff>
    </xdr:from>
    <xdr:to>
      <xdr:col>1</xdr:col>
      <xdr:colOff>511175</xdr:colOff>
      <xdr:row>2938</xdr:row>
      <xdr:rowOff>238125</xdr:rowOff>
    </xdr:to>
    <xdr:pic>
      <xdr:nvPicPr>
        <xdr:cNvPr id="9057" name="Subgraph-peterjhasson">
          <a:extLst>
            <a:ext uri="{FF2B5EF4-FFF2-40B4-BE49-F238E27FC236}">
              <a16:creationId xmlns:a16="http://schemas.microsoft.com/office/drawing/2014/main" id="{62ED5F74-4C0F-4D5A-9E33-0045FF57E894}"/>
            </a:ext>
          </a:extLst>
        </xdr:cNvPr>
        <xdr:cNvPicPr>
          <a:picLocks/>
        </xdr:cNvPicPr>
      </xdr:nvPicPr>
      <xdr:blipFill>
        <a:blip xmlns:r="http://schemas.openxmlformats.org/officeDocument/2006/relationships" r:embed="rId699">
          <a:extLst>
            <a:ext uri="{28A0092B-C50C-407E-A947-70E740481C1C}">
              <a14:useLocalDpi xmlns:a14="http://schemas.microsoft.com/office/drawing/2010/main" val="0"/>
            </a:ext>
          </a:extLst>
        </a:blip>
        <a:stretch>
          <a:fillRect/>
        </a:stretch>
      </xdr:blipFill>
      <xdr:spPr>
        <a:xfrm>
          <a:off x="1047750" y="1091126850"/>
          <a:ext cx="482600" cy="317500"/>
        </a:xfrm>
        <a:prstGeom prst="rect">
          <a:avLst/>
        </a:prstGeom>
      </xdr:spPr>
    </xdr:pic>
    <xdr:clientData/>
  </xdr:twoCellAnchor>
  <xdr:twoCellAnchor editAs="oneCell">
    <xdr:from>
      <xdr:col>1</xdr:col>
      <xdr:colOff>28575</xdr:colOff>
      <xdr:row>2938</xdr:row>
      <xdr:rowOff>282575</xdr:rowOff>
    </xdr:from>
    <xdr:to>
      <xdr:col>1</xdr:col>
      <xdr:colOff>511175</xdr:colOff>
      <xdr:row>2939</xdr:row>
      <xdr:rowOff>228600</xdr:rowOff>
    </xdr:to>
    <xdr:pic>
      <xdr:nvPicPr>
        <xdr:cNvPr id="9059" name="Subgraph-LMartinezNews">
          <a:extLst>
            <a:ext uri="{FF2B5EF4-FFF2-40B4-BE49-F238E27FC236}">
              <a16:creationId xmlns:a16="http://schemas.microsoft.com/office/drawing/2014/main" id="{80ACC47F-2963-4B2A-8806-A6D93BA4AD6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91495150"/>
          <a:ext cx="482600" cy="317500"/>
        </a:xfrm>
        <a:prstGeom prst="rect">
          <a:avLst/>
        </a:prstGeom>
      </xdr:spPr>
    </xdr:pic>
    <xdr:clientData/>
  </xdr:twoCellAnchor>
  <xdr:twoCellAnchor editAs="oneCell">
    <xdr:from>
      <xdr:col>1</xdr:col>
      <xdr:colOff>28575</xdr:colOff>
      <xdr:row>2939</xdr:row>
      <xdr:rowOff>279400</xdr:rowOff>
    </xdr:from>
    <xdr:to>
      <xdr:col>1</xdr:col>
      <xdr:colOff>511175</xdr:colOff>
      <xdr:row>2940</xdr:row>
      <xdr:rowOff>225425</xdr:rowOff>
    </xdr:to>
    <xdr:pic>
      <xdr:nvPicPr>
        <xdr:cNvPr id="9061" name="Subgraph-abc7newsbayarea">
          <a:extLst>
            <a:ext uri="{FF2B5EF4-FFF2-40B4-BE49-F238E27FC236}">
              <a16:creationId xmlns:a16="http://schemas.microsoft.com/office/drawing/2014/main" id="{41D67369-33B8-4750-A579-F8FA4A5CADE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91863450"/>
          <a:ext cx="482600" cy="317500"/>
        </a:xfrm>
        <a:prstGeom prst="rect">
          <a:avLst/>
        </a:prstGeom>
      </xdr:spPr>
    </xdr:pic>
    <xdr:clientData/>
  </xdr:twoCellAnchor>
  <xdr:twoCellAnchor editAs="oneCell">
    <xdr:from>
      <xdr:col>1</xdr:col>
      <xdr:colOff>28575</xdr:colOff>
      <xdr:row>2940</xdr:row>
      <xdr:rowOff>276225</xdr:rowOff>
    </xdr:from>
    <xdr:to>
      <xdr:col>1</xdr:col>
      <xdr:colOff>511175</xdr:colOff>
      <xdr:row>2941</xdr:row>
      <xdr:rowOff>215900</xdr:rowOff>
    </xdr:to>
    <xdr:pic>
      <xdr:nvPicPr>
        <xdr:cNvPr id="9063" name="Subgraph-sfchronicle">
          <a:extLst>
            <a:ext uri="{FF2B5EF4-FFF2-40B4-BE49-F238E27FC236}">
              <a16:creationId xmlns:a16="http://schemas.microsoft.com/office/drawing/2014/main" id="{4B11BA42-8049-45E0-8C01-9015EB6A836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92231750"/>
          <a:ext cx="482600" cy="317500"/>
        </a:xfrm>
        <a:prstGeom prst="rect">
          <a:avLst/>
        </a:prstGeom>
      </xdr:spPr>
    </xdr:pic>
    <xdr:clientData/>
  </xdr:twoCellAnchor>
  <xdr:twoCellAnchor editAs="oneCell">
    <xdr:from>
      <xdr:col>1</xdr:col>
      <xdr:colOff>28575</xdr:colOff>
      <xdr:row>2941</xdr:row>
      <xdr:rowOff>273050</xdr:rowOff>
    </xdr:from>
    <xdr:to>
      <xdr:col>1</xdr:col>
      <xdr:colOff>511175</xdr:colOff>
      <xdr:row>2942</xdr:row>
      <xdr:rowOff>219075</xdr:rowOff>
    </xdr:to>
    <xdr:pic>
      <xdr:nvPicPr>
        <xdr:cNvPr id="9065" name="Subgraph-WPBF25News">
          <a:extLst>
            <a:ext uri="{FF2B5EF4-FFF2-40B4-BE49-F238E27FC236}">
              <a16:creationId xmlns:a16="http://schemas.microsoft.com/office/drawing/2014/main" id="{459BEBB4-F826-4408-A73F-81248AABA8E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92600050"/>
          <a:ext cx="482600" cy="317500"/>
        </a:xfrm>
        <a:prstGeom prst="rect">
          <a:avLst/>
        </a:prstGeom>
      </xdr:spPr>
    </xdr:pic>
    <xdr:clientData/>
  </xdr:twoCellAnchor>
  <xdr:twoCellAnchor editAs="oneCell">
    <xdr:from>
      <xdr:col>1</xdr:col>
      <xdr:colOff>28575</xdr:colOff>
      <xdr:row>2942</xdr:row>
      <xdr:rowOff>269875</xdr:rowOff>
    </xdr:from>
    <xdr:to>
      <xdr:col>1</xdr:col>
      <xdr:colOff>511175</xdr:colOff>
      <xdr:row>2943</xdr:row>
      <xdr:rowOff>215900</xdr:rowOff>
    </xdr:to>
    <xdr:pic>
      <xdr:nvPicPr>
        <xdr:cNvPr id="9067" name="Subgraph-USArmy">
          <a:extLst>
            <a:ext uri="{FF2B5EF4-FFF2-40B4-BE49-F238E27FC236}">
              <a16:creationId xmlns:a16="http://schemas.microsoft.com/office/drawing/2014/main" id="{AF47A558-883B-42F3-B34A-D702EB1D8D0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2968350"/>
          <a:ext cx="482600" cy="317500"/>
        </a:xfrm>
        <a:prstGeom prst="rect">
          <a:avLst/>
        </a:prstGeom>
      </xdr:spPr>
    </xdr:pic>
    <xdr:clientData/>
  </xdr:twoCellAnchor>
  <xdr:twoCellAnchor editAs="oneCell">
    <xdr:from>
      <xdr:col>1</xdr:col>
      <xdr:colOff>28575</xdr:colOff>
      <xdr:row>2943</xdr:row>
      <xdr:rowOff>266700</xdr:rowOff>
    </xdr:from>
    <xdr:to>
      <xdr:col>1</xdr:col>
      <xdr:colOff>511175</xdr:colOff>
      <xdr:row>2944</xdr:row>
      <xdr:rowOff>219075</xdr:rowOff>
    </xdr:to>
    <xdr:pic>
      <xdr:nvPicPr>
        <xdr:cNvPr id="9069" name="Subgraph-DerekWadeWeller">
          <a:extLst>
            <a:ext uri="{FF2B5EF4-FFF2-40B4-BE49-F238E27FC236}">
              <a16:creationId xmlns:a16="http://schemas.microsoft.com/office/drawing/2014/main" id="{B57A0CBE-12B9-4149-B913-96002F3347DF}"/>
            </a:ext>
          </a:extLst>
        </xdr:cNvPr>
        <xdr:cNvPicPr>
          <a:picLocks/>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47750" y="1093336650"/>
          <a:ext cx="482600" cy="317500"/>
        </a:xfrm>
        <a:prstGeom prst="rect">
          <a:avLst/>
        </a:prstGeom>
      </xdr:spPr>
    </xdr:pic>
    <xdr:clientData/>
  </xdr:twoCellAnchor>
  <xdr:twoCellAnchor editAs="oneCell">
    <xdr:from>
      <xdr:col>1</xdr:col>
      <xdr:colOff>28575</xdr:colOff>
      <xdr:row>2944</xdr:row>
      <xdr:rowOff>263525</xdr:rowOff>
    </xdr:from>
    <xdr:to>
      <xdr:col>1</xdr:col>
      <xdr:colOff>511175</xdr:colOff>
      <xdr:row>2945</xdr:row>
      <xdr:rowOff>209550</xdr:rowOff>
    </xdr:to>
    <xdr:pic>
      <xdr:nvPicPr>
        <xdr:cNvPr id="9071" name="Subgraph-RubinReport">
          <a:extLst>
            <a:ext uri="{FF2B5EF4-FFF2-40B4-BE49-F238E27FC236}">
              <a16:creationId xmlns:a16="http://schemas.microsoft.com/office/drawing/2014/main" id="{93D8542F-60C3-432A-9A5B-7C57D4629B7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3704950"/>
          <a:ext cx="482600" cy="317500"/>
        </a:xfrm>
        <a:prstGeom prst="rect">
          <a:avLst/>
        </a:prstGeom>
      </xdr:spPr>
    </xdr:pic>
    <xdr:clientData/>
  </xdr:twoCellAnchor>
  <xdr:twoCellAnchor editAs="oneCell">
    <xdr:from>
      <xdr:col>1</xdr:col>
      <xdr:colOff>28575</xdr:colOff>
      <xdr:row>2945</xdr:row>
      <xdr:rowOff>260350</xdr:rowOff>
    </xdr:from>
    <xdr:to>
      <xdr:col>1</xdr:col>
      <xdr:colOff>511175</xdr:colOff>
      <xdr:row>2946</xdr:row>
      <xdr:rowOff>206375</xdr:rowOff>
    </xdr:to>
    <xdr:pic>
      <xdr:nvPicPr>
        <xdr:cNvPr id="9073" name="Subgraph-RepDanCrenshaw">
          <a:extLst>
            <a:ext uri="{FF2B5EF4-FFF2-40B4-BE49-F238E27FC236}">
              <a16:creationId xmlns:a16="http://schemas.microsoft.com/office/drawing/2014/main" id="{DE7CD659-3CEA-4EAE-937C-24059CF6C7F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94073250"/>
          <a:ext cx="482600" cy="317500"/>
        </a:xfrm>
        <a:prstGeom prst="rect">
          <a:avLst/>
        </a:prstGeom>
      </xdr:spPr>
    </xdr:pic>
    <xdr:clientData/>
  </xdr:twoCellAnchor>
  <xdr:twoCellAnchor editAs="oneCell">
    <xdr:from>
      <xdr:col>1</xdr:col>
      <xdr:colOff>28575</xdr:colOff>
      <xdr:row>2946</xdr:row>
      <xdr:rowOff>257175</xdr:rowOff>
    </xdr:from>
    <xdr:to>
      <xdr:col>1</xdr:col>
      <xdr:colOff>511175</xdr:colOff>
      <xdr:row>2947</xdr:row>
      <xdr:rowOff>196850</xdr:rowOff>
    </xdr:to>
    <xdr:pic>
      <xdr:nvPicPr>
        <xdr:cNvPr id="9075" name="Subgraph-WestPalmPD">
          <a:extLst>
            <a:ext uri="{FF2B5EF4-FFF2-40B4-BE49-F238E27FC236}">
              <a16:creationId xmlns:a16="http://schemas.microsoft.com/office/drawing/2014/main" id="{7E4512B5-0204-4890-AB48-922F1686CDF6}"/>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094441550"/>
          <a:ext cx="482600" cy="317500"/>
        </a:xfrm>
        <a:prstGeom prst="rect">
          <a:avLst/>
        </a:prstGeom>
      </xdr:spPr>
    </xdr:pic>
    <xdr:clientData/>
  </xdr:twoCellAnchor>
  <xdr:twoCellAnchor editAs="oneCell">
    <xdr:from>
      <xdr:col>1</xdr:col>
      <xdr:colOff>28575</xdr:colOff>
      <xdr:row>2947</xdr:row>
      <xdr:rowOff>254000</xdr:rowOff>
    </xdr:from>
    <xdr:to>
      <xdr:col>1</xdr:col>
      <xdr:colOff>511175</xdr:colOff>
      <xdr:row>2948</xdr:row>
      <xdr:rowOff>200025</xdr:rowOff>
    </xdr:to>
    <xdr:pic>
      <xdr:nvPicPr>
        <xdr:cNvPr id="9077" name="Subgraph-NRA">
          <a:extLst>
            <a:ext uri="{FF2B5EF4-FFF2-40B4-BE49-F238E27FC236}">
              <a16:creationId xmlns:a16="http://schemas.microsoft.com/office/drawing/2014/main" id="{507BA298-626F-491A-BF8E-2B41E1F92D8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94809850"/>
          <a:ext cx="482600" cy="317500"/>
        </a:xfrm>
        <a:prstGeom prst="rect">
          <a:avLst/>
        </a:prstGeom>
      </xdr:spPr>
    </xdr:pic>
    <xdr:clientData/>
  </xdr:twoCellAnchor>
  <xdr:twoCellAnchor editAs="oneCell">
    <xdr:from>
      <xdr:col>1</xdr:col>
      <xdr:colOff>28575</xdr:colOff>
      <xdr:row>2948</xdr:row>
      <xdr:rowOff>250825</xdr:rowOff>
    </xdr:from>
    <xdr:to>
      <xdr:col>1</xdr:col>
      <xdr:colOff>511175</xdr:colOff>
      <xdr:row>2949</xdr:row>
      <xdr:rowOff>196850</xdr:rowOff>
    </xdr:to>
    <xdr:pic>
      <xdr:nvPicPr>
        <xdr:cNvPr id="9079" name="Subgraph-RealDeanCain">
          <a:extLst>
            <a:ext uri="{FF2B5EF4-FFF2-40B4-BE49-F238E27FC236}">
              <a16:creationId xmlns:a16="http://schemas.microsoft.com/office/drawing/2014/main" id="{DAE8E1EF-DCCF-4D9C-8C4D-6A57918B205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95178150"/>
          <a:ext cx="482600" cy="317500"/>
        </a:xfrm>
        <a:prstGeom prst="rect">
          <a:avLst/>
        </a:prstGeom>
      </xdr:spPr>
    </xdr:pic>
    <xdr:clientData/>
  </xdr:twoCellAnchor>
  <xdr:twoCellAnchor editAs="oneCell">
    <xdr:from>
      <xdr:col>1</xdr:col>
      <xdr:colOff>28575</xdr:colOff>
      <xdr:row>2949</xdr:row>
      <xdr:rowOff>247650</xdr:rowOff>
    </xdr:from>
    <xdr:to>
      <xdr:col>1</xdr:col>
      <xdr:colOff>511175</xdr:colOff>
      <xdr:row>2950</xdr:row>
      <xdr:rowOff>200025</xdr:rowOff>
    </xdr:to>
    <xdr:pic>
      <xdr:nvPicPr>
        <xdr:cNvPr id="9081" name="Subgraph-GarySinise">
          <a:extLst>
            <a:ext uri="{FF2B5EF4-FFF2-40B4-BE49-F238E27FC236}">
              <a16:creationId xmlns:a16="http://schemas.microsoft.com/office/drawing/2014/main" id="{CFEB3CDB-86D8-4C49-80BA-E1A0731F90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95546450"/>
          <a:ext cx="482600" cy="317500"/>
        </a:xfrm>
        <a:prstGeom prst="rect">
          <a:avLst/>
        </a:prstGeom>
      </xdr:spPr>
    </xdr:pic>
    <xdr:clientData/>
  </xdr:twoCellAnchor>
  <xdr:twoCellAnchor editAs="oneCell">
    <xdr:from>
      <xdr:col>1</xdr:col>
      <xdr:colOff>28575</xdr:colOff>
      <xdr:row>2950</xdr:row>
      <xdr:rowOff>244475</xdr:rowOff>
    </xdr:from>
    <xdr:to>
      <xdr:col>1</xdr:col>
      <xdr:colOff>511175</xdr:colOff>
      <xdr:row>2951</xdr:row>
      <xdr:rowOff>190500</xdr:rowOff>
    </xdr:to>
    <xdr:pic>
      <xdr:nvPicPr>
        <xdr:cNvPr id="9083" name="Subgraph-Dakota_Meyer">
          <a:extLst>
            <a:ext uri="{FF2B5EF4-FFF2-40B4-BE49-F238E27FC236}">
              <a16:creationId xmlns:a16="http://schemas.microsoft.com/office/drawing/2014/main" id="{7B718DE3-D626-43B8-A1A9-8D8F0A956F3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5914750"/>
          <a:ext cx="482600" cy="317500"/>
        </a:xfrm>
        <a:prstGeom prst="rect">
          <a:avLst/>
        </a:prstGeom>
      </xdr:spPr>
    </xdr:pic>
    <xdr:clientData/>
  </xdr:twoCellAnchor>
  <xdr:twoCellAnchor editAs="oneCell">
    <xdr:from>
      <xdr:col>1</xdr:col>
      <xdr:colOff>28575</xdr:colOff>
      <xdr:row>2951</xdr:row>
      <xdr:rowOff>241300</xdr:rowOff>
    </xdr:from>
    <xdr:to>
      <xdr:col>1</xdr:col>
      <xdr:colOff>511175</xdr:colOff>
      <xdr:row>2952</xdr:row>
      <xdr:rowOff>187325</xdr:rowOff>
    </xdr:to>
    <xdr:pic>
      <xdr:nvPicPr>
        <xdr:cNvPr id="9085" name="Subgraph-DHS_Wolf">
          <a:extLst>
            <a:ext uri="{FF2B5EF4-FFF2-40B4-BE49-F238E27FC236}">
              <a16:creationId xmlns:a16="http://schemas.microsoft.com/office/drawing/2014/main" id="{3B59FB5C-4DE6-4243-9C62-31D9BC31542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6283050"/>
          <a:ext cx="482600" cy="317500"/>
        </a:xfrm>
        <a:prstGeom prst="rect">
          <a:avLst/>
        </a:prstGeom>
      </xdr:spPr>
    </xdr:pic>
    <xdr:clientData/>
  </xdr:twoCellAnchor>
  <xdr:twoCellAnchor editAs="oneCell">
    <xdr:from>
      <xdr:col>1</xdr:col>
      <xdr:colOff>28575</xdr:colOff>
      <xdr:row>2952</xdr:row>
      <xdr:rowOff>238125</xdr:rowOff>
    </xdr:from>
    <xdr:to>
      <xdr:col>1</xdr:col>
      <xdr:colOff>511175</xdr:colOff>
      <xdr:row>2953</xdr:row>
      <xdr:rowOff>177800</xdr:rowOff>
    </xdr:to>
    <xdr:pic>
      <xdr:nvPicPr>
        <xdr:cNvPr id="9087" name="Subgraph-Mike_Pence">
          <a:extLst>
            <a:ext uri="{FF2B5EF4-FFF2-40B4-BE49-F238E27FC236}">
              <a16:creationId xmlns:a16="http://schemas.microsoft.com/office/drawing/2014/main" id="{6656C105-5432-4A84-85C8-3B9DA8F461D4}"/>
            </a:ext>
          </a:extLst>
        </xdr:cNvPr>
        <xdr:cNvPicPr>
          <a:picLocks/>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47750" y="1096651350"/>
          <a:ext cx="482600" cy="317500"/>
        </a:xfrm>
        <a:prstGeom prst="rect">
          <a:avLst/>
        </a:prstGeom>
      </xdr:spPr>
    </xdr:pic>
    <xdr:clientData/>
  </xdr:twoCellAnchor>
  <xdr:twoCellAnchor editAs="oneCell">
    <xdr:from>
      <xdr:col>1</xdr:col>
      <xdr:colOff>28575</xdr:colOff>
      <xdr:row>2953</xdr:row>
      <xdr:rowOff>234950</xdr:rowOff>
    </xdr:from>
    <xdr:to>
      <xdr:col>1</xdr:col>
      <xdr:colOff>511175</xdr:colOff>
      <xdr:row>2954</xdr:row>
      <xdr:rowOff>180975</xdr:rowOff>
    </xdr:to>
    <xdr:pic>
      <xdr:nvPicPr>
        <xdr:cNvPr id="9089" name="Subgraph-LindseyGrahamSC">
          <a:extLst>
            <a:ext uri="{FF2B5EF4-FFF2-40B4-BE49-F238E27FC236}">
              <a16:creationId xmlns:a16="http://schemas.microsoft.com/office/drawing/2014/main" id="{568A0493-08DA-48E2-9C98-64BD1889B17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7019650"/>
          <a:ext cx="482600" cy="317500"/>
        </a:xfrm>
        <a:prstGeom prst="rect">
          <a:avLst/>
        </a:prstGeom>
      </xdr:spPr>
    </xdr:pic>
    <xdr:clientData/>
  </xdr:twoCellAnchor>
  <xdr:twoCellAnchor editAs="oneCell">
    <xdr:from>
      <xdr:col>1</xdr:col>
      <xdr:colOff>28575</xdr:colOff>
      <xdr:row>2954</xdr:row>
      <xdr:rowOff>231775</xdr:rowOff>
    </xdr:from>
    <xdr:to>
      <xdr:col>1</xdr:col>
      <xdr:colOff>511175</xdr:colOff>
      <xdr:row>2955</xdr:row>
      <xdr:rowOff>177800</xdr:rowOff>
    </xdr:to>
    <xdr:pic>
      <xdr:nvPicPr>
        <xdr:cNvPr id="9091" name="Subgraph-MirandaSalcido1">
          <a:extLst>
            <a:ext uri="{FF2B5EF4-FFF2-40B4-BE49-F238E27FC236}">
              <a16:creationId xmlns:a16="http://schemas.microsoft.com/office/drawing/2014/main" id="{0AA761A0-60AA-4443-AD41-0FEB2A87D55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7387950"/>
          <a:ext cx="482600" cy="317500"/>
        </a:xfrm>
        <a:prstGeom prst="rect">
          <a:avLst/>
        </a:prstGeom>
      </xdr:spPr>
    </xdr:pic>
    <xdr:clientData/>
  </xdr:twoCellAnchor>
  <xdr:twoCellAnchor editAs="oneCell">
    <xdr:from>
      <xdr:col>1</xdr:col>
      <xdr:colOff>28575</xdr:colOff>
      <xdr:row>2955</xdr:row>
      <xdr:rowOff>228600</xdr:rowOff>
    </xdr:from>
    <xdr:to>
      <xdr:col>1</xdr:col>
      <xdr:colOff>511175</xdr:colOff>
      <xdr:row>2956</xdr:row>
      <xdr:rowOff>180975</xdr:rowOff>
    </xdr:to>
    <xdr:pic>
      <xdr:nvPicPr>
        <xdr:cNvPr id="9093" name="Subgraph-jtblogs">
          <a:extLst>
            <a:ext uri="{FF2B5EF4-FFF2-40B4-BE49-F238E27FC236}">
              <a16:creationId xmlns:a16="http://schemas.microsoft.com/office/drawing/2014/main" id="{649363EF-64AD-4F9E-A8EF-3FD68E0C7BA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7756250"/>
          <a:ext cx="482600" cy="317500"/>
        </a:xfrm>
        <a:prstGeom prst="rect">
          <a:avLst/>
        </a:prstGeom>
      </xdr:spPr>
    </xdr:pic>
    <xdr:clientData/>
  </xdr:twoCellAnchor>
  <xdr:twoCellAnchor editAs="oneCell">
    <xdr:from>
      <xdr:col>1</xdr:col>
      <xdr:colOff>28575</xdr:colOff>
      <xdr:row>2956</xdr:row>
      <xdr:rowOff>225425</xdr:rowOff>
    </xdr:from>
    <xdr:to>
      <xdr:col>1</xdr:col>
      <xdr:colOff>511175</xdr:colOff>
      <xdr:row>2957</xdr:row>
      <xdr:rowOff>171450</xdr:rowOff>
    </xdr:to>
    <xdr:pic>
      <xdr:nvPicPr>
        <xdr:cNvPr id="9095" name="Subgraph-calexander3636a">
          <a:extLst>
            <a:ext uri="{FF2B5EF4-FFF2-40B4-BE49-F238E27FC236}">
              <a16:creationId xmlns:a16="http://schemas.microsoft.com/office/drawing/2014/main" id="{C079537B-F905-4A29-8EF6-C83542EB87FA}"/>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8124550"/>
          <a:ext cx="482600" cy="317500"/>
        </a:xfrm>
        <a:prstGeom prst="rect">
          <a:avLst/>
        </a:prstGeom>
      </xdr:spPr>
    </xdr:pic>
    <xdr:clientData/>
  </xdr:twoCellAnchor>
  <xdr:twoCellAnchor editAs="oneCell">
    <xdr:from>
      <xdr:col>1</xdr:col>
      <xdr:colOff>28575</xdr:colOff>
      <xdr:row>2957</xdr:row>
      <xdr:rowOff>222250</xdr:rowOff>
    </xdr:from>
    <xdr:to>
      <xdr:col>1</xdr:col>
      <xdr:colOff>511175</xdr:colOff>
      <xdr:row>2958</xdr:row>
      <xdr:rowOff>168275</xdr:rowOff>
    </xdr:to>
    <xdr:pic>
      <xdr:nvPicPr>
        <xdr:cNvPr id="9097" name="Subgraph-FHPPalmBeach">
          <a:extLst>
            <a:ext uri="{FF2B5EF4-FFF2-40B4-BE49-F238E27FC236}">
              <a16:creationId xmlns:a16="http://schemas.microsoft.com/office/drawing/2014/main" id="{35D34DF8-9147-44D7-9C69-A2913473909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98492850"/>
          <a:ext cx="482600" cy="317500"/>
        </a:xfrm>
        <a:prstGeom prst="rect">
          <a:avLst/>
        </a:prstGeom>
      </xdr:spPr>
    </xdr:pic>
    <xdr:clientData/>
  </xdr:twoCellAnchor>
  <xdr:twoCellAnchor editAs="oneCell">
    <xdr:from>
      <xdr:col>1</xdr:col>
      <xdr:colOff>28575</xdr:colOff>
      <xdr:row>2958</xdr:row>
      <xdr:rowOff>219075</xdr:rowOff>
    </xdr:from>
    <xdr:to>
      <xdr:col>1</xdr:col>
      <xdr:colOff>511175</xdr:colOff>
      <xdr:row>2959</xdr:row>
      <xdr:rowOff>158750</xdr:rowOff>
    </xdr:to>
    <xdr:pic>
      <xdr:nvPicPr>
        <xdr:cNvPr id="9099" name="Subgraph-dad2ktj">
          <a:extLst>
            <a:ext uri="{FF2B5EF4-FFF2-40B4-BE49-F238E27FC236}">
              <a16:creationId xmlns:a16="http://schemas.microsoft.com/office/drawing/2014/main" id="{0791097F-091B-4554-8508-7D86EA3D2ED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098861150"/>
          <a:ext cx="482600" cy="317500"/>
        </a:xfrm>
        <a:prstGeom prst="rect">
          <a:avLst/>
        </a:prstGeom>
      </xdr:spPr>
    </xdr:pic>
    <xdr:clientData/>
  </xdr:twoCellAnchor>
  <xdr:twoCellAnchor editAs="oneCell">
    <xdr:from>
      <xdr:col>1</xdr:col>
      <xdr:colOff>28575</xdr:colOff>
      <xdr:row>2959</xdr:row>
      <xdr:rowOff>215900</xdr:rowOff>
    </xdr:from>
    <xdr:to>
      <xdr:col>1</xdr:col>
      <xdr:colOff>511175</xdr:colOff>
      <xdr:row>2960</xdr:row>
      <xdr:rowOff>161925</xdr:rowOff>
    </xdr:to>
    <xdr:pic>
      <xdr:nvPicPr>
        <xdr:cNvPr id="9101" name="Subgraph-avr1avr">
          <a:extLst>
            <a:ext uri="{FF2B5EF4-FFF2-40B4-BE49-F238E27FC236}">
              <a16:creationId xmlns:a16="http://schemas.microsoft.com/office/drawing/2014/main" id="{CF7DFFBC-4386-4632-87EE-B7285FEB03D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9229450"/>
          <a:ext cx="482600" cy="317500"/>
        </a:xfrm>
        <a:prstGeom prst="rect">
          <a:avLst/>
        </a:prstGeom>
      </xdr:spPr>
    </xdr:pic>
    <xdr:clientData/>
  </xdr:twoCellAnchor>
  <xdr:twoCellAnchor editAs="oneCell">
    <xdr:from>
      <xdr:col>1</xdr:col>
      <xdr:colOff>28575</xdr:colOff>
      <xdr:row>2960</xdr:row>
      <xdr:rowOff>212725</xdr:rowOff>
    </xdr:from>
    <xdr:to>
      <xdr:col>1</xdr:col>
      <xdr:colOff>511175</xdr:colOff>
      <xdr:row>2961</xdr:row>
      <xdr:rowOff>158750</xdr:rowOff>
    </xdr:to>
    <xdr:pic>
      <xdr:nvPicPr>
        <xdr:cNvPr id="9103" name="Subgraph-CarolynBMaloney">
          <a:extLst>
            <a:ext uri="{FF2B5EF4-FFF2-40B4-BE49-F238E27FC236}">
              <a16:creationId xmlns:a16="http://schemas.microsoft.com/office/drawing/2014/main" id="{7BDB08FC-2D3F-43F5-A284-2AA9B04EEA6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099597750"/>
          <a:ext cx="482600" cy="317500"/>
        </a:xfrm>
        <a:prstGeom prst="rect">
          <a:avLst/>
        </a:prstGeom>
      </xdr:spPr>
    </xdr:pic>
    <xdr:clientData/>
  </xdr:twoCellAnchor>
  <xdr:twoCellAnchor editAs="oneCell">
    <xdr:from>
      <xdr:col>1</xdr:col>
      <xdr:colOff>28575</xdr:colOff>
      <xdr:row>2961</xdr:row>
      <xdr:rowOff>209550</xdr:rowOff>
    </xdr:from>
    <xdr:to>
      <xdr:col>1</xdr:col>
      <xdr:colOff>511175</xdr:colOff>
      <xdr:row>2962</xdr:row>
      <xdr:rowOff>161925</xdr:rowOff>
    </xdr:to>
    <xdr:pic>
      <xdr:nvPicPr>
        <xdr:cNvPr id="9105" name="Subgraph-MistressMolotov">
          <a:extLst>
            <a:ext uri="{FF2B5EF4-FFF2-40B4-BE49-F238E27FC236}">
              <a16:creationId xmlns:a16="http://schemas.microsoft.com/office/drawing/2014/main" id="{8751738E-12F9-478D-8FE4-AD8EFBCFFAC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099966050"/>
          <a:ext cx="482600" cy="317500"/>
        </a:xfrm>
        <a:prstGeom prst="rect">
          <a:avLst/>
        </a:prstGeom>
      </xdr:spPr>
    </xdr:pic>
    <xdr:clientData/>
  </xdr:twoCellAnchor>
  <xdr:twoCellAnchor editAs="oneCell">
    <xdr:from>
      <xdr:col>1</xdr:col>
      <xdr:colOff>28575</xdr:colOff>
      <xdr:row>2962</xdr:row>
      <xdr:rowOff>206375</xdr:rowOff>
    </xdr:from>
    <xdr:to>
      <xdr:col>1</xdr:col>
      <xdr:colOff>511175</xdr:colOff>
      <xdr:row>2963</xdr:row>
      <xdr:rowOff>152400</xdr:rowOff>
    </xdr:to>
    <xdr:pic>
      <xdr:nvPicPr>
        <xdr:cNvPr id="9107" name="Subgraph-MarthaWootten">
          <a:extLst>
            <a:ext uri="{FF2B5EF4-FFF2-40B4-BE49-F238E27FC236}">
              <a16:creationId xmlns:a16="http://schemas.microsoft.com/office/drawing/2014/main" id="{27F7014F-E16B-4AEB-BA3F-38418A4B498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0334350"/>
          <a:ext cx="482600" cy="317500"/>
        </a:xfrm>
        <a:prstGeom prst="rect">
          <a:avLst/>
        </a:prstGeom>
      </xdr:spPr>
    </xdr:pic>
    <xdr:clientData/>
  </xdr:twoCellAnchor>
  <xdr:twoCellAnchor editAs="oneCell">
    <xdr:from>
      <xdr:col>1</xdr:col>
      <xdr:colOff>28575</xdr:colOff>
      <xdr:row>2963</xdr:row>
      <xdr:rowOff>203200</xdr:rowOff>
    </xdr:from>
    <xdr:to>
      <xdr:col>1</xdr:col>
      <xdr:colOff>511175</xdr:colOff>
      <xdr:row>2964</xdr:row>
      <xdr:rowOff>149225</xdr:rowOff>
    </xdr:to>
    <xdr:pic>
      <xdr:nvPicPr>
        <xdr:cNvPr id="9109" name="Subgraph-tbonillas">
          <a:extLst>
            <a:ext uri="{FF2B5EF4-FFF2-40B4-BE49-F238E27FC236}">
              <a16:creationId xmlns:a16="http://schemas.microsoft.com/office/drawing/2014/main" id="{3A865C53-CF5A-4004-8CA1-DDD94D41334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0702650"/>
          <a:ext cx="482600" cy="317500"/>
        </a:xfrm>
        <a:prstGeom prst="rect">
          <a:avLst/>
        </a:prstGeom>
      </xdr:spPr>
    </xdr:pic>
    <xdr:clientData/>
  </xdr:twoCellAnchor>
  <xdr:twoCellAnchor editAs="oneCell">
    <xdr:from>
      <xdr:col>1</xdr:col>
      <xdr:colOff>28575</xdr:colOff>
      <xdr:row>2964</xdr:row>
      <xdr:rowOff>200025</xdr:rowOff>
    </xdr:from>
    <xdr:to>
      <xdr:col>1</xdr:col>
      <xdr:colOff>511175</xdr:colOff>
      <xdr:row>2965</xdr:row>
      <xdr:rowOff>139700</xdr:rowOff>
    </xdr:to>
    <xdr:pic>
      <xdr:nvPicPr>
        <xdr:cNvPr id="9111" name="Subgraph-BPhilly11">
          <a:extLst>
            <a:ext uri="{FF2B5EF4-FFF2-40B4-BE49-F238E27FC236}">
              <a16:creationId xmlns:a16="http://schemas.microsoft.com/office/drawing/2014/main" id="{1448FF3C-70C8-4433-AB09-CC8B2350082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1070950"/>
          <a:ext cx="482600" cy="317500"/>
        </a:xfrm>
        <a:prstGeom prst="rect">
          <a:avLst/>
        </a:prstGeom>
      </xdr:spPr>
    </xdr:pic>
    <xdr:clientData/>
  </xdr:twoCellAnchor>
  <xdr:twoCellAnchor editAs="oneCell">
    <xdr:from>
      <xdr:col>1</xdr:col>
      <xdr:colOff>28575</xdr:colOff>
      <xdr:row>2965</xdr:row>
      <xdr:rowOff>196850</xdr:rowOff>
    </xdr:from>
    <xdr:to>
      <xdr:col>1</xdr:col>
      <xdr:colOff>511175</xdr:colOff>
      <xdr:row>2966</xdr:row>
      <xdr:rowOff>142875</xdr:rowOff>
    </xdr:to>
    <xdr:pic>
      <xdr:nvPicPr>
        <xdr:cNvPr id="9113" name="Subgraph-mjveith">
          <a:extLst>
            <a:ext uri="{FF2B5EF4-FFF2-40B4-BE49-F238E27FC236}">
              <a16:creationId xmlns:a16="http://schemas.microsoft.com/office/drawing/2014/main" id="{EC5A8EE6-34DC-4D96-A93C-EF6946A5FAD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1439250"/>
          <a:ext cx="482600" cy="317500"/>
        </a:xfrm>
        <a:prstGeom prst="rect">
          <a:avLst/>
        </a:prstGeom>
      </xdr:spPr>
    </xdr:pic>
    <xdr:clientData/>
  </xdr:twoCellAnchor>
  <xdr:twoCellAnchor editAs="oneCell">
    <xdr:from>
      <xdr:col>1</xdr:col>
      <xdr:colOff>28575</xdr:colOff>
      <xdr:row>2966</xdr:row>
      <xdr:rowOff>193675</xdr:rowOff>
    </xdr:from>
    <xdr:to>
      <xdr:col>1</xdr:col>
      <xdr:colOff>511175</xdr:colOff>
      <xdr:row>2967</xdr:row>
      <xdr:rowOff>139700</xdr:rowOff>
    </xdr:to>
    <xdr:pic>
      <xdr:nvPicPr>
        <xdr:cNvPr id="9115" name="Subgraph-K1ngSt1tch">
          <a:extLst>
            <a:ext uri="{FF2B5EF4-FFF2-40B4-BE49-F238E27FC236}">
              <a16:creationId xmlns:a16="http://schemas.microsoft.com/office/drawing/2014/main" id="{93310440-2AA8-46AE-9184-4FC31B2BC6B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1807550"/>
          <a:ext cx="482600" cy="317500"/>
        </a:xfrm>
        <a:prstGeom prst="rect">
          <a:avLst/>
        </a:prstGeom>
      </xdr:spPr>
    </xdr:pic>
    <xdr:clientData/>
  </xdr:twoCellAnchor>
  <xdr:twoCellAnchor editAs="oneCell">
    <xdr:from>
      <xdr:col>1</xdr:col>
      <xdr:colOff>28575</xdr:colOff>
      <xdr:row>2967</xdr:row>
      <xdr:rowOff>190500</xdr:rowOff>
    </xdr:from>
    <xdr:to>
      <xdr:col>1</xdr:col>
      <xdr:colOff>511175</xdr:colOff>
      <xdr:row>2968</xdr:row>
      <xdr:rowOff>142875</xdr:rowOff>
    </xdr:to>
    <xdr:pic>
      <xdr:nvPicPr>
        <xdr:cNvPr id="9117" name="Subgraph-WhosFibbing">
          <a:extLst>
            <a:ext uri="{FF2B5EF4-FFF2-40B4-BE49-F238E27FC236}">
              <a16:creationId xmlns:a16="http://schemas.microsoft.com/office/drawing/2014/main" id="{B53AD7CD-7966-4045-9890-6B6C3F73D2E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2175850"/>
          <a:ext cx="482600" cy="317500"/>
        </a:xfrm>
        <a:prstGeom prst="rect">
          <a:avLst/>
        </a:prstGeom>
      </xdr:spPr>
    </xdr:pic>
    <xdr:clientData/>
  </xdr:twoCellAnchor>
  <xdr:twoCellAnchor editAs="oneCell">
    <xdr:from>
      <xdr:col>1</xdr:col>
      <xdr:colOff>28575</xdr:colOff>
      <xdr:row>2968</xdr:row>
      <xdr:rowOff>187325</xdr:rowOff>
    </xdr:from>
    <xdr:to>
      <xdr:col>1</xdr:col>
      <xdr:colOff>511175</xdr:colOff>
      <xdr:row>2969</xdr:row>
      <xdr:rowOff>133350</xdr:rowOff>
    </xdr:to>
    <xdr:pic>
      <xdr:nvPicPr>
        <xdr:cNvPr id="9119" name="Subgraph-Lvaughn411">
          <a:extLst>
            <a:ext uri="{FF2B5EF4-FFF2-40B4-BE49-F238E27FC236}">
              <a16:creationId xmlns:a16="http://schemas.microsoft.com/office/drawing/2014/main" id="{FFA60CEF-44F4-4D82-A75F-E0C3B4A5CDA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2544150"/>
          <a:ext cx="482600" cy="317500"/>
        </a:xfrm>
        <a:prstGeom prst="rect">
          <a:avLst/>
        </a:prstGeom>
      </xdr:spPr>
    </xdr:pic>
    <xdr:clientData/>
  </xdr:twoCellAnchor>
  <xdr:twoCellAnchor editAs="oneCell">
    <xdr:from>
      <xdr:col>1</xdr:col>
      <xdr:colOff>28575</xdr:colOff>
      <xdr:row>2969</xdr:row>
      <xdr:rowOff>184150</xdr:rowOff>
    </xdr:from>
    <xdr:to>
      <xdr:col>1</xdr:col>
      <xdr:colOff>511175</xdr:colOff>
      <xdr:row>2970</xdr:row>
      <xdr:rowOff>130175</xdr:rowOff>
    </xdr:to>
    <xdr:pic>
      <xdr:nvPicPr>
        <xdr:cNvPr id="9121" name="Subgraph-metaz00">
          <a:extLst>
            <a:ext uri="{FF2B5EF4-FFF2-40B4-BE49-F238E27FC236}">
              <a16:creationId xmlns:a16="http://schemas.microsoft.com/office/drawing/2014/main" id="{9479D2C4-01FA-4027-8D8C-3737CBA5D1F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02912450"/>
          <a:ext cx="482600" cy="317500"/>
        </a:xfrm>
        <a:prstGeom prst="rect">
          <a:avLst/>
        </a:prstGeom>
      </xdr:spPr>
    </xdr:pic>
    <xdr:clientData/>
  </xdr:twoCellAnchor>
  <xdr:twoCellAnchor editAs="oneCell">
    <xdr:from>
      <xdr:col>1</xdr:col>
      <xdr:colOff>28575</xdr:colOff>
      <xdr:row>2970</xdr:row>
      <xdr:rowOff>180975</xdr:rowOff>
    </xdr:from>
    <xdr:to>
      <xdr:col>1</xdr:col>
      <xdr:colOff>511175</xdr:colOff>
      <xdr:row>2971</xdr:row>
      <xdr:rowOff>120650</xdr:rowOff>
    </xdr:to>
    <xdr:pic>
      <xdr:nvPicPr>
        <xdr:cNvPr id="9123" name="Subgraph-dshmitch">
          <a:extLst>
            <a:ext uri="{FF2B5EF4-FFF2-40B4-BE49-F238E27FC236}">
              <a16:creationId xmlns:a16="http://schemas.microsoft.com/office/drawing/2014/main" id="{C565D8C2-828C-404F-899C-ECC472C2105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3280750"/>
          <a:ext cx="482600" cy="317500"/>
        </a:xfrm>
        <a:prstGeom prst="rect">
          <a:avLst/>
        </a:prstGeom>
      </xdr:spPr>
    </xdr:pic>
    <xdr:clientData/>
  </xdr:twoCellAnchor>
  <xdr:twoCellAnchor editAs="oneCell">
    <xdr:from>
      <xdr:col>1</xdr:col>
      <xdr:colOff>28575</xdr:colOff>
      <xdr:row>2971</xdr:row>
      <xdr:rowOff>177800</xdr:rowOff>
    </xdr:from>
    <xdr:to>
      <xdr:col>1</xdr:col>
      <xdr:colOff>511175</xdr:colOff>
      <xdr:row>2972</xdr:row>
      <xdr:rowOff>123825</xdr:rowOff>
    </xdr:to>
    <xdr:pic>
      <xdr:nvPicPr>
        <xdr:cNvPr id="9125" name="Subgraph-Seabrand2">
          <a:extLst>
            <a:ext uri="{FF2B5EF4-FFF2-40B4-BE49-F238E27FC236}">
              <a16:creationId xmlns:a16="http://schemas.microsoft.com/office/drawing/2014/main" id="{36C530A6-F883-4882-9862-3A0E334853B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3649050"/>
          <a:ext cx="482600" cy="317500"/>
        </a:xfrm>
        <a:prstGeom prst="rect">
          <a:avLst/>
        </a:prstGeom>
      </xdr:spPr>
    </xdr:pic>
    <xdr:clientData/>
  </xdr:twoCellAnchor>
  <xdr:twoCellAnchor editAs="oneCell">
    <xdr:from>
      <xdr:col>1</xdr:col>
      <xdr:colOff>28575</xdr:colOff>
      <xdr:row>2972</xdr:row>
      <xdr:rowOff>174625</xdr:rowOff>
    </xdr:from>
    <xdr:to>
      <xdr:col>1</xdr:col>
      <xdr:colOff>511175</xdr:colOff>
      <xdr:row>2973</xdr:row>
      <xdr:rowOff>120650</xdr:rowOff>
    </xdr:to>
    <xdr:pic>
      <xdr:nvPicPr>
        <xdr:cNvPr id="9127" name="Subgraph-mommavandam">
          <a:extLst>
            <a:ext uri="{FF2B5EF4-FFF2-40B4-BE49-F238E27FC236}">
              <a16:creationId xmlns:a16="http://schemas.microsoft.com/office/drawing/2014/main" id="{17698126-91C7-4497-93C5-A9244761810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4017350"/>
          <a:ext cx="482600" cy="317500"/>
        </a:xfrm>
        <a:prstGeom prst="rect">
          <a:avLst/>
        </a:prstGeom>
      </xdr:spPr>
    </xdr:pic>
    <xdr:clientData/>
  </xdr:twoCellAnchor>
  <xdr:twoCellAnchor editAs="oneCell">
    <xdr:from>
      <xdr:col>1</xdr:col>
      <xdr:colOff>28575</xdr:colOff>
      <xdr:row>2973</xdr:row>
      <xdr:rowOff>171450</xdr:rowOff>
    </xdr:from>
    <xdr:to>
      <xdr:col>1</xdr:col>
      <xdr:colOff>511175</xdr:colOff>
      <xdr:row>2974</xdr:row>
      <xdr:rowOff>123825</xdr:rowOff>
    </xdr:to>
    <xdr:pic>
      <xdr:nvPicPr>
        <xdr:cNvPr id="9129" name="Subgraph-scarletrain2469">
          <a:extLst>
            <a:ext uri="{FF2B5EF4-FFF2-40B4-BE49-F238E27FC236}">
              <a16:creationId xmlns:a16="http://schemas.microsoft.com/office/drawing/2014/main" id="{160AFFCE-BFF6-476E-8E14-EFAE8E64B24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4385650"/>
          <a:ext cx="482600" cy="317500"/>
        </a:xfrm>
        <a:prstGeom prst="rect">
          <a:avLst/>
        </a:prstGeom>
      </xdr:spPr>
    </xdr:pic>
    <xdr:clientData/>
  </xdr:twoCellAnchor>
  <xdr:twoCellAnchor editAs="oneCell">
    <xdr:from>
      <xdr:col>1</xdr:col>
      <xdr:colOff>28575</xdr:colOff>
      <xdr:row>2974</xdr:row>
      <xdr:rowOff>168275</xdr:rowOff>
    </xdr:from>
    <xdr:to>
      <xdr:col>1</xdr:col>
      <xdr:colOff>511175</xdr:colOff>
      <xdr:row>2975</xdr:row>
      <xdr:rowOff>114300</xdr:rowOff>
    </xdr:to>
    <xdr:pic>
      <xdr:nvPicPr>
        <xdr:cNvPr id="9131" name="Subgraph-caring_karens">
          <a:extLst>
            <a:ext uri="{FF2B5EF4-FFF2-40B4-BE49-F238E27FC236}">
              <a16:creationId xmlns:a16="http://schemas.microsoft.com/office/drawing/2014/main" id="{B6C23A29-5CEA-487C-93A1-F4DAB559D00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4753950"/>
          <a:ext cx="482600" cy="317500"/>
        </a:xfrm>
        <a:prstGeom prst="rect">
          <a:avLst/>
        </a:prstGeom>
      </xdr:spPr>
    </xdr:pic>
    <xdr:clientData/>
  </xdr:twoCellAnchor>
  <xdr:twoCellAnchor editAs="oneCell">
    <xdr:from>
      <xdr:col>1</xdr:col>
      <xdr:colOff>28575</xdr:colOff>
      <xdr:row>2975</xdr:row>
      <xdr:rowOff>165100</xdr:rowOff>
    </xdr:from>
    <xdr:to>
      <xdr:col>1</xdr:col>
      <xdr:colOff>511175</xdr:colOff>
      <xdr:row>2976</xdr:row>
      <xdr:rowOff>111125</xdr:rowOff>
    </xdr:to>
    <xdr:pic>
      <xdr:nvPicPr>
        <xdr:cNvPr id="9133" name="Subgraph-r_castiglia">
          <a:extLst>
            <a:ext uri="{FF2B5EF4-FFF2-40B4-BE49-F238E27FC236}">
              <a16:creationId xmlns:a16="http://schemas.microsoft.com/office/drawing/2014/main" id="{F9CA519B-1F07-4425-A411-9E9251D5E87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5122250"/>
          <a:ext cx="482600" cy="317500"/>
        </a:xfrm>
        <a:prstGeom prst="rect">
          <a:avLst/>
        </a:prstGeom>
      </xdr:spPr>
    </xdr:pic>
    <xdr:clientData/>
  </xdr:twoCellAnchor>
  <xdr:twoCellAnchor editAs="oneCell">
    <xdr:from>
      <xdr:col>1</xdr:col>
      <xdr:colOff>28575</xdr:colOff>
      <xdr:row>2976</xdr:row>
      <xdr:rowOff>161925</xdr:rowOff>
    </xdr:from>
    <xdr:to>
      <xdr:col>1</xdr:col>
      <xdr:colOff>511175</xdr:colOff>
      <xdr:row>2977</xdr:row>
      <xdr:rowOff>101600</xdr:rowOff>
    </xdr:to>
    <xdr:pic>
      <xdr:nvPicPr>
        <xdr:cNvPr id="9135" name="Subgraph-ucello777">
          <a:extLst>
            <a:ext uri="{FF2B5EF4-FFF2-40B4-BE49-F238E27FC236}">
              <a16:creationId xmlns:a16="http://schemas.microsoft.com/office/drawing/2014/main" id="{3862FA45-7C56-4CDD-A3A4-4E2DA948847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5490550"/>
          <a:ext cx="482600" cy="317500"/>
        </a:xfrm>
        <a:prstGeom prst="rect">
          <a:avLst/>
        </a:prstGeom>
      </xdr:spPr>
    </xdr:pic>
    <xdr:clientData/>
  </xdr:twoCellAnchor>
  <xdr:twoCellAnchor editAs="oneCell">
    <xdr:from>
      <xdr:col>1</xdr:col>
      <xdr:colOff>28575</xdr:colOff>
      <xdr:row>2977</xdr:row>
      <xdr:rowOff>158750</xdr:rowOff>
    </xdr:from>
    <xdr:to>
      <xdr:col>1</xdr:col>
      <xdr:colOff>511175</xdr:colOff>
      <xdr:row>2978</xdr:row>
      <xdr:rowOff>104775</xdr:rowOff>
    </xdr:to>
    <xdr:pic>
      <xdr:nvPicPr>
        <xdr:cNvPr id="9137" name="Subgraph-anguillablue1">
          <a:extLst>
            <a:ext uri="{FF2B5EF4-FFF2-40B4-BE49-F238E27FC236}">
              <a16:creationId xmlns:a16="http://schemas.microsoft.com/office/drawing/2014/main" id="{84A0E866-C04F-455C-A6F3-B52669CD095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05858850"/>
          <a:ext cx="482600" cy="317500"/>
        </a:xfrm>
        <a:prstGeom prst="rect">
          <a:avLst/>
        </a:prstGeom>
      </xdr:spPr>
    </xdr:pic>
    <xdr:clientData/>
  </xdr:twoCellAnchor>
  <xdr:twoCellAnchor editAs="oneCell">
    <xdr:from>
      <xdr:col>1</xdr:col>
      <xdr:colOff>28575</xdr:colOff>
      <xdr:row>2978</xdr:row>
      <xdr:rowOff>155575</xdr:rowOff>
    </xdr:from>
    <xdr:to>
      <xdr:col>1</xdr:col>
      <xdr:colOff>511175</xdr:colOff>
      <xdr:row>2979</xdr:row>
      <xdr:rowOff>101600</xdr:rowOff>
    </xdr:to>
    <xdr:pic>
      <xdr:nvPicPr>
        <xdr:cNvPr id="9139" name="Subgraph-mamosamanditory">
          <a:extLst>
            <a:ext uri="{FF2B5EF4-FFF2-40B4-BE49-F238E27FC236}">
              <a16:creationId xmlns:a16="http://schemas.microsoft.com/office/drawing/2014/main" id="{4BE2F925-0B94-43FA-A0DD-F6E8C3B73D2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6227150"/>
          <a:ext cx="482600" cy="317500"/>
        </a:xfrm>
        <a:prstGeom prst="rect">
          <a:avLst/>
        </a:prstGeom>
      </xdr:spPr>
    </xdr:pic>
    <xdr:clientData/>
  </xdr:twoCellAnchor>
  <xdr:twoCellAnchor editAs="oneCell">
    <xdr:from>
      <xdr:col>1</xdr:col>
      <xdr:colOff>28575</xdr:colOff>
      <xdr:row>2979</xdr:row>
      <xdr:rowOff>152400</xdr:rowOff>
    </xdr:from>
    <xdr:to>
      <xdr:col>1</xdr:col>
      <xdr:colOff>511175</xdr:colOff>
      <xdr:row>2980</xdr:row>
      <xdr:rowOff>104775</xdr:rowOff>
    </xdr:to>
    <xdr:pic>
      <xdr:nvPicPr>
        <xdr:cNvPr id="9141" name="Subgraph-RAwarrior69">
          <a:extLst>
            <a:ext uri="{FF2B5EF4-FFF2-40B4-BE49-F238E27FC236}">
              <a16:creationId xmlns:a16="http://schemas.microsoft.com/office/drawing/2014/main" id="{B07AF0FF-C72A-4170-A041-5C96729681AB}"/>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06595450"/>
          <a:ext cx="482600" cy="317500"/>
        </a:xfrm>
        <a:prstGeom prst="rect">
          <a:avLst/>
        </a:prstGeom>
      </xdr:spPr>
    </xdr:pic>
    <xdr:clientData/>
  </xdr:twoCellAnchor>
  <xdr:twoCellAnchor editAs="oneCell">
    <xdr:from>
      <xdr:col>1</xdr:col>
      <xdr:colOff>28575</xdr:colOff>
      <xdr:row>2980</xdr:row>
      <xdr:rowOff>149225</xdr:rowOff>
    </xdr:from>
    <xdr:to>
      <xdr:col>1</xdr:col>
      <xdr:colOff>511175</xdr:colOff>
      <xdr:row>2981</xdr:row>
      <xdr:rowOff>95250</xdr:rowOff>
    </xdr:to>
    <xdr:pic>
      <xdr:nvPicPr>
        <xdr:cNvPr id="9143" name="Subgraph-debragarrett">
          <a:extLst>
            <a:ext uri="{FF2B5EF4-FFF2-40B4-BE49-F238E27FC236}">
              <a16:creationId xmlns:a16="http://schemas.microsoft.com/office/drawing/2014/main" id="{CDD3C142-4F13-4317-AEA7-B80A51E551B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6963750"/>
          <a:ext cx="482600" cy="317500"/>
        </a:xfrm>
        <a:prstGeom prst="rect">
          <a:avLst/>
        </a:prstGeom>
      </xdr:spPr>
    </xdr:pic>
    <xdr:clientData/>
  </xdr:twoCellAnchor>
  <xdr:twoCellAnchor editAs="oneCell">
    <xdr:from>
      <xdr:col>1</xdr:col>
      <xdr:colOff>28575</xdr:colOff>
      <xdr:row>2981</xdr:row>
      <xdr:rowOff>146050</xdr:rowOff>
    </xdr:from>
    <xdr:to>
      <xdr:col>1</xdr:col>
      <xdr:colOff>511175</xdr:colOff>
      <xdr:row>2982</xdr:row>
      <xdr:rowOff>92075</xdr:rowOff>
    </xdr:to>
    <xdr:pic>
      <xdr:nvPicPr>
        <xdr:cNvPr id="9145" name="Subgraph-callapv">
          <a:extLst>
            <a:ext uri="{FF2B5EF4-FFF2-40B4-BE49-F238E27FC236}">
              <a16:creationId xmlns:a16="http://schemas.microsoft.com/office/drawing/2014/main" id="{8D8BDD7B-888C-43A9-9BCC-02EB3C25896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7332050"/>
          <a:ext cx="482600" cy="317500"/>
        </a:xfrm>
        <a:prstGeom prst="rect">
          <a:avLst/>
        </a:prstGeom>
      </xdr:spPr>
    </xdr:pic>
    <xdr:clientData/>
  </xdr:twoCellAnchor>
  <xdr:twoCellAnchor editAs="oneCell">
    <xdr:from>
      <xdr:col>1</xdr:col>
      <xdr:colOff>28575</xdr:colOff>
      <xdr:row>2982</xdr:row>
      <xdr:rowOff>142875</xdr:rowOff>
    </xdr:from>
    <xdr:to>
      <xdr:col>1</xdr:col>
      <xdr:colOff>511175</xdr:colOff>
      <xdr:row>2983</xdr:row>
      <xdr:rowOff>82550</xdr:rowOff>
    </xdr:to>
    <xdr:pic>
      <xdr:nvPicPr>
        <xdr:cNvPr id="9147" name="Subgraph-cindy_naylor">
          <a:extLst>
            <a:ext uri="{FF2B5EF4-FFF2-40B4-BE49-F238E27FC236}">
              <a16:creationId xmlns:a16="http://schemas.microsoft.com/office/drawing/2014/main" id="{13FF18A4-14DD-469E-9CF2-D159C48C4A3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7700350"/>
          <a:ext cx="482600" cy="317500"/>
        </a:xfrm>
        <a:prstGeom prst="rect">
          <a:avLst/>
        </a:prstGeom>
      </xdr:spPr>
    </xdr:pic>
    <xdr:clientData/>
  </xdr:twoCellAnchor>
  <xdr:twoCellAnchor editAs="oneCell">
    <xdr:from>
      <xdr:col>1</xdr:col>
      <xdr:colOff>28575</xdr:colOff>
      <xdr:row>2983</xdr:row>
      <xdr:rowOff>139700</xdr:rowOff>
    </xdr:from>
    <xdr:to>
      <xdr:col>1</xdr:col>
      <xdr:colOff>511175</xdr:colOff>
      <xdr:row>2984</xdr:row>
      <xdr:rowOff>85725</xdr:rowOff>
    </xdr:to>
    <xdr:pic>
      <xdr:nvPicPr>
        <xdr:cNvPr id="9149" name="Subgraph-dlbaker777">
          <a:extLst>
            <a:ext uri="{FF2B5EF4-FFF2-40B4-BE49-F238E27FC236}">
              <a16:creationId xmlns:a16="http://schemas.microsoft.com/office/drawing/2014/main" id="{8720B359-0642-4298-B904-B9914D95FFB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08068650"/>
          <a:ext cx="482600" cy="317500"/>
        </a:xfrm>
        <a:prstGeom prst="rect">
          <a:avLst/>
        </a:prstGeom>
      </xdr:spPr>
    </xdr:pic>
    <xdr:clientData/>
  </xdr:twoCellAnchor>
  <xdr:twoCellAnchor editAs="oneCell">
    <xdr:from>
      <xdr:col>1</xdr:col>
      <xdr:colOff>28575</xdr:colOff>
      <xdr:row>2984</xdr:row>
      <xdr:rowOff>136525</xdr:rowOff>
    </xdr:from>
    <xdr:to>
      <xdr:col>1</xdr:col>
      <xdr:colOff>511175</xdr:colOff>
      <xdr:row>2985</xdr:row>
      <xdr:rowOff>82550</xdr:rowOff>
    </xdr:to>
    <xdr:pic>
      <xdr:nvPicPr>
        <xdr:cNvPr id="9151" name="Subgraph-DrJeffKoloze">
          <a:extLst>
            <a:ext uri="{FF2B5EF4-FFF2-40B4-BE49-F238E27FC236}">
              <a16:creationId xmlns:a16="http://schemas.microsoft.com/office/drawing/2014/main" id="{96314511-6404-46D9-BE51-89B1A75E20F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8436950"/>
          <a:ext cx="482600" cy="317500"/>
        </a:xfrm>
        <a:prstGeom prst="rect">
          <a:avLst/>
        </a:prstGeom>
      </xdr:spPr>
    </xdr:pic>
    <xdr:clientData/>
  </xdr:twoCellAnchor>
  <xdr:twoCellAnchor editAs="oneCell">
    <xdr:from>
      <xdr:col>1</xdr:col>
      <xdr:colOff>28575</xdr:colOff>
      <xdr:row>2985</xdr:row>
      <xdr:rowOff>133350</xdr:rowOff>
    </xdr:from>
    <xdr:to>
      <xdr:col>1</xdr:col>
      <xdr:colOff>511175</xdr:colOff>
      <xdr:row>2986</xdr:row>
      <xdr:rowOff>85725</xdr:rowOff>
    </xdr:to>
    <xdr:pic>
      <xdr:nvPicPr>
        <xdr:cNvPr id="9153" name="Subgraph-Gouki_in_Japan">
          <a:extLst>
            <a:ext uri="{FF2B5EF4-FFF2-40B4-BE49-F238E27FC236}">
              <a16:creationId xmlns:a16="http://schemas.microsoft.com/office/drawing/2014/main" id="{A4CD2BD9-10B4-4627-8232-B6B133C3B5F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8805250"/>
          <a:ext cx="482600" cy="317500"/>
        </a:xfrm>
        <a:prstGeom prst="rect">
          <a:avLst/>
        </a:prstGeom>
      </xdr:spPr>
    </xdr:pic>
    <xdr:clientData/>
  </xdr:twoCellAnchor>
  <xdr:twoCellAnchor editAs="oneCell">
    <xdr:from>
      <xdr:col>1</xdr:col>
      <xdr:colOff>28575</xdr:colOff>
      <xdr:row>2986</xdr:row>
      <xdr:rowOff>130175</xdr:rowOff>
    </xdr:from>
    <xdr:to>
      <xdr:col>1</xdr:col>
      <xdr:colOff>511175</xdr:colOff>
      <xdr:row>2987</xdr:row>
      <xdr:rowOff>76200</xdr:rowOff>
    </xdr:to>
    <xdr:pic>
      <xdr:nvPicPr>
        <xdr:cNvPr id="9155" name="Subgraph-SiliconBandits">
          <a:extLst>
            <a:ext uri="{FF2B5EF4-FFF2-40B4-BE49-F238E27FC236}">
              <a16:creationId xmlns:a16="http://schemas.microsoft.com/office/drawing/2014/main" id="{D497432C-15D5-439C-A30B-81712C78211F}"/>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09173550"/>
          <a:ext cx="482600" cy="317500"/>
        </a:xfrm>
        <a:prstGeom prst="rect">
          <a:avLst/>
        </a:prstGeom>
      </xdr:spPr>
    </xdr:pic>
    <xdr:clientData/>
  </xdr:twoCellAnchor>
  <xdr:twoCellAnchor editAs="oneCell">
    <xdr:from>
      <xdr:col>1</xdr:col>
      <xdr:colOff>28575</xdr:colOff>
      <xdr:row>2987</xdr:row>
      <xdr:rowOff>127000</xdr:rowOff>
    </xdr:from>
    <xdr:to>
      <xdr:col>1</xdr:col>
      <xdr:colOff>511175</xdr:colOff>
      <xdr:row>2988</xdr:row>
      <xdr:rowOff>73025</xdr:rowOff>
    </xdr:to>
    <xdr:pic>
      <xdr:nvPicPr>
        <xdr:cNvPr id="9157" name="Subgraph-Brx_Greens">
          <a:extLst>
            <a:ext uri="{FF2B5EF4-FFF2-40B4-BE49-F238E27FC236}">
              <a16:creationId xmlns:a16="http://schemas.microsoft.com/office/drawing/2014/main" id="{417A792C-8646-4C23-940E-4460C14472E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09541850"/>
          <a:ext cx="482600" cy="317500"/>
        </a:xfrm>
        <a:prstGeom prst="rect">
          <a:avLst/>
        </a:prstGeom>
      </xdr:spPr>
    </xdr:pic>
    <xdr:clientData/>
  </xdr:twoCellAnchor>
  <xdr:twoCellAnchor editAs="oneCell">
    <xdr:from>
      <xdr:col>1</xdr:col>
      <xdr:colOff>28575</xdr:colOff>
      <xdr:row>2988</xdr:row>
      <xdr:rowOff>123825</xdr:rowOff>
    </xdr:from>
    <xdr:to>
      <xdr:col>1</xdr:col>
      <xdr:colOff>511175</xdr:colOff>
      <xdr:row>2989</xdr:row>
      <xdr:rowOff>63500</xdr:rowOff>
    </xdr:to>
    <xdr:pic>
      <xdr:nvPicPr>
        <xdr:cNvPr id="9159" name="Subgraph-TheMiightyOne">
          <a:extLst>
            <a:ext uri="{FF2B5EF4-FFF2-40B4-BE49-F238E27FC236}">
              <a16:creationId xmlns:a16="http://schemas.microsoft.com/office/drawing/2014/main" id="{E2E23219-5ADE-4D71-8D34-311B3CB6371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09910150"/>
          <a:ext cx="482600" cy="317500"/>
        </a:xfrm>
        <a:prstGeom prst="rect">
          <a:avLst/>
        </a:prstGeom>
      </xdr:spPr>
    </xdr:pic>
    <xdr:clientData/>
  </xdr:twoCellAnchor>
  <xdr:twoCellAnchor editAs="oneCell">
    <xdr:from>
      <xdr:col>1</xdr:col>
      <xdr:colOff>28575</xdr:colOff>
      <xdr:row>2989</xdr:row>
      <xdr:rowOff>120650</xdr:rowOff>
    </xdr:from>
    <xdr:to>
      <xdr:col>1</xdr:col>
      <xdr:colOff>511175</xdr:colOff>
      <xdr:row>2990</xdr:row>
      <xdr:rowOff>66675</xdr:rowOff>
    </xdr:to>
    <xdr:pic>
      <xdr:nvPicPr>
        <xdr:cNvPr id="9161" name="Subgraph-MichaelPghPA">
          <a:extLst>
            <a:ext uri="{FF2B5EF4-FFF2-40B4-BE49-F238E27FC236}">
              <a16:creationId xmlns:a16="http://schemas.microsoft.com/office/drawing/2014/main" id="{944887E8-FFB5-47F6-94E2-D82FDF69E1A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10278450"/>
          <a:ext cx="482600" cy="317500"/>
        </a:xfrm>
        <a:prstGeom prst="rect">
          <a:avLst/>
        </a:prstGeom>
      </xdr:spPr>
    </xdr:pic>
    <xdr:clientData/>
  </xdr:twoCellAnchor>
  <xdr:twoCellAnchor editAs="oneCell">
    <xdr:from>
      <xdr:col>1</xdr:col>
      <xdr:colOff>28575</xdr:colOff>
      <xdr:row>2990</xdr:row>
      <xdr:rowOff>117475</xdr:rowOff>
    </xdr:from>
    <xdr:to>
      <xdr:col>1</xdr:col>
      <xdr:colOff>511175</xdr:colOff>
      <xdr:row>2991</xdr:row>
      <xdr:rowOff>63500</xdr:rowOff>
    </xdr:to>
    <xdr:pic>
      <xdr:nvPicPr>
        <xdr:cNvPr id="9163" name="Subgraph-mog7546">
          <a:extLst>
            <a:ext uri="{FF2B5EF4-FFF2-40B4-BE49-F238E27FC236}">
              <a16:creationId xmlns:a16="http://schemas.microsoft.com/office/drawing/2014/main" id="{85C76906-2C81-4130-982D-6F304F93FA0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0646750"/>
          <a:ext cx="482600" cy="317500"/>
        </a:xfrm>
        <a:prstGeom prst="rect">
          <a:avLst/>
        </a:prstGeom>
      </xdr:spPr>
    </xdr:pic>
    <xdr:clientData/>
  </xdr:twoCellAnchor>
  <xdr:twoCellAnchor editAs="oneCell">
    <xdr:from>
      <xdr:col>1</xdr:col>
      <xdr:colOff>28575</xdr:colOff>
      <xdr:row>2991</xdr:row>
      <xdr:rowOff>114300</xdr:rowOff>
    </xdr:from>
    <xdr:to>
      <xdr:col>1</xdr:col>
      <xdr:colOff>511175</xdr:colOff>
      <xdr:row>2992</xdr:row>
      <xdr:rowOff>66675</xdr:rowOff>
    </xdr:to>
    <xdr:pic>
      <xdr:nvPicPr>
        <xdr:cNvPr id="9165" name="Subgraph-LowranceAlice">
          <a:extLst>
            <a:ext uri="{FF2B5EF4-FFF2-40B4-BE49-F238E27FC236}">
              <a16:creationId xmlns:a16="http://schemas.microsoft.com/office/drawing/2014/main" id="{68892C6B-AF11-4A9F-92D0-892B2128DD4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1015050"/>
          <a:ext cx="482600" cy="317500"/>
        </a:xfrm>
        <a:prstGeom prst="rect">
          <a:avLst/>
        </a:prstGeom>
      </xdr:spPr>
    </xdr:pic>
    <xdr:clientData/>
  </xdr:twoCellAnchor>
  <xdr:twoCellAnchor editAs="oneCell">
    <xdr:from>
      <xdr:col>1</xdr:col>
      <xdr:colOff>28575</xdr:colOff>
      <xdr:row>2992</xdr:row>
      <xdr:rowOff>111125</xdr:rowOff>
    </xdr:from>
    <xdr:to>
      <xdr:col>1</xdr:col>
      <xdr:colOff>511175</xdr:colOff>
      <xdr:row>2993</xdr:row>
      <xdr:rowOff>57150</xdr:rowOff>
    </xdr:to>
    <xdr:pic>
      <xdr:nvPicPr>
        <xdr:cNvPr id="9167" name="Subgraph-mermchel">
          <a:extLst>
            <a:ext uri="{FF2B5EF4-FFF2-40B4-BE49-F238E27FC236}">
              <a16:creationId xmlns:a16="http://schemas.microsoft.com/office/drawing/2014/main" id="{AB50012F-3A9B-43D4-8DCB-A8D3825D7915}"/>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111383350"/>
          <a:ext cx="482600" cy="317500"/>
        </a:xfrm>
        <a:prstGeom prst="rect">
          <a:avLst/>
        </a:prstGeom>
      </xdr:spPr>
    </xdr:pic>
    <xdr:clientData/>
  </xdr:twoCellAnchor>
  <xdr:twoCellAnchor editAs="oneCell">
    <xdr:from>
      <xdr:col>1</xdr:col>
      <xdr:colOff>28575</xdr:colOff>
      <xdr:row>2993</xdr:row>
      <xdr:rowOff>107950</xdr:rowOff>
    </xdr:from>
    <xdr:to>
      <xdr:col>1</xdr:col>
      <xdr:colOff>511175</xdr:colOff>
      <xdr:row>2994</xdr:row>
      <xdr:rowOff>53975</xdr:rowOff>
    </xdr:to>
    <xdr:pic>
      <xdr:nvPicPr>
        <xdr:cNvPr id="9169" name="Subgraph-sajnaini">
          <a:extLst>
            <a:ext uri="{FF2B5EF4-FFF2-40B4-BE49-F238E27FC236}">
              <a16:creationId xmlns:a16="http://schemas.microsoft.com/office/drawing/2014/main" id="{8159FED7-81BD-448B-B9F1-141B293D060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1751650"/>
          <a:ext cx="482600" cy="317500"/>
        </a:xfrm>
        <a:prstGeom prst="rect">
          <a:avLst/>
        </a:prstGeom>
      </xdr:spPr>
    </xdr:pic>
    <xdr:clientData/>
  </xdr:twoCellAnchor>
  <xdr:twoCellAnchor editAs="oneCell">
    <xdr:from>
      <xdr:col>1</xdr:col>
      <xdr:colOff>28575</xdr:colOff>
      <xdr:row>2994</xdr:row>
      <xdr:rowOff>104775</xdr:rowOff>
    </xdr:from>
    <xdr:to>
      <xdr:col>1</xdr:col>
      <xdr:colOff>511175</xdr:colOff>
      <xdr:row>2995</xdr:row>
      <xdr:rowOff>44450</xdr:rowOff>
    </xdr:to>
    <xdr:pic>
      <xdr:nvPicPr>
        <xdr:cNvPr id="9171" name="Subgraph-radicalEdHau">
          <a:extLst>
            <a:ext uri="{FF2B5EF4-FFF2-40B4-BE49-F238E27FC236}">
              <a16:creationId xmlns:a16="http://schemas.microsoft.com/office/drawing/2014/main" id="{7BEDA414-D853-4D7F-B09F-8C64FDAB446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12119950"/>
          <a:ext cx="482600" cy="317500"/>
        </a:xfrm>
        <a:prstGeom prst="rect">
          <a:avLst/>
        </a:prstGeom>
      </xdr:spPr>
    </xdr:pic>
    <xdr:clientData/>
  </xdr:twoCellAnchor>
  <xdr:twoCellAnchor editAs="oneCell">
    <xdr:from>
      <xdr:col>1</xdr:col>
      <xdr:colOff>28575</xdr:colOff>
      <xdr:row>2995</xdr:row>
      <xdr:rowOff>101600</xdr:rowOff>
    </xdr:from>
    <xdr:to>
      <xdr:col>1</xdr:col>
      <xdr:colOff>511175</xdr:colOff>
      <xdr:row>2996</xdr:row>
      <xdr:rowOff>47625</xdr:rowOff>
    </xdr:to>
    <xdr:pic>
      <xdr:nvPicPr>
        <xdr:cNvPr id="9173" name="Subgraph-EtchJenny">
          <a:extLst>
            <a:ext uri="{FF2B5EF4-FFF2-40B4-BE49-F238E27FC236}">
              <a16:creationId xmlns:a16="http://schemas.microsoft.com/office/drawing/2014/main" id="{F289B67A-07BB-4118-80DE-5DD4A10E499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2488250"/>
          <a:ext cx="482600" cy="317500"/>
        </a:xfrm>
        <a:prstGeom prst="rect">
          <a:avLst/>
        </a:prstGeom>
      </xdr:spPr>
    </xdr:pic>
    <xdr:clientData/>
  </xdr:twoCellAnchor>
  <xdr:twoCellAnchor editAs="oneCell">
    <xdr:from>
      <xdr:col>1</xdr:col>
      <xdr:colOff>28575</xdr:colOff>
      <xdr:row>2996</xdr:row>
      <xdr:rowOff>98425</xdr:rowOff>
    </xdr:from>
    <xdr:to>
      <xdr:col>1</xdr:col>
      <xdr:colOff>511175</xdr:colOff>
      <xdr:row>2997</xdr:row>
      <xdr:rowOff>44450</xdr:rowOff>
    </xdr:to>
    <xdr:pic>
      <xdr:nvPicPr>
        <xdr:cNvPr id="9175" name="Subgraph-walkaatae">
          <a:extLst>
            <a:ext uri="{FF2B5EF4-FFF2-40B4-BE49-F238E27FC236}">
              <a16:creationId xmlns:a16="http://schemas.microsoft.com/office/drawing/2014/main" id="{0DD4027A-4361-45C5-9349-75D9915F898F}"/>
            </a:ext>
          </a:extLst>
        </xdr:cNvPr>
        <xdr:cNvPicPr>
          <a:picLocks/>
        </xdr:cNvPicPr>
      </xdr:nvPicPr>
      <xdr:blipFill>
        <a:blip xmlns:r="http://schemas.openxmlformats.org/officeDocument/2006/relationships" r:embed="rId689">
          <a:extLst>
            <a:ext uri="{28A0092B-C50C-407E-A947-70E740481C1C}">
              <a14:useLocalDpi xmlns:a14="http://schemas.microsoft.com/office/drawing/2010/main" val="0"/>
            </a:ext>
          </a:extLst>
        </a:blip>
        <a:stretch>
          <a:fillRect/>
        </a:stretch>
      </xdr:blipFill>
      <xdr:spPr>
        <a:xfrm>
          <a:off x="1047750" y="1112856550"/>
          <a:ext cx="482600" cy="317500"/>
        </a:xfrm>
        <a:prstGeom prst="rect">
          <a:avLst/>
        </a:prstGeom>
      </xdr:spPr>
    </xdr:pic>
    <xdr:clientData/>
  </xdr:twoCellAnchor>
  <xdr:twoCellAnchor editAs="oneCell">
    <xdr:from>
      <xdr:col>1</xdr:col>
      <xdr:colOff>28575</xdr:colOff>
      <xdr:row>2997</xdr:row>
      <xdr:rowOff>95250</xdr:rowOff>
    </xdr:from>
    <xdr:to>
      <xdr:col>1</xdr:col>
      <xdr:colOff>511175</xdr:colOff>
      <xdr:row>2998</xdr:row>
      <xdr:rowOff>47625</xdr:rowOff>
    </xdr:to>
    <xdr:pic>
      <xdr:nvPicPr>
        <xdr:cNvPr id="9177" name="Subgraph-VTRaiderBooster">
          <a:extLst>
            <a:ext uri="{FF2B5EF4-FFF2-40B4-BE49-F238E27FC236}">
              <a16:creationId xmlns:a16="http://schemas.microsoft.com/office/drawing/2014/main" id="{79528C55-EF0E-426C-B5D9-B7F05F1C928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13224850"/>
          <a:ext cx="482600" cy="317500"/>
        </a:xfrm>
        <a:prstGeom prst="rect">
          <a:avLst/>
        </a:prstGeom>
      </xdr:spPr>
    </xdr:pic>
    <xdr:clientData/>
  </xdr:twoCellAnchor>
  <xdr:twoCellAnchor editAs="oneCell">
    <xdr:from>
      <xdr:col>1</xdr:col>
      <xdr:colOff>28575</xdr:colOff>
      <xdr:row>2998</xdr:row>
      <xdr:rowOff>92075</xdr:rowOff>
    </xdr:from>
    <xdr:to>
      <xdr:col>1</xdr:col>
      <xdr:colOff>511175</xdr:colOff>
      <xdr:row>2999</xdr:row>
      <xdr:rowOff>38100</xdr:rowOff>
    </xdr:to>
    <xdr:pic>
      <xdr:nvPicPr>
        <xdr:cNvPr id="9179" name="Subgraph-TheyOnMain">
          <a:extLst>
            <a:ext uri="{FF2B5EF4-FFF2-40B4-BE49-F238E27FC236}">
              <a16:creationId xmlns:a16="http://schemas.microsoft.com/office/drawing/2014/main" id="{C9A0F255-D337-4353-BA44-FAA1C27B62D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13593150"/>
          <a:ext cx="482600" cy="317500"/>
        </a:xfrm>
        <a:prstGeom prst="rect">
          <a:avLst/>
        </a:prstGeom>
      </xdr:spPr>
    </xdr:pic>
    <xdr:clientData/>
  </xdr:twoCellAnchor>
  <xdr:twoCellAnchor editAs="oneCell">
    <xdr:from>
      <xdr:col>1</xdr:col>
      <xdr:colOff>28575</xdr:colOff>
      <xdr:row>2999</xdr:row>
      <xdr:rowOff>88900</xdr:rowOff>
    </xdr:from>
    <xdr:to>
      <xdr:col>1</xdr:col>
      <xdr:colOff>511175</xdr:colOff>
      <xdr:row>3000</xdr:row>
      <xdr:rowOff>34925</xdr:rowOff>
    </xdr:to>
    <xdr:pic>
      <xdr:nvPicPr>
        <xdr:cNvPr id="9181" name="Subgraph-PissSlit">
          <a:extLst>
            <a:ext uri="{FF2B5EF4-FFF2-40B4-BE49-F238E27FC236}">
              <a16:creationId xmlns:a16="http://schemas.microsoft.com/office/drawing/2014/main" id="{1B6B8204-C142-46B4-87C7-35E25EB7BF4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3961450"/>
          <a:ext cx="482600" cy="317500"/>
        </a:xfrm>
        <a:prstGeom prst="rect">
          <a:avLst/>
        </a:prstGeom>
      </xdr:spPr>
    </xdr:pic>
    <xdr:clientData/>
  </xdr:twoCellAnchor>
  <xdr:twoCellAnchor editAs="oneCell">
    <xdr:from>
      <xdr:col>1</xdr:col>
      <xdr:colOff>28575</xdr:colOff>
      <xdr:row>3000</xdr:row>
      <xdr:rowOff>85725</xdr:rowOff>
    </xdr:from>
    <xdr:to>
      <xdr:col>1</xdr:col>
      <xdr:colOff>511175</xdr:colOff>
      <xdr:row>3001</xdr:row>
      <xdr:rowOff>25400</xdr:rowOff>
    </xdr:to>
    <xdr:pic>
      <xdr:nvPicPr>
        <xdr:cNvPr id="9183" name="Subgraph-NondyK">
          <a:extLst>
            <a:ext uri="{FF2B5EF4-FFF2-40B4-BE49-F238E27FC236}">
              <a16:creationId xmlns:a16="http://schemas.microsoft.com/office/drawing/2014/main" id="{24A8A1C4-244C-47CF-AAE0-52A31F3E0E1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14329750"/>
          <a:ext cx="482600" cy="317500"/>
        </a:xfrm>
        <a:prstGeom prst="rect">
          <a:avLst/>
        </a:prstGeom>
      </xdr:spPr>
    </xdr:pic>
    <xdr:clientData/>
  </xdr:twoCellAnchor>
  <xdr:twoCellAnchor editAs="oneCell">
    <xdr:from>
      <xdr:col>1</xdr:col>
      <xdr:colOff>28575</xdr:colOff>
      <xdr:row>3001</xdr:row>
      <xdr:rowOff>82550</xdr:rowOff>
    </xdr:from>
    <xdr:to>
      <xdr:col>1</xdr:col>
      <xdr:colOff>511175</xdr:colOff>
      <xdr:row>3002</xdr:row>
      <xdr:rowOff>28575</xdr:rowOff>
    </xdr:to>
    <xdr:pic>
      <xdr:nvPicPr>
        <xdr:cNvPr id="9185" name="Subgraph-AnnaLiisaCovell">
          <a:extLst>
            <a:ext uri="{FF2B5EF4-FFF2-40B4-BE49-F238E27FC236}">
              <a16:creationId xmlns:a16="http://schemas.microsoft.com/office/drawing/2014/main" id="{B5BF1614-D6F9-4B77-91AB-762CE0BBA10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14698050"/>
          <a:ext cx="482600" cy="317500"/>
        </a:xfrm>
        <a:prstGeom prst="rect">
          <a:avLst/>
        </a:prstGeom>
      </xdr:spPr>
    </xdr:pic>
    <xdr:clientData/>
  </xdr:twoCellAnchor>
  <xdr:twoCellAnchor editAs="oneCell">
    <xdr:from>
      <xdr:col>1</xdr:col>
      <xdr:colOff>28575</xdr:colOff>
      <xdr:row>3002</xdr:row>
      <xdr:rowOff>79375</xdr:rowOff>
    </xdr:from>
    <xdr:to>
      <xdr:col>1</xdr:col>
      <xdr:colOff>511175</xdr:colOff>
      <xdr:row>3003</xdr:row>
      <xdr:rowOff>25400</xdr:rowOff>
    </xdr:to>
    <xdr:pic>
      <xdr:nvPicPr>
        <xdr:cNvPr id="9187" name="Subgraph-pitdragon77">
          <a:extLst>
            <a:ext uri="{FF2B5EF4-FFF2-40B4-BE49-F238E27FC236}">
              <a16:creationId xmlns:a16="http://schemas.microsoft.com/office/drawing/2014/main" id="{F4E33FDD-53AC-47AD-9868-0949946CBFD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15066350"/>
          <a:ext cx="482600" cy="317500"/>
        </a:xfrm>
        <a:prstGeom prst="rect">
          <a:avLst/>
        </a:prstGeom>
      </xdr:spPr>
    </xdr:pic>
    <xdr:clientData/>
  </xdr:twoCellAnchor>
  <xdr:twoCellAnchor editAs="oneCell">
    <xdr:from>
      <xdr:col>1</xdr:col>
      <xdr:colOff>28575</xdr:colOff>
      <xdr:row>3003</xdr:row>
      <xdr:rowOff>76200</xdr:rowOff>
    </xdr:from>
    <xdr:to>
      <xdr:col>1</xdr:col>
      <xdr:colOff>511175</xdr:colOff>
      <xdr:row>3004</xdr:row>
      <xdr:rowOff>28575</xdr:rowOff>
    </xdr:to>
    <xdr:pic>
      <xdr:nvPicPr>
        <xdr:cNvPr id="9189" name="Subgraph-Draggen75">
          <a:extLst>
            <a:ext uri="{FF2B5EF4-FFF2-40B4-BE49-F238E27FC236}">
              <a16:creationId xmlns:a16="http://schemas.microsoft.com/office/drawing/2014/main" id="{4F0994CB-71E0-450E-BE31-0D7E07EC718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15434650"/>
          <a:ext cx="482600" cy="317500"/>
        </a:xfrm>
        <a:prstGeom prst="rect">
          <a:avLst/>
        </a:prstGeom>
      </xdr:spPr>
    </xdr:pic>
    <xdr:clientData/>
  </xdr:twoCellAnchor>
  <xdr:twoCellAnchor editAs="oneCell">
    <xdr:from>
      <xdr:col>1</xdr:col>
      <xdr:colOff>28575</xdr:colOff>
      <xdr:row>3004</xdr:row>
      <xdr:rowOff>73025</xdr:rowOff>
    </xdr:from>
    <xdr:to>
      <xdr:col>1</xdr:col>
      <xdr:colOff>511175</xdr:colOff>
      <xdr:row>3005</xdr:row>
      <xdr:rowOff>19050</xdr:rowOff>
    </xdr:to>
    <xdr:pic>
      <xdr:nvPicPr>
        <xdr:cNvPr id="9191" name="Subgraph-313Odyssey">
          <a:extLst>
            <a:ext uri="{FF2B5EF4-FFF2-40B4-BE49-F238E27FC236}">
              <a16:creationId xmlns:a16="http://schemas.microsoft.com/office/drawing/2014/main" id="{DB5365CF-4A8D-42A9-AE09-9FE7C640FAE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15802950"/>
          <a:ext cx="482600" cy="317500"/>
        </a:xfrm>
        <a:prstGeom prst="rect">
          <a:avLst/>
        </a:prstGeom>
      </xdr:spPr>
    </xdr:pic>
    <xdr:clientData/>
  </xdr:twoCellAnchor>
  <xdr:twoCellAnchor editAs="oneCell">
    <xdr:from>
      <xdr:col>1</xdr:col>
      <xdr:colOff>28575</xdr:colOff>
      <xdr:row>3005</xdr:row>
      <xdr:rowOff>69850</xdr:rowOff>
    </xdr:from>
    <xdr:to>
      <xdr:col>1</xdr:col>
      <xdr:colOff>511175</xdr:colOff>
      <xdr:row>3006</xdr:row>
      <xdr:rowOff>15875</xdr:rowOff>
    </xdr:to>
    <xdr:pic>
      <xdr:nvPicPr>
        <xdr:cNvPr id="9193" name="Subgraph-CNNPolitics">
          <a:extLst>
            <a:ext uri="{FF2B5EF4-FFF2-40B4-BE49-F238E27FC236}">
              <a16:creationId xmlns:a16="http://schemas.microsoft.com/office/drawing/2014/main" id="{1DBDD82E-597D-4106-8EF9-384B016DB908}"/>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116171250"/>
          <a:ext cx="482600" cy="317500"/>
        </a:xfrm>
        <a:prstGeom prst="rect">
          <a:avLst/>
        </a:prstGeom>
      </xdr:spPr>
    </xdr:pic>
    <xdr:clientData/>
  </xdr:twoCellAnchor>
  <xdr:twoCellAnchor editAs="oneCell">
    <xdr:from>
      <xdr:col>1</xdr:col>
      <xdr:colOff>28575</xdr:colOff>
      <xdr:row>3006</xdr:row>
      <xdr:rowOff>66675</xdr:rowOff>
    </xdr:from>
    <xdr:to>
      <xdr:col>1</xdr:col>
      <xdr:colOff>511175</xdr:colOff>
      <xdr:row>3007</xdr:row>
      <xdr:rowOff>6350</xdr:rowOff>
    </xdr:to>
    <xdr:pic>
      <xdr:nvPicPr>
        <xdr:cNvPr id="9195" name="Subgraph-townhallcom">
          <a:extLst>
            <a:ext uri="{FF2B5EF4-FFF2-40B4-BE49-F238E27FC236}">
              <a16:creationId xmlns:a16="http://schemas.microsoft.com/office/drawing/2014/main" id="{6DDC5D99-612F-4480-BA38-9313CEEDBFA3}"/>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16539550"/>
          <a:ext cx="482600" cy="317500"/>
        </a:xfrm>
        <a:prstGeom prst="rect">
          <a:avLst/>
        </a:prstGeom>
      </xdr:spPr>
    </xdr:pic>
    <xdr:clientData/>
  </xdr:twoCellAnchor>
  <xdr:twoCellAnchor editAs="oneCell">
    <xdr:from>
      <xdr:col>1</xdr:col>
      <xdr:colOff>28575</xdr:colOff>
      <xdr:row>3007</xdr:row>
      <xdr:rowOff>63500</xdr:rowOff>
    </xdr:from>
    <xdr:to>
      <xdr:col>1</xdr:col>
      <xdr:colOff>511175</xdr:colOff>
      <xdr:row>3008</xdr:row>
      <xdr:rowOff>9525</xdr:rowOff>
    </xdr:to>
    <xdr:pic>
      <xdr:nvPicPr>
        <xdr:cNvPr id="9197" name="Subgraph-velvethammer">
          <a:extLst>
            <a:ext uri="{FF2B5EF4-FFF2-40B4-BE49-F238E27FC236}">
              <a16:creationId xmlns:a16="http://schemas.microsoft.com/office/drawing/2014/main" id="{B917E856-F43E-4235-ADAD-AC08646830A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6907850"/>
          <a:ext cx="482600" cy="317500"/>
        </a:xfrm>
        <a:prstGeom prst="rect">
          <a:avLst/>
        </a:prstGeom>
      </xdr:spPr>
    </xdr:pic>
    <xdr:clientData/>
  </xdr:twoCellAnchor>
  <xdr:twoCellAnchor editAs="oneCell">
    <xdr:from>
      <xdr:col>1</xdr:col>
      <xdr:colOff>28575</xdr:colOff>
      <xdr:row>3008</xdr:row>
      <xdr:rowOff>60325</xdr:rowOff>
    </xdr:from>
    <xdr:to>
      <xdr:col>1</xdr:col>
      <xdr:colOff>511175</xdr:colOff>
      <xdr:row>3009</xdr:row>
      <xdr:rowOff>6350</xdr:rowOff>
    </xdr:to>
    <xdr:pic>
      <xdr:nvPicPr>
        <xdr:cNvPr id="9199" name="Subgraph-leon57041562">
          <a:extLst>
            <a:ext uri="{FF2B5EF4-FFF2-40B4-BE49-F238E27FC236}">
              <a16:creationId xmlns:a16="http://schemas.microsoft.com/office/drawing/2014/main" id="{96F61BE9-32B2-4231-82BB-92968C3FE0E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17276150"/>
          <a:ext cx="482600" cy="317500"/>
        </a:xfrm>
        <a:prstGeom prst="rect">
          <a:avLst/>
        </a:prstGeom>
      </xdr:spPr>
    </xdr:pic>
    <xdr:clientData/>
  </xdr:twoCellAnchor>
  <xdr:twoCellAnchor editAs="oneCell">
    <xdr:from>
      <xdr:col>1</xdr:col>
      <xdr:colOff>28575</xdr:colOff>
      <xdr:row>3009</xdr:row>
      <xdr:rowOff>57150</xdr:rowOff>
    </xdr:from>
    <xdr:to>
      <xdr:col>1</xdr:col>
      <xdr:colOff>511175</xdr:colOff>
      <xdr:row>3010</xdr:row>
      <xdr:rowOff>9525</xdr:rowOff>
    </xdr:to>
    <xdr:pic>
      <xdr:nvPicPr>
        <xdr:cNvPr id="9201" name="Subgraph-ffangel4u">
          <a:extLst>
            <a:ext uri="{FF2B5EF4-FFF2-40B4-BE49-F238E27FC236}">
              <a16:creationId xmlns:a16="http://schemas.microsoft.com/office/drawing/2014/main" id="{EFB23563-C678-4AFF-BD96-BD578E53D69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17644450"/>
          <a:ext cx="482600" cy="317500"/>
        </a:xfrm>
        <a:prstGeom prst="rect">
          <a:avLst/>
        </a:prstGeom>
      </xdr:spPr>
    </xdr:pic>
    <xdr:clientData/>
  </xdr:twoCellAnchor>
  <xdr:twoCellAnchor editAs="oneCell">
    <xdr:from>
      <xdr:col>1</xdr:col>
      <xdr:colOff>28575</xdr:colOff>
      <xdr:row>3010</xdr:row>
      <xdr:rowOff>53975</xdr:rowOff>
    </xdr:from>
    <xdr:to>
      <xdr:col>1</xdr:col>
      <xdr:colOff>511175</xdr:colOff>
      <xdr:row>3011</xdr:row>
      <xdr:rowOff>0</xdr:rowOff>
    </xdr:to>
    <xdr:pic>
      <xdr:nvPicPr>
        <xdr:cNvPr id="9203" name="Subgraph-LivePDMissoula2">
          <a:extLst>
            <a:ext uri="{FF2B5EF4-FFF2-40B4-BE49-F238E27FC236}">
              <a16:creationId xmlns:a16="http://schemas.microsoft.com/office/drawing/2014/main" id="{9FE37299-61C7-4C1F-9924-6F974E6A9ABB}"/>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8012750"/>
          <a:ext cx="482600" cy="317500"/>
        </a:xfrm>
        <a:prstGeom prst="rect">
          <a:avLst/>
        </a:prstGeom>
      </xdr:spPr>
    </xdr:pic>
    <xdr:clientData/>
  </xdr:twoCellAnchor>
  <xdr:twoCellAnchor editAs="oneCell">
    <xdr:from>
      <xdr:col>1</xdr:col>
      <xdr:colOff>28575</xdr:colOff>
      <xdr:row>3011</xdr:row>
      <xdr:rowOff>50800</xdr:rowOff>
    </xdr:from>
    <xdr:to>
      <xdr:col>1</xdr:col>
      <xdr:colOff>511175</xdr:colOff>
      <xdr:row>3012</xdr:row>
      <xdr:rowOff>1059</xdr:rowOff>
    </xdr:to>
    <xdr:pic>
      <xdr:nvPicPr>
        <xdr:cNvPr id="9205" name="Subgraph-Triphammer111">
          <a:extLst>
            <a:ext uri="{FF2B5EF4-FFF2-40B4-BE49-F238E27FC236}">
              <a16:creationId xmlns:a16="http://schemas.microsoft.com/office/drawing/2014/main" id="{C9622512-5CD3-4AA2-BACA-D4BD08BB194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18381050"/>
          <a:ext cx="482600" cy="317500"/>
        </a:xfrm>
        <a:prstGeom prst="rect">
          <a:avLst/>
        </a:prstGeom>
      </xdr:spPr>
    </xdr:pic>
    <xdr:clientData/>
  </xdr:twoCellAnchor>
  <xdr:twoCellAnchor editAs="oneCell">
    <xdr:from>
      <xdr:col>1</xdr:col>
      <xdr:colOff>28575</xdr:colOff>
      <xdr:row>3012</xdr:row>
      <xdr:rowOff>47625</xdr:rowOff>
    </xdr:from>
    <xdr:to>
      <xdr:col>1</xdr:col>
      <xdr:colOff>511175</xdr:colOff>
      <xdr:row>3013</xdr:row>
      <xdr:rowOff>1058</xdr:rowOff>
    </xdr:to>
    <xdr:pic>
      <xdr:nvPicPr>
        <xdr:cNvPr id="9207" name="Subgraph-MMaNavarro">
          <a:extLst>
            <a:ext uri="{FF2B5EF4-FFF2-40B4-BE49-F238E27FC236}">
              <a16:creationId xmlns:a16="http://schemas.microsoft.com/office/drawing/2014/main" id="{00CE49C5-7E36-482D-A44C-071E0AB2887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18749350"/>
          <a:ext cx="482600" cy="317500"/>
        </a:xfrm>
        <a:prstGeom prst="rect">
          <a:avLst/>
        </a:prstGeom>
      </xdr:spPr>
    </xdr:pic>
    <xdr:clientData/>
  </xdr:twoCellAnchor>
  <xdr:twoCellAnchor editAs="oneCell">
    <xdr:from>
      <xdr:col>1</xdr:col>
      <xdr:colOff>28575</xdr:colOff>
      <xdr:row>3013</xdr:row>
      <xdr:rowOff>44450</xdr:rowOff>
    </xdr:from>
    <xdr:to>
      <xdr:col>1</xdr:col>
      <xdr:colOff>511175</xdr:colOff>
      <xdr:row>3013</xdr:row>
      <xdr:rowOff>361950</xdr:rowOff>
    </xdr:to>
    <xdr:pic>
      <xdr:nvPicPr>
        <xdr:cNvPr id="9209" name="Subgraph-Shoobydoowoo">
          <a:extLst>
            <a:ext uri="{FF2B5EF4-FFF2-40B4-BE49-F238E27FC236}">
              <a16:creationId xmlns:a16="http://schemas.microsoft.com/office/drawing/2014/main" id="{A91270B6-80CF-4E56-B2B9-3C5D65D8644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19117650"/>
          <a:ext cx="482600" cy="317500"/>
        </a:xfrm>
        <a:prstGeom prst="rect">
          <a:avLst/>
        </a:prstGeom>
      </xdr:spPr>
    </xdr:pic>
    <xdr:clientData/>
  </xdr:twoCellAnchor>
  <xdr:twoCellAnchor editAs="oneCell">
    <xdr:from>
      <xdr:col>1</xdr:col>
      <xdr:colOff>28575</xdr:colOff>
      <xdr:row>3014</xdr:row>
      <xdr:rowOff>41275</xdr:rowOff>
    </xdr:from>
    <xdr:to>
      <xdr:col>1</xdr:col>
      <xdr:colOff>511175</xdr:colOff>
      <xdr:row>3014</xdr:row>
      <xdr:rowOff>358775</xdr:rowOff>
    </xdr:to>
    <xdr:pic>
      <xdr:nvPicPr>
        <xdr:cNvPr id="9211" name="Subgraph-_crazy_dog_lady">
          <a:extLst>
            <a:ext uri="{FF2B5EF4-FFF2-40B4-BE49-F238E27FC236}">
              <a16:creationId xmlns:a16="http://schemas.microsoft.com/office/drawing/2014/main" id="{48B3DD84-0446-4FA5-8E32-55F74065FCA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19485950"/>
          <a:ext cx="482600" cy="317500"/>
        </a:xfrm>
        <a:prstGeom prst="rect">
          <a:avLst/>
        </a:prstGeom>
      </xdr:spPr>
    </xdr:pic>
    <xdr:clientData/>
  </xdr:twoCellAnchor>
  <xdr:twoCellAnchor editAs="oneCell">
    <xdr:from>
      <xdr:col>1</xdr:col>
      <xdr:colOff>28575</xdr:colOff>
      <xdr:row>3015</xdr:row>
      <xdr:rowOff>38100</xdr:rowOff>
    </xdr:from>
    <xdr:to>
      <xdr:col>1</xdr:col>
      <xdr:colOff>511175</xdr:colOff>
      <xdr:row>3015</xdr:row>
      <xdr:rowOff>349250</xdr:rowOff>
    </xdr:to>
    <xdr:pic>
      <xdr:nvPicPr>
        <xdr:cNvPr id="9213" name="Subgraph-fatpedlar">
          <a:extLst>
            <a:ext uri="{FF2B5EF4-FFF2-40B4-BE49-F238E27FC236}">
              <a16:creationId xmlns:a16="http://schemas.microsoft.com/office/drawing/2014/main" id="{6BDE9055-F0ED-4F89-B8BD-7666D23BE923}"/>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19854250"/>
          <a:ext cx="482600" cy="317500"/>
        </a:xfrm>
        <a:prstGeom prst="rect">
          <a:avLst/>
        </a:prstGeom>
      </xdr:spPr>
    </xdr:pic>
    <xdr:clientData/>
  </xdr:twoCellAnchor>
  <xdr:twoCellAnchor editAs="oneCell">
    <xdr:from>
      <xdr:col>1</xdr:col>
      <xdr:colOff>28575</xdr:colOff>
      <xdr:row>3016</xdr:row>
      <xdr:rowOff>34925</xdr:rowOff>
    </xdr:from>
    <xdr:to>
      <xdr:col>1</xdr:col>
      <xdr:colOff>511175</xdr:colOff>
      <xdr:row>3016</xdr:row>
      <xdr:rowOff>352425</xdr:rowOff>
    </xdr:to>
    <xdr:pic>
      <xdr:nvPicPr>
        <xdr:cNvPr id="9215" name="Subgraph-jphoganorg">
          <a:extLst>
            <a:ext uri="{FF2B5EF4-FFF2-40B4-BE49-F238E27FC236}">
              <a16:creationId xmlns:a16="http://schemas.microsoft.com/office/drawing/2014/main" id="{7B2C1A44-3691-418F-98C1-59EE8CA7481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0222550"/>
          <a:ext cx="482600" cy="317500"/>
        </a:xfrm>
        <a:prstGeom prst="rect">
          <a:avLst/>
        </a:prstGeom>
      </xdr:spPr>
    </xdr:pic>
    <xdr:clientData/>
  </xdr:twoCellAnchor>
  <xdr:twoCellAnchor editAs="oneCell">
    <xdr:from>
      <xdr:col>1</xdr:col>
      <xdr:colOff>28575</xdr:colOff>
      <xdr:row>3017</xdr:row>
      <xdr:rowOff>31750</xdr:rowOff>
    </xdr:from>
    <xdr:to>
      <xdr:col>1</xdr:col>
      <xdr:colOff>511175</xdr:colOff>
      <xdr:row>3017</xdr:row>
      <xdr:rowOff>349250</xdr:rowOff>
    </xdr:to>
    <xdr:pic>
      <xdr:nvPicPr>
        <xdr:cNvPr id="9217" name="Subgraph-NancyMAGAmonkey">
          <a:extLst>
            <a:ext uri="{FF2B5EF4-FFF2-40B4-BE49-F238E27FC236}">
              <a16:creationId xmlns:a16="http://schemas.microsoft.com/office/drawing/2014/main" id="{971B5F6A-5B3C-44B4-B062-EA87F2715B7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0590850"/>
          <a:ext cx="482600" cy="317500"/>
        </a:xfrm>
        <a:prstGeom prst="rect">
          <a:avLst/>
        </a:prstGeom>
      </xdr:spPr>
    </xdr:pic>
    <xdr:clientData/>
  </xdr:twoCellAnchor>
  <xdr:twoCellAnchor editAs="oneCell">
    <xdr:from>
      <xdr:col>1</xdr:col>
      <xdr:colOff>28575</xdr:colOff>
      <xdr:row>3018</xdr:row>
      <xdr:rowOff>28575</xdr:rowOff>
    </xdr:from>
    <xdr:to>
      <xdr:col>1</xdr:col>
      <xdr:colOff>511175</xdr:colOff>
      <xdr:row>3018</xdr:row>
      <xdr:rowOff>352425</xdr:rowOff>
    </xdr:to>
    <xdr:pic>
      <xdr:nvPicPr>
        <xdr:cNvPr id="9219" name="Subgraph-marctyler30">
          <a:extLst>
            <a:ext uri="{FF2B5EF4-FFF2-40B4-BE49-F238E27FC236}">
              <a16:creationId xmlns:a16="http://schemas.microsoft.com/office/drawing/2014/main" id="{910871D5-5163-4F0E-ACE0-9DB7DA6A315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20959150"/>
          <a:ext cx="482600" cy="317500"/>
        </a:xfrm>
        <a:prstGeom prst="rect">
          <a:avLst/>
        </a:prstGeom>
      </xdr:spPr>
    </xdr:pic>
    <xdr:clientData/>
  </xdr:twoCellAnchor>
  <xdr:twoCellAnchor editAs="oneCell">
    <xdr:from>
      <xdr:col>1</xdr:col>
      <xdr:colOff>28575</xdr:colOff>
      <xdr:row>3019</xdr:row>
      <xdr:rowOff>25400</xdr:rowOff>
    </xdr:from>
    <xdr:to>
      <xdr:col>1</xdr:col>
      <xdr:colOff>511175</xdr:colOff>
      <xdr:row>3019</xdr:row>
      <xdr:rowOff>342900</xdr:rowOff>
    </xdr:to>
    <xdr:pic>
      <xdr:nvPicPr>
        <xdr:cNvPr id="9221" name="Subgraph-Schraz8">
          <a:extLst>
            <a:ext uri="{FF2B5EF4-FFF2-40B4-BE49-F238E27FC236}">
              <a16:creationId xmlns:a16="http://schemas.microsoft.com/office/drawing/2014/main" id="{DADA687B-AB9C-4FA7-991F-38B8E4E09F4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21327450"/>
          <a:ext cx="482600" cy="317500"/>
        </a:xfrm>
        <a:prstGeom prst="rect">
          <a:avLst/>
        </a:prstGeom>
      </xdr:spPr>
    </xdr:pic>
    <xdr:clientData/>
  </xdr:twoCellAnchor>
  <xdr:twoCellAnchor editAs="oneCell">
    <xdr:from>
      <xdr:col>1</xdr:col>
      <xdr:colOff>28575</xdr:colOff>
      <xdr:row>3020</xdr:row>
      <xdr:rowOff>22225</xdr:rowOff>
    </xdr:from>
    <xdr:to>
      <xdr:col>1</xdr:col>
      <xdr:colOff>511175</xdr:colOff>
      <xdr:row>3020</xdr:row>
      <xdr:rowOff>339725</xdr:rowOff>
    </xdr:to>
    <xdr:pic>
      <xdr:nvPicPr>
        <xdr:cNvPr id="9223" name="Subgraph-Sandy_L_K">
          <a:extLst>
            <a:ext uri="{FF2B5EF4-FFF2-40B4-BE49-F238E27FC236}">
              <a16:creationId xmlns:a16="http://schemas.microsoft.com/office/drawing/2014/main" id="{56578F08-951B-4959-AC80-EDBB0D3171FD}"/>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1695750"/>
          <a:ext cx="482600" cy="317500"/>
        </a:xfrm>
        <a:prstGeom prst="rect">
          <a:avLst/>
        </a:prstGeom>
      </xdr:spPr>
    </xdr:pic>
    <xdr:clientData/>
  </xdr:twoCellAnchor>
  <xdr:twoCellAnchor editAs="oneCell">
    <xdr:from>
      <xdr:col>1</xdr:col>
      <xdr:colOff>28575</xdr:colOff>
      <xdr:row>3021</xdr:row>
      <xdr:rowOff>19050</xdr:rowOff>
    </xdr:from>
    <xdr:to>
      <xdr:col>1</xdr:col>
      <xdr:colOff>511175</xdr:colOff>
      <xdr:row>3021</xdr:row>
      <xdr:rowOff>330200</xdr:rowOff>
    </xdr:to>
    <xdr:pic>
      <xdr:nvPicPr>
        <xdr:cNvPr id="9225" name="Subgraph-LakewoodScoop">
          <a:extLst>
            <a:ext uri="{FF2B5EF4-FFF2-40B4-BE49-F238E27FC236}">
              <a16:creationId xmlns:a16="http://schemas.microsoft.com/office/drawing/2014/main" id="{A4B0630D-B60C-4D70-9C89-95F00EC512CB}"/>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2064050"/>
          <a:ext cx="482600" cy="317500"/>
        </a:xfrm>
        <a:prstGeom prst="rect">
          <a:avLst/>
        </a:prstGeom>
      </xdr:spPr>
    </xdr:pic>
    <xdr:clientData/>
  </xdr:twoCellAnchor>
  <xdr:twoCellAnchor editAs="oneCell">
    <xdr:from>
      <xdr:col>1</xdr:col>
      <xdr:colOff>28575</xdr:colOff>
      <xdr:row>3022</xdr:row>
      <xdr:rowOff>15875</xdr:rowOff>
    </xdr:from>
    <xdr:to>
      <xdr:col>1</xdr:col>
      <xdr:colOff>511175</xdr:colOff>
      <xdr:row>3022</xdr:row>
      <xdr:rowOff>333375</xdr:rowOff>
    </xdr:to>
    <xdr:pic>
      <xdr:nvPicPr>
        <xdr:cNvPr id="9227" name="Subgraph-Scottypooch">
          <a:extLst>
            <a:ext uri="{FF2B5EF4-FFF2-40B4-BE49-F238E27FC236}">
              <a16:creationId xmlns:a16="http://schemas.microsoft.com/office/drawing/2014/main" id="{F56B8475-C7B8-438E-9CCC-47907BA6FD2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22432350"/>
          <a:ext cx="482600" cy="317500"/>
        </a:xfrm>
        <a:prstGeom prst="rect">
          <a:avLst/>
        </a:prstGeom>
      </xdr:spPr>
    </xdr:pic>
    <xdr:clientData/>
  </xdr:twoCellAnchor>
  <xdr:twoCellAnchor editAs="oneCell">
    <xdr:from>
      <xdr:col>1</xdr:col>
      <xdr:colOff>28575</xdr:colOff>
      <xdr:row>3023</xdr:row>
      <xdr:rowOff>12700</xdr:rowOff>
    </xdr:from>
    <xdr:to>
      <xdr:col>1</xdr:col>
      <xdr:colOff>511175</xdr:colOff>
      <xdr:row>3023</xdr:row>
      <xdr:rowOff>330200</xdr:rowOff>
    </xdr:to>
    <xdr:pic>
      <xdr:nvPicPr>
        <xdr:cNvPr id="9229" name="Subgraph-VictorJArca1">
          <a:extLst>
            <a:ext uri="{FF2B5EF4-FFF2-40B4-BE49-F238E27FC236}">
              <a16:creationId xmlns:a16="http://schemas.microsoft.com/office/drawing/2014/main" id="{A17B39FB-CC80-4A28-9C07-DEAC698C46B6}"/>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2800650"/>
          <a:ext cx="482600" cy="317500"/>
        </a:xfrm>
        <a:prstGeom prst="rect">
          <a:avLst/>
        </a:prstGeom>
      </xdr:spPr>
    </xdr:pic>
    <xdr:clientData/>
  </xdr:twoCellAnchor>
  <xdr:twoCellAnchor editAs="oneCell">
    <xdr:from>
      <xdr:col>1</xdr:col>
      <xdr:colOff>28575</xdr:colOff>
      <xdr:row>3024</xdr:row>
      <xdr:rowOff>9525</xdr:rowOff>
    </xdr:from>
    <xdr:to>
      <xdr:col>1</xdr:col>
      <xdr:colOff>511175</xdr:colOff>
      <xdr:row>3024</xdr:row>
      <xdr:rowOff>333375</xdr:rowOff>
    </xdr:to>
    <xdr:pic>
      <xdr:nvPicPr>
        <xdr:cNvPr id="9231" name="Subgraph-TLANES11">
          <a:extLst>
            <a:ext uri="{FF2B5EF4-FFF2-40B4-BE49-F238E27FC236}">
              <a16:creationId xmlns:a16="http://schemas.microsoft.com/office/drawing/2014/main" id="{88798CB6-17BF-474E-B849-8F10EE15094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23168950"/>
          <a:ext cx="482600" cy="317500"/>
        </a:xfrm>
        <a:prstGeom prst="rect">
          <a:avLst/>
        </a:prstGeom>
      </xdr:spPr>
    </xdr:pic>
    <xdr:clientData/>
  </xdr:twoCellAnchor>
  <xdr:twoCellAnchor editAs="oneCell">
    <xdr:from>
      <xdr:col>1</xdr:col>
      <xdr:colOff>28575</xdr:colOff>
      <xdr:row>3025</xdr:row>
      <xdr:rowOff>6350</xdr:rowOff>
    </xdr:from>
    <xdr:to>
      <xdr:col>1</xdr:col>
      <xdr:colOff>511175</xdr:colOff>
      <xdr:row>3025</xdr:row>
      <xdr:rowOff>323850</xdr:rowOff>
    </xdr:to>
    <xdr:pic>
      <xdr:nvPicPr>
        <xdr:cNvPr id="9233" name="Subgraph-chrissyteigen">
          <a:extLst>
            <a:ext uri="{FF2B5EF4-FFF2-40B4-BE49-F238E27FC236}">
              <a16:creationId xmlns:a16="http://schemas.microsoft.com/office/drawing/2014/main" id="{9E22B766-6469-48EE-BB12-4BBFBDD026A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3537250"/>
          <a:ext cx="482600" cy="317500"/>
        </a:xfrm>
        <a:prstGeom prst="rect">
          <a:avLst/>
        </a:prstGeom>
      </xdr:spPr>
    </xdr:pic>
    <xdr:clientData/>
  </xdr:twoCellAnchor>
  <xdr:twoCellAnchor editAs="oneCell">
    <xdr:from>
      <xdr:col>1</xdr:col>
      <xdr:colOff>28575</xdr:colOff>
      <xdr:row>3026</xdr:row>
      <xdr:rowOff>3175</xdr:rowOff>
    </xdr:from>
    <xdr:to>
      <xdr:col>1</xdr:col>
      <xdr:colOff>511175</xdr:colOff>
      <xdr:row>3026</xdr:row>
      <xdr:rowOff>320675</xdr:rowOff>
    </xdr:to>
    <xdr:pic>
      <xdr:nvPicPr>
        <xdr:cNvPr id="9235" name="Subgraph-Sethrogen">
          <a:extLst>
            <a:ext uri="{FF2B5EF4-FFF2-40B4-BE49-F238E27FC236}">
              <a16:creationId xmlns:a16="http://schemas.microsoft.com/office/drawing/2014/main" id="{944E0058-F27D-40FE-B792-0D013861009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3905550"/>
          <a:ext cx="482600" cy="317500"/>
        </a:xfrm>
        <a:prstGeom prst="rect">
          <a:avLst/>
        </a:prstGeom>
      </xdr:spPr>
    </xdr:pic>
    <xdr:clientData/>
  </xdr:twoCellAnchor>
  <xdr:twoCellAnchor editAs="oneCell">
    <xdr:from>
      <xdr:col>1</xdr:col>
      <xdr:colOff>28575</xdr:colOff>
      <xdr:row>3027</xdr:row>
      <xdr:rowOff>0</xdr:rowOff>
    </xdr:from>
    <xdr:to>
      <xdr:col>1</xdr:col>
      <xdr:colOff>511175</xdr:colOff>
      <xdr:row>3027</xdr:row>
      <xdr:rowOff>311150</xdr:rowOff>
    </xdr:to>
    <xdr:pic>
      <xdr:nvPicPr>
        <xdr:cNvPr id="9237" name="Subgraph-SenKamalaHarris">
          <a:extLst>
            <a:ext uri="{FF2B5EF4-FFF2-40B4-BE49-F238E27FC236}">
              <a16:creationId xmlns:a16="http://schemas.microsoft.com/office/drawing/2014/main" id="{DDE7DB20-1B0F-4BBF-901A-9FCE610A470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4273850"/>
          <a:ext cx="482600" cy="317500"/>
        </a:xfrm>
        <a:prstGeom prst="rect">
          <a:avLst/>
        </a:prstGeom>
      </xdr:spPr>
    </xdr:pic>
    <xdr:clientData/>
  </xdr:twoCellAnchor>
  <xdr:twoCellAnchor editAs="oneCell">
    <xdr:from>
      <xdr:col>1</xdr:col>
      <xdr:colOff>28575</xdr:colOff>
      <xdr:row>3027</xdr:row>
      <xdr:rowOff>368300</xdr:rowOff>
    </xdr:from>
    <xdr:to>
      <xdr:col>1</xdr:col>
      <xdr:colOff>511175</xdr:colOff>
      <xdr:row>3028</xdr:row>
      <xdr:rowOff>314325</xdr:rowOff>
    </xdr:to>
    <xdr:pic>
      <xdr:nvPicPr>
        <xdr:cNvPr id="9239" name="Subgraph-SenBooker">
          <a:extLst>
            <a:ext uri="{FF2B5EF4-FFF2-40B4-BE49-F238E27FC236}">
              <a16:creationId xmlns:a16="http://schemas.microsoft.com/office/drawing/2014/main" id="{D7F6E30B-4952-49C0-907F-E02AFB5D9CF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4642150"/>
          <a:ext cx="482600" cy="317500"/>
        </a:xfrm>
        <a:prstGeom prst="rect">
          <a:avLst/>
        </a:prstGeom>
      </xdr:spPr>
    </xdr:pic>
    <xdr:clientData/>
  </xdr:twoCellAnchor>
  <xdr:twoCellAnchor editAs="oneCell">
    <xdr:from>
      <xdr:col>1</xdr:col>
      <xdr:colOff>28575</xdr:colOff>
      <xdr:row>3028</xdr:row>
      <xdr:rowOff>365125</xdr:rowOff>
    </xdr:from>
    <xdr:to>
      <xdr:col>1</xdr:col>
      <xdr:colOff>511175</xdr:colOff>
      <xdr:row>3029</xdr:row>
      <xdr:rowOff>311150</xdr:rowOff>
    </xdr:to>
    <xdr:pic>
      <xdr:nvPicPr>
        <xdr:cNvPr id="9241" name="Subgraph-kitcat1111">
          <a:extLst>
            <a:ext uri="{FF2B5EF4-FFF2-40B4-BE49-F238E27FC236}">
              <a16:creationId xmlns:a16="http://schemas.microsoft.com/office/drawing/2014/main" id="{5244FED5-9C0C-417C-8B35-D8C7E48ABA8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5010450"/>
          <a:ext cx="482600" cy="317500"/>
        </a:xfrm>
        <a:prstGeom prst="rect">
          <a:avLst/>
        </a:prstGeom>
      </xdr:spPr>
    </xdr:pic>
    <xdr:clientData/>
  </xdr:twoCellAnchor>
  <xdr:twoCellAnchor editAs="oneCell">
    <xdr:from>
      <xdr:col>1</xdr:col>
      <xdr:colOff>28575</xdr:colOff>
      <xdr:row>3029</xdr:row>
      <xdr:rowOff>361950</xdr:rowOff>
    </xdr:from>
    <xdr:to>
      <xdr:col>1</xdr:col>
      <xdr:colOff>511175</xdr:colOff>
      <xdr:row>3030</xdr:row>
      <xdr:rowOff>314325</xdr:rowOff>
    </xdr:to>
    <xdr:pic>
      <xdr:nvPicPr>
        <xdr:cNvPr id="9243" name="Subgraph-mcuban">
          <a:extLst>
            <a:ext uri="{FF2B5EF4-FFF2-40B4-BE49-F238E27FC236}">
              <a16:creationId xmlns:a16="http://schemas.microsoft.com/office/drawing/2014/main" id="{63264D09-4989-41EB-A345-16C58D11ED86}"/>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5378750"/>
          <a:ext cx="482600" cy="317500"/>
        </a:xfrm>
        <a:prstGeom prst="rect">
          <a:avLst/>
        </a:prstGeom>
      </xdr:spPr>
    </xdr:pic>
    <xdr:clientData/>
  </xdr:twoCellAnchor>
  <xdr:twoCellAnchor editAs="oneCell">
    <xdr:from>
      <xdr:col>1</xdr:col>
      <xdr:colOff>28575</xdr:colOff>
      <xdr:row>3030</xdr:row>
      <xdr:rowOff>358775</xdr:rowOff>
    </xdr:from>
    <xdr:to>
      <xdr:col>1</xdr:col>
      <xdr:colOff>511175</xdr:colOff>
      <xdr:row>3031</xdr:row>
      <xdr:rowOff>304800</xdr:rowOff>
    </xdr:to>
    <xdr:pic>
      <xdr:nvPicPr>
        <xdr:cNvPr id="9245" name="Subgraph-Mike18354769">
          <a:extLst>
            <a:ext uri="{FF2B5EF4-FFF2-40B4-BE49-F238E27FC236}">
              <a16:creationId xmlns:a16="http://schemas.microsoft.com/office/drawing/2014/main" id="{E0331944-CDF1-4E03-A2E6-A5B518096DD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25747050"/>
          <a:ext cx="482600" cy="317500"/>
        </a:xfrm>
        <a:prstGeom prst="rect">
          <a:avLst/>
        </a:prstGeom>
      </xdr:spPr>
    </xdr:pic>
    <xdr:clientData/>
  </xdr:twoCellAnchor>
  <xdr:twoCellAnchor editAs="oneCell">
    <xdr:from>
      <xdr:col>1</xdr:col>
      <xdr:colOff>28575</xdr:colOff>
      <xdr:row>3031</xdr:row>
      <xdr:rowOff>355600</xdr:rowOff>
    </xdr:from>
    <xdr:to>
      <xdr:col>1</xdr:col>
      <xdr:colOff>511175</xdr:colOff>
      <xdr:row>3032</xdr:row>
      <xdr:rowOff>301625</xdr:rowOff>
    </xdr:to>
    <xdr:pic>
      <xdr:nvPicPr>
        <xdr:cNvPr id="9247" name="Subgraph-WildBillHickcok">
          <a:extLst>
            <a:ext uri="{FF2B5EF4-FFF2-40B4-BE49-F238E27FC236}">
              <a16:creationId xmlns:a16="http://schemas.microsoft.com/office/drawing/2014/main" id="{0F4CD1D1-F7F6-468C-B432-A0042E2FF61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6115350"/>
          <a:ext cx="482600" cy="317500"/>
        </a:xfrm>
        <a:prstGeom prst="rect">
          <a:avLst/>
        </a:prstGeom>
      </xdr:spPr>
    </xdr:pic>
    <xdr:clientData/>
  </xdr:twoCellAnchor>
  <xdr:twoCellAnchor editAs="oneCell">
    <xdr:from>
      <xdr:col>1</xdr:col>
      <xdr:colOff>28575</xdr:colOff>
      <xdr:row>3032</xdr:row>
      <xdr:rowOff>352425</xdr:rowOff>
    </xdr:from>
    <xdr:to>
      <xdr:col>1</xdr:col>
      <xdr:colOff>511175</xdr:colOff>
      <xdr:row>3033</xdr:row>
      <xdr:rowOff>292100</xdr:rowOff>
    </xdr:to>
    <xdr:pic>
      <xdr:nvPicPr>
        <xdr:cNvPr id="9249" name="Subgraph-Get_ASP">
          <a:extLst>
            <a:ext uri="{FF2B5EF4-FFF2-40B4-BE49-F238E27FC236}">
              <a16:creationId xmlns:a16="http://schemas.microsoft.com/office/drawing/2014/main" id="{C1E79D93-642A-4565-967D-F088D0BBED2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6483650"/>
          <a:ext cx="482600" cy="317500"/>
        </a:xfrm>
        <a:prstGeom prst="rect">
          <a:avLst/>
        </a:prstGeom>
      </xdr:spPr>
    </xdr:pic>
    <xdr:clientData/>
  </xdr:twoCellAnchor>
  <xdr:twoCellAnchor editAs="oneCell">
    <xdr:from>
      <xdr:col>1</xdr:col>
      <xdr:colOff>28575</xdr:colOff>
      <xdr:row>3033</xdr:row>
      <xdr:rowOff>349250</xdr:rowOff>
    </xdr:from>
    <xdr:to>
      <xdr:col>1</xdr:col>
      <xdr:colOff>511175</xdr:colOff>
      <xdr:row>3034</xdr:row>
      <xdr:rowOff>295275</xdr:rowOff>
    </xdr:to>
    <xdr:pic>
      <xdr:nvPicPr>
        <xdr:cNvPr id="9251" name="Subgraph-ReneeTomlin04">
          <a:extLst>
            <a:ext uri="{FF2B5EF4-FFF2-40B4-BE49-F238E27FC236}">
              <a16:creationId xmlns:a16="http://schemas.microsoft.com/office/drawing/2014/main" id="{38B4C087-93C8-493D-B309-E8C7410F2EF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6851950"/>
          <a:ext cx="482600" cy="317500"/>
        </a:xfrm>
        <a:prstGeom prst="rect">
          <a:avLst/>
        </a:prstGeom>
      </xdr:spPr>
    </xdr:pic>
    <xdr:clientData/>
  </xdr:twoCellAnchor>
  <xdr:twoCellAnchor editAs="oneCell">
    <xdr:from>
      <xdr:col>1</xdr:col>
      <xdr:colOff>28575</xdr:colOff>
      <xdr:row>3034</xdr:row>
      <xdr:rowOff>346075</xdr:rowOff>
    </xdr:from>
    <xdr:to>
      <xdr:col>1</xdr:col>
      <xdr:colOff>511175</xdr:colOff>
      <xdr:row>3035</xdr:row>
      <xdr:rowOff>292100</xdr:rowOff>
    </xdr:to>
    <xdr:pic>
      <xdr:nvPicPr>
        <xdr:cNvPr id="9253" name="Subgraph-corder_sherrie">
          <a:extLst>
            <a:ext uri="{FF2B5EF4-FFF2-40B4-BE49-F238E27FC236}">
              <a16:creationId xmlns:a16="http://schemas.microsoft.com/office/drawing/2014/main" id="{25899016-ED48-48AB-B594-0E165813863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7220250"/>
          <a:ext cx="482600" cy="317500"/>
        </a:xfrm>
        <a:prstGeom prst="rect">
          <a:avLst/>
        </a:prstGeom>
      </xdr:spPr>
    </xdr:pic>
    <xdr:clientData/>
  </xdr:twoCellAnchor>
  <xdr:twoCellAnchor editAs="oneCell">
    <xdr:from>
      <xdr:col>1</xdr:col>
      <xdr:colOff>28575</xdr:colOff>
      <xdr:row>3035</xdr:row>
      <xdr:rowOff>342900</xdr:rowOff>
    </xdr:from>
    <xdr:to>
      <xdr:col>1</xdr:col>
      <xdr:colOff>511175</xdr:colOff>
      <xdr:row>3036</xdr:row>
      <xdr:rowOff>295275</xdr:rowOff>
    </xdr:to>
    <xdr:pic>
      <xdr:nvPicPr>
        <xdr:cNvPr id="9255" name="Subgraph-truth4real">
          <a:extLst>
            <a:ext uri="{FF2B5EF4-FFF2-40B4-BE49-F238E27FC236}">
              <a16:creationId xmlns:a16="http://schemas.microsoft.com/office/drawing/2014/main" id="{03AB6A24-8A1C-4DD3-B1FD-13F752A0F5F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7588550"/>
          <a:ext cx="482600" cy="317500"/>
        </a:xfrm>
        <a:prstGeom prst="rect">
          <a:avLst/>
        </a:prstGeom>
      </xdr:spPr>
    </xdr:pic>
    <xdr:clientData/>
  </xdr:twoCellAnchor>
  <xdr:twoCellAnchor editAs="oneCell">
    <xdr:from>
      <xdr:col>1</xdr:col>
      <xdr:colOff>28575</xdr:colOff>
      <xdr:row>3036</xdr:row>
      <xdr:rowOff>339725</xdr:rowOff>
    </xdr:from>
    <xdr:to>
      <xdr:col>1</xdr:col>
      <xdr:colOff>511175</xdr:colOff>
      <xdr:row>3037</xdr:row>
      <xdr:rowOff>285750</xdr:rowOff>
    </xdr:to>
    <xdr:pic>
      <xdr:nvPicPr>
        <xdr:cNvPr id="9257" name="Subgraph-mike6206">
          <a:extLst>
            <a:ext uri="{FF2B5EF4-FFF2-40B4-BE49-F238E27FC236}">
              <a16:creationId xmlns:a16="http://schemas.microsoft.com/office/drawing/2014/main" id="{8D4BF615-7A28-46E3-91C6-8E31F71979D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7956850"/>
          <a:ext cx="482600" cy="317500"/>
        </a:xfrm>
        <a:prstGeom prst="rect">
          <a:avLst/>
        </a:prstGeom>
      </xdr:spPr>
    </xdr:pic>
    <xdr:clientData/>
  </xdr:twoCellAnchor>
  <xdr:twoCellAnchor editAs="oneCell">
    <xdr:from>
      <xdr:col>1</xdr:col>
      <xdr:colOff>28575</xdr:colOff>
      <xdr:row>3037</xdr:row>
      <xdr:rowOff>336550</xdr:rowOff>
    </xdr:from>
    <xdr:to>
      <xdr:col>1</xdr:col>
      <xdr:colOff>511175</xdr:colOff>
      <xdr:row>3038</xdr:row>
      <xdr:rowOff>282575</xdr:rowOff>
    </xdr:to>
    <xdr:pic>
      <xdr:nvPicPr>
        <xdr:cNvPr id="9259" name="Subgraph-MaryHen06512201">
          <a:extLst>
            <a:ext uri="{FF2B5EF4-FFF2-40B4-BE49-F238E27FC236}">
              <a16:creationId xmlns:a16="http://schemas.microsoft.com/office/drawing/2014/main" id="{8AD5F542-B753-45F5-9A5A-DBD29861A24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28325150"/>
          <a:ext cx="482600" cy="317500"/>
        </a:xfrm>
        <a:prstGeom prst="rect">
          <a:avLst/>
        </a:prstGeom>
      </xdr:spPr>
    </xdr:pic>
    <xdr:clientData/>
  </xdr:twoCellAnchor>
  <xdr:twoCellAnchor editAs="oneCell">
    <xdr:from>
      <xdr:col>1</xdr:col>
      <xdr:colOff>28575</xdr:colOff>
      <xdr:row>3038</xdr:row>
      <xdr:rowOff>333375</xdr:rowOff>
    </xdr:from>
    <xdr:to>
      <xdr:col>1</xdr:col>
      <xdr:colOff>511175</xdr:colOff>
      <xdr:row>3039</xdr:row>
      <xdr:rowOff>273050</xdr:rowOff>
    </xdr:to>
    <xdr:pic>
      <xdr:nvPicPr>
        <xdr:cNvPr id="9261" name="Subgraph-charliekulyrwah">
          <a:extLst>
            <a:ext uri="{FF2B5EF4-FFF2-40B4-BE49-F238E27FC236}">
              <a16:creationId xmlns:a16="http://schemas.microsoft.com/office/drawing/2014/main" id="{6C9C19D9-5F53-4314-850C-C803067481C4}"/>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8693450"/>
          <a:ext cx="482600" cy="317500"/>
        </a:xfrm>
        <a:prstGeom prst="rect">
          <a:avLst/>
        </a:prstGeom>
      </xdr:spPr>
    </xdr:pic>
    <xdr:clientData/>
  </xdr:twoCellAnchor>
  <xdr:twoCellAnchor editAs="oneCell">
    <xdr:from>
      <xdr:col>1</xdr:col>
      <xdr:colOff>28575</xdr:colOff>
      <xdr:row>3039</xdr:row>
      <xdr:rowOff>330200</xdr:rowOff>
    </xdr:from>
    <xdr:to>
      <xdr:col>1</xdr:col>
      <xdr:colOff>511175</xdr:colOff>
      <xdr:row>3040</xdr:row>
      <xdr:rowOff>276225</xdr:rowOff>
    </xdr:to>
    <xdr:pic>
      <xdr:nvPicPr>
        <xdr:cNvPr id="9263" name="Subgraph-LegendaryEnergy">
          <a:extLst>
            <a:ext uri="{FF2B5EF4-FFF2-40B4-BE49-F238E27FC236}">
              <a16:creationId xmlns:a16="http://schemas.microsoft.com/office/drawing/2014/main" id="{3FE96DC8-66C8-44B3-AAEE-D171680B576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29061750"/>
          <a:ext cx="482600" cy="317500"/>
        </a:xfrm>
        <a:prstGeom prst="rect">
          <a:avLst/>
        </a:prstGeom>
      </xdr:spPr>
    </xdr:pic>
    <xdr:clientData/>
  </xdr:twoCellAnchor>
  <xdr:twoCellAnchor editAs="oneCell">
    <xdr:from>
      <xdr:col>1</xdr:col>
      <xdr:colOff>28575</xdr:colOff>
      <xdr:row>3040</xdr:row>
      <xdr:rowOff>327025</xdr:rowOff>
    </xdr:from>
    <xdr:to>
      <xdr:col>1</xdr:col>
      <xdr:colOff>511175</xdr:colOff>
      <xdr:row>3041</xdr:row>
      <xdr:rowOff>273050</xdr:rowOff>
    </xdr:to>
    <xdr:pic>
      <xdr:nvPicPr>
        <xdr:cNvPr id="9265" name="Subgraph-ScottBaio">
          <a:extLst>
            <a:ext uri="{FF2B5EF4-FFF2-40B4-BE49-F238E27FC236}">
              <a16:creationId xmlns:a16="http://schemas.microsoft.com/office/drawing/2014/main" id="{872C7FCA-6594-4DE2-AD4C-2BA4C0F73DB3}"/>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9430050"/>
          <a:ext cx="482600" cy="317500"/>
        </a:xfrm>
        <a:prstGeom prst="rect">
          <a:avLst/>
        </a:prstGeom>
      </xdr:spPr>
    </xdr:pic>
    <xdr:clientData/>
  </xdr:twoCellAnchor>
  <xdr:twoCellAnchor editAs="oneCell">
    <xdr:from>
      <xdr:col>1</xdr:col>
      <xdr:colOff>28575</xdr:colOff>
      <xdr:row>3041</xdr:row>
      <xdr:rowOff>323850</xdr:rowOff>
    </xdr:from>
    <xdr:to>
      <xdr:col>1</xdr:col>
      <xdr:colOff>511175</xdr:colOff>
      <xdr:row>3042</xdr:row>
      <xdr:rowOff>276225</xdr:rowOff>
    </xdr:to>
    <xdr:pic>
      <xdr:nvPicPr>
        <xdr:cNvPr id="9267" name="Subgraph-GaryALee68">
          <a:extLst>
            <a:ext uri="{FF2B5EF4-FFF2-40B4-BE49-F238E27FC236}">
              <a16:creationId xmlns:a16="http://schemas.microsoft.com/office/drawing/2014/main" id="{AC632ACF-E21B-4E12-BAC7-66BD5E2E966B}"/>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29798350"/>
          <a:ext cx="482600" cy="317500"/>
        </a:xfrm>
        <a:prstGeom prst="rect">
          <a:avLst/>
        </a:prstGeom>
      </xdr:spPr>
    </xdr:pic>
    <xdr:clientData/>
  </xdr:twoCellAnchor>
  <xdr:twoCellAnchor editAs="oneCell">
    <xdr:from>
      <xdr:col>1</xdr:col>
      <xdr:colOff>28575</xdr:colOff>
      <xdr:row>3042</xdr:row>
      <xdr:rowOff>320675</xdr:rowOff>
    </xdr:from>
    <xdr:to>
      <xdr:col>1</xdr:col>
      <xdr:colOff>511175</xdr:colOff>
      <xdr:row>3043</xdr:row>
      <xdr:rowOff>266700</xdr:rowOff>
    </xdr:to>
    <xdr:pic>
      <xdr:nvPicPr>
        <xdr:cNvPr id="9269" name="Subgraph-acinorev_o">
          <a:extLst>
            <a:ext uri="{FF2B5EF4-FFF2-40B4-BE49-F238E27FC236}">
              <a16:creationId xmlns:a16="http://schemas.microsoft.com/office/drawing/2014/main" id="{20F19D94-8834-4FF2-ADC8-D593BAF7EB8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0166650"/>
          <a:ext cx="482600" cy="317500"/>
        </a:xfrm>
        <a:prstGeom prst="rect">
          <a:avLst/>
        </a:prstGeom>
      </xdr:spPr>
    </xdr:pic>
    <xdr:clientData/>
  </xdr:twoCellAnchor>
  <xdr:twoCellAnchor editAs="oneCell">
    <xdr:from>
      <xdr:col>1</xdr:col>
      <xdr:colOff>28575</xdr:colOff>
      <xdr:row>3043</xdr:row>
      <xdr:rowOff>317500</xdr:rowOff>
    </xdr:from>
    <xdr:to>
      <xdr:col>1</xdr:col>
      <xdr:colOff>511175</xdr:colOff>
      <xdr:row>3044</xdr:row>
      <xdr:rowOff>263525</xdr:rowOff>
    </xdr:to>
    <xdr:pic>
      <xdr:nvPicPr>
        <xdr:cNvPr id="9271" name="Subgraph-alexleehare">
          <a:extLst>
            <a:ext uri="{FF2B5EF4-FFF2-40B4-BE49-F238E27FC236}">
              <a16:creationId xmlns:a16="http://schemas.microsoft.com/office/drawing/2014/main" id="{E3924BCD-4882-41C8-9938-20E1ED4D149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0534950"/>
          <a:ext cx="482600" cy="317500"/>
        </a:xfrm>
        <a:prstGeom prst="rect">
          <a:avLst/>
        </a:prstGeom>
      </xdr:spPr>
    </xdr:pic>
    <xdr:clientData/>
  </xdr:twoCellAnchor>
  <xdr:twoCellAnchor editAs="oneCell">
    <xdr:from>
      <xdr:col>1</xdr:col>
      <xdr:colOff>28575</xdr:colOff>
      <xdr:row>3044</xdr:row>
      <xdr:rowOff>314325</xdr:rowOff>
    </xdr:from>
    <xdr:to>
      <xdr:col>1</xdr:col>
      <xdr:colOff>511175</xdr:colOff>
      <xdr:row>3045</xdr:row>
      <xdr:rowOff>254000</xdr:rowOff>
    </xdr:to>
    <xdr:pic>
      <xdr:nvPicPr>
        <xdr:cNvPr id="9273" name="Subgraph-Gothamist">
          <a:extLst>
            <a:ext uri="{FF2B5EF4-FFF2-40B4-BE49-F238E27FC236}">
              <a16:creationId xmlns:a16="http://schemas.microsoft.com/office/drawing/2014/main" id="{91CE96D7-41EF-4DCC-98CA-1C8D4821532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0903250"/>
          <a:ext cx="482600" cy="317500"/>
        </a:xfrm>
        <a:prstGeom prst="rect">
          <a:avLst/>
        </a:prstGeom>
      </xdr:spPr>
    </xdr:pic>
    <xdr:clientData/>
  </xdr:twoCellAnchor>
  <xdr:twoCellAnchor editAs="oneCell">
    <xdr:from>
      <xdr:col>1</xdr:col>
      <xdr:colOff>28575</xdr:colOff>
      <xdr:row>3045</xdr:row>
      <xdr:rowOff>311150</xdr:rowOff>
    </xdr:from>
    <xdr:to>
      <xdr:col>1</xdr:col>
      <xdr:colOff>511175</xdr:colOff>
      <xdr:row>3046</xdr:row>
      <xdr:rowOff>257175</xdr:rowOff>
    </xdr:to>
    <xdr:pic>
      <xdr:nvPicPr>
        <xdr:cNvPr id="9275" name="Subgraph-jtimberlake">
          <a:extLst>
            <a:ext uri="{FF2B5EF4-FFF2-40B4-BE49-F238E27FC236}">
              <a16:creationId xmlns:a16="http://schemas.microsoft.com/office/drawing/2014/main" id="{0827003C-C33F-4418-9021-17BC8396029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31271550"/>
          <a:ext cx="482600" cy="317500"/>
        </a:xfrm>
        <a:prstGeom prst="rect">
          <a:avLst/>
        </a:prstGeom>
      </xdr:spPr>
    </xdr:pic>
    <xdr:clientData/>
  </xdr:twoCellAnchor>
  <xdr:twoCellAnchor editAs="oneCell">
    <xdr:from>
      <xdr:col>1</xdr:col>
      <xdr:colOff>28575</xdr:colOff>
      <xdr:row>3046</xdr:row>
      <xdr:rowOff>307975</xdr:rowOff>
    </xdr:from>
    <xdr:to>
      <xdr:col>1</xdr:col>
      <xdr:colOff>511175</xdr:colOff>
      <xdr:row>3047</xdr:row>
      <xdr:rowOff>254000</xdr:rowOff>
    </xdr:to>
    <xdr:pic>
      <xdr:nvPicPr>
        <xdr:cNvPr id="9277" name="Subgraph-hansdrewen">
          <a:extLst>
            <a:ext uri="{FF2B5EF4-FFF2-40B4-BE49-F238E27FC236}">
              <a16:creationId xmlns:a16="http://schemas.microsoft.com/office/drawing/2014/main" id="{FEB4E1D1-3DC2-4829-A6DA-C32DE3790DB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1639850"/>
          <a:ext cx="482600" cy="317500"/>
        </a:xfrm>
        <a:prstGeom prst="rect">
          <a:avLst/>
        </a:prstGeom>
      </xdr:spPr>
    </xdr:pic>
    <xdr:clientData/>
  </xdr:twoCellAnchor>
  <xdr:twoCellAnchor editAs="oneCell">
    <xdr:from>
      <xdr:col>1</xdr:col>
      <xdr:colOff>28575</xdr:colOff>
      <xdr:row>3047</xdr:row>
      <xdr:rowOff>304800</xdr:rowOff>
    </xdr:from>
    <xdr:to>
      <xdr:col>1</xdr:col>
      <xdr:colOff>511175</xdr:colOff>
      <xdr:row>3048</xdr:row>
      <xdr:rowOff>257175</xdr:rowOff>
    </xdr:to>
    <xdr:pic>
      <xdr:nvPicPr>
        <xdr:cNvPr id="9279" name="Subgraph-NYPD84Pct">
          <a:extLst>
            <a:ext uri="{FF2B5EF4-FFF2-40B4-BE49-F238E27FC236}">
              <a16:creationId xmlns:a16="http://schemas.microsoft.com/office/drawing/2014/main" id="{2C7F5A17-68C3-4EB9-A94A-C9473A2069F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32008150"/>
          <a:ext cx="482600" cy="317500"/>
        </a:xfrm>
        <a:prstGeom prst="rect">
          <a:avLst/>
        </a:prstGeom>
      </xdr:spPr>
    </xdr:pic>
    <xdr:clientData/>
  </xdr:twoCellAnchor>
  <xdr:twoCellAnchor editAs="oneCell">
    <xdr:from>
      <xdr:col>1</xdr:col>
      <xdr:colOff>28575</xdr:colOff>
      <xdr:row>3048</xdr:row>
      <xdr:rowOff>301625</xdr:rowOff>
    </xdr:from>
    <xdr:to>
      <xdr:col>1</xdr:col>
      <xdr:colOff>511175</xdr:colOff>
      <xdr:row>3049</xdr:row>
      <xdr:rowOff>247650</xdr:rowOff>
    </xdr:to>
    <xdr:pic>
      <xdr:nvPicPr>
        <xdr:cNvPr id="9281" name="Subgraph-pba">
          <a:extLst>
            <a:ext uri="{FF2B5EF4-FFF2-40B4-BE49-F238E27FC236}">
              <a16:creationId xmlns:a16="http://schemas.microsoft.com/office/drawing/2014/main" id="{3F952A28-29A8-4B9D-827A-C695A47FB7B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32376450"/>
          <a:ext cx="482600" cy="317500"/>
        </a:xfrm>
        <a:prstGeom prst="rect">
          <a:avLst/>
        </a:prstGeom>
      </xdr:spPr>
    </xdr:pic>
    <xdr:clientData/>
  </xdr:twoCellAnchor>
  <xdr:twoCellAnchor editAs="oneCell">
    <xdr:from>
      <xdr:col>1</xdr:col>
      <xdr:colOff>28575</xdr:colOff>
      <xdr:row>3049</xdr:row>
      <xdr:rowOff>298450</xdr:rowOff>
    </xdr:from>
    <xdr:to>
      <xdr:col>1</xdr:col>
      <xdr:colOff>511175</xdr:colOff>
      <xdr:row>3050</xdr:row>
      <xdr:rowOff>244475</xdr:rowOff>
    </xdr:to>
    <xdr:pic>
      <xdr:nvPicPr>
        <xdr:cNvPr id="9283" name="Subgraph-NYCPBA_GC">
          <a:extLst>
            <a:ext uri="{FF2B5EF4-FFF2-40B4-BE49-F238E27FC236}">
              <a16:creationId xmlns:a16="http://schemas.microsoft.com/office/drawing/2014/main" id="{49BF70FA-0808-4A15-8159-27DC5BA6CCE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2744750"/>
          <a:ext cx="482600" cy="317500"/>
        </a:xfrm>
        <a:prstGeom prst="rect">
          <a:avLst/>
        </a:prstGeom>
      </xdr:spPr>
    </xdr:pic>
    <xdr:clientData/>
  </xdr:twoCellAnchor>
  <xdr:twoCellAnchor editAs="oneCell">
    <xdr:from>
      <xdr:col>1</xdr:col>
      <xdr:colOff>28575</xdr:colOff>
      <xdr:row>3050</xdr:row>
      <xdr:rowOff>295275</xdr:rowOff>
    </xdr:from>
    <xdr:to>
      <xdr:col>1</xdr:col>
      <xdr:colOff>511175</xdr:colOff>
      <xdr:row>3051</xdr:row>
      <xdr:rowOff>234950</xdr:rowOff>
    </xdr:to>
    <xdr:pic>
      <xdr:nvPicPr>
        <xdr:cNvPr id="9285" name="Subgraph-EricShawnTV">
          <a:extLst>
            <a:ext uri="{FF2B5EF4-FFF2-40B4-BE49-F238E27FC236}">
              <a16:creationId xmlns:a16="http://schemas.microsoft.com/office/drawing/2014/main" id="{B84ECCE5-9C29-4534-8E4B-058C5B78F48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3113050"/>
          <a:ext cx="482600" cy="317500"/>
        </a:xfrm>
        <a:prstGeom prst="rect">
          <a:avLst/>
        </a:prstGeom>
      </xdr:spPr>
    </xdr:pic>
    <xdr:clientData/>
  </xdr:twoCellAnchor>
  <xdr:twoCellAnchor editAs="oneCell">
    <xdr:from>
      <xdr:col>1</xdr:col>
      <xdr:colOff>28575</xdr:colOff>
      <xdr:row>3051</xdr:row>
      <xdr:rowOff>292100</xdr:rowOff>
    </xdr:from>
    <xdr:to>
      <xdr:col>1</xdr:col>
      <xdr:colOff>511175</xdr:colOff>
      <xdr:row>3052</xdr:row>
      <xdr:rowOff>238125</xdr:rowOff>
    </xdr:to>
    <xdr:pic>
      <xdr:nvPicPr>
        <xdr:cNvPr id="9287" name="Subgraph-ArthelNeville">
          <a:extLst>
            <a:ext uri="{FF2B5EF4-FFF2-40B4-BE49-F238E27FC236}">
              <a16:creationId xmlns:a16="http://schemas.microsoft.com/office/drawing/2014/main" id="{D43A2C97-95D9-47D9-8EF5-0994F45ABAE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3481350"/>
          <a:ext cx="482600" cy="317500"/>
        </a:xfrm>
        <a:prstGeom prst="rect">
          <a:avLst/>
        </a:prstGeom>
      </xdr:spPr>
    </xdr:pic>
    <xdr:clientData/>
  </xdr:twoCellAnchor>
  <xdr:twoCellAnchor editAs="oneCell">
    <xdr:from>
      <xdr:col>1</xdr:col>
      <xdr:colOff>28575</xdr:colOff>
      <xdr:row>3052</xdr:row>
      <xdr:rowOff>288925</xdr:rowOff>
    </xdr:from>
    <xdr:to>
      <xdr:col>1</xdr:col>
      <xdr:colOff>511175</xdr:colOff>
      <xdr:row>3053</xdr:row>
      <xdr:rowOff>234950</xdr:rowOff>
    </xdr:to>
    <xdr:pic>
      <xdr:nvPicPr>
        <xdr:cNvPr id="9289" name="Subgraph-LawEnforceToday">
          <a:extLst>
            <a:ext uri="{FF2B5EF4-FFF2-40B4-BE49-F238E27FC236}">
              <a16:creationId xmlns:a16="http://schemas.microsoft.com/office/drawing/2014/main" id="{8F286BC2-6698-4660-812E-87F5C9F653C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3849650"/>
          <a:ext cx="482600" cy="317500"/>
        </a:xfrm>
        <a:prstGeom prst="rect">
          <a:avLst/>
        </a:prstGeom>
      </xdr:spPr>
    </xdr:pic>
    <xdr:clientData/>
  </xdr:twoCellAnchor>
  <xdr:twoCellAnchor editAs="oneCell">
    <xdr:from>
      <xdr:col>1</xdr:col>
      <xdr:colOff>28575</xdr:colOff>
      <xdr:row>3053</xdr:row>
      <xdr:rowOff>285750</xdr:rowOff>
    </xdr:from>
    <xdr:to>
      <xdr:col>1</xdr:col>
      <xdr:colOff>511175</xdr:colOff>
      <xdr:row>3054</xdr:row>
      <xdr:rowOff>238125</xdr:rowOff>
    </xdr:to>
    <xdr:pic>
      <xdr:nvPicPr>
        <xdr:cNvPr id="9291" name="Subgraph-ZTB">
          <a:extLst>
            <a:ext uri="{FF2B5EF4-FFF2-40B4-BE49-F238E27FC236}">
              <a16:creationId xmlns:a16="http://schemas.microsoft.com/office/drawing/2014/main" id="{B358CE16-CA51-429A-9485-8BDCCDC197B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4217950"/>
          <a:ext cx="482600" cy="317500"/>
        </a:xfrm>
        <a:prstGeom prst="rect">
          <a:avLst/>
        </a:prstGeom>
      </xdr:spPr>
    </xdr:pic>
    <xdr:clientData/>
  </xdr:twoCellAnchor>
  <xdr:twoCellAnchor editAs="oneCell">
    <xdr:from>
      <xdr:col>1</xdr:col>
      <xdr:colOff>28575</xdr:colOff>
      <xdr:row>3054</xdr:row>
      <xdr:rowOff>282575</xdr:rowOff>
    </xdr:from>
    <xdr:to>
      <xdr:col>1</xdr:col>
      <xdr:colOff>511175</xdr:colOff>
      <xdr:row>3055</xdr:row>
      <xdr:rowOff>228600</xdr:rowOff>
    </xdr:to>
    <xdr:pic>
      <xdr:nvPicPr>
        <xdr:cNvPr id="9293" name="Subgraph-NYPDTips">
          <a:extLst>
            <a:ext uri="{FF2B5EF4-FFF2-40B4-BE49-F238E27FC236}">
              <a16:creationId xmlns:a16="http://schemas.microsoft.com/office/drawing/2014/main" id="{A637632A-BB9A-4B9C-8F9F-E2184AA59A4E}"/>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4586250"/>
          <a:ext cx="482600" cy="317500"/>
        </a:xfrm>
        <a:prstGeom prst="rect">
          <a:avLst/>
        </a:prstGeom>
      </xdr:spPr>
    </xdr:pic>
    <xdr:clientData/>
  </xdr:twoCellAnchor>
  <xdr:twoCellAnchor editAs="oneCell">
    <xdr:from>
      <xdr:col>1</xdr:col>
      <xdr:colOff>28575</xdr:colOff>
      <xdr:row>3055</xdr:row>
      <xdr:rowOff>279400</xdr:rowOff>
    </xdr:from>
    <xdr:to>
      <xdr:col>1</xdr:col>
      <xdr:colOff>511175</xdr:colOff>
      <xdr:row>3056</xdr:row>
      <xdr:rowOff>225425</xdr:rowOff>
    </xdr:to>
    <xdr:pic>
      <xdr:nvPicPr>
        <xdr:cNvPr id="9295" name="Subgraph-Jewtastic">
          <a:extLst>
            <a:ext uri="{FF2B5EF4-FFF2-40B4-BE49-F238E27FC236}">
              <a16:creationId xmlns:a16="http://schemas.microsoft.com/office/drawing/2014/main" id="{357EF9EE-5BB1-4128-BF5B-46605F6336E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34954550"/>
          <a:ext cx="482600" cy="317500"/>
        </a:xfrm>
        <a:prstGeom prst="rect">
          <a:avLst/>
        </a:prstGeom>
      </xdr:spPr>
    </xdr:pic>
    <xdr:clientData/>
  </xdr:twoCellAnchor>
  <xdr:twoCellAnchor editAs="oneCell">
    <xdr:from>
      <xdr:col>1</xdr:col>
      <xdr:colOff>28575</xdr:colOff>
      <xdr:row>3056</xdr:row>
      <xdr:rowOff>276225</xdr:rowOff>
    </xdr:from>
    <xdr:to>
      <xdr:col>1</xdr:col>
      <xdr:colOff>511175</xdr:colOff>
      <xdr:row>3057</xdr:row>
      <xdr:rowOff>215900</xdr:rowOff>
    </xdr:to>
    <xdr:pic>
      <xdr:nvPicPr>
        <xdr:cNvPr id="9297" name="Subgraph-kilmeade">
          <a:extLst>
            <a:ext uri="{FF2B5EF4-FFF2-40B4-BE49-F238E27FC236}">
              <a16:creationId xmlns:a16="http://schemas.microsoft.com/office/drawing/2014/main" id="{D2940CC1-B122-4A85-B2C0-C613B3E5E54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5322850"/>
          <a:ext cx="482600" cy="317500"/>
        </a:xfrm>
        <a:prstGeom prst="rect">
          <a:avLst/>
        </a:prstGeom>
      </xdr:spPr>
    </xdr:pic>
    <xdr:clientData/>
  </xdr:twoCellAnchor>
  <xdr:twoCellAnchor editAs="oneCell">
    <xdr:from>
      <xdr:col>1</xdr:col>
      <xdr:colOff>28575</xdr:colOff>
      <xdr:row>3057</xdr:row>
      <xdr:rowOff>273050</xdr:rowOff>
    </xdr:from>
    <xdr:to>
      <xdr:col>1</xdr:col>
      <xdr:colOff>511175</xdr:colOff>
      <xdr:row>3058</xdr:row>
      <xdr:rowOff>219075</xdr:rowOff>
    </xdr:to>
    <xdr:pic>
      <xdr:nvPicPr>
        <xdr:cNvPr id="9299" name="Subgraph-DHSgov">
          <a:extLst>
            <a:ext uri="{FF2B5EF4-FFF2-40B4-BE49-F238E27FC236}">
              <a16:creationId xmlns:a16="http://schemas.microsoft.com/office/drawing/2014/main" id="{383BB932-B64C-4E9A-A525-7922B912BDA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5691150"/>
          <a:ext cx="482600" cy="317500"/>
        </a:xfrm>
        <a:prstGeom prst="rect">
          <a:avLst/>
        </a:prstGeom>
      </xdr:spPr>
    </xdr:pic>
    <xdr:clientData/>
  </xdr:twoCellAnchor>
  <xdr:twoCellAnchor editAs="oneCell">
    <xdr:from>
      <xdr:col>1</xdr:col>
      <xdr:colOff>28575</xdr:colOff>
      <xdr:row>3058</xdr:row>
      <xdr:rowOff>269875</xdr:rowOff>
    </xdr:from>
    <xdr:to>
      <xdr:col>1</xdr:col>
      <xdr:colOff>511175</xdr:colOff>
      <xdr:row>3059</xdr:row>
      <xdr:rowOff>215900</xdr:rowOff>
    </xdr:to>
    <xdr:pic>
      <xdr:nvPicPr>
        <xdr:cNvPr id="9301" name="Subgraph-77lake1">
          <a:extLst>
            <a:ext uri="{FF2B5EF4-FFF2-40B4-BE49-F238E27FC236}">
              <a16:creationId xmlns:a16="http://schemas.microsoft.com/office/drawing/2014/main" id="{D46B80D7-A5CD-4A3A-A77E-7AA28092BDE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36059450"/>
          <a:ext cx="482600" cy="317500"/>
        </a:xfrm>
        <a:prstGeom prst="rect">
          <a:avLst/>
        </a:prstGeom>
      </xdr:spPr>
    </xdr:pic>
    <xdr:clientData/>
  </xdr:twoCellAnchor>
  <xdr:twoCellAnchor editAs="oneCell">
    <xdr:from>
      <xdr:col>1</xdr:col>
      <xdr:colOff>28575</xdr:colOff>
      <xdr:row>3059</xdr:row>
      <xdr:rowOff>266700</xdr:rowOff>
    </xdr:from>
    <xdr:to>
      <xdr:col>1</xdr:col>
      <xdr:colOff>511175</xdr:colOff>
      <xdr:row>3060</xdr:row>
      <xdr:rowOff>219075</xdr:rowOff>
    </xdr:to>
    <xdr:pic>
      <xdr:nvPicPr>
        <xdr:cNvPr id="9303" name="Subgraph-benselman">
          <a:extLst>
            <a:ext uri="{FF2B5EF4-FFF2-40B4-BE49-F238E27FC236}">
              <a16:creationId xmlns:a16="http://schemas.microsoft.com/office/drawing/2014/main" id="{659581D3-6985-4F20-89F7-648D3DB6330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36427750"/>
          <a:ext cx="482600" cy="317500"/>
        </a:xfrm>
        <a:prstGeom prst="rect">
          <a:avLst/>
        </a:prstGeom>
      </xdr:spPr>
    </xdr:pic>
    <xdr:clientData/>
  </xdr:twoCellAnchor>
  <xdr:twoCellAnchor editAs="oneCell">
    <xdr:from>
      <xdr:col>1</xdr:col>
      <xdr:colOff>28575</xdr:colOff>
      <xdr:row>3060</xdr:row>
      <xdr:rowOff>263525</xdr:rowOff>
    </xdr:from>
    <xdr:to>
      <xdr:col>1</xdr:col>
      <xdr:colOff>511175</xdr:colOff>
      <xdr:row>3061</xdr:row>
      <xdr:rowOff>209550</xdr:rowOff>
    </xdr:to>
    <xdr:pic>
      <xdr:nvPicPr>
        <xdr:cNvPr id="9305" name="Subgraph-MrTheFPS">
          <a:extLst>
            <a:ext uri="{FF2B5EF4-FFF2-40B4-BE49-F238E27FC236}">
              <a16:creationId xmlns:a16="http://schemas.microsoft.com/office/drawing/2014/main" id="{F60135B2-8A5F-45D1-9F47-48428BF9F965}"/>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6796050"/>
          <a:ext cx="482600" cy="317500"/>
        </a:xfrm>
        <a:prstGeom prst="rect">
          <a:avLst/>
        </a:prstGeom>
      </xdr:spPr>
    </xdr:pic>
    <xdr:clientData/>
  </xdr:twoCellAnchor>
  <xdr:twoCellAnchor editAs="oneCell">
    <xdr:from>
      <xdr:col>1</xdr:col>
      <xdr:colOff>28575</xdr:colOff>
      <xdr:row>3061</xdr:row>
      <xdr:rowOff>260350</xdr:rowOff>
    </xdr:from>
    <xdr:to>
      <xdr:col>1</xdr:col>
      <xdr:colOff>511175</xdr:colOff>
      <xdr:row>3062</xdr:row>
      <xdr:rowOff>206375</xdr:rowOff>
    </xdr:to>
    <xdr:pic>
      <xdr:nvPicPr>
        <xdr:cNvPr id="9307" name="Subgraph-tiffany81738678">
          <a:extLst>
            <a:ext uri="{FF2B5EF4-FFF2-40B4-BE49-F238E27FC236}">
              <a16:creationId xmlns:a16="http://schemas.microsoft.com/office/drawing/2014/main" id="{232D823E-1086-4588-B5DA-15174C95F948}"/>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7164350"/>
          <a:ext cx="482600" cy="317500"/>
        </a:xfrm>
        <a:prstGeom prst="rect">
          <a:avLst/>
        </a:prstGeom>
      </xdr:spPr>
    </xdr:pic>
    <xdr:clientData/>
  </xdr:twoCellAnchor>
  <xdr:twoCellAnchor editAs="oneCell">
    <xdr:from>
      <xdr:col>1</xdr:col>
      <xdr:colOff>28575</xdr:colOff>
      <xdr:row>3062</xdr:row>
      <xdr:rowOff>257175</xdr:rowOff>
    </xdr:from>
    <xdr:to>
      <xdr:col>1</xdr:col>
      <xdr:colOff>511175</xdr:colOff>
      <xdr:row>3063</xdr:row>
      <xdr:rowOff>196850</xdr:rowOff>
    </xdr:to>
    <xdr:pic>
      <xdr:nvPicPr>
        <xdr:cNvPr id="9309" name="Subgraph-FoxBusiness">
          <a:extLst>
            <a:ext uri="{FF2B5EF4-FFF2-40B4-BE49-F238E27FC236}">
              <a16:creationId xmlns:a16="http://schemas.microsoft.com/office/drawing/2014/main" id="{5B554AE2-8BF1-46DD-BF23-4359C413A91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7532650"/>
          <a:ext cx="482600" cy="317500"/>
        </a:xfrm>
        <a:prstGeom prst="rect">
          <a:avLst/>
        </a:prstGeom>
      </xdr:spPr>
    </xdr:pic>
    <xdr:clientData/>
  </xdr:twoCellAnchor>
  <xdr:twoCellAnchor editAs="oneCell">
    <xdr:from>
      <xdr:col>1</xdr:col>
      <xdr:colOff>28575</xdr:colOff>
      <xdr:row>3063</xdr:row>
      <xdr:rowOff>254000</xdr:rowOff>
    </xdr:from>
    <xdr:to>
      <xdr:col>1</xdr:col>
      <xdr:colOff>511175</xdr:colOff>
      <xdr:row>3064</xdr:row>
      <xdr:rowOff>200025</xdr:rowOff>
    </xdr:to>
    <xdr:pic>
      <xdr:nvPicPr>
        <xdr:cNvPr id="9311" name="Subgraph-limbaugh">
          <a:extLst>
            <a:ext uri="{FF2B5EF4-FFF2-40B4-BE49-F238E27FC236}">
              <a16:creationId xmlns:a16="http://schemas.microsoft.com/office/drawing/2014/main" id="{E0FC9D0A-CDCC-4727-BC04-0B3A538DB6B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7900950"/>
          <a:ext cx="482600" cy="317500"/>
        </a:xfrm>
        <a:prstGeom prst="rect">
          <a:avLst/>
        </a:prstGeom>
      </xdr:spPr>
    </xdr:pic>
    <xdr:clientData/>
  </xdr:twoCellAnchor>
  <xdr:twoCellAnchor editAs="oneCell">
    <xdr:from>
      <xdr:col>1</xdr:col>
      <xdr:colOff>28575</xdr:colOff>
      <xdr:row>3064</xdr:row>
      <xdr:rowOff>250825</xdr:rowOff>
    </xdr:from>
    <xdr:to>
      <xdr:col>1</xdr:col>
      <xdr:colOff>511175</xdr:colOff>
      <xdr:row>3065</xdr:row>
      <xdr:rowOff>196850</xdr:rowOff>
    </xdr:to>
    <xdr:pic>
      <xdr:nvPicPr>
        <xdr:cNvPr id="9313" name="Subgraph-HouseGOP">
          <a:extLst>
            <a:ext uri="{FF2B5EF4-FFF2-40B4-BE49-F238E27FC236}">
              <a16:creationId xmlns:a16="http://schemas.microsoft.com/office/drawing/2014/main" id="{BDD579D2-BC38-45EC-B3B5-BEA915C0292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38269250"/>
          <a:ext cx="482600" cy="317500"/>
        </a:xfrm>
        <a:prstGeom prst="rect">
          <a:avLst/>
        </a:prstGeom>
      </xdr:spPr>
    </xdr:pic>
    <xdr:clientData/>
  </xdr:twoCellAnchor>
  <xdr:twoCellAnchor editAs="oneCell">
    <xdr:from>
      <xdr:col>1</xdr:col>
      <xdr:colOff>28575</xdr:colOff>
      <xdr:row>3065</xdr:row>
      <xdr:rowOff>247650</xdr:rowOff>
    </xdr:from>
    <xdr:to>
      <xdr:col>1</xdr:col>
      <xdr:colOff>511175</xdr:colOff>
      <xdr:row>3066</xdr:row>
      <xdr:rowOff>200025</xdr:rowOff>
    </xdr:to>
    <xdr:pic>
      <xdr:nvPicPr>
        <xdr:cNvPr id="9315" name="Subgraph-TrumpWarRoom">
          <a:extLst>
            <a:ext uri="{FF2B5EF4-FFF2-40B4-BE49-F238E27FC236}">
              <a16:creationId xmlns:a16="http://schemas.microsoft.com/office/drawing/2014/main" id="{EFD8F0DF-1B3E-4902-9BA4-1229A9C677E1}"/>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38637550"/>
          <a:ext cx="482600" cy="317500"/>
        </a:xfrm>
        <a:prstGeom prst="rect">
          <a:avLst/>
        </a:prstGeom>
      </xdr:spPr>
    </xdr:pic>
    <xdr:clientData/>
  </xdr:twoCellAnchor>
  <xdr:twoCellAnchor editAs="oneCell">
    <xdr:from>
      <xdr:col>1</xdr:col>
      <xdr:colOff>28575</xdr:colOff>
      <xdr:row>3066</xdr:row>
      <xdr:rowOff>244475</xdr:rowOff>
    </xdr:from>
    <xdr:to>
      <xdr:col>1</xdr:col>
      <xdr:colOff>511175</xdr:colOff>
      <xdr:row>3067</xdr:row>
      <xdr:rowOff>190500</xdr:rowOff>
    </xdr:to>
    <xdr:pic>
      <xdr:nvPicPr>
        <xdr:cNvPr id="9317" name="Subgraph-TeamTrump">
          <a:extLst>
            <a:ext uri="{FF2B5EF4-FFF2-40B4-BE49-F238E27FC236}">
              <a16:creationId xmlns:a16="http://schemas.microsoft.com/office/drawing/2014/main" id="{DF537554-BE57-4DF1-AFEF-98E887BB788A}"/>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39005850"/>
          <a:ext cx="482600" cy="317500"/>
        </a:xfrm>
        <a:prstGeom prst="rect">
          <a:avLst/>
        </a:prstGeom>
      </xdr:spPr>
    </xdr:pic>
    <xdr:clientData/>
  </xdr:twoCellAnchor>
  <xdr:twoCellAnchor editAs="oneCell">
    <xdr:from>
      <xdr:col>1</xdr:col>
      <xdr:colOff>28575</xdr:colOff>
      <xdr:row>3067</xdr:row>
      <xdr:rowOff>241300</xdr:rowOff>
    </xdr:from>
    <xdr:to>
      <xdr:col>1</xdr:col>
      <xdr:colOff>511175</xdr:colOff>
      <xdr:row>3068</xdr:row>
      <xdr:rowOff>187325</xdr:rowOff>
    </xdr:to>
    <xdr:pic>
      <xdr:nvPicPr>
        <xdr:cNvPr id="9319" name="Subgraph-jfreewright">
          <a:extLst>
            <a:ext uri="{FF2B5EF4-FFF2-40B4-BE49-F238E27FC236}">
              <a16:creationId xmlns:a16="http://schemas.microsoft.com/office/drawing/2014/main" id="{01B149FE-4585-4601-9094-FA2DCA3C2CE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39374150"/>
          <a:ext cx="482600" cy="317500"/>
        </a:xfrm>
        <a:prstGeom prst="rect">
          <a:avLst/>
        </a:prstGeom>
      </xdr:spPr>
    </xdr:pic>
    <xdr:clientData/>
  </xdr:twoCellAnchor>
  <xdr:twoCellAnchor editAs="oneCell">
    <xdr:from>
      <xdr:col>1</xdr:col>
      <xdr:colOff>28575</xdr:colOff>
      <xdr:row>3068</xdr:row>
      <xdr:rowOff>238125</xdr:rowOff>
    </xdr:from>
    <xdr:to>
      <xdr:col>1</xdr:col>
      <xdr:colOff>511175</xdr:colOff>
      <xdr:row>3069</xdr:row>
      <xdr:rowOff>177800</xdr:rowOff>
    </xdr:to>
    <xdr:pic>
      <xdr:nvPicPr>
        <xdr:cNvPr id="9321" name="Subgraph-BryanLlenas">
          <a:extLst>
            <a:ext uri="{FF2B5EF4-FFF2-40B4-BE49-F238E27FC236}">
              <a16:creationId xmlns:a16="http://schemas.microsoft.com/office/drawing/2014/main" id="{ADBE5E82-0861-4D57-8544-32D599CA0D4C}"/>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39742450"/>
          <a:ext cx="482600" cy="317500"/>
        </a:xfrm>
        <a:prstGeom prst="rect">
          <a:avLst/>
        </a:prstGeom>
      </xdr:spPr>
    </xdr:pic>
    <xdr:clientData/>
  </xdr:twoCellAnchor>
  <xdr:twoCellAnchor editAs="oneCell">
    <xdr:from>
      <xdr:col>1</xdr:col>
      <xdr:colOff>28575</xdr:colOff>
      <xdr:row>3069</xdr:row>
      <xdr:rowOff>234950</xdr:rowOff>
    </xdr:from>
    <xdr:to>
      <xdr:col>1</xdr:col>
      <xdr:colOff>511175</xdr:colOff>
      <xdr:row>3070</xdr:row>
      <xdr:rowOff>180975</xdr:rowOff>
    </xdr:to>
    <xdr:pic>
      <xdr:nvPicPr>
        <xdr:cNvPr id="9323" name="Subgraph-father_rmv">
          <a:extLst>
            <a:ext uri="{FF2B5EF4-FFF2-40B4-BE49-F238E27FC236}">
              <a16:creationId xmlns:a16="http://schemas.microsoft.com/office/drawing/2014/main" id="{4F857FCA-B7AE-488F-B0FB-F11A0417FE9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40110750"/>
          <a:ext cx="482600" cy="317500"/>
        </a:xfrm>
        <a:prstGeom prst="rect">
          <a:avLst/>
        </a:prstGeom>
      </xdr:spPr>
    </xdr:pic>
    <xdr:clientData/>
  </xdr:twoCellAnchor>
  <xdr:twoCellAnchor editAs="oneCell">
    <xdr:from>
      <xdr:col>1</xdr:col>
      <xdr:colOff>28575</xdr:colOff>
      <xdr:row>3070</xdr:row>
      <xdr:rowOff>231775</xdr:rowOff>
    </xdr:from>
    <xdr:to>
      <xdr:col>1</xdr:col>
      <xdr:colOff>511175</xdr:colOff>
      <xdr:row>3071</xdr:row>
      <xdr:rowOff>177800</xdr:rowOff>
    </xdr:to>
    <xdr:pic>
      <xdr:nvPicPr>
        <xdr:cNvPr id="9325" name="Subgraph-NYPD44Pct">
          <a:extLst>
            <a:ext uri="{FF2B5EF4-FFF2-40B4-BE49-F238E27FC236}">
              <a16:creationId xmlns:a16="http://schemas.microsoft.com/office/drawing/2014/main" id="{525A4EE9-F304-490F-9956-E3A5E4BD0EE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0479050"/>
          <a:ext cx="482600" cy="317500"/>
        </a:xfrm>
        <a:prstGeom prst="rect">
          <a:avLst/>
        </a:prstGeom>
      </xdr:spPr>
    </xdr:pic>
    <xdr:clientData/>
  </xdr:twoCellAnchor>
  <xdr:twoCellAnchor editAs="oneCell">
    <xdr:from>
      <xdr:col>1</xdr:col>
      <xdr:colOff>28575</xdr:colOff>
      <xdr:row>3071</xdr:row>
      <xdr:rowOff>228600</xdr:rowOff>
    </xdr:from>
    <xdr:to>
      <xdr:col>1</xdr:col>
      <xdr:colOff>511175</xdr:colOff>
      <xdr:row>3072</xdr:row>
      <xdr:rowOff>180975</xdr:rowOff>
    </xdr:to>
    <xdr:pic>
      <xdr:nvPicPr>
        <xdr:cNvPr id="9327" name="Subgraph-NYPDHighway">
          <a:extLst>
            <a:ext uri="{FF2B5EF4-FFF2-40B4-BE49-F238E27FC236}">
              <a16:creationId xmlns:a16="http://schemas.microsoft.com/office/drawing/2014/main" id="{E99D5EAC-2E8B-488C-B9C6-AFA45ACDCBF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0847350"/>
          <a:ext cx="482600" cy="317500"/>
        </a:xfrm>
        <a:prstGeom prst="rect">
          <a:avLst/>
        </a:prstGeom>
      </xdr:spPr>
    </xdr:pic>
    <xdr:clientData/>
  </xdr:twoCellAnchor>
  <xdr:twoCellAnchor editAs="oneCell">
    <xdr:from>
      <xdr:col>1</xdr:col>
      <xdr:colOff>28575</xdr:colOff>
      <xdr:row>3072</xdr:row>
      <xdr:rowOff>225425</xdr:rowOff>
    </xdr:from>
    <xdr:to>
      <xdr:col>1</xdr:col>
      <xdr:colOff>511175</xdr:colOff>
      <xdr:row>3073</xdr:row>
      <xdr:rowOff>171450</xdr:rowOff>
    </xdr:to>
    <xdr:pic>
      <xdr:nvPicPr>
        <xdr:cNvPr id="9329" name="Subgraph-MariaBartiromo">
          <a:extLst>
            <a:ext uri="{FF2B5EF4-FFF2-40B4-BE49-F238E27FC236}">
              <a16:creationId xmlns:a16="http://schemas.microsoft.com/office/drawing/2014/main" id="{32F68D73-1D1A-4449-B150-BB1A577E8E4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1215650"/>
          <a:ext cx="482600" cy="317500"/>
        </a:xfrm>
        <a:prstGeom prst="rect">
          <a:avLst/>
        </a:prstGeom>
      </xdr:spPr>
    </xdr:pic>
    <xdr:clientData/>
  </xdr:twoCellAnchor>
  <xdr:twoCellAnchor editAs="oneCell">
    <xdr:from>
      <xdr:col>1</xdr:col>
      <xdr:colOff>28575</xdr:colOff>
      <xdr:row>3073</xdr:row>
      <xdr:rowOff>222250</xdr:rowOff>
    </xdr:from>
    <xdr:to>
      <xdr:col>1</xdr:col>
      <xdr:colOff>511175</xdr:colOff>
      <xdr:row>3074</xdr:row>
      <xdr:rowOff>168275</xdr:rowOff>
    </xdr:to>
    <xdr:pic>
      <xdr:nvPicPr>
        <xdr:cNvPr id="9331" name="Subgraph-FoxNewsSunday">
          <a:extLst>
            <a:ext uri="{FF2B5EF4-FFF2-40B4-BE49-F238E27FC236}">
              <a16:creationId xmlns:a16="http://schemas.microsoft.com/office/drawing/2014/main" id="{55D6EF22-B5B3-44F7-8DFE-0F93D5629ED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1583950"/>
          <a:ext cx="482600" cy="317500"/>
        </a:xfrm>
        <a:prstGeom prst="rect">
          <a:avLst/>
        </a:prstGeom>
      </xdr:spPr>
    </xdr:pic>
    <xdr:clientData/>
  </xdr:twoCellAnchor>
  <xdr:twoCellAnchor editAs="oneCell">
    <xdr:from>
      <xdr:col>1</xdr:col>
      <xdr:colOff>28575</xdr:colOff>
      <xdr:row>3074</xdr:row>
      <xdr:rowOff>219075</xdr:rowOff>
    </xdr:from>
    <xdr:to>
      <xdr:col>1</xdr:col>
      <xdr:colOff>511175</xdr:colOff>
      <xdr:row>3075</xdr:row>
      <xdr:rowOff>158750</xdr:rowOff>
    </xdr:to>
    <xdr:pic>
      <xdr:nvPicPr>
        <xdr:cNvPr id="9333" name="Subgraph-GregGutfeldShow">
          <a:extLst>
            <a:ext uri="{FF2B5EF4-FFF2-40B4-BE49-F238E27FC236}">
              <a16:creationId xmlns:a16="http://schemas.microsoft.com/office/drawing/2014/main" id="{53E53B58-3903-491E-8434-F5250C6BF5D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41952250"/>
          <a:ext cx="482600" cy="317500"/>
        </a:xfrm>
        <a:prstGeom prst="rect">
          <a:avLst/>
        </a:prstGeom>
      </xdr:spPr>
    </xdr:pic>
    <xdr:clientData/>
  </xdr:twoCellAnchor>
  <xdr:twoCellAnchor editAs="oneCell">
    <xdr:from>
      <xdr:col>1</xdr:col>
      <xdr:colOff>28575</xdr:colOff>
      <xdr:row>3075</xdr:row>
      <xdr:rowOff>215900</xdr:rowOff>
    </xdr:from>
    <xdr:to>
      <xdr:col>1</xdr:col>
      <xdr:colOff>511175</xdr:colOff>
      <xdr:row>3076</xdr:row>
      <xdr:rowOff>161925</xdr:rowOff>
    </xdr:to>
    <xdr:pic>
      <xdr:nvPicPr>
        <xdr:cNvPr id="9335" name="Subgraph-WattersWorld">
          <a:extLst>
            <a:ext uri="{FF2B5EF4-FFF2-40B4-BE49-F238E27FC236}">
              <a16:creationId xmlns:a16="http://schemas.microsoft.com/office/drawing/2014/main" id="{42FB3D9E-A7E8-482C-9095-F24C7F69E3B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2320550"/>
          <a:ext cx="482600" cy="317500"/>
        </a:xfrm>
        <a:prstGeom prst="rect">
          <a:avLst/>
        </a:prstGeom>
      </xdr:spPr>
    </xdr:pic>
    <xdr:clientData/>
  </xdr:twoCellAnchor>
  <xdr:twoCellAnchor editAs="oneCell">
    <xdr:from>
      <xdr:col>1</xdr:col>
      <xdr:colOff>28575</xdr:colOff>
      <xdr:row>3076</xdr:row>
      <xdr:rowOff>212725</xdr:rowOff>
    </xdr:from>
    <xdr:to>
      <xdr:col>1</xdr:col>
      <xdr:colOff>511175</xdr:colOff>
      <xdr:row>3077</xdr:row>
      <xdr:rowOff>158750</xdr:rowOff>
    </xdr:to>
    <xdr:pic>
      <xdr:nvPicPr>
        <xdr:cNvPr id="9337" name="Subgraph-KristySwansonXO">
          <a:extLst>
            <a:ext uri="{FF2B5EF4-FFF2-40B4-BE49-F238E27FC236}">
              <a16:creationId xmlns:a16="http://schemas.microsoft.com/office/drawing/2014/main" id="{EC4A88DC-7334-4F3A-AF1A-3C271E8ED52D}"/>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2688850"/>
          <a:ext cx="482600" cy="317500"/>
        </a:xfrm>
        <a:prstGeom prst="rect">
          <a:avLst/>
        </a:prstGeom>
      </xdr:spPr>
    </xdr:pic>
    <xdr:clientData/>
  </xdr:twoCellAnchor>
  <xdr:twoCellAnchor editAs="oneCell">
    <xdr:from>
      <xdr:col>1</xdr:col>
      <xdr:colOff>28575</xdr:colOff>
      <xdr:row>3077</xdr:row>
      <xdr:rowOff>209550</xdr:rowOff>
    </xdr:from>
    <xdr:to>
      <xdr:col>1</xdr:col>
      <xdr:colOff>511175</xdr:colOff>
      <xdr:row>3078</xdr:row>
      <xdr:rowOff>161925</xdr:rowOff>
    </xdr:to>
    <xdr:pic>
      <xdr:nvPicPr>
        <xdr:cNvPr id="9339" name="Subgraph-QTheWakeUp">
          <a:extLst>
            <a:ext uri="{FF2B5EF4-FFF2-40B4-BE49-F238E27FC236}">
              <a16:creationId xmlns:a16="http://schemas.microsoft.com/office/drawing/2014/main" id="{61785573-CFDC-4CD4-BE7A-5EC40DDA119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3057150"/>
          <a:ext cx="482600" cy="317500"/>
        </a:xfrm>
        <a:prstGeom prst="rect">
          <a:avLst/>
        </a:prstGeom>
      </xdr:spPr>
    </xdr:pic>
    <xdr:clientData/>
  </xdr:twoCellAnchor>
  <xdr:twoCellAnchor editAs="oneCell">
    <xdr:from>
      <xdr:col>1</xdr:col>
      <xdr:colOff>28575</xdr:colOff>
      <xdr:row>3078</xdr:row>
      <xdr:rowOff>206375</xdr:rowOff>
    </xdr:from>
    <xdr:to>
      <xdr:col>1</xdr:col>
      <xdr:colOff>511175</xdr:colOff>
      <xdr:row>3079</xdr:row>
      <xdr:rowOff>152400</xdr:rowOff>
    </xdr:to>
    <xdr:pic>
      <xdr:nvPicPr>
        <xdr:cNvPr id="9341" name="Subgraph-rb_unck">
          <a:extLst>
            <a:ext uri="{FF2B5EF4-FFF2-40B4-BE49-F238E27FC236}">
              <a16:creationId xmlns:a16="http://schemas.microsoft.com/office/drawing/2014/main" id="{38BF5AD5-8164-4BDD-8FB8-EB79501B7DC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43425450"/>
          <a:ext cx="482600" cy="317500"/>
        </a:xfrm>
        <a:prstGeom prst="rect">
          <a:avLst/>
        </a:prstGeom>
      </xdr:spPr>
    </xdr:pic>
    <xdr:clientData/>
  </xdr:twoCellAnchor>
  <xdr:twoCellAnchor editAs="oneCell">
    <xdr:from>
      <xdr:col>1</xdr:col>
      <xdr:colOff>28575</xdr:colOff>
      <xdr:row>3079</xdr:row>
      <xdr:rowOff>203200</xdr:rowOff>
    </xdr:from>
    <xdr:to>
      <xdr:col>1</xdr:col>
      <xdr:colOff>511175</xdr:colOff>
      <xdr:row>3080</xdr:row>
      <xdr:rowOff>149225</xdr:rowOff>
    </xdr:to>
    <xdr:pic>
      <xdr:nvPicPr>
        <xdr:cNvPr id="9343" name="Subgraph-TheChuck1nator">
          <a:extLst>
            <a:ext uri="{FF2B5EF4-FFF2-40B4-BE49-F238E27FC236}">
              <a16:creationId xmlns:a16="http://schemas.microsoft.com/office/drawing/2014/main" id="{1600E2E7-72A9-4C3B-BCA7-FE77CDAC6932}"/>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43793750"/>
          <a:ext cx="482600" cy="317500"/>
        </a:xfrm>
        <a:prstGeom prst="rect">
          <a:avLst/>
        </a:prstGeom>
      </xdr:spPr>
    </xdr:pic>
    <xdr:clientData/>
  </xdr:twoCellAnchor>
  <xdr:twoCellAnchor editAs="oneCell">
    <xdr:from>
      <xdr:col>1</xdr:col>
      <xdr:colOff>28575</xdr:colOff>
      <xdr:row>3080</xdr:row>
      <xdr:rowOff>200025</xdr:rowOff>
    </xdr:from>
    <xdr:to>
      <xdr:col>1</xdr:col>
      <xdr:colOff>511175</xdr:colOff>
      <xdr:row>3081</xdr:row>
      <xdr:rowOff>139700</xdr:rowOff>
    </xdr:to>
    <xdr:pic>
      <xdr:nvPicPr>
        <xdr:cNvPr id="9345" name="Subgraph-DennisCrabtree">
          <a:extLst>
            <a:ext uri="{FF2B5EF4-FFF2-40B4-BE49-F238E27FC236}">
              <a16:creationId xmlns:a16="http://schemas.microsoft.com/office/drawing/2014/main" id="{6491022E-B073-4BB8-A862-DE24E8264FC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4162050"/>
          <a:ext cx="482600" cy="317500"/>
        </a:xfrm>
        <a:prstGeom prst="rect">
          <a:avLst/>
        </a:prstGeom>
      </xdr:spPr>
    </xdr:pic>
    <xdr:clientData/>
  </xdr:twoCellAnchor>
  <xdr:twoCellAnchor editAs="oneCell">
    <xdr:from>
      <xdr:col>1</xdr:col>
      <xdr:colOff>28575</xdr:colOff>
      <xdr:row>3081</xdr:row>
      <xdr:rowOff>196850</xdr:rowOff>
    </xdr:from>
    <xdr:to>
      <xdr:col>1</xdr:col>
      <xdr:colOff>511175</xdr:colOff>
      <xdr:row>3082</xdr:row>
      <xdr:rowOff>142875</xdr:rowOff>
    </xdr:to>
    <xdr:pic>
      <xdr:nvPicPr>
        <xdr:cNvPr id="9347" name="Subgraph-lori41799">
          <a:extLst>
            <a:ext uri="{FF2B5EF4-FFF2-40B4-BE49-F238E27FC236}">
              <a16:creationId xmlns:a16="http://schemas.microsoft.com/office/drawing/2014/main" id="{5883319E-F10D-416F-A285-91ECE3144A3F}"/>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4530350"/>
          <a:ext cx="482600" cy="317500"/>
        </a:xfrm>
        <a:prstGeom prst="rect">
          <a:avLst/>
        </a:prstGeom>
      </xdr:spPr>
    </xdr:pic>
    <xdr:clientData/>
  </xdr:twoCellAnchor>
  <xdr:twoCellAnchor editAs="oneCell">
    <xdr:from>
      <xdr:col>1</xdr:col>
      <xdr:colOff>28575</xdr:colOff>
      <xdr:row>3082</xdr:row>
      <xdr:rowOff>193675</xdr:rowOff>
    </xdr:from>
    <xdr:to>
      <xdr:col>1</xdr:col>
      <xdr:colOff>511175</xdr:colOff>
      <xdr:row>3083</xdr:row>
      <xdr:rowOff>139700</xdr:rowOff>
    </xdr:to>
    <xdr:pic>
      <xdr:nvPicPr>
        <xdr:cNvPr id="9349" name="Subgraph-ODman58">
          <a:extLst>
            <a:ext uri="{FF2B5EF4-FFF2-40B4-BE49-F238E27FC236}">
              <a16:creationId xmlns:a16="http://schemas.microsoft.com/office/drawing/2014/main" id="{6FC5ECDF-A1F2-4817-9D6D-6C997BF5A5F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44898650"/>
          <a:ext cx="482600" cy="317500"/>
        </a:xfrm>
        <a:prstGeom prst="rect">
          <a:avLst/>
        </a:prstGeom>
      </xdr:spPr>
    </xdr:pic>
    <xdr:clientData/>
  </xdr:twoCellAnchor>
  <xdr:twoCellAnchor editAs="oneCell">
    <xdr:from>
      <xdr:col>1</xdr:col>
      <xdr:colOff>28575</xdr:colOff>
      <xdr:row>3083</xdr:row>
      <xdr:rowOff>190500</xdr:rowOff>
    </xdr:from>
    <xdr:to>
      <xdr:col>1</xdr:col>
      <xdr:colOff>511175</xdr:colOff>
      <xdr:row>3084</xdr:row>
      <xdr:rowOff>142875</xdr:rowOff>
    </xdr:to>
    <xdr:pic>
      <xdr:nvPicPr>
        <xdr:cNvPr id="9351" name="Subgraph-KevinODonoghue1">
          <a:extLst>
            <a:ext uri="{FF2B5EF4-FFF2-40B4-BE49-F238E27FC236}">
              <a16:creationId xmlns:a16="http://schemas.microsoft.com/office/drawing/2014/main" id="{C08A24B7-B788-4559-B02F-E89F5F25DCB8}"/>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5266950"/>
          <a:ext cx="482600" cy="317500"/>
        </a:xfrm>
        <a:prstGeom prst="rect">
          <a:avLst/>
        </a:prstGeom>
      </xdr:spPr>
    </xdr:pic>
    <xdr:clientData/>
  </xdr:twoCellAnchor>
  <xdr:twoCellAnchor editAs="oneCell">
    <xdr:from>
      <xdr:col>1</xdr:col>
      <xdr:colOff>28575</xdr:colOff>
      <xdr:row>3084</xdr:row>
      <xdr:rowOff>187325</xdr:rowOff>
    </xdr:from>
    <xdr:to>
      <xdr:col>1</xdr:col>
      <xdr:colOff>511175</xdr:colOff>
      <xdr:row>3085</xdr:row>
      <xdr:rowOff>133350</xdr:rowOff>
    </xdr:to>
    <xdr:pic>
      <xdr:nvPicPr>
        <xdr:cNvPr id="9353" name="Subgraph-DanWLifeMatter">
          <a:extLst>
            <a:ext uri="{FF2B5EF4-FFF2-40B4-BE49-F238E27FC236}">
              <a16:creationId xmlns:a16="http://schemas.microsoft.com/office/drawing/2014/main" id="{3E307116-8973-4A62-A660-2E8B81F3AEC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5635250"/>
          <a:ext cx="482600" cy="317500"/>
        </a:xfrm>
        <a:prstGeom prst="rect">
          <a:avLst/>
        </a:prstGeom>
      </xdr:spPr>
    </xdr:pic>
    <xdr:clientData/>
  </xdr:twoCellAnchor>
  <xdr:twoCellAnchor editAs="oneCell">
    <xdr:from>
      <xdr:col>1</xdr:col>
      <xdr:colOff>28575</xdr:colOff>
      <xdr:row>3085</xdr:row>
      <xdr:rowOff>184150</xdr:rowOff>
    </xdr:from>
    <xdr:to>
      <xdr:col>1</xdr:col>
      <xdr:colOff>511175</xdr:colOff>
      <xdr:row>3086</xdr:row>
      <xdr:rowOff>130175</xdr:rowOff>
    </xdr:to>
    <xdr:pic>
      <xdr:nvPicPr>
        <xdr:cNvPr id="9355" name="Subgraph-TammyA360">
          <a:extLst>
            <a:ext uri="{FF2B5EF4-FFF2-40B4-BE49-F238E27FC236}">
              <a16:creationId xmlns:a16="http://schemas.microsoft.com/office/drawing/2014/main" id="{EA4290FA-E8CE-48B2-8993-DFBC58CA960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6003550"/>
          <a:ext cx="482600" cy="317500"/>
        </a:xfrm>
        <a:prstGeom prst="rect">
          <a:avLst/>
        </a:prstGeom>
      </xdr:spPr>
    </xdr:pic>
    <xdr:clientData/>
  </xdr:twoCellAnchor>
  <xdr:twoCellAnchor editAs="oneCell">
    <xdr:from>
      <xdr:col>1</xdr:col>
      <xdr:colOff>28575</xdr:colOff>
      <xdr:row>3086</xdr:row>
      <xdr:rowOff>180975</xdr:rowOff>
    </xdr:from>
    <xdr:to>
      <xdr:col>1</xdr:col>
      <xdr:colOff>511175</xdr:colOff>
      <xdr:row>3087</xdr:row>
      <xdr:rowOff>120650</xdr:rowOff>
    </xdr:to>
    <xdr:pic>
      <xdr:nvPicPr>
        <xdr:cNvPr id="9357" name="Subgraph-RepJeffries">
          <a:extLst>
            <a:ext uri="{FF2B5EF4-FFF2-40B4-BE49-F238E27FC236}">
              <a16:creationId xmlns:a16="http://schemas.microsoft.com/office/drawing/2014/main" id="{75283624-4FAD-46F9-9426-6CF92BBB494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46371850"/>
          <a:ext cx="482600" cy="317500"/>
        </a:xfrm>
        <a:prstGeom prst="rect">
          <a:avLst/>
        </a:prstGeom>
      </xdr:spPr>
    </xdr:pic>
    <xdr:clientData/>
  </xdr:twoCellAnchor>
  <xdr:twoCellAnchor editAs="oneCell">
    <xdr:from>
      <xdr:col>1</xdr:col>
      <xdr:colOff>28575</xdr:colOff>
      <xdr:row>3087</xdr:row>
      <xdr:rowOff>177800</xdr:rowOff>
    </xdr:from>
    <xdr:to>
      <xdr:col>1</xdr:col>
      <xdr:colOff>511175</xdr:colOff>
      <xdr:row>3088</xdr:row>
      <xdr:rowOff>123825</xdr:rowOff>
    </xdr:to>
    <xdr:pic>
      <xdr:nvPicPr>
        <xdr:cNvPr id="9359" name="Subgraph-NYPDTransit">
          <a:extLst>
            <a:ext uri="{FF2B5EF4-FFF2-40B4-BE49-F238E27FC236}">
              <a16:creationId xmlns:a16="http://schemas.microsoft.com/office/drawing/2014/main" id="{1C5ADFDD-1AC4-45D6-AEBD-134E86FC60C7}"/>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146740150"/>
          <a:ext cx="482600" cy="317500"/>
        </a:xfrm>
        <a:prstGeom prst="rect">
          <a:avLst/>
        </a:prstGeom>
      </xdr:spPr>
    </xdr:pic>
    <xdr:clientData/>
  </xdr:twoCellAnchor>
  <xdr:twoCellAnchor editAs="oneCell">
    <xdr:from>
      <xdr:col>1</xdr:col>
      <xdr:colOff>28575</xdr:colOff>
      <xdr:row>3088</xdr:row>
      <xdr:rowOff>174625</xdr:rowOff>
    </xdr:from>
    <xdr:to>
      <xdr:col>1</xdr:col>
      <xdr:colOff>511175</xdr:colOff>
      <xdr:row>3089</xdr:row>
      <xdr:rowOff>120650</xdr:rowOff>
    </xdr:to>
    <xdr:pic>
      <xdr:nvPicPr>
        <xdr:cNvPr id="9361" name="Subgraph-NYPDCT">
          <a:extLst>
            <a:ext uri="{FF2B5EF4-FFF2-40B4-BE49-F238E27FC236}">
              <a16:creationId xmlns:a16="http://schemas.microsoft.com/office/drawing/2014/main" id="{58A46B3A-BBF8-4B8D-9381-0A89688BB5C1}"/>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0" y="1147108450"/>
          <a:ext cx="482600" cy="317500"/>
        </a:xfrm>
        <a:prstGeom prst="rect">
          <a:avLst/>
        </a:prstGeom>
      </xdr:spPr>
    </xdr:pic>
    <xdr:clientData/>
  </xdr:twoCellAnchor>
  <xdr:twoCellAnchor editAs="oneCell">
    <xdr:from>
      <xdr:col>1</xdr:col>
      <xdr:colOff>28575</xdr:colOff>
      <xdr:row>3089</xdr:row>
      <xdr:rowOff>171450</xdr:rowOff>
    </xdr:from>
    <xdr:to>
      <xdr:col>1</xdr:col>
      <xdr:colOff>511175</xdr:colOff>
      <xdr:row>3090</xdr:row>
      <xdr:rowOff>123825</xdr:rowOff>
    </xdr:to>
    <xdr:pic>
      <xdr:nvPicPr>
        <xdr:cNvPr id="9363" name="Subgraph-artie_rx">
          <a:extLst>
            <a:ext uri="{FF2B5EF4-FFF2-40B4-BE49-F238E27FC236}">
              <a16:creationId xmlns:a16="http://schemas.microsoft.com/office/drawing/2014/main" id="{B194886F-A21A-452B-AF10-2AF6450EC4C5}"/>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47476750"/>
          <a:ext cx="482600" cy="317500"/>
        </a:xfrm>
        <a:prstGeom prst="rect">
          <a:avLst/>
        </a:prstGeom>
      </xdr:spPr>
    </xdr:pic>
    <xdr:clientData/>
  </xdr:twoCellAnchor>
  <xdr:twoCellAnchor editAs="oneCell">
    <xdr:from>
      <xdr:col>1</xdr:col>
      <xdr:colOff>28575</xdr:colOff>
      <xdr:row>3090</xdr:row>
      <xdr:rowOff>168275</xdr:rowOff>
    </xdr:from>
    <xdr:to>
      <xdr:col>1</xdr:col>
      <xdr:colOff>511175</xdr:colOff>
      <xdr:row>3091</xdr:row>
      <xdr:rowOff>114300</xdr:rowOff>
    </xdr:to>
    <xdr:pic>
      <xdr:nvPicPr>
        <xdr:cNvPr id="9365" name="Subgraph-FDNY">
          <a:extLst>
            <a:ext uri="{FF2B5EF4-FFF2-40B4-BE49-F238E27FC236}">
              <a16:creationId xmlns:a16="http://schemas.microsoft.com/office/drawing/2014/main" id="{F6779736-F4E1-4989-B69A-F1F2FFB7B93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47845050"/>
          <a:ext cx="482600" cy="317500"/>
        </a:xfrm>
        <a:prstGeom prst="rect">
          <a:avLst/>
        </a:prstGeom>
      </xdr:spPr>
    </xdr:pic>
    <xdr:clientData/>
  </xdr:twoCellAnchor>
  <xdr:twoCellAnchor editAs="oneCell">
    <xdr:from>
      <xdr:col>1</xdr:col>
      <xdr:colOff>28575</xdr:colOff>
      <xdr:row>3091</xdr:row>
      <xdr:rowOff>165100</xdr:rowOff>
    </xdr:from>
    <xdr:to>
      <xdr:col>1</xdr:col>
      <xdr:colOff>511175</xdr:colOff>
      <xdr:row>3092</xdr:row>
      <xdr:rowOff>111125</xdr:rowOff>
    </xdr:to>
    <xdr:pic>
      <xdr:nvPicPr>
        <xdr:cNvPr id="9367" name="Subgraph-FDNYAlerts">
          <a:extLst>
            <a:ext uri="{FF2B5EF4-FFF2-40B4-BE49-F238E27FC236}">
              <a16:creationId xmlns:a16="http://schemas.microsoft.com/office/drawing/2014/main" id="{3DD0548C-3604-4F4D-A58D-1653E3850F6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8213350"/>
          <a:ext cx="482600" cy="317500"/>
        </a:xfrm>
        <a:prstGeom prst="rect">
          <a:avLst/>
        </a:prstGeom>
      </xdr:spPr>
    </xdr:pic>
    <xdr:clientData/>
  </xdr:twoCellAnchor>
  <xdr:twoCellAnchor editAs="oneCell">
    <xdr:from>
      <xdr:col>1</xdr:col>
      <xdr:colOff>28575</xdr:colOff>
      <xdr:row>3092</xdr:row>
      <xdr:rowOff>161925</xdr:rowOff>
    </xdr:from>
    <xdr:to>
      <xdr:col>1</xdr:col>
      <xdr:colOff>511175</xdr:colOff>
      <xdr:row>3093</xdr:row>
      <xdr:rowOff>101600</xdr:rowOff>
    </xdr:to>
    <xdr:pic>
      <xdr:nvPicPr>
        <xdr:cNvPr id="9369" name="Subgraph-mmfleshman">
          <a:extLst>
            <a:ext uri="{FF2B5EF4-FFF2-40B4-BE49-F238E27FC236}">
              <a16:creationId xmlns:a16="http://schemas.microsoft.com/office/drawing/2014/main" id="{2B0C5138-6F31-4E18-B48B-D622EBF9B9C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48581650"/>
          <a:ext cx="482600" cy="317500"/>
        </a:xfrm>
        <a:prstGeom prst="rect">
          <a:avLst/>
        </a:prstGeom>
      </xdr:spPr>
    </xdr:pic>
    <xdr:clientData/>
  </xdr:twoCellAnchor>
  <xdr:twoCellAnchor editAs="oneCell">
    <xdr:from>
      <xdr:col>1</xdr:col>
      <xdr:colOff>28575</xdr:colOff>
      <xdr:row>3093</xdr:row>
      <xdr:rowOff>158750</xdr:rowOff>
    </xdr:from>
    <xdr:to>
      <xdr:col>1</xdr:col>
      <xdr:colOff>511175</xdr:colOff>
      <xdr:row>3094</xdr:row>
      <xdr:rowOff>104775</xdr:rowOff>
    </xdr:to>
    <xdr:pic>
      <xdr:nvPicPr>
        <xdr:cNvPr id="9371" name="Subgraph-Jamdeeder">
          <a:extLst>
            <a:ext uri="{FF2B5EF4-FFF2-40B4-BE49-F238E27FC236}">
              <a16:creationId xmlns:a16="http://schemas.microsoft.com/office/drawing/2014/main" id="{7C779EBC-1BA5-4801-8ED6-20529E42968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48949950"/>
          <a:ext cx="482600" cy="317500"/>
        </a:xfrm>
        <a:prstGeom prst="rect">
          <a:avLst/>
        </a:prstGeom>
      </xdr:spPr>
    </xdr:pic>
    <xdr:clientData/>
  </xdr:twoCellAnchor>
  <xdr:twoCellAnchor editAs="oneCell">
    <xdr:from>
      <xdr:col>1</xdr:col>
      <xdr:colOff>28575</xdr:colOff>
      <xdr:row>3094</xdr:row>
      <xdr:rowOff>155575</xdr:rowOff>
    </xdr:from>
    <xdr:to>
      <xdr:col>1</xdr:col>
      <xdr:colOff>511175</xdr:colOff>
      <xdr:row>3095</xdr:row>
      <xdr:rowOff>101600</xdr:rowOff>
    </xdr:to>
    <xdr:pic>
      <xdr:nvPicPr>
        <xdr:cNvPr id="9373" name="Subgraph-Zhepon">
          <a:extLst>
            <a:ext uri="{FF2B5EF4-FFF2-40B4-BE49-F238E27FC236}">
              <a16:creationId xmlns:a16="http://schemas.microsoft.com/office/drawing/2014/main" id="{1A84B8F5-DB66-47C8-9CF2-7A8361CD9EB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49318250"/>
          <a:ext cx="482600" cy="317500"/>
        </a:xfrm>
        <a:prstGeom prst="rect">
          <a:avLst/>
        </a:prstGeom>
      </xdr:spPr>
    </xdr:pic>
    <xdr:clientData/>
  </xdr:twoCellAnchor>
  <xdr:twoCellAnchor editAs="oneCell">
    <xdr:from>
      <xdr:col>1</xdr:col>
      <xdr:colOff>28575</xdr:colOff>
      <xdr:row>3095</xdr:row>
      <xdr:rowOff>152400</xdr:rowOff>
    </xdr:from>
    <xdr:to>
      <xdr:col>1</xdr:col>
      <xdr:colOff>511175</xdr:colOff>
      <xdr:row>3096</xdr:row>
      <xdr:rowOff>104775</xdr:rowOff>
    </xdr:to>
    <xdr:pic>
      <xdr:nvPicPr>
        <xdr:cNvPr id="9375" name="Subgraph-Lifeofakpoper">
          <a:extLst>
            <a:ext uri="{FF2B5EF4-FFF2-40B4-BE49-F238E27FC236}">
              <a16:creationId xmlns:a16="http://schemas.microsoft.com/office/drawing/2014/main" id="{E346D3CB-F021-44B6-9272-B6131EF96299}"/>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49686550"/>
          <a:ext cx="482600" cy="317500"/>
        </a:xfrm>
        <a:prstGeom prst="rect">
          <a:avLst/>
        </a:prstGeom>
      </xdr:spPr>
    </xdr:pic>
    <xdr:clientData/>
  </xdr:twoCellAnchor>
  <xdr:twoCellAnchor editAs="oneCell">
    <xdr:from>
      <xdr:col>1</xdr:col>
      <xdr:colOff>28575</xdr:colOff>
      <xdr:row>3096</xdr:row>
      <xdr:rowOff>149225</xdr:rowOff>
    </xdr:from>
    <xdr:to>
      <xdr:col>1</xdr:col>
      <xdr:colOff>511175</xdr:colOff>
      <xdr:row>3097</xdr:row>
      <xdr:rowOff>95250</xdr:rowOff>
    </xdr:to>
    <xdr:pic>
      <xdr:nvPicPr>
        <xdr:cNvPr id="9377" name="Subgraph-Ladycurlyxx">
          <a:extLst>
            <a:ext uri="{FF2B5EF4-FFF2-40B4-BE49-F238E27FC236}">
              <a16:creationId xmlns:a16="http://schemas.microsoft.com/office/drawing/2014/main" id="{05B71E9B-24AD-4066-9D5C-7ACE37FA381C}"/>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50054850"/>
          <a:ext cx="482600" cy="317500"/>
        </a:xfrm>
        <a:prstGeom prst="rect">
          <a:avLst/>
        </a:prstGeom>
      </xdr:spPr>
    </xdr:pic>
    <xdr:clientData/>
  </xdr:twoCellAnchor>
  <xdr:twoCellAnchor editAs="oneCell">
    <xdr:from>
      <xdr:col>1</xdr:col>
      <xdr:colOff>28575</xdr:colOff>
      <xdr:row>3097</xdr:row>
      <xdr:rowOff>146050</xdr:rowOff>
    </xdr:from>
    <xdr:to>
      <xdr:col>1</xdr:col>
      <xdr:colOff>511175</xdr:colOff>
      <xdr:row>3098</xdr:row>
      <xdr:rowOff>92075</xdr:rowOff>
    </xdr:to>
    <xdr:pic>
      <xdr:nvPicPr>
        <xdr:cNvPr id="9379" name="Subgraph-laeticiafraguas">
          <a:extLst>
            <a:ext uri="{FF2B5EF4-FFF2-40B4-BE49-F238E27FC236}">
              <a16:creationId xmlns:a16="http://schemas.microsoft.com/office/drawing/2014/main" id="{348411CB-86D5-405A-9642-23FBE14C3336}"/>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1047750" y="1150423150"/>
          <a:ext cx="482600" cy="317500"/>
        </a:xfrm>
        <a:prstGeom prst="rect">
          <a:avLst/>
        </a:prstGeom>
      </xdr:spPr>
    </xdr:pic>
    <xdr:clientData/>
  </xdr:twoCellAnchor>
  <xdr:twoCellAnchor editAs="oneCell">
    <xdr:from>
      <xdr:col>1</xdr:col>
      <xdr:colOff>28575</xdr:colOff>
      <xdr:row>3098</xdr:row>
      <xdr:rowOff>142875</xdr:rowOff>
    </xdr:from>
    <xdr:to>
      <xdr:col>1</xdr:col>
      <xdr:colOff>511175</xdr:colOff>
      <xdr:row>3099</xdr:row>
      <xdr:rowOff>82550</xdr:rowOff>
    </xdr:to>
    <xdr:pic>
      <xdr:nvPicPr>
        <xdr:cNvPr id="9381" name="Subgraph-JaneLightBlue">
          <a:extLst>
            <a:ext uri="{FF2B5EF4-FFF2-40B4-BE49-F238E27FC236}">
              <a16:creationId xmlns:a16="http://schemas.microsoft.com/office/drawing/2014/main" id="{6C696FDF-21BB-4AF4-9CBF-F6529832CCB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50791450"/>
          <a:ext cx="482600" cy="317500"/>
        </a:xfrm>
        <a:prstGeom prst="rect">
          <a:avLst/>
        </a:prstGeom>
      </xdr:spPr>
    </xdr:pic>
    <xdr:clientData/>
  </xdr:twoCellAnchor>
  <xdr:twoCellAnchor editAs="oneCell">
    <xdr:from>
      <xdr:col>1</xdr:col>
      <xdr:colOff>28575</xdr:colOff>
      <xdr:row>3099</xdr:row>
      <xdr:rowOff>139700</xdr:rowOff>
    </xdr:from>
    <xdr:to>
      <xdr:col>1</xdr:col>
      <xdr:colOff>511175</xdr:colOff>
      <xdr:row>3100</xdr:row>
      <xdr:rowOff>85725</xdr:rowOff>
    </xdr:to>
    <xdr:pic>
      <xdr:nvPicPr>
        <xdr:cNvPr id="9383" name="Subgraph-_Carloti_">
          <a:extLst>
            <a:ext uri="{FF2B5EF4-FFF2-40B4-BE49-F238E27FC236}">
              <a16:creationId xmlns:a16="http://schemas.microsoft.com/office/drawing/2014/main" id="{5B16DB60-093F-446E-A2B6-C4B4E1C4A10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47750" y="1151159750"/>
          <a:ext cx="482600" cy="317500"/>
        </a:xfrm>
        <a:prstGeom prst="rect">
          <a:avLst/>
        </a:prstGeom>
      </xdr:spPr>
    </xdr:pic>
    <xdr:clientData/>
  </xdr:twoCellAnchor>
  <xdr:twoCellAnchor editAs="oneCell">
    <xdr:from>
      <xdr:col>1</xdr:col>
      <xdr:colOff>28575</xdr:colOff>
      <xdr:row>3100</xdr:row>
      <xdr:rowOff>136525</xdr:rowOff>
    </xdr:from>
    <xdr:to>
      <xdr:col>1</xdr:col>
      <xdr:colOff>511175</xdr:colOff>
      <xdr:row>3101</xdr:row>
      <xdr:rowOff>82550</xdr:rowOff>
    </xdr:to>
    <xdr:pic>
      <xdr:nvPicPr>
        <xdr:cNvPr id="9385" name="Subgraph-Laurikamorfosil">
          <a:extLst>
            <a:ext uri="{FF2B5EF4-FFF2-40B4-BE49-F238E27FC236}">
              <a16:creationId xmlns:a16="http://schemas.microsoft.com/office/drawing/2014/main" id="{7B96454F-E683-4558-81E0-E78E098FA91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51528050"/>
          <a:ext cx="482600" cy="317500"/>
        </a:xfrm>
        <a:prstGeom prst="rect">
          <a:avLst/>
        </a:prstGeom>
      </xdr:spPr>
    </xdr:pic>
    <xdr:clientData/>
  </xdr:twoCellAnchor>
  <xdr:twoCellAnchor editAs="oneCell">
    <xdr:from>
      <xdr:col>1</xdr:col>
      <xdr:colOff>28575</xdr:colOff>
      <xdr:row>3101</xdr:row>
      <xdr:rowOff>133350</xdr:rowOff>
    </xdr:from>
    <xdr:to>
      <xdr:col>1</xdr:col>
      <xdr:colOff>511175</xdr:colOff>
      <xdr:row>3102</xdr:row>
      <xdr:rowOff>85725</xdr:rowOff>
    </xdr:to>
    <xdr:pic>
      <xdr:nvPicPr>
        <xdr:cNvPr id="9387" name="Subgraph-Ruqibabe">
          <a:extLst>
            <a:ext uri="{FF2B5EF4-FFF2-40B4-BE49-F238E27FC236}">
              <a16:creationId xmlns:a16="http://schemas.microsoft.com/office/drawing/2014/main" id="{1796F6DB-A80E-4341-97CC-3A769C793351}"/>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51896350"/>
          <a:ext cx="482600" cy="317500"/>
        </a:xfrm>
        <a:prstGeom prst="rect">
          <a:avLst/>
        </a:prstGeom>
      </xdr:spPr>
    </xdr:pic>
    <xdr:clientData/>
  </xdr:twoCellAnchor>
  <xdr:twoCellAnchor editAs="oneCell">
    <xdr:from>
      <xdr:col>1</xdr:col>
      <xdr:colOff>28575</xdr:colOff>
      <xdr:row>3102</xdr:row>
      <xdr:rowOff>130175</xdr:rowOff>
    </xdr:from>
    <xdr:to>
      <xdr:col>1</xdr:col>
      <xdr:colOff>511175</xdr:colOff>
      <xdr:row>3103</xdr:row>
      <xdr:rowOff>76200</xdr:rowOff>
    </xdr:to>
    <xdr:pic>
      <xdr:nvPicPr>
        <xdr:cNvPr id="9389" name="Subgraph-MissBosola">
          <a:extLst>
            <a:ext uri="{FF2B5EF4-FFF2-40B4-BE49-F238E27FC236}">
              <a16:creationId xmlns:a16="http://schemas.microsoft.com/office/drawing/2014/main" id="{CF1E931A-6A28-4360-8880-9F314EA345F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52264650"/>
          <a:ext cx="482600" cy="317500"/>
        </a:xfrm>
        <a:prstGeom prst="rect">
          <a:avLst/>
        </a:prstGeom>
      </xdr:spPr>
    </xdr:pic>
    <xdr:clientData/>
  </xdr:twoCellAnchor>
  <xdr:twoCellAnchor editAs="oneCell">
    <xdr:from>
      <xdr:col>1</xdr:col>
      <xdr:colOff>28575</xdr:colOff>
      <xdr:row>3103</xdr:row>
      <xdr:rowOff>127000</xdr:rowOff>
    </xdr:from>
    <xdr:to>
      <xdr:col>1</xdr:col>
      <xdr:colOff>511175</xdr:colOff>
      <xdr:row>3104</xdr:row>
      <xdr:rowOff>73025</xdr:rowOff>
    </xdr:to>
    <xdr:pic>
      <xdr:nvPicPr>
        <xdr:cNvPr id="9391" name="Subgraph-hottieid">
          <a:extLst>
            <a:ext uri="{FF2B5EF4-FFF2-40B4-BE49-F238E27FC236}">
              <a16:creationId xmlns:a16="http://schemas.microsoft.com/office/drawing/2014/main" id="{015C7D58-EA5C-45E2-A520-7393B7336A29}"/>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750" y="1152632950"/>
          <a:ext cx="482600" cy="317500"/>
        </a:xfrm>
        <a:prstGeom prst="rect">
          <a:avLst/>
        </a:prstGeom>
      </xdr:spPr>
    </xdr:pic>
    <xdr:clientData/>
  </xdr:twoCellAnchor>
  <xdr:twoCellAnchor editAs="oneCell">
    <xdr:from>
      <xdr:col>1</xdr:col>
      <xdr:colOff>28575</xdr:colOff>
      <xdr:row>3104</xdr:row>
      <xdr:rowOff>123825</xdr:rowOff>
    </xdr:from>
    <xdr:to>
      <xdr:col>1</xdr:col>
      <xdr:colOff>511175</xdr:colOff>
      <xdr:row>3105</xdr:row>
      <xdr:rowOff>63500</xdr:rowOff>
    </xdr:to>
    <xdr:pic>
      <xdr:nvPicPr>
        <xdr:cNvPr id="9393" name="Subgraph-AySmith1">
          <a:extLst>
            <a:ext uri="{FF2B5EF4-FFF2-40B4-BE49-F238E27FC236}">
              <a16:creationId xmlns:a16="http://schemas.microsoft.com/office/drawing/2014/main" id="{B16318B1-8E2E-4C2C-83FC-FC4B0C2F838D}"/>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53001250"/>
          <a:ext cx="482600" cy="317500"/>
        </a:xfrm>
        <a:prstGeom prst="rect">
          <a:avLst/>
        </a:prstGeom>
      </xdr:spPr>
    </xdr:pic>
    <xdr:clientData/>
  </xdr:twoCellAnchor>
  <xdr:twoCellAnchor editAs="oneCell">
    <xdr:from>
      <xdr:col>1</xdr:col>
      <xdr:colOff>28575</xdr:colOff>
      <xdr:row>3105</xdr:row>
      <xdr:rowOff>120650</xdr:rowOff>
    </xdr:from>
    <xdr:to>
      <xdr:col>1</xdr:col>
      <xdr:colOff>511175</xdr:colOff>
      <xdr:row>3106</xdr:row>
      <xdr:rowOff>66675</xdr:rowOff>
    </xdr:to>
    <xdr:pic>
      <xdr:nvPicPr>
        <xdr:cNvPr id="9395" name="Subgraph-lovelynyore">
          <a:extLst>
            <a:ext uri="{FF2B5EF4-FFF2-40B4-BE49-F238E27FC236}">
              <a16:creationId xmlns:a16="http://schemas.microsoft.com/office/drawing/2014/main" id="{7CA422F4-B3E6-43BD-8161-CFF436E6710E}"/>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53369550"/>
          <a:ext cx="482600" cy="317500"/>
        </a:xfrm>
        <a:prstGeom prst="rect">
          <a:avLst/>
        </a:prstGeom>
      </xdr:spPr>
    </xdr:pic>
    <xdr:clientData/>
  </xdr:twoCellAnchor>
  <xdr:twoCellAnchor editAs="oneCell">
    <xdr:from>
      <xdr:col>1</xdr:col>
      <xdr:colOff>28575</xdr:colOff>
      <xdr:row>3106</xdr:row>
      <xdr:rowOff>117475</xdr:rowOff>
    </xdr:from>
    <xdr:to>
      <xdr:col>1</xdr:col>
      <xdr:colOff>511175</xdr:colOff>
      <xdr:row>3107</xdr:row>
      <xdr:rowOff>63500</xdr:rowOff>
    </xdr:to>
    <xdr:pic>
      <xdr:nvPicPr>
        <xdr:cNvPr id="9397" name="Subgraph-ayisa__">
          <a:extLst>
            <a:ext uri="{FF2B5EF4-FFF2-40B4-BE49-F238E27FC236}">
              <a16:creationId xmlns:a16="http://schemas.microsoft.com/office/drawing/2014/main" id="{E35D860D-506B-4A0C-A3AE-F9561FEE453C}"/>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47750" y="1153737850"/>
          <a:ext cx="482600" cy="317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N3591" totalsRowShown="0" headerRowDxfId="310" dataDxfId="309">
  <autoFilter ref="A2:N3591" xr:uid="{00000000-0009-0000-0100-000001000000}"/>
  <tableColumns count="14">
    <tableColumn id="1" xr3:uid="{00000000-0010-0000-0000-000001000000}" name="Vertex 1" dataDxfId="308" dataCellStyle="NodeXL Required"/>
    <tableColumn id="2" xr3:uid="{00000000-0010-0000-0000-000002000000}" name="Vertex 2" dataDxfId="307" dataCellStyle="NodeXL Required"/>
    <tableColumn id="3" xr3:uid="{00000000-0010-0000-0000-000003000000}" name="Color" dataDxfId="306" dataCellStyle="NodeXL Visual Property"/>
    <tableColumn id="4" xr3:uid="{00000000-0010-0000-0000-000004000000}" name="Width" dataDxfId="305" dataCellStyle="NodeXL Visual Property"/>
    <tableColumn id="11" xr3:uid="{00000000-0010-0000-0000-00000B000000}" name="Style" dataDxfId="304" dataCellStyle="NodeXL Visual Property"/>
    <tableColumn id="5" xr3:uid="{00000000-0010-0000-0000-000005000000}" name="Opacity" dataDxfId="303" dataCellStyle="NodeXL Visual Property"/>
    <tableColumn id="6" xr3:uid="{00000000-0010-0000-0000-000006000000}" name="Visibility" dataDxfId="302" dataCellStyle="NodeXL Visual Property"/>
    <tableColumn id="10" xr3:uid="{00000000-0010-0000-0000-00000A000000}" name="Label" dataDxfId="301" dataCellStyle="NodeXL Label"/>
    <tableColumn id="12" xr3:uid="{00000000-0010-0000-0000-00000C000000}" name="Label Text Color" dataDxfId="300" dataCellStyle="NodeXL Label"/>
    <tableColumn id="13" xr3:uid="{00000000-0010-0000-0000-00000D000000}" name="Label Font Size" dataDxfId="299" dataCellStyle="NodeXL Label"/>
    <tableColumn id="14" xr3:uid="{00000000-0010-0000-0000-00000E000000}" name="Reciprocated?" dataDxfId="298" dataCellStyle="NodeXL Graph Metric"/>
    <tableColumn id="7" xr3:uid="{00000000-0010-0000-0000-000007000000}" name="ID" dataDxfId="297" dataCellStyle="NodeXL Do Not Edit"/>
    <tableColumn id="9" xr3:uid="{00000000-0010-0000-0000-000009000000}" name="Dynamic Filter" dataDxfId="296" dataCellStyle="NodeXL Do Not Edit">
      <calculatedColumnFormula xml:space="preserve"> IF(AND(TRUE), TRUE, FALSE)</calculatedColumnFormula>
    </tableColumn>
    <tableColumn id="8" xr3:uid="{00000000-0010-0000-0000-000008000000}" name="Add Your Own Columns Here" dataDxfId="295" dataCellStyle="NodeXL Other 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N3134" totalsRowShown="0" headerRowDxfId="294" dataDxfId="293">
  <autoFilter ref="A2:AN3134" xr:uid="{00000000-0009-0000-0100-000002000000}"/>
  <sortState ref="A3:AN3134">
    <sortCondition descending="1" ref="S2:S3134"/>
  </sortState>
  <tableColumns count="40">
    <tableColumn id="1" xr3:uid="{00000000-0010-0000-0100-000001000000}" name="JRoccosalvo" dataDxfId="292" dataCellStyle="NodeXL Required"/>
    <tableColumn id="40" xr3:uid="{8E3507D5-48AD-4A12-A851-8E05B89C9EA2}" name="Subgraph" dataCellStyle="Normal"/>
    <tableColumn id="2" xr3:uid="{00000000-0010-0000-0100-000002000000}" name="donald" dataDxfId="291" dataCellStyle="NodeXL Visual Property"/>
    <tableColumn id="5" xr3:uid="{00000000-0010-0000-0100-000005000000}" name="Shape" dataDxfId="290" dataCellStyle="NodeXL Visual Property"/>
    <tableColumn id="6" xr3:uid="{00000000-0010-0000-0100-000006000000}" name="Size" dataDxfId="289" dataCellStyle="NodeXL Visual Property"/>
    <tableColumn id="4" xr3:uid="{00000000-0010-0000-0100-000004000000}" name="Opacity" dataDxfId="288" dataCellStyle="NodeXL Visual Property"/>
    <tableColumn id="7" xr3:uid="{00000000-0010-0000-0100-000007000000}" name="Image File" dataDxfId="287" dataCellStyle="NodeXL Visual Property"/>
    <tableColumn id="3" xr3:uid="{00000000-0010-0000-0100-000003000000}" name="Visibility" dataDxfId="286" dataCellStyle="NodeXL Visual Property"/>
    <tableColumn id="10" xr3:uid="{00000000-0010-0000-0100-00000A000000}" name="Label" dataDxfId="285" dataCellStyle="NodeXL Label"/>
    <tableColumn id="16" xr3:uid="{00000000-0010-0000-0100-000010000000}" name="Label Fill Color" dataDxfId="284" dataCellStyle="NodeXL Label"/>
    <tableColumn id="9" xr3:uid="{00000000-0010-0000-0100-000009000000}" name="Label Position" dataDxfId="283" dataCellStyle="NodeXL Label"/>
    <tableColumn id="8" xr3:uid="{00000000-0010-0000-0100-000008000000}" name="Tooltip" dataDxfId="282" dataCellStyle="NodeXL Label"/>
    <tableColumn id="18" xr3:uid="{00000000-0010-0000-0100-000012000000}" name="Layout Order" dataDxfId="281" dataCellStyle="NodeXL Layout"/>
    <tableColumn id="13" xr3:uid="{00000000-0010-0000-0100-00000D000000}" name="X" dataDxfId="280" dataCellStyle="NodeXL Layout"/>
    <tableColumn id="14" xr3:uid="{00000000-0010-0000-0100-00000E000000}" name="Y" dataDxfId="279" dataCellStyle="NodeXL Layout"/>
    <tableColumn id="12" xr3:uid="{00000000-0010-0000-0100-00000C000000}" name="Locked?" dataDxfId="278" dataCellStyle="NodeXL Layout"/>
    <tableColumn id="19" xr3:uid="{00000000-0010-0000-0100-000013000000}" name="Polar R" dataDxfId="277" dataCellStyle="NodeXL Layout"/>
    <tableColumn id="20" xr3:uid="{00000000-0010-0000-0100-000014000000}" name="Polar Angle" dataDxfId="276" dataCellStyle="NodeXL Layout"/>
    <tableColumn id="21" xr3:uid="{00000000-0010-0000-0100-000015000000}" name="Degree" dataDxfId="275" dataCellStyle="NodeXL Graph Metric"/>
    <tableColumn id="22" xr3:uid="{00000000-0010-0000-0100-000016000000}" name="In-Degree" dataDxfId="274" dataCellStyle="NodeXL Graph Metric"/>
    <tableColumn id="23" xr3:uid="{00000000-0010-0000-0100-000017000000}" name="Out-Degree" dataDxfId="273" dataCellStyle="NodeXL Graph Metric"/>
    <tableColumn id="24" xr3:uid="{00000000-0010-0000-0100-000018000000}" name="Betweenness Centrality" dataDxfId="272" dataCellStyle="NodeXL Graph Metric"/>
    <tableColumn id="25" xr3:uid="{00000000-0010-0000-0100-000019000000}" name="Closeness Centrality" dataDxfId="271" dataCellStyle="NodeXL Graph Metric"/>
    <tableColumn id="26" xr3:uid="{00000000-0010-0000-0100-00001A000000}" name="Eigenvector Centrality" dataDxfId="270" dataCellStyle="NodeXL Graph Metric"/>
    <tableColumn id="15" xr3:uid="{00000000-0010-0000-0100-00000F000000}" name="PageRank" dataDxfId="269" dataCellStyle="NodeXL Graph Metric"/>
    <tableColumn id="27" xr3:uid="{00000000-0010-0000-0100-00001B000000}" name="Clustering Coefficient" dataDxfId="268" dataCellStyle="NodeXL Graph Metric"/>
    <tableColumn id="29" xr3:uid="{00000000-0010-0000-0100-00001D000000}" name="Reciprocated Vertex Pair Ratio" dataDxfId="267" dataCellStyle="NodeXL Graph Metric"/>
    <tableColumn id="11" xr3:uid="{00000000-0010-0000-0100-00000B000000}" name="ID" dataDxfId="266" dataCellStyle="NodeXL Do Not Edit"/>
    <tableColumn id="28" xr3:uid="{00000000-0010-0000-0100-00001C000000}" name="Dynamic Filter" dataDxfId="265" dataCellStyle="NodeXL Do Not Edit">
      <calculatedColumnFormula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calculatedColumnFormula>
    </tableColumn>
    <tableColumn id="17" xr3:uid="{00000000-0010-0000-0100-000011000000}" name="Add Your Own Columns Here" dataDxfId="264" dataCellStyle="NodeXL Other Column"/>
    <tableColumn id="30" xr3:uid="{1AD9C634-BE4A-4991-BFAB-45D14D6A50D9}" name="Top URLs in Tweet by Count" dataDxfId="263" dataCellStyle="NodeXL Graph Metric"/>
    <tableColumn id="31" xr3:uid="{513C3AC2-4C8D-4A87-810B-2F805053F5AA}" name="Top URLs in Tweet by Salience" dataDxfId="262" dataCellStyle="NodeXL Graph Metric"/>
    <tableColumn id="32" xr3:uid="{1ABA7365-595A-4506-BE93-D5C8DAB7A760}" name="Top Domains in Tweet by Count" dataDxfId="261" dataCellStyle="NodeXL Graph Metric"/>
    <tableColumn id="33" xr3:uid="{89FB5370-DF32-45B6-8896-1FEE4B826A0A}" name="Top Domains in Tweet by Salience" dataDxfId="260" dataCellStyle="NodeXL Graph Metric"/>
    <tableColumn id="34" xr3:uid="{71CE5C6B-9EF1-493F-90E6-1BC623A486BE}" name="Top Hashtags in Tweet by Count" dataDxfId="259" dataCellStyle="NodeXL Graph Metric"/>
    <tableColumn id="35" xr3:uid="{4AF11983-E466-4298-A2F1-F27929BBEF4D}" name="Top Hashtags in Tweet by Salience" dataDxfId="258" dataCellStyle="NodeXL Graph Metric"/>
    <tableColumn id="36" xr3:uid="{FBC44E59-3C21-4B11-9C45-37CFC3C89EC7}" name="Top Words in Tweet by Count" dataDxfId="257" dataCellStyle="NodeXL Graph Metric"/>
    <tableColumn id="37" xr3:uid="{D129A343-DF6C-44A7-8B4A-4A72F71608E1}" name="Top Words in Tweet by Salience" dataDxfId="256" dataCellStyle="NodeXL Graph Metric"/>
    <tableColumn id="38" xr3:uid="{B9C920A6-C727-48C8-9E84-A9DD0B07A973}" name="Top Word Pairs in Tweet by Count" dataDxfId="255" dataCellStyle="NodeXL Graph Metric"/>
    <tableColumn id="39" xr3:uid="{66EB142C-E617-46C0-92B8-E584D596B675}" name="Top Word Pairs in Tweet by Salience" dataDxfId="254"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F435" totalsRowShown="0" headerRowDxfId="253">
  <autoFilter ref="A2:AF435" xr:uid="{00000000-0009-0000-0100-000004000000}"/>
  <sortState ref="A3:AF435">
    <sortCondition ref="X2:X435"/>
  </sortState>
  <tableColumns count="32">
    <tableColumn id="1" xr3:uid="{00000000-0010-0000-0200-000001000000}" name="Group" dataDxfId="252" dataCellStyle="NodeXL Required"/>
    <tableColumn id="2" xr3:uid="{00000000-0010-0000-0200-000002000000}" name="Vertex Color" dataDxfId="251" dataCellStyle="NodeXL Visual Property"/>
    <tableColumn id="3" xr3:uid="{00000000-0010-0000-0200-000003000000}" name="Vertex Shape" dataDxfId="250" dataCellStyle="NodeXL Visual Property"/>
    <tableColumn id="22" xr3:uid="{00000000-0010-0000-0200-000016000000}" name="Visibility" dataDxfId="249" dataCellStyle="NodeXL Visual Property"/>
    <tableColumn id="4" xr3:uid="{00000000-0010-0000-0200-000004000000}" name="Collapsed?" dataCellStyle="NodeXL Visual Property"/>
    <tableColumn id="18" xr3:uid="{00000000-0010-0000-0200-000012000000}" name="Label" dataDxfId="248"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247" dataCellStyle="NodeXL Do Not Edit"/>
    <tableColumn id="19" xr3:uid="{00000000-0010-0000-0200-000013000000}" name="Collapsed Properties" dataDxfId="246" dataCellStyle="NodeXL Do Not Edit"/>
    <tableColumn id="5" xr3:uid="{00000000-0010-0000-0200-000005000000}" name="Vertices" dataDxfId="245" dataCellStyle="NodeXL Graph Metric"/>
    <tableColumn id="7" xr3:uid="{00000000-0010-0000-0200-000007000000}" name="Unique Edges" dataDxfId="244" dataCellStyle="NodeXL Graph Metric"/>
    <tableColumn id="8" xr3:uid="{00000000-0010-0000-0200-000008000000}" name="Edges With Duplicates" dataDxfId="243" dataCellStyle="NodeXL Graph Metric"/>
    <tableColumn id="9" xr3:uid="{00000000-0010-0000-0200-000009000000}" name="Total Edges" dataDxfId="242" dataCellStyle="NodeXL Graph Metric"/>
    <tableColumn id="10" xr3:uid="{00000000-0010-0000-0200-00000A000000}" name="Self-Loops" dataDxfId="241" dataCellStyle="NodeXL Graph Metric"/>
    <tableColumn id="24" xr3:uid="{00000000-0010-0000-0200-000018000000}" name="Reciprocated Vertex Pair Ratio" dataDxfId="240" dataCellStyle="NodeXL Graph Metric"/>
    <tableColumn id="25" xr3:uid="{00000000-0010-0000-0200-000019000000}" name="Reciprocated Edge Ratio" dataDxfId="239" dataCellStyle="NodeXL Graph Metric"/>
    <tableColumn id="11" xr3:uid="{00000000-0010-0000-0200-00000B000000}" name="Connected Components" dataDxfId="238" dataCellStyle="NodeXL Graph Metric"/>
    <tableColumn id="12" xr3:uid="{00000000-0010-0000-0200-00000C000000}" name="Single-Vertex Connected Components" dataDxfId="237" dataCellStyle="NodeXL Graph Metric"/>
    <tableColumn id="13" xr3:uid="{00000000-0010-0000-0200-00000D000000}" name="Maximum Vertices in a Connected Component" dataDxfId="236" dataCellStyle="NodeXL Graph Metric"/>
    <tableColumn id="14" xr3:uid="{00000000-0010-0000-0200-00000E000000}" name="Maximum Edges in a Connected Component" dataDxfId="235" dataCellStyle="NodeXL Graph Metric"/>
    <tableColumn id="15" xr3:uid="{00000000-0010-0000-0200-00000F000000}" name="Maximum Geodesic Distance (Diameter)" dataDxfId="234" dataCellStyle="NodeXL Graph Metric"/>
    <tableColumn id="16" xr3:uid="{00000000-0010-0000-0200-000010000000}" name="Average Geodesic Distance" dataDxfId="233" dataCellStyle="NodeXL Graph Metric"/>
    <tableColumn id="17" xr3:uid="{00000000-0010-0000-0200-000011000000}" name="Graph Density" dataDxfId="232" dataCellStyle="NodeXL Graph Metric"/>
    <tableColumn id="23" xr3:uid="{8D622E5B-A3A3-4A25-8E0B-B49BC2799797}" name="Top URLs in Tweet" dataDxfId="231" dataCellStyle="Normal"/>
    <tableColumn id="26" xr3:uid="{E69B0972-10A8-443C-833F-D6D030A70102}" name="Top Domains in Tweet" dataDxfId="230" dataCellStyle="Normal"/>
    <tableColumn id="27" xr3:uid="{4057F755-8699-4D44-8FBD-6799F2B271C0}" name="Top Hashtags in Tweet" dataDxfId="229" dataCellStyle="Normal"/>
    <tableColumn id="28" xr3:uid="{F650AB96-107C-43DD-8D79-8B115C959EC9}" name="Top Words in Tweet" dataDxfId="228" dataCellStyle="Normal"/>
    <tableColumn id="29" xr3:uid="{F855D1AD-6A9E-4FF7-B85C-66B9A9F550C4}" name="Top Word Pairs in Tweet" dataDxfId="227" dataCellStyle="Normal"/>
    <tableColumn id="30" xr3:uid="{BBB922DF-93AE-4C26-950E-03298708600D}" name="Top Replied-To in Tweet" dataDxfId="226" dataCellStyle="Normal"/>
    <tableColumn id="31" xr3:uid="{276BABDF-EC82-4770-9E0F-E7059299B837}" name="Top Mentioned in Tweet" dataDxfId="225" dataCellStyle="Normal"/>
    <tableColumn id="32" xr3:uid="{F8725173-B44C-415B-8A50-53B1A7230E37}" name="Top Tweeters" dataDxfId="224" dataCellStyle="Normal"/>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3133" totalsRowShown="0" headerRowDxfId="223" dataDxfId="222">
  <autoFilter ref="A1:C3133" xr:uid="{00000000-0009-0000-0100-000005000000}"/>
  <tableColumns count="3">
    <tableColumn id="1" xr3:uid="{00000000-0010-0000-0300-000001000000}" name="Group" dataDxfId="221" dataCellStyle="Normal"/>
    <tableColumn id="2" xr3:uid="{00000000-0010-0000-0300-000002000000}" name="Vertex" dataDxfId="220" dataCellStyle="Normal"/>
    <tableColumn id="3" xr3:uid="{00000000-0010-0000-0300-000003000000}" name="Vertex ID" dataDxfId="219"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218" dataCellStyle="NodeXL Graph Metric"/>
    <tableColumn id="2" xr3:uid="{00000000-0010-0000-0400-000002000000}" name="Value" dataDxfId="217"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216"/>
    <tableColumn id="2" xr3:uid="{00000000-0010-0000-0500-000002000000}" name="Degree Frequency" dataDxfId="215">
      <calculatedColumnFormula>COUNTIF(Vertices[Degree], "&gt;= " &amp; D2) - COUNTIF(Vertices[Degree], "&gt;=" &amp; D3)</calculatedColumnFormula>
    </tableColumn>
    <tableColumn id="3" xr3:uid="{00000000-0010-0000-0500-000003000000}" name="In-Degree Bin" dataDxfId="214"/>
    <tableColumn id="4" xr3:uid="{00000000-0010-0000-0500-000004000000}" name="In-Degree Frequency" dataDxfId="213">
      <calculatedColumnFormula>COUNTIF(Vertices[In-Degree], "&gt;= " &amp; F2) - COUNTIF(Vertices[In-Degree], "&gt;=" &amp; F3)</calculatedColumnFormula>
    </tableColumn>
    <tableColumn id="5" xr3:uid="{00000000-0010-0000-0500-000005000000}" name="Out-Degree Bin" dataDxfId="212"/>
    <tableColumn id="6" xr3:uid="{00000000-0010-0000-0500-000006000000}" name="Out-Degree Frequency" dataDxfId="211">
      <calculatedColumnFormula>COUNTIF(Vertices[Out-Degree], "&gt;= " &amp; H2) - COUNTIF(Vertices[Out-Degree], "&gt;=" &amp; H3)</calculatedColumnFormula>
    </tableColumn>
    <tableColumn id="7" xr3:uid="{00000000-0010-0000-0500-000007000000}" name="Betweenness Centrality Bin" dataDxfId="210"/>
    <tableColumn id="8" xr3:uid="{00000000-0010-0000-0500-000008000000}" name="Betweenness Centrality Frequency" dataDxfId="209">
      <calculatedColumnFormula>COUNTIF(Vertices[Betweenness Centrality], "&gt;= " &amp; J2) - COUNTIF(Vertices[Betweenness Centrality], "&gt;=" &amp; J3)</calculatedColumnFormula>
    </tableColumn>
    <tableColumn id="9" xr3:uid="{00000000-0010-0000-0500-000009000000}" name="Closeness Centrality Bin" dataDxfId="208"/>
    <tableColumn id="10" xr3:uid="{00000000-0010-0000-0500-00000A000000}" name="Closeness Centrality Frequency" dataDxfId="207">
      <calculatedColumnFormula>COUNTIF(Vertices[Closeness Centrality], "&gt;= " &amp; L2) - COUNTIF(Vertices[Closeness Centrality], "&gt;=" &amp; L3)</calculatedColumnFormula>
    </tableColumn>
    <tableColumn id="11" xr3:uid="{00000000-0010-0000-0500-00000B000000}" name="Eigenvector Centrality Bin" dataDxfId="206"/>
    <tableColumn id="12" xr3:uid="{00000000-0010-0000-0500-00000C000000}" name="Eigenvector Centrality Frequency" dataDxfId="205">
      <calculatedColumnFormula>COUNTIF(Vertices[Eigenvector Centrality], "&gt;= " &amp; N2) - COUNTIF(Vertices[Eigenvector Centrality], "&gt;=" &amp; N3)</calculatedColumnFormula>
    </tableColumn>
    <tableColumn id="18" xr3:uid="{00000000-0010-0000-0500-000012000000}" name="PageRank Bin" dataDxfId="204"/>
    <tableColumn id="17" xr3:uid="{00000000-0010-0000-0500-000011000000}" name="PageRank Frequency" dataDxfId="203">
      <calculatedColumnFormula>COUNTIF(Vertices[Eigenvector Centrality], "&gt;= " &amp; P2) - COUNTIF(Vertices[Eigenvector Centrality], "&gt;=" &amp; P3)</calculatedColumnFormula>
    </tableColumn>
    <tableColumn id="13" xr3:uid="{00000000-0010-0000-0500-00000D000000}" name="Clustering Coefficient Bin" dataDxfId="202"/>
    <tableColumn id="14" xr3:uid="{00000000-0010-0000-0500-00000E000000}" name="Clustering Coefficient Frequency" dataDxfId="201">
      <calculatedColumnFormula>COUNTIF(Vertices[Clustering Coefficient], "&gt;= " &amp; R2) - COUNTIF(Vertices[Clustering Coefficient], "&gt;=" &amp; R3)</calculatedColumnFormula>
    </tableColumn>
    <tableColumn id="15" xr3:uid="{00000000-0010-0000-0500-00000F000000}" name="Dynamic Filter Bin" dataDxfId="200"/>
    <tableColumn id="16" xr3:uid="{00000000-0010-0000-0500-000010000000}" name="Dynamic Filter Frequency" dataDxfId="199">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2" totalsRowShown="0" dataCellStyle="NodeXL Graph Metric">
  <autoFilter ref="A29:B3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9" totalsRowShown="0" headerRowDxfId="198">
  <autoFilter ref="J1:K9"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0" totalsRowShown="0" headerRowDxfId="197">
  <autoFilter ref="M1:P10"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AD87DD-CFF8-41EC-A388-B05378BE7716}" name="TwitterSearchNetworkTopItems_1" displayName="TwitterSearchNetworkTopItems_1" ref="A1:V2" totalsRowShown="0" headerRowDxfId="196" dataDxfId="195" dataCellStyle="Normal">
  <autoFilter ref="A1:V2" xr:uid="{2BB717F7-A304-4267-B8EE-DC841D76B37F}"/>
  <tableColumns count="22">
    <tableColumn id="1" xr3:uid="{83823894-97B6-4C15-94ED-F12D1BE1D444}" name="Top URLs in Tweet in Entire Graph" dataDxfId="194" dataCellStyle="Normal"/>
    <tableColumn id="2" xr3:uid="{77957B5F-3124-4090-8BBC-75C3FD923DB4}" name="Entire Graph Count" dataDxfId="193" dataCellStyle="Normal"/>
    <tableColumn id="3" xr3:uid="{72C3C5C0-610A-471B-875F-0A3AB17ED90A}" name="Top URLs in Tweet in G1" dataDxfId="192" dataCellStyle="Normal"/>
    <tableColumn id="4" xr3:uid="{F0BEDF8E-784E-4309-A0C6-6C24E62235BB}" name="G1 Count" dataDxfId="191" dataCellStyle="Normal"/>
    <tableColumn id="5" xr3:uid="{0E58F03F-0CBE-4649-8D63-0C0DBBA8F9CC}" name="Top URLs in Tweet in G2" dataDxfId="190" dataCellStyle="Normal"/>
    <tableColumn id="6" xr3:uid="{46F80C6C-A6CD-4758-8818-9C1E53FAC1F9}" name="G2 Count" dataDxfId="189" dataCellStyle="Normal"/>
    <tableColumn id="7" xr3:uid="{CADF97B7-78A2-48AA-B0F0-380578950600}" name="Top URLs in Tweet in G3" dataDxfId="188" dataCellStyle="Normal"/>
    <tableColumn id="8" xr3:uid="{014945D9-CD90-4936-867B-EF503699225C}" name="G3 Count" dataDxfId="187" dataCellStyle="Normal"/>
    <tableColumn id="9" xr3:uid="{2635DC10-3E21-4667-A057-948FEF42854A}" name="Top URLs in Tweet in G4" dataDxfId="186" dataCellStyle="Normal"/>
    <tableColumn id="10" xr3:uid="{15930D35-9E52-414D-9817-E5AB1C0736FD}" name="G4 Count" dataDxfId="185" dataCellStyle="Normal"/>
    <tableColumn id="11" xr3:uid="{3B9A8F5E-2E2B-4EB9-83E0-952DC223E68F}" name="Top URLs in Tweet in G5" dataDxfId="184" dataCellStyle="Normal"/>
    <tableColumn id="12" xr3:uid="{3810BC4F-2191-46BB-9B63-72F3BDB2C50D}" name="G5 Count" dataDxfId="183" dataCellStyle="Normal"/>
    <tableColumn id="13" xr3:uid="{DA325A25-E49B-4D51-81CE-EBD35665A756}" name="Top URLs in Tweet in G6" dataDxfId="182" dataCellStyle="Normal"/>
    <tableColumn id="14" xr3:uid="{E863CE19-3F0B-4074-8DED-C86D06A7A937}" name="G6 Count" dataDxfId="181" dataCellStyle="Normal"/>
    <tableColumn id="15" xr3:uid="{302C56CE-0732-4D10-97E4-97FDA8D11ED6}" name="Top URLs in Tweet in G7" dataDxfId="180" dataCellStyle="Normal"/>
    <tableColumn id="16" xr3:uid="{5DD1ED19-6A80-4014-913F-7B42E5AD5FA8}" name="G7 Count" dataDxfId="179" dataCellStyle="Normal"/>
    <tableColumn id="17" xr3:uid="{5AE70C27-B6D0-4CB3-8C27-C1CEA44861E3}" name="Top URLs in Tweet in G8" dataDxfId="178" dataCellStyle="Normal"/>
    <tableColumn id="18" xr3:uid="{4C7B2AAB-1A72-485B-82EC-9523E2DE2715}" name="G8 Count" dataDxfId="177" dataCellStyle="Normal"/>
    <tableColumn id="19" xr3:uid="{D2691A31-9C8C-48A0-88A6-6233C8789D5F}" name="Top URLs in Tweet in G9" dataDxfId="176" dataCellStyle="Normal"/>
    <tableColumn id="20" xr3:uid="{01B80B98-81B7-4F88-9CD5-4E9A40AA31D8}" name="G9 Count" dataDxfId="175" dataCellStyle="Normal"/>
    <tableColumn id="21" xr3:uid="{A37443B6-0BFB-489E-AEF6-E35C1AD8D04D}" name="Top URLs in Tweet in G10" dataDxfId="174" dataCellStyle="Normal"/>
    <tableColumn id="22" xr3:uid="{E8EC4416-E6E3-48AA-B975-E123CF51F7A9}" name="G10 Count" dataDxfId="173" dataCellStyle="Normal"/>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81C288-0F7C-4AE9-9652-E40281F33651}" name="TwitterSearchNetworkTopItems_2" displayName="TwitterSearchNetworkTopItems_2" ref="A4:V5" totalsRowShown="0" headerRowDxfId="172" dataDxfId="171" dataCellStyle="Normal">
  <autoFilter ref="A4:V5" xr:uid="{B4B7E827-0868-4FD2-B5C7-B5FA96B405DF}"/>
  <tableColumns count="22">
    <tableColumn id="1" xr3:uid="{7014F396-4BE6-44DC-89B3-EE83320D20E5}" name="Top Domains in Tweet in Entire Graph" dataDxfId="170" dataCellStyle="Normal"/>
    <tableColumn id="2" xr3:uid="{20DC91C4-A610-4C6A-A597-FF374CDD7F0E}" name="Entire Graph Count" dataDxfId="169" dataCellStyle="Normal"/>
    <tableColumn id="3" xr3:uid="{8C7DE9C8-8E59-4668-9841-64F85A912687}" name="Top Domains in Tweet in G1" dataDxfId="168" dataCellStyle="Normal"/>
    <tableColumn id="4" xr3:uid="{DACC8B30-B94C-4EAD-9A47-F21D569040E5}" name="G1 Count" dataDxfId="167" dataCellStyle="Normal"/>
    <tableColumn id="5" xr3:uid="{F5088331-E998-4236-BB90-89F1B9AB3319}" name="Top Domains in Tweet in G2" dataDxfId="166" dataCellStyle="Normal"/>
    <tableColumn id="6" xr3:uid="{711C2F0F-8D7A-4BD1-93D6-B1398ECD95B1}" name="G2 Count" dataDxfId="165" dataCellStyle="Normal"/>
    <tableColumn id="7" xr3:uid="{90D96452-59F2-403C-A211-FD84566266CD}" name="Top Domains in Tweet in G3" dataDxfId="164" dataCellStyle="Normal"/>
    <tableColumn id="8" xr3:uid="{7FC1FBC9-EA00-457D-886D-12DCA180B47F}" name="G3 Count" dataDxfId="163" dataCellStyle="Normal"/>
    <tableColumn id="9" xr3:uid="{626078BD-6E65-4B41-B89D-3456AB85A2BA}" name="Top Domains in Tweet in G4" dataDxfId="162" dataCellStyle="Normal"/>
    <tableColumn id="10" xr3:uid="{B5B1BC2F-6638-4911-9B8F-D9862B25C254}" name="G4 Count" dataDxfId="161" dataCellStyle="Normal"/>
    <tableColumn id="11" xr3:uid="{6E8BA37E-520F-4F64-A67A-C42E686C22CA}" name="Top Domains in Tweet in G5" dataDxfId="160" dataCellStyle="Normal"/>
    <tableColumn id="12" xr3:uid="{169EB45F-DECA-40D8-B9C1-4F4EE95ADF80}" name="G5 Count" dataDxfId="159" dataCellStyle="Normal"/>
    <tableColumn id="13" xr3:uid="{3F1541AF-B447-4D92-AC61-02F272ABE1CD}" name="Top Domains in Tweet in G6" dataDxfId="158" dataCellStyle="Normal"/>
    <tableColumn id="14" xr3:uid="{8A5B4732-94DA-4C11-9A9D-7F55FF8E1AD1}" name="G6 Count" dataDxfId="157" dataCellStyle="Normal"/>
    <tableColumn id="15" xr3:uid="{6566B275-7EAD-4EA4-A081-65CC5C77648E}" name="Top Domains in Tweet in G7" dataDxfId="156" dataCellStyle="Normal"/>
    <tableColumn id="16" xr3:uid="{E39A23A2-927F-46FA-88BD-8C2631472533}" name="G7 Count" dataDxfId="155" dataCellStyle="Normal"/>
    <tableColumn id="17" xr3:uid="{BD377313-F251-460D-8D42-A8685EE42DE7}" name="Top Domains in Tweet in G8" dataDxfId="154" dataCellStyle="Normal"/>
    <tableColumn id="18" xr3:uid="{0E05331F-EBC9-4CF0-A649-82B07ABA39DF}" name="G8 Count" dataDxfId="153" dataCellStyle="Normal"/>
    <tableColumn id="19" xr3:uid="{D68131F3-9FAC-4858-A479-94AD5252FE5B}" name="Top Domains in Tweet in G9" dataDxfId="152" dataCellStyle="Normal"/>
    <tableColumn id="20" xr3:uid="{DE10F07E-56CE-4A20-8707-9E9A1DF6B5C7}" name="G9 Count" dataDxfId="151" dataCellStyle="Normal"/>
    <tableColumn id="21" xr3:uid="{A5F3128F-365D-4A2C-87B6-7440B22C499D}" name="Top Domains in Tweet in G10" dataDxfId="150" dataCellStyle="Normal"/>
    <tableColumn id="22" xr3:uid="{AED76105-719B-425B-BE1C-9852919A6440}" name="G10 Count" dataDxfId="149" dataCellStyle="Normal"/>
  </tableColumns>
  <tableStyleInfo name="NodeXL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34797AE-86AC-42EC-B6C5-B9740AE9AD8F}" name="TwitterSearchNetworkTopItems_3" displayName="TwitterSearchNetworkTopItems_3" ref="A7:V8" totalsRowShown="0" headerRowDxfId="148" dataDxfId="147" dataCellStyle="Normal">
  <autoFilter ref="A7:V8" xr:uid="{11024C82-6208-48BE-9A74-E2DF647E4CC3}"/>
  <tableColumns count="22">
    <tableColumn id="1" xr3:uid="{EA6B382D-1741-459D-952F-940A9DDE5853}" name="Top Hashtags in Tweet in Entire Graph" dataDxfId="146" dataCellStyle="Normal"/>
    <tableColumn id="2" xr3:uid="{BD96965E-C9B4-43C2-AA8C-4FD8F7379D65}" name="Entire Graph Count" dataDxfId="145" dataCellStyle="Normal"/>
    <tableColumn id="3" xr3:uid="{773BCC85-D8C1-43F4-9A1E-C39ECFE7000D}" name="Top Hashtags in Tweet in G1" dataDxfId="144" dataCellStyle="Normal"/>
    <tableColumn id="4" xr3:uid="{BFA06D35-0689-408E-BAF4-42F9F9DE5E74}" name="G1 Count" dataDxfId="143" dataCellStyle="Normal"/>
    <tableColumn id="5" xr3:uid="{81870EB8-9B25-435F-9A48-BA01E195366A}" name="Top Hashtags in Tweet in G2" dataDxfId="142" dataCellStyle="Normal"/>
    <tableColumn id="6" xr3:uid="{894DA789-0B37-44C5-94C9-868BFE4DFE15}" name="G2 Count" dataDxfId="141" dataCellStyle="Normal"/>
    <tableColumn id="7" xr3:uid="{7612EDA1-3A05-43F2-A18B-F54369912294}" name="Top Hashtags in Tweet in G3" dataDxfId="140" dataCellStyle="Normal"/>
    <tableColumn id="8" xr3:uid="{688F730C-5001-4612-BB2D-84402877A510}" name="G3 Count" dataDxfId="139" dataCellStyle="Normal"/>
    <tableColumn id="9" xr3:uid="{66AF5674-95E6-4758-B1F8-15C160627E96}" name="Top Hashtags in Tweet in G4" dataDxfId="138" dataCellStyle="Normal"/>
    <tableColumn id="10" xr3:uid="{EC2F3939-5C00-4709-B67E-F4F562BB5528}" name="G4 Count" dataDxfId="137" dataCellStyle="Normal"/>
    <tableColumn id="11" xr3:uid="{75D5349F-15DD-418F-883A-C84CD85DD650}" name="Top Hashtags in Tweet in G5" dataDxfId="136" dataCellStyle="Normal"/>
    <tableColumn id="12" xr3:uid="{9E9B88D8-1884-4F47-BFD4-073E6E08D421}" name="G5 Count" dataDxfId="135" dataCellStyle="Normal"/>
    <tableColumn id="13" xr3:uid="{3889E373-0E73-420C-8517-3842EEB3EF16}" name="Top Hashtags in Tweet in G6" dataDxfId="134" dataCellStyle="Normal"/>
    <tableColumn id="14" xr3:uid="{70C41137-27AC-43E8-926B-C1B0E4E1313C}" name="G6 Count" dataDxfId="133" dataCellStyle="Normal"/>
    <tableColumn id="15" xr3:uid="{51C018F1-615F-4DA7-8382-0F1327CAACC4}" name="Top Hashtags in Tweet in G7" dataDxfId="132" dataCellStyle="Normal"/>
    <tableColumn id="16" xr3:uid="{B2664335-5246-4707-8C23-7B1D8E681B8F}" name="G7 Count" dataDxfId="131" dataCellStyle="Normal"/>
    <tableColumn id="17" xr3:uid="{70EEBB7E-82CF-45AE-B51C-D03D1A7F1140}" name="Top Hashtags in Tweet in G8" dataDxfId="130" dataCellStyle="Normal"/>
    <tableColumn id="18" xr3:uid="{7EBDF2F3-2DBA-4594-96F2-649453854BF0}" name="G8 Count" dataDxfId="129" dataCellStyle="Normal"/>
    <tableColumn id="19" xr3:uid="{84B4141E-FFFF-4A8E-B6AE-0F09EBACCF5E}" name="Top Hashtags in Tweet in G9" dataDxfId="128" dataCellStyle="Normal"/>
    <tableColumn id="20" xr3:uid="{D57B1A81-34E7-4C2E-8488-C42690B2FEBB}" name="G9 Count" dataDxfId="127" dataCellStyle="Normal"/>
    <tableColumn id="21" xr3:uid="{AB47587B-5419-4B0E-AD3F-3CD40549AE61}" name="Top Hashtags in Tweet in G10" dataDxfId="126" dataCellStyle="Normal"/>
    <tableColumn id="22" xr3:uid="{C22D95DD-D91F-4003-9CFF-3FDC2F455BBE}" name="G10 Count" dataDxfId="125" dataCellStyle="Normal"/>
  </tableColumns>
  <tableStyleInfo name="NodeXL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5DEC9D1-B137-4273-98F1-4362FEEE9A77}" name="TwitterSearchNetworkTopItems_4" displayName="TwitterSearchNetworkTopItems_4" ref="A10:V15" totalsRowShown="0" headerRowDxfId="124" dataDxfId="123" dataCellStyle="Normal">
  <autoFilter ref="A10:V15" xr:uid="{3FAA169F-A8C8-4B17-9D42-CBAF132FBB30}"/>
  <tableColumns count="22">
    <tableColumn id="1" xr3:uid="{1134DAF0-0DC7-417C-882C-5F712F527CDE}" name="Top Words in Tweet in Entire Graph" dataDxfId="122" dataCellStyle="Normal"/>
    <tableColumn id="2" xr3:uid="{7A83307A-E8CE-4CEA-BA16-F29B5F079453}" name="Entire Graph Count" dataDxfId="121" dataCellStyle="Normal"/>
    <tableColumn id="3" xr3:uid="{20DAF679-8F43-4E63-9742-81A8D43ABBEE}" name="Top Words in Tweet in G1" dataDxfId="120" dataCellStyle="Normal"/>
    <tableColumn id="4" xr3:uid="{A7CC9CE4-69E1-4E86-A561-BEDD29EF60FB}" name="G1 Count" dataDxfId="119" dataCellStyle="Normal"/>
    <tableColumn id="5" xr3:uid="{0BB8CED2-71A4-4F5F-ABF8-4CB52581D13A}" name="Top Words in Tweet in G2" dataDxfId="118" dataCellStyle="Normal"/>
    <tableColumn id="6" xr3:uid="{794A44B1-2CC1-474B-9EFD-700B8A348983}" name="G2 Count" dataDxfId="117" dataCellStyle="Normal"/>
    <tableColumn id="7" xr3:uid="{03A80F2F-BEAB-4C5A-A14A-F92F08AEA2F1}" name="Top Words in Tweet in G3" dataDxfId="116" dataCellStyle="Normal"/>
    <tableColumn id="8" xr3:uid="{8152284C-2510-46D8-B8D6-EE2F50B5BD69}" name="G3 Count" dataDxfId="115" dataCellStyle="Normal"/>
    <tableColumn id="9" xr3:uid="{47864758-2465-4B86-B237-96C9935C34CD}" name="Top Words in Tweet in G4" dataDxfId="114" dataCellStyle="Normal"/>
    <tableColumn id="10" xr3:uid="{97D4E000-A60D-4B7B-B0F1-5C8DFBFD8168}" name="G4 Count" dataDxfId="113" dataCellStyle="Normal"/>
    <tableColumn id="11" xr3:uid="{15675989-EB83-43D2-A0D7-F3DC6FAE2243}" name="Top Words in Tweet in G5" dataDxfId="112" dataCellStyle="Normal"/>
    <tableColumn id="12" xr3:uid="{2789F21D-776F-43C2-B563-471F78AEC3F0}" name="G5 Count" dataDxfId="111" dataCellStyle="Normal"/>
    <tableColumn id="13" xr3:uid="{2961CA39-5487-48E4-8DE3-E97AC54CFA8F}" name="Top Words in Tweet in G6" dataDxfId="110" dataCellStyle="Normal"/>
    <tableColumn id="14" xr3:uid="{C96504DD-D1D1-4A82-ABF7-DD3BA5C7B4F4}" name="G6 Count" dataDxfId="109" dataCellStyle="Normal"/>
    <tableColumn id="15" xr3:uid="{6792C0C2-B320-42DD-8027-E9B1C9BE6864}" name="Top Words in Tweet in G7" dataDxfId="108" dataCellStyle="Normal"/>
    <tableColumn id="16" xr3:uid="{A38AAB85-4228-4765-929D-D199E6B23E3B}" name="G7 Count" dataDxfId="107" dataCellStyle="Normal"/>
    <tableColumn id="17" xr3:uid="{3521BAF7-C0CC-4E88-A042-1AF46758A4EE}" name="Top Words in Tweet in G8" dataDxfId="106" dataCellStyle="Normal"/>
    <tableColumn id="18" xr3:uid="{E44E5CFB-70B1-4508-9A89-4C4B362918BE}" name="G8 Count" dataDxfId="105" dataCellStyle="Normal"/>
    <tableColumn id="19" xr3:uid="{6F93E98D-CD94-4C03-8C60-11F4427F5E29}" name="Top Words in Tweet in G9" dataDxfId="104" dataCellStyle="Normal"/>
    <tableColumn id="20" xr3:uid="{14D5B0C6-F605-49F5-AC22-C8011E643162}" name="G9 Count" dataDxfId="103" dataCellStyle="Normal"/>
    <tableColumn id="21" xr3:uid="{F7D464C1-44AA-4665-B473-8C5D4F2EB037}" name="Top Words in Tweet in G10" dataDxfId="102" dataCellStyle="Normal"/>
    <tableColumn id="22" xr3:uid="{2E510A90-5734-4C99-A675-BE63A70CE583}" name="G10 Count" dataDxfId="101" dataCellStyle="Normal"/>
  </tableColumns>
  <tableStyleInfo name="NodeXL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BFF0908-5572-448E-A53B-2876E2C341FC}" name="TwitterSearchNetworkTopItems_5" displayName="TwitterSearchNetworkTopItems_5" ref="A18:V19" totalsRowShown="0" headerRowDxfId="100" dataDxfId="99" dataCellStyle="Normal">
  <autoFilter ref="A18:V19" xr:uid="{B2726827-1155-4122-8DE9-A789408653D9}"/>
  <tableColumns count="22">
    <tableColumn id="1" xr3:uid="{245B0C7E-BC4A-4DDD-AC36-969F69CF8E97}" name="Top Word Pairs in Tweet in Entire Graph" dataDxfId="98" dataCellStyle="Normal"/>
    <tableColumn id="2" xr3:uid="{8DE680DE-BF99-40C1-B397-9BA3360AF0F9}" name="Entire Graph Count" dataDxfId="97" dataCellStyle="Normal"/>
    <tableColumn id="3" xr3:uid="{5CDA42DA-F181-4056-BDA3-111990A672CA}" name="Top Word Pairs in Tweet in G1" dataDxfId="96" dataCellStyle="Normal"/>
    <tableColumn id="4" xr3:uid="{28B3A96A-3E08-4CF7-B948-9950861CFAA6}" name="G1 Count" dataDxfId="95" dataCellStyle="Normal"/>
    <tableColumn id="5" xr3:uid="{FC4946B0-FE6C-4BD5-AC5D-17D58F3001C0}" name="Top Word Pairs in Tweet in G2" dataDxfId="94" dataCellStyle="Normal"/>
    <tableColumn id="6" xr3:uid="{B5F7CC4C-EFB3-4089-8B61-D6649C6F3729}" name="G2 Count" dataDxfId="93" dataCellStyle="Normal"/>
    <tableColumn id="7" xr3:uid="{81389342-68A2-4E70-87D0-78686FD2C5DA}" name="Top Word Pairs in Tweet in G3" dataDxfId="92" dataCellStyle="Normal"/>
    <tableColumn id="8" xr3:uid="{35D0A3E6-701F-4720-A2B3-A953440F795A}" name="G3 Count" dataDxfId="91" dataCellStyle="Normal"/>
    <tableColumn id="9" xr3:uid="{3A5F7330-85AD-4AC8-A7F6-76CA3737921D}" name="Top Word Pairs in Tweet in G4" dataDxfId="90" dataCellStyle="Normal"/>
    <tableColumn id="10" xr3:uid="{A5E4AC1D-66B1-4D4C-97C7-F1C796043E06}" name="G4 Count" dataDxfId="89" dataCellStyle="Normal"/>
    <tableColumn id="11" xr3:uid="{654902E5-893E-4042-9719-8C32CF9ED7AF}" name="Top Word Pairs in Tweet in G5" dataDxfId="88" dataCellStyle="Normal"/>
    <tableColumn id="12" xr3:uid="{4ADF0F55-DA63-46F3-B893-9FE147C54AA8}" name="G5 Count" dataDxfId="87" dataCellStyle="Normal"/>
    <tableColumn id="13" xr3:uid="{0825CB40-83D4-476E-B2DC-8C41E6FCB390}" name="Top Word Pairs in Tweet in G6" dataDxfId="86" dataCellStyle="Normal"/>
    <tableColumn id="14" xr3:uid="{4DA6C48C-7A1B-409F-83BA-0BAB792D5548}" name="G6 Count" dataDxfId="85" dataCellStyle="Normal"/>
    <tableColumn id="15" xr3:uid="{28E18887-96E1-4768-A651-F6A6612DAF16}" name="Top Word Pairs in Tweet in G7" dataDxfId="84" dataCellStyle="Normal"/>
    <tableColumn id="16" xr3:uid="{5DCE2F47-5029-4147-B593-44D3B2B2AA51}" name="G7 Count" dataDxfId="83" dataCellStyle="Normal"/>
    <tableColumn id="17" xr3:uid="{131825B8-BC99-4AEC-BDBA-620C3552DACD}" name="Top Word Pairs in Tweet in G8" dataDxfId="82" dataCellStyle="Normal"/>
    <tableColumn id="18" xr3:uid="{717C64CB-EF2E-4B01-B0DA-B7422AA5434B}" name="G8 Count" dataDxfId="81" dataCellStyle="Normal"/>
    <tableColumn id="19" xr3:uid="{9259C1E8-DB65-41DE-B187-DC77EFD26B45}" name="Top Word Pairs in Tweet in G9" dataDxfId="80" dataCellStyle="Normal"/>
    <tableColumn id="20" xr3:uid="{DC750A70-6997-4722-80F9-4E4ABFB128D0}" name="G9 Count" dataDxfId="79" dataCellStyle="Normal"/>
    <tableColumn id="21" xr3:uid="{94D3AFB5-F538-46CD-9809-90156B0B4BE9}" name="Top Word Pairs in Tweet in G10" dataDxfId="78" dataCellStyle="Normal"/>
    <tableColumn id="22" xr3:uid="{1EE49D59-E570-4BA9-8C35-00DCB50CA695}" name="G10 Count" dataDxfId="77" dataCellStyle="Normal"/>
  </tableColumns>
  <tableStyleInfo name="NodeXL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621FDC8-12E4-4373-9681-58BE811F7CAA}" name="TwitterSearchNetworkTopItems_6" displayName="TwitterSearchNetworkTopItems_6" ref="A21:V22" totalsRowShown="0" headerRowDxfId="76" dataDxfId="75" dataCellStyle="Normal">
  <autoFilter ref="A21:V22" xr:uid="{E404F9E8-3521-4D81-B351-C07EE5D11EA9}"/>
  <tableColumns count="22">
    <tableColumn id="1" xr3:uid="{0C44170F-69A5-4320-8BA8-71B778B7FF97}" name="Top Replied-To in Entire Graph" dataDxfId="74" dataCellStyle="Normal"/>
    <tableColumn id="2" xr3:uid="{82723AEB-2188-4B38-8BB2-E7C8A80817E1}" name="Entire Graph Count" dataDxfId="73" dataCellStyle="Normal"/>
    <tableColumn id="3" xr3:uid="{8A6F0E22-98FC-4C2D-9E40-B6065632F05F}" name="Top Replied-To in G1" dataDxfId="72" dataCellStyle="Normal"/>
    <tableColumn id="4" xr3:uid="{E4ADB361-8FDD-407F-AF92-6D9C2F157852}" name="G1 Count" dataDxfId="71" dataCellStyle="Normal"/>
    <tableColumn id="5" xr3:uid="{31654103-27D9-444E-8A56-9DDE6B3B5B38}" name="Top Replied-To in G2" dataDxfId="70" dataCellStyle="Normal"/>
    <tableColumn id="6" xr3:uid="{24C610DB-B017-4245-B2D9-D399525B26A5}" name="G2 Count" dataDxfId="69" dataCellStyle="Normal"/>
    <tableColumn id="7" xr3:uid="{311DE88B-93C7-4D6D-9503-BCDE444F0A8F}" name="Top Replied-To in G3" dataDxfId="68" dataCellStyle="Normal"/>
    <tableColumn id="8" xr3:uid="{507118A3-0FA6-47CE-A1BA-30F646DBF117}" name="G3 Count" dataDxfId="67" dataCellStyle="Normal"/>
    <tableColumn id="9" xr3:uid="{74D0D48E-63A9-44B3-935E-13008F77BACF}" name="Top Replied-To in G4" dataDxfId="66" dataCellStyle="Normal"/>
    <tableColumn id="10" xr3:uid="{425570AF-1C8D-476C-90CC-2F8E72BD2BCD}" name="G4 Count" dataDxfId="65" dataCellStyle="Normal"/>
    <tableColumn id="11" xr3:uid="{89138544-E4C4-47AE-9765-35ED9E5E0C80}" name="Top Replied-To in G5" dataDxfId="64" dataCellStyle="Normal"/>
    <tableColumn id="12" xr3:uid="{39A6B576-9B4F-493E-B81A-44851C640DA4}" name="G5 Count" dataDxfId="63" dataCellStyle="Normal"/>
    <tableColumn id="13" xr3:uid="{CB29E142-02C2-4D65-9A01-FEDAA65FDD08}" name="Top Replied-To in G6" dataDxfId="62" dataCellStyle="Normal"/>
    <tableColumn id="14" xr3:uid="{AD64A5B7-1D04-41AD-BDA7-E2F2D805A600}" name="G6 Count" dataDxfId="61" dataCellStyle="Normal"/>
    <tableColumn id="15" xr3:uid="{EDE768D8-A1BF-4491-9B1C-98C7525E2D19}" name="Top Replied-To in G7" dataDxfId="60" dataCellStyle="Normal"/>
    <tableColumn id="16" xr3:uid="{9BF8E1C2-28F1-40AA-ADC4-4448AD6F1CA7}" name="G7 Count" dataDxfId="59" dataCellStyle="Normal"/>
    <tableColumn id="17" xr3:uid="{0CB64EC2-7859-40E2-B077-99425BF5C239}" name="Top Replied-To in G8" dataDxfId="58" dataCellStyle="Normal"/>
    <tableColumn id="18" xr3:uid="{3840B453-FCCF-4283-BB5A-CD90A38C216E}" name="G8 Count" dataDxfId="57" dataCellStyle="Normal"/>
    <tableColumn id="19" xr3:uid="{029C4EF5-1101-413D-A103-ADFCC5A9F0A3}" name="Top Replied-To in G9" dataDxfId="56" dataCellStyle="Normal"/>
    <tableColumn id="20" xr3:uid="{ED957379-E01C-4DE2-BA48-8F30D95B9BDD}" name="G9 Count" dataDxfId="55" dataCellStyle="Normal"/>
    <tableColumn id="21" xr3:uid="{463E5B2D-3897-4EE3-A989-C0C476760844}" name="Top Replied-To in G10" dataDxfId="54" dataCellStyle="Normal"/>
    <tableColumn id="22" xr3:uid="{92E55E3C-521B-4841-97B9-040E4A6F48D4}" name="G10 Count" dataDxfId="53" dataCellStyle="Normal"/>
  </tableColumns>
  <tableStyleInfo name="NodeXL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B83561B-FF3C-474B-A4FA-A82D337AD2CE}" name="TwitterSearchNetworkTopItems_7" displayName="TwitterSearchNetworkTopItems_7" ref="A24:V25" totalsRowShown="0" headerRowDxfId="52" dataDxfId="51" dataCellStyle="Normal">
  <autoFilter ref="A24:V25" xr:uid="{74A89F23-F55C-4D1D-AC55-56F6D4A2AD36}"/>
  <tableColumns count="22">
    <tableColumn id="1" xr3:uid="{9426585C-255E-4B2D-A456-7B0EDA4DACB1}" name="Top Mentioned in Entire Graph" dataDxfId="50" dataCellStyle="Normal"/>
    <tableColumn id="2" xr3:uid="{F04C2F46-03BF-49B3-83ED-D48DE880A395}" name="Entire Graph Count" dataDxfId="49" dataCellStyle="Normal"/>
    <tableColumn id="3" xr3:uid="{9D28B53E-8EA0-4861-BD00-A5C3CE2EB663}" name="Top Mentioned in G1" dataDxfId="48" dataCellStyle="Normal"/>
    <tableColumn id="4" xr3:uid="{47CB3499-C917-4A56-AEAA-18CBD9643DAF}" name="G1 Count" dataDxfId="47" dataCellStyle="Normal"/>
    <tableColumn id="5" xr3:uid="{CD75DD30-A396-4036-9418-D052BD7273A6}" name="Top Mentioned in G2" dataDxfId="46" dataCellStyle="Normal"/>
    <tableColumn id="6" xr3:uid="{AABA0BC1-DD05-4DE9-8E16-C04DD8FAD225}" name="G2 Count" dataDxfId="45" dataCellStyle="Normal"/>
    <tableColumn id="7" xr3:uid="{00A8764F-E14B-4C68-9394-F15D78E9A539}" name="Top Mentioned in G3" dataDxfId="44" dataCellStyle="Normal"/>
    <tableColumn id="8" xr3:uid="{F705F89B-E918-4965-86FB-64DE0B88C005}" name="G3 Count" dataDxfId="43" dataCellStyle="Normal"/>
    <tableColumn id="9" xr3:uid="{8A0D331C-3343-42E4-8375-C1D615BC1279}" name="Top Mentioned in G4" dataDxfId="42" dataCellStyle="Normal"/>
    <tableColumn id="10" xr3:uid="{F43EED49-D295-48E9-AF20-6804473745E9}" name="G4 Count" dataDxfId="41" dataCellStyle="Normal"/>
    <tableColumn id="11" xr3:uid="{4437FB6C-1DB0-4962-91BF-ACCD2EFB405E}" name="Top Mentioned in G5" dataDxfId="40" dataCellStyle="Normal"/>
    <tableColumn id="12" xr3:uid="{54CB4887-065C-4C1C-A119-BF515E7FEF08}" name="G5 Count" dataDxfId="39" dataCellStyle="Normal"/>
    <tableColumn id="13" xr3:uid="{52C51326-ACCF-4F67-BA6A-495B4E8EC909}" name="Top Mentioned in G6" dataDxfId="38" dataCellStyle="Normal"/>
    <tableColumn id="14" xr3:uid="{B65B224C-B7D4-4FF2-A17F-77B4BF313E05}" name="G6 Count" dataDxfId="37" dataCellStyle="Normal"/>
    <tableColumn id="15" xr3:uid="{2C0B0F21-BAF7-4D49-B49B-BB2329F94648}" name="Top Mentioned in G7" dataDxfId="36" dataCellStyle="Normal"/>
    <tableColumn id="16" xr3:uid="{51E82077-F9C3-4D18-8990-662E413AFFF3}" name="G7 Count" dataDxfId="35" dataCellStyle="Normal"/>
    <tableColumn id="17" xr3:uid="{C7AB8EAC-2DDC-48C5-9995-4678380FE898}" name="Top Mentioned in G8" dataDxfId="34" dataCellStyle="Normal"/>
    <tableColumn id="18" xr3:uid="{720F00FC-0774-4E6F-8362-57A6DC8E30B0}" name="G8 Count" dataDxfId="33" dataCellStyle="Normal"/>
    <tableColumn id="19" xr3:uid="{C161D44C-35D8-4CAE-9ACF-737AE81E0012}" name="Top Mentioned in G9" dataDxfId="32" dataCellStyle="Normal"/>
    <tableColumn id="20" xr3:uid="{677826D1-0919-40A5-A453-443F2AD3D1CE}" name="G9 Count" dataDxfId="31" dataCellStyle="Normal"/>
    <tableColumn id="21" xr3:uid="{79744784-8658-4F46-87DE-FF38697CC9BC}" name="Top Mentioned in G10" dataDxfId="30" dataCellStyle="Normal"/>
    <tableColumn id="22" xr3:uid="{7725FFC9-4888-40FC-9873-7147850D946B}" name="G10 Count" dataDxfId="29" dataCellStyle="Normal"/>
  </tableColumns>
  <tableStyleInfo name="NodeXL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E25276A-C0B1-47AB-8EF7-0DA6ADB9CBC3}" name="TwitterSearchNetworkTopItems_8" displayName="TwitterSearchNetworkTopItems_8" ref="A27:V28" totalsRowShown="0" headerRowDxfId="28" dataDxfId="27" dataCellStyle="Normal">
  <autoFilter ref="A27:V28" xr:uid="{5004D8C8-BF3E-4F2C-8695-085B2AA69320}"/>
  <tableColumns count="22">
    <tableColumn id="1" xr3:uid="{ACB8DB20-2C84-44D7-8DC7-B3D1A5FA8460}" name="Top Tweeters in Entire Graph" dataDxfId="26" dataCellStyle="Normal"/>
    <tableColumn id="2" xr3:uid="{A9D0B970-16B1-4DFC-8BFC-F956A3D0D4C1}" name="Entire Graph Count" dataDxfId="25" dataCellStyle="Normal"/>
    <tableColumn id="3" xr3:uid="{83E10B8D-3761-43D3-BC63-517B66D49E18}" name="Top Tweeters in G1" dataDxfId="24" dataCellStyle="Normal"/>
    <tableColumn id="4" xr3:uid="{0643C61E-8C73-4666-B771-3505DF72469B}" name="G1 Count" dataDxfId="23" dataCellStyle="Normal"/>
    <tableColumn id="5" xr3:uid="{F7FDDE11-1BD7-4381-AC8C-63034EBA9231}" name="Top Tweeters in G2" dataDxfId="22" dataCellStyle="Normal"/>
    <tableColumn id="6" xr3:uid="{752641AB-8335-4A69-90BE-D047FCEA0B81}" name="G2 Count" dataDxfId="21" dataCellStyle="Normal"/>
    <tableColumn id="7" xr3:uid="{9313031A-094A-4E7D-BA9D-FED42EC8F332}" name="Top Tweeters in G3" dataDxfId="20" dataCellStyle="Normal"/>
    <tableColumn id="8" xr3:uid="{DE51FB15-14A2-4B0F-B360-677292E14360}" name="G3 Count" dataDxfId="19" dataCellStyle="Normal"/>
    <tableColumn id="9" xr3:uid="{8C041CDF-88C2-43F0-904B-A3BEC732FFFB}" name="Top Tweeters in G4" dataDxfId="18" dataCellStyle="Normal"/>
    <tableColumn id="10" xr3:uid="{2112C0B9-E122-4EBD-9D6D-8E8AA7D5E566}" name="G4 Count" dataDxfId="17" dataCellStyle="Normal"/>
    <tableColumn id="11" xr3:uid="{A80E9116-AD78-4E8B-91DA-549A3FB16885}" name="Top Tweeters in G5" dataDxfId="16" dataCellStyle="Normal"/>
    <tableColumn id="12" xr3:uid="{B048C932-BD37-41D9-91D5-4D2FF528D8EB}" name="G5 Count" dataDxfId="15" dataCellStyle="Normal"/>
    <tableColumn id="13" xr3:uid="{44D98B28-2C40-4793-BBDA-320862C4C538}" name="Top Tweeters in G6" dataDxfId="14" dataCellStyle="Normal"/>
    <tableColumn id="14" xr3:uid="{E123BEF9-6976-4F37-B457-4A54AE73E01B}" name="G6 Count" dataDxfId="13" dataCellStyle="Normal"/>
    <tableColumn id="15" xr3:uid="{EFAD9100-7CD8-444E-9AD7-359AB768BFA3}" name="Top Tweeters in G7" dataDxfId="12" dataCellStyle="Normal"/>
    <tableColumn id="16" xr3:uid="{F12B13F6-AC1F-4FBD-BAB5-3F0E5A57B721}" name="G7 Count" dataDxfId="11" dataCellStyle="Normal"/>
    <tableColumn id="17" xr3:uid="{B023BAD0-6FA8-4906-BB8B-9EF697973DDB}" name="Top Tweeters in G8" dataDxfId="10" dataCellStyle="Normal"/>
    <tableColumn id="18" xr3:uid="{302D8BED-EA0B-47C3-B21D-3BB0AD5D1150}" name="G8 Count" dataDxfId="9" dataCellStyle="Normal"/>
    <tableColumn id="19" xr3:uid="{D9BA5042-890F-413D-A26E-CB8CAE9FEF85}" name="Top Tweeters in G9" dataDxfId="8" dataCellStyle="Normal"/>
    <tableColumn id="20" xr3:uid="{4CCBD5C1-672C-49CE-B35B-3C436BD11A59}" name="G9 Count" dataDxfId="7" dataCellStyle="Normal"/>
    <tableColumn id="21" xr3:uid="{8CADB8C1-6196-4A3B-9D30-53D88652A611}" name="Top Tweeters in G10" dataDxfId="6" dataCellStyle="Normal"/>
    <tableColumn id="22" xr3:uid="{99FA9565-A0F1-4FB5-BD59-C3CBD0E5DFF3}" name="G10 Count" dataDxfId="5" dataCellStyle="Normal"/>
  </tableColumns>
  <tableStyleInfo name="NodeXL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8CFBCCB-35CD-416C-8618-E43AAC78F243}" name="GroupEdges" displayName="GroupEdges" ref="A2:C520" totalsRowShown="0" headerRowDxfId="4" dataDxfId="3" dataCellStyle="NodeXL Required">
  <autoFilter ref="A2:C520" xr:uid="{F6DCD221-4725-40D3-AF89-5BBE7A6F8D54}"/>
  <tableColumns count="3">
    <tableColumn id="1" xr3:uid="{1041D0AB-B441-404F-B77C-1C7D2206BDF6}" name="Group 1" dataDxfId="2" dataCellStyle="NodeXL Required"/>
    <tableColumn id="2" xr3:uid="{2FDD4B08-01E6-4A26-9241-8A564754A0E4}" name="Group 2" dataDxfId="1" dataCellStyle="NodeXL Required"/>
    <tableColumn id="3" xr3:uid="{EA2AEC5A-A2E8-4210-AA82-F218A2BB10D5}" name="Edges" dataDxfId="0" dataCellStyle="NodeXL Graph Metric"/>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table" Target="../tables/table11.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3591"/>
  <sheetViews>
    <sheetView workbookViewId="0">
      <pane xSplit="2" ySplit="2" topLeftCell="C3146" activePane="bottomRight" state="frozen"/>
      <selection pane="topRight" activeCell="C1" sqref="C1"/>
      <selection pane="bottomLeft" activeCell="A3" sqref="A3"/>
      <selection pane="bottomRight" activeCell="A2" sqref="A2:N2"/>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customWidth="1"/>
    <col min="12" max="12" width="11" hidden="1" customWidth="1"/>
    <col min="13" max="13" width="10.81640625" hidden="1" customWidth="1"/>
    <col min="14" max="14" width="16" bestFit="1" customWidth="1"/>
  </cols>
  <sheetData>
    <row r="1" spans="1:14" x14ac:dyDescent="0.35">
      <c r="C1" s="18" t="s">
        <v>40</v>
      </c>
      <c r="D1" s="19"/>
      <c r="E1" s="19"/>
      <c r="F1" s="19"/>
      <c r="G1" s="18"/>
      <c r="H1" s="16" t="s">
        <v>44</v>
      </c>
      <c r="I1" s="64"/>
      <c r="J1" s="64"/>
      <c r="K1" s="35" t="s">
        <v>43</v>
      </c>
      <c r="L1" s="20" t="s">
        <v>41</v>
      </c>
      <c r="M1" s="20"/>
      <c r="N1" s="17" t="s">
        <v>42</v>
      </c>
    </row>
    <row r="2" spans="1:14" ht="30" customHeight="1" x14ac:dyDescent="0.35">
      <c r="A2" s="11" t="s">
        <v>0</v>
      </c>
      <c r="B2" s="11" t="s">
        <v>1</v>
      </c>
      <c r="C2" s="13" t="s">
        <v>2</v>
      </c>
      <c r="D2" s="13" t="s">
        <v>3</v>
      </c>
      <c r="E2" s="13" t="s">
        <v>130</v>
      </c>
      <c r="F2" s="13" t="s">
        <v>4</v>
      </c>
      <c r="G2" s="13" t="s">
        <v>11</v>
      </c>
      <c r="H2" s="11" t="s">
        <v>47</v>
      </c>
      <c r="I2" s="13" t="s">
        <v>160</v>
      </c>
      <c r="J2" s="13" t="s">
        <v>161</v>
      </c>
      <c r="K2" s="13" t="s">
        <v>165</v>
      </c>
      <c r="L2" s="13" t="s">
        <v>12</v>
      </c>
      <c r="M2" s="13" t="s">
        <v>39</v>
      </c>
      <c r="N2" s="13" t="s">
        <v>26</v>
      </c>
    </row>
    <row r="3" spans="1:14" ht="15" customHeight="1" x14ac:dyDescent="0.35">
      <c r="A3" t="s">
        <v>174</v>
      </c>
      <c r="B3" t="s">
        <v>175</v>
      </c>
      <c r="C3" s="53"/>
      <c r="D3" s="54"/>
      <c r="E3" s="65"/>
      <c r="F3" s="55"/>
      <c r="G3" s="53"/>
      <c r="H3" s="57"/>
      <c r="I3" s="56"/>
      <c r="J3" s="56"/>
      <c r="K3" s="67"/>
      <c r="L3" s="62">
        <v>3</v>
      </c>
      <c r="M3" s="62" t="b">
        <f t="shared" ref="M3:M66" si="0" xml:space="preserve"> IF(AND(TRUE), TRUE, FALSE)</f>
        <v>1</v>
      </c>
      <c r="N3" s="63"/>
    </row>
    <row r="4" spans="1:14" ht="15" customHeight="1" x14ac:dyDescent="0.35">
      <c r="A4" t="s">
        <v>174</v>
      </c>
      <c r="B4" t="s">
        <v>176</v>
      </c>
      <c r="C4" s="53"/>
      <c r="D4" s="54"/>
      <c r="E4" s="53"/>
      <c r="F4" s="55"/>
      <c r="G4" s="53"/>
      <c r="H4" s="57"/>
      <c r="I4" s="56"/>
      <c r="J4" s="56"/>
      <c r="K4" s="67"/>
      <c r="L4" s="62">
        <v>4</v>
      </c>
      <c r="M4" s="62" t="b">
        <f t="shared" si="0"/>
        <v>1</v>
      </c>
      <c r="N4" s="63"/>
    </row>
    <row r="5" spans="1:14" x14ac:dyDescent="0.35">
      <c r="A5" t="s">
        <v>174</v>
      </c>
      <c r="B5" t="s">
        <v>177</v>
      </c>
      <c r="C5" s="53"/>
      <c r="D5" s="54"/>
      <c r="E5" s="53"/>
      <c r="F5" s="55"/>
      <c r="G5" s="53"/>
      <c r="H5" s="57"/>
      <c r="I5" s="56"/>
      <c r="J5" s="56"/>
      <c r="K5" s="67"/>
      <c r="L5" s="62">
        <v>5</v>
      </c>
      <c r="M5" s="62" t="b">
        <f t="shared" si="0"/>
        <v>1</v>
      </c>
      <c r="N5" s="63"/>
    </row>
    <row r="6" spans="1:14" x14ac:dyDescent="0.35">
      <c r="A6" t="s">
        <v>178</v>
      </c>
      <c r="B6" t="s">
        <v>179</v>
      </c>
      <c r="C6" s="53"/>
      <c r="D6" s="54"/>
      <c r="E6" s="53"/>
      <c r="F6" s="55"/>
      <c r="G6" s="53"/>
      <c r="H6" s="57"/>
      <c r="I6" s="56"/>
      <c r="J6" s="56"/>
      <c r="K6" s="67"/>
      <c r="L6" s="62">
        <v>6</v>
      </c>
      <c r="M6" s="62" t="b">
        <f t="shared" si="0"/>
        <v>1</v>
      </c>
      <c r="N6" s="63"/>
    </row>
    <row r="7" spans="1:14" x14ac:dyDescent="0.35">
      <c r="A7" t="s">
        <v>178</v>
      </c>
      <c r="B7" t="s">
        <v>180</v>
      </c>
      <c r="C7" s="53"/>
      <c r="D7" s="54"/>
      <c r="E7" s="53"/>
      <c r="F7" s="55"/>
      <c r="G7" s="53"/>
      <c r="H7" s="57"/>
      <c r="I7" s="56"/>
      <c r="J7" s="56"/>
      <c r="K7" s="67"/>
      <c r="L7" s="62">
        <v>7</v>
      </c>
      <c r="M7" s="62" t="b">
        <f t="shared" si="0"/>
        <v>1</v>
      </c>
      <c r="N7" s="63"/>
    </row>
    <row r="8" spans="1:14" x14ac:dyDescent="0.35">
      <c r="A8" t="s">
        <v>178</v>
      </c>
      <c r="B8" t="s">
        <v>181</v>
      </c>
      <c r="C8" s="53"/>
      <c r="D8" s="54"/>
      <c r="E8" s="53"/>
      <c r="F8" s="55"/>
      <c r="G8" s="53"/>
      <c r="H8" s="57"/>
      <c r="I8" s="56"/>
      <c r="J8" s="56"/>
      <c r="K8" s="67"/>
      <c r="L8" s="62">
        <v>8</v>
      </c>
      <c r="M8" s="62" t="b">
        <f t="shared" si="0"/>
        <v>1</v>
      </c>
      <c r="N8" s="63"/>
    </row>
    <row r="9" spans="1:14" x14ac:dyDescent="0.35">
      <c r="A9" t="s">
        <v>174</v>
      </c>
      <c r="B9" t="s">
        <v>182</v>
      </c>
      <c r="C9" s="53"/>
      <c r="D9" s="54"/>
      <c r="E9" s="53"/>
      <c r="F9" s="55"/>
      <c r="G9" s="53"/>
      <c r="H9" s="57"/>
      <c r="I9" s="56"/>
      <c r="J9" s="56"/>
      <c r="K9" s="67"/>
      <c r="L9" s="62">
        <v>9</v>
      </c>
      <c r="M9" s="62" t="b">
        <f t="shared" si="0"/>
        <v>1</v>
      </c>
      <c r="N9" s="63"/>
    </row>
    <row r="10" spans="1:14" x14ac:dyDescent="0.35">
      <c r="A10" t="s">
        <v>174</v>
      </c>
      <c r="B10" t="s">
        <v>176</v>
      </c>
      <c r="C10" s="53"/>
      <c r="D10" s="54"/>
      <c r="E10" s="53"/>
      <c r="F10" s="55"/>
      <c r="G10" s="53"/>
      <c r="H10" s="57"/>
      <c r="I10" s="56"/>
      <c r="J10" s="56"/>
      <c r="K10" s="67"/>
      <c r="L10" s="62">
        <v>10</v>
      </c>
      <c r="M10" s="62" t="b">
        <f t="shared" si="0"/>
        <v>1</v>
      </c>
      <c r="N10" s="63"/>
    </row>
    <row r="11" spans="1:14" x14ac:dyDescent="0.35">
      <c r="A11" t="s">
        <v>183</v>
      </c>
      <c r="B11" t="s">
        <v>184</v>
      </c>
      <c r="C11" s="53"/>
      <c r="D11" s="54"/>
      <c r="E11" s="53"/>
      <c r="F11" s="55"/>
      <c r="G11" s="53"/>
      <c r="H11" s="57"/>
      <c r="I11" s="56"/>
      <c r="J11" s="56"/>
      <c r="K11" s="67"/>
      <c r="L11" s="62">
        <v>11</v>
      </c>
      <c r="M11" s="62" t="b">
        <f t="shared" si="0"/>
        <v>1</v>
      </c>
      <c r="N11" s="63"/>
    </row>
    <row r="12" spans="1:14" x14ac:dyDescent="0.35">
      <c r="A12" t="s">
        <v>183</v>
      </c>
      <c r="B12" t="s">
        <v>185</v>
      </c>
      <c r="C12" s="53"/>
      <c r="D12" s="54"/>
      <c r="E12" s="53"/>
      <c r="F12" s="55"/>
      <c r="G12" s="53"/>
      <c r="H12" s="57"/>
      <c r="I12" s="56"/>
      <c r="J12" s="56"/>
      <c r="K12" s="67"/>
      <c r="L12" s="62">
        <v>12</v>
      </c>
      <c r="M12" s="62" t="b">
        <f t="shared" si="0"/>
        <v>1</v>
      </c>
      <c r="N12" s="63"/>
    </row>
    <row r="13" spans="1:14" x14ac:dyDescent="0.35">
      <c r="A13" t="s">
        <v>183</v>
      </c>
      <c r="B13" t="s">
        <v>186</v>
      </c>
      <c r="C13" s="53"/>
      <c r="D13" s="54"/>
      <c r="E13" s="53"/>
      <c r="F13" s="55"/>
      <c r="G13" s="53"/>
      <c r="H13" s="57"/>
      <c r="I13" s="56"/>
      <c r="J13" s="56"/>
      <c r="K13" s="67"/>
      <c r="L13" s="62">
        <v>13</v>
      </c>
      <c r="M13" s="62" t="b">
        <f t="shared" si="0"/>
        <v>1</v>
      </c>
      <c r="N13" s="63"/>
    </row>
    <row r="14" spans="1:14" x14ac:dyDescent="0.35">
      <c r="A14" t="s">
        <v>183</v>
      </c>
      <c r="B14" t="s">
        <v>187</v>
      </c>
      <c r="C14" s="53"/>
      <c r="D14" s="54"/>
      <c r="E14" s="53"/>
      <c r="F14" s="55"/>
      <c r="G14" s="53"/>
      <c r="H14" s="57"/>
      <c r="I14" s="56"/>
      <c r="J14" s="56"/>
      <c r="K14" s="67"/>
      <c r="L14" s="62">
        <v>14</v>
      </c>
      <c r="M14" s="62" t="b">
        <f t="shared" si="0"/>
        <v>1</v>
      </c>
      <c r="N14" s="63"/>
    </row>
    <row r="15" spans="1:14" x14ac:dyDescent="0.35">
      <c r="A15" t="s">
        <v>183</v>
      </c>
      <c r="B15" t="s">
        <v>188</v>
      </c>
      <c r="C15" s="53"/>
      <c r="D15" s="54"/>
      <c r="E15" s="53"/>
      <c r="F15" s="55"/>
      <c r="G15" s="53"/>
      <c r="H15" s="57"/>
      <c r="I15" s="56"/>
      <c r="J15" s="56"/>
      <c r="K15" s="67"/>
      <c r="L15" s="62">
        <v>15</v>
      </c>
      <c r="M15" s="62" t="b">
        <f t="shared" si="0"/>
        <v>1</v>
      </c>
      <c r="N15" s="63"/>
    </row>
    <row r="16" spans="1:14" x14ac:dyDescent="0.35">
      <c r="A16" t="s">
        <v>189</v>
      </c>
      <c r="B16" t="s">
        <v>190</v>
      </c>
      <c r="C16" s="53"/>
      <c r="D16" s="54"/>
      <c r="E16" s="53"/>
      <c r="F16" s="55"/>
      <c r="G16" s="53"/>
      <c r="H16" s="57"/>
      <c r="I16" s="56"/>
      <c r="J16" s="56"/>
      <c r="K16" s="67"/>
      <c r="L16" s="62">
        <v>16</v>
      </c>
      <c r="M16" s="62" t="b">
        <f t="shared" si="0"/>
        <v>1</v>
      </c>
      <c r="N16" s="63"/>
    </row>
    <row r="17" spans="1:14" x14ac:dyDescent="0.35">
      <c r="A17" t="s">
        <v>191</v>
      </c>
      <c r="B17" t="s">
        <v>192</v>
      </c>
      <c r="C17" s="53"/>
      <c r="D17" s="54"/>
      <c r="E17" s="53"/>
      <c r="F17" s="55"/>
      <c r="G17" s="53"/>
      <c r="H17" s="57"/>
      <c r="I17" s="56"/>
      <c r="J17" s="56"/>
      <c r="K17" s="67"/>
      <c r="L17" s="62">
        <v>17</v>
      </c>
      <c r="M17" s="62" t="b">
        <f t="shared" si="0"/>
        <v>1</v>
      </c>
      <c r="N17" s="63"/>
    </row>
    <row r="18" spans="1:14" x14ac:dyDescent="0.35">
      <c r="A18" t="s">
        <v>191</v>
      </c>
      <c r="B18" t="s">
        <v>192</v>
      </c>
      <c r="C18" s="53"/>
      <c r="D18" s="54"/>
      <c r="E18" s="53"/>
      <c r="F18" s="55"/>
      <c r="G18" s="53"/>
      <c r="H18" s="57"/>
      <c r="I18" s="56"/>
      <c r="J18" s="56"/>
      <c r="K18" s="67"/>
      <c r="L18" s="62">
        <v>18</v>
      </c>
      <c r="M18" s="62" t="b">
        <f t="shared" si="0"/>
        <v>1</v>
      </c>
      <c r="N18" s="63"/>
    </row>
    <row r="19" spans="1:14" x14ac:dyDescent="0.35">
      <c r="A19" t="s">
        <v>193</v>
      </c>
      <c r="B19" t="s">
        <v>194</v>
      </c>
      <c r="C19" s="53"/>
      <c r="D19" s="54"/>
      <c r="E19" s="53"/>
      <c r="F19" s="55"/>
      <c r="G19" s="53"/>
      <c r="H19" s="57"/>
      <c r="I19" s="56"/>
      <c r="J19" s="56"/>
      <c r="K19" s="67"/>
      <c r="L19" s="62">
        <v>19</v>
      </c>
      <c r="M19" s="62" t="b">
        <f t="shared" si="0"/>
        <v>1</v>
      </c>
      <c r="N19" s="63"/>
    </row>
    <row r="20" spans="1:14" x14ac:dyDescent="0.35">
      <c r="A20" t="s">
        <v>193</v>
      </c>
      <c r="B20" t="s">
        <v>195</v>
      </c>
      <c r="C20" s="53"/>
      <c r="D20" s="54"/>
      <c r="E20" s="53"/>
      <c r="F20" s="55"/>
      <c r="G20" s="53"/>
      <c r="H20" s="57"/>
      <c r="I20" s="56"/>
      <c r="J20" s="56"/>
      <c r="K20" s="67"/>
      <c r="L20" s="62">
        <v>20</v>
      </c>
      <c r="M20" s="62" t="b">
        <f t="shared" si="0"/>
        <v>1</v>
      </c>
      <c r="N20" s="63"/>
    </row>
    <row r="21" spans="1:14" x14ac:dyDescent="0.35">
      <c r="A21" t="s">
        <v>196</v>
      </c>
      <c r="B21" t="s">
        <v>197</v>
      </c>
      <c r="C21" s="53"/>
      <c r="D21" s="54"/>
      <c r="E21" s="53"/>
      <c r="F21" s="55"/>
      <c r="G21" s="53"/>
      <c r="H21" s="57"/>
      <c r="I21" s="56"/>
      <c r="J21" s="56"/>
      <c r="K21" s="67"/>
      <c r="L21" s="62">
        <v>21</v>
      </c>
      <c r="M21" s="62" t="b">
        <f t="shared" si="0"/>
        <v>1</v>
      </c>
      <c r="N21" s="63"/>
    </row>
    <row r="22" spans="1:14" x14ac:dyDescent="0.35">
      <c r="A22" t="s">
        <v>196</v>
      </c>
      <c r="B22" t="s">
        <v>198</v>
      </c>
      <c r="C22" s="53"/>
      <c r="D22" s="54"/>
      <c r="E22" s="53"/>
      <c r="F22" s="55"/>
      <c r="G22" s="53"/>
      <c r="H22" s="57"/>
      <c r="I22" s="56"/>
      <c r="J22" s="56"/>
      <c r="K22" s="67"/>
      <c r="L22" s="62">
        <v>22</v>
      </c>
      <c r="M22" s="62" t="b">
        <f t="shared" si="0"/>
        <v>1</v>
      </c>
      <c r="N22" s="63"/>
    </row>
    <row r="23" spans="1:14" x14ac:dyDescent="0.35">
      <c r="A23" t="s">
        <v>196</v>
      </c>
      <c r="B23" t="s">
        <v>199</v>
      </c>
      <c r="C23" s="53"/>
      <c r="D23" s="54"/>
      <c r="E23" s="53"/>
      <c r="F23" s="55"/>
      <c r="G23" s="53"/>
      <c r="H23" s="57"/>
      <c r="I23" s="56"/>
      <c r="J23" s="56"/>
      <c r="K23" s="67"/>
      <c r="L23" s="62">
        <v>23</v>
      </c>
      <c r="M23" s="62" t="b">
        <f t="shared" si="0"/>
        <v>1</v>
      </c>
      <c r="N23" s="63"/>
    </row>
    <row r="24" spans="1:14" x14ac:dyDescent="0.35">
      <c r="A24" t="s">
        <v>200</v>
      </c>
      <c r="B24" t="s">
        <v>201</v>
      </c>
      <c r="C24" s="53"/>
      <c r="D24" s="54"/>
      <c r="E24" s="53"/>
      <c r="F24" s="55"/>
      <c r="G24" s="53"/>
      <c r="H24" s="57"/>
      <c r="I24" s="56"/>
      <c r="J24" s="56"/>
      <c r="K24" s="67"/>
      <c r="L24" s="62">
        <v>24</v>
      </c>
      <c r="M24" s="62" t="b">
        <f t="shared" si="0"/>
        <v>1</v>
      </c>
      <c r="N24" s="63"/>
    </row>
    <row r="25" spans="1:14" x14ac:dyDescent="0.35">
      <c r="A25" t="s">
        <v>200</v>
      </c>
      <c r="B25" t="s">
        <v>202</v>
      </c>
      <c r="C25" s="53"/>
      <c r="D25" s="54"/>
      <c r="E25" s="53"/>
      <c r="F25" s="55"/>
      <c r="G25" s="53"/>
      <c r="H25" s="57"/>
      <c r="I25" s="56"/>
      <c r="J25" s="56"/>
      <c r="K25" s="67"/>
      <c r="L25" s="62">
        <v>25</v>
      </c>
      <c r="M25" s="62" t="b">
        <f t="shared" si="0"/>
        <v>1</v>
      </c>
      <c r="N25" s="63"/>
    </row>
    <row r="26" spans="1:14" x14ac:dyDescent="0.35">
      <c r="A26" t="s">
        <v>200</v>
      </c>
      <c r="B26" t="s">
        <v>203</v>
      </c>
      <c r="C26" s="53"/>
      <c r="D26" s="54"/>
      <c r="E26" s="53"/>
      <c r="F26" s="55"/>
      <c r="G26" s="53"/>
      <c r="H26" s="57"/>
      <c r="I26" s="56"/>
      <c r="J26" s="56"/>
      <c r="K26" s="67"/>
      <c r="L26" s="62">
        <v>26</v>
      </c>
      <c r="M26" s="62" t="b">
        <f t="shared" si="0"/>
        <v>1</v>
      </c>
      <c r="N26" s="63"/>
    </row>
    <row r="27" spans="1:14" x14ac:dyDescent="0.35">
      <c r="A27" t="s">
        <v>200</v>
      </c>
      <c r="B27" t="s">
        <v>204</v>
      </c>
      <c r="C27" s="53"/>
      <c r="D27" s="54"/>
      <c r="E27" s="53"/>
      <c r="F27" s="55"/>
      <c r="G27" s="53"/>
      <c r="H27" s="57"/>
      <c r="I27" s="56"/>
      <c r="J27" s="56"/>
      <c r="K27" s="67"/>
      <c r="L27" s="62">
        <v>27</v>
      </c>
      <c r="M27" s="62" t="b">
        <f t="shared" si="0"/>
        <v>1</v>
      </c>
      <c r="N27" s="63"/>
    </row>
    <row r="28" spans="1:14" x14ac:dyDescent="0.35">
      <c r="A28" t="s">
        <v>200</v>
      </c>
      <c r="B28" t="s">
        <v>205</v>
      </c>
      <c r="C28" s="53"/>
      <c r="D28" s="54"/>
      <c r="E28" s="53"/>
      <c r="F28" s="55"/>
      <c r="G28" s="53"/>
      <c r="H28" s="57"/>
      <c r="I28" s="56"/>
      <c r="J28" s="56"/>
      <c r="K28" s="67"/>
      <c r="L28" s="62">
        <v>28</v>
      </c>
      <c r="M28" s="62" t="b">
        <f t="shared" si="0"/>
        <v>1</v>
      </c>
      <c r="N28" s="63"/>
    </row>
    <row r="29" spans="1:14" x14ac:dyDescent="0.35">
      <c r="A29" t="s">
        <v>200</v>
      </c>
      <c r="B29" t="s">
        <v>206</v>
      </c>
      <c r="C29" s="53"/>
      <c r="D29" s="54"/>
      <c r="E29" s="53"/>
      <c r="F29" s="55"/>
      <c r="G29" s="53"/>
      <c r="H29" s="57"/>
      <c r="I29" s="56"/>
      <c r="J29" s="56"/>
      <c r="K29" s="67"/>
      <c r="L29" s="62">
        <v>29</v>
      </c>
      <c r="M29" s="62" t="b">
        <f t="shared" si="0"/>
        <v>1</v>
      </c>
      <c r="N29" s="63"/>
    </row>
    <row r="30" spans="1:14" x14ac:dyDescent="0.35">
      <c r="A30" t="s">
        <v>207</v>
      </c>
      <c r="B30" t="s">
        <v>208</v>
      </c>
      <c r="C30" s="53"/>
      <c r="D30" s="54"/>
      <c r="E30" s="53"/>
      <c r="F30" s="55"/>
      <c r="G30" s="53"/>
      <c r="H30" s="57"/>
      <c r="I30" s="56"/>
      <c r="J30" s="56"/>
      <c r="K30" s="67"/>
      <c r="L30" s="62">
        <v>30</v>
      </c>
      <c r="M30" s="62" t="b">
        <f t="shared" si="0"/>
        <v>1</v>
      </c>
      <c r="N30" s="63"/>
    </row>
    <row r="31" spans="1:14" x14ac:dyDescent="0.35">
      <c r="A31" t="s">
        <v>209</v>
      </c>
      <c r="B31" t="s">
        <v>210</v>
      </c>
      <c r="C31" s="53"/>
      <c r="D31" s="54"/>
      <c r="E31" s="53"/>
      <c r="F31" s="55"/>
      <c r="G31" s="53"/>
      <c r="H31" s="57"/>
      <c r="I31" s="56"/>
      <c r="J31" s="56"/>
      <c r="K31" s="67"/>
      <c r="L31" s="62">
        <v>31</v>
      </c>
      <c r="M31" s="62" t="b">
        <f t="shared" si="0"/>
        <v>1</v>
      </c>
      <c r="N31" s="63"/>
    </row>
    <row r="32" spans="1:14" x14ac:dyDescent="0.35">
      <c r="A32" t="s">
        <v>211</v>
      </c>
      <c r="B32" t="s">
        <v>212</v>
      </c>
      <c r="C32" s="53"/>
      <c r="D32" s="54"/>
      <c r="E32" s="53"/>
      <c r="F32" s="55"/>
      <c r="G32" s="53"/>
      <c r="H32" s="57"/>
      <c r="I32" s="56"/>
      <c r="J32" s="56"/>
      <c r="K32" s="67"/>
      <c r="L32" s="62">
        <v>32</v>
      </c>
      <c r="M32" s="62" t="b">
        <f t="shared" si="0"/>
        <v>1</v>
      </c>
      <c r="N32" s="63"/>
    </row>
    <row r="33" spans="1:14" x14ac:dyDescent="0.35">
      <c r="A33" t="s">
        <v>213</v>
      </c>
      <c r="B33" t="s">
        <v>190</v>
      </c>
      <c r="C33" s="53"/>
      <c r="D33" s="54"/>
      <c r="E33" s="53"/>
      <c r="F33" s="55"/>
      <c r="G33" s="53"/>
      <c r="H33" s="57"/>
      <c r="I33" s="56"/>
      <c r="J33" s="56"/>
      <c r="K33" s="67"/>
      <c r="L33" s="62">
        <v>33</v>
      </c>
      <c r="M33" s="62" t="b">
        <f t="shared" si="0"/>
        <v>1</v>
      </c>
      <c r="N33" s="63"/>
    </row>
    <row r="34" spans="1:14" x14ac:dyDescent="0.35">
      <c r="A34" t="s">
        <v>213</v>
      </c>
      <c r="B34" t="s">
        <v>214</v>
      </c>
      <c r="C34" s="53"/>
      <c r="D34" s="54"/>
      <c r="E34" s="53"/>
      <c r="F34" s="55"/>
      <c r="G34" s="53"/>
      <c r="H34" s="57"/>
      <c r="I34" s="56"/>
      <c r="J34" s="56"/>
      <c r="K34" s="67"/>
      <c r="L34" s="62">
        <v>34</v>
      </c>
      <c r="M34" s="62" t="b">
        <f t="shared" si="0"/>
        <v>1</v>
      </c>
      <c r="N34" s="63"/>
    </row>
    <row r="35" spans="1:14" x14ac:dyDescent="0.35">
      <c r="A35" t="s">
        <v>215</v>
      </c>
      <c r="B35" t="s">
        <v>192</v>
      </c>
      <c r="C35" s="53"/>
      <c r="D35" s="54"/>
      <c r="E35" s="53"/>
      <c r="F35" s="55"/>
      <c r="G35" s="53"/>
      <c r="H35" s="57"/>
      <c r="I35" s="56"/>
      <c r="J35" s="56"/>
      <c r="K35" s="67"/>
      <c r="L35" s="62">
        <v>35</v>
      </c>
      <c r="M35" s="62" t="b">
        <f t="shared" si="0"/>
        <v>1</v>
      </c>
      <c r="N35" s="63"/>
    </row>
    <row r="36" spans="1:14" x14ac:dyDescent="0.35">
      <c r="A36" t="s">
        <v>216</v>
      </c>
      <c r="B36" t="s">
        <v>217</v>
      </c>
      <c r="C36" s="53"/>
      <c r="D36" s="54"/>
      <c r="E36" s="53"/>
      <c r="F36" s="55"/>
      <c r="G36" s="53"/>
      <c r="H36" s="57"/>
      <c r="I36" s="56"/>
      <c r="J36" s="56"/>
      <c r="K36" s="67"/>
      <c r="L36" s="62">
        <v>36</v>
      </c>
      <c r="M36" s="62" t="b">
        <f t="shared" si="0"/>
        <v>1</v>
      </c>
      <c r="N36" s="63"/>
    </row>
    <row r="37" spans="1:14" x14ac:dyDescent="0.35">
      <c r="A37" t="s">
        <v>216</v>
      </c>
      <c r="B37" t="s">
        <v>218</v>
      </c>
      <c r="C37" s="53"/>
      <c r="D37" s="54"/>
      <c r="E37" s="53"/>
      <c r="F37" s="55"/>
      <c r="G37" s="53"/>
      <c r="H37" s="57"/>
      <c r="I37" s="56"/>
      <c r="J37" s="56"/>
      <c r="K37" s="67"/>
      <c r="L37" s="62">
        <v>37</v>
      </c>
      <c r="M37" s="62" t="b">
        <f t="shared" si="0"/>
        <v>1</v>
      </c>
      <c r="N37" s="63"/>
    </row>
    <row r="38" spans="1:14" x14ac:dyDescent="0.35">
      <c r="A38" t="s">
        <v>216</v>
      </c>
      <c r="B38" t="s">
        <v>219</v>
      </c>
      <c r="C38" s="53"/>
      <c r="D38" s="54"/>
      <c r="E38" s="53"/>
      <c r="F38" s="55"/>
      <c r="G38" s="53"/>
      <c r="H38" s="57"/>
      <c r="I38" s="56"/>
      <c r="J38" s="56"/>
      <c r="K38" s="67"/>
      <c r="L38" s="62">
        <v>38</v>
      </c>
      <c r="M38" s="62" t="b">
        <f t="shared" si="0"/>
        <v>1</v>
      </c>
      <c r="N38" s="63"/>
    </row>
    <row r="39" spans="1:14" x14ac:dyDescent="0.35">
      <c r="A39" t="s">
        <v>220</v>
      </c>
      <c r="B39" t="s">
        <v>221</v>
      </c>
      <c r="C39" s="53"/>
      <c r="D39" s="54"/>
      <c r="E39" s="53"/>
      <c r="F39" s="55"/>
      <c r="G39" s="53"/>
      <c r="H39" s="57"/>
      <c r="I39" s="56"/>
      <c r="J39" s="56"/>
      <c r="K39" s="67"/>
      <c r="L39" s="62">
        <v>39</v>
      </c>
      <c r="M39" s="62" t="b">
        <f t="shared" si="0"/>
        <v>1</v>
      </c>
      <c r="N39" s="63"/>
    </row>
    <row r="40" spans="1:14" x14ac:dyDescent="0.35">
      <c r="A40" t="s">
        <v>222</v>
      </c>
      <c r="B40" t="s">
        <v>223</v>
      </c>
      <c r="C40" s="53"/>
      <c r="D40" s="54"/>
      <c r="E40" s="53"/>
      <c r="F40" s="55"/>
      <c r="G40" s="53"/>
      <c r="H40" s="57"/>
      <c r="I40" s="56"/>
      <c r="J40" s="56"/>
      <c r="K40" s="67"/>
      <c r="L40" s="62">
        <v>40</v>
      </c>
      <c r="M40" s="62" t="b">
        <f t="shared" si="0"/>
        <v>1</v>
      </c>
      <c r="N40" s="63"/>
    </row>
    <row r="41" spans="1:14" x14ac:dyDescent="0.35">
      <c r="A41" t="s">
        <v>224</v>
      </c>
      <c r="B41" t="s">
        <v>225</v>
      </c>
      <c r="C41" s="53"/>
      <c r="D41" s="54"/>
      <c r="E41" s="53"/>
      <c r="F41" s="55"/>
      <c r="G41" s="53"/>
      <c r="H41" s="57"/>
      <c r="I41" s="56"/>
      <c r="J41" s="56"/>
      <c r="K41" s="67"/>
      <c r="L41" s="62">
        <v>41</v>
      </c>
      <c r="M41" s="62" t="b">
        <f t="shared" si="0"/>
        <v>1</v>
      </c>
      <c r="N41" s="63"/>
    </row>
    <row r="42" spans="1:14" x14ac:dyDescent="0.35">
      <c r="A42" t="s">
        <v>226</v>
      </c>
      <c r="B42" t="s">
        <v>227</v>
      </c>
      <c r="C42" s="53"/>
      <c r="D42" s="54"/>
      <c r="E42" s="53"/>
      <c r="F42" s="55"/>
      <c r="G42" s="53"/>
      <c r="H42" s="57"/>
      <c r="I42" s="56"/>
      <c r="J42" s="56"/>
      <c r="K42" s="67"/>
      <c r="L42" s="62">
        <v>42</v>
      </c>
      <c r="M42" s="62" t="b">
        <f t="shared" si="0"/>
        <v>1</v>
      </c>
      <c r="N42" s="63"/>
    </row>
    <row r="43" spans="1:14" x14ac:dyDescent="0.35">
      <c r="A43" t="s">
        <v>228</v>
      </c>
      <c r="B43" t="s">
        <v>182</v>
      </c>
      <c r="C43" s="53"/>
      <c r="D43" s="54"/>
      <c r="E43" s="53"/>
      <c r="F43" s="55"/>
      <c r="G43" s="53"/>
      <c r="H43" s="57"/>
      <c r="I43" s="56"/>
      <c r="J43" s="56"/>
      <c r="K43" s="67"/>
      <c r="L43" s="62">
        <v>43</v>
      </c>
      <c r="M43" s="62" t="b">
        <f t="shared" si="0"/>
        <v>1</v>
      </c>
      <c r="N43" s="63"/>
    </row>
    <row r="44" spans="1:14" x14ac:dyDescent="0.35">
      <c r="A44" t="s">
        <v>229</v>
      </c>
      <c r="B44" t="s">
        <v>227</v>
      </c>
      <c r="C44" s="53"/>
      <c r="D44" s="54"/>
      <c r="E44" s="53"/>
      <c r="F44" s="55"/>
      <c r="G44" s="53"/>
      <c r="H44" s="57"/>
      <c r="I44" s="56"/>
      <c r="J44" s="56"/>
      <c r="K44" s="67"/>
      <c r="L44" s="62">
        <v>44</v>
      </c>
      <c r="M44" s="62" t="b">
        <f t="shared" si="0"/>
        <v>1</v>
      </c>
      <c r="N44" s="63"/>
    </row>
    <row r="45" spans="1:14" x14ac:dyDescent="0.35">
      <c r="A45" t="s">
        <v>230</v>
      </c>
      <c r="B45" t="s">
        <v>231</v>
      </c>
      <c r="C45" s="53"/>
      <c r="D45" s="54"/>
      <c r="E45" s="53"/>
      <c r="F45" s="55"/>
      <c r="G45" s="53"/>
      <c r="H45" s="57"/>
      <c r="I45" s="56"/>
      <c r="J45" s="56"/>
      <c r="K45" s="67"/>
      <c r="L45" s="62">
        <v>45</v>
      </c>
      <c r="M45" s="62" t="b">
        <f t="shared" si="0"/>
        <v>1</v>
      </c>
      <c r="N45" s="63"/>
    </row>
    <row r="46" spans="1:14" x14ac:dyDescent="0.35">
      <c r="A46" t="s">
        <v>230</v>
      </c>
      <c r="B46" t="s">
        <v>182</v>
      </c>
      <c r="C46" s="53"/>
      <c r="D46" s="54"/>
      <c r="E46" s="53"/>
      <c r="F46" s="55"/>
      <c r="G46" s="53"/>
      <c r="H46" s="57"/>
      <c r="I46" s="56"/>
      <c r="J46" s="56"/>
      <c r="K46" s="67"/>
      <c r="L46" s="62">
        <v>46</v>
      </c>
      <c r="M46" s="62" t="b">
        <f t="shared" si="0"/>
        <v>1</v>
      </c>
      <c r="N46" s="63"/>
    </row>
    <row r="47" spans="1:14" x14ac:dyDescent="0.35">
      <c r="A47" t="s">
        <v>230</v>
      </c>
      <c r="B47" t="s">
        <v>227</v>
      </c>
      <c r="C47" s="53"/>
      <c r="D47" s="54"/>
      <c r="E47" s="53"/>
      <c r="F47" s="55"/>
      <c r="G47" s="53"/>
      <c r="H47" s="57"/>
      <c r="I47" s="56"/>
      <c r="J47" s="56"/>
      <c r="K47" s="67"/>
      <c r="L47" s="62">
        <v>47</v>
      </c>
      <c r="M47" s="62" t="b">
        <f t="shared" si="0"/>
        <v>1</v>
      </c>
      <c r="N47" s="63"/>
    </row>
    <row r="48" spans="1:14" x14ac:dyDescent="0.35">
      <c r="A48" t="s">
        <v>230</v>
      </c>
      <c r="B48" t="s">
        <v>232</v>
      </c>
      <c r="C48" s="53"/>
      <c r="D48" s="54"/>
      <c r="E48" s="53"/>
      <c r="F48" s="55"/>
      <c r="G48" s="53"/>
      <c r="H48" s="57"/>
      <c r="I48" s="56"/>
      <c r="J48" s="56"/>
      <c r="K48" s="67"/>
      <c r="L48" s="62">
        <v>48</v>
      </c>
      <c r="M48" s="62" t="b">
        <f t="shared" si="0"/>
        <v>1</v>
      </c>
      <c r="N48" s="63"/>
    </row>
    <row r="49" spans="1:14" x14ac:dyDescent="0.35">
      <c r="A49" t="s">
        <v>189</v>
      </c>
      <c r="B49" t="s">
        <v>233</v>
      </c>
      <c r="C49" s="53"/>
      <c r="D49" s="54"/>
      <c r="E49" s="53"/>
      <c r="F49" s="55"/>
      <c r="G49" s="53"/>
      <c r="H49" s="57"/>
      <c r="I49" s="56"/>
      <c r="J49" s="56"/>
      <c r="K49" s="67"/>
      <c r="L49" s="62">
        <v>49</v>
      </c>
      <c r="M49" s="62" t="b">
        <f t="shared" si="0"/>
        <v>1</v>
      </c>
      <c r="N49" s="63"/>
    </row>
    <row r="50" spans="1:14" x14ac:dyDescent="0.35">
      <c r="A50" t="s">
        <v>234</v>
      </c>
      <c r="B50" t="s">
        <v>235</v>
      </c>
      <c r="C50" s="53"/>
      <c r="D50" s="54"/>
      <c r="E50" s="53"/>
      <c r="F50" s="55"/>
      <c r="G50" s="53"/>
      <c r="H50" s="57"/>
      <c r="I50" s="56"/>
      <c r="J50" s="56"/>
      <c r="K50" s="67"/>
      <c r="L50" s="62">
        <v>50</v>
      </c>
      <c r="M50" s="62" t="b">
        <f t="shared" si="0"/>
        <v>1</v>
      </c>
      <c r="N50" s="63"/>
    </row>
    <row r="51" spans="1:14" x14ac:dyDescent="0.35">
      <c r="A51" t="s">
        <v>234</v>
      </c>
      <c r="B51" t="s">
        <v>236</v>
      </c>
      <c r="C51" s="53"/>
      <c r="D51" s="54"/>
      <c r="E51" s="53"/>
      <c r="F51" s="55"/>
      <c r="G51" s="53"/>
      <c r="H51" s="57"/>
      <c r="I51" s="56"/>
      <c r="J51" s="56"/>
      <c r="K51" s="67"/>
      <c r="L51" s="62">
        <v>51</v>
      </c>
      <c r="M51" s="62" t="b">
        <f t="shared" si="0"/>
        <v>1</v>
      </c>
      <c r="N51" s="63"/>
    </row>
    <row r="52" spans="1:14" x14ac:dyDescent="0.35">
      <c r="A52" t="s">
        <v>237</v>
      </c>
      <c r="B52" t="s">
        <v>238</v>
      </c>
      <c r="C52" s="53"/>
      <c r="D52" s="54"/>
      <c r="E52" s="53"/>
      <c r="F52" s="55"/>
      <c r="G52" s="53"/>
      <c r="H52" s="57"/>
      <c r="I52" s="56"/>
      <c r="J52" s="56"/>
      <c r="K52" s="67"/>
      <c r="L52" s="62">
        <v>52</v>
      </c>
      <c r="M52" s="62" t="b">
        <f t="shared" si="0"/>
        <v>1</v>
      </c>
      <c r="N52" s="63"/>
    </row>
    <row r="53" spans="1:14" x14ac:dyDescent="0.35">
      <c r="A53" t="s">
        <v>239</v>
      </c>
      <c r="B53" t="s">
        <v>240</v>
      </c>
      <c r="C53" s="53"/>
      <c r="D53" s="54"/>
      <c r="E53" s="53"/>
      <c r="F53" s="55"/>
      <c r="G53" s="53"/>
      <c r="H53" s="57"/>
      <c r="I53" s="56"/>
      <c r="J53" s="56"/>
      <c r="K53" s="67"/>
      <c r="L53" s="62">
        <v>53</v>
      </c>
      <c r="M53" s="62" t="b">
        <f t="shared" si="0"/>
        <v>1</v>
      </c>
      <c r="N53" s="63"/>
    </row>
    <row r="54" spans="1:14" x14ac:dyDescent="0.35">
      <c r="A54" t="s">
        <v>239</v>
      </c>
      <c r="B54" t="s">
        <v>241</v>
      </c>
      <c r="C54" s="53"/>
      <c r="D54" s="54"/>
      <c r="E54" s="53"/>
      <c r="F54" s="55"/>
      <c r="G54" s="53"/>
      <c r="H54" s="57"/>
      <c r="I54" s="56"/>
      <c r="J54" s="56"/>
      <c r="K54" s="67"/>
      <c r="L54" s="62">
        <v>54</v>
      </c>
      <c r="M54" s="62" t="b">
        <f t="shared" si="0"/>
        <v>1</v>
      </c>
      <c r="N54" s="63"/>
    </row>
    <row r="55" spans="1:14" x14ac:dyDescent="0.35">
      <c r="A55" t="s">
        <v>215</v>
      </c>
      <c r="B55" t="s">
        <v>192</v>
      </c>
      <c r="C55" s="53"/>
      <c r="D55" s="54"/>
      <c r="E55" s="53"/>
      <c r="F55" s="55"/>
      <c r="G55" s="53"/>
      <c r="H55" s="57"/>
      <c r="I55" s="56"/>
      <c r="J55" s="56"/>
      <c r="K55" s="67"/>
      <c r="L55" s="62">
        <v>55</v>
      </c>
      <c r="M55" s="62" t="b">
        <f t="shared" si="0"/>
        <v>1</v>
      </c>
      <c r="N55" s="63"/>
    </row>
    <row r="56" spans="1:14" x14ac:dyDescent="0.35">
      <c r="A56" t="s">
        <v>239</v>
      </c>
      <c r="B56" t="s">
        <v>241</v>
      </c>
      <c r="C56" s="53"/>
      <c r="D56" s="54"/>
      <c r="E56" s="53"/>
      <c r="F56" s="55"/>
      <c r="G56" s="53"/>
      <c r="H56" s="57"/>
      <c r="I56" s="56"/>
      <c r="J56" s="56"/>
      <c r="K56" s="67"/>
      <c r="L56" s="62">
        <v>56</v>
      </c>
      <c r="M56" s="62" t="b">
        <f t="shared" si="0"/>
        <v>1</v>
      </c>
      <c r="N56" s="63"/>
    </row>
    <row r="57" spans="1:14" x14ac:dyDescent="0.35">
      <c r="A57" t="s">
        <v>239</v>
      </c>
      <c r="B57" t="s">
        <v>242</v>
      </c>
      <c r="C57" s="53"/>
      <c r="D57" s="54"/>
      <c r="E57" s="53"/>
      <c r="F57" s="55"/>
      <c r="G57" s="53"/>
      <c r="H57" s="57"/>
      <c r="I57" s="56"/>
      <c r="J57" s="56"/>
      <c r="K57" s="67"/>
      <c r="L57" s="62">
        <v>57</v>
      </c>
      <c r="M57" s="62" t="b">
        <f t="shared" si="0"/>
        <v>1</v>
      </c>
      <c r="N57" s="63"/>
    </row>
    <row r="58" spans="1:14" x14ac:dyDescent="0.35">
      <c r="A58" t="s">
        <v>239</v>
      </c>
      <c r="B58" t="s">
        <v>241</v>
      </c>
      <c r="C58" s="53"/>
      <c r="D58" s="54"/>
      <c r="E58" s="53"/>
      <c r="F58" s="55"/>
      <c r="G58" s="53"/>
      <c r="H58" s="57"/>
      <c r="I58" s="56"/>
      <c r="J58" s="56"/>
      <c r="K58" s="67"/>
      <c r="L58" s="62">
        <v>58</v>
      </c>
      <c r="M58" s="62" t="b">
        <f t="shared" si="0"/>
        <v>1</v>
      </c>
      <c r="N58" s="63"/>
    </row>
    <row r="59" spans="1:14" x14ac:dyDescent="0.35">
      <c r="A59" t="s">
        <v>243</v>
      </c>
      <c r="B59" t="s">
        <v>244</v>
      </c>
      <c r="C59" s="53"/>
      <c r="D59" s="54"/>
      <c r="E59" s="53"/>
      <c r="F59" s="55"/>
      <c r="G59" s="53"/>
      <c r="H59" s="57"/>
      <c r="I59" s="56"/>
      <c r="J59" s="56"/>
      <c r="K59" s="67"/>
      <c r="L59" s="62">
        <v>59</v>
      </c>
      <c r="M59" s="62" t="b">
        <f t="shared" si="0"/>
        <v>1</v>
      </c>
      <c r="N59" s="63"/>
    </row>
    <row r="60" spans="1:14" x14ac:dyDescent="0.35">
      <c r="A60" t="s">
        <v>245</v>
      </c>
      <c r="B60" t="s">
        <v>246</v>
      </c>
      <c r="C60" s="53"/>
      <c r="D60" s="54"/>
      <c r="E60" s="53"/>
      <c r="F60" s="55"/>
      <c r="G60" s="53"/>
      <c r="H60" s="57"/>
      <c r="I60" s="56"/>
      <c r="J60" s="56"/>
      <c r="K60" s="67"/>
      <c r="L60" s="62">
        <v>60</v>
      </c>
      <c r="M60" s="62" t="b">
        <f t="shared" si="0"/>
        <v>1</v>
      </c>
      <c r="N60" s="63"/>
    </row>
    <row r="61" spans="1:14" x14ac:dyDescent="0.35">
      <c r="A61" t="s">
        <v>245</v>
      </c>
      <c r="B61" t="s">
        <v>247</v>
      </c>
      <c r="C61" s="53"/>
      <c r="D61" s="54"/>
      <c r="E61" s="53"/>
      <c r="F61" s="55"/>
      <c r="G61" s="53"/>
      <c r="H61" s="57"/>
      <c r="I61" s="56"/>
      <c r="J61" s="56"/>
      <c r="K61" s="67"/>
      <c r="L61" s="62">
        <v>61</v>
      </c>
      <c r="M61" s="62" t="b">
        <f t="shared" si="0"/>
        <v>1</v>
      </c>
      <c r="N61" s="63"/>
    </row>
    <row r="62" spans="1:14" x14ac:dyDescent="0.35">
      <c r="A62" t="s">
        <v>215</v>
      </c>
      <c r="B62" t="s">
        <v>192</v>
      </c>
      <c r="C62" s="53"/>
      <c r="D62" s="54"/>
      <c r="E62" s="53"/>
      <c r="F62" s="55"/>
      <c r="G62" s="53"/>
      <c r="H62" s="57"/>
      <c r="I62" s="56"/>
      <c r="J62" s="56"/>
      <c r="K62" s="67"/>
      <c r="L62" s="62">
        <v>62</v>
      </c>
      <c r="M62" s="62" t="b">
        <f t="shared" si="0"/>
        <v>1</v>
      </c>
      <c r="N62" s="63"/>
    </row>
    <row r="63" spans="1:14" x14ac:dyDescent="0.35">
      <c r="A63" t="s">
        <v>248</v>
      </c>
      <c r="B63" t="s">
        <v>249</v>
      </c>
      <c r="C63" s="53"/>
      <c r="D63" s="54"/>
      <c r="E63" s="53"/>
      <c r="F63" s="55"/>
      <c r="G63" s="53"/>
      <c r="H63" s="57"/>
      <c r="I63" s="56"/>
      <c r="J63" s="56"/>
      <c r="K63" s="67"/>
      <c r="L63" s="62">
        <v>63</v>
      </c>
      <c r="M63" s="62" t="b">
        <f t="shared" si="0"/>
        <v>1</v>
      </c>
      <c r="N63" s="63"/>
    </row>
    <row r="64" spans="1:14" x14ac:dyDescent="0.35">
      <c r="A64" t="s">
        <v>248</v>
      </c>
      <c r="B64" t="s">
        <v>250</v>
      </c>
      <c r="C64" s="53"/>
      <c r="D64" s="54"/>
      <c r="E64" s="53"/>
      <c r="F64" s="55"/>
      <c r="G64" s="53"/>
      <c r="H64" s="57"/>
      <c r="I64" s="56"/>
      <c r="J64" s="56"/>
      <c r="K64" s="67"/>
      <c r="L64" s="62">
        <v>64</v>
      </c>
      <c r="M64" s="62" t="b">
        <f t="shared" si="0"/>
        <v>1</v>
      </c>
      <c r="N64" s="63"/>
    </row>
    <row r="65" spans="1:14" x14ac:dyDescent="0.35">
      <c r="A65" t="s">
        <v>251</v>
      </c>
      <c r="B65" t="s">
        <v>252</v>
      </c>
      <c r="C65" s="53"/>
      <c r="D65" s="54"/>
      <c r="E65" s="53"/>
      <c r="F65" s="55"/>
      <c r="G65" s="53"/>
      <c r="H65" s="57"/>
      <c r="I65" s="56"/>
      <c r="J65" s="56"/>
      <c r="K65" s="67"/>
      <c r="L65" s="62">
        <v>65</v>
      </c>
      <c r="M65" s="62" t="b">
        <f t="shared" si="0"/>
        <v>1</v>
      </c>
      <c r="N65" s="63"/>
    </row>
    <row r="66" spans="1:14" x14ac:dyDescent="0.35">
      <c r="A66" t="s">
        <v>253</v>
      </c>
      <c r="B66" t="s">
        <v>254</v>
      </c>
      <c r="C66" s="53"/>
      <c r="D66" s="54"/>
      <c r="E66" s="53"/>
      <c r="F66" s="55"/>
      <c r="G66" s="53"/>
      <c r="H66" s="57"/>
      <c r="I66" s="56"/>
      <c r="J66" s="56"/>
      <c r="K66" s="67"/>
      <c r="L66" s="62">
        <v>66</v>
      </c>
      <c r="M66" s="62" t="b">
        <f t="shared" si="0"/>
        <v>1</v>
      </c>
      <c r="N66" s="63"/>
    </row>
    <row r="67" spans="1:14" x14ac:dyDescent="0.35">
      <c r="A67" t="s">
        <v>255</v>
      </c>
      <c r="B67" t="s">
        <v>256</v>
      </c>
      <c r="C67" s="53"/>
      <c r="D67" s="54"/>
      <c r="E67" s="53"/>
      <c r="F67" s="55"/>
      <c r="G67" s="53"/>
      <c r="H67" s="57"/>
      <c r="I67" s="56"/>
      <c r="J67" s="56"/>
      <c r="K67" s="67"/>
      <c r="L67" s="62">
        <v>67</v>
      </c>
      <c r="M67" s="62" t="b">
        <f t="shared" ref="M67:M130" si="1" xml:space="preserve"> IF(AND(TRUE), TRUE, FALSE)</f>
        <v>1</v>
      </c>
      <c r="N67" s="63"/>
    </row>
    <row r="68" spans="1:14" x14ac:dyDescent="0.35">
      <c r="A68" t="s">
        <v>255</v>
      </c>
      <c r="B68" t="s">
        <v>257</v>
      </c>
      <c r="C68" s="53"/>
      <c r="D68" s="54"/>
      <c r="E68" s="53"/>
      <c r="F68" s="55"/>
      <c r="G68" s="53"/>
      <c r="H68" s="57"/>
      <c r="I68" s="56"/>
      <c r="J68" s="56"/>
      <c r="K68" s="67"/>
      <c r="L68" s="62">
        <v>68</v>
      </c>
      <c r="M68" s="62" t="b">
        <f t="shared" si="1"/>
        <v>1</v>
      </c>
      <c r="N68" s="63"/>
    </row>
    <row r="69" spans="1:14" x14ac:dyDescent="0.35">
      <c r="A69" t="s">
        <v>258</v>
      </c>
      <c r="B69" t="s">
        <v>259</v>
      </c>
      <c r="C69" s="53"/>
      <c r="D69" s="54"/>
      <c r="E69" s="53"/>
      <c r="F69" s="55"/>
      <c r="G69" s="53"/>
      <c r="H69" s="57"/>
      <c r="I69" s="56"/>
      <c r="J69" s="56"/>
      <c r="K69" s="67"/>
      <c r="L69" s="62">
        <v>69</v>
      </c>
      <c r="M69" s="62" t="b">
        <f t="shared" si="1"/>
        <v>1</v>
      </c>
      <c r="N69" s="63"/>
    </row>
    <row r="70" spans="1:14" x14ac:dyDescent="0.35">
      <c r="A70" t="s">
        <v>258</v>
      </c>
      <c r="B70" t="s">
        <v>260</v>
      </c>
      <c r="C70" s="53"/>
      <c r="D70" s="54"/>
      <c r="E70" s="53"/>
      <c r="F70" s="55"/>
      <c r="G70" s="53"/>
      <c r="H70" s="57"/>
      <c r="I70" s="56"/>
      <c r="J70" s="56"/>
      <c r="K70" s="67"/>
      <c r="L70" s="62">
        <v>70</v>
      </c>
      <c r="M70" s="62" t="b">
        <f t="shared" si="1"/>
        <v>1</v>
      </c>
      <c r="N70" s="63"/>
    </row>
    <row r="71" spans="1:14" x14ac:dyDescent="0.35">
      <c r="A71" t="s">
        <v>251</v>
      </c>
      <c r="B71" t="s">
        <v>261</v>
      </c>
      <c r="C71" s="53"/>
      <c r="D71" s="54"/>
      <c r="E71" s="53"/>
      <c r="F71" s="55"/>
      <c r="G71" s="53"/>
      <c r="H71" s="57"/>
      <c r="I71" s="56"/>
      <c r="J71" s="56"/>
      <c r="K71" s="67"/>
      <c r="L71" s="62">
        <v>71</v>
      </c>
      <c r="M71" s="62" t="b">
        <f t="shared" si="1"/>
        <v>1</v>
      </c>
      <c r="N71" s="63"/>
    </row>
    <row r="72" spans="1:14" x14ac:dyDescent="0.35">
      <c r="A72" t="s">
        <v>262</v>
      </c>
      <c r="B72" t="s">
        <v>210</v>
      </c>
      <c r="C72" s="53"/>
      <c r="D72" s="54"/>
      <c r="E72" s="53"/>
      <c r="F72" s="55"/>
      <c r="G72" s="53"/>
      <c r="H72" s="57"/>
      <c r="I72" s="56"/>
      <c r="J72" s="56"/>
      <c r="K72" s="67"/>
      <c r="L72" s="62">
        <v>72</v>
      </c>
      <c r="M72" s="62" t="b">
        <f t="shared" si="1"/>
        <v>1</v>
      </c>
      <c r="N72" s="63"/>
    </row>
    <row r="73" spans="1:14" x14ac:dyDescent="0.35">
      <c r="A73" t="s">
        <v>262</v>
      </c>
      <c r="B73" t="s">
        <v>263</v>
      </c>
      <c r="C73" s="53"/>
      <c r="D73" s="54"/>
      <c r="E73" s="53"/>
      <c r="F73" s="55"/>
      <c r="G73" s="53"/>
      <c r="H73" s="57"/>
      <c r="I73" s="56"/>
      <c r="J73" s="56"/>
      <c r="K73" s="67"/>
      <c r="L73" s="62">
        <v>73</v>
      </c>
      <c r="M73" s="62" t="b">
        <f t="shared" si="1"/>
        <v>1</v>
      </c>
      <c r="N73" s="63"/>
    </row>
    <row r="74" spans="1:14" x14ac:dyDescent="0.35">
      <c r="A74" t="s">
        <v>264</v>
      </c>
      <c r="B74" t="s">
        <v>265</v>
      </c>
      <c r="C74" s="53"/>
      <c r="D74" s="54"/>
      <c r="E74" s="53"/>
      <c r="F74" s="55"/>
      <c r="G74" s="53"/>
      <c r="H74" s="57"/>
      <c r="I74" s="56"/>
      <c r="J74" s="56"/>
      <c r="K74" s="67"/>
      <c r="L74" s="62">
        <v>74</v>
      </c>
      <c r="M74" s="62" t="b">
        <f t="shared" si="1"/>
        <v>1</v>
      </c>
      <c r="N74" s="63"/>
    </row>
    <row r="75" spans="1:14" x14ac:dyDescent="0.35">
      <c r="A75" t="s">
        <v>258</v>
      </c>
      <c r="B75" t="s">
        <v>259</v>
      </c>
      <c r="C75" s="53"/>
      <c r="D75" s="54"/>
      <c r="E75" s="53"/>
      <c r="F75" s="55"/>
      <c r="G75" s="53"/>
      <c r="H75" s="57"/>
      <c r="I75" s="56"/>
      <c r="J75" s="56"/>
      <c r="K75" s="67"/>
      <c r="L75" s="62">
        <v>75</v>
      </c>
      <c r="M75" s="62" t="b">
        <f t="shared" si="1"/>
        <v>1</v>
      </c>
      <c r="N75" s="63"/>
    </row>
    <row r="76" spans="1:14" x14ac:dyDescent="0.35">
      <c r="A76" t="s">
        <v>258</v>
      </c>
      <c r="B76" t="s">
        <v>260</v>
      </c>
      <c r="C76" s="53"/>
      <c r="D76" s="54"/>
      <c r="E76" s="53"/>
      <c r="F76" s="55"/>
      <c r="G76" s="53"/>
      <c r="H76" s="57"/>
      <c r="I76" s="56"/>
      <c r="J76" s="56"/>
      <c r="K76" s="67"/>
      <c r="L76" s="62">
        <v>76</v>
      </c>
      <c r="M76" s="62" t="b">
        <f t="shared" si="1"/>
        <v>1</v>
      </c>
      <c r="N76" s="63"/>
    </row>
    <row r="77" spans="1:14" x14ac:dyDescent="0.35">
      <c r="A77" t="s">
        <v>266</v>
      </c>
      <c r="B77" t="s">
        <v>267</v>
      </c>
      <c r="C77" s="53"/>
      <c r="D77" s="54"/>
      <c r="E77" s="53"/>
      <c r="F77" s="55"/>
      <c r="G77" s="53"/>
      <c r="H77" s="57"/>
      <c r="I77" s="56"/>
      <c r="J77" s="56"/>
      <c r="K77" s="67"/>
      <c r="L77" s="62">
        <v>77</v>
      </c>
      <c r="M77" s="62" t="b">
        <f t="shared" si="1"/>
        <v>1</v>
      </c>
      <c r="N77" s="63"/>
    </row>
    <row r="78" spans="1:14" x14ac:dyDescent="0.35">
      <c r="A78" t="s">
        <v>264</v>
      </c>
      <c r="B78" t="s">
        <v>268</v>
      </c>
      <c r="C78" s="53"/>
      <c r="D78" s="54"/>
      <c r="E78" s="53"/>
      <c r="F78" s="55"/>
      <c r="G78" s="53"/>
      <c r="H78" s="57"/>
      <c r="I78" s="56"/>
      <c r="J78" s="56"/>
      <c r="K78" s="67"/>
      <c r="L78" s="62">
        <v>78</v>
      </c>
      <c r="M78" s="62" t="b">
        <f t="shared" si="1"/>
        <v>1</v>
      </c>
      <c r="N78" s="63"/>
    </row>
    <row r="79" spans="1:14" x14ac:dyDescent="0.35">
      <c r="A79" t="s">
        <v>264</v>
      </c>
      <c r="B79" t="s">
        <v>265</v>
      </c>
      <c r="C79" s="53"/>
      <c r="D79" s="54"/>
      <c r="E79" s="53"/>
      <c r="F79" s="55"/>
      <c r="G79" s="53"/>
      <c r="H79" s="57"/>
      <c r="I79" s="56"/>
      <c r="J79" s="56"/>
      <c r="K79" s="67"/>
      <c r="L79" s="62">
        <v>79</v>
      </c>
      <c r="M79" s="62" t="b">
        <f t="shared" si="1"/>
        <v>1</v>
      </c>
      <c r="N79" s="63"/>
    </row>
    <row r="80" spans="1:14" x14ac:dyDescent="0.35">
      <c r="A80" t="s">
        <v>264</v>
      </c>
      <c r="B80" t="s">
        <v>269</v>
      </c>
      <c r="C80" s="53"/>
      <c r="D80" s="54"/>
      <c r="E80" s="53"/>
      <c r="F80" s="55"/>
      <c r="G80" s="53"/>
      <c r="H80" s="57"/>
      <c r="I80" s="56"/>
      <c r="J80" s="56"/>
      <c r="K80" s="67"/>
      <c r="L80" s="62">
        <v>80</v>
      </c>
      <c r="M80" s="62" t="b">
        <f t="shared" si="1"/>
        <v>1</v>
      </c>
      <c r="N80" s="63"/>
    </row>
    <row r="81" spans="1:14" x14ac:dyDescent="0.35">
      <c r="A81" t="s">
        <v>264</v>
      </c>
      <c r="B81" t="s">
        <v>270</v>
      </c>
      <c r="C81" s="53"/>
      <c r="D81" s="54"/>
      <c r="E81" s="53"/>
      <c r="F81" s="55"/>
      <c r="G81" s="53"/>
      <c r="H81" s="57"/>
      <c r="I81" s="56"/>
      <c r="J81" s="56"/>
      <c r="K81" s="67"/>
      <c r="L81" s="62">
        <v>81</v>
      </c>
      <c r="M81" s="62" t="b">
        <f t="shared" si="1"/>
        <v>1</v>
      </c>
      <c r="N81" s="63"/>
    </row>
    <row r="82" spans="1:14" x14ac:dyDescent="0.35">
      <c r="A82" t="s">
        <v>271</v>
      </c>
      <c r="B82" t="s">
        <v>272</v>
      </c>
      <c r="C82" s="53"/>
      <c r="D82" s="54"/>
      <c r="E82" s="53"/>
      <c r="F82" s="55"/>
      <c r="G82" s="53"/>
      <c r="H82" s="57"/>
      <c r="I82" s="56"/>
      <c r="J82" s="56"/>
      <c r="K82" s="67"/>
      <c r="L82" s="62">
        <v>82</v>
      </c>
      <c r="M82" s="62" t="b">
        <f t="shared" si="1"/>
        <v>1</v>
      </c>
      <c r="N82" s="63"/>
    </row>
    <row r="83" spans="1:14" x14ac:dyDescent="0.35">
      <c r="A83" t="s">
        <v>271</v>
      </c>
      <c r="B83" t="s">
        <v>273</v>
      </c>
      <c r="C83" s="53"/>
      <c r="D83" s="54"/>
      <c r="E83" s="53"/>
      <c r="F83" s="55"/>
      <c r="G83" s="53"/>
      <c r="H83" s="57"/>
      <c r="I83" s="56"/>
      <c r="J83" s="56"/>
      <c r="K83" s="67"/>
      <c r="L83" s="62">
        <v>83</v>
      </c>
      <c r="M83" s="62" t="b">
        <f t="shared" si="1"/>
        <v>1</v>
      </c>
      <c r="N83" s="63"/>
    </row>
    <row r="84" spans="1:14" x14ac:dyDescent="0.35">
      <c r="A84" t="s">
        <v>271</v>
      </c>
      <c r="B84" t="s">
        <v>274</v>
      </c>
      <c r="C84" s="53"/>
      <c r="D84" s="54"/>
      <c r="E84" s="53"/>
      <c r="F84" s="55"/>
      <c r="G84" s="53"/>
      <c r="H84" s="57"/>
      <c r="I84" s="56"/>
      <c r="J84" s="56"/>
      <c r="K84" s="67"/>
      <c r="L84" s="62">
        <v>84</v>
      </c>
      <c r="M84" s="62" t="b">
        <f t="shared" si="1"/>
        <v>1</v>
      </c>
      <c r="N84" s="63"/>
    </row>
    <row r="85" spans="1:14" x14ac:dyDescent="0.35">
      <c r="A85" t="s">
        <v>271</v>
      </c>
      <c r="B85" t="s">
        <v>275</v>
      </c>
      <c r="C85" s="53"/>
      <c r="D85" s="54"/>
      <c r="E85" s="53"/>
      <c r="F85" s="55"/>
      <c r="G85" s="53"/>
      <c r="H85" s="57"/>
      <c r="I85" s="56"/>
      <c r="J85" s="56"/>
      <c r="K85" s="67"/>
      <c r="L85" s="62">
        <v>85</v>
      </c>
      <c r="M85" s="62" t="b">
        <f t="shared" si="1"/>
        <v>1</v>
      </c>
      <c r="N85" s="63"/>
    </row>
    <row r="86" spans="1:14" x14ac:dyDescent="0.35">
      <c r="A86" t="s">
        <v>271</v>
      </c>
      <c r="B86" t="s">
        <v>276</v>
      </c>
      <c r="C86" s="53"/>
      <c r="D86" s="54"/>
      <c r="E86" s="53"/>
      <c r="F86" s="55"/>
      <c r="G86" s="53"/>
      <c r="H86" s="57"/>
      <c r="I86" s="56"/>
      <c r="J86" s="56"/>
      <c r="K86" s="67"/>
      <c r="L86" s="62">
        <v>86</v>
      </c>
      <c r="M86" s="62" t="b">
        <f t="shared" si="1"/>
        <v>1</v>
      </c>
      <c r="N86" s="63"/>
    </row>
    <row r="87" spans="1:14" x14ac:dyDescent="0.35">
      <c r="A87" t="s">
        <v>271</v>
      </c>
      <c r="B87" t="s">
        <v>277</v>
      </c>
      <c r="C87" s="53"/>
      <c r="D87" s="54"/>
      <c r="E87" s="53"/>
      <c r="F87" s="55"/>
      <c r="G87" s="53"/>
      <c r="H87" s="57"/>
      <c r="I87" s="56"/>
      <c r="J87" s="56"/>
      <c r="K87" s="67"/>
      <c r="L87" s="62">
        <v>87</v>
      </c>
      <c r="M87" s="62" t="b">
        <f t="shared" si="1"/>
        <v>1</v>
      </c>
      <c r="N87" s="63"/>
    </row>
    <row r="88" spans="1:14" x14ac:dyDescent="0.35">
      <c r="A88" t="s">
        <v>271</v>
      </c>
      <c r="B88" t="s">
        <v>278</v>
      </c>
      <c r="C88" s="53"/>
      <c r="D88" s="54"/>
      <c r="E88" s="53"/>
      <c r="F88" s="55"/>
      <c r="G88" s="53"/>
      <c r="H88" s="57"/>
      <c r="I88" s="56"/>
      <c r="J88" s="56"/>
      <c r="K88" s="67"/>
      <c r="L88" s="62">
        <v>88</v>
      </c>
      <c r="M88" s="62" t="b">
        <f t="shared" si="1"/>
        <v>1</v>
      </c>
      <c r="N88" s="63"/>
    </row>
    <row r="89" spans="1:14" x14ac:dyDescent="0.35">
      <c r="A89" t="s">
        <v>271</v>
      </c>
      <c r="B89" t="s">
        <v>279</v>
      </c>
      <c r="C89" s="53"/>
      <c r="D89" s="54"/>
      <c r="E89" s="53"/>
      <c r="F89" s="55"/>
      <c r="G89" s="53"/>
      <c r="H89" s="57"/>
      <c r="I89" s="56"/>
      <c r="J89" s="56"/>
      <c r="K89" s="67"/>
      <c r="L89" s="62">
        <v>89</v>
      </c>
      <c r="M89" s="62" t="b">
        <f t="shared" si="1"/>
        <v>1</v>
      </c>
      <c r="N89" s="63"/>
    </row>
    <row r="90" spans="1:14" x14ac:dyDescent="0.35">
      <c r="A90" t="s">
        <v>271</v>
      </c>
      <c r="B90" t="s">
        <v>280</v>
      </c>
      <c r="C90" s="53"/>
      <c r="D90" s="54"/>
      <c r="E90" s="53"/>
      <c r="F90" s="55"/>
      <c r="G90" s="53"/>
      <c r="H90" s="57"/>
      <c r="I90" s="56"/>
      <c r="J90" s="56"/>
      <c r="K90" s="67"/>
      <c r="L90" s="62">
        <v>90</v>
      </c>
      <c r="M90" s="62" t="b">
        <f t="shared" si="1"/>
        <v>1</v>
      </c>
      <c r="N90" s="63"/>
    </row>
    <row r="91" spans="1:14" x14ac:dyDescent="0.35">
      <c r="A91" t="s">
        <v>271</v>
      </c>
      <c r="B91" t="s">
        <v>281</v>
      </c>
      <c r="C91" s="53"/>
      <c r="D91" s="54"/>
      <c r="E91" s="53"/>
      <c r="F91" s="55"/>
      <c r="G91" s="53"/>
      <c r="H91" s="57"/>
      <c r="I91" s="56"/>
      <c r="J91" s="56"/>
      <c r="K91" s="67"/>
      <c r="L91" s="62">
        <v>91</v>
      </c>
      <c r="M91" s="62" t="b">
        <f t="shared" si="1"/>
        <v>1</v>
      </c>
      <c r="N91" s="63"/>
    </row>
    <row r="92" spans="1:14" x14ac:dyDescent="0.35">
      <c r="A92" t="s">
        <v>271</v>
      </c>
      <c r="B92" t="s">
        <v>282</v>
      </c>
      <c r="C92" s="53"/>
      <c r="D92" s="54"/>
      <c r="E92" s="53"/>
      <c r="F92" s="55"/>
      <c r="G92" s="53"/>
      <c r="H92" s="57"/>
      <c r="I92" s="56"/>
      <c r="J92" s="56"/>
      <c r="K92" s="67"/>
      <c r="L92" s="62">
        <v>92</v>
      </c>
      <c r="M92" s="62" t="b">
        <f t="shared" si="1"/>
        <v>1</v>
      </c>
      <c r="N92" s="63"/>
    </row>
    <row r="93" spans="1:14" x14ac:dyDescent="0.35">
      <c r="A93" t="s">
        <v>271</v>
      </c>
      <c r="B93" t="s">
        <v>283</v>
      </c>
      <c r="C93" s="53"/>
      <c r="D93" s="54"/>
      <c r="E93" s="53"/>
      <c r="F93" s="55"/>
      <c r="G93" s="53"/>
      <c r="H93" s="57"/>
      <c r="I93" s="56"/>
      <c r="J93" s="56"/>
      <c r="K93" s="67"/>
      <c r="L93" s="62">
        <v>93</v>
      </c>
      <c r="M93" s="62" t="b">
        <f t="shared" si="1"/>
        <v>1</v>
      </c>
      <c r="N93" s="63"/>
    </row>
    <row r="94" spans="1:14" x14ac:dyDescent="0.35">
      <c r="A94" t="s">
        <v>264</v>
      </c>
      <c r="B94" t="s">
        <v>265</v>
      </c>
      <c r="C94" s="53"/>
      <c r="D94" s="54"/>
      <c r="E94" s="53"/>
      <c r="F94" s="55"/>
      <c r="G94" s="53"/>
      <c r="H94" s="57"/>
      <c r="I94" s="56"/>
      <c r="J94" s="56"/>
      <c r="K94" s="67"/>
      <c r="L94" s="62">
        <v>94</v>
      </c>
      <c r="M94" s="62" t="b">
        <f t="shared" si="1"/>
        <v>1</v>
      </c>
      <c r="N94" s="63"/>
    </row>
    <row r="95" spans="1:14" x14ac:dyDescent="0.35">
      <c r="A95" t="s">
        <v>284</v>
      </c>
      <c r="B95" t="s">
        <v>285</v>
      </c>
      <c r="C95" s="53"/>
      <c r="D95" s="54"/>
      <c r="E95" s="53"/>
      <c r="F95" s="55"/>
      <c r="G95" s="53"/>
      <c r="H95" s="57"/>
      <c r="I95" s="56"/>
      <c r="J95" s="56"/>
      <c r="K95" s="67"/>
      <c r="L95" s="62">
        <v>95</v>
      </c>
      <c r="M95" s="62" t="b">
        <f t="shared" si="1"/>
        <v>1</v>
      </c>
      <c r="N95" s="63"/>
    </row>
    <row r="96" spans="1:14" x14ac:dyDescent="0.35">
      <c r="A96" t="s">
        <v>258</v>
      </c>
      <c r="B96" t="s">
        <v>259</v>
      </c>
      <c r="C96" s="53"/>
      <c r="D96" s="54"/>
      <c r="E96" s="53"/>
      <c r="F96" s="55"/>
      <c r="G96" s="53"/>
      <c r="H96" s="57"/>
      <c r="I96" s="56"/>
      <c r="J96" s="56"/>
      <c r="K96" s="67"/>
      <c r="L96" s="62">
        <v>96</v>
      </c>
      <c r="M96" s="62" t="b">
        <f t="shared" si="1"/>
        <v>1</v>
      </c>
      <c r="N96" s="63"/>
    </row>
    <row r="97" spans="1:14" x14ac:dyDescent="0.35">
      <c r="A97" t="s">
        <v>286</v>
      </c>
      <c r="B97" t="s">
        <v>287</v>
      </c>
      <c r="C97" s="53"/>
      <c r="D97" s="54"/>
      <c r="E97" s="53"/>
      <c r="F97" s="55"/>
      <c r="G97" s="53"/>
      <c r="H97" s="57"/>
      <c r="I97" s="56"/>
      <c r="J97" s="56"/>
      <c r="K97" s="67"/>
      <c r="L97" s="62">
        <v>97</v>
      </c>
      <c r="M97" s="62" t="b">
        <f t="shared" si="1"/>
        <v>1</v>
      </c>
      <c r="N97" s="63"/>
    </row>
    <row r="98" spans="1:14" x14ac:dyDescent="0.35">
      <c r="A98" t="s">
        <v>288</v>
      </c>
      <c r="B98" t="s">
        <v>240</v>
      </c>
      <c r="C98" s="53"/>
      <c r="D98" s="54"/>
      <c r="E98" s="53"/>
      <c r="F98" s="55"/>
      <c r="G98" s="53"/>
      <c r="H98" s="57"/>
      <c r="I98" s="56"/>
      <c r="J98" s="56"/>
      <c r="K98" s="67"/>
      <c r="L98" s="62">
        <v>98</v>
      </c>
      <c r="M98" s="62" t="b">
        <f t="shared" si="1"/>
        <v>1</v>
      </c>
      <c r="N98" s="63"/>
    </row>
    <row r="99" spans="1:14" x14ac:dyDescent="0.35">
      <c r="A99" t="s">
        <v>248</v>
      </c>
      <c r="B99" t="s">
        <v>249</v>
      </c>
      <c r="C99" s="53"/>
      <c r="D99" s="54"/>
      <c r="E99" s="53"/>
      <c r="F99" s="55"/>
      <c r="G99" s="53"/>
      <c r="H99" s="57"/>
      <c r="I99" s="56"/>
      <c r="J99" s="56"/>
      <c r="K99" s="67"/>
      <c r="L99" s="62">
        <v>99</v>
      </c>
      <c r="M99" s="62" t="b">
        <f t="shared" si="1"/>
        <v>1</v>
      </c>
      <c r="N99" s="63"/>
    </row>
    <row r="100" spans="1:14" x14ac:dyDescent="0.35">
      <c r="A100" t="s">
        <v>248</v>
      </c>
      <c r="B100" t="s">
        <v>250</v>
      </c>
      <c r="C100" s="53"/>
      <c r="D100" s="54"/>
      <c r="E100" s="53"/>
      <c r="F100" s="55"/>
      <c r="G100" s="53"/>
      <c r="H100" s="57"/>
      <c r="I100" s="56"/>
      <c r="J100" s="56"/>
      <c r="K100" s="67"/>
      <c r="L100" s="62">
        <v>100</v>
      </c>
      <c r="M100" s="62" t="b">
        <f t="shared" si="1"/>
        <v>1</v>
      </c>
      <c r="N100" s="63"/>
    </row>
    <row r="101" spans="1:14" x14ac:dyDescent="0.35">
      <c r="A101" t="s">
        <v>289</v>
      </c>
      <c r="B101" t="s">
        <v>192</v>
      </c>
      <c r="C101" s="53"/>
      <c r="D101" s="54"/>
      <c r="E101" s="53"/>
      <c r="F101" s="55"/>
      <c r="G101" s="53"/>
      <c r="H101" s="57"/>
      <c r="I101" s="56"/>
      <c r="J101" s="56"/>
      <c r="K101" s="67"/>
      <c r="L101" s="62">
        <v>101</v>
      </c>
      <c r="M101" s="62" t="b">
        <f t="shared" si="1"/>
        <v>1</v>
      </c>
      <c r="N101" s="63"/>
    </row>
    <row r="102" spans="1:14" x14ac:dyDescent="0.35">
      <c r="A102" t="s">
        <v>290</v>
      </c>
      <c r="B102" t="s">
        <v>256</v>
      </c>
      <c r="C102" s="53"/>
      <c r="D102" s="54"/>
      <c r="E102" s="53"/>
      <c r="F102" s="55"/>
      <c r="G102" s="53"/>
      <c r="H102" s="57"/>
      <c r="I102" s="56"/>
      <c r="J102" s="56"/>
      <c r="K102" s="67"/>
      <c r="L102" s="62">
        <v>102</v>
      </c>
      <c r="M102" s="62" t="b">
        <f t="shared" si="1"/>
        <v>1</v>
      </c>
      <c r="N102" s="63"/>
    </row>
    <row r="103" spans="1:14" x14ac:dyDescent="0.35">
      <c r="A103" t="s">
        <v>290</v>
      </c>
      <c r="B103" t="s">
        <v>291</v>
      </c>
      <c r="C103" s="53"/>
      <c r="D103" s="54"/>
      <c r="E103" s="53"/>
      <c r="F103" s="55"/>
      <c r="G103" s="53"/>
      <c r="H103" s="57"/>
      <c r="I103" s="56"/>
      <c r="J103" s="56"/>
      <c r="K103" s="67"/>
      <c r="L103" s="62">
        <v>103</v>
      </c>
      <c r="M103" s="62" t="b">
        <f t="shared" si="1"/>
        <v>1</v>
      </c>
      <c r="N103" s="63"/>
    </row>
    <row r="104" spans="1:14" x14ac:dyDescent="0.35">
      <c r="A104" t="s">
        <v>290</v>
      </c>
      <c r="B104" t="s">
        <v>292</v>
      </c>
      <c r="C104" s="53"/>
      <c r="D104" s="54"/>
      <c r="E104" s="53"/>
      <c r="F104" s="55"/>
      <c r="G104" s="53"/>
      <c r="H104" s="57"/>
      <c r="I104" s="56"/>
      <c r="J104" s="56"/>
      <c r="K104" s="67"/>
      <c r="L104" s="62">
        <v>104</v>
      </c>
      <c r="M104" s="62" t="b">
        <f t="shared" si="1"/>
        <v>1</v>
      </c>
      <c r="N104" s="63"/>
    </row>
    <row r="105" spans="1:14" x14ac:dyDescent="0.35">
      <c r="A105" t="s">
        <v>290</v>
      </c>
      <c r="B105" t="s">
        <v>225</v>
      </c>
      <c r="C105" s="53"/>
      <c r="D105" s="54"/>
      <c r="E105" s="53"/>
      <c r="F105" s="55"/>
      <c r="G105" s="53"/>
      <c r="H105" s="57"/>
      <c r="I105" s="56"/>
      <c r="J105" s="56"/>
      <c r="K105" s="67"/>
      <c r="L105" s="62">
        <v>105</v>
      </c>
      <c r="M105" s="62" t="b">
        <f t="shared" si="1"/>
        <v>1</v>
      </c>
      <c r="N105" s="63"/>
    </row>
    <row r="106" spans="1:14" x14ac:dyDescent="0.35">
      <c r="A106" t="s">
        <v>293</v>
      </c>
      <c r="B106" t="s">
        <v>294</v>
      </c>
      <c r="C106" s="53"/>
      <c r="D106" s="54"/>
      <c r="E106" s="53"/>
      <c r="F106" s="55"/>
      <c r="G106" s="53"/>
      <c r="H106" s="57"/>
      <c r="I106" s="56"/>
      <c r="J106" s="56"/>
      <c r="K106" s="67"/>
      <c r="L106" s="62">
        <v>106</v>
      </c>
      <c r="M106" s="62" t="b">
        <f t="shared" si="1"/>
        <v>1</v>
      </c>
      <c r="N106" s="63"/>
    </row>
    <row r="107" spans="1:14" x14ac:dyDescent="0.35">
      <c r="A107" t="s">
        <v>295</v>
      </c>
      <c r="B107" t="s">
        <v>296</v>
      </c>
      <c r="C107" s="53"/>
      <c r="D107" s="54"/>
      <c r="E107" s="53"/>
      <c r="F107" s="55"/>
      <c r="G107" s="53"/>
      <c r="H107" s="57"/>
      <c r="I107" s="56"/>
      <c r="J107" s="56"/>
      <c r="K107" s="67"/>
      <c r="L107" s="62">
        <v>107</v>
      </c>
      <c r="M107" s="62" t="b">
        <f t="shared" si="1"/>
        <v>1</v>
      </c>
      <c r="N107" s="63"/>
    </row>
    <row r="108" spans="1:14" x14ac:dyDescent="0.35">
      <c r="A108" t="s">
        <v>295</v>
      </c>
      <c r="B108" t="s">
        <v>297</v>
      </c>
      <c r="C108" s="53"/>
      <c r="D108" s="54"/>
      <c r="E108" s="53"/>
      <c r="F108" s="55"/>
      <c r="G108" s="53"/>
      <c r="H108" s="57"/>
      <c r="I108" s="56"/>
      <c r="J108" s="56"/>
      <c r="K108" s="67"/>
      <c r="L108" s="62">
        <v>108</v>
      </c>
      <c r="M108" s="62" t="b">
        <f t="shared" si="1"/>
        <v>1</v>
      </c>
      <c r="N108" s="63"/>
    </row>
    <row r="109" spans="1:14" x14ac:dyDescent="0.35">
      <c r="A109" t="s">
        <v>298</v>
      </c>
      <c r="B109" t="s">
        <v>299</v>
      </c>
      <c r="C109" s="53"/>
      <c r="D109" s="54"/>
      <c r="E109" s="53"/>
      <c r="F109" s="55"/>
      <c r="G109" s="53"/>
      <c r="H109" s="57"/>
      <c r="I109" s="56"/>
      <c r="J109" s="56"/>
      <c r="K109" s="67"/>
      <c r="L109" s="62">
        <v>109</v>
      </c>
      <c r="M109" s="62" t="b">
        <f t="shared" si="1"/>
        <v>1</v>
      </c>
      <c r="N109" s="63"/>
    </row>
    <row r="110" spans="1:14" x14ac:dyDescent="0.35">
      <c r="A110" t="s">
        <v>253</v>
      </c>
      <c r="B110" t="s">
        <v>300</v>
      </c>
      <c r="C110" s="53"/>
      <c r="D110" s="54"/>
      <c r="E110" s="53"/>
      <c r="F110" s="55"/>
      <c r="G110" s="53"/>
      <c r="H110" s="57"/>
      <c r="I110" s="56"/>
      <c r="J110" s="56"/>
      <c r="K110" s="67"/>
      <c r="L110" s="62">
        <v>110</v>
      </c>
      <c r="M110" s="62" t="b">
        <f t="shared" si="1"/>
        <v>1</v>
      </c>
      <c r="N110" s="63"/>
    </row>
    <row r="111" spans="1:14" x14ac:dyDescent="0.35">
      <c r="A111" t="s">
        <v>253</v>
      </c>
      <c r="B111" t="s">
        <v>301</v>
      </c>
      <c r="C111" s="53"/>
      <c r="D111" s="54"/>
      <c r="E111" s="53"/>
      <c r="F111" s="55"/>
      <c r="G111" s="53"/>
      <c r="H111" s="57"/>
      <c r="I111" s="56"/>
      <c r="J111" s="56"/>
      <c r="K111" s="67"/>
      <c r="L111" s="62">
        <v>111</v>
      </c>
      <c r="M111" s="62" t="b">
        <f t="shared" si="1"/>
        <v>1</v>
      </c>
      <c r="N111" s="63"/>
    </row>
    <row r="112" spans="1:14" x14ac:dyDescent="0.35">
      <c r="A112" t="s">
        <v>226</v>
      </c>
      <c r="B112" t="s">
        <v>192</v>
      </c>
      <c r="C112" s="53"/>
      <c r="D112" s="54"/>
      <c r="E112" s="53"/>
      <c r="F112" s="55"/>
      <c r="G112" s="53"/>
      <c r="H112" s="57"/>
      <c r="I112" s="56"/>
      <c r="J112" s="56"/>
      <c r="K112" s="67"/>
      <c r="L112" s="62">
        <v>112</v>
      </c>
      <c r="M112" s="62" t="b">
        <f t="shared" si="1"/>
        <v>1</v>
      </c>
      <c r="N112" s="63"/>
    </row>
    <row r="113" spans="1:14" x14ac:dyDescent="0.35">
      <c r="A113" t="s">
        <v>302</v>
      </c>
      <c r="B113" t="s">
        <v>192</v>
      </c>
      <c r="C113" s="53"/>
      <c r="D113" s="54"/>
      <c r="E113" s="53"/>
      <c r="F113" s="55"/>
      <c r="G113" s="53"/>
      <c r="H113" s="57"/>
      <c r="I113" s="56"/>
      <c r="J113" s="56"/>
      <c r="K113" s="67"/>
      <c r="L113" s="62">
        <v>113</v>
      </c>
      <c r="M113" s="62" t="b">
        <f t="shared" si="1"/>
        <v>1</v>
      </c>
      <c r="N113" s="63"/>
    </row>
    <row r="114" spans="1:14" x14ac:dyDescent="0.35">
      <c r="A114" t="s">
        <v>303</v>
      </c>
      <c r="B114" t="s">
        <v>304</v>
      </c>
      <c r="C114" s="53"/>
      <c r="D114" s="54"/>
      <c r="E114" s="53"/>
      <c r="F114" s="55"/>
      <c r="G114" s="53"/>
      <c r="H114" s="57"/>
      <c r="I114" s="56"/>
      <c r="J114" s="56"/>
      <c r="K114" s="67"/>
      <c r="L114" s="62">
        <v>114</v>
      </c>
      <c r="M114" s="62" t="b">
        <f t="shared" si="1"/>
        <v>1</v>
      </c>
      <c r="N114" s="63"/>
    </row>
    <row r="115" spans="1:14" x14ac:dyDescent="0.35">
      <c r="A115" t="s">
        <v>305</v>
      </c>
      <c r="B115" t="s">
        <v>306</v>
      </c>
      <c r="C115" s="53"/>
      <c r="D115" s="54"/>
      <c r="E115" s="53"/>
      <c r="F115" s="55"/>
      <c r="G115" s="53"/>
      <c r="H115" s="57"/>
      <c r="I115" s="56"/>
      <c r="J115" s="56"/>
      <c r="K115" s="67"/>
      <c r="L115" s="62">
        <v>115</v>
      </c>
      <c r="M115" s="62" t="b">
        <f t="shared" si="1"/>
        <v>1</v>
      </c>
      <c r="N115" s="63"/>
    </row>
    <row r="116" spans="1:14" x14ac:dyDescent="0.35">
      <c r="A116" t="s">
        <v>307</v>
      </c>
      <c r="B116" t="s">
        <v>308</v>
      </c>
      <c r="C116" s="53"/>
      <c r="D116" s="54"/>
      <c r="E116" s="53"/>
      <c r="F116" s="55"/>
      <c r="G116" s="53"/>
      <c r="H116" s="57"/>
      <c r="I116" s="56"/>
      <c r="J116" s="56"/>
      <c r="K116" s="67"/>
      <c r="L116" s="62">
        <v>116</v>
      </c>
      <c r="M116" s="62" t="b">
        <f t="shared" si="1"/>
        <v>1</v>
      </c>
      <c r="N116" s="63"/>
    </row>
    <row r="117" spans="1:14" x14ac:dyDescent="0.35">
      <c r="A117" t="s">
        <v>309</v>
      </c>
      <c r="B117" t="s">
        <v>310</v>
      </c>
      <c r="C117" s="53"/>
      <c r="D117" s="54"/>
      <c r="E117" s="53"/>
      <c r="F117" s="55"/>
      <c r="G117" s="53"/>
      <c r="H117" s="57"/>
      <c r="I117" s="56"/>
      <c r="J117" s="56"/>
      <c r="K117" s="67"/>
      <c r="L117" s="62">
        <v>117</v>
      </c>
      <c r="M117" s="62" t="b">
        <f t="shared" si="1"/>
        <v>1</v>
      </c>
      <c r="N117" s="63"/>
    </row>
    <row r="118" spans="1:14" x14ac:dyDescent="0.35">
      <c r="A118" t="s">
        <v>311</v>
      </c>
      <c r="B118" t="s">
        <v>312</v>
      </c>
      <c r="C118" s="53"/>
      <c r="D118" s="54"/>
      <c r="E118" s="53"/>
      <c r="F118" s="55"/>
      <c r="G118" s="53"/>
      <c r="H118" s="57"/>
      <c r="I118" s="56"/>
      <c r="J118" s="56"/>
      <c r="K118" s="67"/>
      <c r="L118" s="62">
        <v>118</v>
      </c>
      <c r="M118" s="62" t="b">
        <f t="shared" si="1"/>
        <v>1</v>
      </c>
      <c r="N118" s="63"/>
    </row>
    <row r="119" spans="1:14" x14ac:dyDescent="0.35">
      <c r="A119" t="s">
        <v>313</v>
      </c>
      <c r="B119" t="s">
        <v>314</v>
      </c>
      <c r="C119" s="53"/>
      <c r="D119" s="54"/>
      <c r="E119" s="53"/>
      <c r="F119" s="55"/>
      <c r="G119" s="53"/>
      <c r="H119" s="57"/>
      <c r="I119" s="56"/>
      <c r="J119" s="56"/>
      <c r="K119" s="67"/>
      <c r="L119" s="62">
        <v>119</v>
      </c>
      <c r="M119" s="62" t="b">
        <f t="shared" si="1"/>
        <v>1</v>
      </c>
      <c r="N119" s="63"/>
    </row>
    <row r="120" spans="1:14" x14ac:dyDescent="0.35">
      <c r="A120" t="s">
        <v>313</v>
      </c>
      <c r="B120" t="s">
        <v>315</v>
      </c>
      <c r="C120" s="53"/>
      <c r="D120" s="54"/>
      <c r="E120" s="53"/>
      <c r="F120" s="55"/>
      <c r="G120" s="53"/>
      <c r="H120" s="57"/>
      <c r="I120" s="56"/>
      <c r="J120" s="56"/>
      <c r="K120" s="67"/>
      <c r="L120" s="62">
        <v>120</v>
      </c>
      <c r="M120" s="62" t="b">
        <f t="shared" si="1"/>
        <v>1</v>
      </c>
      <c r="N120" s="63"/>
    </row>
    <row r="121" spans="1:14" x14ac:dyDescent="0.35">
      <c r="A121" t="s">
        <v>313</v>
      </c>
      <c r="B121" t="s">
        <v>316</v>
      </c>
      <c r="C121" s="53"/>
      <c r="D121" s="54"/>
      <c r="E121" s="53"/>
      <c r="F121" s="55"/>
      <c r="G121" s="53"/>
      <c r="H121" s="57"/>
      <c r="I121" s="56"/>
      <c r="J121" s="56"/>
      <c r="K121" s="67"/>
      <c r="L121" s="62">
        <v>121</v>
      </c>
      <c r="M121" s="62" t="b">
        <f t="shared" si="1"/>
        <v>1</v>
      </c>
      <c r="N121" s="63"/>
    </row>
    <row r="122" spans="1:14" x14ac:dyDescent="0.35">
      <c r="A122" t="s">
        <v>317</v>
      </c>
      <c r="B122" t="s">
        <v>318</v>
      </c>
      <c r="C122" s="53"/>
      <c r="D122" s="54"/>
      <c r="E122" s="53"/>
      <c r="F122" s="55"/>
      <c r="G122" s="53"/>
      <c r="H122" s="57"/>
      <c r="I122" s="56"/>
      <c r="J122" s="56"/>
      <c r="K122" s="67"/>
      <c r="L122" s="62">
        <v>122</v>
      </c>
      <c r="M122" s="62" t="b">
        <f t="shared" si="1"/>
        <v>1</v>
      </c>
      <c r="N122" s="63"/>
    </row>
    <row r="123" spans="1:14" x14ac:dyDescent="0.35">
      <c r="A123" t="s">
        <v>317</v>
      </c>
      <c r="B123" t="s">
        <v>319</v>
      </c>
      <c r="C123" s="53"/>
      <c r="D123" s="54"/>
      <c r="E123" s="53"/>
      <c r="F123" s="55"/>
      <c r="G123" s="53"/>
      <c r="H123" s="57"/>
      <c r="I123" s="56"/>
      <c r="J123" s="56"/>
      <c r="K123" s="67"/>
      <c r="L123" s="62">
        <v>123</v>
      </c>
      <c r="M123" s="62" t="b">
        <f t="shared" si="1"/>
        <v>1</v>
      </c>
      <c r="N123" s="63"/>
    </row>
    <row r="124" spans="1:14" x14ac:dyDescent="0.35">
      <c r="A124" t="s">
        <v>317</v>
      </c>
      <c r="B124" t="s">
        <v>282</v>
      </c>
      <c r="C124" s="53"/>
      <c r="D124" s="54"/>
      <c r="E124" s="53"/>
      <c r="F124" s="55"/>
      <c r="G124" s="53"/>
      <c r="H124" s="57"/>
      <c r="I124" s="56"/>
      <c r="J124" s="56"/>
      <c r="K124" s="67"/>
      <c r="L124" s="62">
        <v>124</v>
      </c>
      <c r="M124" s="62" t="b">
        <f t="shared" si="1"/>
        <v>1</v>
      </c>
      <c r="N124" s="63"/>
    </row>
    <row r="125" spans="1:14" x14ac:dyDescent="0.35">
      <c r="A125" t="s">
        <v>317</v>
      </c>
      <c r="B125" t="s">
        <v>320</v>
      </c>
      <c r="C125" s="53"/>
      <c r="D125" s="54"/>
      <c r="E125" s="53"/>
      <c r="F125" s="55"/>
      <c r="G125" s="53"/>
      <c r="H125" s="57"/>
      <c r="I125" s="56"/>
      <c r="J125" s="56"/>
      <c r="K125" s="67"/>
      <c r="L125" s="62">
        <v>125</v>
      </c>
      <c r="M125" s="62" t="b">
        <f t="shared" si="1"/>
        <v>1</v>
      </c>
      <c r="N125" s="63"/>
    </row>
    <row r="126" spans="1:14" x14ac:dyDescent="0.35">
      <c r="A126" t="s">
        <v>317</v>
      </c>
      <c r="B126" t="s">
        <v>282</v>
      </c>
      <c r="C126" s="53"/>
      <c r="D126" s="54"/>
      <c r="E126" s="53"/>
      <c r="F126" s="55"/>
      <c r="G126" s="53"/>
      <c r="H126" s="57"/>
      <c r="I126" s="56"/>
      <c r="J126" s="56"/>
      <c r="K126" s="67"/>
      <c r="L126" s="62">
        <v>126</v>
      </c>
      <c r="M126" s="62" t="b">
        <f t="shared" si="1"/>
        <v>1</v>
      </c>
      <c r="N126" s="63"/>
    </row>
    <row r="127" spans="1:14" x14ac:dyDescent="0.35">
      <c r="A127" t="s">
        <v>321</v>
      </c>
      <c r="B127" t="s">
        <v>322</v>
      </c>
      <c r="C127" s="53"/>
      <c r="D127" s="54"/>
      <c r="E127" s="53"/>
      <c r="F127" s="55"/>
      <c r="G127" s="53"/>
      <c r="H127" s="57"/>
      <c r="I127" s="56"/>
      <c r="J127" s="56"/>
      <c r="K127" s="67"/>
      <c r="L127" s="62">
        <v>127</v>
      </c>
      <c r="M127" s="62" t="b">
        <f t="shared" si="1"/>
        <v>1</v>
      </c>
      <c r="N127" s="63"/>
    </row>
    <row r="128" spans="1:14" x14ac:dyDescent="0.35">
      <c r="A128" t="s">
        <v>323</v>
      </c>
      <c r="B128" t="s">
        <v>324</v>
      </c>
      <c r="C128" s="53"/>
      <c r="D128" s="54"/>
      <c r="E128" s="53"/>
      <c r="F128" s="55"/>
      <c r="G128" s="53"/>
      <c r="H128" s="57"/>
      <c r="I128" s="56"/>
      <c r="J128" s="56"/>
      <c r="K128" s="67"/>
      <c r="L128" s="62">
        <v>128</v>
      </c>
      <c r="M128" s="62" t="b">
        <f t="shared" si="1"/>
        <v>1</v>
      </c>
      <c r="N128" s="63"/>
    </row>
    <row r="129" spans="1:14" x14ac:dyDescent="0.35">
      <c r="A129" t="s">
        <v>323</v>
      </c>
      <c r="B129" t="s">
        <v>325</v>
      </c>
      <c r="C129" s="53"/>
      <c r="D129" s="54"/>
      <c r="E129" s="53"/>
      <c r="F129" s="55"/>
      <c r="G129" s="53"/>
      <c r="H129" s="57"/>
      <c r="I129" s="56"/>
      <c r="J129" s="56"/>
      <c r="K129" s="67"/>
      <c r="L129" s="62">
        <v>129</v>
      </c>
      <c r="M129" s="62" t="b">
        <f t="shared" si="1"/>
        <v>1</v>
      </c>
      <c r="N129" s="63"/>
    </row>
    <row r="130" spans="1:14" x14ac:dyDescent="0.35">
      <c r="A130" t="s">
        <v>323</v>
      </c>
      <c r="B130" t="s">
        <v>326</v>
      </c>
      <c r="C130" s="53"/>
      <c r="D130" s="54"/>
      <c r="E130" s="53"/>
      <c r="F130" s="55"/>
      <c r="G130" s="53"/>
      <c r="H130" s="57"/>
      <c r="I130" s="56"/>
      <c r="J130" s="56"/>
      <c r="K130" s="67"/>
      <c r="L130" s="62">
        <v>130</v>
      </c>
      <c r="M130" s="62" t="b">
        <f t="shared" si="1"/>
        <v>1</v>
      </c>
      <c r="N130" s="63"/>
    </row>
    <row r="131" spans="1:14" x14ac:dyDescent="0.35">
      <c r="A131" t="s">
        <v>323</v>
      </c>
      <c r="B131" t="s">
        <v>327</v>
      </c>
      <c r="C131" s="53"/>
      <c r="D131" s="54"/>
      <c r="E131" s="53"/>
      <c r="F131" s="55"/>
      <c r="G131" s="53"/>
      <c r="H131" s="57"/>
      <c r="I131" s="56"/>
      <c r="J131" s="56"/>
      <c r="K131" s="67"/>
      <c r="L131" s="62">
        <v>131</v>
      </c>
      <c r="M131" s="62" t="b">
        <f t="shared" ref="M131:M194" si="2" xml:space="preserve"> IF(AND(TRUE), TRUE, FALSE)</f>
        <v>1</v>
      </c>
      <c r="N131" s="63"/>
    </row>
    <row r="132" spans="1:14" x14ac:dyDescent="0.35">
      <c r="A132" t="s">
        <v>323</v>
      </c>
      <c r="B132" t="s">
        <v>328</v>
      </c>
      <c r="C132" s="53"/>
      <c r="D132" s="54"/>
      <c r="E132" s="53"/>
      <c r="F132" s="55"/>
      <c r="G132" s="53"/>
      <c r="H132" s="57"/>
      <c r="I132" s="56"/>
      <c r="J132" s="56"/>
      <c r="K132" s="67"/>
      <c r="L132" s="62">
        <v>132</v>
      </c>
      <c r="M132" s="62" t="b">
        <f t="shared" si="2"/>
        <v>1</v>
      </c>
      <c r="N132" s="63"/>
    </row>
    <row r="133" spans="1:14" x14ac:dyDescent="0.35">
      <c r="A133" t="s">
        <v>323</v>
      </c>
      <c r="B133" t="s">
        <v>329</v>
      </c>
      <c r="C133" s="53"/>
      <c r="D133" s="54"/>
      <c r="E133" s="53"/>
      <c r="F133" s="55"/>
      <c r="G133" s="53"/>
      <c r="H133" s="57"/>
      <c r="I133" s="56"/>
      <c r="J133" s="56"/>
      <c r="K133" s="67"/>
      <c r="L133" s="62">
        <v>133</v>
      </c>
      <c r="M133" s="62" t="b">
        <f t="shared" si="2"/>
        <v>1</v>
      </c>
      <c r="N133" s="63"/>
    </row>
    <row r="134" spans="1:14" x14ac:dyDescent="0.35">
      <c r="A134" t="s">
        <v>323</v>
      </c>
      <c r="B134" t="s">
        <v>330</v>
      </c>
      <c r="C134" s="53"/>
      <c r="D134" s="54"/>
      <c r="E134" s="53"/>
      <c r="F134" s="55"/>
      <c r="G134" s="53"/>
      <c r="H134" s="57"/>
      <c r="I134" s="56"/>
      <c r="J134" s="56"/>
      <c r="K134" s="67"/>
      <c r="L134" s="62">
        <v>134</v>
      </c>
      <c r="M134" s="62" t="b">
        <f t="shared" si="2"/>
        <v>1</v>
      </c>
      <c r="N134" s="63"/>
    </row>
    <row r="135" spans="1:14" x14ac:dyDescent="0.35">
      <c r="A135" t="s">
        <v>331</v>
      </c>
      <c r="B135" t="s">
        <v>332</v>
      </c>
      <c r="C135" s="53"/>
      <c r="D135" s="54"/>
      <c r="E135" s="53"/>
      <c r="F135" s="55"/>
      <c r="G135" s="53"/>
      <c r="H135" s="57"/>
      <c r="I135" s="56"/>
      <c r="J135" s="56"/>
      <c r="K135" s="67"/>
      <c r="L135" s="62">
        <v>135</v>
      </c>
      <c r="M135" s="62" t="b">
        <f t="shared" si="2"/>
        <v>1</v>
      </c>
      <c r="N135" s="63"/>
    </row>
    <row r="136" spans="1:14" x14ac:dyDescent="0.35">
      <c r="A136" t="s">
        <v>333</v>
      </c>
      <c r="B136" t="s">
        <v>334</v>
      </c>
      <c r="C136" s="53"/>
      <c r="D136" s="54"/>
      <c r="E136" s="53"/>
      <c r="F136" s="55"/>
      <c r="G136" s="53"/>
      <c r="H136" s="57"/>
      <c r="I136" s="56"/>
      <c r="J136" s="56"/>
      <c r="K136" s="67"/>
      <c r="L136" s="62">
        <v>136</v>
      </c>
      <c r="M136" s="62" t="b">
        <f t="shared" si="2"/>
        <v>1</v>
      </c>
      <c r="N136" s="63"/>
    </row>
    <row r="137" spans="1:14" x14ac:dyDescent="0.35">
      <c r="A137" t="s">
        <v>239</v>
      </c>
      <c r="B137" t="s">
        <v>335</v>
      </c>
      <c r="C137" s="53"/>
      <c r="D137" s="54"/>
      <c r="E137" s="53"/>
      <c r="F137" s="55"/>
      <c r="G137" s="53"/>
      <c r="H137" s="57"/>
      <c r="I137" s="56"/>
      <c r="J137" s="56"/>
      <c r="K137" s="67"/>
      <c r="L137" s="62">
        <v>137</v>
      </c>
      <c r="M137" s="62" t="b">
        <f t="shared" si="2"/>
        <v>1</v>
      </c>
      <c r="N137" s="63"/>
    </row>
    <row r="138" spans="1:14" x14ac:dyDescent="0.35">
      <c r="A138" t="s">
        <v>336</v>
      </c>
      <c r="B138" t="s">
        <v>337</v>
      </c>
      <c r="C138" s="53"/>
      <c r="D138" s="54"/>
      <c r="E138" s="53"/>
      <c r="F138" s="55"/>
      <c r="G138" s="53"/>
      <c r="H138" s="57"/>
      <c r="I138" s="56"/>
      <c r="J138" s="56"/>
      <c r="K138" s="67"/>
      <c r="L138" s="62">
        <v>138</v>
      </c>
      <c r="M138" s="62" t="b">
        <f t="shared" si="2"/>
        <v>1</v>
      </c>
      <c r="N138" s="63"/>
    </row>
    <row r="139" spans="1:14" x14ac:dyDescent="0.35">
      <c r="A139" t="s">
        <v>336</v>
      </c>
      <c r="B139" t="s">
        <v>338</v>
      </c>
      <c r="C139" s="53"/>
      <c r="D139" s="54"/>
      <c r="E139" s="53"/>
      <c r="F139" s="55"/>
      <c r="G139" s="53"/>
      <c r="H139" s="57"/>
      <c r="I139" s="56"/>
      <c r="J139" s="56"/>
      <c r="K139" s="67"/>
      <c r="L139" s="62">
        <v>139</v>
      </c>
      <c r="M139" s="62" t="b">
        <f t="shared" si="2"/>
        <v>1</v>
      </c>
      <c r="N139" s="63"/>
    </row>
    <row r="140" spans="1:14" x14ac:dyDescent="0.35">
      <c r="A140" t="s">
        <v>336</v>
      </c>
      <c r="B140" t="s">
        <v>227</v>
      </c>
      <c r="C140" s="53"/>
      <c r="D140" s="54"/>
      <c r="E140" s="53"/>
      <c r="F140" s="55"/>
      <c r="G140" s="53"/>
      <c r="H140" s="57"/>
      <c r="I140" s="56"/>
      <c r="J140" s="56"/>
      <c r="K140" s="67"/>
      <c r="L140" s="62">
        <v>140</v>
      </c>
      <c r="M140" s="62" t="b">
        <f t="shared" si="2"/>
        <v>1</v>
      </c>
      <c r="N140" s="63"/>
    </row>
    <row r="141" spans="1:14" x14ac:dyDescent="0.35">
      <c r="A141" t="s">
        <v>336</v>
      </c>
      <c r="B141" t="s">
        <v>339</v>
      </c>
      <c r="C141" s="53"/>
      <c r="D141" s="54"/>
      <c r="E141" s="53"/>
      <c r="F141" s="55"/>
      <c r="G141" s="53"/>
      <c r="H141" s="57"/>
      <c r="I141" s="56"/>
      <c r="J141" s="56"/>
      <c r="K141" s="67"/>
      <c r="L141" s="62">
        <v>141</v>
      </c>
      <c r="M141" s="62" t="b">
        <f t="shared" si="2"/>
        <v>1</v>
      </c>
      <c r="N141" s="63"/>
    </row>
    <row r="142" spans="1:14" x14ac:dyDescent="0.35">
      <c r="A142" t="s">
        <v>336</v>
      </c>
      <c r="B142" t="s">
        <v>340</v>
      </c>
      <c r="C142" s="53"/>
      <c r="D142" s="54"/>
      <c r="E142" s="53"/>
      <c r="F142" s="55"/>
      <c r="G142" s="53"/>
      <c r="H142" s="57"/>
      <c r="I142" s="56"/>
      <c r="J142" s="56"/>
      <c r="K142" s="67"/>
      <c r="L142" s="62">
        <v>142</v>
      </c>
      <c r="M142" s="62" t="b">
        <f t="shared" si="2"/>
        <v>1</v>
      </c>
      <c r="N142" s="63"/>
    </row>
    <row r="143" spans="1:14" x14ac:dyDescent="0.35">
      <c r="A143" t="s">
        <v>341</v>
      </c>
      <c r="B143" t="s">
        <v>342</v>
      </c>
      <c r="C143" s="53"/>
      <c r="D143" s="54"/>
      <c r="E143" s="53"/>
      <c r="F143" s="55"/>
      <c r="G143" s="53"/>
      <c r="H143" s="57"/>
      <c r="I143" s="56"/>
      <c r="J143" s="56"/>
      <c r="K143" s="67"/>
      <c r="L143" s="62">
        <v>143</v>
      </c>
      <c r="M143" s="62" t="b">
        <f t="shared" si="2"/>
        <v>1</v>
      </c>
      <c r="N143" s="63"/>
    </row>
    <row r="144" spans="1:14" x14ac:dyDescent="0.35">
      <c r="A144" t="s">
        <v>341</v>
      </c>
      <c r="B144" t="s">
        <v>343</v>
      </c>
      <c r="C144" s="53"/>
      <c r="D144" s="54"/>
      <c r="E144" s="53"/>
      <c r="F144" s="55"/>
      <c r="G144" s="53"/>
      <c r="H144" s="57"/>
      <c r="I144" s="56"/>
      <c r="J144" s="56"/>
      <c r="K144" s="67"/>
      <c r="L144" s="62">
        <v>144</v>
      </c>
      <c r="M144" s="62" t="b">
        <f t="shared" si="2"/>
        <v>1</v>
      </c>
      <c r="N144" s="63"/>
    </row>
    <row r="145" spans="1:14" x14ac:dyDescent="0.35">
      <c r="A145" t="s">
        <v>341</v>
      </c>
      <c r="B145" t="s">
        <v>344</v>
      </c>
      <c r="C145" s="53"/>
      <c r="D145" s="54"/>
      <c r="E145" s="53"/>
      <c r="F145" s="55"/>
      <c r="G145" s="53"/>
      <c r="H145" s="57"/>
      <c r="I145" s="56"/>
      <c r="J145" s="56"/>
      <c r="K145" s="67"/>
      <c r="L145" s="62">
        <v>145</v>
      </c>
      <c r="M145" s="62" t="b">
        <f t="shared" si="2"/>
        <v>1</v>
      </c>
      <c r="N145" s="63"/>
    </row>
    <row r="146" spans="1:14" x14ac:dyDescent="0.35">
      <c r="A146" t="s">
        <v>341</v>
      </c>
      <c r="B146" t="s">
        <v>345</v>
      </c>
      <c r="C146" s="53"/>
      <c r="D146" s="54"/>
      <c r="E146" s="53"/>
      <c r="F146" s="55"/>
      <c r="G146" s="53"/>
      <c r="H146" s="57"/>
      <c r="I146" s="56"/>
      <c r="J146" s="56"/>
      <c r="K146" s="67"/>
      <c r="L146" s="62">
        <v>146</v>
      </c>
      <c r="M146" s="62" t="b">
        <f t="shared" si="2"/>
        <v>1</v>
      </c>
      <c r="N146" s="63"/>
    </row>
    <row r="147" spans="1:14" x14ac:dyDescent="0.35">
      <c r="A147" t="s">
        <v>341</v>
      </c>
      <c r="B147" t="s">
        <v>346</v>
      </c>
      <c r="C147" s="53"/>
      <c r="D147" s="54"/>
      <c r="E147" s="53"/>
      <c r="F147" s="55"/>
      <c r="G147" s="53"/>
      <c r="H147" s="57"/>
      <c r="I147" s="56"/>
      <c r="J147" s="56"/>
      <c r="K147" s="67"/>
      <c r="L147" s="62">
        <v>147</v>
      </c>
      <c r="M147" s="62" t="b">
        <f t="shared" si="2"/>
        <v>1</v>
      </c>
      <c r="N147" s="63"/>
    </row>
    <row r="148" spans="1:14" x14ac:dyDescent="0.35">
      <c r="A148" t="s">
        <v>341</v>
      </c>
      <c r="B148" t="s">
        <v>347</v>
      </c>
      <c r="C148" s="53"/>
      <c r="D148" s="54"/>
      <c r="E148" s="53"/>
      <c r="F148" s="55"/>
      <c r="G148" s="53"/>
      <c r="H148" s="57"/>
      <c r="I148" s="56"/>
      <c r="J148" s="56"/>
      <c r="K148" s="67"/>
      <c r="L148" s="62">
        <v>148</v>
      </c>
      <c r="M148" s="62" t="b">
        <f t="shared" si="2"/>
        <v>1</v>
      </c>
      <c r="N148" s="63"/>
    </row>
    <row r="149" spans="1:14" x14ac:dyDescent="0.35">
      <c r="A149" t="s">
        <v>341</v>
      </c>
      <c r="B149" t="s">
        <v>348</v>
      </c>
      <c r="C149" s="53"/>
      <c r="D149" s="54"/>
      <c r="E149" s="53"/>
      <c r="F149" s="55"/>
      <c r="G149" s="53"/>
      <c r="H149" s="57"/>
      <c r="I149" s="56"/>
      <c r="J149" s="56"/>
      <c r="K149" s="67"/>
      <c r="L149" s="62">
        <v>149</v>
      </c>
      <c r="M149" s="62" t="b">
        <f t="shared" si="2"/>
        <v>1</v>
      </c>
      <c r="N149" s="63"/>
    </row>
    <row r="150" spans="1:14" x14ac:dyDescent="0.35">
      <c r="A150" t="s">
        <v>341</v>
      </c>
      <c r="B150" t="s">
        <v>349</v>
      </c>
      <c r="C150" s="53"/>
      <c r="D150" s="54"/>
      <c r="E150" s="53"/>
      <c r="F150" s="55"/>
      <c r="G150" s="53"/>
      <c r="H150" s="57"/>
      <c r="I150" s="56"/>
      <c r="J150" s="56"/>
      <c r="K150" s="67"/>
      <c r="L150" s="62">
        <v>150</v>
      </c>
      <c r="M150" s="62" t="b">
        <f t="shared" si="2"/>
        <v>1</v>
      </c>
      <c r="N150" s="63"/>
    </row>
    <row r="151" spans="1:14" x14ac:dyDescent="0.35">
      <c r="A151" t="s">
        <v>341</v>
      </c>
      <c r="B151" t="s">
        <v>350</v>
      </c>
      <c r="C151" s="53"/>
      <c r="D151" s="54"/>
      <c r="E151" s="53"/>
      <c r="F151" s="55"/>
      <c r="G151" s="53"/>
      <c r="H151" s="57"/>
      <c r="I151" s="56"/>
      <c r="J151" s="56"/>
      <c r="K151" s="67"/>
      <c r="L151" s="62">
        <v>151</v>
      </c>
      <c r="M151" s="62" t="b">
        <f t="shared" si="2"/>
        <v>1</v>
      </c>
      <c r="N151" s="63"/>
    </row>
    <row r="152" spans="1:14" x14ac:dyDescent="0.35">
      <c r="A152" t="s">
        <v>341</v>
      </c>
      <c r="B152" t="s">
        <v>351</v>
      </c>
      <c r="C152" s="53"/>
      <c r="D152" s="54"/>
      <c r="E152" s="53"/>
      <c r="F152" s="55"/>
      <c r="G152" s="53"/>
      <c r="H152" s="57"/>
      <c r="I152" s="56"/>
      <c r="J152" s="56"/>
      <c r="K152" s="67"/>
      <c r="L152" s="62">
        <v>152</v>
      </c>
      <c r="M152" s="62" t="b">
        <f t="shared" si="2"/>
        <v>1</v>
      </c>
      <c r="N152" s="63"/>
    </row>
    <row r="153" spans="1:14" x14ac:dyDescent="0.35">
      <c r="A153" t="s">
        <v>341</v>
      </c>
      <c r="B153" t="s">
        <v>352</v>
      </c>
      <c r="C153" s="53"/>
      <c r="D153" s="54"/>
      <c r="E153" s="53"/>
      <c r="F153" s="55"/>
      <c r="G153" s="53"/>
      <c r="H153" s="57"/>
      <c r="I153" s="56"/>
      <c r="J153" s="56"/>
      <c r="K153" s="67"/>
      <c r="L153" s="62">
        <v>153</v>
      </c>
      <c r="M153" s="62" t="b">
        <f t="shared" si="2"/>
        <v>1</v>
      </c>
      <c r="N153" s="63"/>
    </row>
    <row r="154" spans="1:14" x14ac:dyDescent="0.35">
      <c r="A154" t="s">
        <v>353</v>
      </c>
      <c r="B154" t="s">
        <v>354</v>
      </c>
      <c r="C154" s="53"/>
      <c r="D154" s="54"/>
      <c r="E154" s="53"/>
      <c r="F154" s="55"/>
      <c r="G154" s="53"/>
      <c r="H154" s="57"/>
      <c r="I154" s="56"/>
      <c r="J154" s="56"/>
      <c r="K154" s="67"/>
      <c r="L154" s="62">
        <v>154</v>
      </c>
      <c r="M154" s="62" t="b">
        <f t="shared" si="2"/>
        <v>1</v>
      </c>
      <c r="N154" s="63"/>
    </row>
    <row r="155" spans="1:14" x14ac:dyDescent="0.35">
      <c r="A155" t="s">
        <v>355</v>
      </c>
      <c r="B155" t="s">
        <v>356</v>
      </c>
      <c r="C155" s="53"/>
      <c r="D155" s="54"/>
      <c r="E155" s="53"/>
      <c r="F155" s="55"/>
      <c r="G155" s="53"/>
      <c r="H155" s="57"/>
      <c r="I155" s="56"/>
      <c r="J155" s="56"/>
      <c r="K155" s="67"/>
      <c r="L155" s="62">
        <v>155</v>
      </c>
      <c r="M155" s="62" t="b">
        <f t="shared" si="2"/>
        <v>1</v>
      </c>
      <c r="N155" s="63"/>
    </row>
    <row r="156" spans="1:14" x14ac:dyDescent="0.35">
      <c r="A156" t="s">
        <v>357</v>
      </c>
      <c r="B156" t="s">
        <v>358</v>
      </c>
      <c r="C156" s="53"/>
      <c r="D156" s="54"/>
      <c r="E156" s="53"/>
      <c r="F156" s="55"/>
      <c r="G156" s="53"/>
      <c r="H156" s="57"/>
      <c r="I156" s="56"/>
      <c r="J156" s="56"/>
      <c r="K156" s="67"/>
      <c r="L156" s="62">
        <v>156</v>
      </c>
      <c r="M156" s="62" t="b">
        <f t="shared" si="2"/>
        <v>1</v>
      </c>
      <c r="N156" s="63"/>
    </row>
    <row r="157" spans="1:14" x14ac:dyDescent="0.35">
      <c r="A157" t="s">
        <v>357</v>
      </c>
      <c r="B157" t="s">
        <v>359</v>
      </c>
      <c r="C157" s="53"/>
      <c r="D157" s="54"/>
      <c r="E157" s="53"/>
      <c r="F157" s="55"/>
      <c r="G157" s="53"/>
      <c r="H157" s="57"/>
      <c r="I157" s="56"/>
      <c r="J157" s="56"/>
      <c r="K157" s="67"/>
      <c r="L157" s="62">
        <v>157</v>
      </c>
      <c r="M157" s="62" t="b">
        <f t="shared" si="2"/>
        <v>1</v>
      </c>
      <c r="N157" s="63"/>
    </row>
    <row r="158" spans="1:14" x14ac:dyDescent="0.35">
      <c r="A158" t="s">
        <v>357</v>
      </c>
      <c r="B158" t="s">
        <v>360</v>
      </c>
      <c r="C158" s="53"/>
      <c r="D158" s="54"/>
      <c r="E158" s="53"/>
      <c r="F158" s="55"/>
      <c r="G158" s="53"/>
      <c r="H158" s="57"/>
      <c r="I158" s="56"/>
      <c r="J158" s="56"/>
      <c r="K158" s="67"/>
      <c r="L158" s="62">
        <v>158</v>
      </c>
      <c r="M158" s="62" t="b">
        <f t="shared" si="2"/>
        <v>1</v>
      </c>
      <c r="N158" s="63"/>
    </row>
    <row r="159" spans="1:14" x14ac:dyDescent="0.35">
      <c r="A159" t="s">
        <v>357</v>
      </c>
      <c r="B159" t="s">
        <v>361</v>
      </c>
      <c r="C159" s="53"/>
      <c r="D159" s="54"/>
      <c r="E159" s="53"/>
      <c r="F159" s="55"/>
      <c r="G159" s="53"/>
      <c r="H159" s="57"/>
      <c r="I159" s="56"/>
      <c r="J159" s="56"/>
      <c r="K159" s="67"/>
      <c r="L159" s="62">
        <v>159</v>
      </c>
      <c r="M159" s="62" t="b">
        <f t="shared" si="2"/>
        <v>1</v>
      </c>
      <c r="N159" s="63"/>
    </row>
    <row r="160" spans="1:14" x14ac:dyDescent="0.35">
      <c r="A160" t="s">
        <v>357</v>
      </c>
      <c r="B160" t="s">
        <v>362</v>
      </c>
      <c r="C160" s="53"/>
      <c r="D160" s="54"/>
      <c r="E160" s="53"/>
      <c r="F160" s="55"/>
      <c r="G160" s="53"/>
      <c r="H160" s="57"/>
      <c r="I160" s="56"/>
      <c r="J160" s="56"/>
      <c r="K160" s="67"/>
      <c r="L160" s="62">
        <v>160</v>
      </c>
      <c r="M160" s="62" t="b">
        <f t="shared" si="2"/>
        <v>1</v>
      </c>
      <c r="N160" s="63"/>
    </row>
    <row r="161" spans="1:14" x14ac:dyDescent="0.35">
      <c r="A161" t="s">
        <v>357</v>
      </c>
      <c r="B161" t="s">
        <v>363</v>
      </c>
      <c r="C161" s="53"/>
      <c r="D161" s="54"/>
      <c r="E161" s="53"/>
      <c r="F161" s="55"/>
      <c r="G161" s="53"/>
      <c r="H161" s="57"/>
      <c r="I161" s="56"/>
      <c r="J161" s="56"/>
      <c r="K161" s="67"/>
      <c r="L161" s="62">
        <v>161</v>
      </c>
      <c r="M161" s="62" t="b">
        <f t="shared" si="2"/>
        <v>1</v>
      </c>
      <c r="N161" s="63"/>
    </row>
    <row r="162" spans="1:14" x14ac:dyDescent="0.35">
      <c r="A162" t="s">
        <v>357</v>
      </c>
      <c r="B162" t="s">
        <v>364</v>
      </c>
      <c r="C162" s="53"/>
      <c r="D162" s="54"/>
      <c r="E162" s="53"/>
      <c r="F162" s="55"/>
      <c r="G162" s="53"/>
      <c r="H162" s="57"/>
      <c r="I162" s="56"/>
      <c r="J162" s="56"/>
      <c r="K162" s="67"/>
      <c r="L162" s="62">
        <v>162</v>
      </c>
      <c r="M162" s="62" t="b">
        <f t="shared" si="2"/>
        <v>1</v>
      </c>
      <c r="N162" s="63"/>
    </row>
    <row r="163" spans="1:14" x14ac:dyDescent="0.35">
      <c r="A163" t="s">
        <v>357</v>
      </c>
      <c r="B163" t="s">
        <v>365</v>
      </c>
      <c r="C163" s="53"/>
      <c r="D163" s="54"/>
      <c r="E163" s="53"/>
      <c r="F163" s="55"/>
      <c r="G163" s="53"/>
      <c r="H163" s="57"/>
      <c r="I163" s="56"/>
      <c r="J163" s="56"/>
      <c r="K163" s="67"/>
      <c r="L163" s="62">
        <v>163</v>
      </c>
      <c r="M163" s="62" t="b">
        <f t="shared" si="2"/>
        <v>1</v>
      </c>
      <c r="N163" s="63"/>
    </row>
    <row r="164" spans="1:14" x14ac:dyDescent="0.35">
      <c r="A164" t="s">
        <v>357</v>
      </c>
      <c r="B164" t="s">
        <v>366</v>
      </c>
      <c r="C164" s="53"/>
      <c r="D164" s="54"/>
      <c r="E164" s="53"/>
      <c r="F164" s="55"/>
      <c r="G164" s="53"/>
      <c r="H164" s="57"/>
      <c r="I164" s="56"/>
      <c r="J164" s="56"/>
      <c r="K164" s="67"/>
      <c r="L164" s="62">
        <v>164</v>
      </c>
      <c r="M164" s="62" t="b">
        <f t="shared" si="2"/>
        <v>1</v>
      </c>
      <c r="N164" s="63"/>
    </row>
    <row r="165" spans="1:14" x14ac:dyDescent="0.35">
      <c r="A165" t="s">
        <v>357</v>
      </c>
      <c r="B165" t="s">
        <v>367</v>
      </c>
      <c r="C165" s="53"/>
      <c r="D165" s="54"/>
      <c r="E165" s="53"/>
      <c r="F165" s="55"/>
      <c r="G165" s="53"/>
      <c r="H165" s="57"/>
      <c r="I165" s="56"/>
      <c r="J165" s="56"/>
      <c r="K165" s="67"/>
      <c r="L165" s="62">
        <v>165</v>
      </c>
      <c r="M165" s="62" t="b">
        <f t="shared" si="2"/>
        <v>1</v>
      </c>
      <c r="N165" s="63"/>
    </row>
    <row r="166" spans="1:14" x14ac:dyDescent="0.35">
      <c r="A166" t="s">
        <v>357</v>
      </c>
      <c r="B166" t="s">
        <v>368</v>
      </c>
      <c r="C166" s="53"/>
      <c r="D166" s="54"/>
      <c r="E166" s="53"/>
      <c r="F166" s="55"/>
      <c r="G166" s="53"/>
      <c r="H166" s="57"/>
      <c r="I166" s="56"/>
      <c r="J166" s="56"/>
      <c r="K166" s="67"/>
      <c r="L166" s="62">
        <v>166</v>
      </c>
      <c r="M166" s="62" t="b">
        <f t="shared" si="2"/>
        <v>1</v>
      </c>
      <c r="N166" s="63"/>
    </row>
    <row r="167" spans="1:14" x14ac:dyDescent="0.35">
      <c r="A167" t="s">
        <v>357</v>
      </c>
      <c r="B167" t="s">
        <v>369</v>
      </c>
      <c r="C167" s="53"/>
      <c r="D167" s="54"/>
      <c r="E167" s="53"/>
      <c r="F167" s="55"/>
      <c r="G167" s="53"/>
      <c r="H167" s="57"/>
      <c r="I167" s="56"/>
      <c r="J167" s="56"/>
      <c r="K167" s="67"/>
      <c r="L167" s="62">
        <v>167</v>
      </c>
      <c r="M167" s="62" t="b">
        <f t="shared" si="2"/>
        <v>1</v>
      </c>
      <c r="N167" s="63"/>
    </row>
    <row r="168" spans="1:14" x14ac:dyDescent="0.35">
      <c r="A168" t="s">
        <v>357</v>
      </c>
      <c r="B168" t="s">
        <v>370</v>
      </c>
      <c r="C168" s="53"/>
      <c r="D168" s="54"/>
      <c r="E168" s="53"/>
      <c r="F168" s="55"/>
      <c r="G168" s="53"/>
      <c r="H168" s="57"/>
      <c r="I168" s="56"/>
      <c r="J168" s="56"/>
      <c r="K168" s="67"/>
      <c r="L168" s="62">
        <v>168</v>
      </c>
      <c r="M168" s="62" t="b">
        <f t="shared" si="2"/>
        <v>1</v>
      </c>
      <c r="N168" s="63"/>
    </row>
    <row r="169" spans="1:14" x14ac:dyDescent="0.35">
      <c r="A169" t="s">
        <v>357</v>
      </c>
      <c r="B169" t="s">
        <v>371</v>
      </c>
      <c r="C169" s="53"/>
      <c r="D169" s="54"/>
      <c r="E169" s="53"/>
      <c r="F169" s="55"/>
      <c r="G169" s="53"/>
      <c r="H169" s="57"/>
      <c r="I169" s="56"/>
      <c r="J169" s="56"/>
      <c r="K169" s="67"/>
      <c r="L169" s="62">
        <v>169</v>
      </c>
      <c r="M169" s="62" t="b">
        <f t="shared" si="2"/>
        <v>1</v>
      </c>
      <c r="N169" s="63"/>
    </row>
    <row r="170" spans="1:14" x14ac:dyDescent="0.35">
      <c r="A170" t="s">
        <v>357</v>
      </c>
      <c r="B170" t="s">
        <v>372</v>
      </c>
      <c r="C170" s="53"/>
      <c r="D170" s="54"/>
      <c r="E170" s="53"/>
      <c r="F170" s="55"/>
      <c r="G170" s="53"/>
      <c r="H170" s="57"/>
      <c r="I170" s="56"/>
      <c r="J170" s="56"/>
      <c r="K170" s="67"/>
      <c r="L170" s="62">
        <v>170</v>
      </c>
      <c r="M170" s="62" t="b">
        <f t="shared" si="2"/>
        <v>1</v>
      </c>
      <c r="N170" s="63"/>
    </row>
    <row r="171" spans="1:14" x14ac:dyDescent="0.35">
      <c r="A171" t="s">
        <v>357</v>
      </c>
      <c r="B171" t="s">
        <v>373</v>
      </c>
      <c r="C171" s="53"/>
      <c r="D171" s="54"/>
      <c r="E171" s="53"/>
      <c r="F171" s="55"/>
      <c r="G171" s="53"/>
      <c r="H171" s="57"/>
      <c r="I171" s="56"/>
      <c r="J171" s="56"/>
      <c r="K171" s="67"/>
      <c r="L171" s="62">
        <v>171</v>
      </c>
      <c r="M171" s="62" t="b">
        <f t="shared" si="2"/>
        <v>1</v>
      </c>
      <c r="N171" s="63"/>
    </row>
    <row r="172" spans="1:14" x14ac:dyDescent="0.35">
      <c r="A172" t="s">
        <v>357</v>
      </c>
      <c r="B172" t="s">
        <v>374</v>
      </c>
      <c r="C172" s="53"/>
      <c r="D172" s="54"/>
      <c r="E172" s="53"/>
      <c r="F172" s="55"/>
      <c r="G172" s="53"/>
      <c r="H172" s="57"/>
      <c r="I172" s="56"/>
      <c r="J172" s="56"/>
      <c r="K172" s="67"/>
      <c r="L172" s="62">
        <v>172</v>
      </c>
      <c r="M172" s="62" t="b">
        <f t="shared" si="2"/>
        <v>1</v>
      </c>
      <c r="N172" s="63"/>
    </row>
    <row r="173" spans="1:14" x14ac:dyDescent="0.35">
      <c r="A173" t="s">
        <v>357</v>
      </c>
      <c r="B173" t="s">
        <v>375</v>
      </c>
      <c r="C173" s="53"/>
      <c r="D173" s="54"/>
      <c r="E173" s="53"/>
      <c r="F173" s="55"/>
      <c r="G173" s="53"/>
      <c r="H173" s="57"/>
      <c r="I173" s="56"/>
      <c r="J173" s="56"/>
      <c r="K173" s="67"/>
      <c r="L173" s="62">
        <v>173</v>
      </c>
      <c r="M173" s="62" t="b">
        <f t="shared" si="2"/>
        <v>1</v>
      </c>
      <c r="N173" s="63"/>
    </row>
    <row r="174" spans="1:14" x14ac:dyDescent="0.35">
      <c r="A174" t="s">
        <v>357</v>
      </c>
      <c r="B174" t="s">
        <v>376</v>
      </c>
      <c r="C174" s="53"/>
      <c r="D174" s="54"/>
      <c r="E174" s="53"/>
      <c r="F174" s="55"/>
      <c r="G174" s="53"/>
      <c r="H174" s="57"/>
      <c r="I174" s="56"/>
      <c r="J174" s="56"/>
      <c r="K174" s="67"/>
      <c r="L174" s="62">
        <v>174</v>
      </c>
      <c r="M174" s="62" t="b">
        <f t="shared" si="2"/>
        <v>1</v>
      </c>
      <c r="N174" s="63"/>
    </row>
    <row r="175" spans="1:14" x14ac:dyDescent="0.35">
      <c r="A175" t="s">
        <v>357</v>
      </c>
      <c r="B175" t="s">
        <v>377</v>
      </c>
      <c r="C175" s="53"/>
      <c r="D175" s="54"/>
      <c r="E175" s="53"/>
      <c r="F175" s="55"/>
      <c r="G175" s="53"/>
      <c r="H175" s="57"/>
      <c r="I175" s="56"/>
      <c r="J175" s="56"/>
      <c r="K175" s="67"/>
      <c r="L175" s="62">
        <v>175</v>
      </c>
      <c r="M175" s="62" t="b">
        <f t="shared" si="2"/>
        <v>1</v>
      </c>
      <c r="N175" s="63"/>
    </row>
    <row r="176" spans="1:14" x14ac:dyDescent="0.35">
      <c r="A176" t="s">
        <v>357</v>
      </c>
      <c r="B176" t="s">
        <v>378</v>
      </c>
      <c r="C176" s="53"/>
      <c r="D176" s="54"/>
      <c r="E176" s="53"/>
      <c r="F176" s="55"/>
      <c r="G176" s="53"/>
      <c r="H176" s="57"/>
      <c r="I176" s="56"/>
      <c r="J176" s="56"/>
      <c r="K176" s="67"/>
      <c r="L176" s="62">
        <v>176</v>
      </c>
      <c r="M176" s="62" t="b">
        <f t="shared" si="2"/>
        <v>1</v>
      </c>
      <c r="N176" s="63"/>
    </row>
    <row r="177" spans="1:14" x14ac:dyDescent="0.35">
      <c r="A177" t="s">
        <v>357</v>
      </c>
      <c r="B177" t="s">
        <v>379</v>
      </c>
      <c r="C177" s="53"/>
      <c r="D177" s="54"/>
      <c r="E177" s="53"/>
      <c r="F177" s="55"/>
      <c r="G177" s="53"/>
      <c r="H177" s="57"/>
      <c r="I177" s="56"/>
      <c r="J177" s="56"/>
      <c r="K177" s="67"/>
      <c r="L177" s="62">
        <v>177</v>
      </c>
      <c r="M177" s="62" t="b">
        <f t="shared" si="2"/>
        <v>1</v>
      </c>
      <c r="N177" s="63"/>
    </row>
    <row r="178" spans="1:14" x14ac:dyDescent="0.35">
      <c r="A178" t="s">
        <v>357</v>
      </c>
      <c r="B178" t="s">
        <v>380</v>
      </c>
      <c r="C178" s="53"/>
      <c r="D178" s="54"/>
      <c r="E178" s="53"/>
      <c r="F178" s="55"/>
      <c r="G178" s="53"/>
      <c r="H178" s="57"/>
      <c r="I178" s="56"/>
      <c r="J178" s="56"/>
      <c r="K178" s="67"/>
      <c r="L178" s="62">
        <v>178</v>
      </c>
      <c r="M178" s="62" t="b">
        <f t="shared" si="2"/>
        <v>1</v>
      </c>
      <c r="N178" s="63"/>
    </row>
    <row r="179" spans="1:14" x14ac:dyDescent="0.35">
      <c r="A179" t="s">
        <v>357</v>
      </c>
      <c r="B179" t="s">
        <v>381</v>
      </c>
      <c r="C179" s="53"/>
      <c r="D179" s="54"/>
      <c r="E179" s="53"/>
      <c r="F179" s="55"/>
      <c r="G179" s="53"/>
      <c r="H179" s="57"/>
      <c r="I179" s="56"/>
      <c r="J179" s="56"/>
      <c r="K179" s="67"/>
      <c r="L179" s="62">
        <v>179</v>
      </c>
      <c r="M179" s="62" t="b">
        <f t="shared" si="2"/>
        <v>1</v>
      </c>
      <c r="N179" s="63"/>
    </row>
    <row r="180" spans="1:14" x14ac:dyDescent="0.35">
      <c r="A180" t="s">
        <v>357</v>
      </c>
      <c r="B180" t="s">
        <v>382</v>
      </c>
      <c r="C180" s="53"/>
      <c r="D180" s="54"/>
      <c r="E180" s="53"/>
      <c r="F180" s="55"/>
      <c r="G180" s="53"/>
      <c r="H180" s="57"/>
      <c r="I180" s="56"/>
      <c r="J180" s="56"/>
      <c r="K180" s="67"/>
      <c r="L180" s="62">
        <v>180</v>
      </c>
      <c r="M180" s="62" t="b">
        <f t="shared" si="2"/>
        <v>1</v>
      </c>
      <c r="N180" s="63"/>
    </row>
    <row r="181" spans="1:14" x14ac:dyDescent="0.35">
      <c r="A181" t="s">
        <v>357</v>
      </c>
      <c r="B181" t="s">
        <v>383</v>
      </c>
      <c r="C181" s="53"/>
      <c r="D181" s="54"/>
      <c r="E181" s="53"/>
      <c r="F181" s="55"/>
      <c r="G181" s="53"/>
      <c r="H181" s="57"/>
      <c r="I181" s="56"/>
      <c r="J181" s="56"/>
      <c r="K181" s="67"/>
      <c r="L181" s="62">
        <v>181</v>
      </c>
      <c r="M181" s="62" t="b">
        <f t="shared" si="2"/>
        <v>1</v>
      </c>
      <c r="N181" s="63"/>
    </row>
    <row r="182" spans="1:14" x14ac:dyDescent="0.35">
      <c r="A182" t="s">
        <v>357</v>
      </c>
      <c r="B182" t="s">
        <v>384</v>
      </c>
      <c r="C182" s="53"/>
      <c r="D182" s="54"/>
      <c r="E182" s="53"/>
      <c r="F182" s="55"/>
      <c r="G182" s="53"/>
      <c r="H182" s="57"/>
      <c r="I182" s="56"/>
      <c r="J182" s="56"/>
      <c r="K182" s="67"/>
      <c r="L182" s="62">
        <v>182</v>
      </c>
      <c r="M182" s="62" t="b">
        <f t="shared" si="2"/>
        <v>1</v>
      </c>
      <c r="N182" s="63"/>
    </row>
    <row r="183" spans="1:14" x14ac:dyDescent="0.35">
      <c r="A183" t="s">
        <v>357</v>
      </c>
      <c r="B183" t="s">
        <v>385</v>
      </c>
      <c r="C183" s="53"/>
      <c r="D183" s="54"/>
      <c r="E183" s="53"/>
      <c r="F183" s="55"/>
      <c r="G183" s="53"/>
      <c r="H183" s="57"/>
      <c r="I183" s="56"/>
      <c r="J183" s="56"/>
      <c r="K183" s="67"/>
      <c r="L183" s="62">
        <v>183</v>
      </c>
      <c r="M183" s="62" t="b">
        <f t="shared" si="2"/>
        <v>1</v>
      </c>
      <c r="N183" s="63"/>
    </row>
    <row r="184" spans="1:14" x14ac:dyDescent="0.35">
      <c r="A184" t="s">
        <v>357</v>
      </c>
      <c r="B184" t="s">
        <v>386</v>
      </c>
      <c r="C184" s="53"/>
      <c r="D184" s="54"/>
      <c r="E184" s="53"/>
      <c r="F184" s="55"/>
      <c r="G184" s="53"/>
      <c r="H184" s="57"/>
      <c r="I184" s="56"/>
      <c r="J184" s="56"/>
      <c r="K184" s="67"/>
      <c r="L184" s="62">
        <v>184</v>
      </c>
      <c r="M184" s="62" t="b">
        <f t="shared" si="2"/>
        <v>1</v>
      </c>
      <c r="N184" s="63"/>
    </row>
    <row r="185" spans="1:14" x14ac:dyDescent="0.35">
      <c r="A185" t="s">
        <v>357</v>
      </c>
      <c r="B185" t="s">
        <v>387</v>
      </c>
      <c r="C185" s="53"/>
      <c r="D185" s="54"/>
      <c r="E185" s="53"/>
      <c r="F185" s="55"/>
      <c r="G185" s="53"/>
      <c r="H185" s="57"/>
      <c r="I185" s="56"/>
      <c r="J185" s="56"/>
      <c r="K185" s="67"/>
      <c r="L185" s="62">
        <v>185</v>
      </c>
      <c r="M185" s="62" t="b">
        <f t="shared" si="2"/>
        <v>1</v>
      </c>
      <c r="N185" s="63"/>
    </row>
    <row r="186" spans="1:14" x14ac:dyDescent="0.35">
      <c r="A186" t="s">
        <v>357</v>
      </c>
      <c r="B186" t="s">
        <v>388</v>
      </c>
      <c r="C186" s="53"/>
      <c r="D186" s="54"/>
      <c r="E186" s="53"/>
      <c r="F186" s="55"/>
      <c r="G186" s="53"/>
      <c r="H186" s="57"/>
      <c r="I186" s="56"/>
      <c r="J186" s="56"/>
      <c r="K186" s="67"/>
      <c r="L186" s="62">
        <v>186</v>
      </c>
      <c r="M186" s="62" t="b">
        <f t="shared" si="2"/>
        <v>1</v>
      </c>
      <c r="N186" s="63"/>
    </row>
    <row r="187" spans="1:14" x14ac:dyDescent="0.35">
      <c r="A187" t="s">
        <v>357</v>
      </c>
      <c r="B187" t="s">
        <v>389</v>
      </c>
      <c r="C187" s="53"/>
      <c r="D187" s="54"/>
      <c r="E187" s="53"/>
      <c r="F187" s="55"/>
      <c r="G187" s="53"/>
      <c r="H187" s="57"/>
      <c r="I187" s="56"/>
      <c r="J187" s="56"/>
      <c r="K187" s="67"/>
      <c r="L187" s="62">
        <v>187</v>
      </c>
      <c r="M187" s="62" t="b">
        <f t="shared" si="2"/>
        <v>1</v>
      </c>
      <c r="N187" s="63"/>
    </row>
    <row r="188" spans="1:14" x14ac:dyDescent="0.35">
      <c r="A188" t="s">
        <v>357</v>
      </c>
      <c r="B188" t="s">
        <v>390</v>
      </c>
      <c r="C188" s="53"/>
      <c r="D188" s="54"/>
      <c r="E188" s="53"/>
      <c r="F188" s="55"/>
      <c r="G188" s="53"/>
      <c r="H188" s="57"/>
      <c r="I188" s="56"/>
      <c r="J188" s="56"/>
      <c r="K188" s="67"/>
      <c r="L188" s="62">
        <v>188</v>
      </c>
      <c r="M188" s="62" t="b">
        <f t="shared" si="2"/>
        <v>1</v>
      </c>
      <c r="N188" s="63"/>
    </row>
    <row r="189" spans="1:14" x14ac:dyDescent="0.35">
      <c r="A189" t="s">
        <v>357</v>
      </c>
      <c r="B189" t="s">
        <v>391</v>
      </c>
      <c r="C189" s="53"/>
      <c r="D189" s="54"/>
      <c r="E189" s="53"/>
      <c r="F189" s="55"/>
      <c r="G189" s="53"/>
      <c r="H189" s="57"/>
      <c r="I189" s="56"/>
      <c r="J189" s="56"/>
      <c r="K189" s="67"/>
      <c r="L189" s="62">
        <v>189</v>
      </c>
      <c r="M189" s="62" t="b">
        <f t="shared" si="2"/>
        <v>1</v>
      </c>
      <c r="N189" s="63"/>
    </row>
    <row r="190" spans="1:14" x14ac:dyDescent="0.35">
      <c r="A190" t="s">
        <v>357</v>
      </c>
      <c r="B190" t="s">
        <v>392</v>
      </c>
      <c r="C190" s="53"/>
      <c r="D190" s="54"/>
      <c r="E190" s="53"/>
      <c r="F190" s="55"/>
      <c r="G190" s="53"/>
      <c r="H190" s="57"/>
      <c r="I190" s="56"/>
      <c r="J190" s="56"/>
      <c r="K190" s="67"/>
      <c r="L190" s="62">
        <v>190</v>
      </c>
      <c r="M190" s="62" t="b">
        <f t="shared" si="2"/>
        <v>1</v>
      </c>
      <c r="N190" s="63"/>
    </row>
    <row r="191" spans="1:14" x14ac:dyDescent="0.35">
      <c r="A191" t="s">
        <v>357</v>
      </c>
      <c r="B191" t="s">
        <v>393</v>
      </c>
      <c r="C191" s="53"/>
      <c r="D191" s="54"/>
      <c r="E191" s="53"/>
      <c r="F191" s="55"/>
      <c r="G191" s="53"/>
      <c r="H191" s="57"/>
      <c r="I191" s="56"/>
      <c r="J191" s="56"/>
      <c r="K191" s="67"/>
      <c r="L191" s="62">
        <v>191</v>
      </c>
      <c r="M191" s="62" t="b">
        <f t="shared" si="2"/>
        <v>1</v>
      </c>
      <c r="N191" s="63"/>
    </row>
    <row r="192" spans="1:14" x14ac:dyDescent="0.35">
      <c r="A192" t="s">
        <v>357</v>
      </c>
      <c r="B192" t="s">
        <v>394</v>
      </c>
      <c r="C192" s="53"/>
      <c r="D192" s="54"/>
      <c r="E192" s="53"/>
      <c r="F192" s="55"/>
      <c r="G192" s="53"/>
      <c r="H192" s="57"/>
      <c r="I192" s="56"/>
      <c r="J192" s="56"/>
      <c r="K192" s="67"/>
      <c r="L192" s="62">
        <v>192</v>
      </c>
      <c r="M192" s="62" t="b">
        <f t="shared" si="2"/>
        <v>1</v>
      </c>
      <c r="N192" s="63"/>
    </row>
    <row r="193" spans="1:14" x14ac:dyDescent="0.35">
      <c r="A193" t="s">
        <v>357</v>
      </c>
      <c r="B193" t="s">
        <v>395</v>
      </c>
      <c r="C193" s="53"/>
      <c r="D193" s="54"/>
      <c r="E193" s="53"/>
      <c r="F193" s="55"/>
      <c r="G193" s="53"/>
      <c r="H193" s="57"/>
      <c r="I193" s="56"/>
      <c r="J193" s="56"/>
      <c r="K193" s="67"/>
      <c r="L193" s="62">
        <v>193</v>
      </c>
      <c r="M193" s="62" t="b">
        <f t="shared" si="2"/>
        <v>1</v>
      </c>
      <c r="N193" s="63"/>
    </row>
    <row r="194" spans="1:14" x14ac:dyDescent="0.35">
      <c r="A194" t="s">
        <v>357</v>
      </c>
      <c r="B194" t="s">
        <v>396</v>
      </c>
      <c r="C194" s="53"/>
      <c r="D194" s="54"/>
      <c r="E194" s="53"/>
      <c r="F194" s="55"/>
      <c r="G194" s="53"/>
      <c r="H194" s="57"/>
      <c r="I194" s="56"/>
      <c r="J194" s="56"/>
      <c r="K194" s="67"/>
      <c r="L194" s="62">
        <v>194</v>
      </c>
      <c r="M194" s="62" t="b">
        <f t="shared" si="2"/>
        <v>1</v>
      </c>
      <c r="N194" s="63"/>
    </row>
    <row r="195" spans="1:14" x14ac:dyDescent="0.35">
      <c r="A195" t="s">
        <v>357</v>
      </c>
      <c r="B195" t="s">
        <v>397</v>
      </c>
      <c r="C195" s="53"/>
      <c r="D195" s="54"/>
      <c r="E195" s="53"/>
      <c r="F195" s="55"/>
      <c r="G195" s="53"/>
      <c r="H195" s="57"/>
      <c r="I195" s="56"/>
      <c r="J195" s="56"/>
      <c r="K195" s="67"/>
      <c r="L195" s="62">
        <v>195</v>
      </c>
      <c r="M195" s="62" t="b">
        <f t="shared" ref="M195:M258" si="3" xml:space="preserve"> IF(AND(TRUE), TRUE, FALSE)</f>
        <v>1</v>
      </c>
      <c r="N195" s="63"/>
    </row>
    <row r="196" spans="1:14" x14ac:dyDescent="0.35">
      <c r="A196" t="s">
        <v>357</v>
      </c>
      <c r="B196" t="s">
        <v>398</v>
      </c>
      <c r="C196" s="53"/>
      <c r="D196" s="54"/>
      <c r="E196" s="53"/>
      <c r="F196" s="55"/>
      <c r="G196" s="53"/>
      <c r="H196" s="57"/>
      <c r="I196" s="56"/>
      <c r="J196" s="56"/>
      <c r="K196" s="67"/>
      <c r="L196" s="62">
        <v>196</v>
      </c>
      <c r="M196" s="62" t="b">
        <f t="shared" si="3"/>
        <v>1</v>
      </c>
      <c r="N196" s="63"/>
    </row>
    <row r="197" spans="1:14" x14ac:dyDescent="0.35">
      <c r="A197" t="s">
        <v>357</v>
      </c>
      <c r="B197" t="s">
        <v>399</v>
      </c>
      <c r="C197" s="53"/>
      <c r="D197" s="54"/>
      <c r="E197" s="53"/>
      <c r="F197" s="55"/>
      <c r="G197" s="53"/>
      <c r="H197" s="57"/>
      <c r="I197" s="56"/>
      <c r="J197" s="56"/>
      <c r="K197" s="67"/>
      <c r="L197" s="62">
        <v>197</v>
      </c>
      <c r="M197" s="62" t="b">
        <f t="shared" si="3"/>
        <v>1</v>
      </c>
      <c r="N197" s="63"/>
    </row>
    <row r="198" spans="1:14" x14ac:dyDescent="0.35">
      <c r="A198" t="s">
        <v>357</v>
      </c>
      <c r="B198" t="s">
        <v>400</v>
      </c>
      <c r="C198" s="53"/>
      <c r="D198" s="54"/>
      <c r="E198" s="53"/>
      <c r="F198" s="55"/>
      <c r="G198" s="53"/>
      <c r="H198" s="57"/>
      <c r="I198" s="56"/>
      <c r="J198" s="56"/>
      <c r="K198" s="67"/>
      <c r="L198" s="62">
        <v>198</v>
      </c>
      <c r="M198" s="62" t="b">
        <f t="shared" si="3"/>
        <v>1</v>
      </c>
      <c r="N198" s="63"/>
    </row>
    <row r="199" spans="1:14" x14ac:dyDescent="0.35">
      <c r="A199" t="s">
        <v>357</v>
      </c>
      <c r="B199" t="s">
        <v>401</v>
      </c>
      <c r="C199" s="53"/>
      <c r="D199" s="54"/>
      <c r="E199" s="53"/>
      <c r="F199" s="55"/>
      <c r="G199" s="53"/>
      <c r="H199" s="57"/>
      <c r="I199" s="56"/>
      <c r="J199" s="56"/>
      <c r="K199" s="67"/>
      <c r="L199" s="62">
        <v>199</v>
      </c>
      <c r="M199" s="62" t="b">
        <f t="shared" si="3"/>
        <v>1</v>
      </c>
      <c r="N199" s="63"/>
    </row>
    <row r="200" spans="1:14" x14ac:dyDescent="0.35">
      <c r="A200" t="s">
        <v>357</v>
      </c>
      <c r="B200" t="s">
        <v>402</v>
      </c>
      <c r="C200" s="53"/>
      <c r="D200" s="54"/>
      <c r="E200" s="53"/>
      <c r="F200" s="55"/>
      <c r="G200" s="53"/>
      <c r="H200" s="57"/>
      <c r="I200" s="56"/>
      <c r="J200" s="56"/>
      <c r="K200" s="67"/>
      <c r="L200" s="62">
        <v>200</v>
      </c>
      <c r="M200" s="62" t="b">
        <f t="shared" si="3"/>
        <v>1</v>
      </c>
      <c r="N200" s="63"/>
    </row>
    <row r="201" spans="1:14" x14ac:dyDescent="0.35">
      <c r="A201" t="s">
        <v>357</v>
      </c>
      <c r="B201" t="s">
        <v>403</v>
      </c>
      <c r="C201" s="53"/>
      <c r="D201" s="54"/>
      <c r="E201" s="53"/>
      <c r="F201" s="55"/>
      <c r="G201" s="53"/>
      <c r="H201" s="57"/>
      <c r="I201" s="56"/>
      <c r="J201" s="56"/>
      <c r="K201" s="67"/>
      <c r="L201" s="62">
        <v>201</v>
      </c>
      <c r="M201" s="62" t="b">
        <f t="shared" si="3"/>
        <v>1</v>
      </c>
      <c r="N201" s="63"/>
    </row>
    <row r="202" spans="1:14" x14ac:dyDescent="0.35">
      <c r="A202" t="s">
        <v>357</v>
      </c>
      <c r="B202" t="s">
        <v>404</v>
      </c>
      <c r="C202" s="53"/>
      <c r="D202" s="54"/>
      <c r="E202" s="53"/>
      <c r="F202" s="55"/>
      <c r="G202" s="53"/>
      <c r="H202" s="57"/>
      <c r="I202" s="56"/>
      <c r="J202" s="56"/>
      <c r="K202" s="67"/>
      <c r="L202" s="62">
        <v>202</v>
      </c>
      <c r="M202" s="62" t="b">
        <f t="shared" si="3"/>
        <v>1</v>
      </c>
      <c r="N202" s="63"/>
    </row>
    <row r="203" spans="1:14" x14ac:dyDescent="0.35">
      <c r="A203" t="s">
        <v>357</v>
      </c>
      <c r="B203" t="s">
        <v>405</v>
      </c>
      <c r="C203" s="53"/>
      <c r="D203" s="54"/>
      <c r="E203" s="53"/>
      <c r="F203" s="55"/>
      <c r="G203" s="53"/>
      <c r="H203" s="57"/>
      <c r="I203" s="56"/>
      <c r="J203" s="56"/>
      <c r="K203" s="67"/>
      <c r="L203" s="62">
        <v>203</v>
      </c>
      <c r="M203" s="62" t="b">
        <f t="shared" si="3"/>
        <v>1</v>
      </c>
      <c r="N203" s="63"/>
    </row>
    <row r="204" spans="1:14" x14ac:dyDescent="0.35">
      <c r="A204" t="s">
        <v>357</v>
      </c>
      <c r="B204" t="s">
        <v>406</v>
      </c>
      <c r="C204" s="53"/>
      <c r="D204" s="54"/>
      <c r="E204" s="53"/>
      <c r="F204" s="55"/>
      <c r="G204" s="53"/>
      <c r="H204" s="57"/>
      <c r="I204" s="56"/>
      <c r="J204" s="56"/>
      <c r="K204" s="67"/>
      <c r="L204" s="62">
        <v>204</v>
      </c>
      <c r="M204" s="62" t="b">
        <f t="shared" si="3"/>
        <v>1</v>
      </c>
      <c r="N204" s="63"/>
    </row>
    <row r="205" spans="1:14" x14ac:dyDescent="0.35">
      <c r="A205" t="s">
        <v>357</v>
      </c>
      <c r="B205" t="s">
        <v>407</v>
      </c>
      <c r="C205" s="53"/>
      <c r="D205" s="54"/>
      <c r="E205" s="53"/>
      <c r="F205" s="55"/>
      <c r="G205" s="53"/>
      <c r="H205" s="57"/>
      <c r="I205" s="56"/>
      <c r="J205" s="56"/>
      <c r="K205" s="67"/>
      <c r="L205" s="62">
        <v>205</v>
      </c>
      <c r="M205" s="62" t="b">
        <f t="shared" si="3"/>
        <v>1</v>
      </c>
      <c r="N205" s="63"/>
    </row>
    <row r="206" spans="1:14" x14ac:dyDescent="0.35">
      <c r="A206" t="s">
        <v>237</v>
      </c>
      <c r="B206" t="s">
        <v>408</v>
      </c>
      <c r="C206" s="53"/>
      <c r="D206" s="54"/>
      <c r="E206" s="53"/>
      <c r="F206" s="55"/>
      <c r="G206" s="53"/>
      <c r="H206" s="57"/>
      <c r="I206" s="56"/>
      <c r="J206" s="56"/>
      <c r="K206" s="67"/>
      <c r="L206" s="62">
        <v>206</v>
      </c>
      <c r="M206" s="62" t="b">
        <f t="shared" si="3"/>
        <v>1</v>
      </c>
      <c r="N206" s="63"/>
    </row>
    <row r="207" spans="1:14" x14ac:dyDescent="0.35">
      <c r="A207" t="s">
        <v>237</v>
      </c>
      <c r="B207" t="s">
        <v>409</v>
      </c>
      <c r="C207" s="53"/>
      <c r="D207" s="54"/>
      <c r="E207" s="53"/>
      <c r="F207" s="55"/>
      <c r="G207" s="53"/>
      <c r="H207" s="57"/>
      <c r="I207" s="56"/>
      <c r="J207" s="56"/>
      <c r="K207" s="67"/>
      <c r="L207" s="62">
        <v>207</v>
      </c>
      <c r="M207" s="62" t="b">
        <f t="shared" si="3"/>
        <v>1</v>
      </c>
      <c r="N207" s="63"/>
    </row>
    <row r="208" spans="1:14" x14ac:dyDescent="0.35">
      <c r="A208" t="s">
        <v>237</v>
      </c>
      <c r="B208" t="s">
        <v>410</v>
      </c>
      <c r="C208" s="53"/>
      <c r="D208" s="54"/>
      <c r="E208" s="53"/>
      <c r="F208" s="55"/>
      <c r="G208" s="53"/>
      <c r="H208" s="57"/>
      <c r="I208" s="56"/>
      <c r="J208" s="56"/>
      <c r="K208" s="67"/>
      <c r="L208" s="62">
        <v>208</v>
      </c>
      <c r="M208" s="62" t="b">
        <f t="shared" si="3"/>
        <v>1</v>
      </c>
      <c r="N208" s="63"/>
    </row>
    <row r="209" spans="1:14" x14ac:dyDescent="0.35">
      <c r="A209" t="s">
        <v>411</v>
      </c>
      <c r="B209" t="s">
        <v>339</v>
      </c>
      <c r="C209" s="53"/>
      <c r="D209" s="54"/>
      <c r="E209" s="53"/>
      <c r="F209" s="55"/>
      <c r="G209" s="53"/>
      <c r="H209" s="57"/>
      <c r="I209" s="56"/>
      <c r="J209" s="56"/>
      <c r="K209" s="67"/>
      <c r="L209" s="62">
        <v>209</v>
      </c>
      <c r="M209" s="62" t="b">
        <f t="shared" si="3"/>
        <v>1</v>
      </c>
      <c r="N209" s="63"/>
    </row>
    <row r="210" spans="1:14" x14ac:dyDescent="0.35">
      <c r="A210" t="s">
        <v>248</v>
      </c>
      <c r="B210" t="s">
        <v>249</v>
      </c>
      <c r="C210" s="53"/>
      <c r="D210" s="54"/>
      <c r="E210" s="53"/>
      <c r="F210" s="55"/>
      <c r="G210" s="53"/>
      <c r="H210" s="57"/>
      <c r="I210" s="56"/>
      <c r="J210" s="56"/>
      <c r="K210" s="67"/>
      <c r="L210" s="62">
        <v>210</v>
      </c>
      <c r="M210" s="62" t="b">
        <f t="shared" si="3"/>
        <v>1</v>
      </c>
      <c r="N210" s="63"/>
    </row>
    <row r="211" spans="1:14" x14ac:dyDescent="0.35">
      <c r="A211" t="s">
        <v>248</v>
      </c>
      <c r="B211" t="s">
        <v>250</v>
      </c>
      <c r="C211" s="53"/>
      <c r="D211" s="54"/>
      <c r="E211" s="53"/>
      <c r="F211" s="55"/>
      <c r="G211" s="53"/>
      <c r="H211" s="57"/>
      <c r="I211" s="56"/>
      <c r="J211" s="56"/>
      <c r="K211" s="67"/>
      <c r="L211" s="62">
        <v>211</v>
      </c>
      <c r="M211" s="62" t="b">
        <f t="shared" si="3"/>
        <v>1</v>
      </c>
      <c r="N211" s="63"/>
    </row>
    <row r="212" spans="1:14" x14ac:dyDescent="0.35">
      <c r="A212" t="s">
        <v>412</v>
      </c>
      <c r="B212" t="s">
        <v>413</v>
      </c>
      <c r="C212" s="53"/>
      <c r="D212" s="54"/>
      <c r="E212" s="53"/>
      <c r="F212" s="55"/>
      <c r="G212" s="53"/>
      <c r="H212" s="57"/>
      <c r="I212" s="56"/>
      <c r="J212" s="56"/>
      <c r="K212" s="67"/>
      <c r="L212" s="62">
        <v>212</v>
      </c>
      <c r="M212" s="62" t="b">
        <f t="shared" si="3"/>
        <v>1</v>
      </c>
      <c r="N212" s="63"/>
    </row>
    <row r="213" spans="1:14" x14ac:dyDescent="0.35">
      <c r="A213" t="s">
        <v>412</v>
      </c>
      <c r="B213" t="s">
        <v>414</v>
      </c>
      <c r="C213" s="53"/>
      <c r="D213" s="54"/>
      <c r="E213" s="53"/>
      <c r="F213" s="55"/>
      <c r="G213" s="53"/>
      <c r="H213" s="57"/>
      <c r="I213" s="56"/>
      <c r="J213" s="56"/>
      <c r="K213" s="67"/>
      <c r="L213" s="62">
        <v>213</v>
      </c>
      <c r="M213" s="62" t="b">
        <f t="shared" si="3"/>
        <v>1</v>
      </c>
      <c r="N213" s="63"/>
    </row>
    <row r="214" spans="1:14" x14ac:dyDescent="0.35">
      <c r="A214" t="s">
        <v>415</v>
      </c>
      <c r="B214" t="s">
        <v>416</v>
      </c>
      <c r="C214" s="53"/>
      <c r="D214" s="54"/>
      <c r="E214" s="53"/>
      <c r="F214" s="55"/>
      <c r="G214" s="53"/>
      <c r="H214" s="57"/>
      <c r="I214" s="56"/>
      <c r="J214" s="56"/>
      <c r="K214" s="67"/>
      <c r="L214" s="62">
        <v>214</v>
      </c>
      <c r="M214" s="62" t="b">
        <f t="shared" si="3"/>
        <v>1</v>
      </c>
      <c r="N214" s="63"/>
    </row>
    <row r="215" spans="1:14" x14ac:dyDescent="0.35">
      <c r="A215" t="s">
        <v>417</v>
      </c>
      <c r="B215" t="s">
        <v>418</v>
      </c>
      <c r="C215" s="53"/>
      <c r="D215" s="54"/>
      <c r="E215" s="53"/>
      <c r="F215" s="55"/>
      <c r="G215" s="53"/>
      <c r="H215" s="57"/>
      <c r="I215" s="56"/>
      <c r="J215" s="56"/>
      <c r="K215" s="67"/>
      <c r="L215" s="62">
        <v>215</v>
      </c>
      <c r="M215" s="62" t="b">
        <f t="shared" si="3"/>
        <v>1</v>
      </c>
      <c r="N215" s="63"/>
    </row>
    <row r="216" spans="1:14" x14ac:dyDescent="0.35">
      <c r="A216" t="s">
        <v>417</v>
      </c>
      <c r="B216" t="s">
        <v>419</v>
      </c>
      <c r="C216" s="53"/>
      <c r="D216" s="54"/>
      <c r="E216" s="53"/>
      <c r="F216" s="55"/>
      <c r="G216" s="53"/>
      <c r="H216" s="57"/>
      <c r="I216" s="56"/>
      <c r="J216" s="56"/>
      <c r="K216" s="67"/>
      <c r="L216" s="62">
        <v>216</v>
      </c>
      <c r="M216" s="62" t="b">
        <f t="shared" si="3"/>
        <v>1</v>
      </c>
      <c r="N216" s="63"/>
    </row>
    <row r="217" spans="1:14" x14ac:dyDescent="0.35">
      <c r="A217" t="s">
        <v>417</v>
      </c>
      <c r="B217" t="s">
        <v>418</v>
      </c>
      <c r="C217" s="53"/>
      <c r="D217" s="54"/>
      <c r="E217" s="53"/>
      <c r="F217" s="55"/>
      <c r="G217" s="53"/>
      <c r="H217" s="57"/>
      <c r="I217" s="56"/>
      <c r="J217" s="56"/>
      <c r="K217" s="67"/>
      <c r="L217" s="62">
        <v>217</v>
      </c>
      <c r="M217" s="62" t="b">
        <f t="shared" si="3"/>
        <v>1</v>
      </c>
      <c r="N217" s="63"/>
    </row>
    <row r="218" spans="1:14" x14ac:dyDescent="0.35">
      <c r="A218" t="s">
        <v>417</v>
      </c>
      <c r="B218" t="s">
        <v>420</v>
      </c>
      <c r="C218" s="53"/>
      <c r="D218" s="54"/>
      <c r="E218" s="53"/>
      <c r="F218" s="55"/>
      <c r="G218" s="53"/>
      <c r="H218" s="57"/>
      <c r="I218" s="56"/>
      <c r="J218" s="56"/>
      <c r="K218" s="67"/>
      <c r="L218" s="62">
        <v>218</v>
      </c>
      <c r="M218" s="62" t="b">
        <f t="shared" si="3"/>
        <v>1</v>
      </c>
      <c r="N218" s="63"/>
    </row>
    <row r="219" spans="1:14" x14ac:dyDescent="0.35">
      <c r="A219" t="s">
        <v>355</v>
      </c>
      <c r="B219" t="s">
        <v>180</v>
      </c>
      <c r="C219" s="53"/>
      <c r="D219" s="54"/>
      <c r="E219" s="53"/>
      <c r="F219" s="55"/>
      <c r="G219" s="53"/>
      <c r="H219" s="57"/>
      <c r="I219" s="56"/>
      <c r="J219" s="56"/>
      <c r="K219" s="67"/>
      <c r="L219" s="62">
        <v>219</v>
      </c>
      <c r="M219" s="62" t="b">
        <f t="shared" si="3"/>
        <v>1</v>
      </c>
      <c r="N219" s="63"/>
    </row>
    <row r="220" spans="1:14" x14ac:dyDescent="0.35">
      <c r="A220" t="s">
        <v>421</v>
      </c>
      <c r="B220" t="s">
        <v>422</v>
      </c>
      <c r="C220" s="53"/>
      <c r="D220" s="54"/>
      <c r="E220" s="53"/>
      <c r="F220" s="55"/>
      <c r="G220" s="53"/>
      <c r="H220" s="57"/>
      <c r="I220" s="56"/>
      <c r="J220" s="56"/>
      <c r="K220" s="67"/>
      <c r="L220" s="62">
        <v>220</v>
      </c>
      <c r="M220" s="62" t="b">
        <f t="shared" si="3"/>
        <v>1</v>
      </c>
      <c r="N220" s="63"/>
    </row>
    <row r="221" spans="1:14" x14ac:dyDescent="0.35">
      <c r="A221" t="s">
        <v>271</v>
      </c>
      <c r="B221" t="s">
        <v>423</v>
      </c>
      <c r="C221" s="53"/>
      <c r="D221" s="54"/>
      <c r="E221" s="53"/>
      <c r="F221" s="55"/>
      <c r="G221" s="53"/>
      <c r="H221" s="57"/>
      <c r="I221" s="56"/>
      <c r="J221" s="56"/>
      <c r="K221" s="67"/>
      <c r="L221" s="62">
        <v>221</v>
      </c>
      <c r="M221" s="62" t="b">
        <f t="shared" si="3"/>
        <v>1</v>
      </c>
      <c r="N221" s="63"/>
    </row>
    <row r="222" spans="1:14" x14ac:dyDescent="0.35">
      <c r="A222" t="s">
        <v>424</v>
      </c>
      <c r="B222" t="s">
        <v>338</v>
      </c>
      <c r="C222" s="53"/>
      <c r="D222" s="54"/>
      <c r="E222" s="53"/>
      <c r="F222" s="55"/>
      <c r="G222" s="53"/>
      <c r="H222" s="57"/>
      <c r="I222" s="56"/>
      <c r="J222" s="56"/>
      <c r="K222" s="67"/>
      <c r="L222" s="62">
        <v>222</v>
      </c>
      <c r="M222" s="62" t="b">
        <f t="shared" si="3"/>
        <v>1</v>
      </c>
      <c r="N222" s="63"/>
    </row>
    <row r="223" spans="1:14" x14ac:dyDescent="0.35">
      <c r="A223" t="s">
        <v>248</v>
      </c>
      <c r="B223" t="s">
        <v>249</v>
      </c>
      <c r="C223" s="53"/>
      <c r="D223" s="54"/>
      <c r="E223" s="53"/>
      <c r="F223" s="55"/>
      <c r="G223" s="53"/>
      <c r="H223" s="57"/>
      <c r="I223" s="56"/>
      <c r="J223" s="56"/>
      <c r="K223" s="67"/>
      <c r="L223" s="62">
        <v>223</v>
      </c>
      <c r="M223" s="62" t="b">
        <f t="shared" si="3"/>
        <v>1</v>
      </c>
      <c r="N223" s="63"/>
    </row>
    <row r="224" spans="1:14" x14ac:dyDescent="0.35">
      <c r="A224" t="s">
        <v>425</v>
      </c>
      <c r="B224" t="s">
        <v>426</v>
      </c>
      <c r="C224" s="53"/>
      <c r="D224" s="54"/>
      <c r="E224" s="53"/>
      <c r="F224" s="55"/>
      <c r="G224" s="53"/>
      <c r="H224" s="57"/>
      <c r="I224" s="56"/>
      <c r="J224" s="56"/>
      <c r="K224" s="67"/>
      <c r="L224" s="62">
        <v>224</v>
      </c>
      <c r="M224" s="62" t="b">
        <f t="shared" si="3"/>
        <v>1</v>
      </c>
      <c r="N224" s="63"/>
    </row>
    <row r="225" spans="1:14" x14ac:dyDescent="0.35">
      <c r="A225" t="s">
        <v>228</v>
      </c>
      <c r="B225" t="s">
        <v>177</v>
      </c>
      <c r="C225" s="53"/>
      <c r="D225" s="54"/>
      <c r="E225" s="53"/>
      <c r="F225" s="55"/>
      <c r="G225" s="53"/>
      <c r="H225" s="57"/>
      <c r="I225" s="56"/>
      <c r="J225" s="56"/>
      <c r="K225" s="67"/>
      <c r="L225" s="62">
        <v>225</v>
      </c>
      <c r="M225" s="62" t="b">
        <f t="shared" si="3"/>
        <v>1</v>
      </c>
      <c r="N225" s="63"/>
    </row>
    <row r="226" spans="1:14" x14ac:dyDescent="0.35">
      <c r="A226" t="s">
        <v>248</v>
      </c>
      <c r="B226" t="s">
        <v>249</v>
      </c>
      <c r="C226" s="53"/>
      <c r="D226" s="54"/>
      <c r="E226" s="53"/>
      <c r="F226" s="55"/>
      <c r="G226" s="53"/>
      <c r="H226" s="57"/>
      <c r="I226" s="56"/>
      <c r="J226" s="56"/>
      <c r="K226" s="67"/>
      <c r="L226" s="62">
        <v>226</v>
      </c>
      <c r="M226" s="62" t="b">
        <f t="shared" si="3"/>
        <v>1</v>
      </c>
      <c r="N226" s="63"/>
    </row>
    <row r="227" spans="1:14" x14ac:dyDescent="0.35">
      <c r="A227" t="s">
        <v>248</v>
      </c>
      <c r="B227" t="s">
        <v>250</v>
      </c>
      <c r="C227" s="53"/>
      <c r="D227" s="54"/>
      <c r="E227" s="53"/>
      <c r="F227" s="55"/>
      <c r="G227" s="53"/>
      <c r="H227" s="57"/>
      <c r="I227" s="56"/>
      <c r="J227" s="56"/>
      <c r="K227" s="67"/>
      <c r="L227" s="62">
        <v>227</v>
      </c>
      <c r="M227" s="62" t="b">
        <f t="shared" si="3"/>
        <v>1</v>
      </c>
      <c r="N227" s="63"/>
    </row>
    <row r="228" spans="1:14" x14ac:dyDescent="0.35">
      <c r="A228" t="s">
        <v>427</v>
      </c>
      <c r="B228" t="s">
        <v>428</v>
      </c>
      <c r="C228" s="53"/>
      <c r="D228" s="54"/>
      <c r="E228" s="53"/>
      <c r="F228" s="55"/>
      <c r="G228" s="53"/>
      <c r="H228" s="57"/>
      <c r="I228" s="56"/>
      <c r="J228" s="56"/>
      <c r="K228" s="67"/>
      <c r="L228" s="62">
        <v>228</v>
      </c>
      <c r="M228" s="62" t="b">
        <f t="shared" si="3"/>
        <v>1</v>
      </c>
      <c r="N228" s="63"/>
    </row>
    <row r="229" spans="1:14" x14ac:dyDescent="0.35">
      <c r="A229" t="s">
        <v>429</v>
      </c>
      <c r="B229" t="s">
        <v>430</v>
      </c>
      <c r="C229" s="53"/>
      <c r="D229" s="54"/>
      <c r="E229" s="53"/>
      <c r="F229" s="55"/>
      <c r="G229" s="53"/>
      <c r="H229" s="57"/>
      <c r="I229" s="56"/>
      <c r="J229" s="56"/>
      <c r="K229" s="67"/>
      <c r="L229" s="62">
        <v>229</v>
      </c>
      <c r="M229" s="62" t="b">
        <f t="shared" si="3"/>
        <v>1</v>
      </c>
      <c r="N229" s="63"/>
    </row>
    <row r="230" spans="1:14" x14ac:dyDescent="0.35">
      <c r="A230" t="s">
        <v>431</v>
      </c>
      <c r="B230" t="s">
        <v>432</v>
      </c>
      <c r="C230" s="53"/>
      <c r="D230" s="54"/>
      <c r="E230" s="53"/>
      <c r="F230" s="55"/>
      <c r="G230" s="53"/>
      <c r="H230" s="57"/>
      <c r="I230" s="56"/>
      <c r="J230" s="56"/>
      <c r="K230" s="67"/>
      <c r="L230" s="62">
        <v>230</v>
      </c>
      <c r="M230" s="62" t="b">
        <f t="shared" si="3"/>
        <v>1</v>
      </c>
      <c r="N230" s="63"/>
    </row>
    <row r="231" spans="1:14" x14ac:dyDescent="0.35">
      <c r="A231" t="s">
        <v>433</v>
      </c>
      <c r="B231" t="s">
        <v>434</v>
      </c>
      <c r="C231" s="53"/>
      <c r="D231" s="54"/>
      <c r="E231" s="53"/>
      <c r="F231" s="55"/>
      <c r="G231" s="53"/>
      <c r="H231" s="57"/>
      <c r="I231" s="56"/>
      <c r="J231" s="56"/>
      <c r="K231" s="67"/>
      <c r="L231" s="62">
        <v>231</v>
      </c>
      <c r="M231" s="62" t="b">
        <f t="shared" si="3"/>
        <v>1</v>
      </c>
      <c r="N231" s="63"/>
    </row>
    <row r="232" spans="1:14" x14ac:dyDescent="0.35">
      <c r="A232" t="s">
        <v>435</v>
      </c>
      <c r="B232" t="s">
        <v>176</v>
      </c>
      <c r="C232" s="53"/>
      <c r="D232" s="54"/>
      <c r="E232" s="53"/>
      <c r="F232" s="55"/>
      <c r="G232" s="53"/>
      <c r="H232" s="57"/>
      <c r="I232" s="56"/>
      <c r="J232" s="56"/>
      <c r="K232" s="67"/>
      <c r="L232" s="62">
        <v>232</v>
      </c>
      <c r="M232" s="62" t="b">
        <f t="shared" si="3"/>
        <v>1</v>
      </c>
      <c r="N232" s="63"/>
    </row>
    <row r="233" spans="1:14" x14ac:dyDescent="0.35">
      <c r="A233" t="s">
        <v>435</v>
      </c>
      <c r="B233" t="s">
        <v>182</v>
      </c>
      <c r="C233" s="53"/>
      <c r="D233" s="54"/>
      <c r="E233" s="53"/>
      <c r="F233" s="55"/>
      <c r="G233" s="53"/>
      <c r="H233" s="57"/>
      <c r="I233" s="56"/>
      <c r="J233" s="56"/>
      <c r="K233" s="67"/>
      <c r="L233" s="62">
        <v>233</v>
      </c>
      <c r="M233" s="62" t="b">
        <f t="shared" si="3"/>
        <v>1</v>
      </c>
      <c r="N233" s="63"/>
    </row>
    <row r="234" spans="1:14" x14ac:dyDescent="0.35">
      <c r="A234" t="s">
        <v>431</v>
      </c>
      <c r="B234" t="s">
        <v>436</v>
      </c>
      <c r="C234" s="53"/>
      <c r="D234" s="54"/>
      <c r="E234" s="53"/>
      <c r="F234" s="55"/>
      <c r="G234" s="53"/>
      <c r="H234" s="57"/>
      <c r="I234" s="56"/>
      <c r="J234" s="56"/>
      <c r="K234" s="67"/>
      <c r="L234" s="62">
        <v>234</v>
      </c>
      <c r="M234" s="62" t="b">
        <f t="shared" si="3"/>
        <v>1</v>
      </c>
      <c r="N234" s="63"/>
    </row>
    <row r="235" spans="1:14" x14ac:dyDescent="0.35">
      <c r="A235" t="s">
        <v>437</v>
      </c>
      <c r="B235" t="s">
        <v>438</v>
      </c>
      <c r="C235" s="53"/>
      <c r="D235" s="54"/>
      <c r="E235" s="53"/>
      <c r="F235" s="55"/>
      <c r="G235" s="53"/>
      <c r="H235" s="57"/>
      <c r="I235" s="56"/>
      <c r="J235" s="56"/>
      <c r="K235" s="67"/>
      <c r="L235" s="62">
        <v>235</v>
      </c>
      <c r="M235" s="62" t="b">
        <f t="shared" si="3"/>
        <v>1</v>
      </c>
      <c r="N235" s="63"/>
    </row>
    <row r="236" spans="1:14" x14ac:dyDescent="0.35">
      <c r="A236" t="s">
        <v>431</v>
      </c>
      <c r="B236" t="s">
        <v>439</v>
      </c>
      <c r="C236" s="53"/>
      <c r="D236" s="54"/>
      <c r="E236" s="53"/>
      <c r="F236" s="55"/>
      <c r="G236" s="53"/>
      <c r="H236" s="57"/>
      <c r="I236" s="56"/>
      <c r="J236" s="56"/>
      <c r="K236" s="67"/>
      <c r="L236" s="62">
        <v>236</v>
      </c>
      <c r="M236" s="62" t="b">
        <f t="shared" si="3"/>
        <v>1</v>
      </c>
      <c r="N236" s="63"/>
    </row>
    <row r="237" spans="1:14" x14ac:dyDescent="0.35">
      <c r="A237" t="s">
        <v>248</v>
      </c>
      <c r="B237" t="s">
        <v>249</v>
      </c>
      <c r="C237" s="53"/>
      <c r="D237" s="54"/>
      <c r="E237" s="53"/>
      <c r="F237" s="55"/>
      <c r="G237" s="53"/>
      <c r="H237" s="57"/>
      <c r="I237" s="56"/>
      <c r="J237" s="56"/>
      <c r="K237" s="67"/>
      <c r="L237" s="62">
        <v>237</v>
      </c>
      <c r="M237" s="62" t="b">
        <f t="shared" si="3"/>
        <v>1</v>
      </c>
      <c r="N237" s="63"/>
    </row>
    <row r="238" spans="1:14" x14ac:dyDescent="0.35">
      <c r="A238" t="s">
        <v>248</v>
      </c>
      <c r="B238" t="s">
        <v>250</v>
      </c>
      <c r="C238" s="53"/>
      <c r="D238" s="54"/>
      <c r="E238" s="53"/>
      <c r="F238" s="55"/>
      <c r="G238" s="53"/>
      <c r="H238" s="57"/>
      <c r="I238" s="56"/>
      <c r="J238" s="56"/>
      <c r="K238" s="67"/>
      <c r="L238" s="62">
        <v>238</v>
      </c>
      <c r="M238" s="62" t="b">
        <f t="shared" si="3"/>
        <v>1</v>
      </c>
      <c r="N238" s="63"/>
    </row>
    <row r="239" spans="1:14" x14ac:dyDescent="0.35">
      <c r="A239" t="s">
        <v>431</v>
      </c>
      <c r="B239" t="s">
        <v>440</v>
      </c>
      <c r="C239" s="53"/>
      <c r="D239" s="54"/>
      <c r="E239" s="53"/>
      <c r="F239" s="55"/>
      <c r="G239" s="53"/>
      <c r="H239" s="57"/>
      <c r="I239" s="56"/>
      <c r="J239" s="56"/>
      <c r="K239" s="67"/>
      <c r="L239" s="62">
        <v>239</v>
      </c>
      <c r="M239" s="62" t="b">
        <f t="shared" si="3"/>
        <v>1</v>
      </c>
      <c r="N239" s="63"/>
    </row>
    <row r="240" spans="1:14" x14ac:dyDescent="0.35">
      <c r="A240" t="s">
        <v>425</v>
      </c>
      <c r="B240" t="s">
        <v>441</v>
      </c>
      <c r="C240" s="53"/>
      <c r="D240" s="54"/>
      <c r="E240" s="53"/>
      <c r="F240" s="55"/>
      <c r="G240" s="53"/>
      <c r="H240" s="57"/>
      <c r="I240" s="56"/>
      <c r="J240" s="56"/>
      <c r="K240" s="67"/>
      <c r="L240" s="62">
        <v>240</v>
      </c>
      <c r="M240" s="62" t="b">
        <f t="shared" si="3"/>
        <v>1</v>
      </c>
      <c r="N240" s="63"/>
    </row>
    <row r="241" spans="1:14" x14ac:dyDescent="0.35">
      <c r="A241" t="s">
        <v>425</v>
      </c>
      <c r="B241" t="s">
        <v>442</v>
      </c>
      <c r="C241" s="53"/>
      <c r="D241" s="54"/>
      <c r="E241" s="53"/>
      <c r="F241" s="55"/>
      <c r="G241" s="53"/>
      <c r="H241" s="57"/>
      <c r="I241" s="56"/>
      <c r="J241" s="56"/>
      <c r="K241" s="67"/>
      <c r="L241" s="62">
        <v>241</v>
      </c>
      <c r="M241" s="62" t="b">
        <f t="shared" si="3"/>
        <v>1</v>
      </c>
      <c r="N241" s="63"/>
    </row>
    <row r="242" spans="1:14" x14ac:dyDescent="0.35">
      <c r="A242" t="s">
        <v>286</v>
      </c>
      <c r="B242" t="s">
        <v>443</v>
      </c>
      <c r="C242" s="53"/>
      <c r="D242" s="54"/>
      <c r="E242" s="53"/>
      <c r="F242" s="55"/>
      <c r="G242" s="53"/>
      <c r="H242" s="57"/>
      <c r="I242" s="56"/>
      <c r="J242" s="56"/>
      <c r="K242" s="67"/>
      <c r="L242" s="62">
        <v>242</v>
      </c>
      <c r="M242" s="62" t="b">
        <f t="shared" si="3"/>
        <v>1</v>
      </c>
      <c r="N242" s="63"/>
    </row>
    <row r="243" spans="1:14" x14ac:dyDescent="0.35">
      <c r="A243" t="s">
        <v>286</v>
      </c>
      <c r="B243" t="s">
        <v>444</v>
      </c>
      <c r="C243" s="53"/>
      <c r="D243" s="54"/>
      <c r="E243" s="53"/>
      <c r="F243" s="55"/>
      <c r="G243" s="53"/>
      <c r="H243" s="57"/>
      <c r="I243" s="56"/>
      <c r="J243" s="56"/>
      <c r="K243" s="67"/>
      <c r="L243" s="62">
        <v>243</v>
      </c>
      <c r="M243" s="62" t="b">
        <f t="shared" si="3"/>
        <v>1</v>
      </c>
      <c r="N243" s="63"/>
    </row>
    <row r="244" spans="1:14" x14ac:dyDescent="0.35">
      <c r="A244" t="s">
        <v>445</v>
      </c>
      <c r="B244" t="s">
        <v>422</v>
      </c>
      <c r="C244" s="53"/>
      <c r="D244" s="54"/>
      <c r="E244" s="53"/>
      <c r="F244" s="55"/>
      <c r="G244" s="53"/>
      <c r="H244" s="57"/>
      <c r="I244" s="56"/>
      <c r="J244" s="56"/>
      <c r="K244" s="67"/>
      <c r="L244" s="62">
        <v>244</v>
      </c>
      <c r="M244" s="62" t="b">
        <f t="shared" si="3"/>
        <v>1</v>
      </c>
      <c r="N244" s="63"/>
    </row>
    <row r="245" spans="1:14" x14ac:dyDescent="0.35">
      <c r="A245" t="s">
        <v>446</v>
      </c>
      <c r="B245" t="s">
        <v>428</v>
      </c>
      <c r="C245" s="53"/>
      <c r="D245" s="54"/>
      <c r="E245" s="53"/>
      <c r="F245" s="55"/>
      <c r="G245" s="53"/>
      <c r="H245" s="57"/>
      <c r="I245" s="56"/>
      <c r="J245" s="56"/>
      <c r="K245" s="67"/>
      <c r="L245" s="62">
        <v>245</v>
      </c>
      <c r="M245" s="62" t="b">
        <f t="shared" si="3"/>
        <v>1</v>
      </c>
      <c r="N245" s="63"/>
    </row>
    <row r="246" spans="1:14" x14ac:dyDescent="0.35">
      <c r="A246" t="s">
        <v>447</v>
      </c>
      <c r="B246" t="s">
        <v>448</v>
      </c>
      <c r="C246" s="53"/>
      <c r="D246" s="54"/>
      <c r="E246" s="53"/>
      <c r="F246" s="55"/>
      <c r="G246" s="53"/>
      <c r="H246" s="57"/>
      <c r="I246" s="56"/>
      <c r="J246" s="56"/>
      <c r="K246" s="67"/>
      <c r="L246" s="62">
        <v>246</v>
      </c>
      <c r="M246" s="62" t="b">
        <f t="shared" si="3"/>
        <v>1</v>
      </c>
      <c r="N246" s="63"/>
    </row>
    <row r="247" spans="1:14" x14ac:dyDescent="0.35">
      <c r="A247" t="s">
        <v>449</v>
      </c>
      <c r="B247" t="s">
        <v>450</v>
      </c>
      <c r="C247" s="53"/>
      <c r="D247" s="54"/>
      <c r="E247" s="53"/>
      <c r="F247" s="55"/>
      <c r="G247" s="53"/>
      <c r="H247" s="57"/>
      <c r="I247" s="56"/>
      <c r="J247" s="56"/>
      <c r="K247" s="67"/>
      <c r="L247" s="62">
        <v>247</v>
      </c>
      <c r="M247" s="62" t="b">
        <f t="shared" si="3"/>
        <v>1</v>
      </c>
      <c r="N247" s="63"/>
    </row>
    <row r="248" spans="1:14" x14ac:dyDescent="0.35">
      <c r="A248" t="s">
        <v>449</v>
      </c>
      <c r="B248" t="s">
        <v>450</v>
      </c>
      <c r="C248" s="53"/>
      <c r="D248" s="54"/>
      <c r="E248" s="53"/>
      <c r="F248" s="55"/>
      <c r="G248" s="53"/>
      <c r="H248" s="57"/>
      <c r="I248" s="56"/>
      <c r="J248" s="56"/>
      <c r="K248" s="67"/>
      <c r="L248" s="62">
        <v>248</v>
      </c>
      <c r="M248" s="62" t="b">
        <f t="shared" si="3"/>
        <v>1</v>
      </c>
      <c r="N248" s="63"/>
    </row>
    <row r="249" spans="1:14" x14ac:dyDescent="0.35">
      <c r="A249" t="s">
        <v>286</v>
      </c>
      <c r="B249" t="s">
        <v>339</v>
      </c>
      <c r="C249" s="53"/>
      <c r="D249" s="54"/>
      <c r="E249" s="53"/>
      <c r="F249" s="55"/>
      <c r="G249" s="53"/>
      <c r="H249" s="57"/>
      <c r="I249" s="56"/>
      <c r="J249" s="56"/>
      <c r="K249" s="67"/>
      <c r="L249" s="62">
        <v>249</v>
      </c>
      <c r="M249" s="62" t="b">
        <f t="shared" si="3"/>
        <v>1</v>
      </c>
      <c r="N249" s="63"/>
    </row>
    <row r="250" spans="1:14" x14ac:dyDescent="0.35">
      <c r="A250" t="s">
        <v>422</v>
      </c>
      <c r="B250" t="s">
        <v>445</v>
      </c>
      <c r="C250" s="53"/>
      <c r="D250" s="54"/>
      <c r="E250" s="53"/>
      <c r="F250" s="55"/>
      <c r="G250" s="53"/>
      <c r="H250" s="57"/>
      <c r="I250" s="56"/>
      <c r="J250" s="56"/>
      <c r="K250" s="67"/>
      <c r="L250" s="62">
        <v>250</v>
      </c>
      <c r="M250" s="62" t="b">
        <f t="shared" si="3"/>
        <v>1</v>
      </c>
      <c r="N250" s="63"/>
    </row>
    <row r="251" spans="1:14" x14ac:dyDescent="0.35">
      <c r="A251" t="s">
        <v>451</v>
      </c>
      <c r="B251" t="s">
        <v>452</v>
      </c>
      <c r="C251" s="53"/>
      <c r="D251" s="54"/>
      <c r="E251" s="53"/>
      <c r="F251" s="55"/>
      <c r="G251" s="53"/>
      <c r="H251" s="57"/>
      <c r="I251" s="56"/>
      <c r="J251" s="56"/>
      <c r="K251" s="67"/>
      <c r="L251" s="62">
        <v>251</v>
      </c>
      <c r="M251" s="62" t="b">
        <f t="shared" si="3"/>
        <v>1</v>
      </c>
      <c r="N251" s="63"/>
    </row>
    <row r="252" spans="1:14" x14ac:dyDescent="0.35">
      <c r="A252" t="s">
        <v>271</v>
      </c>
      <c r="B252" t="s">
        <v>274</v>
      </c>
      <c r="C252" s="53"/>
      <c r="D252" s="54"/>
      <c r="E252" s="53"/>
      <c r="F252" s="55"/>
      <c r="G252" s="53"/>
      <c r="H252" s="57"/>
      <c r="I252" s="56"/>
      <c r="J252" s="56"/>
      <c r="K252" s="67"/>
      <c r="L252" s="62">
        <v>252</v>
      </c>
      <c r="M252" s="62" t="b">
        <f t="shared" si="3"/>
        <v>1</v>
      </c>
      <c r="N252" s="63"/>
    </row>
    <row r="253" spans="1:14" x14ac:dyDescent="0.35">
      <c r="A253" t="s">
        <v>271</v>
      </c>
      <c r="B253" t="s">
        <v>275</v>
      </c>
      <c r="C253" s="53"/>
      <c r="D253" s="54"/>
      <c r="E253" s="53"/>
      <c r="F253" s="55"/>
      <c r="G253" s="53"/>
      <c r="H253" s="57"/>
      <c r="I253" s="56"/>
      <c r="J253" s="56"/>
      <c r="K253" s="67"/>
      <c r="L253" s="62">
        <v>253</v>
      </c>
      <c r="M253" s="62" t="b">
        <f t="shared" si="3"/>
        <v>1</v>
      </c>
      <c r="N253" s="63"/>
    </row>
    <row r="254" spans="1:14" x14ac:dyDescent="0.35">
      <c r="A254" t="s">
        <v>271</v>
      </c>
      <c r="B254" t="s">
        <v>276</v>
      </c>
      <c r="C254" s="53"/>
      <c r="D254" s="54"/>
      <c r="E254" s="53"/>
      <c r="F254" s="55"/>
      <c r="G254" s="53"/>
      <c r="H254" s="57"/>
      <c r="I254" s="56"/>
      <c r="J254" s="56"/>
      <c r="K254" s="67"/>
      <c r="L254" s="62">
        <v>254</v>
      </c>
      <c r="M254" s="62" t="b">
        <f t="shared" si="3"/>
        <v>1</v>
      </c>
      <c r="N254" s="63"/>
    </row>
    <row r="255" spans="1:14" x14ac:dyDescent="0.35">
      <c r="A255" t="s">
        <v>271</v>
      </c>
      <c r="B255" t="s">
        <v>273</v>
      </c>
      <c r="C255" s="53"/>
      <c r="D255" s="54"/>
      <c r="E255" s="53"/>
      <c r="F255" s="55"/>
      <c r="G255" s="53"/>
      <c r="H255" s="57"/>
      <c r="I255" s="56"/>
      <c r="J255" s="56"/>
      <c r="K255" s="67"/>
      <c r="L255" s="62">
        <v>255</v>
      </c>
      <c r="M255" s="62" t="b">
        <f t="shared" si="3"/>
        <v>1</v>
      </c>
      <c r="N255" s="63"/>
    </row>
    <row r="256" spans="1:14" x14ac:dyDescent="0.35">
      <c r="A256" t="s">
        <v>271</v>
      </c>
      <c r="B256" t="s">
        <v>277</v>
      </c>
      <c r="C256" s="53"/>
      <c r="D256" s="54"/>
      <c r="E256" s="53"/>
      <c r="F256" s="55"/>
      <c r="G256" s="53"/>
      <c r="H256" s="57"/>
      <c r="I256" s="56"/>
      <c r="J256" s="56"/>
      <c r="K256" s="67"/>
      <c r="L256" s="62">
        <v>256</v>
      </c>
      <c r="M256" s="62" t="b">
        <f t="shared" si="3"/>
        <v>1</v>
      </c>
      <c r="N256" s="63"/>
    </row>
    <row r="257" spans="1:14" x14ac:dyDescent="0.35">
      <c r="A257" t="s">
        <v>271</v>
      </c>
      <c r="B257" t="s">
        <v>278</v>
      </c>
      <c r="C257" s="53"/>
      <c r="D257" s="54"/>
      <c r="E257" s="53"/>
      <c r="F257" s="55"/>
      <c r="G257" s="53"/>
      <c r="H257" s="57"/>
      <c r="I257" s="56"/>
      <c r="J257" s="56"/>
      <c r="K257" s="67"/>
      <c r="L257" s="62">
        <v>257</v>
      </c>
      <c r="M257" s="62" t="b">
        <f t="shared" si="3"/>
        <v>1</v>
      </c>
      <c r="N257" s="63"/>
    </row>
    <row r="258" spans="1:14" x14ac:dyDescent="0.35">
      <c r="A258" t="s">
        <v>271</v>
      </c>
      <c r="B258" t="s">
        <v>279</v>
      </c>
      <c r="C258" s="53"/>
      <c r="D258" s="54"/>
      <c r="E258" s="53"/>
      <c r="F258" s="55"/>
      <c r="G258" s="53"/>
      <c r="H258" s="57"/>
      <c r="I258" s="56"/>
      <c r="J258" s="56"/>
      <c r="K258" s="67"/>
      <c r="L258" s="62">
        <v>258</v>
      </c>
      <c r="M258" s="62" t="b">
        <f t="shared" si="3"/>
        <v>1</v>
      </c>
      <c r="N258" s="63"/>
    </row>
    <row r="259" spans="1:14" x14ac:dyDescent="0.35">
      <c r="A259" t="s">
        <v>271</v>
      </c>
      <c r="B259" t="s">
        <v>280</v>
      </c>
      <c r="C259" s="53"/>
      <c r="D259" s="54"/>
      <c r="E259" s="53"/>
      <c r="F259" s="55"/>
      <c r="G259" s="53"/>
      <c r="H259" s="57"/>
      <c r="I259" s="56"/>
      <c r="J259" s="56"/>
      <c r="K259" s="67"/>
      <c r="L259" s="62">
        <v>259</v>
      </c>
      <c r="M259" s="62" t="b">
        <f t="shared" ref="M259:M322" si="4" xml:space="preserve"> IF(AND(TRUE), TRUE, FALSE)</f>
        <v>1</v>
      </c>
      <c r="N259" s="63"/>
    </row>
    <row r="260" spans="1:14" x14ac:dyDescent="0.35">
      <c r="A260" t="s">
        <v>271</v>
      </c>
      <c r="B260" t="s">
        <v>281</v>
      </c>
      <c r="C260" s="53"/>
      <c r="D260" s="54"/>
      <c r="E260" s="53"/>
      <c r="F260" s="55"/>
      <c r="G260" s="53"/>
      <c r="H260" s="57"/>
      <c r="I260" s="56"/>
      <c r="J260" s="56"/>
      <c r="K260" s="67"/>
      <c r="L260" s="62">
        <v>260</v>
      </c>
      <c r="M260" s="62" t="b">
        <f t="shared" si="4"/>
        <v>1</v>
      </c>
      <c r="N260" s="63"/>
    </row>
    <row r="261" spans="1:14" x14ac:dyDescent="0.35">
      <c r="A261" t="s">
        <v>271</v>
      </c>
      <c r="B261" t="s">
        <v>282</v>
      </c>
      <c r="C261" s="53"/>
      <c r="D261" s="54"/>
      <c r="E261" s="53"/>
      <c r="F261" s="55"/>
      <c r="G261" s="53"/>
      <c r="H261" s="57"/>
      <c r="I261" s="56"/>
      <c r="J261" s="56"/>
      <c r="K261" s="67"/>
      <c r="L261" s="62">
        <v>261</v>
      </c>
      <c r="M261" s="62" t="b">
        <f t="shared" si="4"/>
        <v>1</v>
      </c>
      <c r="N261" s="63"/>
    </row>
    <row r="262" spans="1:14" x14ac:dyDescent="0.35">
      <c r="A262" t="s">
        <v>271</v>
      </c>
      <c r="B262" t="s">
        <v>283</v>
      </c>
      <c r="C262" s="53"/>
      <c r="D262" s="54"/>
      <c r="E262" s="53"/>
      <c r="F262" s="55"/>
      <c r="G262" s="53"/>
      <c r="H262" s="57"/>
      <c r="I262" s="56"/>
      <c r="J262" s="56"/>
      <c r="K262" s="67"/>
      <c r="L262" s="62">
        <v>262</v>
      </c>
      <c r="M262" s="62" t="b">
        <f t="shared" si="4"/>
        <v>1</v>
      </c>
      <c r="N262" s="63"/>
    </row>
    <row r="263" spans="1:14" x14ac:dyDescent="0.35">
      <c r="A263" t="s">
        <v>453</v>
      </c>
      <c r="B263" t="s">
        <v>182</v>
      </c>
      <c r="C263" s="53"/>
      <c r="D263" s="54"/>
      <c r="E263" s="53"/>
      <c r="F263" s="55"/>
      <c r="G263" s="53"/>
      <c r="H263" s="57"/>
      <c r="I263" s="56"/>
      <c r="J263" s="56"/>
      <c r="K263" s="67"/>
      <c r="L263" s="62">
        <v>263</v>
      </c>
      <c r="M263" s="62" t="b">
        <f t="shared" si="4"/>
        <v>1</v>
      </c>
      <c r="N263" s="63"/>
    </row>
    <row r="264" spans="1:14" x14ac:dyDescent="0.35">
      <c r="A264" t="s">
        <v>453</v>
      </c>
      <c r="B264" t="s">
        <v>454</v>
      </c>
      <c r="C264" s="53"/>
      <c r="D264" s="54"/>
      <c r="E264" s="53"/>
      <c r="F264" s="55"/>
      <c r="G264" s="53"/>
      <c r="H264" s="57"/>
      <c r="I264" s="56"/>
      <c r="J264" s="56"/>
      <c r="K264" s="67"/>
      <c r="L264" s="62">
        <v>264</v>
      </c>
      <c r="M264" s="62" t="b">
        <f t="shared" si="4"/>
        <v>1</v>
      </c>
      <c r="N264" s="63"/>
    </row>
    <row r="265" spans="1:14" x14ac:dyDescent="0.35">
      <c r="A265" t="s">
        <v>248</v>
      </c>
      <c r="B265" t="s">
        <v>249</v>
      </c>
      <c r="C265" s="53"/>
      <c r="D265" s="54"/>
      <c r="E265" s="53"/>
      <c r="F265" s="55"/>
      <c r="G265" s="53"/>
      <c r="H265" s="57"/>
      <c r="I265" s="56"/>
      <c r="J265" s="56"/>
      <c r="K265" s="67"/>
      <c r="L265" s="62">
        <v>265</v>
      </c>
      <c r="M265" s="62" t="b">
        <f t="shared" si="4"/>
        <v>1</v>
      </c>
      <c r="N265" s="63"/>
    </row>
    <row r="266" spans="1:14" x14ac:dyDescent="0.35">
      <c r="A266" t="s">
        <v>248</v>
      </c>
      <c r="B266" t="s">
        <v>250</v>
      </c>
      <c r="C266" s="53"/>
      <c r="D266" s="54"/>
      <c r="E266" s="53"/>
      <c r="F266" s="55"/>
      <c r="G266" s="53"/>
      <c r="H266" s="57"/>
      <c r="I266" s="56"/>
      <c r="J266" s="56"/>
      <c r="K266" s="67"/>
      <c r="L266" s="62">
        <v>266</v>
      </c>
      <c r="M266" s="62" t="b">
        <f t="shared" si="4"/>
        <v>1</v>
      </c>
      <c r="N266" s="63"/>
    </row>
    <row r="267" spans="1:14" x14ac:dyDescent="0.35">
      <c r="A267" t="s">
        <v>455</v>
      </c>
      <c r="B267" t="s">
        <v>456</v>
      </c>
      <c r="C267" s="53"/>
      <c r="D267" s="54"/>
      <c r="E267" s="53"/>
      <c r="F267" s="55"/>
      <c r="G267" s="53"/>
      <c r="H267" s="57"/>
      <c r="I267" s="56"/>
      <c r="J267" s="56"/>
      <c r="K267" s="67"/>
      <c r="L267" s="62">
        <v>267</v>
      </c>
      <c r="M267" s="62" t="b">
        <f t="shared" si="4"/>
        <v>1</v>
      </c>
      <c r="N267" s="63"/>
    </row>
    <row r="268" spans="1:14" x14ac:dyDescent="0.35">
      <c r="A268" t="s">
        <v>455</v>
      </c>
      <c r="B268" t="s">
        <v>457</v>
      </c>
      <c r="C268" s="53"/>
      <c r="D268" s="54"/>
      <c r="E268" s="53"/>
      <c r="F268" s="55"/>
      <c r="G268" s="53"/>
      <c r="H268" s="57"/>
      <c r="I268" s="56"/>
      <c r="J268" s="56"/>
      <c r="K268" s="67"/>
      <c r="L268" s="62">
        <v>268</v>
      </c>
      <c r="M268" s="62" t="b">
        <f t="shared" si="4"/>
        <v>1</v>
      </c>
      <c r="N268" s="63"/>
    </row>
    <row r="269" spans="1:14" x14ac:dyDescent="0.35">
      <c r="A269" t="s">
        <v>455</v>
      </c>
      <c r="B269" t="s">
        <v>458</v>
      </c>
      <c r="C269" s="53"/>
      <c r="D269" s="54"/>
      <c r="E269" s="53"/>
      <c r="F269" s="55"/>
      <c r="G269" s="53"/>
      <c r="H269" s="57"/>
      <c r="I269" s="56"/>
      <c r="J269" s="56"/>
      <c r="K269" s="67"/>
      <c r="L269" s="62">
        <v>269</v>
      </c>
      <c r="M269" s="62" t="b">
        <f t="shared" si="4"/>
        <v>1</v>
      </c>
      <c r="N269" s="63"/>
    </row>
    <row r="270" spans="1:14" x14ac:dyDescent="0.35">
      <c r="A270" t="s">
        <v>455</v>
      </c>
      <c r="B270" t="s">
        <v>459</v>
      </c>
      <c r="C270" s="53"/>
      <c r="D270" s="54"/>
      <c r="E270" s="53"/>
      <c r="F270" s="55"/>
      <c r="G270" s="53"/>
      <c r="H270" s="57"/>
      <c r="I270" s="56"/>
      <c r="J270" s="56"/>
      <c r="K270" s="67"/>
      <c r="L270" s="62">
        <v>270</v>
      </c>
      <c r="M270" s="62" t="b">
        <f t="shared" si="4"/>
        <v>1</v>
      </c>
      <c r="N270" s="63"/>
    </row>
    <row r="271" spans="1:14" x14ac:dyDescent="0.35">
      <c r="A271" t="s">
        <v>455</v>
      </c>
      <c r="B271" t="s">
        <v>460</v>
      </c>
      <c r="C271" s="53"/>
      <c r="D271" s="54"/>
      <c r="E271" s="53"/>
      <c r="F271" s="55"/>
      <c r="G271" s="53"/>
      <c r="H271" s="57"/>
      <c r="I271" s="56"/>
      <c r="J271" s="56"/>
      <c r="K271" s="67"/>
      <c r="L271" s="62">
        <v>271</v>
      </c>
      <c r="M271" s="62" t="b">
        <f t="shared" si="4"/>
        <v>1</v>
      </c>
      <c r="N271" s="63"/>
    </row>
    <row r="272" spans="1:14" x14ac:dyDescent="0.35">
      <c r="A272" t="s">
        <v>455</v>
      </c>
      <c r="B272" t="s">
        <v>461</v>
      </c>
      <c r="C272" s="53"/>
      <c r="D272" s="54"/>
      <c r="E272" s="53"/>
      <c r="F272" s="55"/>
      <c r="G272" s="53"/>
      <c r="H272" s="57"/>
      <c r="I272" s="56"/>
      <c r="J272" s="56"/>
      <c r="K272" s="67"/>
      <c r="L272" s="62">
        <v>272</v>
      </c>
      <c r="M272" s="62" t="b">
        <f t="shared" si="4"/>
        <v>1</v>
      </c>
      <c r="N272" s="63"/>
    </row>
    <row r="273" spans="1:14" x14ac:dyDescent="0.35">
      <c r="A273" t="s">
        <v>455</v>
      </c>
      <c r="B273" t="s">
        <v>462</v>
      </c>
      <c r="C273" s="53"/>
      <c r="D273" s="54"/>
      <c r="E273" s="53"/>
      <c r="F273" s="55"/>
      <c r="G273" s="53"/>
      <c r="H273" s="57"/>
      <c r="I273" s="56"/>
      <c r="J273" s="56"/>
      <c r="K273" s="67"/>
      <c r="L273" s="62">
        <v>273</v>
      </c>
      <c r="M273" s="62" t="b">
        <f t="shared" si="4"/>
        <v>1</v>
      </c>
      <c r="N273" s="63"/>
    </row>
    <row r="274" spans="1:14" x14ac:dyDescent="0.35">
      <c r="A274" t="s">
        <v>455</v>
      </c>
      <c r="B274" t="s">
        <v>463</v>
      </c>
      <c r="C274" s="53"/>
      <c r="D274" s="54"/>
      <c r="E274" s="53"/>
      <c r="F274" s="55"/>
      <c r="G274" s="53"/>
      <c r="H274" s="57"/>
      <c r="I274" s="56"/>
      <c r="J274" s="56"/>
      <c r="K274" s="67"/>
      <c r="L274" s="62">
        <v>274</v>
      </c>
      <c r="M274" s="62" t="b">
        <f t="shared" si="4"/>
        <v>1</v>
      </c>
      <c r="N274" s="63"/>
    </row>
    <row r="275" spans="1:14" x14ac:dyDescent="0.35">
      <c r="A275" t="s">
        <v>464</v>
      </c>
      <c r="B275" t="s">
        <v>259</v>
      </c>
      <c r="C275" s="53"/>
      <c r="D275" s="54"/>
      <c r="E275" s="53"/>
      <c r="F275" s="55"/>
      <c r="G275" s="53"/>
      <c r="H275" s="57"/>
      <c r="I275" s="56"/>
      <c r="J275" s="56"/>
      <c r="K275" s="67"/>
      <c r="L275" s="62">
        <v>275</v>
      </c>
      <c r="M275" s="62" t="b">
        <f t="shared" si="4"/>
        <v>1</v>
      </c>
      <c r="N275" s="63"/>
    </row>
    <row r="276" spans="1:14" x14ac:dyDescent="0.35">
      <c r="A276" t="s">
        <v>464</v>
      </c>
      <c r="B276" t="s">
        <v>465</v>
      </c>
      <c r="C276" s="53"/>
      <c r="D276" s="54"/>
      <c r="E276" s="53"/>
      <c r="F276" s="55"/>
      <c r="G276" s="53"/>
      <c r="H276" s="57"/>
      <c r="I276" s="56"/>
      <c r="J276" s="56"/>
      <c r="K276" s="67"/>
      <c r="L276" s="62">
        <v>276</v>
      </c>
      <c r="M276" s="62" t="b">
        <f t="shared" si="4"/>
        <v>1</v>
      </c>
      <c r="N276" s="63"/>
    </row>
    <row r="277" spans="1:14" x14ac:dyDescent="0.35">
      <c r="A277" t="s">
        <v>466</v>
      </c>
      <c r="B277" t="s">
        <v>467</v>
      </c>
      <c r="C277" s="53"/>
      <c r="D277" s="54"/>
      <c r="E277" s="53"/>
      <c r="F277" s="55"/>
      <c r="G277" s="53"/>
      <c r="H277" s="57"/>
      <c r="I277" s="56"/>
      <c r="J277" s="56"/>
      <c r="K277" s="67"/>
      <c r="L277" s="62">
        <v>277</v>
      </c>
      <c r="M277" s="62" t="b">
        <f t="shared" si="4"/>
        <v>1</v>
      </c>
      <c r="N277" s="63"/>
    </row>
    <row r="278" spans="1:14" x14ac:dyDescent="0.35">
      <c r="A278" t="s">
        <v>468</v>
      </c>
      <c r="B278" t="s">
        <v>469</v>
      </c>
      <c r="C278" s="53"/>
      <c r="D278" s="54"/>
      <c r="E278" s="53"/>
      <c r="F278" s="55"/>
      <c r="G278" s="53"/>
      <c r="H278" s="57"/>
      <c r="I278" s="56"/>
      <c r="J278" s="56"/>
      <c r="K278" s="67"/>
      <c r="L278" s="62">
        <v>278</v>
      </c>
      <c r="M278" s="62" t="b">
        <f t="shared" si="4"/>
        <v>1</v>
      </c>
      <c r="N278" s="63"/>
    </row>
    <row r="279" spans="1:14" x14ac:dyDescent="0.35">
      <c r="A279" t="s">
        <v>468</v>
      </c>
      <c r="B279" t="s">
        <v>470</v>
      </c>
      <c r="C279" s="53"/>
      <c r="D279" s="54"/>
      <c r="E279" s="53"/>
      <c r="F279" s="55"/>
      <c r="G279" s="53"/>
      <c r="H279" s="57"/>
      <c r="I279" s="56"/>
      <c r="J279" s="56"/>
      <c r="K279" s="67"/>
      <c r="L279" s="62">
        <v>279</v>
      </c>
      <c r="M279" s="62" t="b">
        <f t="shared" si="4"/>
        <v>1</v>
      </c>
      <c r="N279" s="63"/>
    </row>
    <row r="280" spans="1:14" x14ac:dyDescent="0.35">
      <c r="A280" t="s">
        <v>471</v>
      </c>
      <c r="B280" t="s">
        <v>472</v>
      </c>
      <c r="C280" s="53"/>
      <c r="D280" s="54"/>
      <c r="E280" s="53"/>
      <c r="F280" s="55"/>
      <c r="G280" s="53"/>
      <c r="H280" s="57"/>
      <c r="I280" s="56"/>
      <c r="J280" s="56"/>
      <c r="K280" s="67"/>
      <c r="L280" s="62">
        <v>280</v>
      </c>
      <c r="M280" s="62" t="b">
        <f t="shared" si="4"/>
        <v>1</v>
      </c>
      <c r="N280" s="63"/>
    </row>
    <row r="281" spans="1:14" x14ac:dyDescent="0.35">
      <c r="A281" t="s">
        <v>471</v>
      </c>
      <c r="B281" t="s">
        <v>473</v>
      </c>
      <c r="C281" s="53"/>
      <c r="D281" s="54"/>
      <c r="E281" s="53"/>
      <c r="F281" s="55"/>
      <c r="G281" s="53"/>
      <c r="H281" s="57"/>
      <c r="I281" s="56"/>
      <c r="J281" s="56"/>
      <c r="K281" s="67"/>
      <c r="L281" s="62">
        <v>281</v>
      </c>
      <c r="M281" s="62" t="b">
        <f t="shared" si="4"/>
        <v>1</v>
      </c>
      <c r="N281" s="63"/>
    </row>
    <row r="282" spans="1:14" x14ac:dyDescent="0.35">
      <c r="A282" t="s">
        <v>471</v>
      </c>
      <c r="B282" t="s">
        <v>474</v>
      </c>
      <c r="C282" s="53"/>
      <c r="D282" s="54"/>
      <c r="E282" s="53"/>
      <c r="F282" s="55"/>
      <c r="G282" s="53"/>
      <c r="H282" s="57"/>
      <c r="I282" s="56"/>
      <c r="J282" s="56"/>
      <c r="K282" s="67"/>
      <c r="L282" s="62">
        <v>282</v>
      </c>
      <c r="M282" s="62" t="b">
        <f t="shared" si="4"/>
        <v>1</v>
      </c>
      <c r="N282" s="63"/>
    </row>
    <row r="283" spans="1:14" x14ac:dyDescent="0.35">
      <c r="A283" t="s">
        <v>471</v>
      </c>
      <c r="B283" t="s">
        <v>475</v>
      </c>
      <c r="C283" s="53"/>
      <c r="D283" s="54"/>
      <c r="E283" s="53"/>
      <c r="F283" s="55"/>
      <c r="G283" s="53"/>
      <c r="H283" s="57"/>
      <c r="I283" s="56"/>
      <c r="J283" s="56"/>
      <c r="K283" s="67"/>
      <c r="L283" s="62">
        <v>283</v>
      </c>
      <c r="M283" s="62" t="b">
        <f t="shared" si="4"/>
        <v>1</v>
      </c>
      <c r="N283" s="63"/>
    </row>
    <row r="284" spans="1:14" x14ac:dyDescent="0.35">
      <c r="A284" t="s">
        <v>248</v>
      </c>
      <c r="B284" t="s">
        <v>249</v>
      </c>
      <c r="C284" s="53"/>
      <c r="D284" s="54"/>
      <c r="E284" s="53"/>
      <c r="F284" s="55"/>
      <c r="G284" s="53"/>
      <c r="H284" s="57"/>
      <c r="I284" s="56"/>
      <c r="J284" s="56"/>
      <c r="K284" s="67"/>
      <c r="L284" s="62">
        <v>284</v>
      </c>
      <c r="M284" s="62" t="b">
        <f t="shared" si="4"/>
        <v>1</v>
      </c>
      <c r="N284" s="63"/>
    </row>
    <row r="285" spans="1:14" x14ac:dyDescent="0.35">
      <c r="A285" t="s">
        <v>248</v>
      </c>
      <c r="B285" t="s">
        <v>250</v>
      </c>
      <c r="C285" s="53"/>
      <c r="D285" s="54"/>
      <c r="E285" s="53"/>
      <c r="F285" s="55"/>
      <c r="G285" s="53"/>
      <c r="H285" s="57"/>
      <c r="I285" s="56"/>
      <c r="J285" s="56"/>
      <c r="K285" s="67"/>
      <c r="L285" s="62">
        <v>285</v>
      </c>
      <c r="M285" s="62" t="b">
        <f t="shared" si="4"/>
        <v>1</v>
      </c>
      <c r="N285" s="63"/>
    </row>
    <row r="286" spans="1:14" x14ac:dyDescent="0.35">
      <c r="A286" t="s">
        <v>468</v>
      </c>
      <c r="B286" t="s">
        <v>476</v>
      </c>
      <c r="C286" s="53"/>
      <c r="D286" s="54"/>
      <c r="E286" s="53"/>
      <c r="F286" s="55"/>
      <c r="G286" s="53"/>
      <c r="H286" s="57"/>
      <c r="I286" s="56"/>
      <c r="J286" s="56"/>
      <c r="K286" s="67"/>
      <c r="L286" s="62">
        <v>286</v>
      </c>
      <c r="M286" s="62" t="b">
        <f t="shared" si="4"/>
        <v>1</v>
      </c>
      <c r="N286" s="63"/>
    </row>
    <row r="287" spans="1:14" x14ac:dyDescent="0.35">
      <c r="A287" t="s">
        <v>468</v>
      </c>
      <c r="B287" t="s">
        <v>477</v>
      </c>
      <c r="C287" s="53"/>
      <c r="D287" s="54"/>
      <c r="E287" s="53"/>
      <c r="F287" s="55"/>
      <c r="G287" s="53"/>
      <c r="H287" s="57"/>
      <c r="I287" s="56"/>
      <c r="J287" s="56"/>
      <c r="K287" s="67"/>
      <c r="L287" s="62">
        <v>287</v>
      </c>
      <c r="M287" s="62" t="b">
        <f t="shared" si="4"/>
        <v>1</v>
      </c>
      <c r="N287" s="63"/>
    </row>
    <row r="288" spans="1:14" x14ac:dyDescent="0.35">
      <c r="A288" t="s">
        <v>478</v>
      </c>
      <c r="B288" t="s">
        <v>479</v>
      </c>
      <c r="C288" s="53"/>
      <c r="D288" s="54"/>
      <c r="E288" s="53"/>
      <c r="F288" s="55"/>
      <c r="G288" s="53"/>
      <c r="H288" s="57"/>
      <c r="I288" s="56"/>
      <c r="J288" s="56"/>
      <c r="K288" s="67"/>
      <c r="L288" s="62">
        <v>288</v>
      </c>
      <c r="M288" s="62" t="b">
        <f t="shared" si="4"/>
        <v>1</v>
      </c>
      <c r="N288" s="63"/>
    </row>
    <row r="289" spans="1:14" x14ac:dyDescent="0.35">
      <c r="A289" t="s">
        <v>478</v>
      </c>
      <c r="B289" t="s">
        <v>480</v>
      </c>
      <c r="C289" s="53"/>
      <c r="D289" s="54"/>
      <c r="E289" s="53"/>
      <c r="F289" s="55"/>
      <c r="G289" s="53"/>
      <c r="H289" s="57"/>
      <c r="I289" s="56"/>
      <c r="J289" s="56"/>
      <c r="K289" s="67"/>
      <c r="L289" s="62">
        <v>289</v>
      </c>
      <c r="M289" s="62" t="b">
        <f t="shared" si="4"/>
        <v>1</v>
      </c>
      <c r="N289" s="63"/>
    </row>
    <row r="290" spans="1:14" x14ac:dyDescent="0.35">
      <c r="A290" t="s">
        <v>481</v>
      </c>
      <c r="B290" t="s">
        <v>482</v>
      </c>
      <c r="C290" s="53"/>
      <c r="D290" s="54"/>
      <c r="E290" s="53"/>
      <c r="F290" s="55"/>
      <c r="G290" s="53"/>
      <c r="H290" s="57"/>
      <c r="I290" s="56"/>
      <c r="J290" s="56"/>
      <c r="K290" s="67"/>
      <c r="L290" s="62">
        <v>290</v>
      </c>
      <c r="M290" s="62" t="b">
        <f t="shared" si="4"/>
        <v>1</v>
      </c>
      <c r="N290" s="63"/>
    </row>
    <row r="291" spans="1:14" x14ac:dyDescent="0.35">
      <c r="A291" t="s">
        <v>481</v>
      </c>
      <c r="B291" t="s">
        <v>328</v>
      </c>
      <c r="C291" s="53"/>
      <c r="D291" s="54"/>
      <c r="E291" s="53"/>
      <c r="F291" s="55"/>
      <c r="G291" s="53"/>
      <c r="H291" s="57"/>
      <c r="I291" s="56"/>
      <c r="J291" s="56"/>
      <c r="K291" s="67"/>
      <c r="L291" s="62">
        <v>291</v>
      </c>
      <c r="M291" s="62" t="b">
        <f t="shared" si="4"/>
        <v>1</v>
      </c>
      <c r="N291" s="63"/>
    </row>
    <row r="292" spans="1:14" x14ac:dyDescent="0.35">
      <c r="A292" t="s">
        <v>483</v>
      </c>
      <c r="B292" t="s">
        <v>484</v>
      </c>
      <c r="C292" s="53"/>
      <c r="D292" s="54"/>
      <c r="E292" s="53"/>
      <c r="F292" s="55"/>
      <c r="G292" s="53"/>
      <c r="H292" s="57"/>
      <c r="I292" s="56"/>
      <c r="J292" s="56"/>
      <c r="K292" s="67"/>
      <c r="L292" s="62">
        <v>292</v>
      </c>
      <c r="M292" s="62" t="b">
        <f t="shared" si="4"/>
        <v>1</v>
      </c>
      <c r="N292" s="63"/>
    </row>
    <row r="293" spans="1:14" x14ac:dyDescent="0.35">
      <c r="A293" t="s">
        <v>483</v>
      </c>
      <c r="B293" t="s">
        <v>485</v>
      </c>
      <c r="C293" s="53"/>
      <c r="D293" s="54"/>
      <c r="E293" s="53"/>
      <c r="F293" s="55"/>
      <c r="G293" s="53"/>
      <c r="H293" s="57"/>
      <c r="I293" s="56"/>
      <c r="J293" s="56"/>
      <c r="K293" s="67"/>
      <c r="L293" s="62">
        <v>293</v>
      </c>
      <c r="M293" s="62" t="b">
        <f t="shared" si="4"/>
        <v>1</v>
      </c>
      <c r="N293" s="63"/>
    </row>
    <row r="294" spans="1:14" x14ac:dyDescent="0.35">
      <c r="A294" t="s">
        <v>486</v>
      </c>
      <c r="B294" t="s">
        <v>482</v>
      </c>
      <c r="C294" s="53"/>
      <c r="D294" s="54"/>
      <c r="E294" s="53"/>
      <c r="F294" s="55"/>
      <c r="G294" s="53"/>
      <c r="H294" s="57"/>
      <c r="I294" s="56"/>
      <c r="J294" s="56"/>
      <c r="K294" s="67"/>
      <c r="L294" s="62">
        <v>294</v>
      </c>
      <c r="M294" s="62" t="b">
        <f t="shared" si="4"/>
        <v>1</v>
      </c>
      <c r="N294" s="63"/>
    </row>
    <row r="295" spans="1:14" x14ac:dyDescent="0.35">
      <c r="A295" t="s">
        <v>486</v>
      </c>
      <c r="B295" t="s">
        <v>328</v>
      </c>
      <c r="C295" s="53"/>
      <c r="D295" s="54"/>
      <c r="E295" s="53"/>
      <c r="F295" s="55"/>
      <c r="G295" s="53"/>
      <c r="H295" s="57"/>
      <c r="I295" s="56"/>
      <c r="J295" s="56"/>
      <c r="K295" s="67"/>
      <c r="L295" s="62">
        <v>295</v>
      </c>
      <c r="M295" s="62" t="b">
        <f t="shared" si="4"/>
        <v>1</v>
      </c>
      <c r="N295" s="63"/>
    </row>
    <row r="296" spans="1:14" x14ac:dyDescent="0.35">
      <c r="A296" t="s">
        <v>487</v>
      </c>
      <c r="B296" t="s">
        <v>488</v>
      </c>
      <c r="C296" s="53"/>
      <c r="D296" s="54"/>
      <c r="E296" s="53"/>
      <c r="F296" s="55"/>
      <c r="G296" s="53"/>
      <c r="H296" s="57"/>
      <c r="I296" s="56"/>
      <c r="J296" s="56"/>
      <c r="K296" s="67"/>
      <c r="L296" s="62">
        <v>296</v>
      </c>
      <c r="M296" s="62" t="b">
        <f t="shared" si="4"/>
        <v>1</v>
      </c>
      <c r="N296" s="63"/>
    </row>
    <row r="297" spans="1:14" x14ac:dyDescent="0.35">
      <c r="A297" t="s">
        <v>489</v>
      </c>
      <c r="B297" t="s">
        <v>339</v>
      </c>
      <c r="C297" s="53"/>
      <c r="D297" s="54"/>
      <c r="E297" s="53"/>
      <c r="F297" s="55"/>
      <c r="G297" s="53"/>
      <c r="H297" s="57"/>
      <c r="I297" s="56"/>
      <c r="J297" s="56"/>
      <c r="K297" s="67"/>
      <c r="L297" s="62">
        <v>297</v>
      </c>
      <c r="M297" s="62" t="b">
        <f t="shared" si="4"/>
        <v>1</v>
      </c>
      <c r="N297" s="63"/>
    </row>
    <row r="298" spans="1:14" x14ac:dyDescent="0.35">
      <c r="A298" t="s">
        <v>489</v>
      </c>
      <c r="B298" t="s">
        <v>490</v>
      </c>
      <c r="C298" s="53"/>
      <c r="D298" s="54"/>
      <c r="E298" s="53"/>
      <c r="F298" s="55"/>
      <c r="G298" s="53"/>
      <c r="H298" s="57"/>
      <c r="I298" s="56"/>
      <c r="J298" s="56"/>
      <c r="K298" s="67"/>
      <c r="L298" s="62">
        <v>298</v>
      </c>
      <c r="M298" s="62" t="b">
        <f t="shared" si="4"/>
        <v>1</v>
      </c>
      <c r="N298" s="63"/>
    </row>
    <row r="299" spans="1:14" x14ac:dyDescent="0.35">
      <c r="A299" t="s">
        <v>489</v>
      </c>
      <c r="B299" t="s">
        <v>227</v>
      </c>
      <c r="C299" s="53"/>
      <c r="D299" s="54"/>
      <c r="E299" s="53"/>
      <c r="F299" s="55"/>
      <c r="G299" s="53"/>
      <c r="H299" s="57"/>
      <c r="I299" s="56"/>
      <c r="J299" s="56"/>
      <c r="K299" s="67"/>
      <c r="L299" s="62">
        <v>299</v>
      </c>
      <c r="M299" s="62" t="b">
        <f t="shared" si="4"/>
        <v>1</v>
      </c>
      <c r="N299" s="63"/>
    </row>
    <row r="300" spans="1:14" x14ac:dyDescent="0.35">
      <c r="A300" t="s">
        <v>489</v>
      </c>
      <c r="B300" t="s">
        <v>339</v>
      </c>
      <c r="C300" s="53"/>
      <c r="D300" s="54"/>
      <c r="E300" s="53"/>
      <c r="F300" s="55"/>
      <c r="G300" s="53"/>
      <c r="H300" s="57"/>
      <c r="I300" s="56"/>
      <c r="J300" s="56"/>
      <c r="K300" s="67"/>
      <c r="L300" s="62">
        <v>300</v>
      </c>
      <c r="M300" s="62" t="b">
        <f t="shared" si="4"/>
        <v>1</v>
      </c>
      <c r="N300" s="63"/>
    </row>
    <row r="301" spans="1:14" x14ac:dyDescent="0.35">
      <c r="A301" t="s">
        <v>491</v>
      </c>
      <c r="B301" t="s">
        <v>492</v>
      </c>
      <c r="C301" s="53"/>
      <c r="D301" s="54"/>
      <c r="E301" s="53"/>
      <c r="F301" s="55"/>
      <c r="G301" s="53"/>
      <c r="H301" s="57"/>
      <c r="I301" s="56"/>
      <c r="J301" s="56"/>
      <c r="K301" s="67"/>
      <c r="L301" s="62">
        <v>301</v>
      </c>
      <c r="M301" s="62" t="b">
        <f t="shared" si="4"/>
        <v>1</v>
      </c>
      <c r="N301" s="63"/>
    </row>
    <row r="302" spans="1:14" x14ac:dyDescent="0.35">
      <c r="A302" t="s">
        <v>491</v>
      </c>
      <c r="B302" t="s">
        <v>493</v>
      </c>
      <c r="C302" s="53"/>
      <c r="D302" s="54"/>
      <c r="E302" s="53"/>
      <c r="F302" s="55"/>
      <c r="G302" s="53"/>
      <c r="H302" s="57"/>
      <c r="I302" s="56"/>
      <c r="J302" s="56"/>
      <c r="K302" s="67"/>
      <c r="L302" s="62">
        <v>302</v>
      </c>
      <c r="M302" s="62" t="b">
        <f t="shared" si="4"/>
        <v>1</v>
      </c>
      <c r="N302" s="63"/>
    </row>
    <row r="303" spans="1:14" x14ac:dyDescent="0.35">
      <c r="A303" t="s">
        <v>494</v>
      </c>
      <c r="B303" t="s">
        <v>495</v>
      </c>
      <c r="C303" s="53"/>
      <c r="D303" s="54"/>
      <c r="E303" s="53"/>
      <c r="F303" s="55"/>
      <c r="G303" s="53"/>
      <c r="H303" s="57"/>
      <c r="I303" s="56"/>
      <c r="J303" s="56"/>
      <c r="K303" s="67"/>
      <c r="L303" s="62">
        <v>303</v>
      </c>
      <c r="M303" s="62" t="b">
        <f t="shared" si="4"/>
        <v>1</v>
      </c>
      <c r="N303" s="63"/>
    </row>
    <row r="304" spans="1:14" x14ac:dyDescent="0.35">
      <c r="A304" t="s">
        <v>494</v>
      </c>
      <c r="B304" t="s">
        <v>496</v>
      </c>
      <c r="C304" s="53"/>
      <c r="D304" s="54"/>
      <c r="E304" s="53"/>
      <c r="F304" s="55"/>
      <c r="G304" s="53"/>
      <c r="H304" s="57"/>
      <c r="I304" s="56"/>
      <c r="J304" s="56"/>
      <c r="K304" s="67"/>
      <c r="L304" s="62">
        <v>304</v>
      </c>
      <c r="M304" s="62" t="b">
        <f t="shared" si="4"/>
        <v>1</v>
      </c>
      <c r="N304" s="63"/>
    </row>
    <row r="305" spans="1:14" x14ac:dyDescent="0.35">
      <c r="A305" t="s">
        <v>497</v>
      </c>
      <c r="B305" t="s">
        <v>498</v>
      </c>
      <c r="C305" s="53"/>
      <c r="D305" s="54"/>
      <c r="E305" s="53"/>
      <c r="F305" s="55"/>
      <c r="G305" s="53"/>
      <c r="H305" s="57"/>
      <c r="I305" s="56"/>
      <c r="J305" s="56"/>
      <c r="K305" s="67"/>
      <c r="L305" s="62">
        <v>305</v>
      </c>
      <c r="M305" s="62" t="b">
        <f t="shared" si="4"/>
        <v>1</v>
      </c>
      <c r="N305" s="63"/>
    </row>
    <row r="306" spans="1:14" x14ac:dyDescent="0.35">
      <c r="A306" t="s">
        <v>497</v>
      </c>
      <c r="B306" t="s">
        <v>499</v>
      </c>
      <c r="C306" s="53"/>
      <c r="D306" s="54"/>
      <c r="E306" s="53"/>
      <c r="F306" s="55"/>
      <c r="G306" s="53"/>
      <c r="H306" s="57"/>
      <c r="I306" s="56"/>
      <c r="J306" s="56"/>
      <c r="K306" s="67"/>
      <c r="L306" s="62">
        <v>306</v>
      </c>
      <c r="M306" s="62" t="b">
        <f t="shared" si="4"/>
        <v>1</v>
      </c>
      <c r="N306" s="63"/>
    </row>
    <row r="307" spans="1:14" x14ac:dyDescent="0.35">
      <c r="A307" t="s">
        <v>497</v>
      </c>
      <c r="B307" t="s">
        <v>500</v>
      </c>
      <c r="C307" s="53"/>
      <c r="D307" s="54"/>
      <c r="E307" s="53"/>
      <c r="F307" s="55"/>
      <c r="G307" s="53"/>
      <c r="H307" s="57"/>
      <c r="I307" s="56"/>
      <c r="J307" s="56"/>
      <c r="K307" s="67"/>
      <c r="L307" s="62">
        <v>307</v>
      </c>
      <c r="M307" s="62" t="b">
        <f t="shared" si="4"/>
        <v>1</v>
      </c>
      <c r="N307" s="63"/>
    </row>
    <row r="308" spans="1:14" x14ac:dyDescent="0.35">
      <c r="A308" t="s">
        <v>497</v>
      </c>
      <c r="B308" t="s">
        <v>501</v>
      </c>
      <c r="C308" s="53"/>
      <c r="D308" s="54"/>
      <c r="E308" s="53"/>
      <c r="F308" s="55"/>
      <c r="G308" s="53"/>
      <c r="H308" s="57"/>
      <c r="I308" s="56"/>
      <c r="J308" s="56"/>
      <c r="K308" s="67"/>
      <c r="L308" s="62">
        <v>308</v>
      </c>
      <c r="M308" s="62" t="b">
        <f t="shared" si="4"/>
        <v>1</v>
      </c>
      <c r="N308" s="63"/>
    </row>
    <row r="309" spans="1:14" x14ac:dyDescent="0.35">
      <c r="A309" t="s">
        <v>502</v>
      </c>
      <c r="B309" t="s">
        <v>503</v>
      </c>
      <c r="C309" s="53"/>
      <c r="D309" s="54"/>
      <c r="E309" s="53"/>
      <c r="F309" s="55"/>
      <c r="G309" s="53"/>
      <c r="H309" s="57"/>
      <c r="I309" s="56"/>
      <c r="J309" s="56"/>
      <c r="K309" s="67"/>
      <c r="L309" s="62">
        <v>309</v>
      </c>
      <c r="M309" s="62" t="b">
        <f t="shared" si="4"/>
        <v>1</v>
      </c>
      <c r="N309" s="63"/>
    </row>
    <row r="310" spans="1:14" x14ac:dyDescent="0.35">
      <c r="A310" t="s">
        <v>431</v>
      </c>
      <c r="B310" t="s">
        <v>504</v>
      </c>
      <c r="C310" s="53"/>
      <c r="D310" s="54"/>
      <c r="E310" s="53"/>
      <c r="F310" s="55"/>
      <c r="G310" s="53"/>
      <c r="H310" s="57"/>
      <c r="I310" s="56"/>
      <c r="J310" s="56"/>
      <c r="K310" s="67"/>
      <c r="L310" s="62">
        <v>310</v>
      </c>
      <c r="M310" s="62" t="b">
        <f t="shared" si="4"/>
        <v>1</v>
      </c>
      <c r="N310" s="63"/>
    </row>
    <row r="311" spans="1:14" x14ac:dyDescent="0.35">
      <c r="A311" t="s">
        <v>431</v>
      </c>
      <c r="B311" t="s">
        <v>505</v>
      </c>
      <c r="C311" s="53"/>
      <c r="D311" s="54"/>
      <c r="E311" s="53"/>
      <c r="F311" s="55"/>
      <c r="G311" s="53"/>
      <c r="H311" s="57"/>
      <c r="I311" s="56"/>
      <c r="J311" s="56"/>
      <c r="K311" s="67"/>
      <c r="L311" s="62">
        <v>311</v>
      </c>
      <c r="M311" s="62" t="b">
        <f t="shared" si="4"/>
        <v>1</v>
      </c>
      <c r="N311" s="63"/>
    </row>
    <row r="312" spans="1:14" x14ac:dyDescent="0.35">
      <c r="A312" t="s">
        <v>431</v>
      </c>
      <c r="B312" t="s">
        <v>506</v>
      </c>
      <c r="C312" s="53"/>
      <c r="D312" s="54"/>
      <c r="E312" s="53"/>
      <c r="F312" s="55"/>
      <c r="G312" s="53"/>
      <c r="H312" s="57"/>
      <c r="I312" s="56"/>
      <c r="J312" s="56"/>
      <c r="K312" s="67"/>
      <c r="L312" s="62">
        <v>312</v>
      </c>
      <c r="M312" s="62" t="b">
        <f t="shared" si="4"/>
        <v>1</v>
      </c>
      <c r="N312" s="63"/>
    </row>
    <row r="313" spans="1:14" x14ac:dyDescent="0.35">
      <c r="A313" t="s">
        <v>431</v>
      </c>
      <c r="B313" t="s">
        <v>301</v>
      </c>
      <c r="C313" s="53"/>
      <c r="D313" s="54"/>
      <c r="E313" s="53"/>
      <c r="F313" s="55"/>
      <c r="G313" s="53"/>
      <c r="H313" s="57"/>
      <c r="I313" s="56"/>
      <c r="J313" s="56"/>
      <c r="K313" s="67"/>
      <c r="L313" s="62">
        <v>313</v>
      </c>
      <c r="M313" s="62" t="b">
        <f t="shared" si="4"/>
        <v>1</v>
      </c>
      <c r="N313" s="63"/>
    </row>
    <row r="314" spans="1:14" x14ac:dyDescent="0.35">
      <c r="A314" t="s">
        <v>507</v>
      </c>
      <c r="B314" t="s">
        <v>508</v>
      </c>
      <c r="C314" s="53"/>
      <c r="D314" s="54"/>
      <c r="E314" s="53"/>
      <c r="F314" s="55"/>
      <c r="G314" s="53"/>
      <c r="H314" s="57"/>
      <c r="I314" s="56"/>
      <c r="J314" s="56"/>
      <c r="K314" s="67"/>
      <c r="L314" s="62">
        <v>314</v>
      </c>
      <c r="M314" s="62" t="b">
        <f t="shared" si="4"/>
        <v>1</v>
      </c>
      <c r="N314" s="63"/>
    </row>
    <row r="315" spans="1:14" x14ac:dyDescent="0.35">
      <c r="A315" t="s">
        <v>509</v>
      </c>
      <c r="B315" t="s">
        <v>510</v>
      </c>
      <c r="C315" s="53"/>
      <c r="D315" s="54"/>
      <c r="E315" s="53"/>
      <c r="F315" s="55"/>
      <c r="G315" s="53"/>
      <c r="H315" s="57"/>
      <c r="I315" s="56"/>
      <c r="J315" s="56"/>
      <c r="K315" s="67"/>
      <c r="L315" s="62">
        <v>315</v>
      </c>
      <c r="M315" s="62" t="b">
        <f t="shared" si="4"/>
        <v>1</v>
      </c>
      <c r="N315" s="63"/>
    </row>
    <row r="316" spans="1:14" x14ac:dyDescent="0.35">
      <c r="A316" t="s">
        <v>507</v>
      </c>
      <c r="B316" t="s">
        <v>508</v>
      </c>
      <c r="C316" s="53"/>
      <c r="D316" s="54"/>
      <c r="E316" s="53"/>
      <c r="F316" s="55"/>
      <c r="G316" s="53"/>
      <c r="H316" s="57"/>
      <c r="I316" s="56"/>
      <c r="J316" s="56"/>
      <c r="K316" s="67"/>
      <c r="L316" s="62">
        <v>316</v>
      </c>
      <c r="M316" s="62" t="b">
        <f t="shared" si="4"/>
        <v>1</v>
      </c>
      <c r="N316" s="63"/>
    </row>
    <row r="317" spans="1:14" x14ac:dyDescent="0.35">
      <c r="A317" t="s">
        <v>455</v>
      </c>
      <c r="B317" t="s">
        <v>456</v>
      </c>
      <c r="C317" s="53"/>
      <c r="D317" s="54"/>
      <c r="E317" s="53"/>
      <c r="F317" s="55"/>
      <c r="G317" s="53"/>
      <c r="H317" s="57"/>
      <c r="I317" s="56"/>
      <c r="J317" s="56"/>
      <c r="K317" s="67"/>
      <c r="L317" s="62">
        <v>317</v>
      </c>
      <c r="M317" s="62" t="b">
        <f t="shared" si="4"/>
        <v>1</v>
      </c>
      <c r="N317" s="63"/>
    </row>
    <row r="318" spans="1:14" x14ac:dyDescent="0.35">
      <c r="A318" t="s">
        <v>455</v>
      </c>
      <c r="B318" t="s">
        <v>458</v>
      </c>
      <c r="C318" s="53"/>
      <c r="D318" s="54"/>
      <c r="E318" s="53"/>
      <c r="F318" s="55"/>
      <c r="G318" s="53"/>
      <c r="H318" s="57"/>
      <c r="I318" s="56"/>
      <c r="J318" s="56"/>
      <c r="K318" s="67"/>
      <c r="L318" s="62">
        <v>318</v>
      </c>
      <c r="M318" s="62" t="b">
        <f t="shared" si="4"/>
        <v>1</v>
      </c>
      <c r="N318" s="63"/>
    </row>
    <row r="319" spans="1:14" x14ac:dyDescent="0.35">
      <c r="A319" t="s">
        <v>455</v>
      </c>
      <c r="B319" t="s">
        <v>459</v>
      </c>
      <c r="C319" s="53"/>
      <c r="D319" s="54"/>
      <c r="E319" s="53"/>
      <c r="F319" s="55"/>
      <c r="G319" s="53"/>
      <c r="H319" s="57"/>
      <c r="I319" s="56"/>
      <c r="J319" s="56"/>
      <c r="K319" s="67"/>
      <c r="L319" s="62">
        <v>319</v>
      </c>
      <c r="M319" s="62" t="b">
        <f t="shared" si="4"/>
        <v>1</v>
      </c>
      <c r="N319" s="63"/>
    </row>
    <row r="320" spans="1:14" x14ac:dyDescent="0.35">
      <c r="A320" t="s">
        <v>455</v>
      </c>
      <c r="B320" t="s">
        <v>457</v>
      </c>
      <c r="C320" s="53"/>
      <c r="D320" s="54"/>
      <c r="E320" s="53"/>
      <c r="F320" s="55"/>
      <c r="G320" s="53"/>
      <c r="H320" s="57"/>
      <c r="I320" s="56"/>
      <c r="J320" s="56"/>
      <c r="K320" s="67"/>
      <c r="L320" s="62">
        <v>320</v>
      </c>
      <c r="M320" s="62" t="b">
        <f t="shared" si="4"/>
        <v>1</v>
      </c>
      <c r="N320" s="63"/>
    </row>
    <row r="321" spans="1:14" x14ac:dyDescent="0.35">
      <c r="A321" t="s">
        <v>455</v>
      </c>
      <c r="B321" t="s">
        <v>460</v>
      </c>
      <c r="C321" s="53"/>
      <c r="D321" s="54"/>
      <c r="E321" s="53"/>
      <c r="F321" s="55"/>
      <c r="G321" s="53"/>
      <c r="H321" s="57"/>
      <c r="I321" s="56"/>
      <c r="J321" s="56"/>
      <c r="K321" s="67"/>
      <c r="L321" s="62">
        <v>321</v>
      </c>
      <c r="M321" s="62" t="b">
        <f t="shared" si="4"/>
        <v>1</v>
      </c>
      <c r="N321" s="63"/>
    </row>
    <row r="322" spans="1:14" x14ac:dyDescent="0.35">
      <c r="A322" t="s">
        <v>455</v>
      </c>
      <c r="B322" t="s">
        <v>461</v>
      </c>
      <c r="C322" s="53"/>
      <c r="D322" s="54"/>
      <c r="E322" s="53"/>
      <c r="F322" s="55"/>
      <c r="G322" s="53"/>
      <c r="H322" s="57"/>
      <c r="I322" s="56"/>
      <c r="J322" s="56"/>
      <c r="K322" s="67"/>
      <c r="L322" s="62">
        <v>322</v>
      </c>
      <c r="M322" s="62" t="b">
        <f t="shared" si="4"/>
        <v>1</v>
      </c>
      <c r="N322" s="63"/>
    </row>
    <row r="323" spans="1:14" x14ac:dyDescent="0.35">
      <c r="A323" t="s">
        <v>455</v>
      </c>
      <c r="B323" t="s">
        <v>462</v>
      </c>
      <c r="C323" s="53"/>
      <c r="D323" s="54"/>
      <c r="E323" s="53"/>
      <c r="F323" s="55"/>
      <c r="G323" s="53"/>
      <c r="H323" s="57"/>
      <c r="I323" s="56"/>
      <c r="J323" s="56"/>
      <c r="K323" s="67"/>
      <c r="L323" s="62">
        <v>323</v>
      </c>
      <c r="M323" s="62" t="b">
        <f t="shared" ref="M323:M386" si="5" xml:space="preserve"> IF(AND(TRUE), TRUE, FALSE)</f>
        <v>1</v>
      </c>
      <c r="N323" s="63"/>
    </row>
    <row r="324" spans="1:14" x14ac:dyDescent="0.35">
      <c r="A324" t="s">
        <v>455</v>
      </c>
      <c r="B324" t="s">
        <v>463</v>
      </c>
      <c r="C324" s="53"/>
      <c r="D324" s="54"/>
      <c r="E324" s="53"/>
      <c r="F324" s="55"/>
      <c r="G324" s="53"/>
      <c r="H324" s="57"/>
      <c r="I324" s="56"/>
      <c r="J324" s="56"/>
      <c r="K324" s="67"/>
      <c r="L324" s="62">
        <v>324</v>
      </c>
      <c r="M324" s="62" t="b">
        <f t="shared" si="5"/>
        <v>1</v>
      </c>
      <c r="N324" s="63"/>
    </row>
    <row r="325" spans="1:14" x14ac:dyDescent="0.35">
      <c r="A325" t="s">
        <v>511</v>
      </c>
      <c r="B325" t="s">
        <v>256</v>
      </c>
      <c r="C325" s="53"/>
      <c r="D325" s="54"/>
      <c r="E325" s="53"/>
      <c r="F325" s="55"/>
      <c r="G325" s="53"/>
      <c r="H325" s="57"/>
      <c r="I325" s="56"/>
      <c r="J325" s="56"/>
      <c r="K325" s="67"/>
      <c r="L325" s="62">
        <v>325</v>
      </c>
      <c r="M325" s="62" t="b">
        <f t="shared" si="5"/>
        <v>1</v>
      </c>
      <c r="N325" s="63"/>
    </row>
    <row r="326" spans="1:14" x14ac:dyDescent="0.35">
      <c r="A326" t="s">
        <v>193</v>
      </c>
      <c r="B326" t="s">
        <v>512</v>
      </c>
      <c r="C326" s="53"/>
      <c r="D326" s="54"/>
      <c r="E326" s="53"/>
      <c r="F326" s="55"/>
      <c r="G326" s="53"/>
      <c r="H326" s="57"/>
      <c r="I326" s="56"/>
      <c r="J326" s="56"/>
      <c r="K326" s="67"/>
      <c r="L326" s="62">
        <v>326</v>
      </c>
      <c r="M326" s="62" t="b">
        <f t="shared" si="5"/>
        <v>1</v>
      </c>
      <c r="N326" s="63"/>
    </row>
    <row r="327" spans="1:14" x14ac:dyDescent="0.35">
      <c r="A327" t="s">
        <v>193</v>
      </c>
      <c r="B327" t="s">
        <v>513</v>
      </c>
      <c r="C327" s="53"/>
      <c r="D327" s="54"/>
      <c r="E327" s="53"/>
      <c r="F327" s="55"/>
      <c r="G327" s="53"/>
      <c r="H327" s="57"/>
      <c r="I327" s="56"/>
      <c r="J327" s="56"/>
      <c r="K327" s="67"/>
      <c r="L327" s="62">
        <v>327</v>
      </c>
      <c r="M327" s="62" t="b">
        <f t="shared" si="5"/>
        <v>1</v>
      </c>
      <c r="N327" s="63"/>
    </row>
    <row r="328" spans="1:14" x14ac:dyDescent="0.35">
      <c r="A328" t="s">
        <v>193</v>
      </c>
      <c r="B328" t="s">
        <v>514</v>
      </c>
      <c r="C328" s="53"/>
      <c r="D328" s="54"/>
      <c r="E328" s="53"/>
      <c r="F328" s="55"/>
      <c r="G328" s="53"/>
      <c r="H328" s="57"/>
      <c r="I328" s="56"/>
      <c r="J328" s="56"/>
      <c r="K328" s="67"/>
      <c r="L328" s="62">
        <v>328</v>
      </c>
      <c r="M328" s="62" t="b">
        <f t="shared" si="5"/>
        <v>1</v>
      </c>
      <c r="N328" s="63"/>
    </row>
    <row r="329" spans="1:14" x14ac:dyDescent="0.35">
      <c r="A329" t="s">
        <v>193</v>
      </c>
      <c r="B329" t="s">
        <v>515</v>
      </c>
      <c r="C329" s="53"/>
      <c r="D329" s="54"/>
      <c r="E329" s="53"/>
      <c r="F329" s="55"/>
      <c r="G329" s="53"/>
      <c r="H329" s="57"/>
      <c r="I329" s="56"/>
      <c r="J329" s="56"/>
      <c r="K329" s="67"/>
      <c r="L329" s="62">
        <v>329</v>
      </c>
      <c r="M329" s="62" t="b">
        <f t="shared" si="5"/>
        <v>1</v>
      </c>
      <c r="N329" s="63"/>
    </row>
    <row r="330" spans="1:14" x14ac:dyDescent="0.35">
      <c r="A330" t="s">
        <v>516</v>
      </c>
      <c r="B330" t="s">
        <v>517</v>
      </c>
      <c r="C330" s="53"/>
      <c r="D330" s="54"/>
      <c r="E330" s="53"/>
      <c r="F330" s="55"/>
      <c r="G330" s="53"/>
      <c r="H330" s="57"/>
      <c r="I330" s="56"/>
      <c r="J330" s="56"/>
      <c r="K330" s="67"/>
      <c r="L330" s="62">
        <v>330</v>
      </c>
      <c r="M330" s="62" t="b">
        <f t="shared" si="5"/>
        <v>1</v>
      </c>
      <c r="N330" s="63"/>
    </row>
    <row r="331" spans="1:14" x14ac:dyDescent="0.35">
      <c r="A331" t="s">
        <v>516</v>
      </c>
      <c r="B331" t="s">
        <v>518</v>
      </c>
      <c r="C331" s="53"/>
      <c r="D331" s="54"/>
      <c r="E331" s="53"/>
      <c r="F331" s="55"/>
      <c r="G331" s="53"/>
      <c r="H331" s="57"/>
      <c r="I331" s="56"/>
      <c r="J331" s="56"/>
      <c r="K331" s="67"/>
      <c r="L331" s="62">
        <v>331</v>
      </c>
      <c r="M331" s="62" t="b">
        <f t="shared" si="5"/>
        <v>1</v>
      </c>
      <c r="N331" s="63"/>
    </row>
    <row r="332" spans="1:14" x14ac:dyDescent="0.35">
      <c r="A332" t="s">
        <v>519</v>
      </c>
      <c r="B332" t="s">
        <v>520</v>
      </c>
      <c r="C332" s="53"/>
      <c r="D332" s="54"/>
      <c r="E332" s="53"/>
      <c r="F332" s="55"/>
      <c r="G332" s="53"/>
      <c r="H332" s="57"/>
      <c r="I332" s="56"/>
      <c r="J332" s="56"/>
      <c r="K332" s="67"/>
      <c r="L332" s="62">
        <v>332</v>
      </c>
      <c r="M332" s="62" t="b">
        <f t="shared" si="5"/>
        <v>1</v>
      </c>
      <c r="N332" s="63"/>
    </row>
    <row r="333" spans="1:14" x14ac:dyDescent="0.35">
      <c r="A333" t="s">
        <v>521</v>
      </c>
      <c r="B333" t="s">
        <v>522</v>
      </c>
      <c r="C333" s="53"/>
      <c r="D333" s="54"/>
      <c r="E333" s="53"/>
      <c r="F333" s="55"/>
      <c r="G333" s="53"/>
      <c r="H333" s="57"/>
      <c r="I333" s="56"/>
      <c r="J333" s="56"/>
      <c r="K333" s="67"/>
      <c r="L333" s="62">
        <v>333</v>
      </c>
      <c r="M333" s="62" t="b">
        <f t="shared" si="5"/>
        <v>1</v>
      </c>
      <c r="N333" s="63"/>
    </row>
    <row r="334" spans="1:14" x14ac:dyDescent="0.35">
      <c r="A334" t="s">
        <v>523</v>
      </c>
      <c r="B334" t="s">
        <v>208</v>
      </c>
      <c r="C334" s="53"/>
      <c r="D334" s="54"/>
      <c r="E334" s="53"/>
      <c r="F334" s="55"/>
      <c r="G334" s="53"/>
      <c r="H334" s="57"/>
      <c r="I334" s="56"/>
      <c r="J334" s="56"/>
      <c r="K334" s="67"/>
      <c r="L334" s="62">
        <v>334</v>
      </c>
      <c r="M334" s="62" t="b">
        <f t="shared" si="5"/>
        <v>1</v>
      </c>
      <c r="N334" s="63"/>
    </row>
    <row r="335" spans="1:14" x14ac:dyDescent="0.35">
      <c r="A335" t="s">
        <v>230</v>
      </c>
      <c r="B335" t="s">
        <v>339</v>
      </c>
      <c r="C335" s="53"/>
      <c r="D335" s="54"/>
      <c r="E335" s="53"/>
      <c r="F335" s="55"/>
      <c r="G335" s="53"/>
      <c r="H335" s="57"/>
      <c r="I335" s="56"/>
      <c r="J335" s="56"/>
      <c r="K335" s="67"/>
      <c r="L335" s="62">
        <v>335</v>
      </c>
      <c r="M335" s="62" t="b">
        <f t="shared" si="5"/>
        <v>1</v>
      </c>
      <c r="N335" s="63"/>
    </row>
    <row r="336" spans="1:14" x14ac:dyDescent="0.35">
      <c r="A336" t="s">
        <v>524</v>
      </c>
      <c r="B336" t="s">
        <v>525</v>
      </c>
      <c r="C336" s="53"/>
      <c r="D336" s="54"/>
      <c r="E336" s="53"/>
      <c r="F336" s="55"/>
      <c r="G336" s="53"/>
      <c r="H336" s="57"/>
      <c r="I336" s="56"/>
      <c r="J336" s="56"/>
      <c r="K336" s="67"/>
      <c r="L336" s="62">
        <v>336</v>
      </c>
      <c r="M336" s="62" t="b">
        <f t="shared" si="5"/>
        <v>1</v>
      </c>
      <c r="N336" s="63"/>
    </row>
    <row r="337" spans="1:14" x14ac:dyDescent="0.35">
      <c r="A337" t="s">
        <v>526</v>
      </c>
      <c r="B337" t="s">
        <v>527</v>
      </c>
      <c r="C337" s="53"/>
      <c r="D337" s="54"/>
      <c r="E337" s="53"/>
      <c r="F337" s="55"/>
      <c r="G337" s="53"/>
      <c r="H337" s="57"/>
      <c r="I337" s="56"/>
      <c r="J337" s="56"/>
      <c r="K337" s="67"/>
      <c r="L337" s="62">
        <v>337</v>
      </c>
      <c r="M337" s="62" t="b">
        <f t="shared" si="5"/>
        <v>1</v>
      </c>
      <c r="N337" s="63"/>
    </row>
    <row r="338" spans="1:14" x14ac:dyDescent="0.35">
      <c r="A338" t="s">
        <v>528</v>
      </c>
      <c r="B338" t="s">
        <v>529</v>
      </c>
      <c r="C338" s="53"/>
      <c r="D338" s="54"/>
      <c r="E338" s="53"/>
      <c r="F338" s="55"/>
      <c r="G338" s="53"/>
      <c r="H338" s="57"/>
      <c r="I338" s="56"/>
      <c r="J338" s="56"/>
      <c r="K338" s="67"/>
      <c r="L338" s="62">
        <v>338</v>
      </c>
      <c r="M338" s="62" t="b">
        <f t="shared" si="5"/>
        <v>1</v>
      </c>
      <c r="N338" s="63"/>
    </row>
    <row r="339" spans="1:14" x14ac:dyDescent="0.35">
      <c r="A339" t="s">
        <v>528</v>
      </c>
      <c r="B339" t="s">
        <v>530</v>
      </c>
      <c r="C339" s="53"/>
      <c r="D339" s="54"/>
      <c r="E339" s="53"/>
      <c r="F339" s="55"/>
      <c r="G339" s="53"/>
      <c r="H339" s="57"/>
      <c r="I339" s="56"/>
      <c r="J339" s="56"/>
      <c r="K339" s="67"/>
      <c r="L339" s="62">
        <v>339</v>
      </c>
      <c r="M339" s="62" t="b">
        <f t="shared" si="5"/>
        <v>1</v>
      </c>
      <c r="N339" s="63"/>
    </row>
    <row r="340" spans="1:14" x14ac:dyDescent="0.35">
      <c r="A340" t="s">
        <v>531</v>
      </c>
      <c r="B340" t="s">
        <v>532</v>
      </c>
      <c r="C340" s="53"/>
      <c r="D340" s="54"/>
      <c r="E340" s="53"/>
      <c r="F340" s="55"/>
      <c r="G340" s="53"/>
      <c r="H340" s="57"/>
      <c r="I340" s="56"/>
      <c r="J340" s="56"/>
      <c r="K340" s="67"/>
      <c r="L340" s="62">
        <v>340</v>
      </c>
      <c r="M340" s="62" t="b">
        <f t="shared" si="5"/>
        <v>1</v>
      </c>
      <c r="N340" s="63"/>
    </row>
    <row r="341" spans="1:14" x14ac:dyDescent="0.35">
      <c r="A341" t="s">
        <v>531</v>
      </c>
      <c r="B341" t="s">
        <v>533</v>
      </c>
      <c r="C341" s="53"/>
      <c r="D341" s="54"/>
      <c r="E341" s="53"/>
      <c r="F341" s="55"/>
      <c r="G341" s="53"/>
      <c r="H341" s="57"/>
      <c r="I341" s="56"/>
      <c r="J341" s="56"/>
      <c r="K341" s="67"/>
      <c r="L341" s="62">
        <v>341</v>
      </c>
      <c r="M341" s="62" t="b">
        <f t="shared" si="5"/>
        <v>1</v>
      </c>
      <c r="N341" s="63"/>
    </row>
    <row r="342" spans="1:14" x14ac:dyDescent="0.35">
      <c r="A342" t="s">
        <v>534</v>
      </c>
      <c r="B342" t="s">
        <v>535</v>
      </c>
      <c r="C342" s="53"/>
      <c r="D342" s="54"/>
      <c r="E342" s="53"/>
      <c r="F342" s="55"/>
      <c r="G342" s="53"/>
      <c r="H342" s="57"/>
      <c r="I342" s="56"/>
      <c r="J342" s="56"/>
      <c r="K342" s="67"/>
      <c r="L342" s="62">
        <v>342</v>
      </c>
      <c r="M342" s="62" t="b">
        <f t="shared" si="5"/>
        <v>1</v>
      </c>
      <c r="N342" s="63"/>
    </row>
    <row r="343" spans="1:14" x14ac:dyDescent="0.35">
      <c r="A343" t="s">
        <v>534</v>
      </c>
      <c r="B343" t="s">
        <v>536</v>
      </c>
      <c r="C343" s="53"/>
      <c r="D343" s="54"/>
      <c r="E343" s="53"/>
      <c r="F343" s="55"/>
      <c r="G343" s="53"/>
      <c r="H343" s="57"/>
      <c r="I343" s="56"/>
      <c r="J343" s="56"/>
      <c r="K343" s="67"/>
      <c r="L343" s="62">
        <v>343</v>
      </c>
      <c r="M343" s="62" t="b">
        <f t="shared" si="5"/>
        <v>1</v>
      </c>
      <c r="N343" s="63"/>
    </row>
    <row r="344" spans="1:14" x14ac:dyDescent="0.35">
      <c r="A344" t="s">
        <v>534</v>
      </c>
      <c r="B344" t="s">
        <v>537</v>
      </c>
      <c r="C344" s="53"/>
      <c r="D344" s="54"/>
      <c r="E344" s="53"/>
      <c r="F344" s="55"/>
      <c r="G344" s="53"/>
      <c r="H344" s="57"/>
      <c r="I344" s="56"/>
      <c r="J344" s="56"/>
      <c r="K344" s="67"/>
      <c r="L344" s="62">
        <v>344</v>
      </c>
      <c r="M344" s="62" t="b">
        <f t="shared" si="5"/>
        <v>1</v>
      </c>
      <c r="N344" s="63"/>
    </row>
    <row r="345" spans="1:14" x14ac:dyDescent="0.35">
      <c r="A345" t="s">
        <v>534</v>
      </c>
      <c r="B345" t="s">
        <v>538</v>
      </c>
      <c r="C345" s="53"/>
      <c r="D345" s="54"/>
      <c r="E345" s="53"/>
      <c r="F345" s="55"/>
      <c r="G345" s="53"/>
      <c r="H345" s="57"/>
      <c r="I345" s="56"/>
      <c r="J345" s="56"/>
      <c r="K345" s="67"/>
      <c r="L345" s="62">
        <v>345</v>
      </c>
      <c r="M345" s="62" t="b">
        <f t="shared" si="5"/>
        <v>1</v>
      </c>
      <c r="N345" s="63"/>
    </row>
    <row r="346" spans="1:14" x14ac:dyDescent="0.35">
      <c r="A346" t="s">
        <v>539</v>
      </c>
      <c r="B346" t="s">
        <v>540</v>
      </c>
      <c r="C346" s="53"/>
      <c r="D346" s="54"/>
      <c r="E346" s="53"/>
      <c r="F346" s="55"/>
      <c r="G346" s="53"/>
      <c r="H346" s="57"/>
      <c r="I346" s="56"/>
      <c r="J346" s="56"/>
      <c r="K346" s="67"/>
      <c r="L346" s="62">
        <v>346</v>
      </c>
      <c r="M346" s="62" t="b">
        <f t="shared" si="5"/>
        <v>1</v>
      </c>
      <c r="N346" s="63"/>
    </row>
    <row r="347" spans="1:14" x14ac:dyDescent="0.35">
      <c r="A347" t="s">
        <v>541</v>
      </c>
      <c r="B347" t="s">
        <v>434</v>
      </c>
      <c r="C347" s="53"/>
      <c r="D347" s="54"/>
      <c r="E347" s="53"/>
      <c r="F347" s="55"/>
      <c r="G347" s="53"/>
      <c r="H347" s="57"/>
      <c r="I347" s="56"/>
      <c r="J347" s="56"/>
      <c r="K347" s="67"/>
      <c r="L347" s="62">
        <v>347</v>
      </c>
      <c r="M347" s="62" t="b">
        <f t="shared" si="5"/>
        <v>1</v>
      </c>
      <c r="N347" s="63"/>
    </row>
    <row r="348" spans="1:14" x14ac:dyDescent="0.35">
      <c r="A348" t="s">
        <v>541</v>
      </c>
      <c r="B348" t="s">
        <v>542</v>
      </c>
      <c r="C348" s="53"/>
      <c r="D348" s="54"/>
      <c r="E348" s="53"/>
      <c r="F348" s="55"/>
      <c r="G348" s="53"/>
      <c r="H348" s="57"/>
      <c r="I348" s="56"/>
      <c r="J348" s="56"/>
      <c r="K348" s="67"/>
      <c r="L348" s="62">
        <v>348</v>
      </c>
      <c r="M348" s="62" t="b">
        <f t="shared" si="5"/>
        <v>1</v>
      </c>
      <c r="N348" s="63"/>
    </row>
    <row r="349" spans="1:14" x14ac:dyDescent="0.35">
      <c r="A349" t="s">
        <v>543</v>
      </c>
      <c r="B349" t="s">
        <v>544</v>
      </c>
      <c r="C349" s="53"/>
      <c r="D349" s="54"/>
      <c r="E349" s="53"/>
      <c r="F349" s="55"/>
      <c r="G349" s="53"/>
      <c r="H349" s="57"/>
      <c r="I349" s="56"/>
      <c r="J349" s="56"/>
      <c r="K349" s="67"/>
      <c r="L349" s="62">
        <v>349</v>
      </c>
      <c r="M349" s="62" t="b">
        <f t="shared" si="5"/>
        <v>1</v>
      </c>
      <c r="N349" s="63"/>
    </row>
    <row r="350" spans="1:14" x14ac:dyDescent="0.35">
      <c r="A350" t="s">
        <v>543</v>
      </c>
      <c r="B350" t="s">
        <v>545</v>
      </c>
      <c r="C350" s="53"/>
      <c r="D350" s="54"/>
      <c r="E350" s="53"/>
      <c r="F350" s="55"/>
      <c r="G350" s="53"/>
      <c r="H350" s="57"/>
      <c r="I350" s="56"/>
      <c r="J350" s="56"/>
      <c r="K350" s="67"/>
      <c r="L350" s="62">
        <v>350</v>
      </c>
      <c r="M350" s="62" t="b">
        <f t="shared" si="5"/>
        <v>1</v>
      </c>
      <c r="N350" s="63"/>
    </row>
    <row r="351" spans="1:14" x14ac:dyDescent="0.35">
      <c r="A351" t="s">
        <v>543</v>
      </c>
      <c r="B351" t="s">
        <v>546</v>
      </c>
      <c r="C351" s="53"/>
      <c r="D351" s="54"/>
      <c r="E351" s="53"/>
      <c r="F351" s="55"/>
      <c r="G351" s="53"/>
      <c r="H351" s="57"/>
      <c r="I351" s="56"/>
      <c r="J351" s="56"/>
      <c r="K351" s="67"/>
      <c r="L351" s="62">
        <v>351</v>
      </c>
      <c r="M351" s="62" t="b">
        <f t="shared" si="5"/>
        <v>1</v>
      </c>
      <c r="N351" s="63"/>
    </row>
    <row r="352" spans="1:14" x14ac:dyDescent="0.35">
      <c r="A352" t="s">
        <v>547</v>
      </c>
      <c r="B352" t="s">
        <v>548</v>
      </c>
      <c r="C352" s="53"/>
      <c r="D352" s="54"/>
      <c r="E352" s="53"/>
      <c r="F352" s="55"/>
      <c r="G352" s="53"/>
      <c r="H352" s="57"/>
      <c r="I352" s="56"/>
      <c r="J352" s="56"/>
      <c r="K352" s="67"/>
      <c r="L352" s="62">
        <v>352</v>
      </c>
      <c r="M352" s="62" t="b">
        <f t="shared" si="5"/>
        <v>1</v>
      </c>
      <c r="N352" s="63"/>
    </row>
    <row r="353" spans="1:14" x14ac:dyDescent="0.35">
      <c r="A353" t="s">
        <v>549</v>
      </c>
      <c r="B353" t="s">
        <v>550</v>
      </c>
      <c r="C353" s="53"/>
      <c r="D353" s="54"/>
      <c r="E353" s="53"/>
      <c r="F353" s="55"/>
      <c r="G353" s="53"/>
      <c r="H353" s="57"/>
      <c r="I353" s="56"/>
      <c r="J353" s="56"/>
      <c r="K353" s="67"/>
      <c r="L353" s="62">
        <v>353</v>
      </c>
      <c r="M353" s="62" t="b">
        <f t="shared" si="5"/>
        <v>1</v>
      </c>
      <c r="N353" s="63"/>
    </row>
    <row r="354" spans="1:14" x14ac:dyDescent="0.35">
      <c r="A354" t="s">
        <v>551</v>
      </c>
      <c r="B354" t="s">
        <v>552</v>
      </c>
      <c r="C354" s="53"/>
      <c r="D354" s="54"/>
      <c r="E354" s="53"/>
      <c r="F354" s="55"/>
      <c r="G354" s="53"/>
      <c r="H354" s="57"/>
      <c r="I354" s="56"/>
      <c r="J354" s="56"/>
      <c r="K354" s="67"/>
      <c r="L354" s="62">
        <v>354</v>
      </c>
      <c r="M354" s="62" t="b">
        <f t="shared" si="5"/>
        <v>1</v>
      </c>
      <c r="N354" s="63"/>
    </row>
    <row r="355" spans="1:14" x14ac:dyDescent="0.35">
      <c r="A355" t="s">
        <v>553</v>
      </c>
      <c r="B355" t="s">
        <v>259</v>
      </c>
      <c r="C355" s="53"/>
      <c r="D355" s="54"/>
      <c r="E355" s="53"/>
      <c r="F355" s="55"/>
      <c r="G355" s="53"/>
      <c r="H355" s="57"/>
      <c r="I355" s="56"/>
      <c r="J355" s="56"/>
      <c r="K355" s="67"/>
      <c r="L355" s="62">
        <v>355</v>
      </c>
      <c r="M355" s="62" t="b">
        <f t="shared" si="5"/>
        <v>1</v>
      </c>
      <c r="N355" s="63"/>
    </row>
    <row r="356" spans="1:14" x14ac:dyDescent="0.35">
      <c r="A356" t="s">
        <v>554</v>
      </c>
      <c r="B356" t="s">
        <v>208</v>
      </c>
      <c r="C356" s="53"/>
      <c r="D356" s="54"/>
      <c r="E356" s="53"/>
      <c r="F356" s="55"/>
      <c r="G356" s="53"/>
      <c r="H356" s="57"/>
      <c r="I356" s="56"/>
      <c r="J356" s="56"/>
      <c r="K356" s="67"/>
      <c r="L356" s="62">
        <v>356</v>
      </c>
      <c r="M356" s="62" t="b">
        <f t="shared" si="5"/>
        <v>1</v>
      </c>
      <c r="N356" s="63"/>
    </row>
    <row r="357" spans="1:14" x14ac:dyDescent="0.35">
      <c r="A357" t="s">
        <v>555</v>
      </c>
      <c r="B357" t="s">
        <v>556</v>
      </c>
      <c r="C357" s="53"/>
      <c r="D357" s="54"/>
      <c r="E357" s="53"/>
      <c r="F357" s="55"/>
      <c r="G357" s="53"/>
      <c r="H357" s="57"/>
      <c r="I357" s="56"/>
      <c r="J357" s="56"/>
      <c r="K357" s="67"/>
      <c r="L357" s="62">
        <v>357</v>
      </c>
      <c r="M357" s="62" t="b">
        <f t="shared" si="5"/>
        <v>1</v>
      </c>
      <c r="N357" s="63"/>
    </row>
    <row r="358" spans="1:14" x14ac:dyDescent="0.35">
      <c r="A358" t="s">
        <v>557</v>
      </c>
      <c r="B358" t="s">
        <v>430</v>
      </c>
      <c r="C358" s="53"/>
      <c r="D358" s="54"/>
      <c r="E358" s="53"/>
      <c r="F358" s="55"/>
      <c r="G358" s="53"/>
      <c r="H358" s="57"/>
      <c r="I358" s="56"/>
      <c r="J358" s="56"/>
      <c r="K358" s="67"/>
      <c r="L358" s="62">
        <v>358</v>
      </c>
      <c r="M358" s="62" t="b">
        <f t="shared" si="5"/>
        <v>1</v>
      </c>
      <c r="N358" s="63"/>
    </row>
    <row r="359" spans="1:14" x14ac:dyDescent="0.35">
      <c r="A359" t="s">
        <v>557</v>
      </c>
      <c r="B359" t="s">
        <v>259</v>
      </c>
      <c r="C359" s="53"/>
      <c r="D359" s="54"/>
      <c r="E359" s="53"/>
      <c r="F359" s="55"/>
      <c r="G359" s="53"/>
      <c r="H359" s="57"/>
      <c r="I359" s="56"/>
      <c r="J359" s="56"/>
      <c r="K359" s="67"/>
      <c r="L359" s="62">
        <v>359</v>
      </c>
      <c r="M359" s="62" t="b">
        <f t="shared" si="5"/>
        <v>1</v>
      </c>
      <c r="N359" s="63"/>
    </row>
    <row r="360" spans="1:14" x14ac:dyDescent="0.35">
      <c r="A360" t="s">
        <v>558</v>
      </c>
      <c r="B360" t="s">
        <v>559</v>
      </c>
      <c r="C360" s="53"/>
      <c r="D360" s="54"/>
      <c r="E360" s="53"/>
      <c r="F360" s="55"/>
      <c r="G360" s="53"/>
      <c r="H360" s="57"/>
      <c r="I360" s="56"/>
      <c r="J360" s="56"/>
      <c r="K360" s="67"/>
      <c r="L360" s="62">
        <v>360</v>
      </c>
      <c r="M360" s="62" t="b">
        <f t="shared" si="5"/>
        <v>1</v>
      </c>
      <c r="N360" s="63"/>
    </row>
    <row r="361" spans="1:14" x14ac:dyDescent="0.35">
      <c r="A361" t="s">
        <v>558</v>
      </c>
      <c r="B361" t="s">
        <v>560</v>
      </c>
      <c r="C361" s="53"/>
      <c r="D361" s="54"/>
      <c r="E361" s="53"/>
      <c r="F361" s="55"/>
      <c r="G361" s="53"/>
      <c r="H361" s="57"/>
      <c r="I361" s="56"/>
      <c r="J361" s="56"/>
      <c r="K361" s="67"/>
      <c r="L361" s="62">
        <v>361</v>
      </c>
      <c r="M361" s="62" t="b">
        <f t="shared" si="5"/>
        <v>1</v>
      </c>
      <c r="N361" s="63"/>
    </row>
    <row r="362" spans="1:14" x14ac:dyDescent="0.35">
      <c r="A362" t="s">
        <v>561</v>
      </c>
      <c r="B362" t="s">
        <v>562</v>
      </c>
      <c r="C362" s="53"/>
      <c r="D362" s="54"/>
      <c r="E362" s="53"/>
      <c r="F362" s="55"/>
      <c r="G362" s="53"/>
      <c r="H362" s="57"/>
      <c r="I362" s="56"/>
      <c r="J362" s="56"/>
      <c r="K362" s="67"/>
      <c r="L362" s="62">
        <v>362</v>
      </c>
      <c r="M362" s="62" t="b">
        <f t="shared" si="5"/>
        <v>1</v>
      </c>
      <c r="N362" s="63"/>
    </row>
    <row r="363" spans="1:14" x14ac:dyDescent="0.35">
      <c r="A363" t="s">
        <v>563</v>
      </c>
      <c r="B363" t="s">
        <v>461</v>
      </c>
      <c r="C363" s="53"/>
      <c r="D363" s="54"/>
      <c r="E363" s="53"/>
      <c r="F363" s="55"/>
      <c r="G363" s="53"/>
      <c r="H363" s="57"/>
      <c r="I363" s="56"/>
      <c r="J363" s="56"/>
      <c r="K363" s="67"/>
      <c r="L363" s="62">
        <v>363</v>
      </c>
      <c r="M363" s="62" t="b">
        <f t="shared" si="5"/>
        <v>1</v>
      </c>
      <c r="N363" s="63"/>
    </row>
    <row r="364" spans="1:14" x14ac:dyDescent="0.35">
      <c r="A364" t="s">
        <v>563</v>
      </c>
      <c r="B364" t="s">
        <v>564</v>
      </c>
      <c r="C364" s="53"/>
      <c r="D364" s="54"/>
      <c r="E364" s="53"/>
      <c r="F364" s="55"/>
      <c r="G364" s="53"/>
      <c r="H364" s="57"/>
      <c r="I364" s="56"/>
      <c r="J364" s="56"/>
      <c r="K364" s="67"/>
      <c r="L364" s="62">
        <v>364</v>
      </c>
      <c r="M364" s="62" t="b">
        <f t="shared" si="5"/>
        <v>1</v>
      </c>
      <c r="N364" s="63"/>
    </row>
    <row r="365" spans="1:14" x14ac:dyDescent="0.35">
      <c r="A365" t="s">
        <v>563</v>
      </c>
      <c r="B365" t="s">
        <v>461</v>
      </c>
      <c r="C365" s="53"/>
      <c r="D365" s="54"/>
      <c r="E365" s="53"/>
      <c r="F365" s="55"/>
      <c r="G365" s="53"/>
      <c r="H365" s="57"/>
      <c r="I365" s="56"/>
      <c r="J365" s="56"/>
      <c r="K365" s="67"/>
      <c r="L365" s="62">
        <v>365</v>
      </c>
      <c r="M365" s="62" t="b">
        <f t="shared" si="5"/>
        <v>1</v>
      </c>
      <c r="N365" s="63"/>
    </row>
    <row r="366" spans="1:14" x14ac:dyDescent="0.35">
      <c r="A366" t="s">
        <v>565</v>
      </c>
      <c r="B366" t="s">
        <v>566</v>
      </c>
      <c r="C366" s="53"/>
      <c r="D366" s="54"/>
      <c r="E366" s="53"/>
      <c r="F366" s="55"/>
      <c r="G366" s="53"/>
      <c r="H366" s="57"/>
      <c r="I366" s="56"/>
      <c r="J366" s="56"/>
      <c r="K366" s="67"/>
      <c r="L366" s="62">
        <v>366</v>
      </c>
      <c r="M366" s="62" t="b">
        <f t="shared" si="5"/>
        <v>1</v>
      </c>
      <c r="N366" s="63"/>
    </row>
    <row r="367" spans="1:14" x14ac:dyDescent="0.35">
      <c r="A367" t="s">
        <v>567</v>
      </c>
      <c r="B367" t="s">
        <v>568</v>
      </c>
      <c r="C367" s="53"/>
      <c r="D367" s="54"/>
      <c r="E367" s="53"/>
      <c r="F367" s="55"/>
      <c r="G367" s="53"/>
      <c r="H367" s="57"/>
      <c r="I367" s="56"/>
      <c r="J367" s="56"/>
      <c r="K367" s="67"/>
      <c r="L367" s="62">
        <v>367</v>
      </c>
      <c r="M367" s="62" t="b">
        <f t="shared" si="5"/>
        <v>1</v>
      </c>
      <c r="N367" s="63"/>
    </row>
    <row r="368" spans="1:14" x14ac:dyDescent="0.35">
      <c r="A368" t="s">
        <v>569</v>
      </c>
      <c r="B368" t="s">
        <v>570</v>
      </c>
      <c r="C368" s="53"/>
      <c r="D368" s="54"/>
      <c r="E368" s="53"/>
      <c r="F368" s="55"/>
      <c r="G368" s="53"/>
      <c r="H368" s="57"/>
      <c r="I368" s="56"/>
      <c r="J368" s="56"/>
      <c r="K368" s="67"/>
      <c r="L368" s="62">
        <v>368</v>
      </c>
      <c r="M368" s="62" t="b">
        <f t="shared" si="5"/>
        <v>1</v>
      </c>
      <c r="N368" s="63"/>
    </row>
    <row r="369" spans="1:14" x14ac:dyDescent="0.35">
      <c r="A369" t="s">
        <v>569</v>
      </c>
      <c r="B369" t="s">
        <v>571</v>
      </c>
      <c r="C369" s="53"/>
      <c r="D369" s="54"/>
      <c r="E369" s="53"/>
      <c r="F369" s="55"/>
      <c r="G369" s="53"/>
      <c r="H369" s="57"/>
      <c r="I369" s="56"/>
      <c r="J369" s="56"/>
      <c r="K369" s="67"/>
      <c r="L369" s="62">
        <v>369</v>
      </c>
      <c r="M369" s="62" t="b">
        <f t="shared" si="5"/>
        <v>1</v>
      </c>
      <c r="N369" s="63"/>
    </row>
    <row r="370" spans="1:14" x14ac:dyDescent="0.35">
      <c r="A370" t="s">
        <v>569</v>
      </c>
      <c r="B370" t="s">
        <v>572</v>
      </c>
      <c r="C370" s="53"/>
      <c r="D370" s="54"/>
      <c r="E370" s="53"/>
      <c r="F370" s="55"/>
      <c r="G370" s="53"/>
      <c r="H370" s="57"/>
      <c r="I370" s="56"/>
      <c r="J370" s="56"/>
      <c r="K370" s="67"/>
      <c r="L370" s="62">
        <v>370</v>
      </c>
      <c r="M370" s="62" t="b">
        <f t="shared" si="5"/>
        <v>1</v>
      </c>
      <c r="N370" s="63"/>
    </row>
    <row r="371" spans="1:14" x14ac:dyDescent="0.35">
      <c r="A371" t="s">
        <v>573</v>
      </c>
      <c r="B371" t="s">
        <v>574</v>
      </c>
      <c r="C371" s="53"/>
      <c r="D371" s="54"/>
      <c r="E371" s="53"/>
      <c r="F371" s="55"/>
      <c r="G371" s="53"/>
      <c r="H371" s="57"/>
      <c r="I371" s="56"/>
      <c r="J371" s="56"/>
      <c r="K371" s="67"/>
      <c r="L371" s="62">
        <v>371</v>
      </c>
      <c r="M371" s="62" t="b">
        <f t="shared" si="5"/>
        <v>1</v>
      </c>
      <c r="N371" s="63"/>
    </row>
    <row r="372" spans="1:14" x14ac:dyDescent="0.35">
      <c r="A372" t="s">
        <v>573</v>
      </c>
      <c r="B372" t="s">
        <v>575</v>
      </c>
      <c r="C372" s="53"/>
      <c r="D372" s="54"/>
      <c r="E372" s="53"/>
      <c r="F372" s="55"/>
      <c r="G372" s="53"/>
      <c r="H372" s="57"/>
      <c r="I372" s="56"/>
      <c r="J372" s="56"/>
      <c r="K372" s="67"/>
      <c r="L372" s="62">
        <v>372</v>
      </c>
      <c r="M372" s="62" t="b">
        <f t="shared" si="5"/>
        <v>1</v>
      </c>
      <c r="N372" s="63"/>
    </row>
    <row r="373" spans="1:14" x14ac:dyDescent="0.35">
      <c r="A373" t="s">
        <v>554</v>
      </c>
      <c r="B373" t="s">
        <v>576</v>
      </c>
      <c r="C373" s="53"/>
      <c r="D373" s="54"/>
      <c r="E373" s="53"/>
      <c r="F373" s="55"/>
      <c r="G373" s="53"/>
      <c r="H373" s="57"/>
      <c r="I373" s="56"/>
      <c r="J373" s="56"/>
      <c r="K373" s="67"/>
      <c r="L373" s="62">
        <v>373</v>
      </c>
      <c r="M373" s="62" t="b">
        <f t="shared" si="5"/>
        <v>1</v>
      </c>
      <c r="N373" s="63"/>
    </row>
    <row r="374" spans="1:14" x14ac:dyDescent="0.35">
      <c r="A374" t="s">
        <v>554</v>
      </c>
      <c r="B374" t="s">
        <v>577</v>
      </c>
      <c r="C374" s="53"/>
      <c r="D374" s="54"/>
      <c r="E374" s="53"/>
      <c r="F374" s="55"/>
      <c r="G374" s="53"/>
      <c r="H374" s="57"/>
      <c r="I374" s="56"/>
      <c r="J374" s="56"/>
      <c r="K374" s="67"/>
      <c r="L374" s="62">
        <v>374</v>
      </c>
      <c r="M374" s="62" t="b">
        <f t="shared" si="5"/>
        <v>1</v>
      </c>
      <c r="N374" s="63"/>
    </row>
    <row r="375" spans="1:14" x14ac:dyDescent="0.35">
      <c r="A375" t="s">
        <v>578</v>
      </c>
      <c r="B375" t="s">
        <v>579</v>
      </c>
      <c r="C375" s="53"/>
      <c r="D375" s="54"/>
      <c r="E375" s="53"/>
      <c r="F375" s="55"/>
      <c r="G375" s="53"/>
      <c r="H375" s="57"/>
      <c r="I375" s="56"/>
      <c r="J375" s="56"/>
      <c r="K375" s="67"/>
      <c r="L375" s="62">
        <v>375</v>
      </c>
      <c r="M375" s="62" t="b">
        <f t="shared" si="5"/>
        <v>1</v>
      </c>
      <c r="N375" s="63"/>
    </row>
    <row r="376" spans="1:14" x14ac:dyDescent="0.35">
      <c r="A376" t="s">
        <v>580</v>
      </c>
      <c r="B376" t="s">
        <v>581</v>
      </c>
      <c r="C376" s="53"/>
      <c r="D376" s="54"/>
      <c r="E376" s="53"/>
      <c r="F376" s="55"/>
      <c r="G376" s="53"/>
      <c r="H376" s="57"/>
      <c r="I376" s="56"/>
      <c r="J376" s="56"/>
      <c r="K376" s="67"/>
      <c r="L376" s="62">
        <v>376</v>
      </c>
      <c r="M376" s="62" t="b">
        <f t="shared" si="5"/>
        <v>1</v>
      </c>
      <c r="N376" s="63"/>
    </row>
    <row r="377" spans="1:14" x14ac:dyDescent="0.35">
      <c r="A377" t="s">
        <v>582</v>
      </c>
      <c r="B377" t="s">
        <v>339</v>
      </c>
      <c r="C377" s="53"/>
      <c r="D377" s="54"/>
      <c r="E377" s="53"/>
      <c r="F377" s="55"/>
      <c r="G377" s="53"/>
      <c r="H377" s="57"/>
      <c r="I377" s="56"/>
      <c r="J377" s="56"/>
      <c r="K377" s="67"/>
      <c r="L377" s="62">
        <v>377</v>
      </c>
      <c r="M377" s="62" t="b">
        <f t="shared" si="5"/>
        <v>1</v>
      </c>
      <c r="N377" s="63"/>
    </row>
    <row r="378" spans="1:14" x14ac:dyDescent="0.35">
      <c r="A378" t="s">
        <v>582</v>
      </c>
      <c r="B378" t="s">
        <v>338</v>
      </c>
      <c r="C378" s="53"/>
      <c r="D378" s="54"/>
      <c r="E378" s="53"/>
      <c r="F378" s="55"/>
      <c r="G378" s="53"/>
      <c r="H378" s="57"/>
      <c r="I378" s="56"/>
      <c r="J378" s="56"/>
      <c r="K378" s="67"/>
      <c r="L378" s="62">
        <v>378</v>
      </c>
      <c r="M378" s="62" t="b">
        <f t="shared" si="5"/>
        <v>1</v>
      </c>
      <c r="N378" s="63"/>
    </row>
    <row r="379" spans="1:14" x14ac:dyDescent="0.35">
      <c r="A379" t="s">
        <v>582</v>
      </c>
      <c r="B379" t="s">
        <v>339</v>
      </c>
      <c r="C379" s="53"/>
      <c r="D379" s="54"/>
      <c r="E379" s="53"/>
      <c r="F379" s="55"/>
      <c r="G379" s="53"/>
      <c r="H379" s="57"/>
      <c r="I379" s="56"/>
      <c r="J379" s="56"/>
      <c r="K379" s="67"/>
      <c r="L379" s="62">
        <v>379</v>
      </c>
      <c r="M379" s="62" t="b">
        <f t="shared" si="5"/>
        <v>1</v>
      </c>
      <c r="N379" s="63"/>
    </row>
    <row r="380" spans="1:14" x14ac:dyDescent="0.35">
      <c r="A380" t="s">
        <v>582</v>
      </c>
      <c r="B380" t="s">
        <v>227</v>
      </c>
      <c r="C380" s="53"/>
      <c r="D380" s="54"/>
      <c r="E380" s="53"/>
      <c r="F380" s="55"/>
      <c r="G380" s="53"/>
      <c r="H380" s="57"/>
      <c r="I380" s="56"/>
      <c r="J380" s="56"/>
      <c r="K380" s="67"/>
      <c r="L380" s="62">
        <v>380</v>
      </c>
      <c r="M380" s="62" t="b">
        <f t="shared" si="5"/>
        <v>1</v>
      </c>
      <c r="N380" s="63"/>
    </row>
    <row r="381" spans="1:14" x14ac:dyDescent="0.35">
      <c r="A381" t="s">
        <v>583</v>
      </c>
      <c r="B381" t="s">
        <v>461</v>
      </c>
      <c r="C381" s="53"/>
      <c r="D381" s="54"/>
      <c r="E381" s="53"/>
      <c r="F381" s="55"/>
      <c r="G381" s="53"/>
      <c r="H381" s="57"/>
      <c r="I381" s="56"/>
      <c r="J381" s="56"/>
      <c r="K381" s="67"/>
      <c r="L381" s="62">
        <v>381</v>
      </c>
      <c r="M381" s="62" t="b">
        <f t="shared" si="5"/>
        <v>1</v>
      </c>
      <c r="N381" s="63"/>
    </row>
    <row r="382" spans="1:14" x14ac:dyDescent="0.35">
      <c r="A382" t="s">
        <v>583</v>
      </c>
      <c r="B382" t="s">
        <v>584</v>
      </c>
      <c r="C382" s="53"/>
      <c r="D382" s="54"/>
      <c r="E382" s="53"/>
      <c r="F382" s="55"/>
      <c r="G382" s="53"/>
      <c r="H382" s="57"/>
      <c r="I382" s="56"/>
      <c r="J382" s="56"/>
      <c r="K382" s="67"/>
      <c r="L382" s="62">
        <v>382</v>
      </c>
      <c r="M382" s="62" t="b">
        <f t="shared" si="5"/>
        <v>1</v>
      </c>
      <c r="N382" s="63"/>
    </row>
    <row r="383" spans="1:14" x14ac:dyDescent="0.35">
      <c r="A383" t="s">
        <v>583</v>
      </c>
      <c r="B383" t="s">
        <v>585</v>
      </c>
      <c r="C383" s="53"/>
      <c r="D383" s="54"/>
      <c r="E383" s="53"/>
      <c r="F383" s="55"/>
      <c r="G383" s="53"/>
      <c r="H383" s="57"/>
      <c r="I383" s="56"/>
      <c r="J383" s="56"/>
      <c r="K383" s="67"/>
      <c r="L383" s="62">
        <v>383</v>
      </c>
      <c r="M383" s="62" t="b">
        <f t="shared" si="5"/>
        <v>1</v>
      </c>
      <c r="N383" s="63"/>
    </row>
    <row r="384" spans="1:14" x14ac:dyDescent="0.35">
      <c r="A384" t="s">
        <v>583</v>
      </c>
      <c r="B384" t="s">
        <v>436</v>
      </c>
      <c r="C384" s="53"/>
      <c r="D384" s="54"/>
      <c r="E384" s="53"/>
      <c r="F384" s="55"/>
      <c r="G384" s="53"/>
      <c r="H384" s="57"/>
      <c r="I384" s="56"/>
      <c r="J384" s="56"/>
      <c r="K384" s="67"/>
      <c r="L384" s="62">
        <v>384</v>
      </c>
      <c r="M384" s="62" t="b">
        <f t="shared" si="5"/>
        <v>1</v>
      </c>
      <c r="N384" s="63"/>
    </row>
    <row r="385" spans="1:14" x14ac:dyDescent="0.35">
      <c r="A385" t="s">
        <v>586</v>
      </c>
      <c r="B385" t="s">
        <v>587</v>
      </c>
      <c r="C385" s="53"/>
      <c r="D385" s="54"/>
      <c r="E385" s="53"/>
      <c r="F385" s="55"/>
      <c r="G385" s="53"/>
      <c r="H385" s="57"/>
      <c r="I385" s="56"/>
      <c r="J385" s="56"/>
      <c r="K385" s="67"/>
      <c r="L385" s="62">
        <v>385</v>
      </c>
      <c r="M385" s="62" t="b">
        <f t="shared" si="5"/>
        <v>1</v>
      </c>
      <c r="N385" s="63"/>
    </row>
    <row r="386" spans="1:14" x14ac:dyDescent="0.35">
      <c r="A386" t="s">
        <v>586</v>
      </c>
      <c r="B386" t="s">
        <v>588</v>
      </c>
      <c r="C386" s="53"/>
      <c r="D386" s="54"/>
      <c r="E386" s="53"/>
      <c r="F386" s="55"/>
      <c r="G386" s="53"/>
      <c r="H386" s="57"/>
      <c r="I386" s="56"/>
      <c r="J386" s="56"/>
      <c r="K386" s="67"/>
      <c r="L386" s="62">
        <v>386</v>
      </c>
      <c r="M386" s="62" t="b">
        <f t="shared" si="5"/>
        <v>1</v>
      </c>
      <c r="N386" s="63"/>
    </row>
    <row r="387" spans="1:14" x14ac:dyDescent="0.35">
      <c r="A387" t="s">
        <v>586</v>
      </c>
      <c r="B387" t="s">
        <v>589</v>
      </c>
      <c r="C387" s="53"/>
      <c r="D387" s="54"/>
      <c r="E387" s="53"/>
      <c r="F387" s="55"/>
      <c r="G387" s="53"/>
      <c r="H387" s="57"/>
      <c r="I387" s="56"/>
      <c r="J387" s="56"/>
      <c r="K387" s="67"/>
      <c r="L387" s="62">
        <v>387</v>
      </c>
      <c r="M387" s="62" t="b">
        <f t="shared" ref="M387:M450" si="6" xml:space="preserve"> IF(AND(TRUE), TRUE, FALSE)</f>
        <v>1</v>
      </c>
      <c r="N387" s="63"/>
    </row>
    <row r="388" spans="1:14" x14ac:dyDescent="0.35">
      <c r="A388" t="s">
        <v>590</v>
      </c>
      <c r="B388" t="s">
        <v>591</v>
      </c>
      <c r="C388" s="53"/>
      <c r="D388" s="54"/>
      <c r="E388" s="53"/>
      <c r="F388" s="55"/>
      <c r="G388" s="53"/>
      <c r="H388" s="57"/>
      <c r="I388" s="56"/>
      <c r="J388" s="56"/>
      <c r="K388" s="67"/>
      <c r="L388" s="62">
        <v>388</v>
      </c>
      <c r="M388" s="62" t="b">
        <f t="shared" si="6"/>
        <v>1</v>
      </c>
      <c r="N388" s="63"/>
    </row>
    <row r="389" spans="1:14" x14ac:dyDescent="0.35">
      <c r="A389" t="s">
        <v>592</v>
      </c>
      <c r="B389" t="s">
        <v>339</v>
      </c>
      <c r="C389" s="53"/>
      <c r="D389" s="54"/>
      <c r="E389" s="53"/>
      <c r="F389" s="55"/>
      <c r="G389" s="53"/>
      <c r="H389" s="57"/>
      <c r="I389" s="56"/>
      <c r="J389" s="56"/>
      <c r="K389" s="67"/>
      <c r="L389" s="62">
        <v>389</v>
      </c>
      <c r="M389" s="62" t="b">
        <f t="shared" si="6"/>
        <v>1</v>
      </c>
      <c r="N389" s="63"/>
    </row>
    <row r="390" spans="1:14" x14ac:dyDescent="0.35">
      <c r="A390" t="s">
        <v>336</v>
      </c>
      <c r="B390" t="s">
        <v>593</v>
      </c>
      <c r="C390" s="53"/>
      <c r="D390" s="54"/>
      <c r="E390" s="53"/>
      <c r="F390" s="55"/>
      <c r="G390" s="53"/>
      <c r="H390" s="57"/>
      <c r="I390" s="56"/>
      <c r="J390" s="56"/>
      <c r="K390" s="67"/>
      <c r="L390" s="62">
        <v>390</v>
      </c>
      <c r="M390" s="62" t="b">
        <f t="shared" si="6"/>
        <v>1</v>
      </c>
      <c r="N390" s="63"/>
    </row>
    <row r="391" spans="1:14" x14ac:dyDescent="0.35">
      <c r="A391" t="s">
        <v>594</v>
      </c>
      <c r="B391" t="s">
        <v>575</v>
      </c>
      <c r="C391" s="53"/>
      <c r="D391" s="54"/>
      <c r="E391" s="53"/>
      <c r="F391" s="55"/>
      <c r="G391" s="53"/>
      <c r="H391" s="57"/>
      <c r="I391" s="56"/>
      <c r="J391" s="56"/>
      <c r="K391" s="67"/>
      <c r="L391" s="62">
        <v>391</v>
      </c>
      <c r="M391" s="62" t="b">
        <f t="shared" si="6"/>
        <v>1</v>
      </c>
      <c r="N391" s="63"/>
    </row>
    <row r="392" spans="1:14" x14ac:dyDescent="0.35">
      <c r="A392" t="s">
        <v>594</v>
      </c>
      <c r="B392" t="s">
        <v>595</v>
      </c>
      <c r="C392" s="53"/>
      <c r="D392" s="54"/>
      <c r="E392" s="53"/>
      <c r="F392" s="55"/>
      <c r="G392" s="53"/>
      <c r="H392" s="57"/>
      <c r="I392" s="56"/>
      <c r="J392" s="56"/>
      <c r="K392" s="67"/>
      <c r="L392" s="62">
        <v>392</v>
      </c>
      <c r="M392" s="62" t="b">
        <f t="shared" si="6"/>
        <v>1</v>
      </c>
      <c r="N392" s="63"/>
    </row>
    <row r="393" spans="1:14" x14ac:dyDescent="0.35">
      <c r="A393" t="s">
        <v>596</v>
      </c>
      <c r="B393" t="s">
        <v>597</v>
      </c>
      <c r="C393" s="53"/>
      <c r="D393" s="54"/>
      <c r="E393" s="53"/>
      <c r="F393" s="55"/>
      <c r="G393" s="53"/>
      <c r="H393" s="57"/>
      <c r="I393" s="56"/>
      <c r="J393" s="56"/>
      <c r="K393" s="67"/>
      <c r="L393" s="62">
        <v>393</v>
      </c>
      <c r="M393" s="62" t="b">
        <f t="shared" si="6"/>
        <v>1</v>
      </c>
      <c r="N393" s="63"/>
    </row>
    <row r="394" spans="1:14" x14ac:dyDescent="0.35">
      <c r="A394" t="s">
        <v>596</v>
      </c>
      <c r="B394" t="s">
        <v>190</v>
      </c>
      <c r="C394" s="53"/>
      <c r="D394" s="54"/>
      <c r="E394" s="53"/>
      <c r="F394" s="55"/>
      <c r="G394" s="53"/>
      <c r="H394" s="57"/>
      <c r="I394" s="56"/>
      <c r="J394" s="56"/>
      <c r="K394" s="67"/>
      <c r="L394" s="62">
        <v>394</v>
      </c>
      <c r="M394" s="62" t="b">
        <f t="shared" si="6"/>
        <v>1</v>
      </c>
      <c r="N394" s="63"/>
    </row>
    <row r="395" spans="1:14" x14ac:dyDescent="0.35">
      <c r="A395" t="s">
        <v>598</v>
      </c>
      <c r="B395" t="s">
        <v>599</v>
      </c>
      <c r="C395" s="53"/>
      <c r="D395" s="54"/>
      <c r="E395" s="53"/>
      <c r="F395" s="55"/>
      <c r="G395" s="53"/>
      <c r="H395" s="57"/>
      <c r="I395" s="56"/>
      <c r="J395" s="56"/>
      <c r="K395" s="67"/>
      <c r="L395" s="62">
        <v>395</v>
      </c>
      <c r="M395" s="62" t="b">
        <f t="shared" si="6"/>
        <v>1</v>
      </c>
      <c r="N395" s="63"/>
    </row>
    <row r="396" spans="1:14" x14ac:dyDescent="0.35">
      <c r="A396" t="s">
        <v>600</v>
      </c>
      <c r="B396" t="s">
        <v>601</v>
      </c>
      <c r="C396" s="53"/>
      <c r="D396" s="54"/>
      <c r="E396" s="53"/>
      <c r="F396" s="55"/>
      <c r="G396" s="53"/>
      <c r="H396" s="57"/>
      <c r="I396" s="56"/>
      <c r="J396" s="56"/>
      <c r="K396" s="67"/>
      <c r="L396" s="62">
        <v>396</v>
      </c>
      <c r="M396" s="62" t="b">
        <f t="shared" si="6"/>
        <v>1</v>
      </c>
      <c r="N396" s="63"/>
    </row>
    <row r="397" spans="1:14" x14ac:dyDescent="0.35">
      <c r="A397" t="s">
        <v>602</v>
      </c>
      <c r="B397" t="s">
        <v>430</v>
      </c>
      <c r="C397" s="53"/>
      <c r="D397" s="54"/>
      <c r="E397" s="53"/>
      <c r="F397" s="55"/>
      <c r="G397" s="53"/>
      <c r="H397" s="57"/>
      <c r="I397" s="56"/>
      <c r="J397" s="56"/>
      <c r="K397" s="67"/>
      <c r="L397" s="62">
        <v>397</v>
      </c>
      <c r="M397" s="62" t="b">
        <f t="shared" si="6"/>
        <v>1</v>
      </c>
      <c r="N397" s="63"/>
    </row>
    <row r="398" spans="1:14" x14ac:dyDescent="0.35">
      <c r="A398" t="s">
        <v>603</v>
      </c>
      <c r="B398" t="s">
        <v>604</v>
      </c>
      <c r="C398" s="53"/>
      <c r="D398" s="54"/>
      <c r="E398" s="53"/>
      <c r="F398" s="55"/>
      <c r="G398" s="53"/>
      <c r="H398" s="57"/>
      <c r="I398" s="56"/>
      <c r="J398" s="56"/>
      <c r="K398" s="67"/>
      <c r="L398" s="62">
        <v>398</v>
      </c>
      <c r="M398" s="62" t="b">
        <f t="shared" si="6"/>
        <v>1</v>
      </c>
      <c r="N398" s="63"/>
    </row>
    <row r="399" spans="1:14" x14ac:dyDescent="0.35">
      <c r="A399" t="s">
        <v>603</v>
      </c>
      <c r="B399" t="s">
        <v>256</v>
      </c>
      <c r="C399" s="53"/>
      <c r="D399" s="54"/>
      <c r="E399" s="53"/>
      <c r="F399" s="55"/>
      <c r="G399" s="53"/>
      <c r="H399" s="57"/>
      <c r="I399" s="56"/>
      <c r="J399" s="56"/>
      <c r="K399" s="67"/>
      <c r="L399" s="62">
        <v>399</v>
      </c>
      <c r="M399" s="62" t="b">
        <f t="shared" si="6"/>
        <v>1</v>
      </c>
      <c r="N399" s="63"/>
    </row>
    <row r="400" spans="1:14" x14ac:dyDescent="0.35">
      <c r="A400" t="s">
        <v>603</v>
      </c>
      <c r="B400" t="s">
        <v>329</v>
      </c>
      <c r="C400" s="53"/>
      <c r="D400" s="54"/>
      <c r="E400" s="53"/>
      <c r="F400" s="55"/>
      <c r="G400" s="53"/>
      <c r="H400" s="57"/>
      <c r="I400" s="56"/>
      <c r="J400" s="56"/>
      <c r="K400" s="67"/>
      <c r="L400" s="62">
        <v>400</v>
      </c>
      <c r="M400" s="62" t="b">
        <f t="shared" si="6"/>
        <v>1</v>
      </c>
      <c r="N400" s="63"/>
    </row>
    <row r="401" spans="1:14" x14ac:dyDescent="0.35">
      <c r="A401" t="s">
        <v>592</v>
      </c>
      <c r="B401" t="s">
        <v>540</v>
      </c>
      <c r="C401" s="53"/>
      <c r="D401" s="54"/>
      <c r="E401" s="53"/>
      <c r="F401" s="55"/>
      <c r="G401" s="53"/>
      <c r="H401" s="57"/>
      <c r="I401" s="56"/>
      <c r="J401" s="56"/>
      <c r="K401" s="67"/>
      <c r="L401" s="62">
        <v>401</v>
      </c>
      <c r="M401" s="62" t="b">
        <f t="shared" si="6"/>
        <v>1</v>
      </c>
      <c r="N401" s="63"/>
    </row>
    <row r="402" spans="1:14" x14ac:dyDescent="0.35">
      <c r="A402" t="s">
        <v>592</v>
      </c>
      <c r="B402" t="s">
        <v>339</v>
      </c>
      <c r="C402" s="53"/>
      <c r="D402" s="54"/>
      <c r="E402" s="53"/>
      <c r="F402" s="55"/>
      <c r="G402" s="53"/>
      <c r="H402" s="57"/>
      <c r="I402" s="56"/>
      <c r="J402" s="56"/>
      <c r="K402" s="67"/>
      <c r="L402" s="62">
        <v>402</v>
      </c>
      <c r="M402" s="62" t="b">
        <f t="shared" si="6"/>
        <v>1</v>
      </c>
      <c r="N402" s="63"/>
    </row>
    <row r="403" spans="1:14" x14ac:dyDescent="0.35">
      <c r="A403" t="s">
        <v>605</v>
      </c>
      <c r="B403" t="s">
        <v>606</v>
      </c>
      <c r="C403" s="53"/>
      <c r="D403" s="54"/>
      <c r="E403" s="53"/>
      <c r="F403" s="55"/>
      <c r="G403" s="53"/>
      <c r="H403" s="57"/>
      <c r="I403" s="56"/>
      <c r="J403" s="56"/>
      <c r="K403" s="67"/>
      <c r="L403" s="62">
        <v>403</v>
      </c>
      <c r="M403" s="62" t="b">
        <f t="shared" si="6"/>
        <v>1</v>
      </c>
      <c r="N403" s="63"/>
    </row>
    <row r="404" spans="1:14" x14ac:dyDescent="0.35">
      <c r="A404" t="s">
        <v>605</v>
      </c>
      <c r="B404" t="s">
        <v>607</v>
      </c>
      <c r="C404" s="53"/>
      <c r="D404" s="54"/>
      <c r="E404" s="53"/>
      <c r="F404" s="55"/>
      <c r="G404" s="53"/>
      <c r="H404" s="57"/>
      <c r="I404" s="56"/>
      <c r="J404" s="56"/>
      <c r="K404" s="67"/>
      <c r="L404" s="62">
        <v>404</v>
      </c>
      <c r="M404" s="62" t="b">
        <f t="shared" si="6"/>
        <v>1</v>
      </c>
      <c r="N404" s="63"/>
    </row>
    <row r="405" spans="1:14" x14ac:dyDescent="0.35">
      <c r="A405" t="s">
        <v>605</v>
      </c>
      <c r="B405" t="s">
        <v>608</v>
      </c>
      <c r="C405" s="53"/>
      <c r="D405" s="54"/>
      <c r="E405" s="53"/>
      <c r="F405" s="55"/>
      <c r="G405" s="53"/>
      <c r="H405" s="57"/>
      <c r="I405" s="56"/>
      <c r="J405" s="56"/>
      <c r="K405" s="67"/>
      <c r="L405" s="62">
        <v>405</v>
      </c>
      <c r="M405" s="62" t="b">
        <f t="shared" si="6"/>
        <v>1</v>
      </c>
      <c r="N405" s="63"/>
    </row>
    <row r="406" spans="1:14" x14ac:dyDescent="0.35">
      <c r="A406" t="s">
        <v>609</v>
      </c>
      <c r="B406" t="s">
        <v>610</v>
      </c>
      <c r="C406" s="53"/>
      <c r="D406" s="54"/>
      <c r="E406" s="53"/>
      <c r="F406" s="55"/>
      <c r="G406" s="53"/>
      <c r="H406" s="57"/>
      <c r="I406" s="56"/>
      <c r="J406" s="56"/>
      <c r="K406" s="67"/>
      <c r="L406" s="62">
        <v>406</v>
      </c>
      <c r="M406" s="62" t="b">
        <f t="shared" si="6"/>
        <v>1</v>
      </c>
      <c r="N406" s="63"/>
    </row>
    <row r="407" spans="1:14" x14ac:dyDescent="0.35">
      <c r="A407" t="s">
        <v>455</v>
      </c>
      <c r="B407" t="s">
        <v>461</v>
      </c>
      <c r="C407" s="53"/>
      <c r="D407" s="54"/>
      <c r="E407" s="53"/>
      <c r="F407" s="55"/>
      <c r="G407" s="53"/>
      <c r="H407" s="57"/>
      <c r="I407" s="56"/>
      <c r="J407" s="56"/>
      <c r="K407" s="67"/>
      <c r="L407" s="62">
        <v>407</v>
      </c>
      <c r="M407" s="62" t="b">
        <f t="shared" si="6"/>
        <v>1</v>
      </c>
      <c r="N407" s="63"/>
    </row>
    <row r="408" spans="1:14" x14ac:dyDescent="0.35">
      <c r="A408" t="s">
        <v>455</v>
      </c>
      <c r="B408" t="s">
        <v>611</v>
      </c>
      <c r="C408" s="53"/>
      <c r="D408" s="54"/>
      <c r="E408" s="53"/>
      <c r="F408" s="55"/>
      <c r="G408" s="53"/>
      <c r="H408" s="57"/>
      <c r="I408" s="56"/>
      <c r="J408" s="56"/>
      <c r="K408" s="67"/>
      <c r="L408" s="62">
        <v>408</v>
      </c>
      <c r="M408" s="62" t="b">
        <f t="shared" si="6"/>
        <v>1</v>
      </c>
      <c r="N408" s="63"/>
    </row>
    <row r="409" spans="1:14" x14ac:dyDescent="0.35">
      <c r="A409" t="s">
        <v>455</v>
      </c>
      <c r="B409" t="s">
        <v>612</v>
      </c>
      <c r="C409" s="53"/>
      <c r="D409" s="54"/>
      <c r="E409" s="53"/>
      <c r="F409" s="55"/>
      <c r="G409" s="53"/>
      <c r="H409" s="57"/>
      <c r="I409" s="56"/>
      <c r="J409" s="56"/>
      <c r="K409" s="67"/>
      <c r="L409" s="62">
        <v>409</v>
      </c>
      <c r="M409" s="62" t="b">
        <f t="shared" si="6"/>
        <v>1</v>
      </c>
      <c r="N409" s="63"/>
    </row>
    <row r="410" spans="1:14" x14ac:dyDescent="0.35">
      <c r="A410" t="s">
        <v>455</v>
      </c>
      <c r="B410" t="s">
        <v>461</v>
      </c>
      <c r="C410" s="53"/>
      <c r="D410" s="54"/>
      <c r="E410" s="53"/>
      <c r="F410" s="55"/>
      <c r="G410" s="53"/>
      <c r="H410" s="57"/>
      <c r="I410" s="56"/>
      <c r="J410" s="56"/>
      <c r="K410" s="67"/>
      <c r="L410" s="62">
        <v>410</v>
      </c>
      <c r="M410" s="62" t="b">
        <f t="shared" si="6"/>
        <v>1</v>
      </c>
      <c r="N410" s="63"/>
    </row>
    <row r="411" spans="1:14" x14ac:dyDescent="0.35">
      <c r="A411" t="s">
        <v>592</v>
      </c>
      <c r="B411" t="s">
        <v>312</v>
      </c>
      <c r="C411" s="53"/>
      <c r="D411" s="54"/>
      <c r="E411" s="53"/>
      <c r="F411" s="55"/>
      <c r="G411" s="53"/>
      <c r="H411" s="57"/>
      <c r="I411" s="56"/>
      <c r="J411" s="56"/>
      <c r="K411" s="67"/>
      <c r="L411" s="62">
        <v>411</v>
      </c>
      <c r="M411" s="62" t="b">
        <f t="shared" si="6"/>
        <v>1</v>
      </c>
      <c r="N411" s="63"/>
    </row>
    <row r="412" spans="1:14" x14ac:dyDescent="0.35">
      <c r="A412" t="s">
        <v>613</v>
      </c>
      <c r="B412" t="s">
        <v>462</v>
      </c>
      <c r="C412" s="53"/>
      <c r="D412" s="54"/>
      <c r="E412" s="53"/>
      <c r="F412" s="55"/>
      <c r="G412" s="53"/>
      <c r="H412" s="57"/>
      <c r="I412" s="56"/>
      <c r="J412" s="56"/>
      <c r="K412" s="67"/>
      <c r="L412" s="62">
        <v>412</v>
      </c>
      <c r="M412" s="62" t="b">
        <f t="shared" si="6"/>
        <v>1</v>
      </c>
      <c r="N412" s="63"/>
    </row>
    <row r="413" spans="1:14" x14ac:dyDescent="0.35">
      <c r="A413" t="s">
        <v>614</v>
      </c>
      <c r="B413" t="s">
        <v>615</v>
      </c>
      <c r="C413" s="53"/>
      <c r="D413" s="54"/>
      <c r="E413" s="53"/>
      <c r="F413" s="55"/>
      <c r="G413" s="53"/>
      <c r="H413" s="57"/>
      <c r="I413" s="56"/>
      <c r="J413" s="56"/>
      <c r="K413" s="67"/>
      <c r="L413" s="62">
        <v>413</v>
      </c>
      <c r="M413" s="62" t="b">
        <f t="shared" si="6"/>
        <v>1</v>
      </c>
      <c r="N413" s="63"/>
    </row>
    <row r="414" spans="1:14" x14ac:dyDescent="0.35">
      <c r="A414" t="s">
        <v>614</v>
      </c>
      <c r="B414" t="s">
        <v>616</v>
      </c>
      <c r="C414" s="53"/>
      <c r="D414" s="54"/>
      <c r="E414" s="53"/>
      <c r="F414" s="55"/>
      <c r="G414" s="53"/>
      <c r="H414" s="57"/>
      <c r="I414" s="56"/>
      <c r="J414" s="56"/>
      <c r="K414" s="67"/>
      <c r="L414" s="62">
        <v>414</v>
      </c>
      <c r="M414" s="62" t="b">
        <f t="shared" si="6"/>
        <v>1</v>
      </c>
      <c r="N414" s="63"/>
    </row>
    <row r="415" spans="1:14" x14ac:dyDescent="0.35">
      <c r="A415" t="s">
        <v>614</v>
      </c>
      <c r="B415" t="s">
        <v>617</v>
      </c>
      <c r="C415" s="53"/>
      <c r="D415" s="54"/>
      <c r="E415" s="53"/>
      <c r="F415" s="55"/>
      <c r="G415" s="53"/>
      <c r="H415" s="57"/>
      <c r="I415" s="56"/>
      <c r="J415" s="56"/>
      <c r="K415" s="67"/>
      <c r="L415" s="62">
        <v>415</v>
      </c>
      <c r="M415" s="62" t="b">
        <f t="shared" si="6"/>
        <v>1</v>
      </c>
      <c r="N415" s="63"/>
    </row>
    <row r="416" spans="1:14" x14ac:dyDescent="0.35">
      <c r="A416" t="s">
        <v>618</v>
      </c>
      <c r="B416" t="s">
        <v>619</v>
      </c>
      <c r="C416" s="53"/>
      <c r="D416" s="54"/>
      <c r="E416" s="53"/>
      <c r="F416" s="55"/>
      <c r="G416" s="53"/>
      <c r="H416" s="57"/>
      <c r="I416" s="56"/>
      <c r="J416" s="56"/>
      <c r="K416" s="67"/>
      <c r="L416" s="62">
        <v>416</v>
      </c>
      <c r="M416" s="62" t="b">
        <f t="shared" si="6"/>
        <v>1</v>
      </c>
      <c r="N416" s="63"/>
    </row>
    <row r="417" spans="1:14" x14ac:dyDescent="0.35">
      <c r="A417" t="s">
        <v>516</v>
      </c>
      <c r="B417" t="s">
        <v>620</v>
      </c>
      <c r="C417" s="53"/>
      <c r="D417" s="54"/>
      <c r="E417" s="53"/>
      <c r="F417" s="55"/>
      <c r="G417" s="53"/>
      <c r="H417" s="57"/>
      <c r="I417" s="56"/>
      <c r="J417" s="56"/>
      <c r="K417" s="67"/>
      <c r="L417" s="62">
        <v>417</v>
      </c>
      <c r="M417" s="62" t="b">
        <f t="shared" si="6"/>
        <v>1</v>
      </c>
      <c r="N417" s="63"/>
    </row>
    <row r="418" spans="1:14" x14ac:dyDescent="0.35">
      <c r="A418" t="s">
        <v>516</v>
      </c>
      <c r="B418" t="s">
        <v>621</v>
      </c>
      <c r="C418" s="53"/>
      <c r="D418" s="54"/>
      <c r="E418" s="53"/>
      <c r="F418" s="55"/>
      <c r="G418" s="53"/>
      <c r="H418" s="57"/>
      <c r="I418" s="56"/>
      <c r="J418" s="56"/>
      <c r="K418" s="67"/>
      <c r="L418" s="62">
        <v>418</v>
      </c>
      <c r="M418" s="62" t="b">
        <f t="shared" si="6"/>
        <v>1</v>
      </c>
      <c r="N418" s="63"/>
    </row>
    <row r="419" spans="1:14" x14ac:dyDescent="0.35">
      <c r="A419" t="s">
        <v>622</v>
      </c>
      <c r="B419" t="s">
        <v>623</v>
      </c>
      <c r="C419" s="53"/>
      <c r="D419" s="54"/>
      <c r="E419" s="53"/>
      <c r="F419" s="55"/>
      <c r="G419" s="53"/>
      <c r="H419" s="57"/>
      <c r="I419" s="56"/>
      <c r="J419" s="56"/>
      <c r="K419" s="67"/>
      <c r="L419" s="62">
        <v>419</v>
      </c>
      <c r="M419" s="62" t="b">
        <f t="shared" si="6"/>
        <v>1</v>
      </c>
      <c r="N419" s="63"/>
    </row>
    <row r="420" spans="1:14" x14ac:dyDescent="0.35">
      <c r="A420" t="s">
        <v>622</v>
      </c>
      <c r="B420" t="s">
        <v>294</v>
      </c>
      <c r="C420" s="53"/>
      <c r="D420" s="54"/>
      <c r="E420" s="53"/>
      <c r="F420" s="55"/>
      <c r="G420" s="53"/>
      <c r="H420" s="57"/>
      <c r="I420" s="56"/>
      <c r="J420" s="56"/>
      <c r="K420" s="67"/>
      <c r="L420" s="62">
        <v>420</v>
      </c>
      <c r="M420" s="62" t="b">
        <f t="shared" si="6"/>
        <v>1</v>
      </c>
      <c r="N420" s="63"/>
    </row>
    <row r="421" spans="1:14" x14ac:dyDescent="0.35">
      <c r="A421" t="s">
        <v>624</v>
      </c>
      <c r="B421" t="s">
        <v>625</v>
      </c>
      <c r="C421" s="53"/>
      <c r="D421" s="54"/>
      <c r="E421" s="53"/>
      <c r="F421" s="55"/>
      <c r="G421" s="53"/>
      <c r="H421" s="57"/>
      <c r="I421" s="56"/>
      <c r="J421" s="56"/>
      <c r="K421" s="67"/>
      <c r="L421" s="62">
        <v>421</v>
      </c>
      <c r="M421" s="62" t="b">
        <f t="shared" si="6"/>
        <v>1</v>
      </c>
      <c r="N421" s="63"/>
    </row>
    <row r="422" spans="1:14" x14ac:dyDescent="0.35">
      <c r="A422" t="s">
        <v>624</v>
      </c>
      <c r="B422" t="s">
        <v>626</v>
      </c>
      <c r="C422" s="53"/>
      <c r="D422" s="54"/>
      <c r="E422" s="53"/>
      <c r="F422" s="55"/>
      <c r="G422" s="53"/>
      <c r="H422" s="57"/>
      <c r="I422" s="56"/>
      <c r="J422" s="56"/>
      <c r="K422" s="67"/>
      <c r="L422" s="62">
        <v>422</v>
      </c>
      <c r="M422" s="62" t="b">
        <f t="shared" si="6"/>
        <v>1</v>
      </c>
      <c r="N422" s="63"/>
    </row>
    <row r="423" spans="1:14" x14ac:dyDescent="0.35">
      <c r="A423" t="s">
        <v>624</v>
      </c>
      <c r="B423" t="s">
        <v>627</v>
      </c>
      <c r="C423" s="53"/>
      <c r="D423" s="54"/>
      <c r="E423" s="53"/>
      <c r="F423" s="55"/>
      <c r="G423" s="53"/>
      <c r="H423" s="57"/>
      <c r="I423" s="56"/>
      <c r="J423" s="56"/>
      <c r="K423" s="67"/>
      <c r="L423" s="62">
        <v>423</v>
      </c>
      <c r="M423" s="62" t="b">
        <f t="shared" si="6"/>
        <v>1</v>
      </c>
      <c r="N423" s="63"/>
    </row>
    <row r="424" spans="1:14" x14ac:dyDescent="0.35">
      <c r="A424" t="s">
        <v>624</v>
      </c>
      <c r="B424" t="s">
        <v>496</v>
      </c>
      <c r="C424" s="53"/>
      <c r="D424" s="54"/>
      <c r="E424" s="53"/>
      <c r="F424" s="55"/>
      <c r="G424" s="53"/>
      <c r="H424" s="57"/>
      <c r="I424" s="56"/>
      <c r="J424" s="56"/>
      <c r="K424" s="67"/>
      <c r="L424" s="62">
        <v>424</v>
      </c>
      <c r="M424" s="62" t="b">
        <f t="shared" si="6"/>
        <v>1</v>
      </c>
      <c r="N424" s="63"/>
    </row>
    <row r="425" spans="1:14" x14ac:dyDescent="0.35">
      <c r="A425" t="s">
        <v>624</v>
      </c>
      <c r="B425" t="s">
        <v>628</v>
      </c>
      <c r="C425" s="53"/>
      <c r="D425" s="54"/>
      <c r="E425" s="53"/>
      <c r="F425" s="55"/>
      <c r="G425" s="53"/>
      <c r="H425" s="57"/>
      <c r="I425" s="56"/>
      <c r="J425" s="56"/>
      <c r="K425" s="67"/>
      <c r="L425" s="62">
        <v>425</v>
      </c>
      <c r="M425" s="62" t="b">
        <f t="shared" si="6"/>
        <v>1</v>
      </c>
      <c r="N425" s="63"/>
    </row>
    <row r="426" spans="1:14" x14ac:dyDescent="0.35">
      <c r="A426" t="s">
        <v>624</v>
      </c>
      <c r="B426" t="s">
        <v>312</v>
      </c>
      <c r="C426" s="53"/>
      <c r="D426" s="54"/>
      <c r="E426" s="53"/>
      <c r="F426" s="55"/>
      <c r="G426" s="53"/>
      <c r="H426" s="57"/>
      <c r="I426" s="56"/>
      <c r="J426" s="56"/>
      <c r="K426" s="67"/>
      <c r="L426" s="62">
        <v>426</v>
      </c>
      <c r="M426" s="62" t="b">
        <f t="shared" si="6"/>
        <v>1</v>
      </c>
      <c r="N426" s="63"/>
    </row>
    <row r="427" spans="1:14" x14ac:dyDescent="0.35">
      <c r="A427" t="s">
        <v>629</v>
      </c>
      <c r="B427" t="s">
        <v>630</v>
      </c>
      <c r="C427" s="53"/>
      <c r="D427" s="54"/>
      <c r="E427" s="53"/>
      <c r="F427" s="55"/>
      <c r="G427" s="53"/>
      <c r="H427" s="57"/>
      <c r="I427" s="56"/>
      <c r="J427" s="56"/>
      <c r="K427" s="67"/>
      <c r="L427" s="62">
        <v>427</v>
      </c>
      <c r="M427" s="62" t="b">
        <f t="shared" si="6"/>
        <v>1</v>
      </c>
      <c r="N427" s="63"/>
    </row>
    <row r="428" spans="1:14" x14ac:dyDescent="0.35">
      <c r="A428" t="s">
        <v>629</v>
      </c>
      <c r="B428" t="s">
        <v>631</v>
      </c>
      <c r="C428" s="53"/>
      <c r="D428" s="54"/>
      <c r="E428" s="53"/>
      <c r="F428" s="55"/>
      <c r="G428" s="53"/>
      <c r="H428" s="57"/>
      <c r="I428" s="56"/>
      <c r="J428" s="56"/>
      <c r="K428" s="67"/>
      <c r="L428" s="62">
        <v>428</v>
      </c>
      <c r="M428" s="62" t="b">
        <f t="shared" si="6"/>
        <v>1</v>
      </c>
      <c r="N428" s="63"/>
    </row>
    <row r="429" spans="1:14" x14ac:dyDescent="0.35">
      <c r="A429" t="s">
        <v>629</v>
      </c>
      <c r="B429" t="s">
        <v>632</v>
      </c>
      <c r="C429" s="53"/>
      <c r="D429" s="54"/>
      <c r="E429" s="53"/>
      <c r="F429" s="55"/>
      <c r="G429" s="53"/>
      <c r="H429" s="57"/>
      <c r="I429" s="56"/>
      <c r="J429" s="56"/>
      <c r="K429" s="67"/>
      <c r="L429" s="62">
        <v>429</v>
      </c>
      <c r="M429" s="62" t="b">
        <f t="shared" si="6"/>
        <v>1</v>
      </c>
      <c r="N429" s="63"/>
    </row>
    <row r="430" spans="1:14" x14ac:dyDescent="0.35">
      <c r="A430" t="s">
        <v>336</v>
      </c>
      <c r="B430" t="s">
        <v>633</v>
      </c>
      <c r="C430" s="53"/>
      <c r="D430" s="54"/>
      <c r="E430" s="53"/>
      <c r="F430" s="55"/>
      <c r="G430" s="53"/>
      <c r="H430" s="57"/>
      <c r="I430" s="56"/>
      <c r="J430" s="56"/>
      <c r="K430" s="67"/>
      <c r="L430" s="62">
        <v>430</v>
      </c>
      <c r="M430" s="62" t="b">
        <f t="shared" si="6"/>
        <v>1</v>
      </c>
      <c r="N430" s="63"/>
    </row>
    <row r="431" spans="1:14" x14ac:dyDescent="0.35">
      <c r="A431" t="s">
        <v>634</v>
      </c>
      <c r="B431" t="s">
        <v>635</v>
      </c>
      <c r="C431" s="53"/>
      <c r="D431" s="54"/>
      <c r="E431" s="53"/>
      <c r="F431" s="55"/>
      <c r="G431" s="53"/>
      <c r="H431" s="57"/>
      <c r="I431" s="56"/>
      <c r="J431" s="56"/>
      <c r="K431" s="67"/>
      <c r="L431" s="62">
        <v>431</v>
      </c>
      <c r="M431" s="62" t="b">
        <f t="shared" si="6"/>
        <v>1</v>
      </c>
      <c r="N431" s="63"/>
    </row>
    <row r="432" spans="1:14" x14ac:dyDescent="0.35">
      <c r="A432" t="s">
        <v>636</v>
      </c>
      <c r="B432" t="s">
        <v>637</v>
      </c>
      <c r="C432" s="53"/>
      <c r="D432" s="54"/>
      <c r="E432" s="53"/>
      <c r="F432" s="55"/>
      <c r="G432" s="53"/>
      <c r="H432" s="57"/>
      <c r="I432" s="56"/>
      <c r="J432" s="56"/>
      <c r="K432" s="67"/>
      <c r="L432" s="62">
        <v>432</v>
      </c>
      <c r="M432" s="62" t="b">
        <f t="shared" si="6"/>
        <v>1</v>
      </c>
      <c r="N432" s="63"/>
    </row>
    <row r="433" spans="1:14" x14ac:dyDescent="0.35">
      <c r="A433" t="s">
        <v>636</v>
      </c>
      <c r="B433" t="s">
        <v>638</v>
      </c>
      <c r="C433" s="53"/>
      <c r="D433" s="54"/>
      <c r="E433" s="53"/>
      <c r="F433" s="55"/>
      <c r="G433" s="53"/>
      <c r="H433" s="57"/>
      <c r="I433" s="56"/>
      <c r="J433" s="56"/>
      <c r="K433" s="67"/>
      <c r="L433" s="62">
        <v>433</v>
      </c>
      <c r="M433" s="62" t="b">
        <f t="shared" si="6"/>
        <v>1</v>
      </c>
      <c r="N433" s="63"/>
    </row>
    <row r="434" spans="1:14" x14ac:dyDescent="0.35">
      <c r="A434" t="s">
        <v>636</v>
      </c>
      <c r="B434" t="s">
        <v>639</v>
      </c>
      <c r="C434" s="53"/>
      <c r="D434" s="54"/>
      <c r="E434" s="53"/>
      <c r="F434" s="55"/>
      <c r="G434" s="53"/>
      <c r="H434" s="57"/>
      <c r="I434" s="56"/>
      <c r="J434" s="56"/>
      <c r="K434" s="67"/>
      <c r="L434" s="62">
        <v>434</v>
      </c>
      <c r="M434" s="62" t="b">
        <f t="shared" si="6"/>
        <v>1</v>
      </c>
      <c r="N434" s="63"/>
    </row>
    <row r="435" spans="1:14" x14ac:dyDescent="0.35">
      <c r="A435" t="s">
        <v>640</v>
      </c>
      <c r="B435" t="s">
        <v>340</v>
      </c>
      <c r="C435" s="53"/>
      <c r="D435" s="54"/>
      <c r="E435" s="53"/>
      <c r="F435" s="55"/>
      <c r="G435" s="53"/>
      <c r="H435" s="57"/>
      <c r="I435" s="56"/>
      <c r="J435" s="56"/>
      <c r="K435" s="67"/>
      <c r="L435" s="62">
        <v>435</v>
      </c>
      <c r="M435" s="62" t="b">
        <f t="shared" si="6"/>
        <v>1</v>
      </c>
      <c r="N435" s="63"/>
    </row>
    <row r="436" spans="1:14" x14ac:dyDescent="0.35">
      <c r="A436" t="s">
        <v>640</v>
      </c>
      <c r="B436" t="s">
        <v>641</v>
      </c>
      <c r="C436" s="53"/>
      <c r="D436" s="54"/>
      <c r="E436" s="53"/>
      <c r="F436" s="55"/>
      <c r="G436" s="53"/>
      <c r="H436" s="57"/>
      <c r="I436" s="56"/>
      <c r="J436" s="56"/>
      <c r="K436" s="67"/>
      <c r="L436" s="62">
        <v>436</v>
      </c>
      <c r="M436" s="62" t="b">
        <f t="shared" si="6"/>
        <v>1</v>
      </c>
      <c r="N436" s="63"/>
    </row>
    <row r="437" spans="1:14" x14ac:dyDescent="0.35">
      <c r="A437" t="s">
        <v>640</v>
      </c>
      <c r="B437" t="s">
        <v>642</v>
      </c>
      <c r="C437" s="53"/>
      <c r="D437" s="54"/>
      <c r="E437" s="53"/>
      <c r="F437" s="55"/>
      <c r="G437" s="53"/>
      <c r="H437" s="57"/>
      <c r="I437" s="56"/>
      <c r="J437" s="56"/>
      <c r="K437" s="67"/>
      <c r="L437" s="62">
        <v>437</v>
      </c>
      <c r="M437" s="62" t="b">
        <f t="shared" si="6"/>
        <v>1</v>
      </c>
      <c r="N437" s="63"/>
    </row>
    <row r="438" spans="1:14" x14ac:dyDescent="0.35">
      <c r="A438" t="s">
        <v>640</v>
      </c>
      <c r="B438" t="s">
        <v>643</v>
      </c>
      <c r="C438" s="53"/>
      <c r="D438" s="54"/>
      <c r="E438" s="53"/>
      <c r="F438" s="55"/>
      <c r="G438" s="53"/>
      <c r="H438" s="57"/>
      <c r="I438" s="56"/>
      <c r="J438" s="56"/>
      <c r="K438" s="67"/>
      <c r="L438" s="62">
        <v>438</v>
      </c>
      <c r="M438" s="62" t="b">
        <f t="shared" si="6"/>
        <v>1</v>
      </c>
      <c r="N438" s="63"/>
    </row>
    <row r="439" spans="1:14" x14ac:dyDescent="0.35">
      <c r="A439" t="s">
        <v>640</v>
      </c>
      <c r="B439" t="s">
        <v>227</v>
      </c>
      <c r="C439" s="53"/>
      <c r="D439" s="54"/>
      <c r="E439" s="53"/>
      <c r="F439" s="55"/>
      <c r="G439" s="53"/>
      <c r="H439" s="57"/>
      <c r="I439" s="56"/>
      <c r="J439" s="56"/>
      <c r="K439" s="67"/>
      <c r="L439" s="62">
        <v>439</v>
      </c>
      <c r="M439" s="62" t="b">
        <f t="shared" si="6"/>
        <v>1</v>
      </c>
      <c r="N439" s="63"/>
    </row>
    <row r="440" spans="1:14" x14ac:dyDescent="0.35">
      <c r="A440" t="s">
        <v>644</v>
      </c>
      <c r="B440" t="s">
        <v>645</v>
      </c>
      <c r="C440" s="53"/>
      <c r="D440" s="54"/>
      <c r="E440" s="53"/>
      <c r="F440" s="55"/>
      <c r="G440" s="53"/>
      <c r="H440" s="57"/>
      <c r="I440" s="56"/>
      <c r="J440" s="56"/>
      <c r="K440" s="67"/>
      <c r="L440" s="62">
        <v>440</v>
      </c>
      <c r="M440" s="62" t="b">
        <f t="shared" si="6"/>
        <v>1</v>
      </c>
      <c r="N440" s="63"/>
    </row>
    <row r="441" spans="1:14" x14ac:dyDescent="0.35">
      <c r="A441" t="s">
        <v>646</v>
      </c>
      <c r="B441" t="s">
        <v>452</v>
      </c>
      <c r="C441" s="53"/>
      <c r="D441" s="54"/>
      <c r="E441" s="53"/>
      <c r="F441" s="55"/>
      <c r="G441" s="53"/>
      <c r="H441" s="57"/>
      <c r="I441" s="56"/>
      <c r="J441" s="56"/>
      <c r="K441" s="67"/>
      <c r="L441" s="62">
        <v>441</v>
      </c>
      <c r="M441" s="62" t="b">
        <f t="shared" si="6"/>
        <v>1</v>
      </c>
      <c r="N441" s="63"/>
    </row>
    <row r="442" spans="1:14" x14ac:dyDescent="0.35">
      <c r="A442" t="s">
        <v>647</v>
      </c>
      <c r="B442" t="s">
        <v>648</v>
      </c>
      <c r="C442" s="53"/>
      <c r="D442" s="54"/>
      <c r="E442" s="53"/>
      <c r="F442" s="55"/>
      <c r="G442" s="53"/>
      <c r="H442" s="57"/>
      <c r="I442" s="56"/>
      <c r="J442" s="56"/>
      <c r="K442" s="67"/>
      <c r="L442" s="62">
        <v>442</v>
      </c>
      <c r="M442" s="62" t="b">
        <f t="shared" si="6"/>
        <v>1</v>
      </c>
      <c r="N442" s="63"/>
    </row>
    <row r="443" spans="1:14" x14ac:dyDescent="0.35">
      <c r="A443" t="s">
        <v>447</v>
      </c>
      <c r="B443" t="s">
        <v>649</v>
      </c>
      <c r="C443" s="53"/>
      <c r="D443" s="54"/>
      <c r="E443" s="53"/>
      <c r="F443" s="55"/>
      <c r="G443" s="53"/>
      <c r="H443" s="57"/>
      <c r="I443" s="56"/>
      <c r="J443" s="56"/>
      <c r="K443" s="67"/>
      <c r="L443" s="62">
        <v>443</v>
      </c>
      <c r="M443" s="62" t="b">
        <f t="shared" si="6"/>
        <v>1</v>
      </c>
      <c r="N443" s="63"/>
    </row>
    <row r="444" spans="1:14" x14ac:dyDescent="0.35">
      <c r="A444" t="s">
        <v>447</v>
      </c>
      <c r="B444" t="s">
        <v>616</v>
      </c>
      <c r="C444" s="53"/>
      <c r="D444" s="54"/>
      <c r="E444" s="53"/>
      <c r="F444" s="55"/>
      <c r="G444" s="53"/>
      <c r="H444" s="57"/>
      <c r="I444" s="56"/>
      <c r="J444" s="56"/>
      <c r="K444" s="67"/>
      <c r="L444" s="62">
        <v>444</v>
      </c>
      <c r="M444" s="62" t="b">
        <f t="shared" si="6"/>
        <v>1</v>
      </c>
      <c r="N444" s="63"/>
    </row>
    <row r="445" spans="1:14" x14ac:dyDescent="0.35">
      <c r="A445" t="s">
        <v>447</v>
      </c>
      <c r="B445" t="s">
        <v>546</v>
      </c>
      <c r="C445" s="53"/>
      <c r="D445" s="54"/>
      <c r="E445" s="53"/>
      <c r="F445" s="55"/>
      <c r="G445" s="53"/>
      <c r="H445" s="57"/>
      <c r="I445" s="56"/>
      <c r="J445" s="56"/>
      <c r="K445" s="67"/>
      <c r="L445" s="62">
        <v>445</v>
      </c>
      <c r="M445" s="62" t="b">
        <f t="shared" si="6"/>
        <v>1</v>
      </c>
      <c r="N445" s="63"/>
    </row>
    <row r="446" spans="1:14" x14ac:dyDescent="0.35">
      <c r="A446" t="s">
        <v>650</v>
      </c>
      <c r="B446" t="s">
        <v>339</v>
      </c>
      <c r="C446" s="53"/>
      <c r="D446" s="54"/>
      <c r="E446" s="53"/>
      <c r="F446" s="55"/>
      <c r="G446" s="53"/>
      <c r="H446" s="57"/>
      <c r="I446" s="56"/>
      <c r="J446" s="56"/>
      <c r="K446" s="67"/>
      <c r="L446" s="62">
        <v>446</v>
      </c>
      <c r="M446" s="62" t="b">
        <f t="shared" si="6"/>
        <v>1</v>
      </c>
      <c r="N446" s="63"/>
    </row>
    <row r="447" spans="1:14" x14ac:dyDescent="0.35">
      <c r="A447" t="s">
        <v>651</v>
      </c>
      <c r="B447" t="s">
        <v>652</v>
      </c>
      <c r="C447" s="53"/>
      <c r="D447" s="54"/>
      <c r="E447" s="53"/>
      <c r="F447" s="55"/>
      <c r="G447" s="53"/>
      <c r="H447" s="57"/>
      <c r="I447" s="56"/>
      <c r="J447" s="56"/>
      <c r="K447" s="67"/>
      <c r="L447" s="62">
        <v>447</v>
      </c>
      <c r="M447" s="62" t="b">
        <f t="shared" si="6"/>
        <v>1</v>
      </c>
      <c r="N447" s="63"/>
    </row>
    <row r="448" spans="1:14" x14ac:dyDescent="0.35">
      <c r="A448" t="s">
        <v>653</v>
      </c>
      <c r="B448" t="s">
        <v>654</v>
      </c>
      <c r="C448" s="53"/>
      <c r="D448" s="54"/>
      <c r="E448" s="53"/>
      <c r="F448" s="55"/>
      <c r="G448" s="53"/>
      <c r="H448" s="57"/>
      <c r="I448" s="56"/>
      <c r="J448" s="56"/>
      <c r="K448" s="67"/>
      <c r="L448" s="62">
        <v>448</v>
      </c>
      <c r="M448" s="62" t="b">
        <f t="shared" si="6"/>
        <v>1</v>
      </c>
      <c r="N448" s="63"/>
    </row>
    <row r="449" spans="1:14" x14ac:dyDescent="0.35">
      <c r="A449" t="s">
        <v>655</v>
      </c>
      <c r="B449" t="s">
        <v>656</v>
      </c>
      <c r="C449" s="53"/>
      <c r="D449" s="54"/>
      <c r="E449" s="53"/>
      <c r="F449" s="55"/>
      <c r="G449" s="53"/>
      <c r="H449" s="57"/>
      <c r="I449" s="56"/>
      <c r="J449" s="56"/>
      <c r="K449" s="67"/>
      <c r="L449" s="62">
        <v>449</v>
      </c>
      <c r="M449" s="62" t="b">
        <f t="shared" si="6"/>
        <v>1</v>
      </c>
      <c r="N449" s="63"/>
    </row>
    <row r="450" spans="1:14" x14ac:dyDescent="0.35">
      <c r="A450" t="s">
        <v>655</v>
      </c>
      <c r="B450" t="s">
        <v>657</v>
      </c>
      <c r="C450" s="53"/>
      <c r="D450" s="54"/>
      <c r="E450" s="53"/>
      <c r="F450" s="55"/>
      <c r="G450" s="53"/>
      <c r="H450" s="57"/>
      <c r="I450" s="56"/>
      <c r="J450" s="56"/>
      <c r="K450" s="67"/>
      <c r="L450" s="62">
        <v>450</v>
      </c>
      <c r="M450" s="62" t="b">
        <f t="shared" si="6"/>
        <v>1</v>
      </c>
      <c r="N450" s="63"/>
    </row>
    <row r="451" spans="1:14" x14ac:dyDescent="0.35">
      <c r="A451" t="s">
        <v>655</v>
      </c>
      <c r="B451" t="s">
        <v>658</v>
      </c>
      <c r="C451" s="53"/>
      <c r="D451" s="54"/>
      <c r="E451" s="53"/>
      <c r="F451" s="55"/>
      <c r="G451" s="53"/>
      <c r="H451" s="57"/>
      <c r="I451" s="56"/>
      <c r="J451" s="56"/>
      <c r="K451" s="67"/>
      <c r="L451" s="62">
        <v>451</v>
      </c>
      <c r="M451" s="62" t="b">
        <f t="shared" ref="M451:M514" si="7" xml:space="preserve"> IF(AND(TRUE), TRUE, FALSE)</f>
        <v>1</v>
      </c>
      <c r="N451" s="63"/>
    </row>
    <row r="452" spans="1:14" x14ac:dyDescent="0.35">
      <c r="A452" t="s">
        <v>653</v>
      </c>
      <c r="B452" t="s">
        <v>659</v>
      </c>
      <c r="C452" s="53"/>
      <c r="D452" s="54"/>
      <c r="E452" s="53"/>
      <c r="F452" s="55"/>
      <c r="G452" s="53"/>
      <c r="H452" s="57"/>
      <c r="I452" s="56"/>
      <c r="J452" s="56"/>
      <c r="K452" s="67"/>
      <c r="L452" s="62">
        <v>452</v>
      </c>
      <c r="M452" s="62" t="b">
        <f t="shared" si="7"/>
        <v>1</v>
      </c>
      <c r="N452" s="63"/>
    </row>
    <row r="453" spans="1:14" x14ac:dyDescent="0.35">
      <c r="A453" t="s">
        <v>660</v>
      </c>
      <c r="B453" t="s">
        <v>177</v>
      </c>
      <c r="C453" s="53"/>
      <c r="D453" s="54"/>
      <c r="E453" s="53"/>
      <c r="F453" s="55"/>
      <c r="G453" s="53"/>
      <c r="H453" s="57"/>
      <c r="I453" s="56"/>
      <c r="J453" s="56"/>
      <c r="K453" s="67"/>
      <c r="L453" s="62">
        <v>453</v>
      </c>
      <c r="M453" s="62" t="b">
        <f t="shared" si="7"/>
        <v>1</v>
      </c>
      <c r="N453" s="63"/>
    </row>
    <row r="454" spans="1:14" x14ac:dyDescent="0.35">
      <c r="A454" t="s">
        <v>660</v>
      </c>
      <c r="B454" t="s">
        <v>661</v>
      </c>
      <c r="C454" s="53"/>
      <c r="D454" s="54"/>
      <c r="E454" s="53"/>
      <c r="F454" s="55"/>
      <c r="G454" s="53"/>
      <c r="H454" s="57"/>
      <c r="I454" s="56"/>
      <c r="J454" s="56"/>
      <c r="K454" s="67"/>
      <c r="L454" s="62">
        <v>454</v>
      </c>
      <c r="M454" s="62" t="b">
        <f t="shared" si="7"/>
        <v>1</v>
      </c>
      <c r="N454" s="63"/>
    </row>
    <row r="455" spans="1:14" x14ac:dyDescent="0.35">
      <c r="A455" t="s">
        <v>660</v>
      </c>
      <c r="B455" t="s">
        <v>662</v>
      </c>
      <c r="C455" s="53"/>
      <c r="D455" s="54"/>
      <c r="E455" s="53"/>
      <c r="F455" s="55"/>
      <c r="G455" s="53"/>
      <c r="H455" s="57"/>
      <c r="I455" s="56"/>
      <c r="J455" s="56"/>
      <c r="K455" s="67"/>
      <c r="L455" s="62">
        <v>455</v>
      </c>
      <c r="M455" s="62" t="b">
        <f t="shared" si="7"/>
        <v>1</v>
      </c>
      <c r="N455" s="63"/>
    </row>
    <row r="456" spans="1:14" x14ac:dyDescent="0.35">
      <c r="A456" t="s">
        <v>663</v>
      </c>
      <c r="B456" t="s">
        <v>664</v>
      </c>
      <c r="C456" s="53"/>
      <c r="D456" s="54"/>
      <c r="E456" s="53"/>
      <c r="F456" s="55"/>
      <c r="G456" s="53"/>
      <c r="H456" s="57"/>
      <c r="I456" s="56"/>
      <c r="J456" s="56"/>
      <c r="K456" s="67"/>
      <c r="L456" s="62">
        <v>456</v>
      </c>
      <c r="M456" s="62" t="b">
        <f t="shared" si="7"/>
        <v>1</v>
      </c>
      <c r="N456" s="63"/>
    </row>
    <row r="457" spans="1:14" x14ac:dyDescent="0.35">
      <c r="A457" t="s">
        <v>663</v>
      </c>
      <c r="B457" t="s">
        <v>665</v>
      </c>
      <c r="C457" s="53"/>
      <c r="D457" s="54"/>
      <c r="E457" s="53"/>
      <c r="F457" s="55"/>
      <c r="G457" s="53"/>
      <c r="H457" s="57"/>
      <c r="I457" s="56"/>
      <c r="J457" s="56"/>
      <c r="K457" s="67"/>
      <c r="L457" s="62">
        <v>457</v>
      </c>
      <c r="M457" s="62" t="b">
        <f t="shared" si="7"/>
        <v>1</v>
      </c>
      <c r="N457" s="63"/>
    </row>
    <row r="458" spans="1:14" x14ac:dyDescent="0.35">
      <c r="A458" t="s">
        <v>666</v>
      </c>
      <c r="B458" t="s">
        <v>667</v>
      </c>
      <c r="C458" s="53"/>
      <c r="D458" s="54"/>
      <c r="E458" s="53"/>
      <c r="F458" s="55"/>
      <c r="G458" s="53"/>
      <c r="H458" s="57"/>
      <c r="I458" s="56"/>
      <c r="J458" s="56"/>
      <c r="K458" s="67"/>
      <c r="L458" s="62">
        <v>458</v>
      </c>
      <c r="M458" s="62" t="b">
        <f t="shared" si="7"/>
        <v>1</v>
      </c>
      <c r="N458" s="63"/>
    </row>
    <row r="459" spans="1:14" x14ac:dyDescent="0.35">
      <c r="A459" t="s">
        <v>551</v>
      </c>
      <c r="B459" t="s">
        <v>668</v>
      </c>
      <c r="C459" s="53"/>
      <c r="D459" s="54"/>
      <c r="E459" s="53"/>
      <c r="F459" s="55"/>
      <c r="G459" s="53"/>
      <c r="H459" s="57"/>
      <c r="I459" s="56"/>
      <c r="J459" s="56"/>
      <c r="K459" s="67"/>
      <c r="L459" s="62">
        <v>459</v>
      </c>
      <c r="M459" s="62" t="b">
        <f t="shared" si="7"/>
        <v>1</v>
      </c>
      <c r="N459" s="63"/>
    </row>
    <row r="460" spans="1:14" x14ac:dyDescent="0.35">
      <c r="A460" t="s">
        <v>669</v>
      </c>
      <c r="B460" t="s">
        <v>670</v>
      </c>
      <c r="C460" s="53"/>
      <c r="D460" s="54"/>
      <c r="E460" s="53"/>
      <c r="F460" s="55"/>
      <c r="G460" s="53"/>
      <c r="H460" s="57"/>
      <c r="I460" s="56"/>
      <c r="J460" s="56"/>
      <c r="K460" s="67"/>
      <c r="L460" s="62">
        <v>460</v>
      </c>
      <c r="M460" s="62" t="b">
        <f t="shared" si="7"/>
        <v>1</v>
      </c>
      <c r="N460" s="63"/>
    </row>
    <row r="461" spans="1:14" x14ac:dyDescent="0.35">
      <c r="A461" t="s">
        <v>669</v>
      </c>
      <c r="B461" t="s">
        <v>671</v>
      </c>
      <c r="C461" s="53"/>
      <c r="D461" s="54"/>
      <c r="E461" s="53"/>
      <c r="F461" s="55"/>
      <c r="G461" s="53"/>
      <c r="H461" s="57"/>
      <c r="I461" s="56"/>
      <c r="J461" s="56"/>
      <c r="K461" s="67"/>
      <c r="L461" s="62">
        <v>461</v>
      </c>
      <c r="M461" s="62" t="b">
        <f t="shared" si="7"/>
        <v>1</v>
      </c>
      <c r="N461" s="63"/>
    </row>
    <row r="462" spans="1:14" x14ac:dyDescent="0.35">
      <c r="A462" t="s">
        <v>669</v>
      </c>
      <c r="B462" t="s">
        <v>461</v>
      </c>
      <c r="C462" s="53"/>
      <c r="D462" s="54"/>
      <c r="E462" s="53"/>
      <c r="F462" s="55"/>
      <c r="G462" s="53"/>
      <c r="H462" s="57"/>
      <c r="I462" s="56"/>
      <c r="J462" s="56"/>
      <c r="K462" s="67"/>
      <c r="L462" s="62">
        <v>462</v>
      </c>
      <c r="M462" s="62" t="b">
        <f t="shared" si="7"/>
        <v>1</v>
      </c>
      <c r="N462" s="63"/>
    </row>
    <row r="463" spans="1:14" x14ac:dyDescent="0.35">
      <c r="A463" t="s">
        <v>669</v>
      </c>
      <c r="B463" t="s">
        <v>672</v>
      </c>
      <c r="C463" s="53"/>
      <c r="D463" s="54"/>
      <c r="E463" s="53"/>
      <c r="F463" s="55"/>
      <c r="G463" s="53"/>
      <c r="H463" s="57"/>
      <c r="I463" s="56"/>
      <c r="J463" s="56"/>
      <c r="K463" s="67"/>
      <c r="L463" s="62">
        <v>463</v>
      </c>
      <c r="M463" s="62" t="b">
        <f t="shared" si="7"/>
        <v>1</v>
      </c>
      <c r="N463" s="63"/>
    </row>
    <row r="464" spans="1:14" x14ac:dyDescent="0.35">
      <c r="A464" t="s">
        <v>673</v>
      </c>
      <c r="B464" t="s">
        <v>467</v>
      </c>
      <c r="C464" s="53"/>
      <c r="D464" s="54"/>
      <c r="E464" s="53"/>
      <c r="F464" s="55"/>
      <c r="G464" s="53"/>
      <c r="H464" s="57"/>
      <c r="I464" s="56"/>
      <c r="J464" s="56"/>
      <c r="K464" s="67"/>
      <c r="L464" s="62">
        <v>464</v>
      </c>
      <c r="M464" s="62" t="b">
        <f t="shared" si="7"/>
        <v>1</v>
      </c>
      <c r="N464" s="63"/>
    </row>
    <row r="465" spans="1:14" x14ac:dyDescent="0.35">
      <c r="A465" t="s">
        <v>674</v>
      </c>
      <c r="B465" t="s">
        <v>452</v>
      </c>
      <c r="C465" s="53"/>
      <c r="D465" s="54"/>
      <c r="E465" s="53"/>
      <c r="F465" s="55"/>
      <c r="G465" s="53"/>
      <c r="H465" s="57"/>
      <c r="I465" s="56"/>
      <c r="J465" s="56"/>
      <c r="K465" s="67"/>
      <c r="L465" s="62">
        <v>465</v>
      </c>
      <c r="M465" s="62" t="b">
        <f t="shared" si="7"/>
        <v>1</v>
      </c>
      <c r="N465" s="63"/>
    </row>
    <row r="466" spans="1:14" x14ac:dyDescent="0.35">
      <c r="A466" t="s">
        <v>675</v>
      </c>
      <c r="B466" t="s">
        <v>532</v>
      </c>
      <c r="C466" s="53"/>
      <c r="D466" s="54"/>
      <c r="E466" s="53"/>
      <c r="F466" s="55"/>
      <c r="G466" s="53"/>
      <c r="H466" s="57"/>
      <c r="I466" s="56"/>
      <c r="J466" s="56"/>
      <c r="K466" s="67"/>
      <c r="L466" s="62">
        <v>466</v>
      </c>
      <c r="M466" s="62" t="b">
        <f t="shared" si="7"/>
        <v>1</v>
      </c>
      <c r="N466" s="63"/>
    </row>
    <row r="467" spans="1:14" x14ac:dyDescent="0.35">
      <c r="A467" t="s">
        <v>673</v>
      </c>
      <c r="B467" t="s">
        <v>676</v>
      </c>
      <c r="C467" s="53"/>
      <c r="D467" s="54"/>
      <c r="E467" s="53"/>
      <c r="F467" s="55"/>
      <c r="G467" s="53"/>
      <c r="H467" s="57"/>
      <c r="I467" s="56"/>
      <c r="J467" s="56"/>
      <c r="K467" s="67"/>
      <c r="L467" s="62">
        <v>467</v>
      </c>
      <c r="M467" s="62" t="b">
        <f t="shared" si="7"/>
        <v>1</v>
      </c>
      <c r="N467" s="63"/>
    </row>
    <row r="468" spans="1:14" x14ac:dyDescent="0.35">
      <c r="A468" t="s">
        <v>677</v>
      </c>
      <c r="B468" t="s">
        <v>192</v>
      </c>
      <c r="C468" s="53"/>
      <c r="D468" s="54"/>
      <c r="E468" s="53"/>
      <c r="F468" s="55"/>
      <c r="G468" s="53"/>
      <c r="H468" s="57"/>
      <c r="I468" s="56"/>
      <c r="J468" s="56"/>
      <c r="K468" s="67"/>
      <c r="L468" s="62">
        <v>468</v>
      </c>
      <c r="M468" s="62" t="b">
        <f t="shared" si="7"/>
        <v>1</v>
      </c>
      <c r="N468" s="63"/>
    </row>
    <row r="469" spans="1:14" x14ac:dyDescent="0.35">
      <c r="A469" t="s">
        <v>678</v>
      </c>
      <c r="B469" t="s">
        <v>496</v>
      </c>
      <c r="C469" s="53"/>
      <c r="D469" s="54"/>
      <c r="E469" s="53"/>
      <c r="F469" s="55"/>
      <c r="G469" s="53"/>
      <c r="H469" s="57"/>
      <c r="I469" s="56"/>
      <c r="J469" s="56"/>
      <c r="K469" s="67"/>
      <c r="L469" s="62">
        <v>469</v>
      </c>
      <c r="M469" s="62" t="b">
        <f t="shared" si="7"/>
        <v>1</v>
      </c>
      <c r="N469" s="63"/>
    </row>
    <row r="470" spans="1:14" x14ac:dyDescent="0.35">
      <c r="A470" t="s">
        <v>679</v>
      </c>
      <c r="B470" t="s">
        <v>635</v>
      </c>
      <c r="C470" s="53"/>
      <c r="D470" s="54"/>
      <c r="E470" s="53"/>
      <c r="F470" s="55"/>
      <c r="G470" s="53"/>
      <c r="H470" s="57"/>
      <c r="I470" s="56"/>
      <c r="J470" s="56"/>
      <c r="K470" s="67"/>
      <c r="L470" s="62">
        <v>470</v>
      </c>
      <c r="M470" s="62" t="b">
        <f t="shared" si="7"/>
        <v>1</v>
      </c>
      <c r="N470" s="63"/>
    </row>
    <row r="471" spans="1:14" x14ac:dyDescent="0.35">
      <c r="A471" t="s">
        <v>680</v>
      </c>
      <c r="B471" t="s">
        <v>681</v>
      </c>
      <c r="C471" s="53"/>
      <c r="D471" s="54"/>
      <c r="E471" s="53"/>
      <c r="F471" s="55"/>
      <c r="G471" s="53"/>
      <c r="H471" s="57"/>
      <c r="I471" s="56"/>
      <c r="J471" s="56"/>
      <c r="K471" s="67"/>
      <c r="L471" s="62">
        <v>471</v>
      </c>
      <c r="M471" s="62" t="b">
        <f t="shared" si="7"/>
        <v>1</v>
      </c>
      <c r="N471" s="63"/>
    </row>
    <row r="472" spans="1:14" x14ac:dyDescent="0.35">
      <c r="A472" t="s">
        <v>682</v>
      </c>
      <c r="B472" t="s">
        <v>259</v>
      </c>
      <c r="C472" s="53"/>
      <c r="D472" s="54"/>
      <c r="E472" s="53"/>
      <c r="F472" s="55"/>
      <c r="G472" s="53"/>
      <c r="H472" s="57"/>
      <c r="I472" s="56"/>
      <c r="J472" s="56"/>
      <c r="K472" s="67"/>
      <c r="L472" s="62">
        <v>472</v>
      </c>
      <c r="M472" s="62" t="b">
        <f t="shared" si="7"/>
        <v>1</v>
      </c>
      <c r="N472" s="63"/>
    </row>
    <row r="473" spans="1:14" x14ac:dyDescent="0.35">
      <c r="A473" t="s">
        <v>683</v>
      </c>
      <c r="B473" t="s">
        <v>684</v>
      </c>
      <c r="C473" s="53"/>
      <c r="D473" s="54"/>
      <c r="E473" s="53"/>
      <c r="F473" s="55"/>
      <c r="G473" s="53"/>
      <c r="H473" s="57"/>
      <c r="I473" s="56"/>
      <c r="J473" s="56"/>
      <c r="K473" s="67"/>
      <c r="L473" s="62">
        <v>473</v>
      </c>
      <c r="M473" s="62" t="b">
        <f t="shared" si="7"/>
        <v>1</v>
      </c>
      <c r="N473" s="63"/>
    </row>
    <row r="474" spans="1:14" x14ac:dyDescent="0.35">
      <c r="A474" t="s">
        <v>660</v>
      </c>
      <c r="B474" t="s">
        <v>661</v>
      </c>
      <c r="C474" s="53"/>
      <c r="D474" s="54"/>
      <c r="E474" s="53"/>
      <c r="F474" s="55"/>
      <c r="G474" s="53"/>
      <c r="H474" s="57"/>
      <c r="I474" s="56"/>
      <c r="J474" s="56"/>
      <c r="K474" s="67"/>
      <c r="L474" s="62">
        <v>474</v>
      </c>
      <c r="M474" s="62" t="b">
        <f t="shared" si="7"/>
        <v>1</v>
      </c>
      <c r="N474" s="63"/>
    </row>
    <row r="475" spans="1:14" x14ac:dyDescent="0.35">
      <c r="A475" t="s">
        <v>660</v>
      </c>
      <c r="B475" t="s">
        <v>662</v>
      </c>
      <c r="C475" s="53"/>
      <c r="D475" s="54"/>
      <c r="E475" s="53"/>
      <c r="F475" s="55"/>
      <c r="G475" s="53"/>
      <c r="H475" s="57"/>
      <c r="I475" s="56"/>
      <c r="J475" s="56"/>
      <c r="K475" s="67"/>
      <c r="L475" s="62">
        <v>475</v>
      </c>
      <c r="M475" s="62" t="b">
        <f t="shared" si="7"/>
        <v>1</v>
      </c>
      <c r="N475" s="63"/>
    </row>
    <row r="476" spans="1:14" x14ac:dyDescent="0.35">
      <c r="A476" t="s">
        <v>685</v>
      </c>
      <c r="B476" t="s">
        <v>686</v>
      </c>
      <c r="C476" s="53"/>
      <c r="D476" s="54"/>
      <c r="E476" s="53"/>
      <c r="F476" s="55"/>
      <c r="G476" s="53"/>
      <c r="H476" s="57"/>
      <c r="I476" s="56"/>
      <c r="J476" s="56"/>
      <c r="K476" s="67"/>
      <c r="L476" s="62">
        <v>476</v>
      </c>
      <c r="M476" s="62" t="b">
        <f t="shared" si="7"/>
        <v>1</v>
      </c>
      <c r="N476" s="63"/>
    </row>
    <row r="477" spans="1:14" x14ac:dyDescent="0.35">
      <c r="A477" t="s">
        <v>685</v>
      </c>
      <c r="B477" t="s">
        <v>687</v>
      </c>
      <c r="C477" s="53"/>
      <c r="D477" s="54"/>
      <c r="E477" s="53"/>
      <c r="F477" s="55"/>
      <c r="G477" s="53"/>
      <c r="H477" s="57"/>
      <c r="I477" s="56"/>
      <c r="J477" s="56"/>
      <c r="K477" s="67"/>
      <c r="L477" s="62">
        <v>477</v>
      </c>
      <c r="M477" s="62" t="b">
        <f t="shared" si="7"/>
        <v>1</v>
      </c>
      <c r="N477" s="63"/>
    </row>
    <row r="478" spans="1:14" x14ac:dyDescent="0.35">
      <c r="A478" t="s">
        <v>685</v>
      </c>
      <c r="B478" t="s">
        <v>688</v>
      </c>
      <c r="C478" s="53"/>
      <c r="D478" s="54"/>
      <c r="E478" s="53"/>
      <c r="F478" s="55"/>
      <c r="G478" s="53"/>
      <c r="H478" s="57"/>
      <c r="I478" s="56"/>
      <c r="J478" s="56"/>
      <c r="K478" s="67"/>
      <c r="L478" s="62">
        <v>478</v>
      </c>
      <c r="M478" s="62" t="b">
        <f t="shared" si="7"/>
        <v>1</v>
      </c>
      <c r="N478" s="63"/>
    </row>
    <row r="479" spans="1:14" x14ac:dyDescent="0.35">
      <c r="A479" t="s">
        <v>689</v>
      </c>
      <c r="B479" t="s">
        <v>460</v>
      </c>
      <c r="C479" s="53"/>
      <c r="D479" s="54"/>
      <c r="E479" s="53"/>
      <c r="F479" s="55"/>
      <c r="G479" s="53"/>
      <c r="H479" s="57"/>
      <c r="I479" s="56"/>
      <c r="J479" s="56"/>
      <c r="K479" s="67"/>
      <c r="L479" s="62">
        <v>479</v>
      </c>
      <c r="M479" s="62" t="b">
        <f t="shared" si="7"/>
        <v>1</v>
      </c>
      <c r="N479" s="63"/>
    </row>
    <row r="480" spans="1:14" x14ac:dyDescent="0.35">
      <c r="A480" t="s">
        <v>690</v>
      </c>
      <c r="B480" t="s">
        <v>691</v>
      </c>
      <c r="C480" s="53"/>
      <c r="D480" s="54"/>
      <c r="E480" s="53"/>
      <c r="F480" s="55"/>
      <c r="G480" s="53"/>
      <c r="H480" s="57"/>
      <c r="I480" s="56"/>
      <c r="J480" s="56"/>
      <c r="K480" s="67"/>
      <c r="L480" s="62">
        <v>480</v>
      </c>
      <c r="M480" s="62" t="b">
        <f t="shared" si="7"/>
        <v>1</v>
      </c>
      <c r="N480" s="63"/>
    </row>
    <row r="481" spans="1:14" x14ac:dyDescent="0.35">
      <c r="A481" t="s">
        <v>690</v>
      </c>
      <c r="B481" t="s">
        <v>692</v>
      </c>
      <c r="C481" s="53"/>
      <c r="D481" s="54"/>
      <c r="E481" s="53"/>
      <c r="F481" s="55"/>
      <c r="G481" s="53"/>
      <c r="H481" s="57"/>
      <c r="I481" s="56"/>
      <c r="J481" s="56"/>
      <c r="K481" s="67"/>
      <c r="L481" s="62">
        <v>481</v>
      </c>
      <c r="M481" s="62" t="b">
        <f t="shared" si="7"/>
        <v>1</v>
      </c>
      <c r="N481" s="63"/>
    </row>
    <row r="482" spans="1:14" x14ac:dyDescent="0.35">
      <c r="A482" t="s">
        <v>690</v>
      </c>
      <c r="B482" t="s">
        <v>693</v>
      </c>
      <c r="C482" s="53"/>
      <c r="D482" s="54"/>
      <c r="E482" s="53"/>
      <c r="F482" s="55"/>
      <c r="G482" s="53"/>
      <c r="H482" s="57"/>
      <c r="I482" s="56"/>
      <c r="J482" s="56"/>
      <c r="K482" s="67"/>
      <c r="L482" s="62">
        <v>482</v>
      </c>
      <c r="M482" s="62" t="b">
        <f t="shared" si="7"/>
        <v>1</v>
      </c>
      <c r="N482" s="63"/>
    </row>
    <row r="483" spans="1:14" x14ac:dyDescent="0.35">
      <c r="A483" t="s">
        <v>694</v>
      </c>
      <c r="B483" t="s">
        <v>695</v>
      </c>
      <c r="C483" s="53"/>
      <c r="D483" s="54"/>
      <c r="E483" s="53"/>
      <c r="F483" s="55"/>
      <c r="G483" s="53"/>
      <c r="H483" s="57"/>
      <c r="I483" s="56"/>
      <c r="J483" s="56"/>
      <c r="K483" s="67"/>
      <c r="L483" s="62">
        <v>483</v>
      </c>
      <c r="M483" s="62" t="b">
        <f t="shared" si="7"/>
        <v>1</v>
      </c>
      <c r="N483" s="63"/>
    </row>
    <row r="484" spans="1:14" x14ac:dyDescent="0.35">
      <c r="A484" t="s">
        <v>602</v>
      </c>
      <c r="B484" t="s">
        <v>246</v>
      </c>
      <c r="C484" s="53"/>
      <c r="D484" s="54"/>
      <c r="E484" s="53"/>
      <c r="F484" s="55"/>
      <c r="G484" s="53"/>
      <c r="H484" s="57"/>
      <c r="I484" s="56"/>
      <c r="J484" s="56"/>
      <c r="K484" s="67"/>
      <c r="L484" s="62">
        <v>484</v>
      </c>
      <c r="M484" s="62" t="b">
        <f t="shared" si="7"/>
        <v>1</v>
      </c>
      <c r="N484" s="63"/>
    </row>
    <row r="485" spans="1:14" x14ac:dyDescent="0.35">
      <c r="A485" t="s">
        <v>602</v>
      </c>
      <c r="B485" t="s">
        <v>247</v>
      </c>
      <c r="C485" s="53"/>
      <c r="D485" s="54"/>
      <c r="E485" s="53"/>
      <c r="F485" s="55"/>
      <c r="G485" s="53"/>
      <c r="H485" s="57"/>
      <c r="I485" s="56"/>
      <c r="J485" s="56"/>
      <c r="K485" s="67"/>
      <c r="L485" s="62">
        <v>485</v>
      </c>
      <c r="M485" s="62" t="b">
        <f t="shared" si="7"/>
        <v>1</v>
      </c>
      <c r="N485" s="63"/>
    </row>
    <row r="486" spans="1:14" x14ac:dyDescent="0.35">
      <c r="A486" t="s">
        <v>696</v>
      </c>
      <c r="B486" t="s">
        <v>697</v>
      </c>
      <c r="C486" s="53"/>
      <c r="D486" s="54"/>
      <c r="E486" s="53"/>
      <c r="F486" s="55"/>
      <c r="G486" s="53"/>
      <c r="H486" s="57"/>
      <c r="I486" s="56"/>
      <c r="J486" s="56"/>
      <c r="K486" s="67"/>
      <c r="L486" s="62">
        <v>486</v>
      </c>
      <c r="M486" s="62" t="b">
        <f t="shared" si="7"/>
        <v>1</v>
      </c>
      <c r="N486" s="63"/>
    </row>
    <row r="487" spans="1:14" x14ac:dyDescent="0.35">
      <c r="A487" t="s">
        <v>698</v>
      </c>
      <c r="B487" t="s">
        <v>699</v>
      </c>
      <c r="C487" s="53"/>
      <c r="D487" s="54"/>
      <c r="E487" s="53"/>
      <c r="F487" s="55"/>
      <c r="G487" s="53"/>
      <c r="H487" s="57"/>
      <c r="I487" s="56"/>
      <c r="J487" s="56"/>
      <c r="K487" s="67"/>
      <c r="L487" s="62">
        <v>487</v>
      </c>
      <c r="M487" s="62" t="b">
        <f t="shared" si="7"/>
        <v>1</v>
      </c>
      <c r="N487" s="63"/>
    </row>
    <row r="488" spans="1:14" x14ac:dyDescent="0.35">
      <c r="A488" t="s">
        <v>698</v>
      </c>
      <c r="B488" t="s">
        <v>328</v>
      </c>
      <c r="C488" s="53"/>
      <c r="D488" s="54"/>
      <c r="E488" s="53"/>
      <c r="F488" s="55"/>
      <c r="G488" s="53"/>
      <c r="H488" s="57"/>
      <c r="I488" s="56"/>
      <c r="J488" s="56"/>
      <c r="K488" s="67"/>
      <c r="L488" s="62">
        <v>488</v>
      </c>
      <c r="M488" s="62" t="b">
        <f t="shared" si="7"/>
        <v>1</v>
      </c>
      <c r="N488" s="63"/>
    </row>
    <row r="489" spans="1:14" x14ac:dyDescent="0.35">
      <c r="A489" t="s">
        <v>698</v>
      </c>
      <c r="B489" t="s">
        <v>700</v>
      </c>
      <c r="C489" s="53"/>
      <c r="D489" s="54"/>
      <c r="E489" s="53"/>
      <c r="F489" s="55"/>
      <c r="G489" s="53"/>
      <c r="H489" s="57"/>
      <c r="I489" s="56"/>
      <c r="J489" s="56"/>
      <c r="K489" s="67"/>
      <c r="L489" s="62">
        <v>489</v>
      </c>
      <c r="M489" s="62" t="b">
        <f t="shared" si="7"/>
        <v>1</v>
      </c>
      <c r="N489" s="63"/>
    </row>
    <row r="490" spans="1:14" x14ac:dyDescent="0.35">
      <c r="A490" t="s">
        <v>698</v>
      </c>
      <c r="B490" t="s">
        <v>701</v>
      </c>
      <c r="C490" s="53"/>
      <c r="D490" s="54"/>
      <c r="E490" s="53"/>
      <c r="F490" s="55"/>
      <c r="G490" s="53"/>
      <c r="H490" s="57"/>
      <c r="I490" s="56"/>
      <c r="J490" s="56"/>
      <c r="K490" s="67"/>
      <c r="L490" s="62">
        <v>490</v>
      </c>
      <c r="M490" s="62" t="b">
        <f t="shared" si="7"/>
        <v>1</v>
      </c>
      <c r="N490" s="63"/>
    </row>
    <row r="491" spans="1:14" x14ac:dyDescent="0.35">
      <c r="A491" t="s">
        <v>698</v>
      </c>
      <c r="B491" t="s">
        <v>702</v>
      </c>
      <c r="C491" s="53"/>
      <c r="D491" s="54"/>
      <c r="E491" s="53"/>
      <c r="F491" s="55"/>
      <c r="G491" s="53"/>
      <c r="H491" s="57"/>
      <c r="I491" s="56"/>
      <c r="J491" s="56"/>
      <c r="K491" s="67"/>
      <c r="L491" s="62">
        <v>491</v>
      </c>
      <c r="M491" s="62" t="b">
        <f t="shared" si="7"/>
        <v>1</v>
      </c>
      <c r="N491" s="63"/>
    </row>
    <row r="492" spans="1:14" x14ac:dyDescent="0.35">
      <c r="A492" t="s">
        <v>703</v>
      </c>
      <c r="B492" t="s">
        <v>227</v>
      </c>
      <c r="C492" s="53"/>
      <c r="D492" s="54"/>
      <c r="E492" s="53"/>
      <c r="F492" s="55"/>
      <c r="G492" s="53"/>
      <c r="H492" s="57"/>
      <c r="I492" s="56"/>
      <c r="J492" s="56"/>
      <c r="K492" s="67"/>
      <c r="L492" s="62">
        <v>492</v>
      </c>
      <c r="M492" s="62" t="b">
        <f t="shared" si="7"/>
        <v>1</v>
      </c>
      <c r="N492" s="63"/>
    </row>
    <row r="493" spans="1:14" x14ac:dyDescent="0.35">
      <c r="A493" t="s">
        <v>551</v>
      </c>
      <c r="B493" t="s">
        <v>704</v>
      </c>
      <c r="C493" s="53"/>
      <c r="D493" s="54"/>
      <c r="E493" s="53"/>
      <c r="F493" s="55"/>
      <c r="G493" s="53"/>
      <c r="H493" s="57"/>
      <c r="I493" s="56"/>
      <c r="J493" s="56"/>
      <c r="K493" s="67"/>
      <c r="L493" s="62">
        <v>493</v>
      </c>
      <c r="M493" s="62" t="b">
        <f t="shared" si="7"/>
        <v>1</v>
      </c>
      <c r="N493" s="63"/>
    </row>
    <row r="494" spans="1:14" x14ac:dyDescent="0.35">
      <c r="A494" t="s">
        <v>705</v>
      </c>
      <c r="B494" t="s">
        <v>259</v>
      </c>
      <c r="C494" s="53"/>
      <c r="D494" s="54"/>
      <c r="E494" s="53"/>
      <c r="F494" s="55"/>
      <c r="G494" s="53"/>
      <c r="H494" s="57"/>
      <c r="I494" s="56"/>
      <c r="J494" s="56"/>
      <c r="K494" s="67"/>
      <c r="L494" s="62">
        <v>494</v>
      </c>
      <c r="M494" s="62" t="b">
        <f t="shared" si="7"/>
        <v>1</v>
      </c>
      <c r="N494" s="63"/>
    </row>
    <row r="495" spans="1:14" x14ac:dyDescent="0.35">
      <c r="A495" t="s">
        <v>183</v>
      </c>
      <c r="B495" t="s">
        <v>182</v>
      </c>
      <c r="C495" s="53"/>
      <c r="D495" s="54"/>
      <c r="E495" s="53"/>
      <c r="F495" s="55"/>
      <c r="G495" s="53"/>
      <c r="H495" s="57"/>
      <c r="I495" s="56"/>
      <c r="J495" s="56"/>
      <c r="K495" s="67"/>
      <c r="L495" s="62">
        <v>495</v>
      </c>
      <c r="M495" s="62" t="b">
        <f t="shared" si="7"/>
        <v>1</v>
      </c>
      <c r="N495" s="63"/>
    </row>
    <row r="496" spans="1:14" x14ac:dyDescent="0.35">
      <c r="A496" t="s">
        <v>706</v>
      </c>
      <c r="B496" t="s">
        <v>210</v>
      </c>
      <c r="C496" s="53"/>
      <c r="D496" s="54"/>
      <c r="E496" s="53"/>
      <c r="F496" s="55"/>
      <c r="G496" s="53"/>
      <c r="H496" s="57"/>
      <c r="I496" s="56"/>
      <c r="J496" s="56"/>
      <c r="K496" s="67"/>
      <c r="L496" s="62">
        <v>496</v>
      </c>
      <c r="M496" s="62" t="b">
        <f t="shared" si="7"/>
        <v>1</v>
      </c>
      <c r="N496" s="63"/>
    </row>
    <row r="497" spans="1:14" x14ac:dyDescent="0.35">
      <c r="A497" t="s">
        <v>706</v>
      </c>
      <c r="B497" t="s">
        <v>575</v>
      </c>
      <c r="C497" s="53"/>
      <c r="D497" s="54"/>
      <c r="E497" s="53"/>
      <c r="F497" s="55"/>
      <c r="G497" s="53"/>
      <c r="H497" s="57"/>
      <c r="I497" s="56"/>
      <c r="J497" s="56"/>
      <c r="K497" s="67"/>
      <c r="L497" s="62">
        <v>497</v>
      </c>
      <c r="M497" s="62" t="b">
        <f t="shared" si="7"/>
        <v>1</v>
      </c>
      <c r="N497" s="63"/>
    </row>
    <row r="498" spans="1:14" x14ac:dyDescent="0.35">
      <c r="A498" t="s">
        <v>706</v>
      </c>
      <c r="B498" t="s">
        <v>616</v>
      </c>
      <c r="C498" s="53"/>
      <c r="D498" s="54"/>
      <c r="E498" s="53"/>
      <c r="F498" s="55"/>
      <c r="G498" s="53"/>
      <c r="H498" s="57"/>
      <c r="I498" s="56"/>
      <c r="J498" s="56"/>
      <c r="K498" s="67"/>
      <c r="L498" s="62">
        <v>498</v>
      </c>
      <c r="M498" s="62" t="b">
        <f t="shared" si="7"/>
        <v>1</v>
      </c>
      <c r="N498" s="63"/>
    </row>
    <row r="499" spans="1:14" x14ac:dyDescent="0.35">
      <c r="A499" t="s">
        <v>707</v>
      </c>
      <c r="B499" t="s">
        <v>708</v>
      </c>
      <c r="C499" s="53"/>
      <c r="D499" s="54"/>
      <c r="E499" s="53"/>
      <c r="F499" s="55"/>
      <c r="G499" s="53"/>
      <c r="H499" s="57"/>
      <c r="I499" s="56"/>
      <c r="J499" s="56"/>
      <c r="K499" s="67"/>
      <c r="L499" s="62">
        <v>499</v>
      </c>
      <c r="M499" s="62" t="b">
        <f t="shared" si="7"/>
        <v>1</v>
      </c>
      <c r="N499" s="63"/>
    </row>
    <row r="500" spans="1:14" x14ac:dyDescent="0.35">
      <c r="A500" t="s">
        <v>707</v>
      </c>
      <c r="B500" t="s">
        <v>559</v>
      </c>
      <c r="C500" s="53"/>
      <c r="D500" s="54"/>
      <c r="E500" s="53"/>
      <c r="F500" s="55"/>
      <c r="G500" s="53"/>
      <c r="H500" s="57"/>
      <c r="I500" s="56"/>
      <c r="J500" s="56"/>
      <c r="K500" s="67"/>
      <c r="L500" s="62">
        <v>500</v>
      </c>
      <c r="M500" s="62" t="b">
        <f t="shared" si="7"/>
        <v>1</v>
      </c>
      <c r="N500" s="63"/>
    </row>
    <row r="501" spans="1:14" x14ac:dyDescent="0.35">
      <c r="A501" t="s">
        <v>707</v>
      </c>
      <c r="B501" t="s">
        <v>709</v>
      </c>
      <c r="C501" s="53"/>
      <c r="D501" s="54"/>
      <c r="E501" s="53"/>
      <c r="F501" s="55"/>
      <c r="G501" s="53"/>
      <c r="H501" s="57"/>
      <c r="I501" s="56"/>
      <c r="J501" s="56"/>
      <c r="K501" s="67"/>
      <c r="L501" s="62">
        <v>501</v>
      </c>
      <c r="M501" s="62" t="b">
        <f t="shared" si="7"/>
        <v>1</v>
      </c>
      <c r="N501" s="63"/>
    </row>
    <row r="502" spans="1:14" x14ac:dyDescent="0.35">
      <c r="A502" t="s">
        <v>710</v>
      </c>
      <c r="B502" t="s">
        <v>711</v>
      </c>
      <c r="C502" s="53"/>
      <c r="D502" s="54"/>
      <c r="E502" s="53"/>
      <c r="F502" s="55"/>
      <c r="G502" s="53"/>
      <c r="H502" s="57"/>
      <c r="I502" s="56"/>
      <c r="J502" s="56"/>
      <c r="K502" s="67"/>
      <c r="L502" s="62">
        <v>502</v>
      </c>
      <c r="M502" s="62" t="b">
        <f t="shared" si="7"/>
        <v>1</v>
      </c>
      <c r="N502" s="63"/>
    </row>
    <row r="503" spans="1:14" x14ac:dyDescent="0.35">
      <c r="A503" t="s">
        <v>712</v>
      </c>
      <c r="B503" t="s">
        <v>713</v>
      </c>
      <c r="C503" s="53"/>
      <c r="D503" s="54"/>
      <c r="E503" s="53"/>
      <c r="F503" s="55"/>
      <c r="G503" s="53"/>
      <c r="H503" s="57"/>
      <c r="I503" s="56"/>
      <c r="J503" s="56"/>
      <c r="K503" s="67"/>
      <c r="L503" s="62">
        <v>503</v>
      </c>
      <c r="M503" s="62" t="b">
        <f t="shared" si="7"/>
        <v>1</v>
      </c>
      <c r="N503" s="63"/>
    </row>
    <row r="504" spans="1:14" x14ac:dyDescent="0.35">
      <c r="A504" t="s">
        <v>712</v>
      </c>
      <c r="B504" t="s">
        <v>714</v>
      </c>
      <c r="C504" s="53"/>
      <c r="D504" s="54"/>
      <c r="E504" s="53"/>
      <c r="F504" s="55"/>
      <c r="G504" s="53"/>
      <c r="H504" s="57"/>
      <c r="I504" s="56"/>
      <c r="J504" s="56"/>
      <c r="K504" s="67"/>
      <c r="L504" s="62">
        <v>504</v>
      </c>
      <c r="M504" s="62" t="b">
        <f t="shared" si="7"/>
        <v>1</v>
      </c>
      <c r="N504" s="63"/>
    </row>
    <row r="505" spans="1:14" x14ac:dyDescent="0.35">
      <c r="A505" t="s">
        <v>715</v>
      </c>
      <c r="B505" t="s">
        <v>716</v>
      </c>
      <c r="C505" s="53"/>
      <c r="D505" s="54"/>
      <c r="E505" s="53"/>
      <c r="F505" s="55"/>
      <c r="G505" s="53"/>
      <c r="H505" s="57"/>
      <c r="I505" s="56"/>
      <c r="J505" s="56"/>
      <c r="K505" s="67"/>
      <c r="L505" s="62">
        <v>505</v>
      </c>
      <c r="M505" s="62" t="b">
        <f t="shared" si="7"/>
        <v>1</v>
      </c>
      <c r="N505" s="63"/>
    </row>
    <row r="506" spans="1:14" x14ac:dyDescent="0.35">
      <c r="A506" t="s">
        <v>715</v>
      </c>
      <c r="B506" t="s">
        <v>717</v>
      </c>
      <c r="C506" s="53"/>
      <c r="D506" s="54"/>
      <c r="E506" s="53"/>
      <c r="F506" s="55"/>
      <c r="G506" s="53"/>
      <c r="H506" s="57"/>
      <c r="I506" s="56"/>
      <c r="J506" s="56"/>
      <c r="K506" s="67"/>
      <c r="L506" s="62">
        <v>506</v>
      </c>
      <c r="M506" s="62" t="b">
        <f t="shared" si="7"/>
        <v>1</v>
      </c>
      <c r="N506" s="63"/>
    </row>
    <row r="507" spans="1:14" x14ac:dyDescent="0.35">
      <c r="A507" t="s">
        <v>715</v>
      </c>
      <c r="B507" t="s">
        <v>718</v>
      </c>
      <c r="C507" s="53"/>
      <c r="D507" s="54"/>
      <c r="E507" s="53"/>
      <c r="F507" s="55"/>
      <c r="G507" s="53"/>
      <c r="H507" s="57"/>
      <c r="I507" s="56"/>
      <c r="J507" s="56"/>
      <c r="K507" s="67"/>
      <c r="L507" s="62">
        <v>507</v>
      </c>
      <c r="M507" s="62" t="b">
        <f t="shared" si="7"/>
        <v>1</v>
      </c>
      <c r="N507" s="63"/>
    </row>
    <row r="508" spans="1:14" x14ac:dyDescent="0.35">
      <c r="A508" t="s">
        <v>719</v>
      </c>
      <c r="B508" t="s">
        <v>339</v>
      </c>
      <c r="C508" s="53"/>
      <c r="D508" s="54"/>
      <c r="E508" s="53"/>
      <c r="F508" s="55"/>
      <c r="G508" s="53"/>
      <c r="H508" s="57"/>
      <c r="I508" s="56"/>
      <c r="J508" s="56"/>
      <c r="K508" s="67"/>
      <c r="L508" s="62">
        <v>508</v>
      </c>
      <c r="M508" s="62" t="b">
        <f t="shared" si="7"/>
        <v>1</v>
      </c>
      <c r="N508" s="63"/>
    </row>
    <row r="509" spans="1:14" x14ac:dyDescent="0.35">
      <c r="A509" t="s">
        <v>720</v>
      </c>
      <c r="B509" t="s">
        <v>467</v>
      </c>
      <c r="C509" s="53"/>
      <c r="D509" s="54"/>
      <c r="E509" s="53"/>
      <c r="F509" s="55"/>
      <c r="G509" s="53"/>
      <c r="H509" s="57"/>
      <c r="I509" s="56"/>
      <c r="J509" s="56"/>
      <c r="K509" s="67"/>
      <c r="L509" s="62">
        <v>509</v>
      </c>
      <c r="M509" s="62" t="b">
        <f t="shared" si="7"/>
        <v>1</v>
      </c>
      <c r="N509" s="63"/>
    </row>
    <row r="510" spans="1:14" x14ac:dyDescent="0.35">
      <c r="A510" t="s">
        <v>720</v>
      </c>
      <c r="B510" t="s">
        <v>721</v>
      </c>
      <c r="C510" s="53"/>
      <c r="D510" s="54"/>
      <c r="E510" s="53"/>
      <c r="F510" s="55"/>
      <c r="G510" s="53"/>
      <c r="H510" s="57"/>
      <c r="I510" s="56"/>
      <c r="J510" s="56"/>
      <c r="K510" s="67"/>
      <c r="L510" s="62">
        <v>510</v>
      </c>
      <c r="M510" s="62" t="b">
        <f t="shared" si="7"/>
        <v>1</v>
      </c>
      <c r="N510" s="63"/>
    </row>
    <row r="511" spans="1:14" x14ac:dyDescent="0.35">
      <c r="A511" t="s">
        <v>722</v>
      </c>
      <c r="B511" t="s">
        <v>723</v>
      </c>
      <c r="C511" s="53"/>
      <c r="D511" s="54"/>
      <c r="E511" s="53"/>
      <c r="F511" s="55"/>
      <c r="G511" s="53"/>
      <c r="H511" s="57"/>
      <c r="I511" s="56"/>
      <c r="J511" s="56"/>
      <c r="K511" s="67"/>
      <c r="L511" s="62">
        <v>511</v>
      </c>
      <c r="M511" s="62" t="b">
        <f t="shared" si="7"/>
        <v>1</v>
      </c>
      <c r="N511" s="63"/>
    </row>
    <row r="512" spans="1:14" x14ac:dyDescent="0.35">
      <c r="A512" t="s">
        <v>677</v>
      </c>
      <c r="B512" t="s">
        <v>724</v>
      </c>
      <c r="C512" s="53"/>
      <c r="D512" s="54"/>
      <c r="E512" s="53"/>
      <c r="F512" s="55"/>
      <c r="G512" s="53"/>
      <c r="H512" s="57"/>
      <c r="I512" s="56"/>
      <c r="J512" s="56"/>
      <c r="K512" s="67"/>
      <c r="L512" s="62">
        <v>512</v>
      </c>
      <c r="M512" s="62" t="b">
        <f t="shared" si="7"/>
        <v>1</v>
      </c>
      <c r="N512" s="63"/>
    </row>
    <row r="513" spans="1:14" x14ac:dyDescent="0.35">
      <c r="A513" t="s">
        <v>725</v>
      </c>
      <c r="B513" t="s">
        <v>726</v>
      </c>
      <c r="C513" s="53"/>
      <c r="D513" s="54"/>
      <c r="E513" s="53"/>
      <c r="F513" s="55"/>
      <c r="G513" s="53"/>
      <c r="H513" s="57"/>
      <c r="I513" s="56"/>
      <c r="J513" s="56"/>
      <c r="K513" s="67"/>
      <c r="L513" s="62">
        <v>513</v>
      </c>
      <c r="M513" s="62" t="b">
        <f t="shared" si="7"/>
        <v>1</v>
      </c>
      <c r="N513" s="63"/>
    </row>
    <row r="514" spans="1:14" x14ac:dyDescent="0.35">
      <c r="A514" t="s">
        <v>727</v>
      </c>
      <c r="B514" t="s">
        <v>728</v>
      </c>
      <c r="C514" s="53"/>
      <c r="D514" s="54"/>
      <c r="E514" s="53"/>
      <c r="F514" s="55"/>
      <c r="G514" s="53"/>
      <c r="H514" s="57"/>
      <c r="I514" s="56"/>
      <c r="J514" s="56"/>
      <c r="K514" s="67"/>
      <c r="L514" s="62">
        <v>514</v>
      </c>
      <c r="M514" s="62" t="b">
        <f t="shared" si="7"/>
        <v>1</v>
      </c>
      <c r="N514" s="63"/>
    </row>
    <row r="515" spans="1:14" x14ac:dyDescent="0.35">
      <c r="A515" t="s">
        <v>729</v>
      </c>
      <c r="B515" t="s">
        <v>462</v>
      </c>
      <c r="C515" s="53"/>
      <c r="D515" s="54"/>
      <c r="E515" s="53"/>
      <c r="F515" s="55"/>
      <c r="G515" s="53"/>
      <c r="H515" s="57"/>
      <c r="I515" s="56"/>
      <c r="J515" s="56"/>
      <c r="K515" s="67"/>
      <c r="L515" s="62">
        <v>515</v>
      </c>
      <c r="M515" s="62" t="b">
        <f t="shared" ref="M515:M578" si="8" xml:space="preserve"> IF(AND(TRUE), TRUE, FALSE)</f>
        <v>1</v>
      </c>
      <c r="N515" s="63"/>
    </row>
    <row r="516" spans="1:14" x14ac:dyDescent="0.35">
      <c r="A516" t="s">
        <v>730</v>
      </c>
      <c r="B516" t="s">
        <v>731</v>
      </c>
      <c r="C516" s="53"/>
      <c r="D516" s="54"/>
      <c r="E516" s="53"/>
      <c r="F516" s="55"/>
      <c r="G516" s="53"/>
      <c r="H516" s="57"/>
      <c r="I516" s="56"/>
      <c r="J516" s="56"/>
      <c r="K516" s="67"/>
      <c r="L516" s="62">
        <v>516</v>
      </c>
      <c r="M516" s="62" t="b">
        <f t="shared" si="8"/>
        <v>1</v>
      </c>
      <c r="N516" s="63"/>
    </row>
    <row r="517" spans="1:14" x14ac:dyDescent="0.35">
      <c r="A517" t="s">
        <v>732</v>
      </c>
      <c r="B517" t="s">
        <v>190</v>
      </c>
      <c r="C517" s="53"/>
      <c r="D517" s="54"/>
      <c r="E517" s="53"/>
      <c r="F517" s="55"/>
      <c r="G517" s="53"/>
      <c r="H517" s="57"/>
      <c r="I517" s="56"/>
      <c r="J517" s="56"/>
      <c r="K517" s="67"/>
      <c r="L517" s="62">
        <v>517</v>
      </c>
      <c r="M517" s="62" t="b">
        <f t="shared" si="8"/>
        <v>1</v>
      </c>
      <c r="N517" s="63"/>
    </row>
    <row r="518" spans="1:14" x14ac:dyDescent="0.35">
      <c r="A518" t="s">
        <v>733</v>
      </c>
      <c r="B518" t="s">
        <v>604</v>
      </c>
      <c r="C518" s="53"/>
      <c r="D518" s="54"/>
      <c r="E518" s="53"/>
      <c r="F518" s="55"/>
      <c r="G518" s="53"/>
      <c r="H518" s="57"/>
      <c r="I518" s="56"/>
      <c r="J518" s="56"/>
      <c r="K518" s="67"/>
      <c r="L518" s="62">
        <v>518</v>
      </c>
      <c r="M518" s="62" t="b">
        <f t="shared" si="8"/>
        <v>1</v>
      </c>
      <c r="N518" s="63"/>
    </row>
    <row r="519" spans="1:14" x14ac:dyDescent="0.35">
      <c r="A519" t="s">
        <v>733</v>
      </c>
      <c r="B519" t="s">
        <v>256</v>
      </c>
      <c r="C519" s="53"/>
      <c r="D519" s="54"/>
      <c r="E519" s="53"/>
      <c r="F519" s="55"/>
      <c r="G519" s="53"/>
      <c r="H519" s="57"/>
      <c r="I519" s="56"/>
      <c r="J519" s="56"/>
      <c r="K519" s="67"/>
      <c r="L519" s="62">
        <v>519</v>
      </c>
      <c r="M519" s="62" t="b">
        <f t="shared" si="8"/>
        <v>1</v>
      </c>
      <c r="N519" s="63"/>
    </row>
    <row r="520" spans="1:14" x14ac:dyDescent="0.35">
      <c r="A520" t="s">
        <v>734</v>
      </c>
      <c r="B520" t="s">
        <v>617</v>
      </c>
      <c r="C520" s="53"/>
      <c r="D520" s="54"/>
      <c r="E520" s="53"/>
      <c r="F520" s="55"/>
      <c r="G520" s="53"/>
      <c r="H520" s="57"/>
      <c r="I520" s="56"/>
      <c r="J520" s="56"/>
      <c r="K520" s="67"/>
      <c r="L520" s="62">
        <v>520</v>
      </c>
      <c r="M520" s="62" t="b">
        <f t="shared" si="8"/>
        <v>1</v>
      </c>
      <c r="N520" s="63"/>
    </row>
    <row r="521" spans="1:14" x14ac:dyDescent="0.35">
      <c r="A521" t="s">
        <v>735</v>
      </c>
      <c r="B521" t="s">
        <v>736</v>
      </c>
      <c r="C521" s="53"/>
      <c r="D521" s="54"/>
      <c r="E521" s="53"/>
      <c r="F521" s="55"/>
      <c r="G521" s="53"/>
      <c r="H521" s="57"/>
      <c r="I521" s="56"/>
      <c r="J521" s="56"/>
      <c r="K521" s="67"/>
      <c r="L521" s="62">
        <v>521</v>
      </c>
      <c r="M521" s="62" t="b">
        <f t="shared" si="8"/>
        <v>1</v>
      </c>
      <c r="N521" s="63"/>
    </row>
    <row r="522" spans="1:14" x14ac:dyDescent="0.35">
      <c r="A522" t="s">
        <v>737</v>
      </c>
      <c r="B522" t="s">
        <v>738</v>
      </c>
      <c r="C522" s="53"/>
      <c r="D522" s="54"/>
      <c r="E522" s="53"/>
      <c r="F522" s="55"/>
      <c r="G522" s="53"/>
      <c r="H522" s="57"/>
      <c r="I522" s="56"/>
      <c r="J522" s="56"/>
      <c r="K522" s="67"/>
      <c r="L522" s="62">
        <v>522</v>
      </c>
      <c r="M522" s="62" t="b">
        <f t="shared" si="8"/>
        <v>1</v>
      </c>
      <c r="N522" s="63"/>
    </row>
    <row r="523" spans="1:14" x14ac:dyDescent="0.35">
      <c r="A523" t="s">
        <v>739</v>
      </c>
      <c r="B523" t="s">
        <v>740</v>
      </c>
      <c r="C523" s="53"/>
      <c r="D523" s="54"/>
      <c r="E523" s="53"/>
      <c r="F523" s="55"/>
      <c r="G523" s="53"/>
      <c r="H523" s="57"/>
      <c r="I523" s="56"/>
      <c r="J523" s="56"/>
      <c r="K523" s="67"/>
      <c r="L523" s="62">
        <v>523</v>
      </c>
      <c r="M523" s="62" t="b">
        <f t="shared" si="8"/>
        <v>1</v>
      </c>
      <c r="N523" s="63"/>
    </row>
    <row r="524" spans="1:14" x14ac:dyDescent="0.35">
      <c r="A524" t="s">
        <v>741</v>
      </c>
      <c r="B524" t="s">
        <v>742</v>
      </c>
      <c r="C524" s="53"/>
      <c r="D524" s="54"/>
      <c r="E524" s="53"/>
      <c r="F524" s="55"/>
      <c r="G524" s="53"/>
      <c r="H524" s="57"/>
      <c r="I524" s="56"/>
      <c r="J524" s="56"/>
      <c r="K524" s="67"/>
      <c r="L524" s="62">
        <v>524</v>
      </c>
      <c r="M524" s="62" t="b">
        <f t="shared" si="8"/>
        <v>1</v>
      </c>
      <c r="N524" s="63"/>
    </row>
    <row r="525" spans="1:14" x14ac:dyDescent="0.35">
      <c r="A525" t="s">
        <v>741</v>
      </c>
      <c r="B525" t="s">
        <v>743</v>
      </c>
      <c r="C525" s="53"/>
      <c r="D525" s="54"/>
      <c r="E525" s="53"/>
      <c r="F525" s="55"/>
      <c r="G525" s="53"/>
      <c r="H525" s="57"/>
      <c r="I525" s="56"/>
      <c r="J525" s="56"/>
      <c r="K525" s="67"/>
      <c r="L525" s="62">
        <v>525</v>
      </c>
      <c r="M525" s="62" t="b">
        <f t="shared" si="8"/>
        <v>1</v>
      </c>
      <c r="N525" s="63"/>
    </row>
    <row r="526" spans="1:14" x14ac:dyDescent="0.35">
      <c r="A526" t="s">
        <v>744</v>
      </c>
      <c r="B526" t="s">
        <v>745</v>
      </c>
      <c r="C526" s="53"/>
      <c r="D526" s="54"/>
      <c r="E526" s="53"/>
      <c r="F526" s="55"/>
      <c r="G526" s="53"/>
      <c r="H526" s="57"/>
      <c r="I526" s="56"/>
      <c r="J526" s="56"/>
      <c r="K526" s="67"/>
      <c r="L526" s="62">
        <v>526</v>
      </c>
      <c r="M526" s="62" t="b">
        <f t="shared" si="8"/>
        <v>1</v>
      </c>
      <c r="N526" s="63"/>
    </row>
    <row r="527" spans="1:14" x14ac:dyDescent="0.35">
      <c r="A527" t="s">
        <v>744</v>
      </c>
      <c r="B527" t="s">
        <v>746</v>
      </c>
      <c r="C527" s="53"/>
      <c r="D527" s="54"/>
      <c r="E527" s="53"/>
      <c r="F527" s="55"/>
      <c r="G527" s="53"/>
      <c r="H527" s="57"/>
      <c r="I527" s="56"/>
      <c r="J527" s="56"/>
      <c r="K527" s="67"/>
      <c r="L527" s="62">
        <v>527</v>
      </c>
      <c r="M527" s="62" t="b">
        <f t="shared" si="8"/>
        <v>1</v>
      </c>
      <c r="N527" s="63"/>
    </row>
    <row r="528" spans="1:14" x14ac:dyDescent="0.35">
      <c r="A528" t="s">
        <v>557</v>
      </c>
      <c r="B528" t="s">
        <v>747</v>
      </c>
      <c r="C528" s="53"/>
      <c r="D528" s="54"/>
      <c r="E528" s="53"/>
      <c r="F528" s="55"/>
      <c r="G528" s="53"/>
      <c r="H528" s="57"/>
      <c r="I528" s="56"/>
      <c r="J528" s="56"/>
      <c r="K528" s="67"/>
      <c r="L528" s="62">
        <v>528</v>
      </c>
      <c r="M528" s="62" t="b">
        <f t="shared" si="8"/>
        <v>1</v>
      </c>
      <c r="N528" s="63"/>
    </row>
    <row r="529" spans="1:14" x14ac:dyDescent="0.35">
      <c r="A529" t="s">
        <v>748</v>
      </c>
      <c r="B529" t="s">
        <v>749</v>
      </c>
      <c r="C529" s="53"/>
      <c r="D529" s="54"/>
      <c r="E529" s="53"/>
      <c r="F529" s="55"/>
      <c r="G529" s="53"/>
      <c r="H529" s="57"/>
      <c r="I529" s="56"/>
      <c r="J529" s="56"/>
      <c r="K529" s="67"/>
      <c r="L529" s="62">
        <v>529</v>
      </c>
      <c r="M529" s="62" t="b">
        <f t="shared" si="8"/>
        <v>1</v>
      </c>
      <c r="N529" s="63"/>
    </row>
    <row r="530" spans="1:14" x14ac:dyDescent="0.35">
      <c r="A530" t="s">
        <v>748</v>
      </c>
      <c r="B530" t="s">
        <v>750</v>
      </c>
      <c r="C530" s="53"/>
      <c r="D530" s="54"/>
      <c r="E530" s="53"/>
      <c r="F530" s="55"/>
      <c r="G530" s="53"/>
      <c r="H530" s="57"/>
      <c r="I530" s="56"/>
      <c r="J530" s="56"/>
      <c r="K530" s="67"/>
      <c r="L530" s="62">
        <v>530</v>
      </c>
      <c r="M530" s="62" t="b">
        <f t="shared" si="8"/>
        <v>1</v>
      </c>
      <c r="N530" s="63"/>
    </row>
    <row r="531" spans="1:14" x14ac:dyDescent="0.35">
      <c r="A531" t="s">
        <v>751</v>
      </c>
      <c r="B531" t="s">
        <v>752</v>
      </c>
      <c r="C531" s="53"/>
      <c r="D531" s="54"/>
      <c r="E531" s="53"/>
      <c r="F531" s="55"/>
      <c r="G531" s="53"/>
      <c r="H531" s="57"/>
      <c r="I531" s="56"/>
      <c r="J531" s="56"/>
      <c r="K531" s="67"/>
      <c r="L531" s="62">
        <v>531</v>
      </c>
      <c r="M531" s="62" t="b">
        <f t="shared" si="8"/>
        <v>1</v>
      </c>
      <c r="N531" s="63"/>
    </row>
    <row r="532" spans="1:14" x14ac:dyDescent="0.35">
      <c r="A532" t="s">
        <v>753</v>
      </c>
      <c r="B532" t="s">
        <v>259</v>
      </c>
      <c r="C532" s="53"/>
      <c r="D532" s="54"/>
      <c r="E532" s="53"/>
      <c r="F532" s="55"/>
      <c r="G532" s="53"/>
      <c r="H532" s="57"/>
      <c r="I532" s="56"/>
      <c r="J532" s="56"/>
      <c r="K532" s="67"/>
      <c r="L532" s="62">
        <v>532</v>
      </c>
      <c r="M532" s="62" t="b">
        <f t="shared" si="8"/>
        <v>1</v>
      </c>
      <c r="N532" s="63"/>
    </row>
    <row r="533" spans="1:14" x14ac:dyDescent="0.35">
      <c r="A533" t="s">
        <v>754</v>
      </c>
      <c r="B533" t="s">
        <v>755</v>
      </c>
      <c r="C533" s="53"/>
      <c r="D533" s="54"/>
      <c r="E533" s="53"/>
      <c r="F533" s="55"/>
      <c r="G533" s="53"/>
      <c r="H533" s="57"/>
      <c r="I533" s="56"/>
      <c r="J533" s="56"/>
      <c r="K533" s="67"/>
      <c r="L533" s="62">
        <v>533</v>
      </c>
      <c r="M533" s="62" t="b">
        <f t="shared" si="8"/>
        <v>1</v>
      </c>
      <c r="N533" s="63"/>
    </row>
    <row r="534" spans="1:14" x14ac:dyDescent="0.35">
      <c r="A534" t="s">
        <v>756</v>
      </c>
      <c r="B534" t="s">
        <v>757</v>
      </c>
      <c r="C534" s="53"/>
      <c r="D534" s="54"/>
      <c r="E534" s="53"/>
      <c r="F534" s="55"/>
      <c r="G534" s="53"/>
      <c r="H534" s="57"/>
      <c r="I534" s="56"/>
      <c r="J534" s="56"/>
      <c r="K534" s="67"/>
      <c r="L534" s="62">
        <v>534</v>
      </c>
      <c r="M534" s="62" t="b">
        <f t="shared" si="8"/>
        <v>1</v>
      </c>
      <c r="N534" s="63"/>
    </row>
    <row r="535" spans="1:14" x14ac:dyDescent="0.35">
      <c r="A535" t="s">
        <v>758</v>
      </c>
      <c r="B535" t="s">
        <v>759</v>
      </c>
      <c r="C535" s="53"/>
      <c r="D535" s="54"/>
      <c r="E535" s="53"/>
      <c r="F535" s="55"/>
      <c r="G535" s="53"/>
      <c r="H535" s="57"/>
      <c r="I535" s="56"/>
      <c r="J535" s="56"/>
      <c r="K535" s="67"/>
      <c r="L535" s="62">
        <v>535</v>
      </c>
      <c r="M535" s="62" t="b">
        <f t="shared" si="8"/>
        <v>1</v>
      </c>
      <c r="N535" s="63"/>
    </row>
    <row r="536" spans="1:14" x14ac:dyDescent="0.35">
      <c r="A536" t="s">
        <v>602</v>
      </c>
      <c r="B536" t="s">
        <v>259</v>
      </c>
      <c r="C536" s="53"/>
      <c r="D536" s="54"/>
      <c r="E536" s="53"/>
      <c r="F536" s="55"/>
      <c r="G536" s="53"/>
      <c r="H536" s="57"/>
      <c r="I536" s="56"/>
      <c r="J536" s="56"/>
      <c r="K536" s="67"/>
      <c r="L536" s="62">
        <v>536</v>
      </c>
      <c r="M536" s="62" t="b">
        <f t="shared" si="8"/>
        <v>1</v>
      </c>
      <c r="N536" s="63"/>
    </row>
    <row r="537" spans="1:14" x14ac:dyDescent="0.35">
      <c r="A537" t="s">
        <v>760</v>
      </c>
      <c r="B537" t="s">
        <v>259</v>
      </c>
      <c r="C537" s="53"/>
      <c r="D537" s="54"/>
      <c r="E537" s="53"/>
      <c r="F537" s="55"/>
      <c r="G537" s="53"/>
      <c r="H537" s="57"/>
      <c r="I537" s="56"/>
      <c r="J537" s="56"/>
      <c r="K537" s="67"/>
      <c r="L537" s="62">
        <v>537</v>
      </c>
      <c r="M537" s="62" t="b">
        <f t="shared" si="8"/>
        <v>1</v>
      </c>
      <c r="N537" s="63"/>
    </row>
    <row r="538" spans="1:14" x14ac:dyDescent="0.35">
      <c r="A538" t="s">
        <v>761</v>
      </c>
      <c r="B538" t="s">
        <v>762</v>
      </c>
      <c r="C538" s="53"/>
      <c r="D538" s="54"/>
      <c r="E538" s="53"/>
      <c r="F538" s="55"/>
      <c r="G538" s="53"/>
      <c r="H538" s="57"/>
      <c r="I538" s="56"/>
      <c r="J538" s="56"/>
      <c r="K538" s="67"/>
      <c r="L538" s="62">
        <v>538</v>
      </c>
      <c r="M538" s="62" t="b">
        <f t="shared" si="8"/>
        <v>1</v>
      </c>
      <c r="N538" s="63"/>
    </row>
    <row r="539" spans="1:14" x14ac:dyDescent="0.35">
      <c r="A539" t="s">
        <v>761</v>
      </c>
      <c r="B539" t="s">
        <v>763</v>
      </c>
      <c r="C539" s="53"/>
      <c r="D539" s="54"/>
      <c r="E539" s="53"/>
      <c r="F539" s="55"/>
      <c r="G539" s="53"/>
      <c r="H539" s="57"/>
      <c r="I539" s="56"/>
      <c r="J539" s="56"/>
      <c r="K539" s="67"/>
      <c r="L539" s="62">
        <v>539</v>
      </c>
      <c r="M539" s="62" t="b">
        <f t="shared" si="8"/>
        <v>1</v>
      </c>
      <c r="N539" s="63"/>
    </row>
    <row r="540" spans="1:14" x14ac:dyDescent="0.35">
      <c r="A540" t="s">
        <v>764</v>
      </c>
      <c r="B540" t="s">
        <v>339</v>
      </c>
      <c r="C540" s="53"/>
      <c r="D540" s="54"/>
      <c r="E540" s="53"/>
      <c r="F540" s="55"/>
      <c r="G540" s="53"/>
      <c r="H540" s="57"/>
      <c r="I540" s="56"/>
      <c r="J540" s="56"/>
      <c r="K540" s="67"/>
      <c r="L540" s="62">
        <v>540</v>
      </c>
      <c r="M540" s="62" t="b">
        <f t="shared" si="8"/>
        <v>1</v>
      </c>
      <c r="N540" s="63"/>
    </row>
    <row r="541" spans="1:14" x14ac:dyDescent="0.35">
      <c r="A541" t="s">
        <v>764</v>
      </c>
      <c r="B541" t="s">
        <v>765</v>
      </c>
      <c r="C541" s="53"/>
      <c r="D541" s="54"/>
      <c r="E541" s="53"/>
      <c r="F541" s="55"/>
      <c r="G541" s="53"/>
      <c r="H541" s="57"/>
      <c r="I541" s="56"/>
      <c r="J541" s="56"/>
      <c r="K541" s="67"/>
      <c r="L541" s="62">
        <v>541</v>
      </c>
      <c r="M541" s="62" t="b">
        <f t="shared" si="8"/>
        <v>1</v>
      </c>
      <c r="N541" s="63"/>
    </row>
    <row r="542" spans="1:14" x14ac:dyDescent="0.35">
      <c r="A542" t="s">
        <v>302</v>
      </c>
      <c r="B542" t="s">
        <v>259</v>
      </c>
      <c r="C542" s="53"/>
      <c r="D542" s="54"/>
      <c r="E542" s="53"/>
      <c r="F542" s="55"/>
      <c r="G542" s="53"/>
      <c r="H542" s="57"/>
      <c r="I542" s="56"/>
      <c r="J542" s="56"/>
      <c r="K542" s="67"/>
      <c r="L542" s="62">
        <v>542</v>
      </c>
      <c r="M542" s="62" t="b">
        <f t="shared" si="8"/>
        <v>1</v>
      </c>
      <c r="N542" s="63"/>
    </row>
    <row r="543" spans="1:14" x14ac:dyDescent="0.35">
      <c r="A543" t="s">
        <v>302</v>
      </c>
      <c r="B543" t="s">
        <v>259</v>
      </c>
      <c r="C543" s="53"/>
      <c r="D543" s="54"/>
      <c r="E543" s="53"/>
      <c r="F543" s="55"/>
      <c r="G543" s="53"/>
      <c r="H543" s="57"/>
      <c r="I543" s="56"/>
      <c r="J543" s="56"/>
      <c r="K543" s="67"/>
      <c r="L543" s="62">
        <v>543</v>
      </c>
      <c r="M543" s="62" t="b">
        <f t="shared" si="8"/>
        <v>1</v>
      </c>
      <c r="N543" s="63"/>
    </row>
    <row r="544" spans="1:14" x14ac:dyDescent="0.35">
      <c r="A544" t="s">
        <v>230</v>
      </c>
      <c r="B544" t="s">
        <v>766</v>
      </c>
      <c r="C544" s="53"/>
      <c r="D544" s="54"/>
      <c r="E544" s="53"/>
      <c r="F544" s="55"/>
      <c r="G544" s="53"/>
      <c r="H544" s="57"/>
      <c r="I544" s="56"/>
      <c r="J544" s="56"/>
      <c r="K544" s="67"/>
      <c r="L544" s="62">
        <v>544</v>
      </c>
      <c r="M544" s="62" t="b">
        <f t="shared" si="8"/>
        <v>1</v>
      </c>
      <c r="N544" s="63"/>
    </row>
    <row r="545" spans="1:14" x14ac:dyDescent="0.35">
      <c r="A545" t="s">
        <v>230</v>
      </c>
      <c r="B545" t="s">
        <v>767</v>
      </c>
      <c r="C545" s="53"/>
      <c r="D545" s="54"/>
      <c r="E545" s="53"/>
      <c r="F545" s="55"/>
      <c r="G545" s="53"/>
      <c r="H545" s="57"/>
      <c r="I545" s="56"/>
      <c r="J545" s="56"/>
      <c r="K545" s="67"/>
      <c r="L545" s="62">
        <v>545</v>
      </c>
      <c r="M545" s="62" t="b">
        <f t="shared" si="8"/>
        <v>1</v>
      </c>
      <c r="N545" s="63"/>
    </row>
    <row r="546" spans="1:14" x14ac:dyDescent="0.35">
      <c r="A546" t="s">
        <v>760</v>
      </c>
      <c r="B546" t="s">
        <v>768</v>
      </c>
      <c r="C546" s="53"/>
      <c r="D546" s="54"/>
      <c r="E546" s="53"/>
      <c r="F546" s="55"/>
      <c r="G546" s="53"/>
      <c r="H546" s="57"/>
      <c r="I546" s="56"/>
      <c r="J546" s="56"/>
      <c r="K546" s="67"/>
      <c r="L546" s="62">
        <v>546</v>
      </c>
      <c r="M546" s="62" t="b">
        <f t="shared" si="8"/>
        <v>1</v>
      </c>
      <c r="N546" s="63"/>
    </row>
    <row r="547" spans="1:14" x14ac:dyDescent="0.35">
      <c r="A547" t="s">
        <v>769</v>
      </c>
      <c r="B547" t="s">
        <v>770</v>
      </c>
      <c r="C547" s="53"/>
      <c r="D547" s="54"/>
      <c r="E547" s="53"/>
      <c r="F547" s="55"/>
      <c r="G547" s="53"/>
      <c r="H547" s="57"/>
      <c r="I547" s="56"/>
      <c r="J547" s="56"/>
      <c r="K547" s="67"/>
      <c r="L547" s="62">
        <v>547</v>
      </c>
      <c r="M547" s="62" t="b">
        <f t="shared" si="8"/>
        <v>1</v>
      </c>
      <c r="N547" s="63"/>
    </row>
    <row r="548" spans="1:14" x14ac:dyDescent="0.35">
      <c r="A548" t="s">
        <v>769</v>
      </c>
      <c r="B548" t="s">
        <v>771</v>
      </c>
      <c r="C548" s="53"/>
      <c r="D548" s="54"/>
      <c r="E548" s="53"/>
      <c r="F548" s="55"/>
      <c r="G548" s="53"/>
      <c r="H548" s="57"/>
      <c r="I548" s="56"/>
      <c r="J548" s="56"/>
      <c r="K548" s="67"/>
      <c r="L548" s="62">
        <v>548</v>
      </c>
      <c r="M548" s="62" t="b">
        <f t="shared" si="8"/>
        <v>1</v>
      </c>
      <c r="N548" s="63"/>
    </row>
    <row r="549" spans="1:14" x14ac:dyDescent="0.35">
      <c r="A549" t="s">
        <v>497</v>
      </c>
      <c r="B549" t="s">
        <v>772</v>
      </c>
      <c r="C549" s="53"/>
      <c r="D549" s="54"/>
      <c r="E549" s="53"/>
      <c r="F549" s="55"/>
      <c r="G549" s="53"/>
      <c r="H549" s="57"/>
      <c r="I549" s="56"/>
      <c r="J549" s="56"/>
      <c r="K549" s="67"/>
      <c r="L549" s="62">
        <v>549</v>
      </c>
      <c r="M549" s="62" t="b">
        <f t="shared" si="8"/>
        <v>1</v>
      </c>
      <c r="N549" s="63"/>
    </row>
    <row r="550" spans="1:14" x14ac:dyDescent="0.35">
      <c r="A550" t="s">
        <v>497</v>
      </c>
      <c r="B550" t="s">
        <v>773</v>
      </c>
      <c r="C550" s="53"/>
      <c r="D550" s="54"/>
      <c r="E550" s="53"/>
      <c r="F550" s="55"/>
      <c r="G550" s="53"/>
      <c r="H550" s="57"/>
      <c r="I550" s="56"/>
      <c r="J550" s="56"/>
      <c r="K550" s="67"/>
      <c r="L550" s="62">
        <v>550</v>
      </c>
      <c r="M550" s="62" t="b">
        <f t="shared" si="8"/>
        <v>1</v>
      </c>
      <c r="N550" s="63"/>
    </row>
    <row r="551" spans="1:14" x14ac:dyDescent="0.35">
      <c r="A551" t="s">
        <v>774</v>
      </c>
      <c r="B551" t="s">
        <v>775</v>
      </c>
      <c r="C551" s="53"/>
      <c r="D551" s="54"/>
      <c r="E551" s="53"/>
      <c r="F551" s="55"/>
      <c r="G551" s="53"/>
      <c r="H551" s="57"/>
      <c r="I551" s="56"/>
      <c r="J551" s="56"/>
      <c r="K551" s="67"/>
      <c r="L551" s="62">
        <v>551</v>
      </c>
      <c r="M551" s="62" t="b">
        <f t="shared" si="8"/>
        <v>1</v>
      </c>
      <c r="N551" s="63"/>
    </row>
    <row r="552" spans="1:14" x14ac:dyDescent="0.35">
      <c r="A552" t="s">
        <v>776</v>
      </c>
      <c r="B552" t="s">
        <v>777</v>
      </c>
      <c r="C552" s="53"/>
      <c r="D552" s="54"/>
      <c r="E552" s="53"/>
      <c r="F552" s="55"/>
      <c r="G552" s="53"/>
      <c r="H552" s="57"/>
      <c r="I552" s="56"/>
      <c r="J552" s="56"/>
      <c r="K552" s="67"/>
      <c r="L552" s="62">
        <v>552</v>
      </c>
      <c r="M552" s="62" t="b">
        <f t="shared" si="8"/>
        <v>1</v>
      </c>
      <c r="N552" s="63"/>
    </row>
    <row r="553" spans="1:14" x14ac:dyDescent="0.35">
      <c r="A553" t="s">
        <v>776</v>
      </c>
      <c r="B553" t="s">
        <v>778</v>
      </c>
      <c r="C553" s="53"/>
      <c r="D553" s="54"/>
      <c r="E553" s="53"/>
      <c r="F553" s="55"/>
      <c r="G553" s="53"/>
      <c r="H553" s="57"/>
      <c r="I553" s="56"/>
      <c r="J553" s="56"/>
      <c r="K553" s="67"/>
      <c r="L553" s="62">
        <v>553</v>
      </c>
      <c r="M553" s="62" t="b">
        <f t="shared" si="8"/>
        <v>1</v>
      </c>
      <c r="N553" s="63"/>
    </row>
    <row r="554" spans="1:14" x14ac:dyDescent="0.35">
      <c r="A554" t="s">
        <v>776</v>
      </c>
      <c r="B554" t="s">
        <v>779</v>
      </c>
      <c r="C554" s="53"/>
      <c r="D554" s="54"/>
      <c r="E554" s="53"/>
      <c r="F554" s="55"/>
      <c r="G554" s="53"/>
      <c r="H554" s="57"/>
      <c r="I554" s="56"/>
      <c r="J554" s="56"/>
      <c r="K554" s="67"/>
      <c r="L554" s="62">
        <v>554</v>
      </c>
      <c r="M554" s="62" t="b">
        <f t="shared" si="8"/>
        <v>1</v>
      </c>
      <c r="N554" s="63"/>
    </row>
    <row r="555" spans="1:14" x14ac:dyDescent="0.35">
      <c r="A555" t="s">
        <v>780</v>
      </c>
      <c r="B555" t="s">
        <v>631</v>
      </c>
      <c r="C555" s="53"/>
      <c r="D555" s="54"/>
      <c r="E555" s="53"/>
      <c r="F555" s="55"/>
      <c r="G555" s="53"/>
      <c r="H555" s="57"/>
      <c r="I555" s="56"/>
      <c r="J555" s="56"/>
      <c r="K555" s="67"/>
      <c r="L555" s="62">
        <v>555</v>
      </c>
      <c r="M555" s="62" t="b">
        <f t="shared" si="8"/>
        <v>1</v>
      </c>
      <c r="N555" s="63"/>
    </row>
    <row r="556" spans="1:14" x14ac:dyDescent="0.35">
      <c r="A556" t="s">
        <v>780</v>
      </c>
      <c r="B556" t="s">
        <v>294</v>
      </c>
      <c r="C556" s="53"/>
      <c r="D556" s="54"/>
      <c r="E556" s="53"/>
      <c r="F556" s="55"/>
      <c r="G556" s="53"/>
      <c r="H556" s="57"/>
      <c r="I556" s="56"/>
      <c r="J556" s="56"/>
      <c r="K556" s="67"/>
      <c r="L556" s="62">
        <v>556</v>
      </c>
      <c r="M556" s="62" t="b">
        <f t="shared" si="8"/>
        <v>1</v>
      </c>
      <c r="N556" s="63"/>
    </row>
    <row r="557" spans="1:14" x14ac:dyDescent="0.35">
      <c r="A557" t="s">
        <v>230</v>
      </c>
      <c r="B557" t="s">
        <v>182</v>
      </c>
      <c r="C557" s="53"/>
      <c r="D557" s="54"/>
      <c r="E557" s="53"/>
      <c r="F557" s="55"/>
      <c r="G557" s="53"/>
      <c r="H557" s="57"/>
      <c r="I557" s="56"/>
      <c r="J557" s="56"/>
      <c r="K557" s="67"/>
      <c r="L557" s="62">
        <v>557</v>
      </c>
      <c r="M557" s="62" t="b">
        <f t="shared" si="8"/>
        <v>1</v>
      </c>
      <c r="N557" s="63"/>
    </row>
    <row r="558" spans="1:14" x14ac:dyDescent="0.35">
      <c r="A558" t="s">
        <v>497</v>
      </c>
      <c r="B558" t="s">
        <v>625</v>
      </c>
      <c r="C558" s="53"/>
      <c r="D558" s="54"/>
      <c r="E558" s="53"/>
      <c r="F558" s="55"/>
      <c r="G558" s="53"/>
      <c r="H558" s="57"/>
      <c r="I558" s="56"/>
      <c r="J558" s="56"/>
      <c r="K558" s="67"/>
      <c r="L558" s="62">
        <v>558</v>
      </c>
      <c r="M558" s="62" t="b">
        <f t="shared" si="8"/>
        <v>1</v>
      </c>
      <c r="N558" s="63"/>
    </row>
    <row r="559" spans="1:14" x14ac:dyDescent="0.35">
      <c r="A559" t="s">
        <v>781</v>
      </c>
      <c r="B559" t="s">
        <v>782</v>
      </c>
      <c r="C559" s="53"/>
      <c r="D559" s="54"/>
      <c r="E559" s="53"/>
      <c r="F559" s="55"/>
      <c r="G559" s="53"/>
      <c r="H559" s="57"/>
      <c r="I559" s="56"/>
      <c r="J559" s="56"/>
      <c r="K559" s="67"/>
      <c r="L559" s="62">
        <v>559</v>
      </c>
      <c r="M559" s="62" t="b">
        <f t="shared" si="8"/>
        <v>1</v>
      </c>
      <c r="N559" s="63"/>
    </row>
    <row r="560" spans="1:14" x14ac:dyDescent="0.35">
      <c r="A560" t="s">
        <v>783</v>
      </c>
      <c r="B560" t="s">
        <v>601</v>
      </c>
      <c r="C560" s="53"/>
      <c r="D560" s="54"/>
      <c r="E560" s="53"/>
      <c r="F560" s="55"/>
      <c r="G560" s="53"/>
      <c r="H560" s="57"/>
      <c r="I560" s="56"/>
      <c r="J560" s="56"/>
      <c r="K560" s="67"/>
      <c r="L560" s="62">
        <v>560</v>
      </c>
      <c r="M560" s="62" t="b">
        <f t="shared" si="8"/>
        <v>1</v>
      </c>
      <c r="N560" s="63"/>
    </row>
    <row r="561" spans="1:14" x14ac:dyDescent="0.35">
      <c r="A561" t="s">
        <v>783</v>
      </c>
      <c r="B561" t="s">
        <v>784</v>
      </c>
      <c r="C561" s="53"/>
      <c r="D561" s="54"/>
      <c r="E561" s="53"/>
      <c r="F561" s="55"/>
      <c r="G561" s="53"/>
      <c r="H561" s="57"/>
      <c r="I561" s="56"/>
      <c r="J561" s="56"/>
      <c r="K561" s="67"/>
      <c r="L561" s="62">
        <v>561</v>
      </c>
      <c r="M561" s="62" t="b">
        <f t="shared" si="8"/>
        <v>1</v>
      </c>
      <c r="N561" s="63"/>
    </row>
    <row r="562" spans="1:14" x14ac:dyDescent="0.35">
      <c r="A562" t="s">
        <v>785</v>
      </c>
      <c r="B562" t="s">
        <v>711</v>
      </c>
      <c r="C562" s="53"/>
      <c r="D562" s="54"/>
      <c r="E562" s="53"/>
      <c r="F562" s="55"/>
      <c r="G562" s="53"/>
      <c r="H562" s="57"/>
      <c r="I562" s="56"/>
      <c r="J562" s="56"/>
      <c r="K562" s="67"/>
      <c r="L562" s="62">
        <v>562</v>
      </c>
      <c r="M562" s="62" t="b">
        <f t="shared" si="8"/>
        <v>1</v>
      </c>
      <c r="N562" s="63"/>
    </row>
    <row r="563" spans="1:14" x14ac:dyDescent="0.35">
      <c r="A563" t="s">
        <v>786</v>
      </c>
      <c r="B563" t="s">
        <v>787</v>
      </c>
      <c r="C563" s="53"/>
      <c r="D563" s="54"/>
      <c r="E563" s="53"/>
      <c r="F563" s="55"/>
      <c r="G563" s="53"/>
      <c r="H563" s="57"/>
      <c r="I563" s="56"/>
      <c r="J563" s="56"/>
      <c r="K563" s="67"/>
      <c r="L563" s="62">
        <v>563</v>
      </c>
      <c r="M563" s="62" t="b">
        <f t="shared" si="8"/>
        <v>1</v>
      </c>
      <c r="N563" s="63"/>
    </row>
    <row r="564" spans="1:14" x14ac:dyDescent="0.35">
      <c r="A564" t="s">
        <v>788</v>
      </c>
      <c r="B564" t="s">
        <v>789</v>
      </c>
      <c r="C564" s="53"/>
      <c r="D564" s="54"/>
      <c r="E564" s="53"/>
      <c r="F564" s="55"/>
      <c r="G564" s="53"/>
      <c r="H564" s="57"/>
      <c r="I564" s="56"/>
      <c r="J564" s="56"/>
      <c r="K564" s="67"/>
      <c r="L564" s="62">
        <v>564</v>
      </c>
      <c r="M564" s="62" t="b">
        <f t="shared" si="8"/>
        <v>1</v>
      </c>
      <c r="N564" s="63"/>
    </row>
    <row r="565" spans="1:14" x14ac:dyDescent="0.35">
      <c r="A565" t="s">
        <v>248</v>
      </c>
      <c r="B565" t="s">
        <v>790</v>
      </c>
      <c r="C565" s="53"/>
      <c r="D565" s="54"/>
      <c r="E565" s="53"/>
      <c r="F565" s="55"/>
      <c r="G565" s="53"/>
      <c r="H565" s="57"/>
      <c r="I565" s="56"/>
      <c r="J565" s="56"/>
      <c r="K565" s="67"/>
      <c r="L565" s="62">
        <v>565</v>
      </c>
      <c r="M565" s="62" t="b">
        <f t="shared" si="8"/>
        <v>1</v>
      </c>
      <c r="N565" s="63"/>
    </row>
    <row r="566" spans="1:14" x14ac:dyDescent="0.35">
      <c r="A566" t="s">
        <v>248</v>
      </c>
      <c r="B566" t="s">
        <v>250</v>
      </c>
      <c r="C566" s="53"/>
      <c r="D566" s="54"/>
      <c r="E566" s="53"/>
      <c r="F566" s="55"/>
      <c r="G566" s="53"/>
      <c r="H566" s="57"/>
      <c r="I566" s="56"/>
      <c r="J566" s="56"/>
      <c r="K566" s="67"/>
      <c r="L566" s="62">
        <v>566</v>
      </c>
      <c r="M566" s="62" t="b">
        <f t="shared" si="8"/>
        <v>1</v>
      </c>
      <c r="N566" s="63"/>
    </row>
    <row r="567" spans="1:14" x14ac:dyDescent="0.35">
      <c r="A567" t="s">
        <v>791</v>
      </c>
      <c r="B567" t="s">
        <v>792</v>
      </c>
      <c r="C567" s="53"/>
      <c r="D567" s="54"/>
      <c r="E567" s="53"/>
      <c r="F567" s="55"/>
      <c r="G567" s="53"/>
      <c r="H567" s="57"/>
      <c r="I567" s="56"/>
      <c r="J567" s="56"/>
      <c r="K567" s="67"/>
      <c r="L567" s="62">
        <v>567</v>
      </c>
      <c r="M567" s="62" t="b">
        <f t="shared" si="8"/>
        <v>1</v>
      </c>
      <c r="N567" s="63"/>
    </row>
    <row r="568" spans="1:14" x14ac:dyDescent="0.35">
      <c r="A568" t="s">
        <v>791</v>
      </c>
      <c r="B568" t="s">
        <v>793</v>
      </c>
      <c r="C568" s="53"/>
      <c r="D568" s="54"/>
      <c r="E568" s="53"/>
      <c r="F568" s="55"/>
      <c r="G568" s="53"/>
      <c r="H568" s="57"/>
      <c r="I568" s="56"/>
      <c r="J568" s="56"/>
      <c r="K568" s="67"/>
      <c r="L568" s="62">
        <v>568</v>
      </c>
      <c r="M568" s="62" t="b">
        <f t="shared" si="8"/>
        <v>1</v>
      </c>
      <c r="N568" s="63"/>
    </row>
    <row r="569" spans="1:14" x14ac:dyDescent="0.35">
      <c r="A569" t="s">
        <v>791</v>
      </c>
      <c r="B569" t="s">
        <v>794</v>
      </c>
      <c r="C569" s="53"/>
      <c r="D569" s="54"/>
      <c r="E569" s="53"/>
      <c r="F569" s="55"/>
      <c r="G569" s="53"/>
      <c r="H569" s="57"/>
      <c r="I569" s="56"/>
      <c r="J569" s="56"/>
      <c r="K569" s="67"/>
      <c r="L569" s="62">
        <v>569</v>
      </c>
      <c r="M569" s="62" t="b">
        <f t="shared" si="8"/>
        <v>1</v>
      </c>
      <c r="N569" s="63"/>
    </row>
    <row r="570" spans="1:14" x14ac:dyDescent="0.35">
      <c r="A570" t="s">
        <v>791</v>
      </c>
      <c r="B570" t="s">
        <v>795</v>
      </c>
      <c r="C570" s="53"/>
      <c r="D570" s="54"/>
      <c r="E570" s="53"/>
      <c r="F570" s="55"/>
      <c r="G570" s="53"/>
      <c r="H570" s="57"/>
      <c r="I570" s="56"/>
      <c r="J570" s="56"/>
      <c r="K570" s="67"/>
      <c r="L570" s="62">
        <v>570</v>
      </c>
      <c r="M570" s="62" t="b">
        <f t="shared" si="8"/>
        <v>1</v>
      </c>
      <c r="N570" s="63"/>
    </row>
    <row r="571" spans="1:14" x14ac:dyDescent="0.35">
      <c r="A571" t="s">
        <v>791</v>
      </c>
      <c r="B571" t="s">
        <v>796</v>
      </c>
      <c r="C571" s="53"/>
      <c r="D571" s="54"/>
      <c r="E571" s="53"/>
      <c r="F571" s="55"/>
      <c r="G571" s="53"/>
      <c r="H571" s="57"/>
      <c r="I571" s="56"/>
      <c r="J571" s="56"/>
      <c r="K571" s="67"/>
      <c r="L571" s="62">
        <v>571</v>
      </c>
      <c r="M571" s="62" t="b">
        <f t="shared" si="8"/>
        <v>1</v>
      </c>
      <c r="N571" s="63"/>
    </row>
    <row r="572" spans="1:14" x14ac:dyDescent="0.35">
      <c r="A572" t="s">
        <v>791</v>
      </c>
      <c r="B572" t="s">
        <v>797</v>
      </c>
      <c r="C572" s="53"/>
      <c r="D572" s="54"/>
      <c r="E572" s="53"/>
      <c r="F572" s="55"/>
      <c r="G572" s="53"/>
      <c r="H572" s="57"/>
      <c r="I572" s="56"/>
      <c r="J572" s="56"/>
      <c r="K572" s="67"/>
      <c r="L572" s="62">
        <v>572</v>
      </c>
      <c r="M572" s="62" t="b">
        <f t="shared" si="8"/>
        <v>1</v>
      </c>
      <c r="N572" s="63"/>
    </row>
    <row r="573" spans="1:14" x14ac:dyDescent="0.35">
      <c r="A573" t="s">
        <v>791</v>
      </c>
      <c r="B573" t="s">
        <v>798</v>
      </c>
      <c r="C573" s="53"/>
      <c r="D573" s="54"/>
      <c r="E573" s="53"/>
      <c r="F573" s="55"/>
      <c r="G573" s="53"/>
      <c r="H573" s="57"/>
      <c r="I573" s="56"/>
      <c r="J573" s="56"/>
      <c r="K573" s="67"/>
      <c r="L573" s="62">
        <v>573</v>
      </c>
      <c r="M573" s="62" t="b">
        <f t="shared" si="8"/>
        <v>1</v>
      </c>
      <c r="N573" s="63"/>
    </row>
    <row r="574" spans="1:14" x14ac:dyDescent="0.35">
      <c r="A574" t="s">
        <v>791</v>
      </c>
      <c r="B574" t="s">
        <v>799</v>
      </c>
      <c r="C574" s="53"/>
      <c r="D574" s="54"/>
      <c r="E574" s="53"/>
      <c r="F574" s="55"/>
      <c r="G574" s="53"/>
      <c r="H574" s="57"/>
      <c r="I574" s="56"/>
      <c r="J574" s="56"/>
      <c r="K574" s="67"/>
      <c r="L574" s="62">
        <v>574</v>
      </c>
      <c r="M574" s="62" t="b">
        <f t="shared" si="8"/>
        <v>1</v>
      </c>
      <c r="N574" s="63"/>
    </row>
    <row r="575" spans="1:14" x14ac:dyDescent="0.35">
      <c r="A575" t="s">
        <v>791</v>
      </c>
      <c r="B575" t="s">
        <v>800</v>
      </c>
      <c r="C575" s="53"/>
      <c r="D575" s="54"/>
      <c r="E575" s="53"/>
      <c r="F575" s="55"/>
      <c r="G575" s="53"/>
      <c r="H575" s="57"/>
      <c r="I575" s="56"/>
      <c r="J575" s="56"/>
      <c r="K575" s="67"/>
      <c r="L575" s="62">
        <v>575</v>
      </c>
      <c r="M575" s="62" t="b">
        <f t="shared" si="8"/>
        <v>1</v>
      </c>
      <c r="N575" s="63"/>
    </row>
    <row r="576" spans="1:14" x14ac:dyDescent="0.35">
      <c r="A576" t="s">
        <v>791</v>
      </c>
      <c r="B576" t="s">
        <v>801</v>
      </c>
      <c r="C576" s="53"/>
      <c r="D576" s="54"/>
      <c r="E576" s="53"/>
      <c r="F576" s="55"/>
      <c r="G576" s="53"/>
      <c r="H576" s="57"/>
      <c r="I576" s="56"/>
      <c r="J576" s="56"/>
      <c r="K576" s="67"/>
      <c r="L576" s="62">
        <v>576</v>
      </c>
      <c r="M576" s="62" t="b">
        <f t="shared" si="8"/>
        <v>1</v>
      </c>
      <c r="N576" s="63"/>
    </row>
    <row r="577" spans="1:14" x14ac:dyDescent="0.35">
      <c r="A577" t="s">
        <v>791</v>
      </c>
      <c r="B577" t="s">
        <v>802</v>
      </c>
      <c r="C577" s="53"/>
      <c r="D577" s="54"/>
      <c r="E577" s="53"/>
      <c r="F577" s="55"/>
      <c r="G577" s="53"/>
      <c r="H577" s="57"/>
      <c r="I577" s="56"/>
      <c r="J577" s="56"/>
      <c r="K577" s="67"/>
      <c r="L577" s="62">
        <v>577</v>
      </c>
      <c r="M577" s="62" t="b">
        <f t="shared" si="8"/>
        <v>1</v>
      </c>
      <c r="N577" s="63"/>
    </row>
    <row r="578" spans="1:14" x14ac:dyDescent="0.35">
      <c r="A578" t="s">
        <v>515</v>
      </c>
      <c r="B578" t="s">
        <v>512</v>
      </c>
      <c r="C578" s="53"/>
      <c r="D578" s="54"/>
      <c r="E578" s="53"/>
      <c r="F578" s="55"/>
      <c r="G578" s="53"/>
      <c r="H578" s="57"/>
      <c r="I578" s="56"/>
      <c r="J578" s="56"/>
      <c r="K578" s="67"/>
      <c r="L578" s="62">
        <v>578</v>
      </c>
      <c r="M578" s="62" t="b">
        <f t="shared" si="8"/>
        <v>1</v>
      </c>
      <c r="N578" s="63"/>
    </row>
    <row r="579" spans="1:14" x14ac:dyDescent="0.35">
      <c r="A579" t="s">
        <v>515</v>
      </c>
      <c r="B579" t="s">
        <v>514</v>
      </c>
      <c r="C579" s="53"/>
      <c r="D579" s="54"/>
      <c r="E579" s="53"/>
      <c r="F579" s="55"/>
      <c r="G579" s="53"/>
      <c r="H579" s="57"/>
      <c r="I579" s="56"/>
      <c r="J579" s="56"/>
      <c r="K579" s="67"/>
      <c r="L579" s="62">
        <v>579</v>
      </c>
      <c r="M579" s="62" t="b">
        <f t="shared" ref="M579:M642" si="9" xml:space="preserve"> IF(AND(TRUE), TRUE, FALSE)</f>
        <v>1</v>
      </c>
      <c r="N579" s="63"/>
    </row>
    <row r="580" spans="1:14" x14ac:dyDescent="0.35">
      <c r="A580" t="s">
        <v>515</v>
      </c>
      <c r="B580" t="s">
        <v>512</v>
      </c>
      <c r="C580" s="53"/>
      <c r="D580" s="54"/>
      <c r="E580" s="53"/>
      <c r="F580" s="55"/>
      <c r="G580" s="53"/>
      <c r="H580" s="57"/>
      <c r="I580" s="56"/>
      <c r="J580" s="56"/>
      <c r="K580" s="67"/>
      <c r="L580" s="62">
        <v>580</v>
      </c>
      <c r="M580" s="62" t="b">
        <f t="shared" si="9"/>
        <v>1</v>
      </c>
      <c r="N580" s="63"/>
    </row>
    <row r="581" spans="1:14" x14ac:dyDescent="0.35">
      <c r="A581" t="s">
        <v>690</v>
      </c>
      <c r="B581" t="s">
        <v>803</v>
      </c>
      <c r="C581" s="53"/>
      <c r="D581" s="54"/>
      <c r="E581" s="53"/>
      <c r="F581" s="55"/>
      <c r="G581" s="53"/>
      <c r="H581" s="57"/>
      <c r="I581" s="56"/>
      <c r="J581" s="56"/>
      <c r="K581" s="67"/>
      <c r="L581" s="62">
        <v>581</v>
      </c>
      <c r="M581" s="62" t="b">
        <f t="shared" si="9"/>
        <v>1</v>
      </c>
      <c r="N581" s="63"/>
    </row>
    <row r="582" spans="1:14" x14ac:dyDescent="0.35">
      <c r="A582" t="s">
        <v>248</v>
      </c>
      <c r="B582" t="s">
        <v>804</v>
      </c>
      <c r="C582" s="53"/>
      <c r="D582" s="54"/>
      <c r="E582" s="53"/>
      <c r="F582" s="55"/>
      <c r="G582" s="53"/>
      <c r="H582" s="57"/>
      <c r="I582" s="56"/>
      <c r="J582" s="56"/>
      <c r="K582" s="67"/>
      <c r="L582" s="62">
        <v>582</v>
      </c>
      <c r="M582" s="62" t="b">
        <f t="shared" si="9"/>
        <v>1</v>
      </c>
      <c r="N582" s="63"/>
    </row>
    <row r="583" spans="1:14" x14ac:dyDescent="0.35">
      <c r="A583" t="s">
        <v>248</v>
      </c>
      <c r="B583" t="s">
        <v>250</v>
      </c>
      <c r="C583" s="53"/>
      <c r="D583" s="54"/>
      <c r="E583" s="53"/>
      <c r="F583" s="55"/>
      <c r="G583" s="53"/>
      <c r="H583" s="57"/>
      <c r="I583" s="56"/>
      <c r="J583" s="56"/>
      <c r="K583" s="67"/>
      <c r="L583" s="62">
        <v>583</v>
      </c>
      <c r="M583" s="62" t="b">
        <f t="shared" si="9"/>
        <v>1</v>
      </c>
      <c r="N583" s="63"/>
    </row>
    <row r="584" spans="1:14" x14ac:dyDescent="0.35">
      <c r="A584" t="s">
        <v>756</v>
      </c>
      <c r="B584" t="s">
        <v>805</v>
      </c>
      <c r="C584" s="53"/>
      <c r="D584" s="54"/>
      <c r="E584" s="53"/>
      <c r="F584" s="55"/>
      <c r="G584" s="53"/>
      <c r="H584" s="57"/>
      <c r="I584" s="56"/>
      <c r="J584" s="56"/>
      <c r="K584" s="67"/>
      <c r="L584" s="62">
        <v>584</v>
      </c>
      <c r="M584" s="62" t="b">
        <f t="shared" si="9"/>
        <v>1</v>
      </c>
      <c r="N584" s="63"/>
    </row>
    <row r="585" spans="1:14" x14ac:dyDescent="0.35">
      <c r="A585" t="s">
        <v>806</v>
      </c>
      <c r="B585" t="s">
        <v>259</v>
      </c>
      <c r="C585" s="53"/>
      <c r="D585" s="54"/>
      <c r="E585" s="53"/>
      <c r="F585" s="55"/>
      <c r="G585" s="53"/>
      <c r="H585" s="57"/>
      <c r="I585" s="56"/>
      <c r="J585" s="56"/>
      <c r="K585" s="67"/>
      <c r="L585" s="62">
        <v>585</v>
      </c>
      <c r="M585" s="62" t="b">
        <f t="shared" si="9"/>
        <v>1</v>
      </c>
      <c r="N585" s="63"/>
    </row>
    <row r="586" spans="1:14" x14ac:dyDescent="0.35">
      <c r="A586" t="s">
        <v>806</v>
      </c>
      <c r="B586" t="s">
        <v>807</v>
      </c>
      <c r="C586" s="53"/>
      <c r="D586" s="54"/>
      <c r="E586" s="53"/>
      <c r="F586" s="55"/>
      <c r="G586" s="53"/>
      <c r="H586" s="57"/>
      <c r="I586" s="56"/>
      <c r="J586" s="56"/>
      <c r="K586" s="67"/>
      <c r="L586" s="62">
        <v>586</v>
      </c>
      <c r="M586" s="62" t="b">
        <f t="shared" si="9"/>
        <v>1</v>
      </c>
      <c r="N586" s="63"/>
    </row>
    <row r="587" spans="1:14" x14ac:dyDescent="0.35">
      <c r="A587" t="s">
        <v>806</v>
      </c>
      <c r="B587" t="s">
        <v>808</v>
      </c>
      <c r="C587" s="53"/>
      <c r="D587" s="54"/>
      <c r="E587" s="53"/>
      <c r="F587" s="55"/>
      <c r="G587" s="53"/>
      <c r="H587" s="57"/>
      <c r="I587" s="56"/>
      <c r="J587" s="56"/>
      <c r="K587" s="67"/>
      <c r="L587" s="62">
        <v>587</v>
      </c>
      <c r="M587" s="62" t="b">
        <f t="shared" si="9"/>
        <v>1</v>
      </c>
      <c r="N587" s="63"/>
    </row>
    <row r="588" spans="1:14" x14ac:dyDescent="0.35">
      <c r="A588" t="s">
        <v>516</v>
      </c>
      <c r="B588" t="s">
        <v>809</v>
      </c>
      <c r="C588" s="53"/>
      <c r="D588" s="54"/>
      <c r="E588" s="53"/>
      <c r="F588" s="55"/>
      <c r="G588" s="53"/>
      <c r="H588" s="57"/>
      <c r="I588" s="56"/>
      <c r="J588" s="56"/>
      <c r="K588" s="67"/>
      <c r="L588" s="62">
        <v>588</v>
      </c>
      <c r="M588" s="62" t="b">
        <f t="shared" si="9"/>
        <v>1</v>
      </c>
      <c r="N588" s="63"/>
    </row>
    <row r="589" spans="1:14" x14ac:dyDescent="0.35">
      <c r="A589" t="s">
        <v>810</v>
      </c>
      <c r="B589" t="s">
        <v>811</v>
      </c>
      <c r="C589" s="53"/>
      <c r="D589" s="54"/>
      <c r="E589" s="53"/>
      <c r="F589" s="55"/>
      <c r="G589" s="53"/>
      <c r="H589" s="57"/>
      <c r="I589" s="56"/>
      <c r="J589" s="56"/>
      <c r="K589" s="67"/>
      <c r="L589" s="62">
        <v>589</v>
      </c>
      <c r="M589" s="62" t="b">
        <f t="shared" si="9"/>
        <v>1</v>
      </c>
      <c r="N589" s="63"/>
    </row>
    <row r="590" spans="1:14" x14ac:dyDescent="0.35">
      <c r="A590" t="s">
        <v>230</v>
      </c>
      <c r="B590" t="s">
        <v>231</v>
      </c>
      <c r="C590" s="53"/>
      <c r="D590" s="54"/>
      <c r="E590" s="53"/>
      <c r="F590" s="55"/>
      <c r="G590" s="53"/>
      <c r="H590" s="57"/>
      <c r="I590" s="56"/>
      <c r="J590" s="56"/>
      <c r="K590" s="67"/>
      <c r="L590" s="62">
        <v>590</v>
      </c>
      <c r="M590" s="62" t="b">
        <f t="shared" si="9"/>
        <v>1</v>
      </c>
      <c r="N590" s="63"/>
    </row>
    <row r="591" spans="1:14" x14ac:dyDescent="0.35">
      <c r="A591" t="s">
        <v>812</v>
      </c>
      <c r="B591" t="s">
        <v>813</v>
      </c>
      <c r="C591" s="53"/>
      <c r="D591" s="54"/>
      <c r="E591" s="53"/>
      <c r="F591" s="55"/>
      <c r="G591" s="53"/>
      <c r="H591" s="57"/>
      <c r="I591" s="56"/>
      <c r="J591" s="56"/>
      <c r="K591" s="67"/>
      <c r="L591" s="62">
        <v>591</v>
      </c>
      <c r="M591" s="62" t="b">
        <f t="shared" si="9"/>
        <v>1</v>
      </c>
      <c r="N591" s="63"/>
    </row>
    <row r="592" spans="1:14" x14ac:dyDescent="0.35">
      <c r="A592" t="s">
        <v>812</v>
      </c>
      <c r="B592" t="s">
        <v>813</v>
      </c>
      <c r="C592" s="53"/>
      <c r="D592" s="54"/>
      <c r="E592" s="53"/>
      <c r="F592" s="55"/>
      <c r="G592" s="53"/>
      <c r="H592" s="57"/>
      <c r="I592" s="56"/>
      <c r="J592" s="56"/>
      <c r="K592" s="67"/>
      <c r="L592" s="62">
        <v>592</v>
      </c>
      <c r="M592" s="62" t="b">
        <f t="shared" si="9"/>
        <v>1</v>
      </c>
      <c r="N592" s="63"/>
    </row>
    <row r="593" spans="1:14" x14ac:dyDescent="0.35">
      <c r="A593" t="s">
        <v>814</v>
      </c>
      <c r="B593" t="s">
        <v>815</v>
      </c>
      <c r="C593" s="53"/>
      <c r="D593" s="54"/>
      <c r="E593" s="53"/>
      <c r="F593" s="55"/>
      <c r="G593" s="53"/>
      <c r="H593" s="57"/>
      <c r="I593" s="56"/>
      <c r="J593" s="56"/>
      <c r="K593" s="67"/>
      <c r="L593" s="62">
        <v>593</v>
      </c>
      <c r="M593" s="62" t="b">
        <f t="shared" si="9"/>
        <v>1</v>
      </c>
      <c r="N593" s="63"/>
    </row>
    <row r="594" spans="1:14" x14ac:dyDescent="0.35">
      <c r="A594" t="s">
        <v>814</v>
      </c>
      <c r="B594" t="s">
        <v>612</v>
      </c>
      <c r="C594" s="53"/>
      <c r="D594" s="54"/>
      <c r="E594" s="53"/>
      <c r="F594" s="55"/>
      <c r="G594" s="53"/>
      <c r="H594" s="57"/>
      <c r="I594" s="56"/>
      <c r="J594" s="56"/>
      <c r="K594" s="67"/>
      <c r="L594" s="62">
        <v>594</v>
      </c>
      <c r="M594" s="62" t="b">
        <f t="shared" si="9"/>
        <v>1</v>
      </c>
      <c r="N594" s="63"/>
    </row>
    <row r="595" spans="1:14" x14ac:dyDescent="0.35">
      <c r="A595" t="s">
        <v>816</v>
      </c>
      <c r="B595" t="s">
        <v>817</v>
      </c>
      <c r="C595" s="53"/>
      <c r="D595" s="54"/>
      <c r="E595" s="53"/>
      <c r="F595" s="55"/>
      <c r="G595" s="53"/>
      <c r="H595" s="57"/>
      <c r="I595" s="56"/>
      <c r="J595" s="56"/>
      <c r="K595" s="67"/>
      <c r="L595" s="62">
        <v>595</v>
      </c>
      <c r="M595" s="62" t="b">
        <f t="shared" si="9"/>
        <v>1</v>
      </c>
      <c r="N595" s="63"/>
    </row>
    <row r="596" spans="1:14" x14ac:dyDescent="0.35">
      <c r="A596" t="s">
        <v>516</v>
      </c>
      <c r="B596" t="s">
        <v>654</v>
      </c>
      <c r="C596" s="53"/>
      <c r="D596" s="54"/>
      <c r="E596" s="53"/>
      <c r="F596" s="55"/>
      <c r="G596" s="53"/>
      <c r="H596" s="57"/>
      <c r="I596" s="56"/>
      <c r="J596" s="56"/>
      <c r="K596" s="67"/>
      <c r="L596" s="62">
        <v>596</v>
      </c>
      <c r="M596" s="62" t="b">
        <f t="shared" si="9"/>
        <v>1</v>
      </c>
      <c r="N596" s="63"/>
    </row>
    <row r="597" spans="1:14" x14ac:dyDescent="0.35">
      <c r="A597" t="s">
        <v>818</v>
      </c>
      <c r="B597" t="s">
        <v>426</v>
      </c>
      <c r="C597" s="53"/>
      <c r="D597" s="54"/>
      <c r="E597" s="53"/>
      <c r="F597" s="55"/>
      <c r="G597" s="53"/>
      <c r="H597" s="57"/>
      <c r="I597" s="56"/>
      <c r="J597" s="56"/>
      <c r="K597" s="67"/>
      <c r="L597" s="62">
        <v>597</v>
      </c>
      <c r="M597" s="62" t="b">
        <f t="shared" si="9"/>
        <v>1</v>
      </c>
      <c r="N597" s="63"/>
    </row>
    <row r="598" spans="1:14" x14ac:dyDescent="0.35">
      <c r="A598" t="s">
        <v>818</v>
      </c>
      <c r="B598" t="s">
        <v>819</v>
      </c>
      <c r="C598" s="53"/>
      <c r="D598" s="54"/>
      <c r="E598" s="53"/>
      <c r="F598" s="55"/>
      <c r="G598" s="53"/>
      <c r="H598" s="57"/>
      <c r="I598" s="56"/>
      <c r="J598" s="56"/>
      <c r="K598" s="67"/>
      <c r="L598" s="62">
        <v>598</v>
      </c>
      <c r="M598" s="62" t="b">
        <f t="shared" si="9"/>
        <v>1</v>
      </c>
      <c r="N598" s="63"/>
    </row>
    <row r="599" spans="1:14" x14ac:dyDescent="0.35">
      <c r="A599" t="s">
        <v>818</v>
      </c>
      <c r="B599" t="s">
        <v>820</v>
      </c>
      <c r="C599" s="53"/>
      <c r="D599" s="54"/>
      <c r="E599" s="53"/>
      <c r="F599" s="55"/>
      <c r="G599" s="53"/>
      <c r="H599" s="57"/>
      <c r="I599" s="56"/>
      <c r="J599" s="56"/>
      <c r="K599" s="67"/>
      <c r="L599" s="62">
        <v>599</v>
      </c>
      <c r="M599" s="62" t="b">
        <f t="shared" si="9"/>
        <v>1</v>
      </c>
      <c r="N599" s="63"/>
    </row>
    <row r="600" spans="1:14" x14ac:dyDescent="0.35">
      <c r="A600" t="s">
        <v>818</v>
      </c>
      <c r="B600" t="s">
        <v>821</v>
      </c>
      <c r="C600" s="53"/>
      <c r="D600" s="54"/>
      <c r="E600" s="53"/>
      <c r="F600" s="55"/>
      <c r="G600" s="53"/>
      <c r="H600" s="57"/>
      <c r="I600" s="56"/>
      <c r="J600" s="56"/>
      <c r="K600" s="67"/>
      <c r="L600" s="62">
        <v>600</v>
      </c>
      <c r="M600" s="62" t="b">
        <f t="shared" si="9"/>
        <v>1</v>
      </c>
      <c r="N600" s="63"/>
    </row>
    <row r="601" spans="1:14" x14ac:dyDescent="0.35">
      <c r="A601" t="s">
        <v>822</v>
      </c>
      <c r="B601" t="s">
        <v>823</v>
      </c>
      <c r="C601" s="53"/>
      <c r="D601" s="54"/>
      <c r="E601" s="53"/>
      <c r="F601" s="55"/>
      <c r="G601" s="53"/>
      <c r="H601" s="57"/>
      <c r="I601" s="56"/>
      <c r="J601" s="56"/>
      <c r="K601" s="67"/>
      <c r="L601" s="62">
        <v>601</v>
      </c>
      <c r="M601" s="62" t="b">
        <f t="shared" si="9"/>
        <v>1</v>
      </c>
      <c r="N601" s="63"/>
    </row>
    <row r="602" spans="1:14" x14ac:dyDescent="0.35">
      <c r="A602" t="s">
        <v>822</v>
      </c>
      <c r="B602" t="s">
        <v>824</v>
      </c>
      <c r="C602" s="53"/>
      <c r="D602" s="54"/>
      <c r="E602" s="53"/>
      <c r="F602" s="55"/>
      <c r="G602" s="53"/>
      <c r="H602" s="57"/>
      <c r="I602" s="56"/>
      <c r="J602" s="56"/>
      <c r="K602" s="67"/>
      <c r="L602" s="62">
        <v>602</v>
      </c>
      <c r="M602" s="62" t="b">
        <f t="shared" si="9"/>
        <v>1</v>
      </c>
      <c r="N602" s="63"/>
    </row>
    <row r="603" spans="1:14" x14ac:dyDescent="0.35">
      <c r="A603" t="s">
        <v>822</v>
      </c>
      <c r="B603" t="s">
        <v>825</v>
      </c>
      <c r="C603" s="53"/>
      <c r="D603" s="54"/>
      <c r="E603" s="53"/>
      <c r="F603" s="55"/>
      <c r="G603" s="53"/>
      <c r="H603" s="57"/>
      <c r="I603" s="56"/>
      <c r="J603" s="56"/>
      <c r="K603" s="67"/>
      <c r="L603" s="62">
        <v>603</v>
      </c>
      <c r="M603" s="62" t="b">
        <f t="shared" si="9"/>
        <v>1</v>
      </c>
      <c r="N603" s="63"/>
    </row>
    <row r="604" spans="1:14" x14ac:dyDescent="0.35">
      <c r="A604" t="s">
        <v>822</v>
      </c>
      <c r="B604" t="s">
        <v>434</v>
      </c>
      <c r="C604" s="53"/>
      <c r="D604" s="54"/>
      <c r="E604" s="53"/>
      <c r="F604" s="55"/>
      <c r="G604" s="53"/>
      <c r="H604" s="57"/>
      <c r="I604" s="56"/>
      <c r="J604" s="56"/>
      <c r="K604" s="67"/>
      <c r="L604" s="62">
        <v>604</v>
      </c>
      <c r="M604" s="62" t="b">
        <f t="shared" si="9"/>
        <v>1</v>
      </c>
      <c r="N604" s="63"/>
    </row>
    <row r="605" spans="1:14" x14ac:dyDescent="0.35">
      <c r="A605" t="s">
        <v>822</v>
      </c>
      <c r="B605" t="s">
        <v>826</v>
      </c>
      <c r="C605" s="53"/>
      <c r="D605" s="54"/>
      <c r="E605" s="53"/>
      <c r="F605" s="55"/>
      <c r="G605" s="53"/>
      <c r="H605" s="57"/>
      <c r="I605" s="56"/>
      <c r="J605" s="56"/>
      <c r="K605" s="67"/>
      <c r="L605" s="62">
        <v>605</v>
      </c>
      <c r="M605" s="62" t="b">
        <f t="shared" si="9"/>
        <v>1</v>
      </c>
      <c r="N605" s="63"/>
    </row>
    <row r="606" spans="1:14" x14ac:dyDescent="0.35">
      <c r="A606" t="s">
        <v>822</v>
      </c>
      <c r="B606" t="s">
        <v>827</v>
      </c>
      <c r="C606" s="53"/>
      <c r="D606" s="54"/>
      <c r="E606" s="53"/>
      <c r="F606" s="55"/>
      <c r="G606" s="53"/>
      <c r="H606" s="57"/>
      <c r="I606" s="56"/>
      <c r="J606" s="56"/>
      <c r="K606" s="67"/>
      <c r="L606" s="62">
        <v>606</v>
      </c>
      <c r="M606" s="62" t="b">
        <f t="shared" si="9"/>
        <v>1</v>
      </c>
      <c r="N606" s="63"/>
    </row>
    <row r="607" spans="1:14" x14ac:dyDescent="0.35">
      <c r="A607" t="s">
        <v>828</v>
      </c>
      <c r="B607" t="s">
        <v>829</v>
      </c>
      <c r="C607" s="53"/>
      <c r="D607" s="54"/>
      <c r="E607" s="53"/>
      <c r="F607" s="55"/>
      <c r="G607" s="53"/>
      <c r="H607" s="57"/>
      <c r="I607" s="56"/>
      <c r="J607" s="56"/>
      <c r="K607" s="67"/>
      <c r="L607" s="62">
        <v>607</v>
      </c>
      <c r="M607" s="62" t="b">
        <f t="shared" si="9"/>
        <v>1</v>
      </c>
      <c r="N607" s="63"/>
    </row>
    <row r="608" spans="1:14" x14ac:dyDescent="0.35">
      <c r="A608" t="s">
        <v>828</v>
      </c>
      <c r="B608" t="s">
        <v>830</v>
      </c>
      <c r="C608" s="53"/>
      <c r="D608" s="54"/>
      <c r="E608" s="53"/>
      <c r="F608" s="55"/>
      <c r="G608" s="53"/>
      <c r="H608" s="57"/>
      <c r="I608" s="56"/>
      <c r="J608" s="56"/>
      <c r="K608" s="67"/>
      <c r="L608" s="62">
        <v>608</v>
      </c>
      <c r="M608" s="62" t="b">
        <f t="shared" si="9"/>
        <v>1</v>
      </c>
      <c r="N608" s="63"/>
    </row>
    <row r="609" spans="1:14" x14ac:dyDescent="0.35">
      <c r="A609" t="s">
        <v>586</v>
      </c>
      <c r="B609" t="s">
        <v>831</v>
      </c>
      <c r="C609" s="53"/>
      <c r="D609" s="54"/>
      <c r="E609" s="53"/>
      <c r="F609" s="55"/>
      <c r="G609" s="53"/>
      <c r="H609" s="57"/>
      <c r="I609" s="56"/>
      <c r="J609" s="56"/>
      <c r="K609" s="67"/>
      <c r="L609" s="62">
        <v>609</v>
      </c>
      <c r="M609" s="62" t="b">
        <f t="shared" si="9"/>
        <v>1</v>
      </c>
      <c r="N609" s="63"/>
    </row>
    <row r="610" spans="1:14" x14ac:dyDescent="0.35">
      <c r="A610" t="s">
        <v>832</v>
      </c>
      <c r="B610" t="s">
        <v>576</v>
      </c>
      <c r="C610" s="53"/>
      <c r="D610" s="54"/>
      <c r="E610" s="53"/>
      <c r="F610" s="55"/>
      <c r="G610" s="53"/>
      <c r="H610" s="57"/>
      <c r="I610" s="56"/>
      <c r="J610" s="56"/>
      <c r="K610" s="67"/>
      <c r="L610" s="62">
        <v>610</v>
      </c>
      <c r="M610" s="62" t="b">
        <f t="shared" si="9"/>
        <v>1</v>
      </c>
      <c r="N610" s="63"/>
    </row>
    <row r="611" spans="1:14" x14ac:dyDescent="0.35">
      <c r="A611" t="s">
        <v>833</v>
      </c>
      <c r="B611" t="s">
        <v>834</v>
      </c>
      <c r="C611" s="53"/>
      <c r="D611" s="54"/>
      <c r="E611" s="53"/>
      <c r="F611" s="55"/>
      <c r="G611" s="53"/>
      <c r="H611" s="57"/>
      <c r="I611" s="56"/>
      <c r="J611" s="56"/>
      <c r="K611" s="67"/>
      <c r="L611" s="62">
        <v>611</v>
      </c>
      <c r="M611" s="62" t="b">
        <f t="shared" si="9"/>
        <v>1</v>
      </c>
      <c r="N611" s="63"/>
    </row>
    <row r="612" spans="1:14" x14ac:dyDescent="0.35">
      <c r="A612" t="s">
        <v>833</v>
      </c>
      <c r="B612" t="s">
        <v>835</v>
      </c>
      <c r="C612" s="53"/>
      <c r="D612" s="54"/>
      <c r="E612" s="53"/>
      <c r="F612" s="55"/>
      <c r="G612" s="53"/>
      <c r="H612" s="57"/>
      <c r="I612" s="56"/>
      <c r="J612" s="56"/>
      <c r="K612" s="67"/>
      <c r="L612" s="62">
        <v>612</v>
      </c>
      <c r="M612" s="62" t="b">
        <f t="shared" si="9"/>
        <v>1</v>
      </c>
      <c r="N612" s="63"/>
    </row>
    <row r="613" spans="1:14" x14ac:dyDescent="0.35">
      <c r="A613" t="s">
        <v>321</v>
      </c>
      <c r="B613" t="s">
        <v>635</v>
      </c>
      <c r="C613" s="53"/>
      <c r="D613" s="54"/>
      <c r="E613" s="53"/>
      <c r="F613" s="55"/>
      <c r="G613" s="53"/>
      <c r="H613" s="57"/>
      <c r="I613" s="56"/>
      <c r="J613" s="56"/>
      <c r="K613" s="67"/>
      <c r="L613" s="62">
        <v>613</v>
      </c>
      <c r="M613" s="62" t="b">
        <f t="shared" si="9"/>
        <v>1</v>
      </c>
      <c r="N613" s="63"/>
    </row>
    <row r="614" spans="1:14" x14ac:dyDescent="0.35">
      <c r="A614" t="s">
        <v>836</v>
      </c>
      <c r="B614" t="s">
        <v>837</v>
      </c>
      <c r="C614" s="53"/>
      <c r="D614" s="54"/>
      <c r="E614" s="53"/>
      <c r="F614" s="55"/>
      <c r="G614" s="53"/>
      <c r="H614" s="57"/>
      <c r="I614" s="56"/>
      <c r="J614" s="56"/>
      <c r="K614" s="67"/>
      <c r="L614" s="62">
        <v>614</v>
      </c>
      <c r="M614" s="62" t="b">
        <f t="shared" si="9"/>
        <v>1</v>
      </c>
      <c r="N614" s="63"/>
    </row>
    <row r="615" spans="1:14" x14ac:dyDescent="0.35">
      <c r="A615" t="s">
        <v>836</v>
      </c>
      <c r="B615" t="s">
        <v>838</v>
      </c>
      <c r="C615" s="53"/>
      <c r="D615" s="54"/>
      <c r="E615" s="53"/>
      <c r="F615" s="55"/>
      <c r="G615" s="53"/>
      <c r="H615" s="57"/>
      <c r="I615" s="56"/>
      <c r="J615" s="56"/>
      <c r="K615" s="67"/>
      <c r="L615" s="62">
        <v>615</v>
      </c>
      <c r="M615" s="62" t="b">
        <f t="shared" si="9"/>
        <v>1</v>
      </c>
      <c r="N615" s="63"/>
    </row>
    <row r="616" spans="1:14" x14ac:dyDescent="0.35">
      <c r="A616" t="s">
        <v>836</v>
      </c>
      <c r="B616" t="s">
        <v>839</v>
      </c>
      <c r="C616" s="53"/>
      <c r="D616" s="54"/>
      <c r="E616" s="53"/>
      <c r="F616" s="55"/>
      <c r="G616" s="53"/>
      <c r="H616" s="57"/>
      <c r="I616" s="56"/>
      <c r="J616" s="56"/>
      <c r="K616" s="67"/>
      <c r="L616" s="62">
        <v>616</v>
      </c>
      <c r="M616" s="62" t="b">
        <f t="shared" si="9"/>
        <v>1</v>
      </c>
      <c r="N616" s="63"/>
    </row>
    <row r="617" spans="1:14" x14ac:dyDescent="0.35">
      <c r="A617" t="s">
        <v>836</v>
      </c>
      <c r="B617" t="s">
        <v>840</v>
      </c>
      <c r="C617" s="53"/>
      <c r="D617" s="54"/>
      <c r="E617" s="53"/>
      <c r="F617" s="55"/>
      <c r="G617" s="53"/>
      <c r="H617" s="57"/>
      <c r="I617" s="56"/>
      <c r="J617" s="56"/>
      <c r="K617" s="67"/>
      <c r="L617" s="62">
        <v>617</v>
      </c>
      <c r="M617" s="62" t="b">
        <f t="shared" si="9"/>
        <v>1</v>
      </c>
      <c r="N617" s="63"/>
    </row>
    <row r="618" spans="1:14" x14ac:dyDescent="0.35">
      <c r="A618" t="s">
        <v>836</v>
      </c>
      <c r="B618" t="s">
        <v>841</v>
      </c>
      <c r="C618" s="53"/>
      <c r="D618" s="54"/>
      <c r="E618" s="53"/>
      <c r="F618" s="55"/>
      <c r="G618" s="53"/>
      <c r="H618" s="57"/>
      <c r="I618" s="56"/>
      <c r="J618" s="56"/>
      <c r="K618" s="67"/>
      <c r="L618" s="62">
        <v>618</v>
      </c>
      <c r="M618" s="62" t="b">
        <f t="shared" si="9"/>
        <v>1</v>
      </c>
      <c r="N618" s="63"/>
    </row>
    <row r="619" spans="1:14" x14ac:dyDescent="0.35">
      <c r="A619" t="s">
        <v>836</v>
      </c>
      <c r="B619" t="s">
        <v>842</v>
      </c>
      <c r="C619" s="53"/>
      <c r="D619" s="54"/>
      <c r="E619" s="53"/>
      <c r="F619" s="55"/>
      <c r="G619" s="53"/>
      <c r="H619" s="57"/>
      <c r="I619" s="56"/>
      <c r="J619" s="56"/>
      <c r="K619" s="67"/>
      <c r="L619" s="62">
        <v>619</v>
      </c>
      <c r="M619" s="62" t="b">
        <f t="shared" si="9"/>
        <v>1</v>
      </c>
      <c r="N619" s="63"/>
    </row>
    <row r="620" spans="1:14" x14ac:dyDescent="0.35">
      <c r="A620" t="s">
        <v>843</v>
      </c>
      <c r="B620" t="s">
        <v>844</v>
      </c>
      <c r="C620" s="53"/>
      <c r="D620" s="54"/>
      <c r="E620" s="53"/>
      <c r="F620" s="55"/>
      <c r="G620" s="53"/>
      <c r="H620" s="57"/>
      <c r="I620" s="56"/>
      <c r="J620" s="56"/>
      <c r="K620" s="67"/>
      <c r="L620" s="62">
        <v>620</v>
      </c>
      <c r="M620" s="62" t="b">
        <f t="shared" si="9"/>
        <v>1</v>
      </c>
      <c r="N620" s="63"/>
    </row>
    <row r="621" spans="1:14" x14ac:dyDescent="0.35">
      <c r="A621" t="s">
        <v>845</v>
      </c>
      <c r="B621" t="s">
        <v>846</v>
      </c>
      <c r="C621" s="53"/>
      <c r="D621" s="54"/>
      <c r="E621" s="53"/>
      <c r="F621" s="55"/>
      <c r="G621" s="53"/>
      <c r="H621" s="57"/>
      <c r="I621" s="56"/>
      <c r="J621" s="56"/>
      <c r="K621" s="67"/>
      <c r="L621" s="62">
        <v>621</v>
      </c>
      <c r="M621" s="62" t="b">
        <f t="shared" si="9"/>
        <v>1</v>
      </c>
      <c r="N621" s="63"/>
    </row>
    <row r="622" spans="1:14" x14ac:dyDescent="0.35">
      <c r="A622" t="s">
        <v>230</v>
      </c>
      <c r="B622" t="s">
        <v>231</v>
      </c>
      <c r="C622" s="53"/>
      <c r="D622" s="54"/>
      <c r="E622" s="53"/>
      <c r="F622" s="55"/>
      <c r="G622" s="53"/>
      <c r="H622" s="57"/>
      <c r="I622" s="56"/>
      <c r="J622" s="56"/>
      <c r="K622" s="67"/>
      <c r="L622" s="62">
        <v>622</v>
      </c>
      <c r="M622" s="62" t="b">
        <f t="shared" si="9"/>
        <v>1</v>
      </c>
      <c r="N622" s="63"/>
    </row>
    <row r="623" spans="1:14" x14ac:dyDescent="0.35">
      <c r="A623" t="s">
        <v>230</v>
      </c>
      <c r="B623" t="s">
        <v>847</v>
      </c>
      <c r="C623" s="53"/>
      <c r="D623" s="54"/>
      <c r="E623" s="53"/>
      <c r="F623" s="55"/>
      <c r="G623" s="53"/>
      <c r="H623" s="57"/>
      <c r="I623" s="56"/>
      <c r="J623" s="56"/>
      <c r="K623" s="67"/>
      <c r="L623" s="62">
        <v>623</v>
      </c>
      <c r="M623" s="62" t="b">
        <f t="shared" si="9"/>
        <v>1</v>
      </c>
      <c r="N623" s="63"/>
    </row>
    <row r="624" spans="1:14" x14ac:dyDescent="0.35">
      <c r="A624" t="s">
        <v>230</v>
      </c>
      <c r="B624" t="s">
        <v>848</v>
      </c>
      <c r="C624" s="53"/>
      <c r="D624" s="54"/>
      <c r="E624" s="53"/>
      <c r="F624" s="55"/>
      <c r="G624" s="53"/>
      <c r="H624" s="57"/>
      <c r="I624" s="56"/>
      <c r="J624" s="56"/>
      <c r="K624" s="67"/>
      <c r="L624" s="62">
        <v>624</v>
      </c>
      <c r="M624" s="62" t="b">
        <f t="shared" si="9"/>
        <v>1</v>
      </c>
      <c r="N624" s="63"/>
    </row>
    <row r="625" spans="1:14" x14ac:dyDescent="0.35">
      <c r="A625" t="s">
        <v>230</v>
      </c>
      <c r="B625" t="s">
        <v>641</v>
      </c>
      <c r="C625" s="53"/>
      <c r="D625" s="54"/>
      <c r="E625" s="53"/>
      <c r="F625" s="55"/>
      <c r="G625" s="53"/>
      <c r="H625" s="57"/>
      <c r="I625" s="56"/>
      <c r="J625" s="56"/>
      <c r="K625" s="67"/>
      <c r="L625" s="62">
        <v>625</v>
      </c>
      <c r="M625" s="62" t="b">
        <f t="shared" si="9"/>
        <v>1</v>
      </c>
      <c r="N625" s="63"/>
    </row>
    <row r="626" spans="1:14" x14ac:dyDescent="0.35">
      <c r="A626" t="s">
        <v>309</v>
      </c>
      <c r="B626" t="s">
        <v>312</v>
      </c>
      <c r="C626" s="53"/>
      <c r="D626" s="54"/>
      <c r="E626" s="53"/>
      <c r="F626" s="55"/>
      <c r="G626" s="53"/>
      <c r="H626" s="57"/>
      <c r="I626" s="56"/>
      <c r="J626" s="56"/>
      <c r="K626" s="67"/>
      <c r="L626" s="62">
        <v>626</v>
      </c>
      <c r="M626" s="62" t="b">
        <f t="shared" si="9"/>
        <v>1</v>
      </c>
      <c r="N626" s="63"/>
    </row>
    <row r="627" spans="1:14" x14ac:dyDescent="0.35">
      <c r="A627" t="s">
        <v>309</v>
      </c>
      <c r="B627" t="s">
        <v>339</v>
      </c>
      <c r="C627" s="53"/>
      <c r="D627" s="54"/>
      <c r="E627" s="53"/>
      <c r="F627" s="55"/>
      <c r="G627" s="53"/>
      <c r="H627" s="57"/>
      <c r="I627" s="56"/>
      <c r="J627" s="56"/>
      <c r="K627" s="67"/>
      <c r="L627" s="62">
        <v>627</v>
      </c>
      <c r="M627" s="62" t="b">
        <f t="shared" si="9"/>
        <v>1</v>
      </c>
      <c r="N627" s="63"/>
    </row>
    <row r="628" spans="1:14" x14ac:dyDescent="0.35">
      <c r="A628" t="s">
        <v>849</v>
      </c>
      <c r="B628" t="s">
        <v>496</v>
      </c>
      <c r="C628" s="53"/>
      <c r="D628" s="54"/>
      <c r="E628" s="53"/>
      <c r="F628" s="55"/>
      <c r="G628" s="53"/>
      <c r="H628" s="57"/>
      <c r="I628" s="56"/>
      <c r="J628" s="56"/>
      <c r="K628" s="67"/>
      <c r="L628" s="62">
        <v>628</v>
      </c>
      <c r="M628" s="62" t="b">
        <f t="shared" si="9"/>
        <v>1</v>
      </c>
      <c r="N628" s="63"/>
    </row>
    <row r="629" spans="1:14" x14ac:dyDescent="0.35">
      <c r="A629" t="s">
        <v>850</v>
      </c>
      <c r="B629" t="s">
        <v>851</v>
      </c>
      <c r="C629" s="53"/>
      <c r="D629" s="54"/>
      <c r="E629" s="53"/>
      <c r="F629" s="55"/>
      <c r="G629" s="53"/>
      <c r="H629" s="57"/>
      <c r="I629" s="56"/>
      <c r="J629" s="56"/>
      <c r="K629" s="67"/>
      <c r="L629" s="62">
        <v>629</v>
      </c>
      <c r="M629" s="62" t="b">
        <f t="shared" si="9"/>
        <v>1</v>
      </c>
      <c r="N629" s="63"/>
    </row>
    <row r="630" spans="1:14" x14ac:dyDescent="0.35">
      <c r="A630" t="s">
        <v>850</v>
      </c>
      <c r="B630" t="s">
        <v>852</v>
      </c>
      <c r="C630" s="53"/>
      <c r="D630" s="54"/>
      <c r="E630" s="53"/>
      <c r="F630" s="55"/>
      <c r="G630" s="53"/>
      <c r="H630" s="57"/>
      <c r="I630" s="56"/>
      <c r="J630" s="56"/>
      <c r="K630" s="67"/>
      <c r="L630" s="62">
        <v>630</v>
      </c>
      <c r="M630" s="62" t="b">
        <f t="shared" si="9"/>
        <v>1</v>
      </c>
      <c r="N630" s="63"/>
    </row>
    <row r="631" spans="1:14" x14ac:dyDescent="0.35">
      <c r="A631" t="s">
        <v>850</v>
      </c>
      <c r="B631" t="s">
        <v>853</v>
      </c>
      <c r="C631" s="53"/>
      <c r="D631" s="54"/>
      <c r="E631" s="53"/>
      <c r="F631" s="55"/>
      <c r="G631" s="53"/>
      <c r="H631" s="57"/>
      <c r="I631" s="56"/>
      <c r="J631" s="56"/>
      <c r="K631" s="67"/>
      <c r="L631" s="62">
        <v>631</v>
      </c>
      <c r="M631" s="62" t="b">
        <f t="shared" si="9"/>
        <v>1</v>
      </c>
      <c r="N631" s="63"/>
    </row>
    <row r="632" spans="1:14" x14ac:dyDescent="0.35">
      <c r="A632" t="s">
        <v>850</v>
      </c>
      <c r="B632" t="s">
        <v>854</v>
      </c>
      <c r="C632" s="53"/>
      <c r="D632" s="54"/>
      <c r="E632" s="53"/>
      <c r="F632" s="55"/>
      <c r="G632" s="53"/>
      <c r="H632" s="57"/>
      <c r="I632" s="56"/>
      <c r="J632" s="56"/>
      <c r="K632" s="67"/>
      <c r="L632" s="62">
        <v>632</v>
      </c>
      <c r="M632" s="62" t="b">
        <f t="shared" si="9"/>
        <v>1</v>
      </c>
      <c r="N632" s="63"/>
    </row>
    <row r="633" spans="1:14" x14ac:dyDescent="0.35">
      <c r="A633" t="s">
        <v>850</v>
      </c>
      <c r="B633" t="s">
        <v>855</v>
      </c>
      <c r="C633" s="53"/>
      <c r="D633" s="54"/>
      <c r="E633" s="53"/>
      <c r="F633" s="55"/>
      <c r="G633" s="53"/>
      <c r="H633" s="57"/>
      <c r="I633" s="56"/>
      <c r="J633" s="56"/>
      <c r="K633" s="67"/>
      <c r="L633" s="62">
        <v>633</v>
      </c>
      <c r="M633" s="62" t="b">
        <f t="shared" si="9"/>
        <v>1</v>
      </c>
      <c r="N633" s="63"/>
    </row>
    <row r="634" spans="1:14" x14ac:dyDescent="0.35">
      <c r="A634" t="s">
        <v>850</v>
      </c>
      <c r="B634" t="s">
        <v>856</v>
      </c>
      <c r="C634" s="53"/>
      <c r="D634" s="54"/>
      <c r="E634" s="53"/>
      <c r="F634" s="55"/>
      <c r="G634" s="53"/>
      <c r="H634" s="57"/>
      <c r="I634" s="56"/>
      <c r="J634" s="56"/>
      <c r="K634" s="67"/>
      <c r="L634" s="62">
        <v>634</v>
      </c>
      <c r="M634" s="62" t="b">
        <f t="shared" si="9"/>
        <v>1</v>
      </c>
      <c r="N634" s="63"/>
    </row>
    <row r="635" spans="1:14" x14ac:dyDescent="0.35">
      <c r="A635" t="s">
        <v>850</v>
      </c>
      <c r="B635" t="s">
        <v>857</v>
      </c>
      <c r="C635" s="53"/>
      <c r="D635" s="54"/>
      <c r="E635" s="53"/>
      <c r="F635" s="55"/>
      <c r="G635" s="53"/>
      <c r="H635" s="57"/>
      <c r="I635" s="56"/>
      <c r="J635" s="56"/>
      <c r="K635" s="67"/>
      <c r="L635" s="62">
        <v>635</v>
      </c>
      <c r="M635" s="62" t="b">
        <f t="shared" si="9"/>
        <v>1</v>
      </c>
      <c r="N635" s="63"/>
    </row>
    <row r="636" spans="1:14" x14ac:dyDescent="0.35">
      <c r="A636" t="s">
        <v>850</v>
      </c>
      <c r="B636" t="s">
        <v>858</v>
      </c>
      <c r="C636" s="53"/>
      <c r="D636" s="54"/>
      <c r="E636" s="53"/>
      <c r="F636" s="55"/>
      <c r="G636" s="53"/>
      <c r="H636" s="57"/>
      <c r="I636" s="56"/>
      <c r="J636" s="56"/>
      <c r="K636" s="67"/>
      <c r="L636" s="62">
        <v>636</v>
      </c>
      <c r="M636" s="62" t="b">
        <f t="shared" si="9"/>
        <v>1</v>
      </c>
      <c r="N636" s="63"/>
    </row>
    <row r="637" spans="1:14" x14ac:dyDescent="0.35">
      <c r="A637" t="s">
        <v>850</v>
      </c>
      <c r="B637" t="s">
        <v>859</v>
      </c>
      <c r="C637" s="53"/>
      <c r="D637" s="54"/>
      <c r="E637" s="53"/>
      <c r="F637" s="55"/>
      <c r="G637" s="53"/>
      <c r="H637" s="57"/>
      <c r="I637" s="56"/>
      <c r="J637" s="56"/>
      <c r="K637" s="67"/>
      <c r="L637" s="62">
        <v>637</v>
      </c>
      <c r="M637" s="62" t="b">
        <f t="shared" si="9"/>
        <v>1</v>
      </c>
      <c r="N637" s="63"/>
    </row>
    <row r="638" spans="1:14" x14ac:dyDescent="0.35">
      <c r="A638" t="s">
        <v>860</v>
      </c>
      <c r="B638" t="s">
        <v>861</v>
      </c>
      <c r="C638" s="53"/>
      <c r="D638" s="54"/>
      <c r="E638" s="53"/>
      <c r="F638" s="55"/>
      <c r="G638" s="53"/>
      <c r="H638" s="57"/>
      <c r="I638" s="56"/>
      <c r="J638" s="56"/>
      <c r="K638" s="67"/>
      <c r="L638" s="62">
        <v>638</v>
      </c>
      <c r="M638" s="62" t="b">
        <f t="shared" si="9"/>
        <v>1</v>
      </c>
      <c r="N638" s="63"/>
    </row>
    <row r="639" spans="1:14" x14ac:dyDescent="0.35">
      <c r="A639" t="s">
        <v>860</v>
      </c>
      <c r="B639" t="s">
        <v>862</v>
      </c>
      <c r="C639" s="53"/>
      <c r="D639" s="54"/>
      <c r="E639" s="53"/>
      <c r="F639" s="55"/>
      <c r="G639" s="53"/>
      <c r="H639" s="57"/>
      <c r="I639" s="56"/>
      <c r="J639" s="56"/>
      <c r="K639" s="67"/>
      <c r="L639" s="62">
        <v>639</v>
      </c>
      <c r="M639" s="62" t="b">
        <f t="shared" si="9"/>
        <v>1</v>
      </c>
      <c r="N639" s="63"/>
    </row>
    <row r="640" spans="1:14" x14ac:dyDescent="0.35">
      <c r="A640" t="s">
        <v>863</v>
      </c>
      <c r="B640" t="s">
        <v>496</v>
      </c>
      <c r="C640" s="53"/>
      <c r="D640" s="54"/>
      <c r="E640" s="53"/>
      <c r="F640" s="55"/>
      <c r="G640" s="53"/>
      <c r="H640" s="57"/>
      <c r="I640" s="56"/>
      <c r="J640" s="56"/>
      <c r="K640" s="67"/>
      <c r="L640" s="62">
        <v>640</v>
      </c>
      <c r="M640" s="62" t="b">
        <f t="shared" si="9"/>
        <v>1</v>
      </c>
      <c r="N640" s="63"/>
    </row>
    <row r="641" spans="1:14" x14ac:dyDescent="0.35">
      <c r="A641" t="s">
        <v>864</v>
      </c>
      <c r="B641" t="s">
        <v>559</v>
      </c>
      <c r="C641" s="53"/>
      <c r="D641" s="54"/>
      <c r="E641" s="53"/>
      <c r="F641" s="55"/>
      <c r="G641" s="53"/>
      <c r="H641" s="57"/>
      <c r="I641" s="56"/>
      <c r="J641" s="56"/>
      <c r="K641" s="67"/>
      <c r="L641" s="62">
        <v>641</v>
      </c>
      <c r="M641" s="62" t="b">
        <f t="shared" si="9"/>
        <v>1</v>
      </c>
      <c r="N641" s="63"/>
    </row>
    <row r="642" spans="1:14" x14ac:dyDescent="0.35">
      <c r="A642" t="s">
        <v>864</v>
      </c>
      <c r="B642" t="s">
        <v>865</v>
      </c>
      <c r="C642" s="53"/>
      <c r="D642" s="54"/>
      <c r="E642" s="53"/>
      <c r="F642" s="55"/>
      <c r="G642" s="53"/>
      <c r="H642" s="57"/>
      <c r="I642" s="56"/>
      <c r="J642" s="56"/>
      <c r="K642" s="67"/>
      <c r="L642" s="62">
        <v>642</v>
      </c>
      <c r="M642" s="62" t="b">
        <f t="shared" si="9"/>
        <v>1</v>
      </c>
      <c r="N642" s="63"/>
    </row>
    <row r="643" spans="1:14" x14ac:dyDescent="0.35">
      <c r="A643" t="s">
        <v>864</v>
      </c>
      <c r="B643" t="s">
        <v>866</v>
      </c>
      <c r="C643" s="53"/>
      <c r="D643" s="54"/>
      <c r="E643" s="53"/>
      <c r="F643" s="55"/>
      <c r="G643" s="53"/>
      <c r="H643" s="57"/>
      <c r="I643" s="56"/>
      <c r="J643" s="56"/>
      <c r="K643" s="67"/>
      <c r="L643" s="62">
        <v>643</v>
      </c>
      <c r="M643" s="62" t="b">
        <f t="shared" ref="M643:M706" si="10" xml:space="preserve"> IF(AND(TRUE), TRUE, FALSE)</f>
        <v>1</v>
      </c>
      <c r="N643" s="63"/>
    </row>
    <row r="644" spans="1:14" x14ac:dyDescent="0.35">
      <c r="A644" t="s">
        <v>867</v>
      </c>
      <c r="B644" t="s">
        <v>868</v>
      </c>
      <c r="C644" s="53"/>
      <c r="D644" s="54"/>
      <c r="E644" s="53"/>
      <c r="F644" s="55"/>
      <c r="G644" s="53"/>
      <c r="H644" s="57"/>
      <c r="I644" s="56"/>
      <c r="J644" s="56"/>
      <c r="K644" s="67"/>
      <c r="L644" s="62">
        <v>644</v>
      </c>
      <c r="M644" s="62" t="b">
        <f t="shared" si="10"/>
        <v>1</v>
      </c>
      <c r="N644" s="63"/>
    </row>
    <row r="645" spans="1:14" x14ac:dyDescent="0.35">
      <c r="A645" t="s">
        <v>869</v>
      </c>
      <c r="B645" t="s">
        <v>444</v>
      </c>
      <c r="C645" s="53"/>
      <c r="D645" s="54"/>
      <c r="E645" s="53"/>
      <c r="F645" s="55"/>
      <c r="G645" s="53"/>
      <c r="H645" s="57"/>
      <c r="I645" s="56"/>
      <c r="J645" s="56"/>
      <c r="K645" s="67"/>
      <c r="L645" s="62">
        <v>645</v>
      </c>
      <c r="M645" s="62" t="b">
        <f t="shared" si="10"/>
        <v>1</v>
      </c>
      <c r="N645" s="63"/>
    </row>
    <row r="646" spans="1:14" x14ac:dyDescent="0.35">
      <c r="A646" t="s">
        <v>870</v>
      </c>
      <c r="B646" t="s">
        <v>871</v>
      </c>
      <c r="C646" s="53"/>
      <c r="D646" s="54"/>
      <c r="E646" s="53"/>
      <c r="F646" s="55"/>
      <c r="G646" s="53"/>
      <c r="H646" s="57"/>
      <c r="I646" s="56"/>
      <c r="J646" s="56"/>
      <c r="K646" s="67"/>
      <c r="L646" s="62">
        <v>646</v>
      </c>
      <c r="M646" s="62" t="b">
        <f t="shared" si="10"/>
        <v>1</v>
      </c>
      <c r="N646" s="63"/>
    </row>
    <row r="647" spans="1:14" x14ac:dyDescent="0.35">
      <c r="A647" t="s">
        <v>872</v>
      </c>
      <c r="B647" t="s">
        <v>873</v>
      </c>
      <c r="C647" s="53"/>
      <c r="D647" s="54"/>
      <c r="E647" s="53"/>
      <c r="F647" s="55"/>
      <c r="G647" s="53"/>
      <c r="H647" s="57"/>
      <c r="I647" s="56"/>
      <c r="J647" s="56"/>
      <c r="K647" s="67"/>
      <c r="L647" s="62">
        <v>647</v>
      </c>
      <c r="M647" s="62" t="b">
        <f t="shared" si="10"/>
        <v>1</v>
      </c>
      <c r="N647" s="63"/>
    </row>
    <row r="648" spans="1:14" x14ac:dyDescent="0.35">
      <c r="A648" t="s">
        <v>872</v>
      </c>
      <c r="B648" t="s">
        <v>874</v>
      </c>
      <c r="C648" s="53"/>
      <c r="D648" s="54"/>
      <c r="E648" s="53"/>
      <c r="F648" s="55"/>
      <c r="G648" s="53"/>
      <c r="H648" s="57"/>
      <c r="I648" s="56"/>
      <c r="J648" s="56"/>
      <c r="K648" s="67"/>
      <c r="L648" s="62">
        <v>648</v>
      </c>
      <c r="M648" s="62" t="b">
        <f t="shared" si="10"/>
        <v>1</v>
      </c>
      <c r="N648" s="63"/>
    </row>
    <row r="649" spans="1:14" x14ac:dyDescent="0.35">
      <c r="A649" t="s">
        <v>864</v>
      </c>
      <c r="B649" t="s">
        <v>559</v>
      </c>
      <c r="C649" s="53"/>
      <c r="D649" s="54"/>
      <c r="E649" s="53"/>
      <c r="F649" s="55"/>
      <c r="G649" s="53"/>
      <c r="H649" s="57"/>
      <c r="I649" s="56"/>
      <c r="J649" s="56"/>
      <c r="K649" s="67"/>
      <c r="L649" s="62">
        <v>649</v>
      </c>
      <c r="M649" s="62" t="b">
        <f t="shared" si="10"/>
        <v>1</v>
      </c>
      <c r="N649" s="63"/>
    </row>
    <row r="650" spans="1:14" x14ac:dyDescent="0.35">
      <c r="A650" t="s">
        <v>864</v>
      </c>
      <c r="B650" t="s">
        <v>865</v>
      </c>
      <c r="C650" s="53"/>
      <c r="D650" s="54"/>
      <c r="E650" s="53"/>
      <c r="F650" s="55"/>
      <c r="G650" s="53"/>
      <c r="H650" s="57"/>
      <c r="I650" s="56"/>
      <c r="J650" s="56"/>
      <c r="K650" s="67"/>
      <c r="L650" s="62">
        <v>650</v>
      </c>
      <c r="M650" s="62" t="b">
        <f t="shared" si="10"/>
        <v>1</v>
      </c>
      <c r="N650" s="63"/>
    </row>
    <row r="651" spans="1:14" x14ac:dyDescent="0.35">
      <c r="A651" t="s">
        <v>864</v>
      </c>
      <c r="B651" t="s">
        <v>866</v>
      </c>
      <c r="C651" s="53"/>
      <c r="D651" s="54"/>
      <c r="E651" s="53"/>
      <c r="F651" s="55"/>
      <c r="G651" s="53"/>
      <c r="H651" s="57"/>
      <c r="I651" s="56"/>
      <c r="J651" s="56"/>
      <c r="K651" s="67"/>
      <c r="L651" s="62">
        <v>651</v>
      </c>
      <c r="M651" s="62" t="b">
        <f t="shared" si="10"/>
        <v>1</v>
      </c>
      <c r="N651" s="63"/>
    </row>
    <row r="652" spans="1:14" x14ac:dyDescent="0.35">
      <c r="A652" t="s">
        <v>875</v>
      </c>
      <c r="B652" t="s">
        <v>876</v>
      </c>
      <c r="C652" s="53"/>
      <c r="D652" s="54"/>
      <c r="E652" s="53"/>
      <c r="F652" s="55"/>
      <c r="G652" s="53"/>
      <c r="H652" s="57"/>
      <c r="I652" s="56"/>
      <c r="J652" s="56"/>
      <c r="K652" s="67"/>
      <c r="L652" s="62">
        <v>652</v>
      </c>
      <c r="M652" s="62" t="b">
        <f t="shared" si="10"/>
        <v>1</v>
      </c>
      <c r="N652" s="63"/>
    </row>
    <row r="653" spans="1:14" x14ac:dyDescent="0.35">
      <c r="A653" t="s">
        <v>877</v>
      </c>
      <c r="B653" t="s">
        <v>878</v>
      </c>
      <c r="C653" s="53"/>
      <c r="D653" s="54"/>
      <c r="E653" s="53"/>
      <c r="F653" s="55"/>
      <c r="G653" s="53"/>
      <c r="H653" s="57"/>
      <c r="I653" s="56"/>
      <c r="J653" s="56"/>
      <c r="K653" s="67"/>
      <c r="L653" s="62">
        <v>653</v>
      </c>
      <c r="M653" s="62" t="b">
        <f t="shared" si="10"/>
        <v>1</v>
      </c>
      <c r="N653" s="63"/>
    </row>
    <row r="654" spans="1:14" x14ac:dyDescent="0.35">
      <c r="A654" t="s">
        <v>877</v>
      </c>
      <c r="B654" t="s">
        <v>879</v>
      </c>
      <c r="C654" s="53"/>
      <c r="D654" s="54"/>
      <c r="E654" s="53"/>
      <c r="F654" s="55"/>
      <c r="G654" s="53"/>
      <c r="H654" s="57"/>
      <c r="I654" s="56"/>
      <c r="J654" s="56"/>
      <c r="K654" s="67"/>
      <c r="L654" s="62">
        <v>654</v>
      </c>
      <c r="M654" s="62" t="b">
        <f t="shared" si="10"/>
        <v>1</v>
      </c>
      <c r="N654" s="63"/>
    </row>
    <row r="655" spans="1:14" x14ac:dyDescent="0.35">
      <c r="A655" t="s">
        <v>877</v>
      </c>
      <c r="B655" t="s">
        <v>880</v>
      </c>
      <c r="C655" s="53"/>
      <c r="D655" s="54"/>
      <c r="E655" s="53"/>
      <c r="F655" s="55"/>
      <c r="G655" s="53"/>
      <c r="H655" s="57"/>
      <c r="I655" s="56"/>
      <c r="J655" s="56"/>
      <c r="K655" s="67"/>
      <c r="L655" s="62">
        <v>655</v>
      </c>
      <c r="M655" s="62" t="b">
        <f t="shared" si="10"/>
        <v>1</v>
      </c>
      <c r="N655" s="63"/>
    </row>
    <row r="656" spans="1:14" x14ac:dyDescent="0.35">
      <c r="A656" t="s">
        <v>877</v>
      </c>
      <c r="B656" t="s">
        <v>881</v>
      </c>
      <c r="C656" s="53"/>
      <c r="D656" s="54"/>
      <c r="E656" s="53"/>
      <c r="F656" s="55"/>
      <c r="G656" s="53"/>
      <c r="H656" s="57"/>
      <c r="I656" s="56"/>
      <c r="J656" s="56"/>
      <c r="K656" s="67"/>
      <c r="L656" s="62">
        <v>656</v>
      </c>
      <c r="M656" s="62" t="b">
        <f t="shared" si="10"/>
        <v>1</v>
      </c>
      <c r="N656" s="63"/>
    </row>
    <row r="657" spans="1:14" x14ac:dyDescent="0.35">
      <c r="A657" t="s">
        <v>877</v>
      </c>
      <c r="B657" t="s">
        <v>882</v>
      </c>
      <c r="C657" s="53"/>
      <c r="D657" s="54"/>
      <c r="E657" s="53"/>
      <c r="F657" s="55"/>
      <c r="G657" s="53"/>
      <c r="H657" s="57"/>
      <c r="I657" s="56"/>
      <c r="J657" s="56"/>
      <c r="K657" s="67"/>
      <c r="L657" s="62">
        <v>657</v>
      </c>
      <c r="M657" s="62" t="b">
        <f t="shared" si="10"/>
        <v>1</v>
      </c>
      <c r="N657" s="63"/>
    </row>
    <row r="658" spans="1:14" x14ac:dyDescent="0.35">
      <c r="A658" t="s">
        <v>845</v>
      </c>
      <c r="B658" t="s">
        <v>883</v>
      </c>
      <c r="C658" s="53"/>
      <c r="D658" s="54"/>
      <c r="E658" s="53"/>
      <c r="F658" s="55"/>
      <c r="G658" s="53"/>
      <c r="H658" s="57"/>
      <c r="I658" s="56"/>
      <c r="J658" s="56"/>
      <c r="K658" s="67"/>
      <c r="L658" s="62">
        <v>658</v>
      </c>
      <c r="M658" s="62" t="b">
        <f t="shared" si="10"/>
        <v>1</v>
      </c>
      <c r="N658" s="63"/>
    </row>
    <row r="659" spans="1:14" x14ac:dyDescent="0.35">
      <c r="A659" t="s">
        <v>845</v>
      </c>
      <c r="B659" t="s">
        <v>884</v>
      </c>
      <c r="C659" s="53"/>
      <c r="D659" s="54"/>
      <c r="E659" s="53"/>
      <c r="F659" s="55"/>
      <c r="G659" s="53"/>
      <c r="H659" s="57"/>
      <c r="I659" s="56"/>
      <c r="J659" s="56"/>
      <c r="K659" s="67"/>
      <c r="L659" s="62">
        <v>659</v>
      </c>
      <c r="M659" s="62" t="b">
        <f t="shared" si="10"/>
        <v>1</v>
      </c>
      <c r="N659" s="63"/>
    </row>
    <row r="660" spans="1:14" x14ac:dyDescent="0.35">
      <c r="A660" t="s">
        <v>845</v>
      </c>
      <c r="B660" t="s">
        <v>885</v>
      </c>
      <c r="C660" s="53"/>
      <c r="D660" s="54"/>
      <c r="E660" s="53"/>
      <c r="F660" s="55"/>
      <c r="G660" s="53"/>
      <c r="H660" s="57"/>
      <c r="I660" s="56"/>
      <c r="J660" s="56"/>
      <c r="K660" s="67"/>
      <c r="L660" s="62">
        <v>660</v>
      </c>
      <c r="M660" s="62" t="b">
        <f t="shared" si="10"/>
        <v>1</v>
      </c>
      <c r="N660" s="63"/>
    </row>
    <row r="661" spans="1:14" x14ac:dyDescent="0.35">
      <c r="A661" t="s">
        <v>886</v>
      </c>
      <c r="B661" t="s">
        <v>839</v>
      </c>
      <c r="C661" s="53"/>
      <c r="D661" s="54"/>
      <c r="E661" s="53"/>
      <c r="F661" s="55"/>
      <c r="G661" s="53"/>
      <c r="H661" s="57"/>
      <c r="I661" s="56"/>
      <c r="J661" s="56"/>
      <c r="K661" s="67"/>
      <c r="L661" s="62">
        <v>661</v>
      </c>
      <c r="M661" s="62" t="b">
        <f t="shared" si="10"/>
        <v>1</v>
      </c>
      <c r="N661" s="63"/>
    </row>
    <row r="662" spans="1:14" x14ac:dyDescent="0.35">
      <c r="A662" t="s">
        <v>864</v>
      </c>
      <c r="B662" t="s">
        <v>559</v>
      </c>
      <c r="C662" s="53"/>
      <c r="D662" s="54"/>
      <c r="E662" s="53"/>
      <c r="F662" s="55"/>
      <c r="G662" s="53"/>
      <c r="H662" s="57"/>
      <c r="I662" s="56"/>
      <c r="J662" s="56"/>
      <c r="K662" s="67"/>
      <c r="L662" s="62">
        <v>662</v>
      </c>
      <c r="M662" s="62" t="b">
        <f t="shared" si="10"/>
        <v>1</v>
      </c>
      <c r="N662" s="63"/>
    </row>
    <row r="663" spans="1:14" x14ac:dyDescent="0.35">
      <c r="A663" t="s">
        <v>864</v>
      </c>
      <c r="B663" t="s">
        <v>865</v>
      </c>
      <c r="C663" s="53"/>
      <c r="D663" s="54"/>
      <c r="E663" s="53"/>
      <c r="F663" s="55"/>
      <c r="G663" s="53"/>
      <c r="H663" s="57"/>
      <c r="I663" s="56"/>
      <c r="J663" s="56"/>
      <c r="K663" s="67"/>
      <c r="L663" s="62">
        <v>663</v>
      </c>
      <c r="M663" s="62" t="b">
        <f t="shared" si="10"/>
        <v>1</v>
      </c>
      <c r="N663" s="63"/>
    </row>
    <row r="664" spans="1:14" x14ac:dyDescent="0.35">
      <c r="A664" t="s">
        <v>887</v>
      </c>
      <c r="B664" t="s">
        <v>616</v>
      </c>
      <c r="C664" s="53"/>
      <c r="D664" s="54"/>
      <c r="E664" s="53"/>
      <c r="F664" s="55"/>
      <c r="G664" s="53"/>
      <c r="H664" s="57"/>
      <c r="I664" s="56"/>
      <c r="J664" s="56"/>
      <c r="K664" s="67"/>
      <c r="L664" s="62">
        <v>664</v>
      </c>
      <c r="M664" s="62" t="b">
        <f t="shared" si="10"/>
        <v>1</v>
      </c>
      <c r="N664" s="63"/>
    </row>
    <row r="665" spans="1:14" x14ac:dyDescent="0.35">
      <c r="A665" t="s">
        <v>888</v>
      </c>
      <c r="B665" t="s">
        <v>259</v>
      </c>
      <c r="C665" s="53"/>
      <c r="D665" s="54"/>
      <c r="E665" s="53"/>
      <c r="F665" s="55"/>
      <c r="G665" s="53"/>
      <c r="H665" s="57"/>
      <c r="I665" s="56"/>
      <c r="J665" s="56"/>
      <c r="K665" s="67"/>
      <c r="L665" s="62">
        <v>665</v>
      </c>
      <c r="M665" s="62" t="b">
        <f t="shared" si="10"/>
        <v>1</v>
      </c>
      <c r="N665" s="63"/>
    </row>
    <row r="666" spans="1:14" x14ac:dyDescent="0.35">
      <c r="A666" t="s">
        <v>888</v>
      </c>
      <c r="B666" t="s">
        <v>465</v>
      </c>
      <c r="C666" s="53"/>
      <c r="D666" s="54"/>
      <c r="E666" s="53"/>
      <c r="F666" s="55"/>
      <c r="G666" s="53"/>
      <c r="H666" s="57"/>
      <c r="I666" s="56"/>
      <c r="J666" s="56"/>
      <c r="K666" s="67"/>
      <c r="L666" s="62">
        <v>666</v>
      </c>
      <c r="M666" s="62" t="b">
        <f t="shared" si="10"/>
        <v>1</v>
      </c>
      <c r="N666" s="63"/>
    </row>
    <row r="667" spans="1:14" x14ac:dyDescent="0.35">
      <c r="A667" t="s">
        <v>888</v>
      </c>
      <c r="B667" t="s">
        <v>821</v>
      </c>
      <c r="C667" s="53"/>
      <c r="D667" s="54"/>
      <c r="E667" s="53"/>
      <c r="F667" s="55"/>
      <c r="G667" s="53"/>
      <c r="H667" s="57"/>
      <c r="I667" s="56"/>
      <c r="J667" s="56"/>
      <c r="K667" s="67"/>
      <c r="L667" s="62">
        <v>667</v>
      </c>
      <c r="M667" s="62" t="b">
        <f t="shared" si="10"/>
        <v>1</v>
      </c>
      <c r="N667" s="63"/>
    </row>
    <row r="668" spans="1:14" x14ac:dyDescent="0.35">
      <c r="A668" t="s">
        <v>845</v>
      </c>
      <c r="B668" t="s">
        <v>885</v>
      </c>
      <c r="C668" s="53"/>
      <c r="D668" s="54"/>
      <c r="E668" s="53"/>
      <c r="F668" s="55"/>
      <c r="G668" s="53"/>
      <c r="H668" s="57"/>
      <c r="I668" s="56"/>
      <c r="J668" s="56"/>
      <c r="K668" s="67"/>
      <c r="L668" s="62">
        <v>668</v>
      </c>
      <c r="M668" s="62" t="b">
        <f t="shared" si="10"/>
        <v>1</v>
      </c>
      <c r="N668" s="63"/>
    </row>
    <row r="669" spans="1:14" x14ac:dyDescent="0.35">
      <c r="A669" t="s">
        <v>845</v>
      </c>
      <c r="B669" t="s">
        <v>889</v>
      </c>
      <c r="C669" s="53"/>
      <c r="D669" s="54"/>
      <c r="E669" s="53"/>
      <c r="F669" s="55"/>
      <c r="G669" s="53"/>
      <c r="H669" s="57"/>
      <c r="I669" s="56"/>
      <c r="J669" s="56"/>
      <c r="K669" s="67"/>
      <c r="L669" s="62">
        <v>669</v>
      </c>
      <c r="M669" s="62" t="b">
        <f t="shared" si="10"/>
        <v>1</v>
      </c>
      <c r="N669" s="63"/>
    </row>
    <row r="670" spans="1:14" x14ac:dyDescent="0.35">
      <c r="A670" t="s">
        <v>845</v>
      </c>
      <c r="B670" t="s">
        <v>890</v>
      </c>
      <c r="C670" s="53"/>
      <c r="D670" s="54"/>
      <c r="E670" s="53"/>
      <c r="F670" s="55"/>
      <c r="G670" s="53"/>
      <c r="H670" s="57"/>
      <c r="I670" s="56"/>
      <c r="J670" s="56"/>
      <c r="K670" s="67"/>
      <c r="L670" s="62">
        <v>670</v>
      </c>
      <c r="M670" s="62" t="b">
        <f t="shared" si="10"/>
        <v>1</v>
      </c>
      <c r="N670" s="63"/>
    </row>
    <row r="671" spans="1:14" x14ac:dyDescent="0.35">
      <c r="A671" t="s">
        <v>891</v>
      </c>
      <c r="B671" t="s">
        <v>208</v>
      </c>
      <c r="C671" s="53"/>
      <c r="D671" s="54"/>
      <c r="E671" s="53"/>
      <c r="F671" s="55"/>
      <c r="G671" s="53"/>
      <c r="H671" s="57"/>
      <c r="I671" s="56"/>
      <c r="J671" s="56"/>
      <c r="K671" s="67"/>
      <c r="L671" s="62">
        <v>671</v>
      </c>
      <c r="M671" s="62" t="b">
        <f t="shared" si="10"/>
        <v>1</v>
      </c>
      <c r="N671" s="63"/>
    </row>
    <row r="672" spans="1:14" x14ac:dyDescent="0.35">
      <c r="A672" t="s">
        <v>309</v>
      </c>
      <c r="B672" t="s">
        <v>312</v>
      </c>
      <c r="C672" s="53"/>
      <c r="D672" s="54"/>
      <c r="E672" s="53"/>
      <c r="F672" s="55"/>
      <c r="G672" s="53"/>
      <c r="H672" s="57"/>
      <c r="I672" s="56"/>
      <c r="J672" s="56"/>
      <c r="K672" s="67"/>
      <c r="L672" s="62">
        <v>672</v>
      </c>
      <c r="M672" s="62" t="b">
        <f t="shared" si="10"/>
        <v>1</v>
      </c>
      <c r="N672" s="63"/>
    </row>
    <row r="673" spans="1:14" x14ac:dyDescent="0.35">
      <c r="A673" t="s">
        <v>892</v>
      </c>
      <c r="B673" t="s">
        <v>829</v>
      </c>
      <c r="C673" s="53"/>
      <c r="D673" s="54"/>
      <c r="E673" s="53"/>
      <c r="F673" s="55"/>
      <c r="G673" s="53"/>
      <c r="H673" s="57"/>
      <c r="I673" s="56"/>
      <c r="J673" s="56"/>
      <c r="K673" s="67"/>
      <c r="L673" s="62">
        <v>673</v>
      </c>
      <c r="M673" s="62" t="b">
        <f t="shared" si="10"/>
        <v>1</v>
      </c>
      <c r="N673" s="63"/>
    </row>
    <row r="674" spans="1:14" x14ac:dyDescent="0.35">
      <c r="A674" t="s">
        <v>892</v>
      </c>
      <c r="B674" t="s">
        <v>893</v>
      </c>
      <c r="C674" s="53"/>
      <c r="D674" s="54"/>
      <c r="E674" s="53"/>
      <c r="F674" s="55"/>
      <c r="G674" s="53"/>
      <c r="H674" s="57"/>
      <c r="I674" s="56"/>
      <c r="J674" s="56"/>
      <c r="K674" s="67"/>
      <c r="L674" s="62">
        <v>674</v>
      </c>
      <c r="M674" s="62" t="b">
        <f t="shared" si="10"/>
        <v>1</v>
      </c>
      <c r="N674" s="63"/>
    </row>
    <row r="675" spans="1:14" x14ac:dyDescent="0.35">
      <c r="A675" t="s">
        <v>309</v>
      </c>
      <c r="B675" t="s">
        <v>339</v>
      </c>
      <c r="C675" s="53"/>
      <c r="D675" s="54"/>
      <c r="E675" s="53"/>
      <c r="F675" s="55"/>
      <c r="G675" s="53"/>
      <c r="H675" s="57"/>
      <c r="I675" s="56"/>
      <c r="J675" s="56"/>
      <c r="K675" s="67"/>
      <c r="L675" s="62">
        <v>675</v>
      </c>
      <c r="M675" s="62" t="b">
        <f t="shared" si="10"/>
        <v>1</v>
      </c>
      <c r="N675" s="63"/>
    </row>
    <row r="676" spans="1:14" x14ac:dyDescent="0.35">
      <c r="A676" t="s">
        <v>334</v>
      </c>
      <c r="B676" t="s">
        <v>333</v>
      </c>
      <c r="C676" s="53"/>
      <c r="D676" s="54"/>
      <c r="E676" s="53"/>
      <c r="F676" s="55"/>
      <c r="G676" s="53"/>
      <c r="H676" s="57"/>
      <c r="I676" s="56"/>
      <c r="J676" s="56"/>
      <c r="K676" s="67"/>
      <c r="L676" s="62">
        <v>676</v>
      </c>
      <c r="M676" s="62" t="b">
        <f t="shared" si="10"/>
        <v>1</v>
      </c>
      <c r="N676" s="63"/>
    </row>
    <row r="677" spans="1:14" x14ac:dyDescent="0.35">
      <c r="A677" t="s">
        <v>894</v>
      </c>
      <c r="B677" t="s">
        <v>895</v>
      </c>
      <c r="C677" s="53"/>
      <c r="D677" s="54"/>
      <c r="E677" s="53"/>
      <c r="F677" s="55"/>
      <c r="G677" s="53"/>
      <c r="H677" s="57"/>
      <c r="I677" s="56"/>
      <c r="J677" s="56"/>
      <c r="K677" s="67"/>
      <c r="L677" s="62">
        <v>677</v>
      </c>
      <c r="M677" s="62" t="b">
        <f t="shared" si="10"/>
        <v>1</v>
      </c>
      <c r="N677" s="63"/>
    </row>
    <row r="678" spans="1:14" x14ac:dyDescent="0.35">
      <c r="A678" t="s">
        <v>336</v>
      </c>
      <c r="B678" t="s">
        <v>896</v>
      </c>
      <c r="C678" s="53"/>
      <c r="D678" s="54"/>
      <c r="E678" s="53"/>
      <c r="F678" s="55"/>
      <c r="G678" s="53"/>
      <c r="H678" s="57"/>
      <c r="I678" s="56"/>
      <c r="J678" s="56"/>
      <c r="K678" s="67"/>
      <c r="L678" s="62">
        <v>678</v>
      </c>
      <c r="M678" s="62" t="b">
        <f t="shared" si="10"/>
        <v>1</v>
      </c>
      <c r="N678" s="63"/>
    </row>
    <row r="679" spans="1:14" x14ac:dyDescent="0.35">
      <c r="A679" t="s">
        <v>897</v>
      </c>
      <c r="B679" t="s">
        <v>898</v>
      </c>
      <c r="C679" s="53"/>
      <c r="D679" s="54"/>
      <c r="E679" s="53"/>
      <c r="F679" s="55"/>
      <c r="G679" s="53"/>
      <c r="H679" s="57"/>
      <c r="I679" s="56"/>
      <c r="J679" s="56"/>
      <c r="K679" s="67"/>
      <c r="L679" s="62">
        <v>679</v>
      </c>
      <c r="M679" s="62" t="b">
        <f t="shared" si="10"/>
        <v>1</v>
      </c>
      <c r="N679" s="63"/>
    </row>
    <row r="680" spans="1:14" x14ac:dyDescent="0.35">
      <c r="A680" t="s">
        <v>897</v>
      </c>
      <c r="B680" t="s">
        <v>899</v>
      </c>
      <c r="C680" s="53"/>
      <c r="D680" s="54"/>
      <c r="E680" s="53"/>
      <c r="F680" s="55"/>
      <c r="G680" s="53"/>
      <c r="H680" s="57"/>
      <c r="I680" s="56"/>
      <c r="J680" s="56"/>
      <c r="K680" s="67"/>
      <c r="L680" s="62">
        <v>680</v>
      </c>
      <c r="M680" s="62" t="b">
        <f t="shared" si="10"/>
        <v>1</v>
      </c>
      <c r="N680" s="63"/>
    </row>
    <row r="681" spans="1:14" x14ac:dyDescent="0.35">
      <c r="A681" t="s">
        <v>900</v>
      </c>
      <c r="B681" t="s">
        <v>339</v>
      </c>
      <c r="C681" s="53"/>
      <c r="D681" s="54"/>
      <c r="E681" s="53"/>
      <c r="F681" s="55"/>
      <c r="G681" s="53"/>
      <c r="H681" s="57"/>
      <c r="I681" s="56"/>
      <c r="J681" s="56"/>
      <c r="K681" s="67"/>
      <c r="L681" s="62">
        <v>681</v>
      </c>
      <c r="M681" s="62" t="b">
        <f t="shared" si="10"/>
        <v>1</v>
      </c>
      <c r="N681" s="63"/>
    </row>
    <row r="682" spans="1:14" x14ac:dyDescent="0.35">
      <c r="A682" t="s">
        <v>481</v>
      </c>
      <c r="B682" t="s">
        <v>340</v>
      </c>
      <c r="C682" s="53"/>
      <c r="D682" s="54"/>
      <c r="E682" s="53"/>
      <c r="F682" s="55"/>
      <c r="G682" s="53"/>
      <c r="H682" s="57"/>
      <c r="I682" s="56"/>
      <c r="J682" s="56"/>
      <c r="K682" s="67"/>
      <c r="L682" s="62">
        <v>682</v>
      </c>
      <c r="M682" s="62" t="b">
        <f t="shared" si="10"/>
        <v>1</v>
      </c>
      <c r="N682" s="63"/>
    </row>
    <row r="683" spans="1:14" x14ac:dyDescent="0.35">
      <c r="A683" t="s">
        <v>481</v>
      </c>
      <c r="B683" t="s">
        <v>227</v>
      </c>
      <c r="C683" s="53"/>
      <c r="D683" s="54"/>
      <c r="E683" s="53"/>
      <c r="F683" s="55"/>
      <c r="G683" s="53"/>
      <c r="H683" s="57"/>
      <c r="I683" s="56"/>
      <c r="J683" s="56"/>
      <c r="K683" s="67"/>
      <c r="L683" s="62">
        <v>683</v>
      </c>
      <c r="M683" s="62" t="b">
        <f t="shared" si="10"/>
        <v>1</v>
      </c>
      <c r="N683" s="63"/>
    </row>
    <row r="684" spans="1:14" x14ac:dyDescent="0.35">
      <c r="A684" t="s">
        <v>481</v>
      </c>
      <c r="B684" t="s">
        <v>901</v>
      </c>
      <c r="C684" s="53"/>
      <c r="D684" s="54"/>
      <c r="E684" s="53"/>
      <c r="F684" s="55"/>
      <c r="G684" s="53"/>
      <c r="H684" s="57"/>
      <c r="I684" s="56"/>
      <c r="J684" s="56"/>
      <c r="K684" s="67"/>
      <c r="L684" s="62">
        <v>684</v>
      </c>
      <c r="M684" s="62" t="b">
        <f t="shared" si="10"/>
        <v>1</v>
      </c>
      <c r="N684" s="63"/>
    </row>
    <row r="685" spans="1:14" x14ac:dyDescent="0.35">
      <c r="A685" t="s">
        <v>481</v>
      </c>
      <c r="B685" t="s">
        <v>902</v>
      </c>
      <c r="C685" s="53"/>
      <c r="D685" s="54"/>
      <c r="E685" s="53"/>
      <c r="F685" s="55"/>
      <c r="G685" s="53"/>
      <c r="H685" s="57"/>
      <c r="I685" s="56"/>
      <c r="J685" s="56"/>
      <c r="K685" s="67"/>
      <c r="L685" s="62">
        <v>685</v>
      </c>
      <c r="M685" s="62" t="b">
        <f t="shared" si="10"/>
        <v>1</v>
      </c>
      <c r="N685" s="63"/>
    </row>
    <row r="686" spans="1:14" x14ac:dyDescent="0.35">
      <c r="A686" t="s">
        <v>481</v>
      </c>
      <c r="B686" t="s">
        <v>903</v>
      </c>
      <c r="C686" s="53"/>
      <c r="D686" s="54"/>
      <c r="E686" s="53"/>
      <c r="F686" s="55"/>
      <c r="G686" s="53"/>
      <c r="H686" s="57"/>
      <c r="I686" s="56"/>
      <c r="J686" s="56"/>
      <c r="K686" s="67"/>
      <c r="L686" s="62">
        <v>686</v>
      </c>
      <c r="M686" s="62" t="b">
        <f t="shared" si="10"/>
        <v>1</v>
      </c>
      <c r="N686" s="63"/>
    </row>
    <row r="687" spans="1:14" x14ac:dyDescent="0.35">
      <c r="A687" t="s">
        <v>481</v>
      </c>
      <c r="B687" t="s">
        <v>642</v>
      </c>
      <c r="C687" s="53"/>
      <c r="D687" s="54"/>
      <c r="E687" s="53"/>
      <c r="F687" s="55"/>
      <c r="G687" s="53"/>
      <c r="H687" s="57"/>
      <c r="I687" s="56"/>
      <c r="J687" s="56"/>
      <c r="K687" s="67"/>
      <c r="L687" s="62">
        <v>687</v>
      </c>
      <c r="M687" s="62" t="b">
        <f t="shared" si="10"/>
        <v>1</v>
      </c>
      <c r="N687" s="63"/>
    </row>
    <row r="688" spans="1:14" x14ac:dyDescent="0.35">
      <c r="A688" t="s">
        <v>481</v>
      </c>
      <c r="B688" t="s">
        <v>339</v>
      </c>
      <c r="C688" s="53"/>
      <c r="D688" s="54"/>
      <c r="E688" s="53"/>
      <c r="F688" s="55"/>
      <c r="G688" s="53"/>
      <c r="H688" s="57"/>
      <c r="I688" s="56"/>
      <c r="J688" s="56"/>
      <c r="K688" s="67"/>
      <c r="L688" s="62">
        <v>688</v>
      </c>
      <c r="M688" s="62" t="b">
        <f t="shared" si="10"/>
        <v>1</v>
      </c>
      <c r="N688" s="63"/>
    </row>
    <row r="689" spans="1:14" x14ac:dyDescent="0.35">
      <c r="A689" t="s">
        <v>904</v>
      </c>
      <c r="B689" t="s">
        <v>905</v>
      </c>
      <c r="C689" s="53"/>
      <c r="D689" s="54"/>
      <c r="E689" s="53"/>
      <c r="F689" s="55"/>
      <c r="G689" s="53"/>
      <c r="H689" s="57"/>
      <c r="I689" s="56"/>
      <c r="J689" s="56"/>
      <c r="K689" s="67"/>
      <c r="L689" s="62">
        <v>689</v>
      </c>
      <c r="M689" s="62" t="b">
        <f t="shared" si="10"/>
        <v>1</v>
      </c>
      <c r="N689" s="63"/>
    </row>
    <row r="690" spans="1:14" x14ac:dyDescent="0.35">
      <c r="A690" t="s">
        <v>904</v>
      </c>
      <c r="B690" t="s">
        <v>434</v>
      </c>
      <c r="C690" s="53"/>
      <c r="D690" s="54"/>
      <c r="E690" s="53"/>
      <c r="F690" s="55"/>
      <c r="G690" s="53"/>
      <c r="H690" s="57"/>
      <c r="I690" s="56"/>
      <c r="J690" s="56"/>
      <c r="K690" s="67"/>
      <c r="L690" s="62">
        <v>690</v>
      </c>
      <c r="M690" s="62" t="b">
        <f t="shared" si="10"/>
        <v>1</v>
      </c>
      <c r="N690" s="63"/>
    </row>
    <row r="691" spans="1:14" x14ac:dyDescent="0.35">
      <c r="A691" t="s">
        <v>904</v>
      </c>
      <c r="B691" t="s">
        <v>906</v>
      </c>
      <c r="C691" s="53"/>
      <c r="D691" s="54"/>
      <c r="E691" s="53"/>
      <c r="F691" s="55"/>
      <c r="G691" s="53"/>
      <c r="H691" s="57"/>
      <c r="I691" s="56"/>
      <c r="J691" s="56"/>
      <c r="K691" s="67"/>
      <c r="L691" s="62">
        <v>691</v>
      </c>
      <c r="M691" s="62" t="b">
        <f t="shared" si="10"/>
        <v>1</v>
      </c>
      <c r="N691" s="63"/>
    </row>
    <row r="692" spans="1:14" x14ac:dyDescent="0.35">
      <c r="A692" t="s">
        <v>907</v>
      </c>
      <c r="B692" t="s">
        <v>908</v>
      </c>
      <c r="C692" s="53"/>
      <c r="D692" s="54"/>
      <c r="E692" s="53"/>
      <c r="F692" s="55"/>
      <c r="G692" s="53"/>
      <c r="H692" s="57"/>
      <c r="I692" s="56"/>
      <c r="J692" s="56"/>
      <c r="K692" s="67"/>
      <c r="L692" s="62">
        <v>692</v>
      </c>
      <c r="M692" s="62" t="b">
        <f t="shared" si="10"/>
        <v>1</v>
      </c>
      <c r="N692" s="63"/>
    </row>
    <row r="693" spans="1:14" x14ac:dyDescent="0.35">
      <c r="A693" t="s">
        <v>907</v>
      </c>
      <c r="B693" t="s">
        <v>909</v>
      </c>
      <c r="C693" s="53"/>
      <c r="D693" s="54"/>
      <c r="E693" s="53"/>
      <c r="F693" s="55"/>
      <c r="G693" s="53"/>
      <c r="H693" s="57"/>
      <c r="I693" s="56"/>
      <c r="J693" s="56"/>
      <c r="K693" s="67"/>
      <c r="L693" s="62">
        <v>693</v>
      </c>
      <c r="M693" s="62" t="b">
        <f t="shared" si="10"/>
        <v>1</v>
      </c>
      <c r="N693" s="63"/>
    </row>
    <row r="694" spans="1:14" x14ac:dyDescent="0.35">
      <c r="A694" t="s">
        <v>481</v>
      </c>
      <c r="B694" t="s">
        <v>294</v>
      </c>
      <c r="C694" s="53"/>
      <c r="D694" s="54"/>
      <c r="E694" s="53"/>
      <c r="F694" s="55"/>
      <c r="G694" s="53"/>
      <c r="H694" s="57"/>
      <c r="I694" s="56"/>
      <c r="J694" s="56"/>
      <c r="K694" s="67"/>
      <c r="L694" s="62">
        <v>694</v>
      </c>
      <c r="M694" s="62" t="b">
        <f t="shared" si="10"/>
        <v>1</v>
      </c>
      <c r="N694" s="63"/>
    </row>
    <row r="695" spans="1:14" x14ac:dyDescent="0.35">
      <c r="A695" t="s">
        <v>481</v>
      </c>
      <c r="B695" t="s">
        <v>910</v>
      </c>
      <c r="C695" s="53"/>
      <c r="D695" s="54"/>
      <c r="E695" s="53"/>
      <c r="F695" s="55"/>
      <c r="G695" s="53"/>
      <c r="H695" s="57"/>
      <c r="I695" s="56"/>
      <c r="J695" s="56"/>
      <c r="K695" s="67"/>
      <c r="L695" s="62">
        <v>695</v>
      </c>
      <c r="M695" s="62" t="b">
        <f t="shared" si="10"/>
        <v>1</v>
      </c>
      <c r="N695" s="63"/>
    </row>
    <row r="696" spans="1:14" x14ac:dyDescent="0.35">
      <c r="A696" t="s">
        <v>481</v>
      </c>
      <c r="B696" t="s">
        <v>340</v>
      </c>
      <c r="C696" s="53"/>
      <c r="D696" s="54"/>
      <c r="E696" s="53"/>
      <c r="F696" s="55"/>
      <c r="G696" s="53"/>
      <c r="H696" s="57"/>
      <c r="I696" s="56"/>
      <c r="J696" s="56"/>
      <c r="K696" s="67"/>
      <c r="L696" s="62">
        <v>696</v>
      </c>
      <c r="M696" s="62" t="b">
        <f t="shared" si="10"/>
        <v>1</v>
      </c>
      <c r="N696" s="63"/>
    </row>
    <row r="697" spans="1:14" x14ac:dyDescent="0.35">
      <c r="A697" t="s">
        <v>481</v>
      </c>
      <c r="B697" t="s">
        <v>227</v>
      </c>
      <c r="C697" s="53"/>
      <c r="D697" s="54"/>
      <c r="E697" s="53"/>
      <c r="F697" s="55"/>
      <c r="G697" s="53"/>
      <c r="H697" s="57"/>
      <c r="I697" s="56"/>
      <c r="J697" s="56"/>
      <c r="K697" s="67"/>
      <c r="L697" s="62">
        <v>697</v>
      </c>
      <c r="M697" s="62" t="b">
        <f t="shared" si="10"/>
        <v>1</v>
      </c>
      <c r="N697" s="63"/>
    </row>
    <row r="698" spans="1:14" x14ac:dyDescent="0.35">
      <c r="A698" t="s">
        <v>481</v>
      </c>
      <c r="B698" t="s">
        <v>901</v>
      </c>
      <c r="C698" s="53"/>
      <c r="D698" s="54"/>
      <c r="E698" s="53"/>
      <c r="F698" s="55"/>
      <c r="G698" s="53"/>
      <c r="H698" s="57"/>
      <c r="I698" s="56"/>
      <c r="J698" s="56"/>
      <c r="K698" s="67"/>
      <c r="L698" s="62">
        <v>698</v>
      </c>
      <c r="M698" s="62" t="b">
        <f t="shared" si="10"/>
        <v>1</v>
      </c>
      <c r="N698" s="63"/>
    </row>
    <row r="699" spans="1:14" x14ac:dyDescent="0.35">
      <c r="A699" t="s">
        <v>481</v>
      </c>
      <c r="B699" t="s">
        <v>902</v>
      </c>
      <c r="C699" s="53"/>
      <c r="D699" s="54"/>
      <c r="E699" s="53"/>
      <c r="F699" s="55"/>
      <c r="G699" s="53"/>
      <c r="H699" s="57"/>
      <c r="I699" s="56"/>
      <c r="J699" s="56"/>
      <c r="K699" s="67"/>
      <c r="L699" s="62">
        <v>699</v>
      </c>
      <c r="M699" s="62" t="b">
        <f t="shared" si="10"/>
        <v>1</v>
      </c>
      <c r="N699" s="63"/>
    </row>
    <row r="700" spans="1:14" x14ac:dyDescent="0.35">
      <c r="A700" t="s">
        <v>481</v>
      </c>
      <c r="B700" t="s">
        <v>903</v>
      </c>
      <c r="C700" s="53"/>
      <c r="D700" s="54"/>
      <c r="E700" s="53"/>
      <c r="F700" s="55"/>
      <c r="G700" s="53"/>
      <c r="H700" s="57"/>
      <c r="I700" s="56"/>
      <c r="J700" s="56"/>
      <c r="K700" s="67"/>
      <c r="L700" s="62">
        <v>700</v>
      </c>
      <c r="M700" s="62" t="b">
        <f t="shared" si="10"/>
        <v>1</v>
      </c>
      <c r="N700" s="63"/>
    </row>
    <row r="701" spans="1:14" x14ac:dyDescent="0.35">
      <c r="A701" t="s">
        <v>481</v>
      </c>
      <c r="B701" t="s">
        <v>642</v>
      </c>
      <c r="C701" s="53"/>
      <c r="D701" s="54"/>
      <c r="E701" s="53"/>
      <c r="F701" s="55"/>
      <c r="G701" s="53"/>
      <c r="H701" s="57"/>
      <c r="I701" s="56"/>
      <c r="J701" s="56"/>
      <c r="K701" s="67"/>
      <c r="L701" s="62">
        <v>701</v>
      </c>
      <c r="M701" s="62" t="b">
        <f t="shared" si="10"/>
        <v>1</v>
      </c>
      <c r="N701" s="63"/>
    </row>
    <row r="702" spans="1:14" x14ac:dyDescent="0.35">
      <c r="A702" t="s">
        <v>481</v>
      </c>
      <c r="B702" t="s">
        <v>339</v>
      </c>
      <c r="C702" s="53"/>
      <c r="D702" s="54"/>
      <c r="E702" s="53"/>
      <c r="F702" s="55"/>
      <c r="G702" s="53"/>
      <c r="H702" s="57"/>
      <c r="I702" s="56"/>
      <c r="J702" s="56"/>
      <c r="K702" s="67"/>
      <c r="L702" s="62">
        <v>702</v>
      </c>
      <c r="M702" s="62" t="b">
        <f t="shared" si="10"/>
        <v>1</v>
      </c>
      <c r="N702" s="63"/>
    </row>
    <row r="703" spans="1:14" x14ac:dyDescent="0.35">
      <c r="A703" t="s">
        <v>911</v>
      </c>
      <c r="B703" t="s">
        <v>335</v>
      </c>
      <c r="C703" s="53"/>
      <c r="D703" s="54"/>
      <c r="E703" s="53"/>
      <c r="F703" s="55"/>
      <c r="G703" s="53"/>
      <c r="H703" s="57"/>
      <c r="I703" s="56"/>
      <c r="J703" s="56"/>
      <c r="K703" s="67"/>
      <c r="L703" s="62">
        <v>703</v>
      </c>
      <c r="M703" s="62" t="b">
        <f t="shared" si="10"/>
        <v>1</v>
      </c>
      <c r="N703" s="63"/>
    </row>
    <row r="704" spans="1:14" x14ac:dyDescent="0.35">
      <c r="A704" t="s">
        <v>911</v>
      </c>
      <c r="B704" t="s">
        <v>912</v>
      </c>
      <c r="C704" s="53"/>
      <c r="D704" s="54"/>
      <c r="E704" s="53"/>
      <c r="F704" s="55"/>
      <c r="G704" s="53"/>
      <c r="H704" s="57"/>
      <c r="I704" s="56"/>
      <c r="J704" s="56"/>
      <c r="K704" s="67"/>
      <c r="L704" s="62">
        <v>704</v>
      </c>
      <c r="M704" s="62" t="b">
        <f t="shared" si="10"/>
        <v>1</v>
      </c>
      <c r="N704" s="63"/>
    </row>
    <row r="705" spans="1:14" x14ac:dyDescent="0.35">
      <c r="A705" t="s">
        <v>913</v>
      </c>
      <c r="B705" t="s">
        <v>914</v>
      </c>
      <c r="C705" s="53"/>
      <c r="D705" s="54"/>
      <c r="E705" s="53"/>
      <c r="F705" s="55"/>
      <c r="G705" s="53"/>
      <c r="H705" s="57"/>
      <c r="I705" s="56"/>
      <c r="J705" s="56"/>
      <c r="K705" s="67"/>
      <c r="L705" s="62">
        <v>705</v>
      </c>
      <c r="M705" s="62" t="b">
        <f t="shared" si="10"/>
        <v>1</v>
      </c>
      <c r="N705" s="63"/>
    </row>
    <row r="706" spans="1:14" x14ac:dyDescent="0.35">
      <c r="A706" t="s">
        <v>913</v>
      </c>
      <c r="B706" t="s">
        <v>915</v>
      </c>
      <c r="C706" s="53"/>
      <c r="D706" s="54"/>
      <c r="E706" s="53"/>
      <c r="F706" s="55"/>
      <c r="G706" s="53"/>
      <c r="H706" s="57"/>
      <c r="I706" s="56"/>
      <c r="J706" s="56"/>
      <c r="K706" s="67"/>
      <c r="L706" s="62">
        <v>706</v>
      </c>
      <c r="M706" s="62" t="b">
        <f t="shared" si="10"/>
        <v>1</v>
      </c>
      <c r="N706" s="63"/>
    </row>
    <row r="707" spans="1:14" x14ac:dyDescent="0.35">
      <c r="A707" t="s">
        <v>916</v>
      </c>
      <c r="B707" t="s">
        <v>652</v>
      </c>
      <c r="C707" s="53"/>
      <c r="D707" s="54"/>
      <c r="E707" s="53"/>
      <c r="F707" s="55"/>
      <c r="G707" s="53"/>
      <c r="H707" s="57"/>
      <c r="I707" s="56"/>
      <c r="J707" s="56"/>
      <c r="K707" s="67"/>
      <c r="L707" s="62">
        <v>707</v>
      </c>
      <c r="M707" s="62" t="b">
        <f t="shared" ref="M707:M770" si="11" xml:space="preserve"> IF(AND(TRUE), TRUE, FALSE)</f>
        <v>1</v>
      </c>
      <c r="N707" s="63"/>
    </row>
    <row r="708" spans="1:14" x14ac:dyDescent="0.35">
      <c r="A708" t="s">
        <v>917</v>
      </c>
      <c r="B708" t="s">
        <v>918</v>
      </c>
      <c r="C708" s="53"/>
      <c r="D708" s="54"/>
      <c r="E708" s="53"/>
      <c r="F708" s="55"/>
      <c r="G708" s="53"/>
      <c r="H708" s="57"/>
      <c r="I708" s="56"/>
      <c r="J708" s="56"/>
      <c r="K708" s="67"/>
      <c r="L708" s="62">
        <v>708</v>
      </c>
      <c r="M708" s="62" t="b">
        <f t="shared" si="11"/>
        <v>1</v>
      </c>
      <c r="N708" s="63"/>
    </row>
    <row r="709" spans="1:14" x14ac:dyDescent="0.35">
      <c r="A709" t="s">
        <v>917</v>
      </c>
      <c r="B709" t="s">
        <v>919</v>
      </c>
      <c r="C709" s="53"/>
      <c r="D709" s="54"/>
      <c r="E709" s="53"/>
      <c r="F709" s="55"/>
      <c r="G709" s="53"/>
      <c r="H709" s="57"/>
      <c r="I709" s="56"/>
      <c r="J709" s="56"/>
      <c r="K709" s="67"/>
      <c r="L709" s="62">
        <v>709</v>
      </c>
      <c r="M709" s="62" t="b">
        <f t="shared" si="11"/>
        <v>1</v>
      </c>
      <c r="N709" s="63"/>
    </row>
    <row r="710" spans="1:14" x14ac:dyDescent="0.35">
      <c r="A710" t="s">
        <v>917</v>
      </c>
      <c r="B710" t="s">
        <v>920</v>
      </c>
      <c r="C710" s="53"/>
      <c r="D710" s="54"/>
      <c r="E710" s="53"/>
      <c r="F710" s="55"/>
      <c r="G710" s="53"/>
      <c r="H710" s="57"/>
      <c r="I710" s="56"/>
      <c r="J710" s="56"/>
      <c r="K710" s="67"/>
      <c r="L710" s="62">
        <v>710</v>
      </c>
      <c r="M710" s="62" t="b">
        <f t="shared" si="11"/>
        <v>1</v>
      </c>
      <c r="N710" s="63"/>
    </row>
    <row r="711" spans="1:14" x14ac:dyDescent="0.35">
      <c r="A711" t="s">
        <v>917</v>
      </c>
      <c r="B711" t="s">
        <v>177</v>
      </c>
      <c r="C711" s="53"/>
      <c r="D711" s="54"/>
      <c r="E711" s="53"/>
      <c r="F711" s="55"/>
      <c r="G711" s="53"/>
      <c r="H711" s="57"/>
      <c r="I711" s="56"/>
      <c r="J711" s="56"/>
      <c r="K711" s="67"/>
      <c r="L711" s="62">
        <v>711</v>
      </c>
      <c r="M711" s="62" t="b">
        <f t="shared" si="11"/>
        <v>1</v>
      </c>
      <c r="N711" s="63"/>
    </row>
    <row r="712" spans="1:14" x14ac:dyDescent="0.35">
      <c r="A712" t="s">
        <v>921</v>
      </c>
      <c r="B712" t="s">
        <v>922</v>
      </c>
      <c r="C712" s="53"/>
      <c r="D712" s="54"/>
      <c r="E712" s="53"/>
      <c r="F712" s="55"/>
      <c r="G712" s="53"/>
      <c r="H712" s="57"/>
      <c r="I712" s="56"/>
      <c r="J712" s="56"/>
      <c r="K712" s="67"/>
      <c r="L712" s="62">
        <v>712</v>
      </c>
      <c r="M712" s="62" t="b">
        <f t="shared" si="11"/>
        <v>1</v>
      </c>
      <c r="N712" s="63"/>
    </row>
    <row r="713" spans="1:14" x14ac:dyDescent="0.35">
      <c r="A713" t="s">
        <v>921</v>
      </c>
      <c r="B713" t="s">
        <v>923</v>
      </c>
      <c r="C713" s="53"/>
      <c r="D713" s="54"/>
      <c r="E713" s="53"/>
      <c r="F713" s="55"/>
      <c r="G713" s="53"/>
      <c r="H713" s="57"/>
      <c r="I713" s="56"/>
      <c r="J713" s="56"/>
      <c r="K713" s="67"/>
      <c r="L713" s="62">
        <v>713</v>
      </c>
      <c r="M713" s="62" t="b">
        <f t="shared" si="11"/>
        <v>1</v>
      </c>
      <c r="N713" s="63"/>
    </row>
    <row r="714" spans="1:14" x14ac:dyDescent="0.35">
      <c r="A714" t="s">
        <v>921</v>
      </c>
      <c r="B714" t="s">
        <v>924</v>
      </c>
      <c r="C714" s="53"/>
      <c r="D714" s="54"/>
      <c r="E714" s="53"/>
      <c r="F714" s="55"/>
      <c r="G714" s="53"/>
      <c r="H714" s="57"/>
      <c r="I714" s="56"/>
      <c r="J714" s="56"/>
      <c r="K714" s="67"/>
      <c r="L714" s="62">
        <v>714</v>
      </c>
      <c r="M714" s="62" t="b">
        <f t="shared" si="11"/>
        <v>1</v>
      </c>
      <c r="N714" s="63"/>
    </row>
    <row r="715" spans="1:14" x14ac:dyDescent="0.35">
      <c r="A715" t="s">
        <v>921</v>
      </c>
      <c r="B715" t="s">
        <v>925</v>
      </c>
      <c r="C715" s="53"/>
      <c r="D715" s="54"/>
      <c r="E715" s="53"/>
      <c r="F715" s="55"/>
      <c r="G715" s="53"/>
      <c r="H715" s="57"/>
      <c r="I715" s="56"/>
      <c r="J715" s="56"/>
      <c r="K715" s="67"/>
      <c r="L715" s="62">
        <v>715</v>
      </c>
      <c r="M715" s="62" t="b">
        <f t="shared" si="11"/>
        <v>1</v>
      </c>
      <c r="N715" s="63"/>
    </row>
    <row r="716" spans="1:14" x14ac:dyDescent="0.35">
      <c r="A716" t="s">
        <v>921</v>
      </c>
      <c r="B716" t="s">
        <v>926</v>
      </c>
      <c r="C716" s="53"/>
      <c r="D716" s="54"/>
      <c r="E716" s="53"/>
      <c r="F716" s="55"/>
      <c r="G716" s="53"/>
      <c r="H716" s="57"/>
      <c r="I716" s="56"/>
      <c r="J716" s="56"/>
      <c r="K716" s="67"/>
      <c r="L716" s="62">
        <v>716</v>
      </c>
      <c r="M716" s="62" t="b">
        <f t="shared" si="11"/>
        <v>1</v>
      </c>
      <c r="N716" s="63"/>
    </row>
    <row r="717" spans="1:14" x14ac:dyDescent="0.35">
      <c r="A717" t="s">
        <v>921</v>
      </c>
      <c r="B717" t="s">
        <v>927</v>
      </c>
      <c r="C717" s="53"/>
      <c r="D717" s="54"/>
      <c r="E717" s="53"/>
      <c r="F717" s="55"/>
      <c r="G717" s="53"/>
      <c r="H717" s="57"/>
      <c r="I717" s="56"/>
      <c r="J717" s="56"/>
      <c r="K717" s="67"/>
      <c r="L717" s="62">
        <v>717</v>
      </c>
      <c r="M717" s="62" t="b">
        <f t="shared" si="11"/>
        <v>1</v>
      </c>
      <c r="N717" s="63"/>
    </row>
    <row r="718" spans="1:14" x14ac:dyDescent="0.35">
      <c r="A718" t="s">
        <v>921</v>
      </c>
      <c r="B718" t="s">
        <v>928</v>
      </c>
      <c r="C718" s="53"/>
      <c r="D718" s="54"/>
      <c r="E718" s="53"/>
      <c r="F718" s="55"/>
      <c r="G718" s="53"/>
      <c r="H718" s="57"/>
      <c r="I718" s="56"/>
      <c r="J718" s="56"/>
      <c r="K718" s="67"/>
      <c r="L718" s="62">
        <v>718</v>
      </c>
      <c r="M718" s="62" t="b">
        <f t="shared" si="11"/>
        <v>1</v>
      </c>
      <c r="N718" s="63"/>
    </row>
    <row r="719" spans="1:14" x14ac:dyDescent="0.35">
      <c r="A719" t="s">
        <v>921</v>
      </c>
      <c r="B719" t="s">
        <v>929</v>
      </c>
      <c r="C719" s="53"/>
      <c r="D719" s="54"/>
      <c r="E719" s="53"/>
      <c r="F719" s="55"/>
      <c r="G719" s="53"/>
      <c r="H719" s="57"/>
      <c r="I719" s="56"/>
      <c r="J719" s="56"/>
      <c r="K719" s="67"/>
      <c r="L719" s="62">
        <v>719</v>
      </c>
      <c r="M719" s="62" t="b">
        <f t="shared" si="11"/>
        <v>1</v>
      </c>
      <c r="N719" s="63"/>
    </row>
    <row r="720" spans="1:14" x14ac:dyDescent="0.35">
      <c r="A720" t="s">
        <v>921</v>
      </c>
      <c r="B720" t="s">
        <v>930</v>
      </c>
      <c r="C720" s="53"/>
      <c r="D720" s="54"/>
      <c r="E720" s="53"/>
      <c r="F720" s="55"/>
      <c r="G720" s="53"/>
      <c r="H720" s="57"/>
      <c r="I720" s="56"/>
      <c r="J720" s="56"/>
      <c r="K720" s="67"/>
      <c r="L720" s="62">
        <v>720</v>
      </c>
      <c r="M720" s="62" t="b">
        <f t="shared" si="11"/>
        <v>1</v>
      </c>
      <c r="N720" s="63"/>
    </row>
    <row r="721" spans="1:14" x14ac:dyDescent="0.35">
      <c r="A721" t="s">
        <v>921</v>
      </c>
      <c r="B721" t="s">
        <v>931</v>
      </c>
      <c r="C721" s="53"/>
      <c r="D721" s="54"/>
      <c r="E721" s="53"/>
      <c r="F721" s="55"/>
      <c r="G721" s="53"/>
      <c r="H721" s="57"/>
      <c r="I721" s="56"/>
      <c r="J721" s="56"/>
      <c r="K721" s="67"/>
      <c r="L721" s="62">
        <v>721</v>
      </c>
      <c r="M721" s="62" t="b">
        <f t="shared" si="11"/>
        <v>1</v>
      </c>
      <c r="N721" s="63"/>
    </row>
    <row r="722" spans="1:14" x14ac:dyDescent="0.35">
      <c r="A722" t="s">
        <v>921</v>
      </c>
      <c r="B722" t="s">
        <v>932</v>
      </c>
      <c r="C722" s="53"/>
      <c r="D722" s="54"/>
      <c r="E722" s="53"/>
      <c r="F722" s="55"/>
      <c r="G722" s="53"/>
      <c r="H722" s="57"/>
      <c r="I722" s="56"/>
      <c r="J722" s="56"/>
      <c r="K722" s="67"/>
      <c r="L722" s="62">
        <v>722</v>
      </c>
      <c r="M722" s="62" t="b">
        <f t="shared" si="11"/>
        <v>1</v>
      </c>
      <c r="N722" s="63"/>
    </row>
    <row r="723" spans="1:14" x14ac:dyDescent="0.35">
      <c r="A723" t="s">
        <v>921</v>
      </c>
      <c r="B723" t="s">
        <v>933</v>
      </c>
      <c r="C723" s="53"/>
      <c r="D723" s="54"/>
      <c r="E723" s="53"/>
      <c r="F723" s="55"/>
      <c r="G723" s="53"/>
      <c r="H723" s="57"/>
      <c r="I723" s="56"/>
      <c r="J723" s="56"/>
      <c r="K723" s="67"/>
      <c r="L723" s="62">
        <v>723</v>
      </c>
      <c r="M723" s="62" t="b">
        <f t="shared" si="11"/>
        <v>1</v>
      </c>
      <c r="N723" s="63"/>
    </row>
    <row r="724" spans="1:14" x14ac:dyDescent="0.35">
      <c r="A724" t="s">
        <v>921</v>
      </c>
      <c r="B724" t="s">
        <v>934</v>
      </c>
      <c r="C724" s="53"/>
      <c r="D724" s="54"/>
      <c r="E724" s="53"/>
      <c r="F724" s="55"/>
      <c r="G724" s="53"/>
      <c r="H724" s="57"/>
      <c r="I724" s="56"/>
      <c r="J724" s="56"/>
      <c r="K724" s="67"/>
      <c r="L724" s="62">
        <v>724</v>
      </c>
      <c r="M724" s="62" t="b">
        <f t="shared" si="11"/>
        <v>1</v>
      </c>
      <c r="N724" s="63"/>
    </row>
    <row r="725" spans="1:14" x14ac:dyDescent="0.35">
      <c r="A725" t="s">
        <v>921</v>
      </c>
      <c r="B725" t="s">
        <v>935</v>
      </c>
      <c r="C725" s="53"/>
      <c r="D725" s="54"/>
      <c r="E725" s="53"/>
      <c r="F725" s="55"/>
      <c r="G725" s="53"/>
      <c r="H725" s="57"/>
      <c r="I725" s="56"/>
      <c r="J725" s="56"/>
      <c r="K725" s="67"/>
      <c r="L725" s="62">
        <v>725</v>
      </c>
      <c r="M725" s="62" t="b">
        <f t="shared" si="11"/>
        <v>1</v>
      </c>
      <c r="N725" s="63"/>
    </row>
    <row r="726" spans="1:14" x14ac:dyDescent="0.35">
      <c r="A726" t="s">
        <v>921</v>
      </c>
      <c r="B726" t="s">
        <v>936</v>
      </c>
      <c r="C726" s="53"/>
      <c r="D726" s="54"/>
      <c r="E726" s="53"/>
      <c r="F726" s="55"/>
      <c r="G726" s="53"/>
      <c r="H726" s="57"/>
      <c r="I726" s="56"/>
      <c r="J726" s="56"/>
      <c r="K726" s="67"/>
      <c r="L726" s="62">
        <v>726</v>
      </c>
      <c r="M726" s="62" t="b">
        <f t="shared" si="11"/>
        <v>1</v>
      </c>
      <c r="N726" s="63"/>
    </row>
    <row r="727" spans="1:14" x14ac:dyDescent="0.35">
      <c r="A727" t="s">
        <v>921</v>
      </c>
      <c r="B727" t="s">
        <v>937</v>
      </c>
      <c r="C727" s="53"/>
      <c r="D727" s="54"/>
      <c r="E727" s="53"/>
      <c r="F727" s="55"/>
      <c r="G727" s="53"/>
      <c r="H727" s="57"/>
      <c r="I727" s="56"/>
      <c r="J727" s="56"/>
      <c r="K727" s="67"/>
      <c r="L727" s="62">
        <v>727</v>
      </c>
      <c r="M727" s="62" t="b">
        <f t="shared" si="11"/>
        <v>1</v>
      </c>
      <c r="N727" s="63"/>
    </row>
    <row r="728" spans="1:14" x14ac:dyDescent="0.35">
      <c r="A728" t="s">
        <v>921</v>
      </c>
      <c r="B728" t="s">
        <v>938</v>
      </c>
      <c r="C728" s="53"/>
      <c r="D728" s="54"/>
      <c r="E728" s="53"/>
      <c r="F728" s="55"/>
      <c r="G728" s="53"/>
      <c r="H728" s="57"/>
      <c r="I728" s="56"/>
      <c r="J728" s="56"/>
      <c r="K728" s="67"/>
      <c r="L728" s="62">
        <v>728</v>
      </c>
      <c r="M728" s="62" t="b">
        <f t="shared" si="11"/>
        <v>1</v>
      </c>
      <c r="N728" s="63"/>
    </row>
    <row r="729" spans="1:14" x14ac:dyDescent="0.35">
      <c r="A729" t="s">
        <v>921</v>
      </c>
      <c r="B729" t="s">
        <v>939</v>
      </c>
      <c r="C729" s="53"/>
      <c r="D729" s="54"/>
      <c r="E729" s="53"/>
      <c r="F729" s="55"/>
      <c r="G729" s="53"/>
      <c r="H729" s="57"/>
      <c r="I729" s="56"/>
      <c r="J729" s="56"/>
      <c r="K729" s="67"/>
      <c r="L729" s="62">
        <v>729</v>
      </c>
      <c r="M729" s="62" t="b">
        <f t="shared" si="11"/>
        <v>1</v>
      </c>
      <c r="N729" s="63"/>
    </row>
    <row r="730" spans="1:14" x14ac:dyDescent="0.35">
      <c r="A730" t="s">
        <v>921</v>
      </c>
      <c r="B730" t="s">
        <v>940</v>
      </c>
      <c r="C730" s="53"/>
      <c r="D730" s="54"/>
      <c r="E730" s="53"/>
      <c r="F730" s="55"/>
      <c r="G730" s="53"/>
      <c r="H730" s="57"/>
      <c r="I730" s="56"/>
      <c r="J730" s="56"/>
      <c r="K730" s="67"/>
      <c r="L730" s="62">
        <v>730</v>
      </c>
      <c r="M730" s="62" t="b">
        <f t="shared" si="11"/>
        <v>1</v>
      </c>
      <c r="N730" s="63"/>
    </row>
    <row r="731" spans="1:14" x14ac:dyDescent="0.35">
      <c r="A731" t="s">
        <v>921</v>
      </c>
      <c r="B731" t="s">
        <v>941</v>
      </c>
      <c r="C731" s="53"/>
      <c r="D731" s="54"/>
      <c r="E731" s="53"/>
      <c r="F731" s="55"/>
      <c r="G731" s="53"/>
      <c r="H731" s="57"/>
      <c r="I731" s="56"/>
      <c r="J731" s="56"/>
      <c r="K731" s="67"/>
      <c r="L731" s="62">
        <v>731</v>
      </c>
      <c r="M731" s="62" t="b">
        <f t="shared" si="11"/>
        <v>1</v>
      </c>
      <c r="N731" s="63"/>
    </row>
    <row r="732" spans="1:14" x14ac:dyDescent="0.35">
      <c r="A732" t="s">
        <v>921</v>
      </c>
      <c r="B732" t="s">
        <v>942</v>
      </c>
      <c r="C732" s="53"/>
      <c r="D732" s="54"/>
      <c r="E732" s="53"/>
      <c r="F732" s="55"/>
      <c r="G732" s="53"/>
      <c r="H732" s="57"/>
      <c r="I732" s="56"/>
      <c r="J732" s="56"/>
      <c r="K732" s="67"/>
      <c r="L732" s="62">
        <v>732</v>
      </c>
      <c r="M732" s="62" t="b">
        <f t="shared" si="11"/>
        <v>1</v>
      </c>
      <c r="N732" s="63"/>
    </row>
    <row r="733" spans="1:14" x14ac:dyDescent="0.35">
      <c r="A733" t="s">
        <v>921</v>
      </c>
      <c r="B733" t="s">
        <v>943</v>
      </c>
      <c r="C733" s="53"/>
      <c r="D733" s="54"/>
      <c r="E733" s="53"/>
      <c r="F733" s="55"/>
      <c r="G733" s="53"/>
      <c r="H733" s="57"/>
      <c r="I733" s="56"/>
      <c r="J733" s="56"/>
      <c r="K733" s="67"/>
      <c r="L733" s="62">
        <v>733</v>
      </c>
      <c r="M733" s="62" t="b">
        <f t="shared" si="11"/>
        <v>1</v>
      </c>
      <c r="N733" s="63"/>
    </row>
    <row r="734" spans="1:14" x14ac:dyDescent="0.35">
      <c r="A734" t="s">
        <v>921</v>
      </c>
      <c r="B734" t="s">
        <v>944</v>
      </c>
      <c r="C734" s="53"/>
      <c r="D734" s="54"/>
      <c r="E734" s="53"/>
      <c r="F734" s="55"/>
      <c r="G734" s="53"/>
      <c r="H734" s="57"/>
      <c r="I734" s="56"/>
      <c r="J734" s="56"/>
      <c r="K734" s="67"/>
      <c r="L734" s="62">
        <v>734</v>
      </c>
      <c r="M734" s="62" t="b">
        <f t="shared" si="11"/>
        <v>1</v>
      </c>
      <c r="N734" s="63"/>
    </row>
    <row r="735" spans="1:14" x14ac:dyDescent="0.35">
      <c r="A735" t="s">
        <v>921</v>
      </c>
      <c r="B735" t="s">
        <v>945</v>
      </c>
      <c r="C735" s="53"/>
      <c r="D735" s="54"/>
      <c r="E735" s="53"/>
      <c r="F735" s="55"/>
      <c r="G735" s="53"/>
      <c r="H735" s="57"/>
      <c r="I735" s="56"/>
      <c r="J735" s="56"/>
      <c r="K735" s="67"/>
      <c r="L735" s="62">
        <v>735</v>
      </c>
      <c r="M735" s="62" t="b">
        <f t="shared" si="11"/>
        <v>1</v>
      </c>
      <c r="N735" s="63"/>
    </row>
    <row r="736" spans="1:14" x14ac:dyDescent="0.35">
      <c r="A736" t="s">
        <v>946</v>
      </c>
      <c r="B736" t="s">
        <v>338</v>
      </c>
      <c r="C736" s="53"/>
      <c r="D736" s="54"/>
      <c r="E736" s="53"/>
      <c r="F736" s="55"/>
      <c r="G736" s="53"/>
      <c r="H736" s="57"/>
      <c r="I736" s="56"/>
      <c r="J736" s="56"/>
      <c r="K736" s="67"/>
      <c r="L736" s="62">
        <v>736</v>
      </c>
      <c r="M736" s="62" t="b">
        <f t="shared" si="11"/>
        <v>1</v>
      </c>
      <c r="N736" s="63"/>
    </row>
    <row r="737" spans="1:14" x14ac:dyDescent="0.35">
      <c r="A737" t="s">
        <v>947</v>
      </c>
      <c r="B737" t="s">
        <v>948</v>
      </c>
      <c r="C737" s="53"/>
      <c r="D737" s="54"/>
      <c r="E737" s="53"/>
      <c r="F737" s="55"/>
      <c r="G737" s="53"/>
      <c r="H737" s="57"/>
      <c r="I737" s="56"/>
      <c r="J737" s="56"/>
      <c r="K737" s="67"/>
      <c r="L737" s="62">
        <v>737</v>
      </c>
      <c r="M737" s="62" t="b">
        <f t="shared" si="11"/>
        <v>1</v>
      </c>
      <c r="N737" s="63"/>
    </row>
    <row r="738" spans="1:14" x14ac:dyDescent="0.35">
      <c r="A738" t="s">
        <v>947</v>
      </c>
      <c r="B738" t="s">
        <v>949</v>
      </c>
      <c r="C738" s="53"/>
      <c r="D738" s="54"/>
      <c r="E738" s="53"/>
      <c r="F738" s="55"/>
      <c r="G738" s="53"/>
      <c r="H738" s="57"/>
      <c r="I738" s="56"/>
      <c r="J738" s="56"/>
      <c r="K738" s="67"/>
      <c r="L738" s="62">
        <v>738</v>
      </c>
      <c r="M738" s="62" t="b">
        <f t="shared" si="11"/>
        <v>1</v>
      </c>
      <c r="N738" s="63"/>
    </row>
    <row r="739" spans="1:14" x14ac:dyDescent="0.35">
      <c r="A739" t="s">
        <v>950</v>
      </c>
      <c r="B739" t="s">
        <v>259</v>
      </c>
      <c r="C739" s="53"/>
      <c r="D739" s="54"/>
      <c r="E739" s="53"/>
      <c r="F739" s="55"/>
      <c r="G739" s="53"/>
      <c r="H739" s="57"/>
      <c r="I739" s="56"/>
      <c r="J739" s="56"/>
      <c r="K739" s="67"/>
      <c r="L739" s="62">
        <v>739</v>
      </c>
      <c r="M739" s="62" t="b">
        <f t="shared" si="11"/>
        <v>1</v>
      </c>
      <c r="N739" s="63"/>
    </row>
    <row r="740" spans="1:14" x14ac:dyDescent="0.35">
      <c r="A740" t="s">
        <v>950</v>
      </c>
      <c r="B740" t="s">
        <v>617</v>
      </c>
      <c r="C740" s="53"/>
      <c r="D740" s="54"/>
      <c r="E740" s="53"/>
      <c r="F740" s="55"/>
      <c r="G740" s="53"/>
      <c r="H740" s="57"/>
      <c r="I740" s="56"/>
      <c r="J740" s="56"/>
      <c r="K740" s="67"/>
      <c r="L740" s="62">
        <v>740</v>
      </c>
      <c r="M740" s="62" t="b">
        <f t="shared" si="11"/>
        <v>1</v>
      </c>
      <c r="N740" s="63"/>
    </row>
    <row r="741" spans="1:14" x14ac:dyDescent="0.35">
      <c r="A741" t="s">
        <v>950</v>
      </c>
      <c r="B741" t="s">
        <v>951</v>
      </c>
      <c r="C741" s="53"/>
      <c r="D741" s="54"/>
      <c r="E741" s="53"/>
      <c r="F741" s="55"/>
      <c r="G741" s="53"/>
      <c r="H741" s="57"/>
      <c r="I741" s="56"/>
      <c r="J741" s="56"/>
      <c r="K741" s="67"/>
      <c r="L741" s="62">
        <v>741</v>
      </c>
      <c r="M741" s="62" t="b">
        <f t="shared" si="11"/>
        <v>1</v>
      </c>
      <c r="N741" s="63"/>
    </row>
    <row r="742" spans="1:14" x14ac:dyDescent="0.35">
      <c r="A742" t="s">
        <v>950</v>
      </c>
      <c r="B742" t="s">
        <v>952</v>
      </c>
      <c r="C742" s="53"/>
      <c r="D742" s="54"/>
      <c r="E742" s="53"/>
      <c r="F742" s="55"/>
      <c r="G742" s="53"/>
      <c r="H742" s="57"/>
      <c r="I742" s="56"/>
      <c r="J742" s="56"/>
      <c r="K742" s="67"/>
      <c r="L742" s="62">
        <v>742</v>
      </c>
      <c r="M742" s="62" t="b">
        <f t="shared" si="11"/>
        <v>1</v>
      </c>
      <c r="N742" s="63"/>
    </row>
    <row r="743" spans="1:14" x14ac:dyDescent="0.35">
      <c r="A743" t="s">
        <v>950</v>
      </c>
      <c r="B743" t="s">
        <v>953</v>
      </c>
      <c r="C743" s="53"/>
      <c r="D743" s="54"/>
      <c r="E743" s="53"/>
      <c r="F743" s="55"/>
      <c r="G743" s="53"/>
      <c r="H743" s="57"/>
      <c r="I743" s="56"/>
      <c r="J743" s="56"/>
      <c r="K743" s="67"/>
      <c r="L743" s="62">
        <v>743</v>
      </c>
      <c r="M743" s="62" t="b">
        <f t="shared" si="11"/>
        <v>1</v>
      </c>
      <c r="N743" s="63"/>
    </row>
    <row r="744" spans="1:14" x14ac:dyDescent="0.35">
      <c r="A744" t="s">
        <v>950</v>
      </c>
      <c r="B744" t="s">
        <v>954</v>
      </c>
      <c r="C744" s="53"/>
      <c r="D744" s="54"/>
      <c r="E744" s="53"/>
      <c r="F744" s="55"/>
      <c r="G744" s="53"/>
      <c r="H744" s="57"/>
      <c r="I744" s="56"/>
      <c r="J744" s="56"/>
      <c r="K744" s="67"/>
      <c r="L744" s="62">
        <v>744</v>
      </c>
      <c r="M744" s="62" t="b">
        <f t="shared" si="11"/>
        <v>1</v>
      </c>
      <c r="N744" s="63"/>
    </row>
    <row r="745" spans="1:14" x14ac:dyDescent="0.35">
      <c r="A745" t="s">
        <v>950</v>
      </c>
      <c r="B745" t="s">
        <v>955</v>
      </c>
      <c r="C745" s="53"/>
      <c r="D745" s="54"/>
      <c r="E745" s="53"/>
      <c r="F745" s="55"/>
      <c r="G745" s="53"/>
      <c r="H745" s="57"/>
      <c r="I745" s="56"/>
      <c r="J745" s="56"/>
      <c r="K745" s="67"/>
      <c r="L745" s="62">
        <v>745</v>
      </c>
      <c r="M745" s="62" t="b">
        <f t="shared" si="11"/>
        <v>1</v>
      </c>
      <c r="N745" s="63"/>
    </row>
    <row r="746" spans="1:14" x14ac:dyDescent="0.35">
      <c r="A746" t="s">
        <v>950</v>
      </c>
      <c r="B746" t="s">
        <v>956</v>
      </c>
      <c r="C746" s="53"/>
      <c r="D746" s="54"/>
      <c r="E746" s="53"/>
      <c r="F746" s="55"/>
      <c r="G746" s="53"/>
      <c r="H746" s="57"/>
      <c r="I746" s="56"/>
      <c r="J746" s="56"/>
      <c r="K746" s="67"/>
      <c r="L746" s="62">
        <v>746</v>
      </c>
      <c r="M746" s="62" t="b">
        <f t="shared" si="11"/>
        <v>1</v>
      </c>
      <c r="N746" s="63"/>
    </row>
    <row r="747" spans="1:14" x14ac:dyDescent="0.35">
      <c r="A747" t="s">
        <v>950</v>
      </c>
      <c r="B747" t="s">
        <v>957</v>
      </c>
      <c r="C747" s="53"/>
      <c r="D747" s="54"/>
      <c r="E747" s="53"/>
      <c r="F747" s="55"/>
      <c r="G747" s="53"/>
      <c r="H747" s="57"/>
      <c r="I747" s="56"/>
      <c r="J747" s="56"/>
      <c r="K747" s="67"/>
      <c r="L747" s="62">
        <v>747</v>
      </c>
      <c r="M747" s="62" t="b">
        <f t="shared" si="11"/>
        <v>1</v>
      </c>
      <c r="N747" s="63"/>
    </row>
    <row r="748" spans="1:14" x14ac:dyDescent="0.35">
      <c r="A748" t="s">
        <v>950</v>
      </c>
      <c r="B748" t="s">
        <v>958</v>
      </c>
      <c r="C748" s="53"/>
      <c r="D748" s="54"/>
      <c r="E748" s="53"/>
      <c r="F748" s="55"/>
      <c r="G748" s="53"/>
      <c r="H748" s="57"/>
      <c r="I748" s="56"/>
      <c r="J748" s="56"/>
      <c r="K748" s="67"/>
      <c r="L748" s="62">
        <v>748</v>
      </c>
      <c r="M748" s="62" t="b">
        <f t="shared" si="11"/>
        <v>1</v>
      </c>
      <c r="N748" s="63"/>
    </row>
    <row r="749" spans="1:14" x14ac:dyDescent="0.35">
      <c r="A749" t="s">
        <v>950</v>
      </c>
      <c r="B749" t="s">
        <v>959</v>
      </c>
      <c r="C749" s="53"/>
      <c r="D749" s="54"/>
      <c r="E749" s="53"/>
      <c r="F749" s="55"/>
      <c r="G749" s="53"/>
      <c r="H749" s="57"/>
      <c r="I749" s="56"/>
      <c r="J749" s="56"/>
      <c r="K749" s="67"/>
      <c r="L749" s="62">
        <v>749</v>
      </c>
      <c r="M749" s="62" t="b">
        <f t="shared" si="11"/>
        <v>1</v>
      </c>
      <c r="N749" s="63"/>
    </row>
    <row r="750" spans="1:14" x14ac:dyDescent="0.35">
      <c r="A750" t="s">
        <v>950</v>
      </c>
      <c r="B750" t="s">
        <v>960</v>
      </c>
      <c r="C750" s="53"/>
      <c r="D750" s="54"/>
      <c r="E750" s="53"/>
      <c r="F750" s="55"/>
      <c r="G750" s="53"/>
      <c r="H750" s="57"/>
      <c r="I750" s="56"/>
      <c r="J750" s="56"/>
      <c r="K750" s="67"/>
      <c r="L750" s="62">
        <v>750</v>
      </c>
      <c r="M750" s="62" t="b">
        <f t="shared" si="11"/>
        <v>1</v>
      </c>
      <c r="N750" s="63"/>
    </row>
    <row r="751" spans="1:14" x14ac:dyDescent="0.35">
      <c r="A751" t="s">
        <v>950</v>
      </c>
      <c r="B751" t="s">
        <v>961</v>
      </c>
      <c r="C751" s="53"/>
      <c r="D751" s="54"/>
      <c r="E751" s="53"/>
      <c r="F751" s="55"/>
      <c r="G751" s="53"/>
      <c r="H751" s="57"/>
      <c r="I751" s="56"/>
      <c r="J751" s="56"/>
      <c r="K751" s="67"/>
      <c r="L751" s="62">
        <v>751</v>
      </c>
      <c r="M751" s="62" t="b">
        <f t="shared" si="11"/>
        <v>1</v>
      </c>
      <c r="N751" s="63"/>
    </row>
    <row r="752" spans="1:14" x14ac:dyDescent="0.35">
      <c r="A752" t="s">
        <v>962</v>
      </c>
      <c r="B752" t="s">
        <v>963</v>
      </c>
      <c r="C752" s="53"/>
      <c r="D752" s="54"/>
      <c r="E752" s="53"/>
      <c r="F752" s="55"/>
      <c r="G752" s="53"/>
      <c r="H752" s="57"/>
      <c r="I752" s="56"/>
      <c r="J752" s="56"/>
      <c r="K752" s="67"/>
      <c r="L752" s="62">
        <v>752</v>
      </c>
      <c r="M752" s="62" t="b">
        <f t="shared" si="11"/>
        <v>1</v>
      </c>
      <c r="N752" s="63"/>
    </row>
    <row r="753" spans="1:14" x14ac:dyDescent="0.35">
      <c r="A753" t="s">
        <v>962</v>
      </c>
      <c r="B753" t="s">
        <v>259</v>
      </c>
      <c r="C753" s="53"/>
      <c r="D753" s="54"/>
      <c r="E753" s="53"/>
      <c r="F753" s="55"/>
      <c r="G753" s="53"/>
      <c r="H753" s="57"/>
      <c r="I753" s="56"/>
      <c r="J753" s="56"/>
      <c r="K753" s="67"/>
      <c r="L753" s="62">
        <v>753</v>
      </c>
      <c r="M753" s="62" t="b">
        <f t="shared" si="11"/>
        <v>1</v>
      </c>
      <c r="N753" s="63"/>
    </row>
    <row r="754" spans="1:14" x14ac:dyDescent="0.35">
      <c r="A754" t="s">
        <v>962</v>
      </c>
      <c r="B754" t="s">
        <v>964</v>
      </c>
      <c r="C754" s="53"/>
      <c r="D754" s="54"/>
      <c r="E754" s="53"/>
      <c r="F754" s="55"/>
      <c r="G754" s="53"/>
      <c r="H754" s="57"/>
      <c r="I754" s="56"/>
      <c r="J754" s="56"/>
      <c r="K754" s="67"/>
      <c r="L754" s="62">
        <v>754</v>
      </c>
      <c r="M754" s="62" t="b">
        <f t="shared" si="11"/>
        <v>1</v>
      </c>
      <c r="N754" s="63"/>
    </row>
    <row r="755" spans="1:14" x14ac:dyDescent="0.35">
      <c r="A755" t="s">
        <v>965</v>
      </c>
      <c r="B755" t="s">
        <v>208</v>
      </c>
      <c r="C755" s="53"/>
      <c r="D755" s="54"/>
      <c r="E755" s="53"/>
      <c r="F755" s="55"/>
      <c r="G755" s="53"/>
      <c r="H755" s="57"/>
      <c r="I755" s="56"/>
      <c r="J755" s="56"/>
      <c r="K755" s="67"/>
      <c r="L755" s="62">
        <v>755</v>
      </c>
      <c r="M755" s="62" t="b">
        <f t="shared" si="11"/>
        <v>1</v>
      </c>
      <c r="N755" s="63"/>
    </row>
    <row r="756" spans="1:14" x14ac:dyDescent="0.35">
      <c r="A756" t="s">
        <v>965</v>
      </c>
      <c r="B756" t="s">
        <v>966</v>
      </c>
      <c r="C756" s="53"/>
      <c r="D756" s="54"/>
      <c r="E756" s="53"/>
      <c r="F756" s="55"/>
      <c r="G756" s="53"/>
      <c r="H756" s="57"/>
      <c r="I756" s="56"/>
      <c r="J756" s="56"/>
      <c r="K756" s="67"/>
      <c r="L756" s="62">
        <v>756</v>
      </c>
      <c r="M756" s="62" t="b">
        <f t="shared" si="11"/>
        <v>1</v>
      </c>
      <c r="N756" s="63"/>
    </row>
    <row r="757" spans="1:14" x14ac:dyDescent="0.35">
      <c r="A757" t="s">
        <v>967</v>
      </c>
      <c r="B757" t="s">
        <v>968</v>
      </c>
      <c r="C757" s="53"/>
      <c r="D757" s="54"/>
      <c r="E757" s="53"/>
      <c r="F757" s="55"/>
      <c r="G757" s="53"/>
      <c r="H757" s="57"/>
      <c r="I757" s="56"/>
      <c r="J757" s="56"/>
      <c r="K757" s="67"/>
      <c r="L757" s="62">
        <v>757</v>
      </c>
      <c r="M757" s="62" t="b">
        <f t="shared" si="11"/>
        <v>1</v>
      </c>
      <c r="N757" s="63"/>
    </row>
    <row r="758" spans="1:14" x14ac:dyDescent="0.35">
      <c r="A758" t="s">
        <v>965</v>
      </c>
      <c r="B758" t="s">
        <v>969</v>
      </c>
      <c r="C758" s="53"/>
      <c r="D758" s="54"/>
      <c r="E758" s="53"/>
      <c r="F758" s="55"/>
      <c r="G758" s="53"/>
      <c r="H758" s="57"/>
      <c r="I758" s="56"/>
      <c r="J758" s="56"/>
      <c r="K758" s="67"/>
      <c r="L758" s="62">
        <v>758</v>
      </c>
      <c r="M758" s="62" t="b">
        <f t="shared" si="11"/>
        <v>1</v>
      </c>
      <c r="N758" s="63"/>
    </row>
    <row r="759" spans="1:14" x14ac:dyDescent="0.35">
      <c r="A759" t="s">
        <v>965</v>
      </c>
      <c r="B759" t="s">
        <v>208</v>
      </c>
      <c r="C759" s="53"/>
      <c r="D759" s="54"/>
      <c r="E759" s="53"/>
      <c r="F759" s="55"/>
      <c r="G759" s="53"/>
      <c r="H759" s="57"/>
      <c r="I759" s="56"/>
      <c r="J759" s="56"/>
      <c r="K759" s="67"/>
      <c r="L759" s="62">
        <v>759</v>
      </c>
      <c r="M759" s="62" t="b">
        <f t="shared" si="11"/>
        <v>1</v>
      </c>
      <c r="N759" s="63"/>
    </row>
    <row r="760" spans="1:14" x14ac:dyDescent="0.35">
      <c r="A760" t="s">
        <v>965</v>
      </c>
      <c r="B760" t="s">
        <v>740</v>
      </c>
      <c r="C760" s="53"/>
      <c r="D760" s="54"/>
      <c r="E760" s="53"/>
      <c r="F760" s="55"/>
      <c r="G760" s="53"/>
      <c r="H760" s="57"/>
      <c r="I760" s="56"/>
      <c r="J760" s="56"/>
      <c r="K760" s="67"/>
      <c r="L760" s="62">
        <v>760</v>
      </c>
      <c r="M760" s="62" t="b">
        <f t="shared" si="11"/>
        <v>1</v>
      </c>
      <c r="N760" s="63"/>
    </row>
    <row r="761" spans="1:14" x14ac:dyDescent="0.35">
      <c r="A761" t="s">
        <v>629</v>
      </c>
      <c r="B761" t="s">
        <v>283</v>
      </c>
      <c r="C761" s="53"/>
      <c r="D761" s="54"/>
      <c r="E761" s="53"/>
      <c r="F761" s="55"/>
      <c r="G761" s="53"/>
      <c r="H761" s="57"/>
      <c r="I761" s="56"/>
      <c r="J761" s="56"/>
      <c r="K761" s="67"/>
      <c r="L761" s="62">
        <v>761</v>
      </c>
      <c r="M761" s="62" t="b">
        <f t="shared" si="11"/>
        <v>1</v>
      </c>
      <c r="N761" s="63"/>
    </row>
    <row r="762" spans="1:14" x14ac:dyDescent="0.35">
      <c r="A762" t="s">
        <v>970</v>
      </c>
      <c r="B762" t="s">
        <v>971</v>
      </c>
      <c r="C762" s="53"/>
      <c r="D762" s="54"/>
      <c r="E762" s="53"/>
      <c r="F762" s="55"/>
      <c r="G762" s="53"/>
      <c r="H762" s="57"/>
      <c r="I762" s="56"/>
      <c r="J762" s="56"/>
      <c r="K762" s="67"/>
      <c r="L762" s="62">
        <v>762</v>
      </c>
      <c r="M762" s="62" t="b">
        <f t="shared" si="11"/>
        <v>1</v>
      </c>
      <c r="N762" s="63"/>
    </row>
    <row r="763" spans="1:14" x14ac:dyDescent="0.35">
      <c r="A763" t="s">
        <v>972</v>
      </c>
      <c r="B763" t="s">
        <v>973</v>
      </c>
      <c r="C763" s="53"/>
      <c r="D763" s="54"/>
      <c r="E763" s="53"/>
      <c r="F763" s="55"/>
      <c r="G763" s="53"/>
      <c r="H763" s="57"/>
      <c r="I763" s="56"/>
      <c r="J763" s="56"/>
      <c r="K763" s="67"/>
      <c r="L763" s="62">
        <v>763</v>
      </c>
      <c r="M763" s="62" t="b">
        <f t="shared" si="11"/>
        <v>1</v>
      </c>
      <c r="N763" s="63"/>
    </row>
    <row r="764" spans="1:14" x14ac:dyDescent="0.35">
      <c r="A764" t="s">
        <v>974</v>
      </c>
      <c r="B764" t="s">
        <v>975</v>
      </c>
      <c r="C764" s="53"/>
      <c r="D764" s="54"/>
      <c r="E764" s="53"/>
      <c r="F764" s="55"/>
      <c r="G764" s="53"/>
      <c r="H764" s="57"/>
      <c r="I764" s="56"/>
      <c r="J764" s="56"/>
      <c r="K764" s="67"/>
      <c r="L764" s="62">
        <v>764</v>
      </c>
      <c r="M764" s="62" t="b">
        <f t="shared" si="11"/>
        <v>1</v>
      </c>
      <c r="N764" s="63"/>
    </row>
    <row r="765" spans="1:14" x14ac:dyDescent="0.35">
      <c r="A765" t="s">
        <v>744</v>
      </c>
      <c r="B765" t="s">
        <v>976</v>
      </c>
      <c r="C765" s="53"/>
      <c r="D765" s="54"/>
      <c r="E765" s="53"/>
      <c r="F765" s="55"/>
      <c r="G765" s="53"/>
      <c r="H765" s="57"/>
      <c r="I765" s="56"/>
      <c r="J765" s="56"/>
      <c r="K765" s="67"/>
      <c r="L765" s="62">
        <v>765</v>
      </c>
      <c r="M765" s="62" t="b">
        <f t="shared" si="11"/>
        <v>1</v>
      </c>
      <c r="N765" s="63"/>
    </row>
    <row r="766" spans="1:14" x14ac:dyDescent="0.35">
      <c r="A766" t="s">
        <v>744</v>
      </c>
      <c r="B766" t="s">
        <v>746</v>
      </c>
      <c r="C766" s="53"/>
      <c r="D766" s="54"/>
      <c r="E766" s="53"/>
      <c r="F766" s="55"/>
      <c r="G766" s="53"/>
      <c r="H766" s="57"/>
      <c r="I766" s="56"/>
      <c r="J766" s="56"/>
      <c r="K766" s="67"/>
      <c r="L766" s="62">
        <v>766</v>
      </c>
      <c r="M766" s="62" t="b">
        <f t="shared" si="11"/>
        <v>1</v>
      </c>
      <c r="N766" s="63"/>
    </row>
    <row r="767" spans="1:14" x14ac:dyDescent="0.35">
      <c r="A767" t="s">
        <v>894</v>
      </c>
      <c r="B767" t="s">
        <v>977</v>
      </c>
      <c r="C767" s="53"/>
      <c r="D767" s="54"/>
      <c r="E767" s="53"/>
      <c r="F767" s="55"/>
      <c r="G767" s="53"/>
      <c r="H767" s="57"/>
      <c r="I767" s="56"/>
      <c r="J767" s="56"/>
      <c r="K767" s="67"/>
      <c r="L767" s="62">
        <v>767</v>
      </c>
      <c r="M767" s="62" t="b">
        <f t="shared" si="11"/>
        <v>1</v>
      </c>
      <c r="N767" s="63"/>
    </row>
    <row r="768" spans="1:14" x14ac:dyDescent="0.35">
      <c r="A768" t="s">
        <v>978</v>
      </c>
      <c r="B768" t="s">
        <v>979</v>
      </c>
      <c r="C768" s="53"/>
      <c r="D768" s="54"/>
      <c r="E768" s="53"/>
      <c r="F768" s="55"/>
      <c r="G768" s="53"/>
      <c r="H768" s="57"/>
      <c r="I768" s="56"/>
      <c r="J768" s="56"/>
      <c r="K768" s="67"/>
      <c r="L768" s="62">
        <v>768</v>
      </c>
      <c r="M768" s="62" t="b">
        <f t="shared" si="11"/>
        <v>1</v>
      </c>
      <c r="N768" s="63"/>
    </row>
    <row r="769" spans="1:14" x14ac:dyDescent="0.35">
      <c r="A769" t="s">
        <v>978</v>
      </c>
      <c r="B769" t="s">
        <v>980</v>
      </c>
      <c r="C769" s="53"/>
      <c r="D769" s="54"/>
      <c r="E769" s="53"/>
      <c r="F769" s="55"/>
      <c r="G769" s="53"/>
      <c r="H769" s="57"/>
      <c r="I769" s="56"/>
      <c r="J769" s="56"/>
      <c r="K769" s="67"/>
      <c r="L769" s="62">
        <v>769</v>
      </c>
      <c r="M769" s="62" t="b">
        <f t="shared" si="11"/>
        <v>1</v>
      </c>
      <c r="N769" s="63"/>
    </row>
    <row r="770" spans="1:14" x14ac:dyDescent="0.35">
      <c r="A770" t="s">
        <v>978</v>
      </c>
      <c r="B770" t="s">
        <v>981</v>
      </c>
      <c r="C770" s="53"/>
      <c r="D770" s="54"/>
      <c r="E770" s="53"/>
      <c r="F770" s="55"/>
      <c r="G770" s="53"/>
      <c r="H770" s="57"/>
      <c r="I770" s="56"/>
      <c r="J770" s="56"/>
      <c r="K770" s="67"/>
      <c r="L770" s="62">
        <v>770</v>
      </c>
      <c r="M770" s="62" t="b">
        <f t="shared" si="11"/>
        <v>1</v>
      </c>
      <c r="N770" s="63"/>
    </row>
    <row r="771" spans="1:14" x14ac:dyDescent="0.35">
      <c r="A771" t="s">
        <v>982</v>
      </c>
      <c r="B771" t="s">
        <v>339</v>
      </c>
      <c r="C771" s="53"/>
      <c r="D771" s="54"/>
      <c r="E771" s="53"/>
      <c r="F771" s="55"/>
      <c r="G771" s="53"/>
      <c r="H771" s="57"/>
      <c r="I771" s="56"/>
      <c r="J771" s="56"/>
      <c r="K771" s="67"/>
      <c r="L771" s="62">
        <v>771</v>
      </c>
      <c r="M771" s="62" t="b">
        <f t="shared" ref="M771:M834" si="12" xml:space="preserve"> IF(AND(TRUE), TRUE, FALSE)</f>
        <v>1</v>
      </c>
      <c r="N771" s="63"/>
    </row>
    <row r="772" spans="1:14" x14ac:dyDescent="0.35">
      <c r="A772" t="s">
        <v>983</v>
      </c>
      <c r="B772" t="s">
        <v>984</v>
      </c>
      <c r="C772" s="53"/>
      <c r="D772" s="54"/>
      <c r="E772" s="53"/>
      <c r="F772" s="55"/>
      <c r="G772" s="53"/>
      <c r="H772" s="57"/>
      <c r="I772" s="56"/>
      <c r="J772" s="56"/>
      <c r="K772" s="67"/>
      <c r="L772" s="62">
        <v>772</v>
      </c>
      <c r="M772" s="62" t="b">
        <f t="shared" si="12"/>
        <v>1</v>
      </c>
      <c r="N772" s="63"/>
    </row>
    <row r="773" spans="1:14" x14ac:dyDescent="0.35">
      <c r="A773" t="s">
        <v>744</v>
      </c>
      <c r="B773" t="s">
        <v>976</v>
      </c>
      <c r="C773" s="53"/>
      <c r="D773" s="54"/>
      <c r="E773" s="53"/>
      <c r="F773" s="55"/>
      <c r="G773" s="53"/>
      <c r="H773" s="57"/>
      <c r="I773" s="56"/>
      <c r="J773" s="56"/>
      <c r="K773" s="67"/>
      <c r="L773" s="62">
        <v>773</v>
      </c>
      <c r="M773" s="62" t="b">
        <f t="shared" si="12"/>
        <v>1</v>
      </c>
      <c r="N773" s="63"/>
    </row>
    <row r="774" spans="1:14" x14ac:dyDescent="0.35">
      <c r="A774" t="s">
        <v>744</v>
      </c>
      <c r="B774" t="s">
        <v>985</v>
      </c>
      <c r="C774" s="53"/>
      <c r="D774" s="54"/>
      <c r="E774" s="53"/>
      <c r="F774" s="55"/>
      <c r="G774" s="53"/>
      <c r="H774" s="57"/>
      <c r="I774" s="56"/>
      <c r="J774" s="56"/>
      <c r="K774" s="67"/>
      <c r="L774" s="62">
        <v>774</v>
      </c>
      <c r="M774" s="62" t="b">
        <f t="shared" si="12"/>
        <v>1</v>
      </c>
      <c r="N774" s="63"/>
    </row>
    <row r="775" spans="1:14" x14ac:dyDescent="0.35">
      <c r="A775" t="s">
        <v>744</v>
      </c>
      <c r="B775" t="s">
        <v>746</v>
      </c>
      <c r="C775" s="53"/>
      <c r="D775" s="54"/>
      <c r="E775" s="53"/>
      <c r="F775" s="55"/>
      <c r="G775" s="53"/>
      <c r="H775" s="57"/>
      <c r="I775" s="56"/>
      <c r="J775" s="56"/>
      <c r="K775" s="67"/>
      <c r="L775" s="62">
        <v>775</v>
      </c>
      <c r="M775" s="62" t="b">
        <f t="shared" si="12"/>
        <v>1</v>
      </c>
      <c r="N775" s="63"/>
    </row>
    <row r="776" spans="1:14" x14ac:dyDescent="0.35">
      <c r="A776" t="s">
        <v>986</v>
      </c>
      <c r="B776" t="s">
        <v>987</v>
      </c>
      <c r="C776" s="53"/>
      <c r="D776" s="54"/>
      <c r="E776" s="53"/>
      <c r="F776" s="55"/>
      <c r="G776" s="53"/>
      <c r="H776" s="57"/>
      <c r="I776" s="56"/>
      <c r="J776" s="56"/>
      <c r="K776" s="67"/>
      <c r="L776" s="62">
        <v>776</v>
      </c>
      <c r="M776" s="62" t="b">
        <f t="shared" si="12"/>
        <v>1</v>
      </c>
      <c r="N776" s="63"/>
    </row>
    <row r="777" spans="1:14" x14ac:dyDescent="0.35">
      <c r="A777" t="s">
        <v>986</v>
      </c>
      <c r="B777" t="s">
        <v>988</v>
      </c>
      <c r="C777" s="53"/>
      <c r="D777" s="54"/>
      <c r="E777" s="53"/>
      <c r="F777" s="55"/>
      <c r="G777" s="53"/>
      <c r="H777" s="57"/>
      <c r="I777" s="56"/>
      <c r="J777" s="56"/>
      <c r="K777" s="67"/>
      <c r="L777" s="62">
        <v>777</v>
      </c>
      <c r="M777" s="62" t="b">
        <f t="shared" si="12"/>
        <v>1</v>
      </c>
      <c r="N777" s="63"/>
    </row>
    <row r="778" spans="1:14" x14ac:dyDescent="0.35">
      <c r="A778" t="s">
        <v>986</v>
      </c>
      <c r="B778" t="s">
        <v>988</v>
      </c>
      <c r="C778" s="53"/>
      <c r="D778" s="54"/>
      <c r="E778" s="53"/>
      <c r="F778" s="55"/>
      <c r="G778" s="53"/>
      <c r="H778" s="57"/>
      <c r="I778" s="56"/>
      <c r="J778" s="56"/>
      <c r="K778" s="67"/>
      <c r="L778" s="62">
        <v>778</v>
      </c>
      <c r="M778" s="62" t="b">
        <f t="shared" si="12"/>
        <v>1</v>
      </c>
      <c r="N778" s="63"/>
    </row>
    <row r="779" spans="1:14" x14ac:dyDescent="0.35">
      <c r="A779" t="s">
        <v>989</v>
      </c>
      <c r="B779" t="s">
        <v>221</v>
      </c>
      <c r="C779" s="53"/>
      <c r="D779" s="54"/>
      <c r="E779" s="53"/>
      <c r="F779" s="55"/>
      <c r="G779" s="53"/>
      <c r="H779" s="57"/>
      <c r="I779" s="56"/>
      <c r="J779" s="56"/>
      <c r="K779" s="67"/>
      <c r="L779" s="62">
        <v>779</v>
      </c>
      <c r="M779" s="62" t="b">
        <f t="shared" si="12"/>
        <v>1</v>
      </c>
      <c r="N779" s="63"/>
    </row>
    <row r="780" spans="1:14" x14ac:dyDescent="0.35">
      <c r="A780" t="s">
        <v>990</v>
      </c>
      <c r="B780" t="s">
        <v>991</v>
      </c>
      <c r="C780" s="53"/>
      <c r="D780" s="54"/>
      <c r="E780" s="53"/>
      <c r="F780" s="55"/>
      <c r="G780" s="53"/>
      <c r="H780" s="57"/>
      <c r="I780" s="56"/>
      <c r="J780" s="56"/>
      <c r="K780" s="67"/>
      <c r="L780" s="62">
        <v>780</v>
      </c>
      <c r="M780" s="62" t="b">
        <f t="shared" si="12"/>
        <v>1</v>
      </c>
      <c r="N780" s="63"/>
    </row>
    <row r="781" spans="1:14" x14ac:dyDescent="0.35">
      <c r="A781" t="s">
        <v>990</v>
      </c>
      <c r="B781" t="s">
        <v>992</v>
      </c>
      <c r="C781" s="53"/>
      <c r="D781" s="54"/>
      <c r="E781" s="53"/>
      <c r="F781" s="55"/>
      <c r="G781" s="53"/>
      <c r="H781" s="57"/>
      <c r="I781" s="56"/>
      <c r="J781" s="56"/>
      <c r="K781" s="67"/>
      <c r="L781" s="62">
        <v>781</v>
      </c>
      <c r="M781" s="62" t="b">
        <f t="shared" si="12"/>
        <v>1</v>
      </c>
      <c r="N781" s="63"/>
    </row>
    <row r="782" spans="1:14" x14ac:dyDescent="0.35">
      <c r="A782" t="s">
        <v>990</v>
      </c>
      <c r="B782" t="s">
        <v>993</v>
      </c>
      <c r="C782" s="53"/>
      <c r="D782" s="54"/>
      <c r="E782" s="53"/>
      <c r="F782" s="55"/>
      <c r="G782" s="53"/>
      <c r="H782" s="57"/>
      <c r="I782" s="56"/>
      <c r="J782" s="56"/>
      <c r="K782" s="67"/>
      <c r="L782" s="62">
        <v>782</v>
      </c>
      <c r="M782" s="62" t="b">
        <f t="shared" si="12"/>
        <v>1</v>
      </c>
      <c r="N782" s="63"/>
    </row>
    <row r="783" spans="1:14" x14ac:dyDescent="0.35">
      <c r="A783" t="s">
        <v>990</v>
      </c>
      <c r="B783" t="s">
        <v>994</v>
      </c>
      <c r="C783" s="53"/>
      <c r="D783" s="54"/>
      <c r="E783" s="53"/>
      <c r="F783" s="55"/>
      <c r="G783" s="53"/>
      <c r="H783" s="57"/>
      <c r="I783" s="56"/>
      <c r="J783" s="56"/>
      <c r="K783" s="67"/>
      <c r="L783" s="62">
        <v>783</v>
      </c>
      <c r="M783" s="62" t="b">
        <f t="shared" si="12"/>
        <v>1</v>
      </c>
      <c r="N783" s="63"/>
    </row>
    <row r="784" spans="1:14" x14ac:dyDescent="0.35">
      <c r="A784" t="s">
        <v>990</v>
      </c>
      <c r="B784" t="s">
        <v>995</v>
      </c>
      <c r="C784" s="53"/>
      <c r="D784" s="54"/>
      <c r="E784" s="53"/>
      <c r="F784" s="55"/>
      <c r="G784" s="53"/>
      <c r="H784" s="57"/>
      <c r="I784" s="56"/>
      <c r="J784" s="56"/>
      <c r="K784" s="67"/>
      <c r="L784" s="62">
        <v>784</v>
      </c>
      <c r="M784" s="62" t="b">
        <f t="shared" si="12"/>
        <v>1</v>
      </c>
      <c r="N784" s="63"/>
    </row>
    <row r="785" spans="1:14" x14ac:dyDescent="0.35">
      <c r="A785" t="s">
        <v>990</v>
      </c>
      <c r="B785" t="s">
        <v>996</v>
      </c>
      <c r="C785" s="53"/>
      <c r="D785" s="54"/>
      <c r="E785" s="53"/>
      <c r="F785" s="55"/>
      <c r="G785" s="53"/>
      <c r="H785" s="57"/>
      <c r="I785" s="56"/>
      <c r="J785" s="56"/>
      <c r="K785" s="67"/>
      <c r="L785" s="62">
        <v>785</v>
      </c>
      <c r="M785" s="62" t="b">
        <f t="shared" si="12"/>
        <v>1</v>
      </c>
      <c r="N785" s="63"/>
    </row>
    <row r="786" spans="1:14" x14ac:dyDescent="0.35">
      <c r="A786" t="s">
        <v>990</v>
      </c>
      <c r="B786" t="s">
        <v>997</v>
      </c>
      <c r="C786" s="53"/>
      <c r="D786" s="54"/>
      <c r="E786" s="53"/>
      <c r="F786" s="55"/>
      <c r="G786" s="53"/>
      <c r="H786" s="57"/>
      <c r="I786" s="56"/>
      <c r="J786" s="56"/>
      <c r="K786" s="67"/>
      <c r="L786" s="62">
        <v>786</v>
      </c>
      <c r="M786" s="62" t="b">
        <f t="shared" si="12"/>
        <v>1</v>
      </c>
      <c r="N786" s="63"/>
    </row>
    <row r="787" spans="1:14" x14ac:dyDescent="0.35">
      <c r="A787" t="s">
        <v>990</v>
      </c>
      <c r="B787" t="s">
        <v>998</v>
      </c>
      <c r="C787" s="53"/>
      <c r="D787" s="54"/>
      <c r="E787" s="53"/>
      <c r="F787" s="55"/>
      <c r="G787" s="53"/>
      <c r="H787" s="57"/>
      <c r="I787" s="56"/>
      <c r="J787" s="56"/>
      <c r="K787" s="67"/>
      <c r="L787" s="62">
        <v>787</v>
      </c>
      <c r="M787" s="62" t="b">
        <f t="shared" si="12"/>
        <v>1</v>
      </c>
      <c r="N787" s="63"/>
    </row>
    <row r="788" spans="1:14" x14ac:dyDescent="0.35">
      <c r="A788" t="s">
        <v>990</v>
      </c>
      <c r="B788" t="s">
        <v>999</v>
      </c>
      <c r="C788" s="53"/>
      <c r="D788" s="54"/>
      <c r="E788" s="53"/>
      <c r="F788" s="55"/>
      <c r="G788" s="53"/>
      <c r="H788" s="57"/>
      <c r="I788" s="56"/>
      <c r="J788" s="56"/>
      <c r="K788" s="67"/>
      <c r="L788" s="62">
        <v>788</v>
      </c>
      <c r="M788" s="62" t="b">
        <f t="shared" si="12"/>
        <v>1</v>
      </c>
      <c r="N788" s="63"/>
    </row>
    <row r="789" spans="1:14" x14ac:dyDescent="0.35">
      <c r="A789" t="s">
        <v>990</v>
      </c>
      <c r="B789" t="s">
        <v>1000</v>
      </c>
      <c r="C789" s="53"/>
      <c r="D789" s="54"/>
      <c r="E789" s="53"/>
      <c r="F789" s="55"/>
      <c r="G789" s="53"/>
      <c r="H789" s="57"/>
      <c r="I789" s="56"/>
      <c r="J789" s="56"/>
      <c r="K789" s="67"/>
      <c r="L789" s="62">
        <v>789</v>
      </c>
      <c r="M789" s="62" t="b">
        <f t="shared" si="12"/>
        <v>1</v>
      </c>
      <c r="N789" s="63"/>
    </row>
    <row r="790" spans="1:14" x14ac:dyDescent="0.35">
      <c r="A790" t="s">
        <v>1001</v>
      </c>
      <c r="B790" t="s">
        <v>1002</v>
      </c>
      <c r="C790" s="53"/>
      <c r="D790" s="54"/>
      <c r="E790" s="53"/>
      <c r="F790" s="55"/>
      <c r="G790" s="53"/>
      <c r="H790" s="57"/>
      <c r="I790" s="56"/>
      <c r="J790" s="56"/>
      <c r="K790" s="67"/>
      <c r="L790" s="62">
        <v>790</v>
      </c>
      <c r="M790" s="62" t="b">
        <f t="shared" si="12"/>
        <v>1</v>
      </c>
      <c r="N790" s="63"/>
    </row>
    <row r="791" spans="1:14" x14ac:dyDescent="0.35">
      <c r="A791" t="s">
        <v>1001</v>
      </c>
      <c r="B791" t="s">
        <v>1003</v>
      </c>
      <c r="C791" s="53"/>
      <c r="D791" s="54"/>
      <c r="E791" s="53"/>
      <c r="F791" s="55"/>
      <c r="G791" s="53"/>
      <c r="H791" s="57"/>
      <c r="I791" s="56"/>
      <c r="J791" s="56"/>
      <c r="K791" s="67"/>
      <c r="L791" s="62">
        <v>791</v>
      </c>
      <c r="M791" s="62" t="b">
        <f t="shared" si="12"/>
        <v>1</v>
      </c>
      <c r="N791" s="63"/>
    </row>
    <row r="792" spans="1:14" x14ac:dyDescent="0.35">
      <c r="A792" t="s">
        <v>1004</v>
      </c>
      <c r="B792" t="s">
        <v>1005</v>
      </c>
      <c r="C792" s="53"/>
      <c r="D792" s="54"/>
      <c r="E792" s="53"/>
      <c r="F792" s="55"/>
      <c r="G792" s="53"/>
      <c r="H792" s="57"/>
      <c r="I792" s="56"/>
      <c r="J792" s="56"/>
      <c r="K792" s="67"/>
      <c r="L792" s="62">
        <v>792</v>
      </c>
      <c r="M792" s="62" t="b">
        <f t="shared" si="12"/>
        <v>1</v>
      </c>
      <c r="N792" s="63"/>
    </row>
    <row r="793" spans="1:14" x14ac:dyDescent="0.35">
      <c r="A793" t="s">
        <v>1004</v>
      </c>
      <c r="B793" t="s">
        <v>1006</v>
      </c>
      <c r="C793" s="53"/>
      <c r="D793" s="54"/>
      <c r="E793" s="53"/>
      <c r="F793" s="55"/>
      <c r="G793" s="53"/>
      <c r="H793" s="57"/>
      <c r="I793" s="56"/>
      <c r="J793" s="56"/>
      <c r="K793" s="67"/>
      <c r="L793" s="62">
        <v>793</v>
      </c>
      <c r="M793" s="62" t="b">
        <f t="shared" si="12"/>
        <v>1</v>
      </c>
      <c r="N793" s="63"/>
    </row>
    <row r="794" spans="1:14" x14ac:dyDescent="0.35">
      <c r="A794" t="s">
        <v>814</v>
      </c>
      <c r="B794" t="s">
        <v>625</v>
      </c>
      <c r="C794" s="53"/>
      <c r="D794" s="54"/>
      <c r="E794" s="53"/>
      <c r="F794" s="55"/>
      <c r="G794" s="53"/>
      <c r="H794" s="57"/>
      <c r="I794" s="56"/>
      <c r="J794" s="56"/>
      <c r="K794" s="67"/>
      <c r="L794" s="62">
        <v>794</v>
      </c>
      <c r="M794" s="62" t="b">
        <f t="shared" si="12"/>
        <v>1</v>
      </c>
      <c r="N794" s="63"/>
    </row>
    <row r="795" spans="1:14" x14ac:dyDescent="0.35">
      <c r="A795" t="s">
        <v>814</v>
      </c>
      <c r="B795" t="s">
        <v>626</v>
      </c>
      <c r="C795" s="53"/>
      <c r="D795" s="54"/>
      <c r="E795" s="53"/>
      <c r="F795" s="55"/>
      <c r="G795" s="53"/>
      <c r="H795" s="57"/>
      <c r="I795" s="56"/>
      <c r="J795" s="56"/>
      <c r="K795" s="67"/>
      <c r="L795" s="62">
        <v>795</v>
      </c>
      <c r="M795" s="62" t="b">
        <f t="shared" si="12"/>
        <v>1</v>
      </c>
      <c r="N795" s="63"/>
    </row>
    <row r="796" spans="1:14" x14ac:dyDescent="0.35">
      <c r="A796" t="s">
        <v>814</v>
      </c>
      <c r="B796" t="s">
        <v>312</v>
      </c>
      <c r="C796" s="53"/>
      <c r="D796" s="54"/>
      <c r="E796" s="53"/>
      <c r="F796" s="55"/>
      <c r="G796" s="53"/>
      <c r="H796" s="57"/>
      <c r="I796" s="56"/>
      <c r="J796" s="56"/>
      <c r="K796" s="67"/>
      <c r="L796" s="62">
        <v>796</v>
      </c>
      <c r="M796" s="62" t="b">
        <f t="shared" si="12"/>
        <v>1</v>
      </c>
      <c r="N796" s="63"/>
    </row>
    <row r="797" spans="1:14" x14ac:dyDescent="0.35">
      <c r="A797" t="s">
        <v>814</v>
      </c>
      <c r="B797" t="s">
        <v>496</v>
      </c>
      <c r="C797" s="53"/>
      <c r="D797" s="54"/>
      <c r="E797" s="53"/>
      <c r="F797" s="55"/>
      <c r="G797" s="53"/>
      <c r="H797" s="57"/>
      <c r="I797" s="56"/>
      <c r="J797" s="56"/>
      <c r="K797" s="67"/>
      <c r="L797" s="62">
        <v>797</v>
      </c>
      <c r="M797" s="62" t="b">
        <f t="shared" si="12"/>
        <v>1</v>
      </c>
      <c r="N797" s="63"/>
    </row>
    <row r="798" spans="1:14" x14ac:dyDescent="0.35">
      <c r="A798" t="s">
        <v>618</v>
      </c>
      <c r="B798" t="s">
        <v>294</v>
      </c>
      <c r="C798" s="53"/>
      <c r="D798" s="54"/>
      <c r="E798" s="53"/>
      <c r="F798" s="55"/>
      <c r="G798" s="53"/>
      <c r="H798" s="57"/>
      <c r="I798" s="56"/>
      <c r="J798" s="56"/>
      <c r="K798" s="67"/>
      <c r="L798" s="62">
        <v>798</v>
      </c>
      <c r="M798" s="62" t="b">
        <f t="shared" si="12"/>
        <v>1</v>
      </c>
      <c r="N798" s="63"/>
    </row>
    <row r="799" spans="1:14" x14ac:dyDescent="0.35">
      <c r="A799" t="s">
        <v>618</v>
      </c>
      <c r="B799" t="s">
        <v>1007</v>
      </c>
      <c r="C799" s="53"/>
      <c r="D799" s="54"/>
      <c r="E799" s="53"/>
      <c r="F799" s="55"/>
      <c r="G799" s="53"/>
      <c r="H799" s="57"/>
      <c r="I799" s="56"/>
      <c r="J799" s="56"/>
      <c r="K799" s="67"/>
      <c r="L799" s="62">
        <v>799</v>
      </c>
      <c r="M799" s="62" t="b">
        <f t="shared" si="12"/>
        <v>1</v>
      </c>
      <c r="N799" s="63"/>
    </row>
    <row r="800" spans="1:14" x14ac:dyDescent="0.35">
      <c r="A800" t="s">
        <v>863</v>
      </c>
      <c r="B800" t="s">
        <v>339</v>
      </c>
      <c r="C800" s="53"/>
      <c r="D800" s="54"/>
      <c r="E800" s="53"/>
      <c r="F800" s="55"/>
      <c r="G800" s="53"/>
      <c r="H800" s="57"/>
      <c r="I800" s="56"/>
      <c r="J800" s="56"/>
      <c r="K800" s="67"/>
      <c r="L800" s="62">
        <v>800</v>
      </c>
      <c r="M800" s="62" t="b">
        <f t="shared" si="12"/>
        <v>1</v>
      </c>
      <c r="N800" s="63"/>
    </row>
    <row r="801" spans="1:14" x14ac:dyDescent="0.35">
      <c r="A801" t="s">
        <v>1008</v>
      </c>
      <c r="B801" t="s">
        <v>1009</v>
      </c>
      <c r="C801" s="53"/>
      <c r="D801" s="54"/>
      <c r="E801" s="53"/>
      <c r="F801" s="55"/>
      <c r="G801" s="53"/>
      <c r="H801" s="57"/>
      <c r="I801" s="56"/>
      <c r="J801" s="56"/>
      <c r="K801" s="67"/>
      <c r="L801" s="62">
        <v>801</v>
      </c>
      <c r="M801" s="62" t="b">
        <f t="shared" si="12"/>
        <v>1</v>
      </c>
      <c r="N801" s="63"/>
    </row>
    <row r="802" spans="1:14" x14ac:dyDescent="0.35">
      <c r="A802" t="s">
        <v>1008</v>
      </c>
      <c r="B802" t="s">
        <v>257</v>
      </c>
      <c r="C802" s="53"/>
      <c r="D802" s="54"/>
      <c r="E802" s="53"/>
      <c r="F802" s="55"/>
      <c r="G802" s="53"/>
      <c r="H802" s="57"/>
      <c r="I802" s="56"/>
      <c r="J802" s="56"/>
      <c r="K802" s="67"/>
      <c r="L802" s="62">
        <v>802</v>
      </c>
      <c r="M802" s="62" t="b">
        <f t="shared" si="12"/>
        <v>1</v>
      </c>
      <c r="N802" s="63"/>
    </row>
    <row r="803" spans="1:14" x14ac:dyDescent="0.35">
      <c r="A803" t="s">
        <v>1008</v>
      </c>
      <c r="B803" t="s">
        <v>1010</v>
      </c>
      <c r="C803" s="53"/>
      <c r="D803" s="54"/>
      <c r="E803" s="53"/>
      <c r="F803" s="55"/>
      <c r="G803" s="53"/>
      <c r="H803" s="57"/>
      <c r="I803" s="56"/>
      <c r="J803" s="56"/>
      <c r="K803" s="67"/>
      <c r="L803" s="62">
        <v>803</v>
      </c>
      <c r="M803" s="62" t="b">
        <f t="shared" si="12"/>
        <v>1</v>
      </c>
      <c r="N803" s="63"/>
    </row>
    <row r="804" spans="1:14" x14ac:dyDescent="0.35">
      <c r="A804" t="s">
        <v>1008</v>
      </c>
      <c r="B804" t="s">
        <v>256</v>
      </c>
      <c r="C804" s="53"/>
      <c r="D804" s="54"/>
      <c r="E804" s="53"/>
      <c r="F804" s="55"/>
      <c r="G804" s="53"/>
      <c r="H804" s="57"/>
      <c r="I804" s="56"/>
      <c r="J804" s="56"/>
      <c r="K804" s="67"/>
      <c r="L804" s="62">
        <v>804</v>
      </c>
      <c r="M804" s="62" t="b">
        <f t="shared" si="12"/>
        <v>1</v>
      </c>
      <c r="N804" s="63"/>
    </row>
    <row r="805" spans="1:14" x14ac:dyDescent="0.35">
      <c r="A805" t="s">
        <v>1011</v>
      </c>
      <c r="B805" t="s">
        <v>175</v>
      </c>
      <c r="C805" s="53"/>
      <c r="D805" s="54"/>
      <c r="E805" s="53"/>
      <c r="F805" s="55"/>
      <c r="G805" s="53"/>
      <c r="H805" s="57"/>
      <c r="I805" s="56"/>
      <c r="J805" s="56"/>
      <c r="K805" s="67"/>
      <c r="L805" s="62">
        <v>805</v>
      </c>
      <c r="M805" s="62" t="b">
        <f t="shared" si="12"/>
        <v>1</v>
      </c>
      <c r="N805" s="63"/>
    </row>
    <row r="806" spans="1:14" x14ac:dyDescent="0.35">
      <c r="A806" t="s">
        <v>1011</v>
      </c>
      <c r="B806" t="s">
        <v>736</v>
      </c>
      <c r="C806" s="53"/>
      <c r="D806" s="54"/>
      <c r="E806" s="53"/>
      <c r="F806" s="55"/>
      <c r="G806" s="53"/>
      <c r="H806" s="57"/>
      <c r="I806" s="56"/>
      <c r="J806" s="56"/>
      <c r="K806" s="67"/>
      <c r="L806" s="62">
        <v>806</v>
      </c>
      <c r="M806" s="62" t="b">
        <f t="shared" si="12"/>
        <v>1</v>
      </c>
      <c r="N806" s="63"/>
    </row>
    <row r="807" spans="1:14" x14ac:dyDescent="0.35">
      <c r="A807" t="s">
        <v>1011</v>
      </c>
      <c r="B807" t="s">
        <v>177</v>
      </c>
      <c r="C807" s="53"/>
      <c r="D807" s="54"/>
      <c r="E807" s="53"/>
      <c r="F807" s="55"/>
      <c r="G807" s="53"/>
      <c r="H807" s="57"/>
      <c r="I807" s="56"/>
      <c r="J807" s="56"/>
      <c r="K807" s="67"/>
      <c r="L807" s="62">
        <v>807</v>
      </c>
      <c r="M807" s="62" t="b">
        <f t="shared" si="12"/>
        <v>1</v>
      </c>
      <c r="N807" s="63"/>
    </row>
    <row r="808" spans="1:14" x14ac:dyDescent="0.35">
      <c r="A808" t="s">
        <v>965</v>
      </c>
      <c r="B808" t="s">
        <v>287</v>
      </c>
      <c r="C808" s="53"/>
      <c r="D808" s="54"/>
      <c r="E808" s="53"/>
      <c r="F808" s="55"/>
      <c r="G808" s="53"/>
      <c r="H808" s="57"/>
      <c r="I808" s="56"/>
      <c r="J808" s="56"/>
      <c r="K808" s="67"/>
      <c r="L808" s="62">
        <v>808</v>
      </c>
      <c r="M808" s="62" t="b">
        <f t="shared" si="12"/>
        <v>1</v>
      </c>
      <c r="N808" s="63"/>
    </row>
    <row r="809" spans="1:14" x14ac:dyDescent="0.35">
      <c r="A809" t="s">
        <v>863</v>
      </c>
      <c r="B809" t="s">
        <v>496</v>
      </c>
      <c r="C809" s="53"/>
      <c r="D809" s="54"/>
      <c r="E809" s="53"/>
      <c r="F809" s="55"/>
      <c r="G809" s="53"/>
      <c r="H809" s="57"/>
      <c r="I809" s="56"/>
      <c r="J809" s="56"/>
      <c r="K809" s="67"/>
      <c r="L809" s="62">
        <v>809</v>
      </c>
      <c r="M809" s="62" t="b">
        <f t="shared" si="12"/>
        <v>1</v>
      </c>
      <c r="N809" s="63"/>
    </row>
    <row r="810" spans="1:14" x14ac:dyDescent="0.35">
      <c r="A810" t="s">
        <v>1012</v>
      </c>
      <c r="B810" t="s">
        <v>1013</v>
      </c>
      <c r="C810" s="53"/>
      <c r="D810" s="54"/>
      <c r="E810" s="53"/>
      <c r="F810" s="55"/>
      <c r="G810" s="53"/>
      <c r="H810" s="57"/>
      <c r="I810" s="56"/>
      <c r="J810" s="56"/>
      <c r="K810" s="67"/>
      <c r="L810" s="62">
        <v>810</v>
      </c>
      <c r="M810" s="62" t="b">
        <f t="shared" si="12"/>
        <v>1</v>
      </c>
      <c r="N810" s="63"/>
    </row>
    <row r="811" spans="1:14" x14ac:dyDescent="0.35">
      <c r="A811" t="s">
        <v>1014</v>
      </c>
      <c r="B811" t="s">
        <v>1015</v>
      </c>
      <c r="C811" s="53"/>
      <c r="D811" s="54"/>
      <c r="E811" s="53"/>
      <c r="F811" s="55"/>
      <c r="G811" s="53"/>
      <c r="H811" s="57"/>
      <c r="I811" s="56"/>
      <c r="J811" s="56"/>
      <c r="K811" s="67"/>
      <c r="L811" s="62">
        <v>811</v>
      </c>
      <c r="M811" s="62" t="b">
        <f t="shared" si="12"/>
        <v>1</v>
      </c>
      <c r="N811" s="63"/>
    </row>
    <row r="812" spans="1:14" x14ac:dyDescent="0.35">
      <c r="A812" t="s">
        <v>1014</v>
      </c>
      <c r="B812" t="s">
        <v>1016</v>
      </c>
      <c r="C812" s="53"/>
      <c r="D812" s="54"/>
      <c r="E812" s="53"/>
      <c r="F812" s="55"/>
      <c r="G812" s="53"/>
      <c r="H812" s="57"/>
      <c r="I812" s="56"/>
      <c r="J812" s="56"/>
      <c r="K812" s="67"/>
      <c r="L812" s="62">
        <v>812</v>
      </c>
      <c r="M812" s="62" t="b">
        <f t="shared" si="12"/>
        <v>1</v>
      </c>
      <c r="N812" s="63"/>
    </row>
    <row r="813" spans="1:14" x14ac:dyDescent="0.35">
      <c r="A813" t="s">
        <v>1014</v>
      </c>
      <c r="B813" t="s">
        <v>1017</v>
      </c>
      <c r="C813" s="53"/>
      <c r="D813" s="54"/>
      <c r="E813" s="53"/>
      <c r="F813" s="55"/>
      <c r="G813" s="53"/>
      <c r="H813" s="57"/>
      <c r="I813" s="56"/>
      <c r="J813" s="56"/>
      <c r="K813" s="67"/>
      <c r="L813" s="62">
        <v>813</v>
      </c>
      <c r="M813" s="62" t="b">
        <f t="shared" si="12"/>
        <v>1</v>
      </c>
      <c r="N813" s="63"/>
    </row>
    <row r="814" spans="1:14" x14ac:dyDescent="0.35">
      <c r="A814" t="s">
        <v>863</v>
      </c>
      <c r="B814" t="s">
        <v>1018</v>
      </c>
      <c r="C814" s="53"/>
      <c r="D814" s="54"/>
      <c r="E814" s="53"/>
      <c r="F814" s="55"/>
      <c r="G814" s="53"/>
      <c r="H814" s="57"/>
      <c r="I814" s="56"/>
      <c r="J814" s="56"/>
      <c r="K814" s="67"/>
      <c r="L814" s="62">
        <v>814</v>
      </c>
      <c r="M814" s="62" t="b">
        <f t="shared" si="12"/>
        <v>1</v>
      </c>
      <c r="N814" s="63"/>
    </row>
    <row r="815" spans="1:14" x14ac:dyDescent="0.35">
      <c r="A815" t="s">
        <v>1019</v>
      </c>
      <c r="B815" t="s">
        <v>1020</v>
      </c>
      <c r="C815" s="53"/>
      <c r="D815" s="54"/>
      <c r="E815" s="53"/>
      <c r="F815" s="55"/>
      <c r="G815" s="53"/>
      <c r="H815" s="57"/>
      <c r="I815" s="56"/>
      <c r="J815" s="56"/>
      <c r="K815" s="67"/>
      <c r="L815" s="62">
        <v>815</v>
      </c>
      <c r="M815" s="62" t="b">
        <f t="shared" si="12"/>
        <v>1</v>
      </c>
      <c r="N815" s="63"/>
    </row>
    <row r="816" spans="1:14" x14ac:dyDescent="0.35">
      <c r="A816" t="s">
        <v>1019</v>
      </c>
      <c r="B816" t="s">
        <v>1020</v>
      </c>
      <c r="C816" s="53"/>
      <c r="D816" s="54"/>
      <c r="E816" s="53"/>
      <c r="F816" s="55"/>
      <c r="G816" s="53"/>
      <c r="H816" s="57"/>
      <c r="I816" s="56"/>
      <c r="J816" s="56"/>
      <c r="K816" s="67"/>
      <c r="L816" s="62">
        <v>816</v>
      </c>
      <c r="M816" s="62" t="b">
        <f t="shared" si="12"/>
        <v>1</v>
      </c>
      <c r="N816" s="63"/>
    </row>
    <row r="817" spans="1:14" x14ac:dyDescent="0.35">
      <c r="A817" t="s">
        <v>1019</v>
      </c>
      <c r="B817" t="s">
        <v>1021</v>
      </c>
      <c r="C817" s="53"/>
      <c r="D817" s="54"/>
      <c r="E817" s="53"/>
      <c r="F817" s="55"/>
      <c r="G817" s="53"/>
      <c r="H817" s="57"/>
      <c r="I817" s="56"/>
      <c r="J817" s="56"/>
      <c r="K817" s="67"/>
      <c r="L817" s="62">
        <v>817</v>
      </c>
      <c r="M817" s="62" t="b">
        <f t="shared" si="12"/>
        <v>1</v>
      </c>
      <c r="N817" s="63"/>
    </row>
    <row r="818" spans="1:14" x14ac:dyDescent="0.35">
      <c r="A818" t="s">
        <v>1019</v>
      </c>
      <c r="B818" t="s">
        <v>1022</v>
      </c>
      <c r="C818" s="53"/>
      <c r="D818" s="54"/>
      <c r="E818" s="53"/>
      <c r="F818" s="55"/>
      <c r="G818" s="53"/>
      <c r="H818" s="57"/>
      <c r="I818" s="56"/>
      <c r="J818" s="56"/>
      <c r="K818" s="67"/>
      <c r="L818" s="62">
        <v>818</v>
      </c>
      <c r="M818" s="62" t="b">
        <f t="shared" si="12"/>
        <v>1</v>
      </c>
      <c r="N818" s="63"/>
    </row>
    <row r="819" spans="1:14" x14ac:dyDescent="0.35">
      <c r="A819" t="s">
        <v>1023</v>
      </c>
      <c r="B819" t="s">
        <v>259</v>
      </c>
      <c r="C819" s="53"/>
      <c r="D819" s="54"/>
      <c r="E819" s="53"/>
      <c r="F819" s="55"/>
      <c r="G819" s="53"/>
      <c r="H819" s="57"/>
      <c r="I819" s="56"/>
      <c r="J819" s="56"/>
      <c r="K819" s="67"/>
      <c r="L819" s="62">
        <v>819</v>
      </c>
      <c r="M819" s="62" t="b">
        <f t="shared" si="12"/>
        <v>1</v>
      </c>
      <c r="N819" s="63"/>
    </row>
    <row r="820" spans="1:14" x14ac:dyDescent="0.35">
      <c r="A820" t="s">
        <v>1024</v>
      </c>
      <c r="B820" t="s">
        <v>1025</v>
      </c>
      <c r="C820" s="53"/>
      <c r="D820" s="54"/>
      <c r="E820" s="53"/>
      <c r="F820" s="55"/>
      <c r="G820" s="53"/>
      <c r="H820" s="57"/>
      <c r="I820" s="56"/>
      <c r="J820" s="56"/>
      <c r="K820" s="67"/>
      <c r="L820" s="62">
        <v>820</v>
      </c>
      <c r="M820" s="62" t="b">
        <f t="shared" si="12"/>
        <v>1</v>
      </c>
      <c r="N820" s="63"/>
    </row>
    <row r="821" spans="1:14" x14ac:dyDescent="0.35">
      <c r="A821" t="s">
        <v>1024</v>
      </c>
      <c r="B821" t="s">
        <v>1026</v>
      </c>
      <c r="C821" s="53"/>
      <c r="D821" s="54"/>
      <c r="E821" s="53"/>
      <c r="F821" s="55"/>
      <c r="G821" s="53"/>
      <c r="H821" s="57"/>
      <c r="I821" s="56"/>
      <c r="J821" s="56"/>
      <c r="K821" s="67"/>
      <c r="L821" s="62">
        <v>821</v>
      </c>
      <c r="M821" s="62" t="b">
        <f t="shared" si="12"/>
        <v>1</v>
      </c>
      <c r="N821" s="63"/>
    </row>
    <row r="822" spans="1:14" x14ac:dyDescent="0.35">
      <c r="A822" t="s">
        <v>1027</v>
      </c>
      <c r="B822" t="s">
        <v>335</v>
      </c>
      <c r="C822" s="53"/>
      <c r="D822" s="54"/>
      <c r="E822" s="53"/>
      <c r="F822" s="55"/>
      <c r="G822" s="53"/>
      <c r="H822" s="57"/>
      <c r="I822" s="56"/>
      <c r="J822" s="56"/>
      <c r="K822" s="67"/>
      <c r="L822" s="62">
        <v>822</v>
      </c>
      <c r="M822" s="62" t="b">
        <f t="shared" si="12"/>
        <v>1</v>
      </c>
      <c r="N822" s="63"/>
    </row>
    <row r="823" spans="1:14" x14ac:dyDescent="0.35">
      <c r="A823" t="s">
        <v>1028</v>
      </c>
      <c r="B823" t="s">
        <v>304</v>
      </c>
      <c r="C823" s="53"/>
      <c r="D823" s="54"/>
      <c r="E823" s="53"/>
      <c r="F823" s="55"/>
      <c r="G823" s="53"/>
      <c r="H823" s="57"/>
      <c r="I823" s="56"/>
      <c r="J823" s="56"/>
      <c r="K823" s="67"/>
      <c r="L823" s="62">
        <v>823</v>
      </c>
      <c r="M823" s="62" t="b">
        <f t="shared" si="12"/>
        <v>1</v>
      </c>
      <c r="N823" s="63"/>
    </row>
    <row r="824" spans="1:14" x14ac:dyDescent="0.35">
      <c r="A824" t="s">
        <v>1029</v>
      </c>
      <c r="B824" t="s">
        <v>1030</v>
      </c>
      <c r="C824" s="53"/>
      <c r="D824" s="54"/>
      <c r="E824" s="53"/>
      <c r="F824" s="55"/>
      <c r="G824" s="53"/>
      <c r="H824" s="57"/>
      <c r="I824" s="56"/>
      <c r="J824" s="56"/>
      <c r="K824" s="67"/>
      <c r="L824" s="62">
        <v>824</v>
      </c>
      <c r="M824" s="62" t="b">
        <f t="shared" si="12"/>
        <v>1</v>
      </c>
      <c r="N824" s="63"/>
    </row>
    <row r="825" spans="1:14" x14ac:dyDescent="0.35">
      <c r="A825" t="s">
        <v>1031</v>
      </c>
      <c r="B825" t="s">
        <v>1032</v>
      </c>
      <c r="C825" s="53"/>
      <c r="D825" s="54"/>
      <c r="E825" s="53"/>
      <c r="F825" s="55"/>
      <c r="G825" s="53"/>
      <c r="H825" s="57"/>
      <c r="I825" s="56"/>
      <c r="J825" s="56"/>
      <c r="K825" s="67"/>
      <c r="L825" s="62">
        <v>825</v>
      </c>
      <c r="M825" s="62" t="b">
        <f t="shared" si="12"/>
        <v>1</v>
      </c>
      <c r="N825" s="63"/>
    </row>
    <row r="826" spans="1:14" x14ac:dyDescent="0.35">
      <c r="A826" t="s">
        <v>447</v>
      </c>
      <c r="B826" t="s">
        <v>448</v>
      </c>
      <c r="C826" s="53"/>
      <c r="D826" s="54"/>
      <c r="E826" s="53"/>
      <c r="F826" s="55"/>
      <c r="G826" s="53"/>
      <c r="H826" s="57"/>
      <c r="I826" s="56"/>
      <c r="J826" s="56"/>
      <c r="K826" s="67"/>
      <c r="L826" s="62">
        <v>826</v>
      </c>
      <c r="M826" s="62" t="b">
        <f t="shared" si="12"/>
        <v>1</v>
      </c>
      <c r="N826" s="63"/>
    </row>
    <row r="827" spans="1:14" x14ac:dyDescent="0.35">
      <c r="A827" t="s">
        <v>1033</v>
      </c>
      <c r="B827" t="s">
        <v>1034</v>
      </c>
      <c r="C827" s="53"/>
      <c r="D827" s="54"/>
      <c r="E827" s="53"/>
      <c r="F827" s="55"/>
      <c r="G827" s="53"/>
      <c r="H827" s="57"/>
      <c r="I827" s="56"/>
      <c r="J827" s="56"/>
      <c r="K827" s="67"/>
      <c r="L827" s="62">
        <v>827</v>
      </c>
      <c r="M827" s="62" t="b">
        <f t="shared" si="12"/>
        <v>1</v>
      </c>
      <c r="N827" s="63"/>
    </row>
    <row r="828" spans="1:14" x14ac:dyDescent="0.35">
      <c r="A828" t="s">
        <v>1035</v>
      </c>
      <c r="B828" t="s">
        <v>1036</v>
      </c>
      <c r="C828" s="53"/>
      <c r="D828" s="54"/>
      <c r="E828" s="53"/>
      <c r="F828" s="55"/>
      <c r="G828" s="53"/>
      <c r="H828" s="57"/>
      <c r="I828" s="56"/>
      <c r="J828" s="56"/>
      <c r="K828" s="67"/>
      <c r="L828" s="62">
        <v>828</v>
      </c>
      <c r="M828" s="62" t="b">
        <f t="shared" si="12"/>
        <v>1</v>
      </c>
      <c r="N828" s="63"/>
    </row>
    <row r="829" spans="1:14" x14ac:dyDescent="0.35">
      <c r="A829" t="s">
        <v>1035</v>
      </c>
      <c r="B829" t="s">
        <v>721</v>
      </c>
      <c r="C829" s="53"/>
      <c r="D829" s="54"/>
      <c r="E829" s="53"/>
      <c r="F829" s="55"/>
      <c r="G829" s="53"/>
      <c r="H829" s="57"/>
      <c r="I829" s="56"/>
      <c r="J829" s="56"/>
      <c r="K829" s="67"/>
      <c r="L829" s="62">
        <v>829</v>
      </c>
      <c r="M829" s="62" t="b">
        <f t="shared" si="12"/>
        <v>1</v>
      </c>
      <c r="N829" s="63"/>
    </row>
    <row r="830" spans="1:14" x14ac:dyDescent="0.35">
      <c r="A830" t="s">
        <v>1035</v>
      </c>
      <c r="B830" t="s">
        <v>1037</v>
      </c>
      <c r="C830" s="53"/>
      <c r="D830" s="54"/>
      <c r="E830" s="53"/>
      <c r="F830" s="55"/>
      <c r="G830" s="53"/>
      <c r="H830" s="57"/>
      <c r="I830" s="56"/>
      <c r="J830" s="56"/>
      <c r="K830" s="67"/>
      <c r="L830" s="62">
        <v>830</v>
      </c>
      <c r="M830" s="62" t="b">
        <f t="shared" si="12"/>
        <v>1</v>
      </c>
      <c r="N830" s="63"/>
    </row>
    <row r="831" spans="1:14" x14ac:dyDescent="0.35">
      <c r="A831" t="s">
        <v>1035</v>
      </c>
      <c r="B831" t="s">
        <v>1038</v>
      </c>
      <c r="C831" s="53"/>
      <c r="D831" s="54"/>
      <c r="E831" s="53"/>
      <c r="F831" s="55"/>
      <c r="G831" s="53"/>
      <c r="H831" s="57"/>
      <c r="I831" s="56"/>
      <c r="J831" s="56"/>
      <c r="K831" s="67"/>
      <c r="L831" s="62">
        <v>831</v>
      </c>
      <c r="M831" s="62" t="b">
        <f t="shared" si="12"/>
        <v>1</v>
      </c>
      <c r="N831" s="63"/>
    </row>
    <row r="832" spans="1:14" x14ac:dyDescent="0.35">
      <c r="A832" t="s">
        <v>1039</v>
      </c>
      <c r="B832" t="s">
        <v>1040</v>
      </c>
      <c r="C832" s="53"/>
      <c r="D832" s="54"/>
      <c r="E832" s="53"/>
      <c r="F832" s="55"/>
      <c r="G832" s="53"/>
      <c r="H832" s="57"/>
      <c r="I832" s="56"/>
      <c r="J832" s="56"/>
      <c r="K832" s="67"/>
      <c r="L832" s="62">
        <v>832</v>
      </c>
      <c r="M832" s="62" t="b">
        <f t="shared" si="12"/>
        <v>1</v>
      </c>
      <c r="N832" s="63"/>
    </row>
    <row r="833" spans="1:14" x14ac:dyDescent="0.35">
      <c r="A833" t="s">
        <v>1039</v>
      </c>
      <c r="B833" t="s">
        <v>259</v>
      </c>
      <c r="C833" s="53"/>
      <c r="D833" s="54"/>
      <c r="E833" s="53"/>
      <c r="F833" s="55"/>
      <c r="G833" s="53"/>
      <c r="H833" s="57"/>
      <c r="I833" s="56"/>
      <c r="J833" s="56"/>
      <c r="K833" s="67"/>
      <c r="L833" s="62">
        <v>833</v>
      </c>
      <c r="M833" s="62" t="b">
        <f t="shared" si="12"/>
        <v>1</v>
      </c>
      <c r="N833" s="63"/>
    </row>
    <row r="834" spans="1:14" x14ac:dyDescent="0.35">
      <c r="A834" t="s">
        <v>253</v>
      </c>
      <c r="B834" t="s">
        <v>1041</v>
      </c>
      <c r="C834" s="53"/>
      <c r="D834" s="54"/>
      <c r="E834" s="53"/>
      <c r="F834" s="55"/>
      <c r="G834" s="53"/>
      <c r="H834" s="57"/>
      <c r="I834" s="56"/>
      <c r="J834" s="56"/>
      <c r="K834" s="67"/>
      <c r="L834" s="62">
        <v>834</v>
      </c>
      <c r="M834" s="62" t="b">
        <f t="shared" si="12"/>
        <v>1</v>
      </c>
      <c r="N834" s="63"/>
    </row>
    <row r="835" spans="1:14" x14ac:dyDescent="0.35">
      <c r="A835" t="s">
        <v>1042</v>
      </c>
      <c r="B835" t="s">
        <v>496</v>
      </c>
      <c r="C835" s="53"/>
      <c r="D835" s="54"/>
      <c r="E835" s="53"/>
      <c r="F835" s="55"/>
      <c r="G835" s="53"/>
      <c r="H835" s="57"/>
      <c r="I835" s="56"/>
      <c r="J835" s="56"/>
      <c r="K835" s="67"/>
      <c r="L835" s="62">
        <v>835</v>
      </c>
      <c r="M835" s="62" t="b">
        <f t="shared" ref="M835:M898" si="13" xml:space="preserve"> IF(AND(TRUE), TRUE, FALSE)</f>
        <v>1</v>
      </c>
      <c r="N835" s="63"/>
    </row>
    <row r="836" spans="1:14" x14ac:dyDescent="0.35">
      <c r="A836" t="s">
        <v>1043</v>
      </c>
      <c r="B836" t="s">
        <v>1044</v>
      </c>
      <c r="C836" s="53"/>
      <c r="D836" s="54"/>
      <c r="E836" s="53"/>
      <c r="F836" s="55"/>
      <c r="G836" s="53"/>
      <c r="H836" s="57"/>
      <c r="I836" s="56"/>
      <c r="J836" s="56"/>
      <c r="K836" s="67"/>
      <c r="L836" s="62">
        <v>836</v>
      </c>
      <c r="M836" s="62" t="b">
        <f t="shared" si="13"/>
        <v>1</v>
      </c>
      <c r="N836" s="63"/>
    </row>
    <row r="837" spans="1:14" x14ac:dyDescent="0.35">
      <c r="A837" t="s">
        <v>1045</v>
      </c>
      <c r="B837" t="s">
        <v>340</v>
      </c>
      <c r="C837" s="53"/>
      <c r="D837" s="54"/>
      <c r="E837" s="53"/>
      <c r="F837" s="55"/>
      <c r="G837" s="53"/>
      <c r="H837" s="57"/>
      <c r="I837" s="56"/>
      <c r="J837" s="56"/>
      <c r="K837" s="67"/>
      <c r="L837" s="62">
        <v>837</v>
      </c>
      <c r="M837" s="62" t="b">
        <f t="shared" si="13"/>
        <v>1</v>
      </c>
      <c r="N837" s="63"/>
    </row>
    <row r="838" spans="1:14" x14ac:dyDescent="0.35">
      <c r="A838" t="s">
        <v>1046</v>
      </c>
      <c r="B838" t="s">
        <v>1047</v>
      </c>
      <c r="C838" s="53"/>
      <c r="D838" s="54"/>
      <c r="E838" s="53"/>
      <c r="F838" s="55"/>
      <c r="G838" s="53"/>
      <c r="H838" s="57"/>
      <c r="I838" s="56"/>
      <c r="J838" s="56"/>
      <c r="K838" s="67"/>
      <c r="L838" s="62">
        <v>838</v>
      </c>
      <c r="M838" s="62" t="b">
        <f t="shared" si="13"/>
        <v>1</v>
      </c>
      <c r="N838" s="63"/>
    </row>
    <row r="839" spans="1:14" x14ac:dyDescent="0.35">
      <c r="A839" t="s">
        <v>1048</v>
      </c>
      <c r="B839" t="s">
        <v>981</v>
      </c>
      <c r="C839" s="53"/>
      <c r="D839" s="54"/>
      <c r="E839" s="53"/>
      <c r="F839" s="55"/>
      <c r="G839" s="53"/>
      <c r="H839" s="57"/>
      <c r="I839" s="56"/>
      <c r="J839" s="56"/>
      <c r="K839" s="67"/>
      <c r="L839" s="62">
        <v>839</v>
      </c>
      <c r="M839" s="62" t="b">
        <f t="shared" si="13"/>
        <v>1</v>
      </c>
      <c r="N839" s="63"/>
    </row>
    <row r="840" spans="1:14" x14ac:dyDescent="0.35">
      <c r="A840" t="s">
        <v>1049</v>
      </c>
      <c r="B840" t="s">
        <v>1050</v>
      </c>
      <c r="C840" s="53"/>
      <c r="D840" s="54"/>
      <c r="E840" s="53"/>
      <c r="F840" s="55"/>
      <c r="G840" s="53"/>
      <c r="H840" s="57"/>
      <c r="I840" s="56"/>
      <c r="J840" s="56"/>
      <c r="K840" s="67"/>
      <c r="L840" s="62">
        <v>840</v>
      </c>
      <c r="M840" s="62" t="b">
        <f t="shared" si="13"/>
        <v>1</v>
      </c>
      <c r="N840" s="63"/>
    </row>
    <row r="841" spans="1:14" x14ac:dyDescent="0.35">
      <c r="A841" t="s">
        <v>1051</v>
      </c>
      <c r="B841" t="s">
        <v>1052</v>
      </c>
      <c r="C841" s="53"/>
      <c r="D841" s="54"/>
      <c r="E841" s="53"/>
      <c r="F841" s="55"/>
      <c r="G841" s="53"/>
      <c r="H841" s="57"/>
      <c r="I841" s="56"/>
      <c r="J841" s="56"/>
      <c r="K841" s="67"/>
      <c r="L841" s="62">
        <v>841</v>
      </c>
      <c r="M841" s="62" t="b">
        <f t="shared" si="13"/>
        <v>1</v>
      </c>
      <c r="N841" s="63"/>
    </row>
    <row r="842" spans="1:14" x14ac:dyDescent="0.35">
      <c r="A842" t="s">
        <v>1053</v>
      </c>
      <c r="B842" t="s">
        <v>1054</v>
      </c>
      <c r="C842" s="53"/>
      <c r="D842" s="54"/>
      <c r="E842" s="53"/>
      <c r="F842" s="55"/>
      <c r="G842" s="53"/>
      <c r="H842" s="57"/>
      <c r="I842" s="56"/>
      <c r="J842" s="56"/>
      <c r="K842" s="67"/>
      <c r="L842" s="62">
        <v>842</v>
      </c>
      <c r="M842" s="62" t="b">
        <f t="shared" si="13"/>
        <v>1</v>
      </c>
      <c r="N842" s="63"/>
    </row>
    <row r="843" spans="1:14" x14ac:dyDescent="0.35">
      <c r="A843" t="s">
        <v>1053</v>
      </c>
      <c r="B843" t="s">
        <v>1055</v>
      </c>
      <c r="C843" s="53"/>
      <c r="D843" s="54"/>
      <c r="E843" s="53"/>
      <c r="F843" s="55"/>
      <c r="G843" s="53"/>
      <c r="H843" s="57"/>
      <c r="I843" s="56"/>
      <c r="J843" s="56"/>
      <c r="K843" s="67"/>
      <c r="L843" s="62">
        <v>843</v>
      </c>
      <c r="M843" s="62" t="b">
        <f t="shared" si="13"/>
        <v>1</v>
      </c>
      <c r="N843" s="63"/>
    </row>
    <row r="844" spans="1:14" x14ac:dyDescent="0.35">
      <c r="A844" t="s">
        <v>1056</v>
      </c>
      <c r="B844" t="s">
        <v>1057</v>
      </c>
      <c r="C844" s="53"/>
      <c r="D844" s="54"/>
      <c r="E844" s="53"/>
      <c r="F844" s="55"/>
      <c r="G844" s="53"/>
      <c r="H844" s="57"/>
      <c r="I844" s="56"/>
      <c r="J844" s="56"/>
      <c r="K844" s="67"/>
      <c r="L844" s="62">
        <v>844</v>
      </c>
      <c r="M844" s="62" t="b">
        <f t="shared" si="13"/>
        <v>1</v>
      </c>
      <c r="N844" s="63"/>
    </row>
    <row r="845" spans="1:14" x14ac:dyDescent="0.35">
      <c r="A845" t="s">
        <v>1058</v>
      </c>
      <c r="B845" t="s">
        <v>1059</v>
      </c>
      <c r="C845" s="53"/>
      <c r="D845" s="54"/>
      <c r="E845" s="53"/>
      <c r="F845" s="55"/>
      <c r="G845" s="53"/>
      <c r="H845" s="57"/>
      <c r="I845" s="56"/>
      <c r="J845" s="56"/>
      <c r="K845" s="67"/>
      <c r="L845" s="62">
        <v>845</v>
      </c>
      <c r="M845" s="62" t="b">
        <f t="shared" si="13"/>
        <v>1</v>
      </c>
      <c r="N845" s="63"/>
    </row>
    <row r="846" spans="1:14" x14ac:dyDescent="0.35">
      <c r="A846" t="s">
        <v>1060</v>
      </c>
      <c r="B846" t="s">
        <v>540</v>
      </c>
      <c r="C846" s="53"/>
      <c r="D846" s="54"/>
      <c r="E846" s="53"/>
      <c r="F846" s="55"/>
      <c r="G846" s="53"/>
      <c r="H846" s="57"/>
      <c r="I846" s="56"/>
      <c r="J846" s="56"/>
      <c r="K846" s="67"/>
      <c r="L846" s="62">
        <v>846</v>
      </c>
      <c r="M846" s="62" t="b">
        <f t="shared" si="13"/>
        <v>1</v>
      </c>
      <c r="N846" s="63"/>
    </row>
    <row r="847" spans="1:14" x14ac:dyDescent="0.35">
      <c r="A847" t="s">
        <v>1061</v>
      </c>
      <c r="B847" t="s">
        <v>1062</v>
      </c>
      <c r="C847" s="53"/>
      <c r="D847" s="54"/>
      <c r="E847" s="53"/>
      <c r="F847" s="55"/>
      <c r="G847" s="53"/>
      <c r="H847" s="57"/>
      <c r="I847" s="56"/>
      <c r="J847" s="56"/>
      <c r="K847" s="67"/>
      <c r="L847" s="62">
        <v>847</v>
      </c>
      <c r="M847" s="62" t="b">
        <f t="shared" si="13"/>
        <v>1</v>
      </c>
      <c r="N847" s="63"/>
    </row>
    <row r="848" spans="1:14" x14ac:dyDescent="0.35">
      <c r="A848" t="s">
        <v>1063</v>
      </c>
      <c r="B848" t="s">
        <v>259</v>
      </c>
      <c r="C848" s="53"/>
      <c r="D848" s="54"/>
      <c r="E848" s="53"/>
      <c r="F848" s="55"/>
      <c r="G848" s="53"/>
      <c r="H848" s="57"/>
      <c r="I848" s="56"/>
      <c r="J848" s="56"/>
      <c r="K848" s="67"/>
      <c r="L848" s="62">
        <v>848</v>
      </c>
      <c r="M848" s="62" t="b">
        <f t="shared" si="13"/>
        <v>1</v>
      </c>
      <c r="N848" s="63"/>
    </row>
    <row r="849" spans="1:14" x14ac:dyDescent="0.35">
      <c r="A849" t="s">
        <v>1064</v>
      </c>
      <c r="B849" t="s">
        <v>467</v>
      </c>
      <c r="C849" s="53"/>
      <c r="D849" s="54"/>
      <c r="E849" s="53"/>
      <c r="F849" s="55"/>
      <c r="G849" s="53"/>
      <c r="H849" s="57"/>
      <c r="I849" s="56"/>
      <c r="J849" s="56"/>
      <c r="K849" s="67"/>
      <c r="L849" s="62">
        <v>849</v>
      </c>
      <c r="M849" s="62" t="b">
        <f t="shared" si="13"/>
        <v>1</v>
      </c>
      <c r="N849" s="63"/>
    </row>
    <row r="850" spans="1:14" x14ac:dyDescent="0.35">
      <c r="A850" t="s">
        <v>253</v>
      </c>
      <c r="B850" t="s">
        <v>1065</v>
      </c>
      <c r="C850" s="53"/>
      <c r="D850" s="54"/>
      <c r="E850" s="53"/>
      <c r="F850" s="55"/>
      <c r="G850" s="53"/>
      <c r="H850" s="57"/>
      <c r="I850" s="56"/>
      <c r="J850" s="56"/>
      <c r="K850" s="67"/>
      <c r="L850" s="62">
        <v>850</v>
      </c>
      <c r="M850" s="62" t="b">
        <f t="shared" si="13"/>
        <v>1</v>
      </c>
      <c r="N850" s="63"/>
    </row>
    <row r="851" spans="1:14" x14ac:dyDescent="0.35">
      <c r="A851" t="s">
        <v>1066</v>
      </c>
      <c r="B851" t="s">
        <v>1067</v>
      </c>
      <c r="C851" s="53"/>
      <c r="D851" s="54"/>
      <c r="E851" s="53"/>
      <c r="F851" s="55"/>
      <c r="G851" s="53"/>
      <c r="H851" s="57"/>
      <c r="I851" s="56"/>
      <c r="J851" s="56"/>
      <c r="K851" s="67"/>
      <c r="L851" s="62">
        <v>851</v>
      </c>
      <c r="M851" s="62" t="b">
        <f t="shared" si="13"/>
        <v>1</v>
      </c>
      <c r="N851" s="63"/>
    </row>
    <row r="852" spans="1:14" x14ac:dyDescent="0.35">
      <c r="A852" t="s">
        <v>1066</v>
      </c>
      <c r="B852" t="s">
        <v>1068</v>
      </c>
      <c r="C852" s="53"/>
      <c r="D852" s="54"/>
      <c r="E852" s="53"/>
      <c r="F852" s="55"/>
      <c r="G852" s="53"/>
      <c r="H852" s="57"/>
      <c r="I852" s="56"/>
      <c r="J852" s="56"/>
      <c r="K852" s="67"/>
      <c r="L852" s="62">
        <v>852</v>
      </c>
      <c r="M852" s="62" t="b">
        <f t="shared" si="13"/>
        <v>1</v>
      </c>
      <c r="N852" s="63"/>
    </row>
    <row r="853" spans="1:14" x14ac:dyDescent="0.35">
      <c r="A853" t="s">
        <v>253</v>
      </c>
      <c r="B853" t="s">
        <v>259</v>
      </c>
      <c r="C853" s="53"/>
      <c r="D853" s="54"/>
      <c r="E853" s="53"/>
      <c r="F853" s="55"/>
      <c r="G853" s="53"/>
      <c r="H853" s="57"/>
      <c r="I853" s="56"/>
      <c r="J853" s="56"/>
      <c r="K853" s="67"/>
      <c r="L853" s="62">
        <v>853</v>
      </c>
      <c r="M853" s="62" t="b">
        <f t="shared" si="13"/>
        <v>1</v>
      </c>
      <c r="N853" s="63"/>
    </row>
    <row r="854" spans="1:14" x14ac:dyDescent="0.35">
      <c r="A854" t="s">
        <v>253</v>
      </c>
      <c r="B854" t="s">
        <v>1069</v>
      </c>
      <c r="C854" s="53"/>
      <c r="D854" s="54"/>
      <c r="E854" s="53"/>
      <c r="F854" s="55"/>
      <c r="G854" s="53"/>
      <c r="H854" s="57"/>
      <c r="I854" s="56"/>
      <c r="J854" s="56"/>
      <c r="K854" s="67"/>
      <c r="L854" s="62">
        <v>854</v>
      </c>
      <c r="M854" s="62" t="b">
        <f t="shared" si="13"/>
        <v>1</v>
      </c>
      <c r="N854" s="63"/>
    </row>
    <row r="855" spans="1:14" x14ac:dyDescent="0.35">
      <c r="A855" t="s">
        <v>1070</v>
      </c>
      <c r="B855" t="s">
        <v>259</v>
      </c>
      <c r="C855" s="53"/>
      <c r="D855" s="54"/>
      <c r="E855" s="53"/>
      <c r="F855" s="55"/>
      <c r="G855" s="53"/>
      <c r="H855" s="57"/>
      <c r="I855" s="56"/>
      <c r="J855" s="56"/>
      <c r="K855" s="67"/>
      <c r="L855" s="62">
        <v>855</v>
      </c>
      <c r="M855" s="62" t="b">
        <f t="shared" si="13"/>
        <v>1</v>
      </c>
      <c r="N855" s="63"/>
    </row>
    <row r="856" spans="1:14" x14ac:dyDescent="0.35">
      <c r="A856" t="s">
        <v>1070</v>
      </c>
      <c r="B856" t="s">
        <v>1071</v>
      </c>
      <c r="C856" s="53"/>
      <c r="D856" s="54"/>
      <c r="E856" s="53"/>
      <c r="F856" s="55"/>
      <c r="G856" s="53"/>
      <c r="H856" s="57"/>
      <c r="I856" s="56"/>
      <c r="J856" s="56"/>
      <c r="K856" s="67"/>
      <c r="L856" s="62">
        <v>856</v>
      </c>
      <c r="M856" s="62" t="b">
        <f t="shared" si="13"/>
        <v>1</v>
      </c>
      <c r="N856" s="63"/>
    </row>
    <row r="857" spans="1:14" x14ac:dyDescent="0.35">
      <c r="A857" t="s">
        <v>1070</v>
      </c>
      <c r="B857" t="s">
        <v>1072</v>
      </c>
      <c r="C857" s="53"/>
      <c r="D857" s="54"/>
      <c r="E857" s="53"/>
      <c r="F857" s="55"/>
      <c r="G857" s="53"/>
      <c r="H857" s="57"/>
      <c r="I857" s="56"/>
      <c r="J857" s="56"/>
      <c r="K857" s="67"/>
      <c r="L857" s="62">
        <v>857</v>
      </c>
      <c r="M857" s="62" t="b">
        <f t="shared" si="13"/>
        <v>1</v>
      </c>
      <c r="N857" s="63"/>
    </row>
    <row r="858" spans="1:14" x14ac:dyDescent="0.35">
      <c r="A858" t="s">
        <v>1070</v>
      </c>
      <c r="B858" t="s">
        <v>1073</v>
      </c>
      <c r="C858" s="53"/>
      <c r="D858" s="54"/>
      <c r="E858" s="53"/>
      <c r="F858" s="55"/>
      <c r="G858" s="53"/>
      <c r="H858" s="57"/>
      <c r="I858" s="56"/>
      <c r="J858" s="56"/>
      <c r="K858" s="67"/>
      <c r="L858" s="62">
        <v>858</v>
      </c>
      <c r="M858" s="62" t="b">
        <f t="shared" si="13"/>
        <v>1</v>
      </c>
      <c r="N858" s="63"/>
    </row>
    <row r="859" spans="1:14" x14ac:dyDescent="0.35">
      <c r="A859" t="s">
        <v>1070</v>
      </c>
      <c r="B859" t="s">
        <v>1074</v>
      </c>
      <c r="C859" s="53"/>
      <c r="D859" s="54"/>
      <c r="E859" s="53"/>
      <c r="F859" s="55"/>
      <c r="G859" s="53"/>
      <c r="H859" s="57"/>
      <c r="I859" s="56"/>
      <c r="J859" s="56"/>
      <c r="K859" s="67"/>
      <c r="L859" s="62">
        <v>859</v>
      </c>
      <c r="M859" s="62" t="b">
        <f t="shared" si="13"/>
        <v>1</v>
      </c>
      <c r="N859" s="63"/>
    </row>
    <row r="860" spans="1:14" x14ac:dyDescent="0.35">
      <c r="A860" t="s">
        <v>1070</v>
      </c>
      <c r="B860" t="s">
        <v>1075</v>
      </c>
      <c r="C860" s="53"/>
      <c r="D860" s="54"/>
      <c r="E860" s="53"/>
      <c r="F860" s="55"/>
      <c r="G860" s="53"/>
      <c r="H860" s="57"/>
      <c r="I860" s="56"/>
      <c r="J860" s="56"/>
      <c r="K860" s="67"/>
      <c r="L860" s="62">
        <v>860</v>
      </c>
      <c r="M860" s="62" t="b">
        <f t="shared" si="13"/>
        <v>1</v>
      </c>
      <c r="N860" s="63"/>
    </row>
    <row r="861" spans="1:14" x14ac:dyDescent="0.35">
      <c r="A861" t="s">
        <v>1070</v>
      </c>
      <c r="B861" t="s">
        <v>1076</v>
      </c>
      <c r="C861" s="53"/>
      <c r="D861" s="54"/>
      <c r="E861" s="53"/>
      <c r="F861" s="55"/>
      <c r="G861" s="53"/>
      <c r="H861" s="57"/>
      <c r="I861" s="56"/>
      <c r="J861" s="56"/>
      <c r="K861" s="67"/>
      <c r="L861" s="62">
        <v>861</v>
      </c>
      <c r="M861" s="62" t="b">
        <f t="shared" si="13"/>
        <v>1</v>
      </c>
      <c r="N861" s="63"/>
    </row>
    <row r="862" spans="1:14" x14ac:dyDescent="0.35">
      <c r="A862" t="s">
        <v>1070</v>
      </c>
      <c r="B862" t="s">
        <v>1077</v>
      </c>
      <c r="C862" s="53"/>
      <c r="D862" s="54"/>
      <c r="E862" s="53"/>
      <c r="F862" s="55"/>
      <c r="G862" s="53"/>
      <c r="H862" s="57"/>
      <c r="I862" s="56"/>
      <c r="J862" s="56"/>
      <c r="K862" s="67"/>
      <c r="L862" s="62">
        <v>862</v>
      </c>
      <c r="M862" s="62" t="b">
        <f t="shared" si="13"/>
        <v>1</v>
      </c>
      <c r="N862" s="63"/>
    </row>
    <row r="863" spans="1:14" x14ac:dyDescent="0.35">
      <c r="A863" t="s">
        <v>675</v>
      </c>
      <c r="B863" t="s">
        <v>604</v>
      </c>
      <c r="C863" s="53"/>
      <c r="D863" s="54"/>
      <c r="E863" s="53"/>
      <c r="F863" s="55"/>
      <c r="G863" s="53"/>
      <c r="H863" s="57"/>
      <c r="I863" s="56"/>
      <c r="J863" s="56"/>
      <c r="K863" s="67"/>
      <c r="L863" s="62">
        <v>863</v>
      </c>
      <c r="M863" s="62" t="b">
        <f t="shared" si="13"/>
        <v>1</v>
      </c>
      <c r="N863" s="63"/>
    </row>
    <row r="864" spans="1:14" x14ac:dyDescent="0.35">
      <c r="A864" t="s">
        <v>675</v>
      </c>
      <c r="B864" t="s">
        <v>256</v>
      </c>
      <c r="C864" s="53"/>
      <c r="D864" s="54"/>
      <c r="E864" s="53"/>
      <c r="F864" s="55"/>
      <c r="G864" s="53"/>
      <c r="H864" s="57"/>
      <c r="I864" s="56"/>
      <c r="J864" s="56"/>
      <c r="K864" s="67"/>
      <c r="L864" s="62">
        <v>864</v>
      </c>
      <c r="M864" s="62" t="b">
        <f t="shared" si="13"/>
        <v>1</v>
      </c>
      <c r="N864" s="63"/>
    </row>
    <row r="865" spans="1:14" x14ac:dyDescent="0.35">
      <c r="A865" t="s">
        <v>1078</v>
      </c>
      <c r="B865" t="s">
        <v>452</v>
      </c>
      <c r="C865" s="53"/>
      <c r="D865" s="54"/>
      <c r="E865" s="53"/>
      <c r="F865" s="55"/>
      <c r="G865" s="53"/>
      <c r="H865" s="57"/>
      <c r="I865" s="56"/>
      <c r="J865" s="56"/>
      <c r="K865" s="67"/>
      <c r="L865" s="62">
        <v>865</v>
      </c>
      <c r="M865" s="62" t="b">
        <f t="shared" si="13"/>
        <v>1</v>
      </c>
      <c r="N865" s="63"/>
    </row>
    <row r="866" spans="1:14" x14ac:dyDescent="0.35">
      <c r="A866" t="s">
        <v>1079</v>
      </c>
      <c r="B866" t="s">
        <v>1080</v>
      </c>
      <c r="C866" s="53"/>
      <c r="D866" s="54"/>
      <c r="E866" s="53"/>
      <c r="F866" s="55"/>
      <c r="G866" s="53"/>
      <c r="H866" s="57"/>
      <c r="I866" s="56"/>
      <c r="J866" s="56"/>
      <c r="K866" s="67"/>
      <c r="L866" s="62">
        <v>866</v>
      </c>
      <c r="M866" s="62" t="b">
        <f t="shared" si="13"/>
        <v>1</v>
      </c>
      <c r="N866" s="63"/>
    </row>
    <row r="867" spans="1:14" x14ac:dyDescent="0.35">
      <c r="A867" t="s">
        <v>1079</v>
      </c>
      <c r="B867" t="s">
        <v>1081</v>
      </c>
      <c r="C867" s="53"/>
      <c r="D867" s="54"/>
      <c r="E867" s="53"/>
      <c r="F867" s="55"/>
      <c r="G867" s="53"/>
      <c r="H867" s="57"/>
      <c r="I867" s="56"/>
      <c r="J867" s="56"/>
      <c r="K867" s="67"/>
      <c r="L867" s="62">
        <v>867</v>
      </c>
      <c r="M867" s="62" t="b">
        <f t="shared" si="13"/>
        <v>1</v>
      </c>
      <c r="N867" s="63"/>
    </row>
    <row r="868" spans="1:14" x14ac:dyDescent="0.35">
      <c r="A868" t="s">
        <v>1079</v>
      </c>
      <c r="B868" t="s">
        <v>1082</v>
      </c>
      <c r="C868" s="53"/>
      <c r="D868" s="54"/>
      <c r="E868" s="53"/>
      <c r="F868" s="55"/>
      <c r="G868" s="53"/>
      <c r="H868" s="57"/>
      <c r="I868" s="56"/>
      <c r="J868" s="56"/>
      <c r="K868" s="67"/>
      <c r="L868" s="62">
        <v>868</v>
      </c>
      <c r="M868" s="62" t="b">
        <f t="shared" si="13"/>
        <v>1</v>
      </c>
      <c r="N868" s="63"/>
    </row>
    <row r="869" spans="1:14" x14ac:dyDescent="0.35">
      <c r="A869" t="s">
        <v>1083</v>
      </c>
      <c r="B869" t="s">
        <v>1084</v>
      </c>
      <c r="C869" s="53"/>
      <c r="D869" s="54"/>
      <c r="E869" s="53"/>
      <c r="F869" s="55"/>
      <c r="G869" s="53"/>
      <c r="H869" s="57"/>
      <c r="I869" s="56"/>
      <c r="J869" s="56"/>
      <c r="K869" s="67"/>
      <c r="L869" s="62">
        <v>869</v>
      </c>
      <c r="M869" s="62" t="b">
        <f t="shared" si="13"/>
        <v>1</v>
      </c>
      <c r="N869" s="63"/>
    </row>
    <row r="870" spans="1:14" x14ac:dyDescent="0.35">
      <c r="A870" t="s">
        <v>618</v>
      </c>
      <c r="B870" t="s">
        <v>1085</v>
      </c>
      <c r="C870" s="53"/>
      <c r="D870" s="54"/>
      <c r="E870" s="53"/>
      <c r="F870" s="55"/>
      <c r="G870" s="53"/>
      <c r="H870" s="57"/>
      <c r="I870" s="56"/>
      <c r="J870" s="56"/>
      <c r="K870" s="67"/>
      <c r="L870" s="62">
        <v>870</v>
      </c>
      <c r="M870" s="62" t="b">
        <f t="shared" si="13"/>
        <v>1</v>
      </c>
      <c r="N870" s="63"/>
    </row>
    <row r="871" spans="1:14" x14ac:dyDescent="0.35">
      <c r="A871" t="s">
        <v>618</v>
      </c>
      <c r="B871" t="s">
        <v>1086</v>
      </c>
      <c r="C871" s="53"/>
      <c r="D871" s="54"/>
      <c r="E871" s="53"/>
      <c r="F871" s="55"/>
      <c r="G871" s="53"/>
      <c r="H871" s="57"/>
      <c r="I871" s="56"/>
      <c r="J871" s="56"/>
      <c r="K871" s="67"/>
      <c r="L871" s="62">
        <v>871</v>
      </c>
      <c r="M871" s="62" t="b">
        <f t="shared" si="13"/>
        <v>1</v>
      </c>
      <c r="N871" s="63"/>
    </row>
    <row r="872" spans="1:14" x14ac:dyDescent="0.35">
      <c r="A872" t="s">
        <v>1087</v>
      </c>
      <c r="B872" t="s">
        <v>246</v>
      </c>
      <c r="C872" s="53"/>
      <c r="D872" s="54"/>
      <c r="E872" s="53"/>
      <c r="F872" s="55"/>
      <c r="G872" s="53"/>
      <c r="H872" s="57"/>
      <c r="I872" s="56"/>
      <c r="J872" s="56"/>
      <c r="K872" s="67"/>
      <c r="L872" s="62">
        <v>872</v>
      </c>
      <c r="M872" s="62" t="b">
        <f t="shared" si="13"/>
        <v>1</v>
      </c>
      <c r="N872" s="63"/>
    </row>
    <row r="873" spans="1:14" x14ac:dyDescent="0.35">
      <c r="A873" t="s">
        <v>1087</v>
      </c>
      <c r="B873" t="s">
        <v>247</v>
      </c>
      <c r="C873" s="53"/>
      <c r="D873" s="54"/>
      <c r="E873" s="53"/>
      <c r="F873" s="55"/>
      <c r="G873" s="53"/>
      <c r="H873" s="57"/>
      <c r="I873" s="56"/>
      <c r="J873" s="56"/>
      <c r="K873" s="67"/>
      <c r="L873" s="62">
        <v>873</v>
      </c>
      <c r="M873" s="62" t="b">
        <f t="shared" si="13"/>
        <v>1</v>
      </c>
      <c r="N873" s="63"/>
    </row>
    <row r="874" spans="1:14" x14ac:dyDescent="0.35">
      <c r="A874" t="s">
        <v>1088</v>
      </c>
      <c r="B874" t="s">
        <v>1089</v>
      </c>
      <c r="C874" s="53"/>
      <c r="D874" s="54"/>
      <c r="E874" s="53"/>
      <c r="F874" s="55"/>
      <c r="G874" s="53"/>
      <c r="H874" s="57"/>
      <c r="I874" s="56"/>
      <c r="J874" s="56"/>
      <c r="K874" s="67"/>
      <c r="L874" s="62">
        <v>874</v>
      </c>
      <c r="M874" s="62" t="b">
        <f t="shared" si="13"/>
        <v>1</v>
      </c>
      <c r="N874" s="63"/>
    </row>
    <row r="875" spans="1:14" x14ac:dyDescent="0.35">
      <c r="A875" t="s">
        <v>1090</v>
      </c>
      <c r="B875" t="s">
        <v>1091</v>
      </c>
      <c r="C875" s="53"/>
      <c r="D875" s="54"/>
      <c r="E875" s="53"/>
      <c r="F875" s="55"/>
      <c r="G875" s="53"/>
      <c r="H875" s="57"/>
      <c r="I875" s="56"/>
      <c r="J875" s="56"/>
      <c r="K875" s="67"/>
      <c r="L875" s="62">
        <v>875</v>
      </c>
      <c r="M875" s="62" t="b">
        <f t="shared" si="13"/>
        <v>1</v>
      </c>
      <c r="N875" s="63"/>
    </row>
    <row r="876" spans="1:14" x14ac:dyDescent="0.35">
      <c r="A876" t="s">
        <v>447</v>
      </c>
      <c r="B876" t="s">
        <v>1092</v>
      </c>
      <c r="C876" s="53"/>
      <c r="D876" s="54"/>
      <c r="E876" s="53"/>
      <c r="F876" s="55"/>
      <c r="G876" s="53"/>
      <c r="H876" s="57"/>
      <c r="I876" s="56"/>
      <c r="J876" s="56"/>
      <c r="K876" s="67"/>
      <c r="L876" s="62">
        <v>876</v>
      </c>
      <c r="M876" s="62" t="b">
        <f t="shared" si="13"/>
        <v>1</v>
      </c>
      <c r="N876" s="63"/>
    </row>
    <row r="877" spans="1:14" x14ac:dyDescent="0.35">
      <c r="A877" t="s">
        <v>913</v>
      </c>
      <c r="B877" t="s">
        <v>462</v>
      </c>
      <c r="C877" s="53"/>
      <c r="D877" s="54"/>
      <c r="E877" s="53"/>
      <c r="F877" s="55"/>
      <c r="G877" s="53"/>
      <c r="H877" s="57"/>
      <c r="I877" s="56"/>
      <c r="J877" s="56"/>
      <c r="K877" s="67"/>
      <c r="L877" s="62">
        <v>877</v>
      </c>
      <c r="M877" s="62" t="b">
        <f t="shared" si="13"/>
        <v>1</v>
      </c>
      <c r="N877" s="63"/>
    </row>
    <row r="878" spans="1:14" x14ac:dyDescent="0.35">
      <c r="A878" t="s">
        <v>913</v>
      </c>
      <c r="B878" t="s">
        <v>641</v>
      </c>
      <c r="C878" s="53"/>
      <c r="D878" s="54"/>
      <c r="E878" s="53"/>
      <c r="F878" s="55"/>
      <c r="G878" s="53"/>
      <c r="H878" s="57"/>
      <c r="I878" s="56"/>
      <c r="J878" s="56"/>
      <c r="K878" s="67"/>
      <c r="L878" s="62">
        <v>878</v>
      </c>
      <c r="M878" s="62" t="b">
        <f t="shared" si="13"/>
        <v>1</v>
      </c>
      <c r="N878" s="63"/>
    </row>
    <row r="879" spans="1:14" x14ac:dyDescent="0.35">
      <c r="A879" t="s">
        <v>913</v>
      </c>
      <c r="B879" t="s">
        <v>1093</v>
      </c>
      <c r="C879" s="53"/>
      <c r="D879" s="54"/>
      <c r="E879" s="53"/>
      <c r="F879" s="55"/>
      <c r="G879" s="53"/>
      <c r="H879" s="57"/>
      <c r="I879" s="56"/>
      <c r="J879" s="56"/>
      <c r="K879" s="67"/>
      <c r="L879" s="62">
        <v>879</v>
      </c>
      <c r="M879" s="62" t="b">
        <f t="shared" si="13"/>
        <v>1</v>
      </c>
      <c r="N879" s="63"/>
    </row>
    <row r="880" spans="1:14" x14ac:dyDescent="0.35">
      <c r="A880" t="s">
        <v>913</v>
      </c>
      <c r="B880" t="s">
        <v>1094</v>
      </c>
      <c r="C880" s="53"/>
      <c r="D880" s="54"/>
      <c r="E880" s="53"/>
      <c r="F880" s="55"/>
      <c r="G880" s="53"/>
      <c r="H880" s="57"/>
      <c r="I880" s="56"/>
      <c r="J880" s="56"/>
      <c r="K880" s="67"/>
      <c r="L880" s="62">
        <v>880</v>
      </c>
      <c r="M880" s="62" t="b">
        <f t="shared" si="13"/>
        <v>1</v>
      </c>
      <c r="N880" s="63"/>
    </row>
    <row r="881" spans="1:14" x14ac:dyDescent="0.35">
      <c r="A881" t="s">
        <v>913</v>
      </c>
      <c r="B881" t="s">
        <v>1095</v>
      </c>
      <c r="C881" s="53"/>
      <c r="D881" s="54"/>
      <c r="E881" s="53"/>
      <c r="F881" s="55"/>
      <c r="G881" s="53"/>
      <c r="H881" s="57"/>
      <c r="I881" s="56"/>
      <c r="J881" s="56"/>
      <c r="K881" s="67"/>
      <c r="L881" s="62">
        <v>881</v>
      </c>
      <c r="M881" s="62" t="b">
        <f t="shared" si="13"/>
        <v>1</v>
      </c>
      <c r="N881" s="63"/>
    </row>
    <row r="882" spans="1:14" x14ac:dyDescent="0.35">
      <c r="A882" t="s">
        <v>1096</v>
      </c>
      <c r="B882" t="s">
        <v>1097</v>
      </c>
      <c r="C882" s="53"/>
      <c r="D882" s="54"/>
      <c r="E882" s="53"/>
      <c r="F882" s="55"/>
      <c r="G882" s="53"/>
      <c r="H882" s="57"/>
      <c r="I882" s="56"/>
      <c r="J882" s="56"/>
      <c r="K882" s="67"/>
      <c r="L882" s="62">
        <v>882</v>
      </c>
      <c r="M882" s="62" t="b">
        <f t="shared" si="13"/>
        <v>1</v>
      </c>
      <c r="N882" s="63"/>
    </row>
    <row r="883" spans="1:14" x14ac:dyDescent="0.35">
      <c r="A883" t="s">
        <v>1096</v>
      </c>
      <c r="B883" t="s">
        <v>1098</v>
      </c>
      <c r="C883" s="53"/>
      <c r="D883" s="54"/>
      <c r="E883" s="53"/>
      <c r="F883" s="55"/>
      <c r="G883" s="53"/>
      <c r="H883" s="57"/>
      <c r="I883" s="56"/>
      <c r="J883" s="56"/>
      <c r="K883" s="67"/>
      <c r="L883" s="62">
        <v>883</v>
      </c>
      <c r="M883" s="62" t="b">
        <f t="shared" si="13"/>
        <v>1</v>
      </c>
      <c r="N883" s="63"/>
    </row>
    <row r="884" spans="1:14" x14ac:dyDescent="0.35">
      <c r="A884" t="s">
        <v>1099</v>
      </c>
      <c r="B884" t="s">
        <v>868</v>
      </c>
      <c r="C884" s="53"/>
      <c r="D884" s="54"/>
      <c r="E884" s="53"/>
      <c r="F884" s="55"/>
      <c r="G884" s="53"/>
      <c r="H884" s="57"/>
      <c r="I884" s="56"/>
      <c r="J884" s="56"/>
      <c r="K884" s="67"/>
      <c r="L884" s="62">
        <v>884</v>
      </c>
      <c r="M884" s="62" t="b">
        <f t="shared" si="13"/>
        <v>1</v>
      </c>
      <c r="N884" s="63"/>
    </row>
    <row r="885" spans="1:14" x14ac:dyDescent="0.35">
      <c r="A885" t="s">
        <v>1099</v>
      </c>
      <c r="B885" t="s">
        <v>1100</v>
      </c>
      <c r="C885" s="53"/>
      <c r="D885" s="54"/>
      <c r="E885" s="53"/>
      <c r="F885" s="55"/>
      <c r="G885" s="53"/>
      <c r="H885" s="57"/>
      <c r="I885" s="56"/>
      <c r="J885" s="56"/>
      <c r="K885" s="67"/>
      <c r="L885" s="62">
        <v>885</v>
      </c>
      <c r="M885" s="62" t="b">
        <f t="shared" si="13"/>
        <v>1</v>
      </c>
      <c r="N885" s="63"/>
    </row>
    <row r="886" spans="1:14" x14ac:dyDescent="0.35">
      <c r="A886" t="s">
        <v>1101</v>
      </c>
      <c r="B886" t="s">
        <v>1102</v>
      </c>
      <c r="C886" s="53"/>
      <c r="D886" s="54"/>
      <c r="E886" s="53"/>
      <c r="F886" s="55"/>
      <c r="G886" s="53"/>
      <c r="H886" s="57"/>
      <c r="I886" s="56"/>
      <c r="J886" s="56"/>
      <c r="K886" s="67"/>
      <c r="L886" s="62">
        <v>886</v>
      </c>
      <c r="M886" s="62" t="b">
        <f t="shared" si="13"/>
        <v>1</v>
      </c>
      <c r="N886" s="63"/>
    </row>
    <row r="887" spans="1:14" x14ac:dyDescent="0.35">
      <c r="A887" t="s">
        <v>1103</v>
      </c>
      <c r="B887" t="s">
        <v>1104</v>
      </c>
      <c r="C887" s="53"/>
      <c r="D887" s="54"/>
      <c r="E887" s="53"/>
      <c r="F887" s="55"/>
      <c r="G887" s="53"/>
      <c r="H887" s="57"/>
      <c r="I887" s="56"/>
      <c r="J887" s="56"/>
      <c r="K887" s="67"/>
      <c r="L887" s="62">
        <v>887</v>
      </c>
      <c r="M887" s="62" t="b">
        <f t="shared" si="13"/>
        <v>1</v>
      </c>
      <c r="N887" s="63"/>
    </row>
    <row r="888" spans="1:14" x14ac:dyDescent="0.35">
      <c r="A888" t="s">
        <v>1103</v>
      </c>
      <c r="B888" t="s">
        <v>1105</v>
      </c>
      <c r="C888" s="53"/>
      <c r="D888" s="54"/>
      <c r="E888" s="53"/>
      <c r="F888" s="55"/>
      <c r="G888" s="53"/>
      <c r="H888" s="57"/>
      <c r="I888" s="56"/>
      <c r="J888" s="56"/>
      <c r="K888" s="67"/>
      <c r="L888" s="62">
        <v>888</v>
      </c>
      <c r="M888" s="62" t="b">
        <f t="shared" si="13"/>
        <v>1</v>
      </c>
      <c r="N888" s="63"/>
    </row>
    <row r="889" spans="1:14" x14ac:dyDescent="0.35">
      <c r="A889" t="s">
        <v>1103</v>
      </c>
      <c r="B889" t="s">
        <v>1106</v>
      </c>
      <c r="C889" s="53"/>
      <c r="D889" s="54"/>
      <c r="E889" s="53"/>
      <c r="F889" s="55"/>
      <c r="G889" s="53"/>
      <c r="H889" s="57"/>
      <c r="I889" s="56"/>
      <c r="J889" s="56"/>
      <c r="K889" s="67"/>
      <c r="L889" s="62">
        <v>889</v>
      </c>
      <c r="M889" s="62" t="b">
        <f t="shared" si="13"/>
        <v>1</v>
      </c>
      <c r="N889" s="63"/>
    </row>
    <row r="890" spans="1:14" x14ac:dyDescent="0.35">
      <c r="A890" t="s">
        <v>1103</v>
      </c>
      <c r="B890" t="s">
        <v>1107</v>
      </c>
      <c r="C890" s="53"/>
      <c r="D890" s="54"/>
      <c r="E890" s="53"/>
      <c r="F890" s="55"/>
      <c r="G890" s="53"/>
      <c r="H890" s="57"/>
      <c r="I890" s="56"/>
      <c r="J890" s="56"/>
      <c r="K890" s="67"/>
      <c r="L890" s="62">
        <v>890</v>
      </c>
      <c r="M890" s="62" t="b">
        <f t="shared" si="13"/>
        <v>1</v>
      </c>
      <c r="N890" s="63"/>
    </row>
    <row r="891" spans="1:14" x14ac:dyDescent="0.35">
      <c r="A891" t="s">
        <v>1103</v>
      </c>
      <c r="B891" t="s">
        <v>1108</v>
      </c>
      <c r="C891" s="53"/>
      <c r="D891" s="54"/>
      <c r="E891" s="53"/>
      <c r="F891" s="55"/>
      <c r="G891" s="53"/>
      <c r="H891" s="57"/>
      <c r="I891" s="56"/>
      <c r="J891" s="56"/>
      <c r="K891" s="67"/>
      <c r="L891" s="62">
        <v>891</v>
      </c>
      <c r="M891" s="62" t="b">
        <f t="shared" si="13"/>
        <v>1</v>
      </c>
      <c r="N891" s="63"/>
    </row>
    <row r="892" spans="1:14" x14ac:dyDescent="0.35">
      <c r="A892" t="s">
        <v>1103</v>
      </c>
      <c r="B892" t="s">
        <v>1109</v>
      </c>
      <c r="C892" s="53"/>
      <c r="D892" s="54"/>
      <c r="E892" s="53"/>
      <c r="F892" s="55"/>
      <c r="G892" s="53"/>
      <c r="H892" s="57"/>
      <c r="I892" s="56"/>
      <c r="J892" s="56"/>
      <c r="K892" s="67"/>
      <c r="L892" s="62">
        <v>892</v>
      </c>
      <c r="M892" s="62" t="b">
        <f t="shared" si="13"/>
        <v>1</v>
      </c>
      <c r="N892" s="63"/>
    </row>
    <row r="893" spans="1:14" x14ac:dyDescent="0.35">
      <c r="A893" t="s">
        <v>1103</v>
      </c>
      <c r="B893" t="s">
        <v>1110</v>
      </c>
      <c r="C893" s="53"/>
      <c r="D893" s="54"/>
      <c r="E893" s="53"/>
      <c r="F893" s="55"/>
      <c r="G893" s="53"/>
      <c r="H893" s="57"/>
      <c r="I893" s="56"/>
      <c r="J893" s="56"/>
      <c r="K893" s="67"/>
      <c r="L893" s="62">
        <v>893</v>
      </c>
      <c r="M893" s="62" t="b">
        <f t="shared" si="13"/>
        <v>1</v>
      </c>
      <c r="N893" s="63"/>
    </row>
    <row r="894" spans="1:14" x14ac:dyDescent="0.35">
      <c r="A894" t="s">
        <v>1103</v>
      </c>
      <c r="B894" t="s">
        <v>1111</v>
      </c>
      <c r="C894" s="53"/>
      <c r="D894" s="54"/>
      <c r="E894" s="53"/>
      <c r="F894" s="55"/>
      <c r="G894" s="53"/>
      <c r="H894" s="57"/>
      <c r="I894" s="56"/>
      <c r="J894" s="56"/>
      <c r="K894" s="67"/>
      <c r="L894" s="62">
        <v>894</v>
      </c>
      <c r="M894" s="62" t="b">
        <f t="shared" si="13"/>
        <v>1</v>
      </c>
      <c r="N894" s="63"/>
    </row>
    <row r="895" spans="1:14" x14ac:dyDescent="0.35">
      <c r="A895" t="s">
        <v>1103</v>
      </c>
      <c r="B895" t="s">
        <v>1112</v>
      </c>
      <c r="C895" s="53"/>
      <c r="D895" s="54"/>
      <c r="E895" s="53"/>
      <c r="F895" s="55"/>
      <c r="G895" s="53"/>
      <c r="H895" s="57"/>
      <c r="I895" s="56"/>
      <c r="J895" s="56"/>
      <c r="K895" s="67"/>
      <c r="L895" s="62">
        <v>895</v>
      </c>
      <c r="M895" s="62" t="b">
        <f t="shared" si="13"/>
        <v>1</v>
      </c>
      <c r="N895" s="63"/>
    </row>
    <row r="896" spans="1:14" x14ac:dyDescent="0.35">
      <c r="A896" t="s">
        <v>1103</v>
      </c>
      <c r="B896" t="s">
        <v>1113</v>
      </c>
      <c r="C896" s="53"/>
      <c r="D896" s="54"/>
      <c r="E896" s="53"/>
      <c r="F896" s="55"/>
      <c r="G896" s="53"/>
      <c r="H896" s="57"/>
      <c r="I896" s="56"/>
      <c r="J896" s="56"/>
      <c r="K896" s="67"/>
      <c r="L896" s="62">
        <v>896</v>
      </c>
      <c r="M896" s="62" t="b">
        <f t="shared" si="13"/>
        <v>1</v>
      </c>
      <c r="N896" s="63"/>
    </row>
    <row r="897" spans="1:14" x14ac:dyDescent="0.35">
      <c r="A897" t="s">
        <v>1103</v>
      </c>
      <c r="B897" t="s">
        <v>1114</v>
      </c>
      <c r="C897" s="53"/>
      <c r="D897" s="54"/>
      <c r="E897" s="53"/>
      <c r="F897" s="55"/>
      <c r="G897" s="53"/>
      <c r="H897" s="57"/>
      <c r="I897" s="56"/>
      <c r="J897" s="56"/>
      <c r="K897" s="67"/>
      <c r="L897" s="62">
        <v>897</v>
      </c>
      <c r="M897" s="62" t="b">
        <f t="shared" si="13"/>
        <v>1</v>
      </c>
      <c r="N897" s="63"/>
    </row>
    <row r="898" spans="1:14" x14ac:dyDescent="0.35">
      <c r="A898" t="s">
        <v>1103</v>
      </c>
      <c r="B898" t="s">
        <v>1115</v>
      </c>
      <c r="C898" s="53"/>
      <c r="D898" s="54"/>
      <c r="E898" s="53"/>
      <c r="F898" s="55"/>
      <c r="G898" s="53"/>
      <c r="H898" s="57"/>
      <c r="I898" s="56"/>
      <c r="J898" s="56"/>
      <c r="K898" s="67"/>
      <c r="L898" s="62">
        <v>898</v>
      </c>
      <c r="M898" s="62" t="b">
        <f t="shared" si="13"/>
        <v>1</v>
      </c>
      <c r="N898" s="63"/>
    </row>
    <row r="899" spans="1:14" x14ac:dyDescent="0.35">
      <c r="A899" t="s">
        <v>1103</v>
      </c>
      <c r="B899" t="s">
        <v>1116</v>
      </c>
      <c r="C899" s="53"/>
      <c r="D899" s="54"/>
      <c r="E899" s="53"/>
      <c r="F899" s="55"/>
      <c r="G899" s="53"/>
      <c r="H899" s="57"/>
      <c r="I899" s="56"/>
      <c r="J899" s="56"/>
      <c r="K899" s="67"/>
      <c r="L899" s="62">
        <v>899</v>
      </c>
      <c r="M899" s="62" t="b">
        <f t="shared" ref="M899:M962" si="14" xml:space="preserve"> IF(AND(TRUE), TRUE, FALSE)</f>
        <v>1</v>
      </c>
      <c r="N899" s="63"/>
    </row>
    <row r="900" spans="1:14" x14ac:dyDescent="0.35">
      <c r="A900" t="s">
        <v>1103</v>
      </c>
      <c r="B900" t="s">
        <v>1117</v>
      </c>
      <c r="C900" s="53"/>
      <c r="D900" s="54"/>
      <c r="E900" s="53"/>
      <c r="F900" s="55"/>
      <c r="G900" s="53"/>
      <c r="H900" s="57"/>
      <c r="I900" s="56"/>
      <c r="J900" s="56"/>
      <c r="K900" s="67"/>
      <c r="L900" s="62">
        <v>900</v>
      </c>
      <c r="M900" s="62" t="b">
        <f t="shared" si="14"/>
        <v>1</v>
      </c>
      <c r="N900" s="63"/>
    </row>
    <row r="901" spans="1:14" x14ac:dyDescent="0.35">
      <c r="A901" t="s">
        <v>1118</v>
      </c>
      <c r="B901" t="s">
        <v>1119</v>
      </c>
      <c r="C901" s="53"/>
      <c r="D901" s="54"/>
      <c r="E901" s="53"/>
      <c r="F901" s="55"/>
      <c r="G901" s="53"/>
      <c r="H901" s="57"/>
      <c r="I901" s="56"/>
      <c r="J901" s="56"/>
      <c r="K901" s="67"/>
      <c r="L901" s="62">
        <v>901</v>
      </c>
      <c r="M901" s="62" t="b">
        <f t="shared" si="14"/>
        <v>1</v>
      </c>
      <c r="N901" s="63"/>
    </row>
    <row r="902" spans="1:14" x14ac:dyDescent="0.35">
      <c r="A902" t="s">
        <v>1118</v>
      </c>
      <c r="B902" t="s">
        <v>450</v>
      </c>
      <c r="C902" s="53"/>
      <c r="D902" s="54"/>
      <c r="E902" s="53"/>
      <c r="F902" s="55"/>
      <c r="G902" s="53"/>
      <c r="H902" s="57"/>
      <c r="I902" s="56"/>
      <c r="J902" s="56"/>
      <c r="K902" s="67"/>
      <c r="L902" s="62">
        <v>902</v>
      </c>
      <c r="M902" s="62" t="b">
        <f t="shared" si="14"/>
        <v>1</v>
      </c>
      <c r="N902" s="63"/>
    </row>
    <row r="903" spans="1:14" x14ac:dyDescent="0.35">
      <c r="A903" t="s">
        <v>675</v>
      </c>
      <c r="B903" t="s">
        <v>1120</v>
      </c>
      <c r="C903" s="53"/>
      <c r="D903" s="54"/>
      <c r="E903" s="53"/>
      <c r="F903" s="55"/>
      <c r="G903" s="53"/>
      <c r="H903" s="57"/>
      <c r="I903" s="56"/>
      <c r="J903" s="56"/>
      <c r="K903" s="67"/>
      <c r="L903" s="62">
        <v>903</v>
      </c>
      <c r="M903" s="62" t="b">
        <f t="shared" si="14"/>
        <v>1</v>
      </c>
      <c r="N903" s="63"/>
    </row>
    <row r="904" spans="1:14" x14ac:dyDescent="0.35">
      <c r="A904" t="s">
        <v>675</v>
      </c>
      <c r="B904" t="s">
        <v>1121</v>
      </c>
      <c r="C904" s="53"/>
      <c r="D904" s="54"/>
      <c r="E904" s="53"/>
      <c r="F904" s="55"/>
      <c r="G904" s="53"/>
      <c r="H904" s="57"/>
      <c r="I904" s="56"/>
      <c r="J904" s="56"/>
      <c r="K904" s="67"/>
      <c r="L904" s="62">
        <v>904</v>
      </c>
      <c r="M904" s="62" t="b">
        <f t="shared" si="14"/>
        <v>1</v>
      </c>
      <c r="N904" s="63"/>
    </row>
    <row r="905" spans="1:14" x14ac:dyDescent="0.35">
      <c r="A905" t="s">
        <v>1122</v>
      </c>
      <c r="B905" t="s">
        <v>1123</v>
      </c>
      <c r="C905" s="53"/>
      <c r="D905" s="54"/>
      <c r="E905" s="53"/>
      <c r="F905" s="55"/>
      <c r="G905" s="53"/>
      <c r="H905" s="57"/>
      <c r="I905" s="56"/>
      <c r="J905" s="56"/>
      <c r="K905" s="67"/>
      <c r="L905" s="62">
        <v>905</v>
      </c>
      <c r="M905" s="62" t="b">
        <f t="shared" si="14"/>
        <v>1</v>
      </c>
      <c r="N905" s="63"/>
    </row>
    <row r="906" spans="1:14" x14ac:dyDescent="0.35">
      <c r="A906" t="s">
        <v>1124</v>
      </c>
      <c r="B906" t="s">
        <v>1125</v>
      </c>
      <c r="C906" s="53"/>
      <c r="D906" s="54"/>
      <c r="E906" s="53"/>
      <c r="F906" s="55"/>
      <c r="G906" s="53"/>
      <c r="H906" s="57"/>
      <c r="I906" s="56"/>
      <c r="J906" s="56"/>
      <c r="K906" s="67"/>
      <c r="L906" s="62">
        <v>906</v>
      </c>
      <c r="M906" s="62" t="b">
        <f t="shared" si="14"/>
        <v>1</v>
      </c>
      <c r="N906" s="63"/>
    </row>
    <row r="907" spans="1:14" x14ac:dyDescent="0.35">
      <c r="A907" t="s">
        <v>1124</v>
      </c>
      <c r="B907" t="s">
        <v>1126</v>
      </c>
      <c r="C907" s="53"/>
      <c r="D907" s="54"/>
      <c r="E907" s="53"/>
      <c r="F907" s="55"/>
      <c r="G907" s="53"/>
      <c r="H907" s="57"/>
      <c r="I907" s="56"/>
      <c r="J907" s="56"/>
      <c r="K907" s="67"/>
      <c r="L907" s="62">
        <v>907</v>
      </c>
      <c r="M907" s="62" t="b">
        <f t="shared" si="14"/>
        <v>1</v>
      </c>
      <c r="N907" s="63"/>
    </row>
    <row r="908" spans="1:14" x14ac:dyDescent="0.35">
      <c r="A908" t="s">
        <v>1124</v>
      </c>
      <c r="B908" t="s">
        <v>1127</v>
      </c>
      <c r="C908" s="53"/>
      <c r="D908" s="54"/>
      <c r="E908" s="53"/>
      <c r="F908" s="55"/>
      <c r="G908" s="53"/>
      <c r="H908" s="57"/>
      <c r="I908" s="56"/>
      <c r="J908" s="56"/>
      <c r="K908" s="67"/>
      <c r="L908" s="62">
        <v>908</v>
      </c>
      <c r="M908" s="62" t="b">
        <f t="shared" si="14"/>
        <v>1</v>
      </c>
      <c r="N908" s="63"/>
    </row>
    <row r="909" spans="1:14" x14ac:dyDescent="0.35">
      <c r="A909" t="s">
        <v>913</v>
      </c>
      <c r="B909" t="s">
        <v>1128</v>
      </c>
      <c r="C909" s="53"/>
      <c r="D909" s="54"/>
      <c r="E909" s="53"/>
      <c r="F909" s="55"/>
      <c r="G909" s="53"/>
      <c r="H909" s="57"/>
      <c r="I909" s="56"/>
      <c r="J909" s="56"/>
      <c r="K909" s="67"/>
      <c r="L909" s="62">
        <v>909</v>
      </c>
      <c r="M909" s="62" t="b">
        <f t="shared" si="14"/>
        <v>1</v>
      </c>
      <c r="N909" s="63"/>
    </row>
    <row r="910" spans="1:14" x14ac:dyDescent="0.35">
      <c r="A910" t="s">
        <v>913</v>
      </c>
      <c r="B910" t="s">
        <v>1073</v>
      </c>
      <c r="C910" s="53"/>
      <c r="D910" s="54"/>
      <c r="E910" s="53"/>
      <c r="F910" s="55"/>
      <c r="G910" s="53"/>
      <c r="H910" s="57"/>
      <c r="I910" s="56"/>
      <c r="J910" s="56"/>
      <c r="K910" s="67"/>
      <c r="L910" s="62">
        <v>910</v>
      </c>
      <c r="M910" s="62" t="b">
        <f t="shared" si="14"/>
        <v>1</v>
      </c>
      <c r="N910" s="63"/>
    </row>
    <row r="911" spans="1:14" x14ac:dyDescent="0.35">
      <c r="A911" t="s">
        <v>913</v>
      </c>
      <c r="B911" t="s">
        <v>1093</v>
      </c>
      <c r="C911" s="53"/>
      <c r="D911" s="54"/>
      <c r="E911" s="53"/>
      <c r="F911" s="55"/>
      <c r="G911" s="53"/>
      <c r="H911" s="57"/>
      <c r="I911" s="56"/>
      <c r="J911" s="56"/>
      <c r="K911" s="67"/>
      <c r="L911" s="62">
        <v>911</v>
      </c>
      <c r="M911" s="62" t="b">
        <f t="shared" si="14"/>
        <v>1</v>
      </c>
      <c r="N911" s="63"/>
    </row>
    <row r="912" spans="1:14" x14ac:dyDescent="0.35">
      <c r="A912" t="s">
        <v>1129</v>
      </c>
      <c r="B912" t="s">
        <v>1130</v>
      </c>
      <c r="C912" s="53"/>
      <c r="D912" s="54"/>
      <c r="E912" s="53"/>
      <c r="F912" s="55"/>
      <c r="G912" s="53"/>
      <c r="H912" s="57"/>
      <c r="I912" s="56"/>
      <c r="J912" s="56"/>
      <c r="K912" s="67"/>
      <c r="L912" s="62">
        <v>912</v>
      </c>
      <c r="M912" s="62" t="b">
        <f t="shared" si="14"/>
        <v>1</v>
      </c>
      <c r="N912" s="63"/>
    </row>
    <row r="913" spans="1:14" x14ac:dyDescent="0.35">
      <c r="A913" t="s">
        <v>1131</v>
      </c>
      <c r="B913" t="s">
        <v>1132</v>
      </c>
      <c r="C913" s="53"/>
      <c r="D913" s="54"/>
      <c r="E913" s="53"/>
      <c r="F913" s="55"/>
      <c r="G913" s="53"/>
      <c r="H913" s="57"/>
      <c r="I913" s="56"/>
      <c r="J913" s="56"/>
      <c r="K913" s="67"/>
      <c r="L913" s="62">
        <v>913</v>
      </c>
      <c r="M913" s="62" t="b">
        <f t="shared" si="14"/>
        <v>1</v>
      </c>
      <c r="N913" s="63"/>
    </row>
    <row r="914" spans="1:14" x14ac:dyDescent="0.35">
      <c r="A914" t="s">
        <v>1131</v>
      </c>
      <c r="B914" t="s">
        <v>1133</v>
      </c>
      <c r="C914" s="53"/>
      <c r="D914" s="54"/>
      <c r="E914" s="53"/>
      <c r="F914" s="55"/>
      <c r="G914" s="53"/>
      <c r="H914" s="57"/>
      <c r="I914" s="56"/>
      <c r="J914" s="56"/>
      <c r="K914" s="67"/>
      <c r="L914" s="62">
        <v>914</v>
      </c>
      <c r="M914" s="62" t="b">
        <f t="shared" si="14"/>
        <v>1</v>
      </c>
      <c r="N914" s="63"/>
    </row>
    <row r="915" spans="1:14" x14ac:dyDescent="0.35">
      <c r="A915" t="s">
        <v>1122</v>
      </c>
      <c r="B915" t="s">
        <v>1134</v>
      </c>
      <c r="C915" s="53"/>
      <c r="D915" s="54"/>
      <c r="E915" s="53"/>
      <c r="F915" s="55"/>
      <c r="G915" s="53"/>
      <c r="H915" s="57"/>
      <c r="I915" s="56"/>
      <c r="J915" s="56"/>
      <c r="K915" s="67"/>
      <c r="L915" s="62">
        <v>915</v>
      </c>
      <c r="M915" s="62" t="b">
        <f t="shared" si="14"/>
        <v>1</v>
      </c>
      <c r="N915" s="63"/>
    </row>
    <row r="916" spans="1:14" x14ac:dyDescent="0.35">
      <c r="A916" t="s">
        <v>1122</v>
      </c>
      <c r="B916" t="s">
        <v>1135</v>
      </c>
      <c r="C916" s="53"/>
      <c r="D916" s="54"/>
      <c r="E916" s="53"/>
      <c r="F916" s="55"/>
      <c r="G916" s="53"/>
      <c r="H916" s="57"/>
      <c r="I916" s="56"/>
      <c r="J916" s="56"/>
      <c r="K916" s="67"/>
      <c r="L916" s="62">
        <v>916</v>
      </c>
      <c r="M916" s="62" t="b">
        <f t="shared" si="14"/>
        <v>1</v>
      </c>
      <c r="N916" s="63"/>
    </row>
    <row r="917" spans="1:14" x14ac:dyDescent="0.35">
      <c r="A917" t="s">
        <v>1136</v>
      </c>
      <c r="B917" t="s">
        <v>1137</v>
      </c>
      <c r="C917" s="53"/>
      <c r="D917" s="54"/>
      <c r="E917" s="53"/>
      <c r="F917" s="55"/>
      <c r="G917" s="53"/>
      <c r="H917" s="57"/>
      <c r="I917" s="56"/>
      <c r="J917" s="56"/>
      <c r="K917" s="67"/>
      <c r="L917" s="62">
        <v>917</v>
      </c>
      <c r="M917" s="62" t="b">
        <f t="shared" si="14"/>
        <v>1</v>
      </c>
      <c r="N917" s="63"/>
    </row>
    <row r="918" spans="1:14" x14ac:dyDescent="0.35">
      <c r="A918" t="s">
        <v>1138</v>
      </c>
      <c r="B918" t="s">
        <v>267</v>
      </c>
      <c r="C918" s="53"/>
      <c r="D918" s="54"/>
      <c r="E918" s="53"/>
      <c r="F918" s="55"/>
      <c r="G918" s="53"/>
      <c r="H918" s="57"/>
      <c r="I918" s="56"/>
      <c r="J918" s="56"/>
      <c r="K918" s="67"/>
      <c r="L918" s="62">
        <v>918</v>
      </c>
      <c r="M918" s="62" t="b">
        <f t="shared" si="14"/>
        <v>1</v>
      </c>
      <c r="N918" s="63"/>
    </row>
    <row r="919" spans="1:14" x14ac:dyDescent="0.35">
      <c r="A919" t="s">
        <v>1139</v>
      </c>
      <c r="B919" t="s">
        <v>1140</v>
      </c>
      <c r="C919" s="53"/>
      <c r="D919" s="54"/>
      <c r="E919" s="53"/>
      <c r="F919" s="55"/>
      <c r="G919" s="53"/>
      <c r="H919" s="57"/>
      <c r="I919" s="56"/>
      <c r="J919" s="56"/>
      <c r="K919" s="67"/>
      <c r="L919" s="62">
        <v>919</v>
      </c>
      <c r="M919" s="62" t="b">
        <f t="shared" si="14"/>
        <v>1</v>
      </c>
      <c r="N919" s="63"/>
    </row>
    <row r="920" spans="1:14" x14ac:dyDescent="0.35">
      <c r="A920" t="s">
        <v>1131</v>
      </c>
      <c r="B920" t="s">
        <v>1141</v>
      </c>
      <c r="C920" s="53"/>
      <c r="D920" s="54"/>
      <c r="E920" s="53"/>
      <c r="F920" s="55"/>
      <c r="G920" s="53"/>
      <c r="H920" s="57"/>
      <c r="I920" s="56"/>
      <c r="J920" s="56"/>
      <c r="K920" s="67"/>
      <c r="L920" s="62">
        <v>920</v>
      </c>
      <c r="M920" s="62" t="b">
        <f t="shared" si="14"/>
        <v>1</v>
      </c>
      <c r="N920" s="63"/>
    </row>
    <row r="921" spans="1:14" x14ac:dyDescent="0.35">
      <c r="A921" t="s">
        <v>1131</v>
      </c>
      <c r="B921" t="s">
        <v>1142</v>
      </c>
      <c r="C921" s="53"/>
      <c r="D921" s="54"/>
      <c r="E921" s="53"/>
      <c r="F921" s="55"/>
      <c r="G921" s="53"/>
      <c r="H921" s="57"/>
      <c r="I921" s="56"/>
      <c r="J921" s="56"/>
      <c r="K921" s="67"/>
      <c r="L921" s="62">
        <v>921</v>
      </c>
      <c r="M921" s="62" t="b">
        <f t="shared" si="14"/>
        <v>1</v>
      </c>
      <c r="N921" s="63"/>
    </row>
    <row r="922" spans="1:14" x14ac:dyDescent="0.35">
      <c r="A922" t="s">
        <v>1131</v>
      </c>
      <c r="B922" t="s">
        <v>1143</v>
      </c>
      <c r="C922" s="53"/>
      <c r="D922" s="54"/>
      <c r="E922" s="53"/>
      <c r="F922" s="55"/>
      <c r="G922" s="53"/>
      <c r="H922" s="57"/>
      <c r="I922" s="56"/>
      <c r="J922" s="56"/>
      <c r="K922" s="67"/>
      <c r="L922" s="62">
        <v>922</v>
      </c>
      <c r="M922" s="62" t="b">
        <f t="shared" si="14"/>
        <v>1</v>
      </c>
      <c r="N922" s="63"/>
    </row>
    <row r="923" spans="1:14" x14ac:dyDescent="0.35">
      <c r="A923" t="s">
        <v>447</v>
      </c>
      <c r="B923" t="s">
        <v>448</v>
      </c>
      <c r="C923" s="53"/>
      <c r="D923" s="54"/>
      <c r="E923" s="53"/>
      <c r="F923" s="55"/>
      <c r="G923" s="53"/>
      <c r="H923" s="57"/>
      <c r="I923" s="56"/>
      <c r="J923" s="56"/>
      <c r="K923" s="67"/>
      <c r="L923" s="62">
        <v>923</v>
      </c>
      <c r="M923" s="62" t="b">
        <f t="shared" si="14"/>
        <v>1</v>
      </c>
      <c r="N923" s="63"/>
    </row>
    <row r="924" spans="1:14" x14ac:dyDescent="0.35">
      <c r="A924" t="s">
        <v>705</v>
      </c>
      <c r="B924" t="s">
        <v>1144</v>
      </c>
      <c r="C924" s="53"/>
      <c r="D924" s="54"/>
      <c r="E924" s="53"/>
      <c r="F924" s="55"/>
      <c r="G924" s="53"/>
      <c r="H924" s="57"/>
      <c r="I924" s="56"/>
      <c r="J924" s="56"/>
      <c r="K924" s="67"/>
      <c r="L924" s="62">
        <v>924</v>
      </c>
      <c r="M924" s="62" t="b">
        <f t="shared" si="14"/>
        <v>1</v>
      </c>
      <c r="N924" s="63"/>
    </row>
    <row r="925" spans="1:14" x14ac:dyDescent="0.35">
      <c r="A925" t="s">
        <v>1145</v>
      </c>
      <c r="B925" t="s">
        <v>259</v>
      </c>
      <c r="C925" s="53"/>
      <c r="D925" s="54"/>
      <c r="E925" s="53"/>
      <c r="F925" s="55"/>
      <c r="G925" s="53"/>
      <c r="H925" s="57"/>
      <c r="I925" s="56"/>
      <c r="J925" s="56"/>
      <c r="K925" s="67"/>
      <c r="L925" s="62">
        <v>925</v>
      </c>
      <c r="M925" s="62" t="b">
        <f t="shared" si="14"/>
        <v>1</v>
      </c>
      <c r="N925" s="63"/>
    </row>
    <row r="926" spans="1:14" x14ac:dyDescent="0.35">
      <c r="A926" t="s">
        <v>1146</v>
      </c>
      <c r="B926" t="s">
        <v>1147</v>
      </c>
      <c r="C926" s="53"/>
      <c r="D926" s="54"/>
      <c r="E926" s="53"/>
      <c r="F926" s="55"/>
      <c r="G926" s="53"/>
      <c r="H926" s="57"/>
      <c r="I926" s="56"/>
      <c r="J926" s="56"/>
      <c r="K926" s="67"/>
      <c r="L926" s="62">
        <v>926</v>
      </c>
      <c r="M926" s="62" t="b">
        <f t="shared" si="14"/>
        <v>1</v>
      </c>
      <c r="N926" s="63"/>
    </row>
    <row r="927" spans="1:14" x14ac:dyDescent="0.35">
      <c r="A927" t="s">
        <v>1146</v>
      </c>
      <c r="B927" t="s">
        <v>177</v>
      </c>
      <c r="C927" s="53"/>
      <c r="D927" s="54"/>
      <c r="E927" s="53"/>
      <c r="F927" s="55"/>
      <c r="G927" s="53"/>
      <c r="H927" s="57"/>
      <c r="I927" s="56"/>
      <c r="J927" s="56"/>
      <c r="K927" s="67"/>
      <c r="L927" s="62">
        <v>927</v>
      </c>
      <c r="M927" s="62" t="b">
        <f t="shared" si="14"/>
        <v>1</v>
      </c>
      <c r="N927" s="63"/>
    </row>
    <row r="928" spans="1:14" x14ac:dyDescent="0.35">
      <c r="A928" t="s">
        <v>1146</v>
      </c>
      <c r="B928" t="s">
        <v>905</v>
      </c>
      <c r="C928" s="53"/>
      <c r="D928" s="54"/>
      <c r="E928" s="53"/>
      <c r="F928" s="55"/>
      <c r="G928" s="53"/>
      <c r="H928" s="57"/>
      <c r="I928" s="56"/>
      <c r="J928" s="56"/>
      <c r="K928" s="67"/>
      <c r="L928" s="62">
        <v>928</v>
      </c>
      <c r="M928" s="62" t="b">
        <f t="shared" si="14"/>
        <v>1</v>
      </c>
      <c r="N928" s="63"/>
    </row>
    <row r="929" spans="1:14" x14ac:dyDescent="0.35">
      <c r="A929" t="s">
        <v>1146</v>
      </c>
      <c r="B929" t="s">
        <v>325</v>
      </c>
      <c r="C929" s="53"/>
      <c r="D929" s="54"/>
      <c r="E929" s="53"/>
      <c r="F929" s="55"/>
      <c r="G929" s="53"/>
      <c r="H929" s="57"/>
      <c r="I929" s="56"/>
      <c r="J929" s="56"/>
      <c r="K929" s="67"/>
      <c r="L929" s="62">
        <v>929</v>
      </c>
      <c r="M929" s="62" t="b">
        <f t="shared" si="14"/>
        <v>1</v>
      </c>
      <c r="N929" s="63"/>
    </row>
    <row r="930" spans="1:14" x14ac:dyDescent="0.35">
      <c r="A930" t="s">
        <v>1148</v>
      </c>
      <c r="B930" t="s">
        <v>1149</v>
      </c>
      <c r="C930" s="53"/>
      <c r="D930" s="54"/>
      <c r="E930" s="53"/>
      <c r="F930" s="55"/>
      <c r="G930" s="53"/>
      <c r="H930" s="57"/>
      <c r="I930" s="56"/>
      <c r="J930" s="56"/>
      <c r="K930" s="67"/>
      <c r="L930" s="62">
        <v>930</v>
      </c>
      <c r="M930" s="62" t="b">
        <f t="shared" si="14"/>
        <v>1</v>
      </c>
      <c r="N930" s="63"/>
    </row>
    <row r="931" spans="1:14" x14ac:dyDescent="0.35">
      <c r="A931" t="s">
        <v>1148</v>
      </c>
      <c r="B931" t="s">
        <v>1150</v>
      </c>
      <c r="C931" s="53"/>
      <c r="D931" s="54"/>
      <c r="E931" s="53"/>
      <c r="F931" s="55"/>
      <c r="G931" s="53"/>
      <c r="H931" s="57"/>
      <c r="I931" s="56"/>
      <c r="J931" s="56"/>
      <c r="K931" s="67"/>
      <c r="L931" s="62">
        <v>931</v>
      </c>
      <c r="M931" s="62" t="b">
        <f t="shared" si="14"/>
        <v>1</v>
      </c>
      <c r="N931" s="63"/>
    </row>
    <row r="932" spans="1:14" x14ac:dyDescent="0.35">
      <c r="A932" t="s">
        <v>1148</v>
      </c>
      <c r="B932" t="s">
        <v>1151</v>
      </c>
      <c r="C932" s="53"/>
      <c r="D932" s="54"/>
      <c r="E932" s="53"/>
      <c r="F932" s="55"/>
      <c r="G932" s="53"/>
      <c r="H932" s="57"/>
      <c r="I932" s="56"/>
      <c r="J932" s="56"/>
      <c r="K932" s="67"/>
      <c r="L932" s="62">
        <v>932</v>
      </c>
      <c r="M932" s="62" t="b">
        <f t="shared" si="14"/>
        <v>1</v>
      </c>
      <c r="N932" s="63"/>
    </row>
    <row r="933" spans="1:14" x14ac:dyDescent="0.35">
      <c r="A933" t="s">
        <v>1148</v>
      </c>
      <c r="B933" t="s">
        <v>1152</v>
      </c>
      <c r="C933" s="53"/>
      <c r="D933" s="54"/>
      <c r="E933" s="53"/>
      <c r="F933" s="55"/>
      <c r="G933" s="53"/>
      <c r="H933" s="57"/>
      <c r="I933" s="56"/>
      <c r="J933" s="56"/>
      <c r="K933" s="67"/>
      <c r="L933" s="62">
        <v>933</v>
      </c>
      <c r="M933" s="62" t="b">
        <f t="shared" si="14"/>
        <v>1</v>
      </c>
      <c r="N933" s="63"/>
    </row>
    <row r="934" spans="1:14" x14ac:dyDescent="0.35">
      <c r="A934" t="s">
        <v>1153</v>
      </c>
      <c r="B934" t="s">
        <v>866</v>
      </c>
      <c r="C934" s="53"/>
      <c r="D934" s="54"/>
      <c r="E934" s="53"/>
      <c r="F934" s="55"/>
      <c r="G934" s="53"/>
      <c r="H934" s="57"/>
      <c r="I934" s="56"/>
      <c r="J934" s="56"/>
      <c r="K934" s="67"/>
      <c r="L934" s="62">
        <v>934</v>
      </c>
      <c r="M934" s="62" t="b">
        <f t="shared" si="14"/>
        <v>1</v>
      </c>
      <c r="N934" s="63"/>
    </row>
    <row r="935" spans="1:14" x14ac:dyDescent="0.35">
      <c r="A935" t="s">
        <v>1154</v>
      </c>
      <c r="B935" t="s">
        <v>1155</v>
      </c>
      <c r="C935" s="53"/>
      <c r="D935" s="54"/>
      <c r="E935" s="53"/>
      <c r="F935" s="55"/>
      <c r="G935" s="53"/>
      <c r="H935" s="57"/>
      <c r="I935" s="56"/>
      <c r="J935" s="56"/>
      <c r="K935" s="67"/>
      <c r="L935" s="62">
        <v>935</v>
      </c>
      <c r="M935" s="62" t="b">
        <f t="shared" si="14"/>
        <v>1</v>
      </c>
      <c r="N935" s="63"/>
    </row>
    <row r="936" spans="1:14" x14ac:dyDescent="0.35">
      <c r="A936" t="s">
        <v>1156</v>
      </c>
      <c r="B936" t="s">
        <v>1157</v>
      </c>
      <c r="C936" s="53"/>
      <c r="D936" s="54"/>
      <c r="E936" s="53"/>
      <c r="F936" s="55"/>
      <c r="G936" s="53"/>
      <c r="H936" s="57"/>
      <c r="I936" s="56"/>
      <c r="J936" s="56"/>
      <c r="K936" s="67"/>
      <c r="L936" s="62">
        <v>936</v>
      </c>
      <c r="M936" s="62" t="b">
        <f t="shared" si="14"/>
        <v>1</v>
      </c>
      <c r="N936" s="63"/>
    </row>
    <row r="937" spans="1:14" x14ac:dyDescent="0.35">
      <c r="A937" t="s">
        <v>1156</v>
      </c>
      <c r="B937" t="s">
        <v>462</v>
      </c>
      <c r="C937" s="53"/>
      <c r="D937" s="54"/>
      <c r="E937" s="53"/>
      <c r="F937" s="55"/>
      <c r="G937" s="53"/>
      <c r="H937" s="57"/>
      <c r="I937" s="56"/>
      <c r="J937" s="56"/>
      <c r="K937" s="67"/>
      <c r="L937" s="62">
        <v>937</v>
      </c>
      <c r="M937" s="62" t="b">
        <f t="shared" si="14"/>
        <v>1</v>
      </c>
      <c r="N937" s="63"/>
    </row>
    <row r="938" spans="1:14" x14ac:dyDescent="0.35">
      <c r="A938" t="s">
        <v>1156</v>
      </c>
      <c r="B938" t="s">
        <v>1084</v>
      </c>
      <c r="C938" s="53"/>
      <c r="D938" s="54"/>
      <c r="E938" s="53"/>
      <c r="F938" s="55"/>
      <c r="G938" s="53"/>
      <c r="H938" s="57"/>
      <c r="I938" s="56"/>
      <c r="J938" s="56"/>
      <c r="K938" s="67"/>
      <c r="L938" s="62">
        <v>938</v>
      </c>
      <c r="M938" s="62" t="b">
        <f t="shared" si="14"/>
        <v>1</v>
      </c>
      <c r="N938" s="63"/>
    </row>
    <row r="939" spans="1:14" x14ac:dyDescent="0.35">
      <c r="A939" t="s">
        <v>1156</v>
      </c>
      <c r="B939" t="s">
        <v>496</v>
      </c>
      <c r="C939" s="53"/>
      <c r="D939" s="54"/>
      <c r="E939" s="53"/>
      <c r="F939" s="55"/>
      <c r="G939" s="53"/>
      <c r="H939" s="57"/>
      <c r="I939" s="56"/>
      <c r="J939" s="56"/>
      <c r="K939" s="67"/>
      <c r="L939" s="62">
        <v>939</v>
      </c>
      <c r="M939" s="62" t="b">
        <f t="shared" si="14"/>
        <v>1</v>
      </c>
      <c r="N939" s="63"/>
    </row>
    <row r="940" spans="1:14" x14ac:dyDescent="0.35">
      <c r="A940" t="s">
        <v>1156</v>
      </c>
      <c r="B940" t="s">
        <v>1158</v>
      </c>
      <c r="C940" s="53"/>
      <c r="D940" s="54"/>
      <c r="E940" s="53"/>
      <c r="F940" s="55"/>
      <c r="G940" s="53"/>
      <c r="H940" s="57"/>
      <c r="I940" s="56"/>
      <c r="J940" s="56"/>
      <c r="K940" s="67"/>
      <c r="L940" s="62">
        <v>940</v>
      </c>
      <c r="M940" s="62" t="b">
        <f t="shared" si="14"/>
        <v>1</v>
      </c>
      <c r="N940" s="63"/>
    </row>
    <row r="941" spans="1:14" x14ac:dyDescent="0.35">
      <c r="A941" t="s">
        <v>1156</v>
      </c>
      <c r="B941" t="s">
        <v>1159</v>
      </c>
      <c r="C941" s="53"/>
      <c r="D941" s="54"/>
      <c r="E941" s="53"/>
      <c r="F941" s="55"/>
      <c r="G941" s="53"/>
      <c r="H941" s="57"/>
      <c r="I941" s="56"/>
      <c r="J941" s="56"/>
      <c r="K941" s="67"/>
      <c r="L941" s="62">
        <v>941</v>
      </c>
      <c r="M941" s="62" t="b">
        <f t="shared" si="14"/>
        <v>1</v>
      </c>
      <c r="N941" s="63"/>
    </row>
    <row r="942" spans="1:14" x14ac:dyDescent="0.35">
      <c r="A942" t="s">
        <v>1156</v>
      </c>
      <c r="B942" t="s">
        <v>1160</v>
      </c>
      <c r="C942" s="53"/>
      <c r="D942" s="54"/>
      <c r="E942" s="53"/>
      <c r="F942" s="55"/>
      <c r="G942" s="53"/>
      <c r="H942" s="57"/>
      <c r="I942" s="56"/>
      <c r="J942" s="56"/>
      <c r="K942" s="67"/>
      <c r="L942" s="62">
        <v>942</v>
      </c>
      <c r="M942" s="62" t="b">
        <f t="shared" si="14"/>
        <v>1</v>
      </c>
      <c r="N942" s="63"/>
    </row>
    <row r="943" spans="1:14" x14ac:dyDescent="0.35">
      <c r="A943" t="s">
        <v>1156</v>
      </c>
      <c r="B943" t="s">
        <v>1018</v>
      </c>
      <c r="C943" s="53"/>
      <c r="D943" s="54"/>
      <c r="E943" s="53"/>
      <c r="F943" s="55"/>
      <c r="G943" s="53"/>
      <c r="H943" s="57"/>
      <c r="I943" s="56"/>
      <c r="J943" s="56"/>
      <c r="K943" s="67"/>
      <c r="L943" s="62">
        <v>943</v>
      </c>
      <c r="M943" s="62" t="b">
        <f t="shared" si="14"/>
        <v>1</v>
      </c>
      <c r="N943" s="63"/>
    </row>
    <row r="944" spans="1:14" x14ac:dyDescent="0.35">
      <c r="A944" t="s">
        <v>1156</v>
      </c>
      <c r="B944" t="s">
        <v>1161</v>
      </c>
      <c r="C944" s="53"/>
      <c r="D944" s="54"/>
      <c r="E944" s="53"/>
      <c r="F944" s="55"/>
      <c r="G944" s="53"/>
      <c r="H944" s="57"/>
      <c r="I944" s="56"/>
      <c r="J944" s="56"/>
      <c r="K944" s="67"/>
      <c r="L944" s="62">
        <v>944</v>
      </c>
      <c r="M944" s="62" t="b">
        <f t="shared" si="14"/>
        <v>1</v>
      </c>
      <c r="N944" s="63"/>
    </row>
    <row r="945" spans="1:14" x14ac:dyDescent="0.35">
      <c r="A945" t="s">
        <v>1162</v>
      </c>
      <c r="B945" t="s">
        <v>1163</v>
      </c>
      <c r="C945" s="53"/>
      <c r="D945" s="54"/>
      <c r="E945" s="53"/>
      <c r="F945" s="55"/>
      <c r="G945" s="53"/>
      <c r="H945" s="57"/>
      <c r="I945" s="56"/>
      <c r="J945" s="56"/>
      <c r="K945" s="67"/>
      <c r="L945" s="62">
        <v>945</v>
      </c>
      <c r="M945" s="62" t="b">
        <f t="shared" si="14"/>
        <v>1</v>
      </c>
      <c r="N945" s="63"/>
    </row>
    <row r="946" spans="1:14" x14ac:dyDescent="0.35">
      <c r="A946" t="s">
        <v>913</v>
      </c>
      <c r="B946" t="s">
        <v>1073</v>
      </c>
      <c r="C946" s="53"/>
      <c r="D946" s="54"/>
      <c r="E946" s="53"/>
      <c r="F946" s="55"/>
      <c r="G946" s="53"/>
      <c r="H946" s="57"/>
      <c r="I946" s="56"/>
      <c r="J946" s="56"/>
      <c r="K946" s="67"/>
      <c r="L946" s="62">
        <v>946</v>
      </c>
      <c r="M946" s="62" t="b">
        <f t="shared" si="14"/>
        <v>1</v>
      </c>
      <c r="N946" s="63"/>
    </row>
    <row r="947" spans="1:14" x14ac:dyDescent="0.35">
      <c r="A947" t="s">
        <v>913</v>
      </c>
      <c r="B947" t="s">
        <v>1093</v>
      </c>
      <c r="C947" s="53"/>
      <c r="D947" s="54"/>
      <c r="E947" s="53"/>
      <c r="F947" s="55"/>
      <c r="G947" s="53"/>
      <c r="H947" s="57"/>
      <c r="I947" s="56"/>
      <c r="J947" s="56"/>
      <c r="K947" s="67"/>
      <c r="L947" s="62">
        <v>947</v>
      </c>
      <c r="M947" s="62" t="b">
        <f t="shared" si="14"/>
        <v>1</v>
      </c>
      <c r="N947" s="63"/>
    </row>
    <row r="948" spans="1:14" x14ac:dyDescent="0.35">
      <c r="A948" t="s">
        <v>1164</v>
      </c>
      <c r="B948" t="s">
        <v>988</v>
      </c>
      <c r="C948" s="53"/>
      <c r="D948" s="54"/>
      <c r="E948" s="53"/>
      <c r="F948" s="55"/>
      <c r="G948" s="53"/>
      <c r="H948" s="57"/>
      <c r="I948" s="56"/>
      <c r="J948" s="56"/>
      <c r="K948" s="67"/>
      <c r="L948" s="62">
        <v>948</v>
      </c>
      <c r="M948" s="62" t="b">
        <f t="shared" si="14"/>
        <v>1</v>
      </c>
      <c r="N948" s="63"/>
    </row>
    <row r="949" spans="1:14" x14ac:dyDescent="0.35">
      <c r="A949" t="s">
        <v>1164</v>
      </c>
      <c r="B949" t="s">
        <v>1165</v>
      </c>
      <c r="C949" s="53"/>
      <c r="D949" s="54"/>
      <c r="E949" s="53"/>
      <c r="F949" s="55"/>
      <c r="G949" s="53"/>
      <c r="H949" s="57"/>
      <c r="I949" s="56"/>
      <c r="J949" s="56"/>
      <c r="K949" s="67"/>
      <c r="L949" s="62">
        <v>949</v>
      </c>
      <c r="M949" s="62" t="b">
        <f t="shared" si="14"/>
        <v>1</v>
      </c>
      <c r="N949" s="63"/>
    </row>
    <row r="950" spans="1:14" x14ac:dyDescent="0.35">
      <c r="A950" t="s">
        <v>1164</v>
      </c>
      <c r="B950" t="s">
        <v>1166</v>
      </c>
      <c r="C950" s="53"/>
      <c r="D950" s="54"/>
      <c r="E950" s="53"/>
      <c r="F950" s="55"/>
      <c r="G950" s="53"/>
      <c r="H950" s="57"/>
      <c r="I950" s="56"/>
      <c r="J950" s="56"/>
      <c r="K950" s="67"/>
      <c r="L950" s="62">
        <v>950</v>
      </c>
      <c r="M950" s="62" t="b">
        <f t="shared" si="14"/>
        <v>1</v>
      </c>
      <c r="N950" s="63"/>
    </row>
    <row r="951" spans="1:14" x14ac:dyDescent="0.35">
      <c r="A951" t="s">
        <v>618</v>
      </c>
      <c r="B951" t="s">
        <v>1167</v>
      </c>
      <c r="C951" s="53"/>
      <c r="D951" s="54"/>
      <c r="E951" s="53"/>
      <c r="F951" s="55"/>
      <c r="G951" s="53"/>
      <c r="H951" s="57"/>
      <c r="I951" s="56"/>
      <c r="J951" s="56"/>
      <c r="K951" s="67"/>
      <c r="L951" s="62">
        <v>951</v>
      </c>
      <c r="M951" s="62" t="b">
        <f t="shared" si="14"/>
        <v>1</v>
      </c>
      <c r="N951" s="63"/>
    </row>
    <row r="952" spans="1:14" x14ac:dyDescent="0.35">
      <c r="A952" t="s">
        <v>618</v>
      </c>
      <c r="B952" t="s">
        <v>1168</v>
      </c>
      <c r="C952" s="53"/>
      <c r="D952" s="54"/>
      <c r="E952" s="53"/>
      <c r="F952" s="55"/>
      <c r="G952" s="53"/>
      <c r="H952" s="57"/>
      <c r="I952" s="56"/>
      <c r="J952" s="56"/>
      <c r="K952" s="67"/>
      <c r="L952" s="62">
        <v>952</v>
      </c>
      <c r="M952" s="62" t="b">
        <f t="shared" si="14"/>
        <v>1</v>
      </c>
      <c r="N952" s="63"/>
    </row>
    <row r="953" spans="1:14" x14ac:dyDescent="0.35">
      <c r="A953" t="s">
        <v>1169</v>
      </c>
      <c r="B953" t="s">
        <v>1170</v>
      </c>
      <c r="C953" s="53"/>
      <c r="D953" s="54"/>
      <c r="E953" s="53"/>
      <c r="F953" s="55"/>
      <c r="G953" s="53"/>
      <c r="H953" s="57"/>
      <c r="I953" s="56"/>
      <c r="J953" s="56"/>
      <c r="K953" s="67"/>
      <c r="L953" s="62">
        <v>953</v>
      </c>
      <c r="M953" s="62" t="b">
        <f t="shared" si="14"/>
        <v>1</v>
      </c>
      <c r="N953" s="63"/>
    </row>
    <row r="954" spans="1:14" x14ac:dyDescent="0.35">
      <c r="A954" t="s">
        <v>1171</v>
      </c>
      <c r="B954" t="s">
        <v>747</v>
      </c>
      <c r="C954" s="53"/>
      <c r="D954" s="54"/>
      <c r="E954" s="53"/>
      <c r="F954" s="55"/>
      <c r="G954" s="53"/>
      <c r="H954" s="57"/>
      <c r="I954" s="56"/>
      <c r="J954" s="56"/>
      <c r="K954" s="67"/>
      <c r="L954" s="62">
        <v>954</v>
      </c>
      <c r="M954" s="62" t="b">
        <f t="shared" si="14"/>
        <v>1</v>
      </c>
      <c r="N954" s="63"/>
    </row>
    <row r="955" spans="1:14" x14ac:dyDescent="0.35">
      <c r="A955" t="s">
        <v>1171</v>
      </c>
      <c r="B955" t="s">
        <v>747</v>
      </c>
      <c r="C955" s="53"/>
      <c r="D955" s="54"/>
      <c r="E955" s="53"/>
      <c r="F955" s="55"/>
      <c r="G955" s="53"/>
      <c r="H955" s="57"/>
      <c r="I955" s="56"/>
      <c r="J955" s="56"/>
      <c r="K955" s="67"/>
      <c r="L955" s="62">
        <v>955</v>
      </c>
      <c r="M955" s="62" t="b">
        <f t="shared" si="14"/>
        <v>1</v>
      </c>
      <c r="N955" s="63"/>
    </row>
    <row r="956" spans="1:14" x14ac:dyDescent="0.35">
      <c r="A956" t="s">
        <v>1099</v>
      </c>
      <c r="B956" t="s">
        <v>1172</v>
      </c>
      <c r="C956" s="53"/>
      <c r="D956" s="54"/>
      <c r="E956" s="53"/>
      <c r="F956" s="55"/>
      <c r="G956" s="53"/>
      <c r="H956" s="57"/>
      <c r="I956" s="56"/>
      <c r="J956" s="56"/>
      <c r="K956" s="67"/>
      <c r="L956" s="62">
        <v>956</v>
      </c>
      <c r="M956" s="62" t="b">
        <f t="shared" si="14"/>
        <v>1</v>
      </c>
      <c r="N956" s="63"/>
    </row>
    <row r="957" spans="1:14" x14ac:dyDescent="0.35">
      <c r="A957" t="s">
        <v>1099</v>
      </c>
      <c r="B957" t="s">
        <v>1173</v>
      </c>
      <c r="C957" s="53"/>
      <c r="D957" s="54"/>
      <c r="E957" s="53"/>
      <c r="F957" s="55"/>
      <c r="G957" s="53"/>
      <c r="H957" s="57"/>
      <c r="I957" s="56"/>
      <c r="J957" s="56"/>
      <c r="K957" s="67"/>
      <c r="L957" s="62">
        <v>957</v>
      </c>
      <c r="M957" s="62" t="b">
        <f t="shared" si="14"/>
        <v>1</v>
      </c>
      <c r="N957" s="63"/>
    </row>
    <row r="958" spans="1:14" x14ac:dyDescent="0.35">
      <c r="A958" t="s">
        <v>1174</v>
      </c>
      <c r="B958" t="s">
        <v>1175</v>
      </c>
      <c r="C958" s="53"/>
      <c r="D958" s="54"/>
      <c r="E958" s="53"/>
      <c r="F958" s="55"/>
      <c r="G958" s="53"/>
      <c r="H958" s="57"/>
      <c r="I958" s="56"/>
      <c r="J958" s="56"/>
      <c r="K958" s="67"/>
      <c r="L958" s="62">
        <v>958</v>
      </c>
      <c r="M958" s="62" t="b">
        <f t="shared" si="14"/>
        <v>1</v>
      </c>
      <c r="N958" s="63"/>
    </row>
    <row r="959" spans="1:14" x14ac:dyDescent="0.35">
      <c r="A959" t="s">
        <v>1176</v>
      </c>
      <c r="B959" t="s">
        <v>192</v>
      </c>
      <c r="C959" s="53"/>
      <c r="D959" s="54"/>
      <c r="E959" s="53"/>
      <c r="F959" s="55"/>
      <c r="G959" s="53"/>
      <c r="H959" s="57"/>
      <c r="I959" s="56"/>
      <c r="J959" s="56"/>
      <c r="K959" s="67"/>
      <c r="L959" s="62">
        <v>959</v>
      </c>
      <c r="M959" s="62" t="b">
        <f t="shared" si="14"/>
        <v>1</v>
      </c>
      <c r="N959" s="63"/>
    </row>
    <row r="960" spans="1:14" x14ac:dyDescent="0.35">
      <c r="A960" t="s">
        <v>1176</v>
      </c>
      <c r="B960" t="s">
        <v>1177</v>
      </c>
      <c r="C960" s="53"/>
      <c r="D960" s="54"/>
      <c r="E960" s="53"/>
      <c r="F960" s="55"/>
      <c r="G960" s="53"/>
      <c r="H960" s="57"/>
      <c r="I960" s="56"/>
      <c r="J960" s="56"/>
      <c r="K960" s="67"/>
      <c r="L960" s="62">
        <v>960</v>
      </c>
      <c r="M960" s="62" t="b">
        <f t="shared" si="14"/>
        <v>1</v>
      </c>
      <c r="N960" s="63"/>
    </row>
    <row r="961" spans="1:14" x14ac:dyDescent="0.35">
      <c r="A961" t="s">
        <v>1178</v>
      </c>
      <c r="B961" t="s">
        <v>1179</v>
      </c>
      <c r="C961" s="53"/>
      <c r="D961" s="54"/>
      <c r="E961" s="53"/>
      <c r="F961" s="55"/>
      <c r="G961" s="53"/>
      <c r="H961" s="57"/>
      <c r="I961" s="56"/>
      <c r="J961" s="56"/>
      <c r="K961" s="67"/>
      <c r="L961" s="62">
        <v>961</v>
      </c>
      <c r="M961" s="62" t="b">
        <f t="shared" si="14"/>
        <v>1</v>
      </c>
      <c r="N961" s="63"/>
    </row>
    <row r="962" spans="1:14" x14ac:dyDescent="0.35">
      <c r="A962" t="s">
        <v>1180</v>
      </c>
      <c r="B962" t="s">
        <v>1181</v>
      </c>
      <c r="C962" s="53"/>
      <c r="D962" s="54"/>
      <c r="E962" s="53"/>
      <c r="F962" s="55"/>
      <c r="G962" s="53"/>
      <c r="H962" s="57"/>
      <c r="I962" s="56"/>
      <c r="J962" s="56"/>
      <c r="K962" s="67"/>
      <c r="L962" s="62">
        <v>962</v>
      </c>
      <c r="M962" s="62" t="b">
        <f t="shared" si="14"/>
        <v>1</v>
      </c>
      <c r="N962" s="63"/>
    </row>
    <row r="963" spans="1:14" x14ac:dyDescent="0.35">
      <c r="A963" t="s">
        <v>1182</v>
      </c>
      <c r="B963" t="s">
        <v>308</v>
      </c>
      <c r="C963" s="53"/>
      <c r="D963" s="54"/>
      <c r="E963" s="53"/>
      <c r="F963" s="55"/>
      <c r="G963" s="53"/>
      <c r="H963" s="57"/>
      <c r="I963" s="56"/>
      <c r="J963" s="56"/>
      <c r="K963" s="67"/>
      <c r="L963" s="62">
        <v>963</v>
      </c>
      <c r="M963" s="62" t="b">
        <f t="shared" ref="M963:M1026" si="15" xml:space="preserve"> IF(AND(TRUE), TRUE, FALSE)</f>
        <v>1</v>
      </c>
      <c r="N963" s="63"/>
    </row>
    <row r="964" spans="1:14" x14ac:dyDescent="0.35">
      <c r="A964" t="s">
        <v>333</v>
      </c>
      <c r="B964" t="s">
        <v>334</v>
      </c>
      <c r="C964" s="53"/>
      <c r="D964" s="54"/>
      <c r="E964" s="53"/>
      <c r="F964" s="55"/>
      <c r="G964" s="53"/>
      <c r="H964" s="57"/>
      <c r="I964" s="56"/>
      <c r="J964" s="56"/>
      <c r="K964" s="67"/>
      <c r="L964" s="62">
        <v>964</v>
      </c>
      <c r="M964" s="62" t="b">
        <f t="shared" si="15"/>
        <v>1</v>
      </c>
      <c r="N964" s="63"/>
    </row>
    <row r="965" spans="1:14" x14ac:dyDescent="0.35">
      <c r="A965" t="s">
        <v>629</v>
      </c>
      <c r="B965" t="s">
        <v>283</v>
      </c>
      <c r="C965" s="53"/>
      <c r="D965" s="54"/>
      <c r="E965" s="53"/>
      <c r="F965" s="55"/>
      <c r="G965" s="53"/>
      <c r="H965" s="57"/>
      <c r="I965" s="56"/>
      <c r="J965" s="56"/>
      <c r="K965" s="67"/>
      <c r="L965" s="62">
        <v>965</v>
      </c>
      <c r="M965" s="62" t="b">
        <f t="shared" si="15"/>
        <v>1</v>
      </c>
      <c r="N965" s="63"/>
    </row>
    <row r="966" spans="1:14" x14ac:dyDescent="0.35">
      <c r="A966" t="s">
        <v>629</v>
      </c>
      <c r="B966" t="s">
        <v>259</v>
      </c>
      <c r="C966" s="53"/>
      <c r="D966" s="54"/>
      <c r="E966" s="53"/>
      <c r="F966" s="55"/>
      <c r="G966" s="53"/>
      <c r="H966" s="57"/>
      <c r="I966" s="56"/>
      <c r="J966" s="56"/>
      <c r="K966" s="67"/>
      <c r="L966" s="62">
        <v>966</v>
      </c>
      <c r="M966" s="62" t="b">
        <f t="shared" si="15"/>
        <v>1</v>
      </c>
      <c r="N966" s="63"/>
    </row>
    <row r="967" spans="1:14" x14ac:dyDescent="0.35">
      <c r="A967" t="s">
        <v>1162</v>
      </c>
      <c r="B967" t="s">
        <v>1183</v>
      </c>
      <c r="C967" s="53"/>
      <c r="D967" s="54"/>
      <c r="E967" s="53"/>
      <c r="F967" s="55"/>
      <c r="G967" s="53"/>
      <c r="H967" s="57"/>
      <c r="I967" s="56"/>
      <c r="J967" s="56"/>
      <c r="K967" s="67"/>
      <c r="L967" s="62">
        <v>967</v>
      </c>
      <c r="M967" s="62" t="b">
        <f t="shared" si="15"/>
        <v>1</v>
      </c>
      <c r="N967" s="63"/>
    </row>
    <row r="968" spans="1:14" x14ac:dyDescent="0.35">
      <c r="A968" t="s">
        <v>1162</v>
      </c>
      <c r="B968" t="s">
        <v>259</v>
      </c>
      <c r="C968" s="53"/>
      <c r="D968" s="54"/>
      <c r="E968" s="53"/>
      <c r="F968" s="55"/>
      <c r="G968" s="53"/>
      <c r="H968" s="57"/>
      <c r="I968" s="56"/>
      <c r="J968" s="56"/>
      <c r="K968" s="67"/>
      <c r="L968" s="62">
        <v>968</v>
      </c>
      <c r="M968" s="62" t="b">
        <f t="shared" si="15"/>
        <v>1</v>
      </c>
      <c r="N968" s="63"/>
    </row>
    <row r="969" spans="1:14" x14ac:dyDescent="0.35">
      <c r="A969" t="s">
        <v>1184</v>
      </c>
      <c r="B969" t="s">
        <v>259</v>
      </c>
      <c r="C969" s="53"/>
      <c r="D969" s="54"/>
      <c r="E969" s="53"/>
      <c r="F969" s="55"/>
      <c r="G969" s="53"/>
      <c r="H969" s="57"/>
      <c r="I969" s="56"/>
      <c r="J969" s="56"/>
      <c r="K969" s="67"/>
      <c r="L969" s="62">
        <v>969</v>
      </c>
      <c r="M969" s="62" t="b">
        <f t="shared" si="15"/>
        <v>1</v>
      </c>
      <c r="N969" s="63"/>
    </row>
    <row r="970" spans="1:14" x14ac:dyDescent="0.35">
      <c r="A970" t="s">
        <v>618</v>
      </c>
      <c r="B970" t="s">
        <v>206</v>
      </c>
      <c r="C970" s="53"/>
      <c r="D970" s="54"/>
      <c r="E970" s="53"/>
      <c r="F970" s="55"/>
      <c r="G970" s="53"/>
      <c r="H970" s="57"/>
      <c r="I970" s="56"/>
      <c r="J970" s="56"/>
      <c r="K970" s="67"/>
      <c r="L970" s="62">
        <v>970</v>
      </c>
      <c r="M970" s="62" t="b">
        <f t="shared" si="15"/>
        <v>1</v>
      </c>
      <c r="N970" s="63"/>
    </row>
    <row r="971" spans="1:14" x14ac:dyDescent="0.35">
      <c r="A971" t="s">
        <v>1162</v>
      </c>
      <c r="B971" t="s">
        <v>1185</v>
      </c>
      <c r="C971" s="53"/>
      <c r="D971" s="54"/>
      <c r="E971" s="53"/>
      <c r="F971" s="55"/>
      <c r="G971" s="53"/>
      <c r="H971" s="57"/>
      <c r="I971" s="56"/>
      <c r="J971" s="56"/>
      <c r="K971" s="67"/>
      <c r="L971" s="62">
        <v>971</v>
      </c>
      <c r="M971" s="62" t="b">
        <f t="shared" si="15"/>
        <v>1</v>
      </c>
      <c r="N971" s="63"/>
    </row>
    <row r="972" spans="1:14" x14ac:dyDescent="0.35">
      <c r="A972" t="s">
        <v>1186</v>
      </c>
      <c r="B972" t="s">
        <v>1187</v>
      </c>
      <c r="C972" s="53"/>
      <c r="D972" s="54"/>
      <c r="E972" s="53"/>
      <c r="F972" s="55"/>
      <c r="G972" s="53"/>
      <c r="H972" s="57"/>
      <c r="I972" s="56"/>
      <c r="J972" s="56"/>
      <c r="K972" s="67"/>
      <c r="L972" s="62">
        <v>972</v>
      </c>
      <c r="M972" s="62" t="b">
        <f t="shared" si="15"/>
        <v>1</v>
      </c>
      <c r="N972" s="63"/>
    </row>
    <row r="973" spans="1:14" x14ac:dyDescent="0.35">
      <c r="A973" t="s">
        <v>1186</v>
      </c>
      <c r="B973" t="s">
        <v>1188</v>
      </c>
      <c r="C973" s="53"/>
      <c r="D973" s="54"/>
      <c r="E973" s="53"/>
      <c r="F973" s="55"/>
      <c r="G973" s="53"/>
      <c r="H973" s="57"/>
      <c r="I973" s="56"/>
      <c r="J973" s="56"/>
      <c r="K973" s="67"/>
      <c r="L973" s="62">
        <v>973</v>
      </c>
      <c r="M973" s="62" t="b">
        <f t="shared" si="15"/>
        <v>1</v>
      </c>
      <c r="N973" s="63"/>
    </row>
    <row r="974" spans="1:14" x14ac:dyDescent="0.35">
      <c r="A974" t="s">
        <v>1186</v>
      </c>
      <c r="B974" t="s">
        <v>1189</v>
      </c>
      <c r="C974" s="53"/>
      <c r="D974" s="54"/>
      <c r="E974" s="53"/>
      <c r="F974" s="55"/>
      <c r="G974" s="53"/>
      <c r="H974" s="57"/>
      <c r="I974" s="56"/>
      <c r="J974" s="56"/>
      <c r="K974" s="67"/>
      <c r="L974" s="62">
        <v>974</v>
      </c>
      <c r="M974" s="62" t="b">
        <f t="shared" si="15"/>
        <v>1</v>
      </c>
      <c r="N974" s="63"/>
    </row>
    <row r="975" spans="1:14" x14ac:dyDescent="0.35">
      <c r="A975" t="s">
        <v>1186</v>
      </c>
      <c r="B975" t="s">
        <v>1190</v>
      </c>
      <c r="C975" s="53"/>
      <c r="D975" s="54"/>
      <c r="E975" s="53"/>
      <c r="F975" s="55"/>
      <c r="G975" s="53"/>
      <c r="H975" s="57"/>
      <c r="I975" s="56"/>
      <c r="J975" s="56"/>
      <c r="K975" s="67"/>
      <c r="L975" s="62">
        <v>975</v>
      </c>
      <c r="M975" s="62" t="b">
        <f t="shared" si="15"/>
        <v>1</v>
      </c>
      <c r="N975" s="63"/>
    </row>
    <row r="976" spans="1:14" x14ac:dyDescent="0.35">
      <c r="A976" t="s">
        <v>1162</v>
      </c>
      <c r="B976" t="s">
        <v>1191</v>
      </c>
      <c r="C976" s="53"/>
      <c r="D976" s="54"/>
      <c r="E976" s="53"/>
      <c r="F976" s="55"/>
      <c r="G976" s="53"/>
      <c r="H976" s="57"/>
      <c r="I976" s="56"/>
      <c r="J976" s="56"/>
      <c r="K976" s="67"/>
      <c r="L976" s="62">
        <v>976</v>
      </c>
      <c r="M976" s="62" t="b">
        <f t="shared" si="15"/>
        <v>1</v>
      </c>
      <c r="N976" s="63"/>
    </row>
    <row r="977" spans="1:14" x14ac:dyDescent="0.35">
      <c r="A977" t="s">
        <v>1070</v>
      </c>
      <c r="B977" t="s">
        <v>259</v>
      </c>
      <c r="C977" s="53"/>
      <c r="D977" s="54"/>
      <c r="E977" s="53"/>
      <c r="F977" s="55"/>
      <c r="G977" s="53"/>
      <c r="H977" s="57"/>
      <c r="I977" s="56"/>
      <c r="J977" s="56"/>
      <c r="K977" s="67"/>
      <c r="L977" s="62">
        <v>977</v>
      </c>
      <c r="M977" s="62" t="b">
        <f t="shared" si="15"/>
        <v>1</v>
      </c>
      <c r="N977" s="63"/>
    </row>
    <row r="978" spans="1:14" x14ac:dyDescent="0.35">
      <c r="A978" t="s">
        <v>1070</v>
      </c>
      <c r="B978" t="s">
        <v>1071</v>
      </c>
      <c r="C978" s="53"/>
      <c r="D978" s="54"/>
      <c r="E978" s="53"/>
      <c r="F978" s="55"/>
      <c r="G978" s="53"/>
      <c r="H978" s="57"/>
      <c r="I978" s="56"/>
      <c r="J978" s="56"/>
      <c r="K978" s="67"/>
      <c r="L978" s="62">
        <v>978</v>
      </c>
      <c r="M978" s="62" t="b">
        <f t="shared" si="15"/>
        <v>1</v>
      </c>
      <c r="N978" s="63"/>
    </row>
    <row r="979" spans="1:14" x14ac:dyDescent="0.35">
      <c r="A979" t="s">
        <v>1070</v>
      </c>
      <c r="B979" t="s">
        <v>1072</v>
      </c>
      <c r="C979" s="53"/>
      <c r="D979" s="54"/>
      <c r="E979" s="53"/>
      <c r="F979" s="55"/>
      <c r="G979" s="53"/>
      <c r="H979" s="57"/>
      <c r="I979" s="56"/>
      <c r="J979" s="56"/>
      <c r="K979" s="67"/>
      <c r="L979" s="62">
        <v>979</v>
      </c>
      <c r="M979" s="62" t="b">
        <f t="shared" si="15"/>
        <v>1</v>
      </c>
      <c r="N979" s="63"/>
    </row>
    <row r="980" spans="1:14" x14ac:dyDescent="0.35">
      <c r="A980" t="s">
        <v>1070</v>
      </c>
      <c r="B980" t="s">
        <v>1073</v>
      </c>
      <c r="C980" s="53"/>
      <c r="D980" s="54"/>
      <c r="E980" s="53"/>
      <c r="F980" s="55"/>
      <c r="G980" s="53"/>
      <c r="H980" s="57"/>
      <c r="I980" s="56"/>
      <c r="J980" s="56"/>
      <c r="K980" s="67"/>
      <c r="L980" s="62">
        <v>980</v>
      </c>
      <c r="M980" s="62" t="b">
        <f t="shared" si="15"/>
        <v>1</v>
      </c>
      <c r="N980" s="63"/>
    </row>
    <row r="981" spans="1:14" x14ac:dyDescent="0.35">
      <c r="A981" t="s">
        <v>1070</v>
      </c>
      <c r="B981" t="s">
        <v>1074</v>
      </c>
      <c r="C981" s="53"/>
      <c r="D981" s="54"/>
      <c r="E981" s="53"/>
      <c r="F981" s="55"/>
      <c r="G981" s="53"/>
      <c r="H981" s="57"/>
      <c r="I981" s="56"/>
      <c r="J981" s="56"/>
      <c r="K981" s="67"/>
      <c r="L981" s="62">
        <v>981</v>
      </c>
      <c r="M981" s="62" t="b">
        <f t="shared" si="15"/>
        <v>1</v>
      </c>
      <c r="N981" s="63"/>
    </row>
    <row r="982" spans="1:14" x14ac:dyDescent="0.35">
      <c r="A982" t="s">
        <v>1070</v>
      </c>
      <c r="B982" t="s">
        <v>1076</v>
      </c>
      <c r="C982" s="53"/>
      <c r="D982" s="54"/>
      <c r="E982" s="53"/>
      <c r="F982" s="55"/>
      <c r="G982" s="53"/>
      <c r="H982" s="57"/>
      <c r="I982" s="56"/>
      <c r="J982" s="56"/>
      <c r="K982" s="67"/>
      <c r="L982" s="62">
        <v>982</v>
      </c>
      <c r="M982" s="62" t="b">
        <f t="shared" si="15"/>
        <v>1</v>
      </c>
      <c r="N982" s="63"/>
    </row>
    <row r="983" spans="1:14" x14ac:dyDescent="0.35">
      <c r="A983" t="s">
        <v>1070</v>
      </c>
      <c r="B983" t="s">
        <v>1077</v>
      </c>
      <c r="C983" s="53"/>
      <c r="D983" s="54"/>
      <c r="E983" s="53"/>
      <c r="F983" s="55"/>
      <c r="G983" s="53"/>
      <c r="H983" s="57"/>
      <c r="I983" s="56"/>
      <c r="J983" s="56"/>
      <c r="K983" s="67"/>
      <c r="L983" s="62">
        <v>983</v>
      </c>
      <c r="M983" s="62" t="b">
        <f t="shared" si="15"/>
        <v>1</v>
      </c>
      <c r="N983" s="63"/>
    </row>
    <row r="984" spans="1:14" x14ac:dyDescent="0.35">
      <c r="A984" t="s">
        <v>1192</v>
      </c>
      <c r="B984" t="s">
        <v>1193</v>
      </c>
      <c r="C984" s="53"/>
      <c r="D984" s="54"/>
      <c r="E984" s="53"/>
      <c r="F984" s="55"/>
      <c r="G984" s="53"/>
      <c r="H984" s="57"/>
      <c r="I984" s="56"/>
      <c r="J984" s="56"/>
      <c r="K984" s="67"/>
      <c r="L984" s="62">
        <v>984</v>
      </c>
      <c r="M984" s="62" t="b">
        <f t="shared" si="15"/>
        <v>1</v>
      </c>
      <c r="N984" s="63"/>
    </row>
    <row r="985" spans="1:14" x14ac:dyDescent="0.35">
      <c r="A985" t="s">
        <v>1192</v>
      </c>
      <c r="B985" t="s">
        <v>1194</v>
      </c>
      <c r="C985" s="53"/>
      <c r="D985" s="54"/>
      <c r="E985" s="53"/>
      <c r="F985" s="55"/>
      <c r="G985" s="53"/>
      <c r="H985" s="57"/>
      <c r="I985" s="56"/>
      <c r="J985" s="56"/>
      <c r="K985" s="67"/>
      <c r="L985" s="62">
        <v>985</v>
      </c>
      <c r="M985" s="62" t="b">
        <f t="shared" si="15"/>
        <v>1</v>
      </c>
      <c r="N985" s="63"/>
    </row>
    <row r="986" spans="1:14" x14ac:dyDescent="0.35">
      <c r="A986" t="s">
        <v>1162</v>
      </c>
      <c r="B986" t="s">
        <v>1195</v>
      </c>
      <c r="C986" s="53"/>
      <c r="D986" s="54"/>
      <c r="E986" s="53"/>
      <c r="F986" s="55"/>
      <c r="G986" s="53"/>
      <c r="H986" s="57"/>
      <c r="I986" s="56"/>
      <c r="J986" s="56"/>
      <c r="K986" s="67"/>
      <c r="L986" s="62">
        <v>986</v>
      </c>
      <c r="M986" s="62" t="b">
        <f t="shared" si="15"/>
        <v>1</v>
      </c>
      <c r="N986" s="63"/>
    </row>
    <row r="987" spans="1:14" x14ac:dyDescent="0.35">
      <c r="A987" t="s">
        <v>1196</v>
      </c>
      <c r="B987" t="s">
        <v>1197</v>
      </c>
      <c r="C987" s="53"/>
      <c r="D987" s="54"/>
      <c r="E987" s="53"/>
      <c r="F987" s="55"/>
      <c r="G987" s="53"/>
      <c r="H987" s="57"/>
      <c r="I987" s="56"/>
      <c r="J987" s="56"/>
      <c r="K987" s="67"/>
      <c r="L987" s="62">
        <v>987</v>
      </c>
      <c r="M987" s="62" t="b">
        <f t="shared" si="15"/>
        <v>1</v>
      </c>
      <c r="N987" s="63"/>
    </row>
    <row r="988" spans="1:14" x14ac:dyDescent="0.35">
      <c r="A988" t="s">
        <v>1198</v>
      </c>
      <c r="B988" t="s">
        <v>1199</v>
      </c>
      <c r="C988" s="53"/>
      <c r="D988" s="54"/>
      <c r="E988" s="53"/>
      <c r="F988" s="55"/>
      <c r="G988" s="53"/>
      <c r="H988" s="57"/>
      <c r="I988" s="56"/>
      <c r="J988" s="56"/>
      <c r="K988" s="67"/>
      <c r="L988" s="62">
        <v>988</v>
      </c>
      <c r="M988" s="62" t="b">
        <f t="shared" si="15"/>
        <v>1</v>
      </c>
      <c r="N988" s="63"/>
    </row>
    <row r="989" spans="1:14" x14ac:dyDescent="0.35">
      <c r="A989" t="s">
        <v>1200</v>
      </c>
      <c r="B989" t="s">
        <v>212</v>
      </c>
      <c r="C989" s="53"/>
      <c r="D989" s="54"/>
      <c r="E989" s="53"/>
      <c r="F989" s="55"/>
      <c r="G989" s="53"/>
      <c r="H989" s="57"/>
      <c r="I989" s="56"/>
      <c r="J989" s="56"/>
      <c r="K989" s="67"/>
      <c r="L989" s="62">
        <v>989</v>
      </c>
      <c r="M989" s="62" t="b">
        <f t="shared" si="15"/>
        <v>1</v>
      </c>
      <c r="N989" s="63"/>
    </row>
    <row r="990" spans="1:14" x14ac:dyDescent="0.35">
      <c r="A990" t="s">
        <v>1201</v>
      </c>
      <c r="B990" t="s">
        <v>1202</v>
      </c>
      <c r="C990" s="53"/>
      <c r="D990" s="54"/>
      <c r="E990" s="53"/>
      <c r="F990" s="55"/>
      <c r="G990" s="53"/>
      <c r="H990" s="57"/>
      <c r="I990" s="56"/>
      <c r="J990" s="56"/>
      <c r="K990" s="67"/>
      <c r="L990" s="62">
        <v>990</v>
      </c>
      <c r="M990" s="62" t="b">
        <f t="shared" si="15"/>
        <v>1</v>
      </c>
      <c r="N990" s="63"/>
    </row>
    <row r="991" spans="1:14" x14ac:dyDescent="0.35">
      <c r="A991" t="s">
        <v>264</v>
      </c>
      <c r="B991" t="s">
        <v>444</v>
      </c>
      <c r="C991" s="53"/>
      <c r="D991" s="54"/>
      <c r="E991" s="53"/>
      <c r="F991" s="55"/>
      <c r="G991" s="53"/>
      <c r="H991" s="57"/>
      <c r="I991" s="56"/>
      <c r="J991" s="56"/>
      <c r="K991" s="67"/>
      <c r="L991" s="62">
        <v>991</v>
      </c>
      <c r="M991" s="62" t="b">
        <f t="shared" si="15"/>
        <v>1</v>
      </c>
      <c r="N991" s="63"/>
    </row>
    <row r="992" spans="1:14" x14ac:dyDescent="0.35">
      <c r="A992" t="s">
        <v>264</v>
      </c>
      <c r="B992" t="s">
        <v>1203</v>
      </c>
      <c r="C992" s="53"/>
      <c r="D992" s="54"/>
      <c r="E992" s="53"/>
      <c r="F992" s="55"/>
      <c r="G992" s="53"/>
      <c r="H992" s="57"/>
      <c r="I992" s="56"/>
      <c r="J992" s="56"/>
      <c r="K992" s="67"/>
      <c r="L992" s="62">
        <v>992</v>
      </c>
      <c r="M992" s="62" t="b">
        <f t="shared" si="15"/>
        <v>1</v>
      </c>
      <c r="N992" s="63"/>
    </row>
    <row r="993" spans="1:14" x14ac:dyDescent="0.35">
      <c r="A993" t="s">
        <v>264</v>
      </c>
      <c r="B993" t="s">
        <v>444</v>
      </c>
      <c r="C993" s="53"/>
      <c r="D993" s="54"/>
      <c r="E993" s="53"/>
      <c r="F993" s="55"/>
      <c r="G993" s="53"/>
      <c r="H993" s="57"/>
      <c r="I993" s="56"/>
      <c r="J993" s="56"/>
      <c r="K993" s="67"/>
      <c r="L993" s="62">
        <v>993</v>
      </c>
      <c r="M993" s="62" t="b">
        <f t="shared" si="15"/>
        <v>1</v>
      </c>
      <c r="N993" s="63"/>
    </row>
    <row r="994" spans="1:14" x14ac:dyDescent="0.35">
      <c r="A994" t="s">
        <v>264</v>
      </c>
      <c r="B994" t="s">
        <v>1204</v>
      </c>
      <c r="C994" s="53"/>
      <c r="D994" s="54"/>
      <c r="E994" s="53"/>
      <c r="F994" s="55"/>
      <c r="G994" s="53"/>
      <c r="H994" s="57"/>
      <c r="I994" s="56"/>
      <c r="J994" s="56"/>
      <c r="K994" s="67"/>
      <c r="L994" s="62">
        <v>994</v>
      </c>
      <c r="M994" s="62" t="b">
        <f t="shared" si="15"/>
        <v>1</v>
      </c>
      <c r="N994" s="63"/>
    </row>
    <row r="995" spans="1:14" x14ac:dyDescent="0.35">
      <c r="A995" t="s">
        <v>1198</v>
      </c>
      <c r="B995" t="s">
        <v>1205</v>
      </c>
      <c r="C995" s="53"/>
      <c r="D995" s="54"/>
      <c r="E995" s="53"/>
      <c r="F995" s="55"/>
      <c r="G995" s="53"/>
      <c r="H995" s="57"/>
      <c r="I995" s="56"/>
      <c r="J995" s="56"/>
      <c r="K995" s="67"/>
      <c r="L995" s="62">
        <v>995</v>
      </c>
      <c r="M995" s="62" t="b">
        <f t="shared" si="15"/>
        <v>1</v>
      </c>
      <c r="N995" s="63"/>
    </row>
    <row r="996" spans="1:14" x14ac:dyDescent="0.35">
      <c r="A996" t="s">
        <v>1206</v>
      </c>
      <c r="B996" t="s">
        <v>1207</v>
      </c>
      <c r="C996" s="53"/>
      <c r="D996" s="54"/>
      <c r="E996" s="53"/>
      <c r="F996" s="55"/>
      <c r="G996" s="53"/>
      <c r="H996" s="57"/>
      <c r="I996" s="56"/>
      <c r="J996" s="56"/>
      <c r="K996" s="67"/>
      <c r="L996" s="62">
        <v>996</v>
      </c>
      <c r="M996" s="62" t="b">
        <f t="shared" si="15"/>
        <v>1</v>
      </c>
      <c r="N996" s="63"/>
    </row>
    <row r="997" spans="1:14" x14ac:dyDescent="0.35">
      <c r="A997" t="s">
        <v>1206</v>
      </c>
      <c r="B997" t="s">
        <v>1208</v>
      </c>
      <c r="C997" s="53"/>
      <c r="D997" s="54"/>
      <c r="E997" s="53"/>
      <c r="F997" s="55"/>
      <c r="G997" s="53"/>
      <c r="H997" s="57"/>
      <c r="I997" s="56"/>
      <c r="J997" s="56"/>
      <c r="K997" s="67"/>
      <c r="L997" s="62">
        <v>997</v>
      </c>
      <c r="M997" s="62" t="b">
        <f t="shared" si="15"/>
        <v>1</v>
      </c>
      <c r="N997" s="63"/>
    </row>
    <row r="998" spans="1:14" x14ac:dyDescent="0.35">
      <c r="A998" t="s">
        <v>1209</v>
      </c>
      <c r="B998" t="s">
        <v>1210</v>
      </c>
      <c r="C998" s="53"/>
      <c r="D998" s="54"/>
      <c r="E998" s="53"/>
      <c r="F998" s="55"/>
      <c r="G998" s="53"/>
      <c r="H998" s="57"/>
      <c r="I998" s="56"/>
      <c r="J998" s="56"/>
      <c r="K998" s="67"/>
      <c r="L998" s="62">
        <v>998</v>
      </c>
      <c r="M998" s="62" t="b">
        <f t="shared" si="15"/>
        <v>1</v>
      </c>
      <c r="N998" s="63"/>
    </row>
    <row r="999" spans="1:14" x14ac:dyDescent="0.35">
      <c r="A999" t="s">
        <v>1209</v>
      </c>
      <c r="B999" t="s">
        <v>1211</v>
      </c>
      <c r="C999" s="53"/>
      <c r="D999" s="54"/>
      <c r="E999" s="53"/>
      <c r="F999" s="55"/>
      <c r="G999" s="53"/>
      <c r="H999" s="57"/>
      <c r="I999" s="56"/>
      <c r="J999" s="56"/>
      <c r="K999" s="67"/>
      <c r="L999" s="62">
        <v>999</v>
      </c>
      <c r="M999" s="62" t="b">
        <f t="shared" si="15"/>
        <v>1</v>
      </c>
      <c r="N999" s="63"/>
    </row>
    <row r="1000" spans="1:14" x14ac:dyDescent="0.35">
      <c r="A1000" t="s">
        <v>1198</v>
      </c>
      <c r="B1000" t="s">
        <v>1212</v>
      </c>
      <c r="C1000" s="53"/>
      <c r="D1000" s="54"/>
      <c r="E1000" s="53"/>
      <c r="F1000" s="55"/>
      <c r="G1000" s="53"/>
      <c r="H1000" s="57"/>
      <c r="I1000" s="56"/>
      <c r="J1000" s="56"/>
      <c r="K1000" s="67"/>
      <c r="L1000" s="62">
        <v>1000</v>
      </c>
      <c r="M1000" s="62" t="b">
        <f t="shared" si="15"/>
        <v>1</v>
      </c>
      <c r="N1000" s="63"/>
    </row>
    <row r="1001" spans="1:14" x14ac:dyDescent="0.35">
      <c r="A1001" t="s">
        <v>1196</v>
      </c>
      <c r="B1001" t="s">
        <v>1213</v>
      </c>
      <c r="C1001" s="53"/>
      <c r="D1001" s="54"/>
      <c r="E1001" s="53"/>
      <c r="F1001" s="55"/>
      <c r="G1001" s="53"/>
      <c r="H1001" s="57"/>
      <c r="I1001" s="56"/>
      <c r="J1001" s="56"/>
      <c r="K1001" s="67"/>
      <c r="L1001" s="62">
        <v>1001</v>
      </c>
      <c r="M1001" s="62" t="b">
        <f t="shared" si="15"/>
        <v>1</v>
      </c>
      <c r="N1001" s="63"/>
    </row>
    <row r="1002" spans="1:14" x14ac:dyDescent="0.35">
      <c r="A1002" t="s">
        <v>1196</v>
      </c>
      <c r="B1002" t="s">
        <v>1214</v>
      </c>
      <c r="C1002" s="53"/>
      <c r="D1002" s="54"/>
      <c r="E1002" s="53"/>
      <c r="F1002" s="55"/>
      <c r="G1002" s="53"/>
      <c r="H1002" s="57"/>
      <c r="I1002" s="56"/>
      <c r="J1002" s="56"/>
      <c r="K1002" s="67"/>
      <c r="L1002" s="62">
        <v>1002</v>
      </c>
      <c r="M1002" s="62" t="b">
        <f t="shared" si="15"/>
        <v>1</v>
      </c>
      <c r="N1002" s="63"/>
    </row>
    <row r="1003" spans="1:14" x14ac:dyDescent="0.35">
      <c r="A1003" t="s">
        <v>1215</v>
      </c>
      <c r="B1003" t="s">
        <v>559</v>
      </c>
      <c r="C1003" s="53"/>
      <c r="D1003" s="54"/>
      <c r="E1003" s="53"/>
      <c r="F1003" s="55"/>
      <c r="G1003" s="53"/>
      <c r="H1003" s="57"/>
      <c r="I1003" s="56"/>
      <c r="J1003" s="56"/>
      <c r="K1003" s="67"/>
      <c r="L1003" s="62">
        <v>1003</v>
      </c>
      <c r="M1003" s="62" t="b">
        <f t="shared" si="15"/>
        <v>1</v>
      </c>
      <c r="N1003" s="63"/>
    </row>
    <row r="1004" spans="1:14" x14ac:dyDescent="0.35">
      <c r="A1004" t="s">
        <v>565</v>
      </c>
      <c r="B1004" t="s">
        <v>1216</v>
      </c>
      <c r="C1004" s="53"/>
      <c r="D1004" s="54"/>
      <c r="E1004" s="53"/>
      <c r="F1004" s="55"/>
      <c r="G1004" s="53"/>
      <c r="H1004" s="57"/>
      <c r="I1004" s="56"/>
      <c r="J1004" s="56"/>
      <c r="K1004" s="67"/>
      <c r="L1004" s="62">
        <v>1004</v>
      </c>
      <c r="M1004" s="62" t="b">
        <f t="shared" si="15"/>
        <v>1</v>
      </c>
      <c r="N1004" s="63"/>
    </row>
    <row r="1005" spans="1:14" x14ac:dyDescent="0.35">
      <c r="A1005" t="s">
        <v>565</v>
      </c>
      <c r="B1005" t="s">
        <v>1217</v>
      </c>
      <c r="C1005" s="53"/>
      <c r="D1005" s="54"/>
      <c r="E1005" s="53"/>
      <c r="F1005" s="55"/>
      <c r="G1005" s="53"/>
      <c r="H1005" s="57"/>
      <c r="I1005" s="56"/>
      <c r="J1005" s="56"/>
      <c r="K1005" s="67"/>
      <c r="L1005" s="62">
        <v>1005</v>
      </c>
      <c r="M1005" s="62" t="b">
        <f t="shared" si="15"/>
        <v>1</v>
      </c>
      <c r="N1005" s="63"/>
    </row>
    <row r="1006" spans="1:14" x14ac:dyDescent="0.35">
      <c r="A1006" t="s">
        <v>565</v>
      </c>
      <c r="B1006" t="s">
        <v>767</v>
      </c>
      <c r="C1006" s="53"/>
      <c r="D1006" s="54"/>
      <c r="E1006" s="53"/>
      <c r="F1006" s="55"/>
      <c r="G1006" s="53"/>
      <c r="H1006" s="57"/>
      <c r="I1006" s="56"/>
      <c r="J1006" s="56"/>
      <c r="K1006" s="67"/>
      <c r="L1006" s="62">
        <v>1006</v>
      </c>
      <c r="M1006" s="62" t="b">
        <f t="shared" si="15"/>
        <v>1</v>
      </c>
      <c r="N1006" s="63"/>
    </row>
    <row r="1007" spans="1:14" x14ac:dyDescent="0.35">
      <c r="A1007" t="s">
        <v>1218</v>
      </c>
      <c r="B1007" t="s">
        <v>259</v>
      </c>
      <c r="C1007" s="53"/>
      <c r="D1007" s="54"/>
      <c r="E1007" s="53"/>
      <c r="F1007" s="55"/>
      <c r="G1007" s="53"/>
      <c r="H1007" s="57"/>
      <c r="I1007" s="56"/>
      <c r="J1007" s="56"/>
      <c r="K1007" s="67"/>
      <c r="L1007" s="62">
        <v>1007</v>
      </c>
      <c r="M1007" s="62" t="b">
        <f t="shared" si="15"/>
        <v>1</v>
      </c>
      <c r="N1007" s="63"/>
    </row>
    <row r="1008" spans="1:14" x14ac:dyDescent="0.35">
      <c r="A1008" t="s">
        <v>1218</v>
      </c>
      <c r="B1008" t="s">
        <v>1219</v>
      </c>
      <c r="C1008" s="53"/>
      <c r="D1008" s="54"/>
      <c r="E1008" s="53"/>
      <c r="F1008" s="55"/>
      <c r="G1008" s="53"/>
      <c r="H1008" s="57"/>
      <c r="I1008" s="56"/>
      <c r="J1008" s="56"/>
      <c r="K1008" s="67"/>
      <c r="L1008" s="62">
        <v>1008</v>
      </c>
      <c r="M1008" s="62" t="b">
        <f t="shared" si="15"/>
        <v>1</v>
      </c>
      <c r="N1008" s="63"/>
    </row>
    <row r="1009" spans="1:14" x14ac:dyDescent="0.35">
      <c r="A1009" t="s">
        <v>1218</v>
      </c>
      <c r="B1009" t="s">
        <v>260</v>
      </c>
      <c r="C1009" s="53"/>
      <c r="D1009" s="54"/>
      <c r="E1009" s="53"/>
      <c r="F1009" s="55"/>
      <c r="G1009" s="53"/>
      <c r="H1009" s="57"/>
      <c r="I1009" s="56"/>
      <c r="J1009" s="56"/>
      <c r="K1009" s="67"/>
      <c r="L1009" s="62">
        <v>1009</v>
      </c>
      <c r="M1009" s="62" t="b">
        <f t="shared" si="15"/>
        <v>1</v>
      </c>
      <c r="N1009" s="63"/>
    </row>
    <row r="1010" spans="1:14" x14ac:dyDescent="0.35">
      <c r="A1010" t="s">
        <v>1218</v>
      </c>
      <c r="B1010" t="s">
        <v>1220</v>
      </c>
      <c r="C1010" s="53"/>
      <c r="D1010" s="54"/>
      <c r="E1010" s="53"/>
      <c r="F1010" s="55"/>
      <c r="G1010" s="53"/>
      <c r="H1010" s="57"/>
      <c r="I1010" s="56"/>
      <c r="J1010" s="56"/>
      <c r="K1010" s="67"/>
      <c r="L1010" s="62">
        <v>1010</v>
      </c>
      <c r="M1010" s="62" t="b">
        <f t="shared" si="15"/>
        <v>1</v>
      </c>
      <c r="N1010" s="63"/>
    </row>
    <row r="1011" spans="1:14" x14ac:dyDescent="0.35">
      <c r="A1011" t="s">
        <v>1221</v>
      </c>
      <c r="B1011" t="s">
        <v>1222</v>
      </c>
      <c r="C1011" s="53"/>
      <c r="D1011" s="54"/>
      <c r="E1011" s="53"/>
      <c r="F1011" s="55"/>
      <c r="G1011" s="53"/>
      <c r="H1011" s="57"/>
      <c r="I1011" s="56"/>
      <c r="J1011" s="56"/>
      <c r="K1011" s="67"/>
      <c r="L1011" s="62">
        <v>1011</v>
      </c>
      <c r="M1011" s="62" t="b">
        <f t="shared" si="15"/>
        <v>1</v>
      </c>
      <c r="N1011" s="63"/>
    </row>
    <row r="1012" spans="1:14" x14ac:dyDescent="0.35">
      <c r="A1012" t="s">
        <v>1223</v>
      </c>
      <c r="B1012" t="s">
        <v>1224</v>
      </c>
      <c r="C1012" s="53"/>
      <c r="D1012" s="54"/>
      <c r="E1012" s="53"/>
      <c r="F1012" s="55"/>
      <c r="G1012" s="53"/>
      <c r="H1012" s="57"/>
      <c r="I1012" s="56"/>
      <c r="J1012" s="56"/>
      <c r="K1012" s="67"/>
      <c r="L1012" s="62">
        <v>1012</v>
      </c>
      <c r="M1012" s="62" t="b">
        <f t="shared" si="15"/>
        <v>1</v>
      </c>
      <c r="N1012" s="63"/>
    </row>
    <row r="1013" spans="1:14" x14ac:dyDescent="0.35">
      <c r="A1013" t="s">
        <v>1225</v>
      </c>
      <c r="B1013" t="s">
        <v>259</v>
      </c>
      <c r="C1013" s="53"/>
      <c r="D1013" s="54"/>
      <c r="E1013" s="53"/>
      <c r="F1013" s="55"/>
      <c r="G1013" s="53"/>
      <c r="H1013" s="57"/>
      <c r="I1013" s="56"/>
      <c r="J1013" s="56"/>
      <c r="K1013" s="67"/>
      <c r="L1013" s="62">
        <v>1013</v>
      </c>
      <c r="M1013" s="62" t="b">
        <f t="shared" si="15"/>
        <v>1</v>
      </c>
      <c r="N1013" s="63"/>
    </row>
    <row r="1014" spans="1:14" x14ac:dyDescent="0.35">
      <c r="A1014" t="s">
        <v>1226</v>
      </c>
      <c r="B1014" t="s">
        <v>1189</v>
      </c>
      <c r="C1014" s="53"/>
      <c r="D1014" s="54"/>
      <c r="E1014" s="53"/>
      <c r="F1014" s="55"/>
      <c r="G1014" s="53"/>
      <c r="H1014" s="57"/>
      <c r="I1014" s="56"/>
      <c r="J1014" s="56"/>
      <c r="K1014" s="67"/>
      <c r="L1014" s="62">
        <v>1014</v>
      </c>
      <c r="M1014" s="62" t="b">
        <f t="shared" si="15"/>
        <v>1</v>
      </c>
      <c r="N1014" s="63"/>
    </row>
    <row r="1015" spans="1:14" x14ac:dyDescent="0.35">
      <c r="A1015" t="s">
        <v>1226</v>
      </c>
      <c r="B1015" t="s">
        <v>1227</v>
      </c>
      <c r="C1015" s="53"/>
      <c r="D1015" s="54"/>
      <c r="E1015" s="53"/>
      <c r="F1015" s="55"/>
      <c r="G1015" s="53"/>
      <c r="H1015" s="57"/>
      <c r="I1015" s="56"/>
      <c r="J1015" s="56"/>
      <c r="K1015" s="67"/>
      <c r="L1015" s="62">
        <v>1015</v>
      </c>
      <c r="M1015" s="62" t="b">
        <f t="shared" si="15"/>
        <v>1</v>
      </c>
      <c r="N1015" s="63"/>
    </row>
    <row r="1016" spans="1:14" x14ac:dyDescent="0.35">
      <c r="A1016" t="s">
        <v>1226</v>
      </c>
      <c r="B1016" t="s">
        <v>1190</v>
      </c>
      <c r="C1016" s="53"/>
      <c r="D1016" s="54"/>
      <c r="E1016" s="53"/>
      <c r="F1016" s="55"/>
      <c r="G1016" s="53"/>
      <c r="H1016" s="57"/>
      <c r="I1016" s="56"/>
      <c r="J1016" s="56"/>
      <c r="K1016" s="67"/>
      <c r="L1016" s="62">
        <v>1016</v>
      </c>
      <c r="M1016" s="62" t="b">
        <f t="shared" si="15"/>
        <v>1</v>
      </c>
      <c r="N1016" s="63"/>
    </row>
    <row r="1017" spans="1:14" x14ac:dyDescent="0.35">
      <c r="A1017" t="s">
        <v>1228</v>
      </c>
      <c r="B1017" t="s">
        <v>1229</v>
      </c>
      <c r="C1017" s="53"/>
      <c r="D1017" s="54"/>
      <c r="E1017" s="53"/>
      <c r="F1017" s="55"/>
      <c r="G1017" s="53"/>
      <c r="H1017" s="57"/>
      <c r="I1017" s="56"/>
      <c r="J1017" s="56"/>
      <c r="K1017" s="67"/>
      <c r="L1017" s="62">
        <v>1017</v>
      </c>
      <c r="M1017" s="62" t="b">
        <f t="shared" si="15"/>
        <v>1</v>
      </c>
      <c r="N1017" s="63"/>
    </row>
    <row r="1018" spans="1:14" x14ac:dyDescent="0.35">
      <c r="A1018" t="s">
        <v>1228</v>
      </c>
      <c r="B1018" t="s">
        <v>1230</v>
      </c>
      <c r="C1018" s="53"/>
      <c r="D1018" s="54"/>
      <c r="E1018" s="53"/>
      <c r="F1018" s="55"/>
      <c r="G1018" s="53"/>
      <c r="H1018" s="57"/>
      <c r="I1018" s="56"/>
      <c r="J1018" s="56"/>
      <c r="K1018" s="67"/>
      <c r="L1018" s="62">
        <v>1018</v>
      </c>
      <c r="M1018" s="62" t="b">
        <f t="shared" si="15"/>
        <v>1</v>
      </c>
      <c r="N1018" s="63"/>
    </row>
    <row r="1019" spans="1:14" x14ac:dyDescent="0.35">
      <c r="A1019" t="s">
        <v>1228</v>
      </c>
      <c r="B1019" t="s">
        <v>1231</v>
      </c>
      <c r="C1019" s="53"/>
      <c r="D1019" s="54"/>
      <c r="E1019" s="53"/>
      <c r="F1019" s="55"/>
      <c r="G1019" s="53"/>
      <c r="H1019" s="57"/>
      <c r="I1019" s="56"/>
      <c r="J1019" s="56"/>
      <c r="K1019" s="67"/>
      <c r="L1019" s="62">
        <v>1019</v>
      </c>
      <c r="M1019" s="62" t="b">
        <f t="shared" si="15"/>
        <v>1</v>
      </c>
      <c r="N1019" s="63"/>
    </row>
    <row r="1020" spans="1:14" x14ac:dyDescent="0.35">
      <c r="A1020" t="s">
        <v>1228</v>
      </c>
      <c r="B1020" t="s">
        <v>339</v>
      </c>
      <c r="C1020" s="53"/>
      <c r="D1020" s="54"/>
      <c r="E1020" s="53"/>
      <c r="F1020" s="55"/>
      <c r="G1020" s="53"/>
      <c r="H1020" s="57"/>
      <c r="I1020" s="56"/>
      <c r="J1020" s="56"/>
      <c r="K1020" s="67"/>
      <c r="L1020" s="62">
        <v>1020</v>
      </c>
      <c r="M1020" s="62" t="b">
        <f t="shared" si="15"/>
        <v>1</v>
      </c>
      <c r="N1020" s="63"/>
    </row>
    <row r="1021" spans="1:14" x14ac:dyDescent="0.35">
      <c r="A1021" t="s">
        <v>1232</v>
      </c>
      <c r="B1021" t="s">
        <v>1233</v>
      </c>
      <c r="C1021" s="53"/>
      <c r="D1021" s="54"/>
      <c r="E1021" s="53"/>
      <c r="F1021" s="55"/>
      <c r="G1021" s="53"/>
      <c r="H1021" s="57"/>
      <c r="I1021" s="56"/>
      <c r="J1021" s="56"/>
      <c r="K1021" s="67"/>
      <c r="L1021" s="62">
        <v>1021</v>
      </c>
      <c r="M1021" s="62" t="b">
        <f t="shared" si="15"/>
        <v>1</v>
      </c>
      <c r="N1021" s="63"/>
    </row>
    <row r="1022" spans="1:14" x14ac:dyDescent="0.35">
      <c r="A1022" t="s">
        <v>1232</v>
      </c>
      <c r="B1022" t="s">
        <v>1234</v>
      </c>
      <c r="C1022" s="53"/>
      <c r="D1022" s="54"/>
      <c r="E1022" s="53"/>
      <c r="F1022" s="55"/>
      <c r="G1022" s="53"/>
      <c r="H1022" s="57"/>
      <c r="I1022" s="56"/>
      <c r="J1022" s="56"/>
      <c r="K1022" s="67"/>
      <c r="L1022" s="62">
        <v>1022</v>
      </c>
      <c r="M1022" s="62" t="b">
        <f t="shared" si="15"/>
        <v>1</v>
      </c>
      <c r="N1022" s="63"/>
    </row>
    <row r="1023" spans="1:14" x14ac:dyDescent="0.35">
      <c r="A1023" t="s">
        <v>1232</v>
      </c>
      <c r="B1023" t="s">
        <v>1235</v>
      </c>
      <c r="C1023" s="53"/>
      <c r="D1023" s="54"/>
      <c r="E1023" s="53"/>
      <c r="F1023" s="55"/>
      <c r="G1023" s="53"/>
      <c r="H1023" s="57"/>
      <c r="I1023" s="56"/>
      <c r="J1023" s="56"/>
      <c r="K1023" s="67"/>
      <c r="L1023" s="62">
        <v>1023</v>
      </c>
      <c r="M1023" s="62" t="b">
        <f t="shared" si="15"/>
        <v>1</v>
      </c>
      <c r="N1023" s="63"/>
    </row>
    <row r="1024" spans="1:14" x14ac:dyDescent="0.35">
      <c r="A1024" t="s">
        <v>1232</v>
      </c>
      <c r="B1024" t="s">
        <v>1236</v>
      </c>
      <c r="C1024" s="53"/>
      <c r="D1024" s="54"/>
      <c r="E1024" s="53"/>
      <c r="F1024" s="55"/>
      <c r="G1024" s="53"/>
      <c r="H1024" s="57"/>
      <c r="I1024" s="56"/>
      <c r="J1024" s="56"/>
      <c r="K1024" s="67"/>
      <c r="L1024" s="62">
        <v>1024</v>
      </c>
      <c r="M1024" s="62" t="b">
        <f t="shared" si="15"/>
        <v>1</v>
      </c>
      <c r="N1024" s="63"/>
    </row>
    <row r="1025" spans="1:14" x14ac:dyDescent="0.35">
      <c r="A1025" t="s">
        <v>1232</v>
      </c>
      <c r="B1025" t="s">
        <v>259</v>
      </c>
      <c r="C1025" s="53"/>
      <c r="D1025" s="54"/>
      <c r="E1025" s="53"/>
      <c r="F1025" s="55"/>
      <c r="G1025" s="53"/>
      <c r="H1025" s="57"/>
      <c r="I1025" s="56"/>
      <c r="J1025" s="56"/>
      <c r="K1025" s="67"/>
      <c r="L1025" s="62">
        <v>1025</v>
      </c>
      <c r="M1025" s="62" t="b">
        <f t="shared" si="15"/>
        <v>1</v>
      </c>
      <c r="N1025" s="63"/>
    </row>
    <row r="1026" spans="1:14" x14ac:dyDescent="0.35">
      <c r="A1026" t="s">
        <v>1232</v>
      </c>
      <c r="B1026" t="s">
        <v>808</v>
      </c>
      <c r="C1026" s="53"/>
      <c r="D1026" s="54"/>
      <c r="E1026" s="53"/>
      <c r="F1026" s="55"/>
      <c r="G1026" s="53"/>
      <c r="H1026" s="57"/>
      <c r="I1026" s="56"/>
      <c r="J1026" s="56"/>
      <c r="K1026" s="67"/>
      <c r="L1026" s="62">
        <v>1026</v>
      </c>
      <c r="M1026" s="62" t="b">
        <f t="shared" si="15"/>
        <v>1</v>
      </c>
      <c r="N1026" s="63"/>
    </row>
    <row r="1027" spans="1:14" x14ac:dyDescent="0.35">
      <c r="A1027" t="s">
        <v>1237</v>
      </c>
      <c r="B1027" t="s">
        <v>1238</v>
      </c>
      <c r="C1027" s="53"/>
      <c r="D1027" s="54"/>
      <c r="E1027" s="53"/>
      <c r="F1027" s="55"/>
      <c r="G1027" s="53"/>
      <c r="H1027" s="57"/>
      <c r="I1027" s="56"/>
      <c r="J1027" s="56"/>
      <c r="K1027" s="67"/>
      <c r="L1027" s="62">
        <v>1027</v>
      </c>
      <c r="M1027" s="62" t="b">
        <f t="shared" ref="M1027:M1090" si="16" xml:space="preserve"> IF(AND(TRUE), TRUE, FALSE)</f>
        <v>1</v>
      </c>
      <c r="N1027" s="63"/>
    </row>
    <row r="1028" spans="1:14" x14ac:dyDescent="0.35">
      <c r="A1028" t="s">
        <v>1225</v>
      </c>
      <c r="B1028" t="s">
        <v>259</v>
      </c>
      <c r="C1028" s="53"/>
      <c r="D1028" s="54"/>
      <c r="E1028" s="53"/>
      <c r="F1028" s="55"/>
      <c r="G1028" s="53"/>
      <c r="H1028" s="57"/>
      <c r="I1028" s="56"/>
      <c r="J1028" s="56"/>
      <c r="K1028" s="67"/>
      <c r="L1028" s="62">
        <v>1028</v>
      </c>
      <c r="M1028" s="62" t="b">
        <f t="shared" si="16"/>
        <v>1</v>
      </c>
      <c r="N1028" s="63"/>
    </row>
    <row r="1029" spans="1:14" x14ac:dyDescent="0.35">
      <c r="A1029" t="s">
        <v>1239</v>
      </c>
      <c r="B1029" t="s">
        <v>736</v>
      </c>
      <c r="C1029" s="53"/>
      <c r="D1029" s="54"/>
      <c r="E1029" s="53"/>
      <c r="F1029" s="55"/>
      <c r="G1029" s="53"/>
      <c r="H1029" s="57"/>
      <c r="I1029" s="56"/>
      <c r="J1029" s="56"/>
      <c r="K1029" s="67"/>
      <c r="L1029" s="62">
        <v>1029</v>
      </c>
      <c r="M1029" s="62" t="b">
        <f t="shared" si="16"/>
        <v>1</v>
      </c>
      <c r="N1029" s="63"/>
    </row>
    <row r="1030" spans="1:14" x14ac:dyDescent="0.35">
      <c r="A1030" t="s">
        <v>1162</v>
      </c>
      <c r="B1030" t="s">
        <v>1240</v>
      </c>
      <c r="C1030" s="53"/>
      <c r="D1030" s="54"/>
      <c r="E1030" s="53"/>
      <c r="F1030" s="55"/>
      <c r="G1030" s="53"/>
      <c r="H1030" s="57"/>
      <c r="I1030" s="56"/>
      <c r="J1030" s="56"/>
      <c r="K1030" s="67"/>
      <c r="L1030" s="62">
        <v>1030</v>
      </c>
      <c r="M1030" s="62" t="b">
        <f t="shared" si="16"/>
        <v>1</v>
      </c>
      <c r="N1030" s="63"/>
    </row>
    <row r="1031" spans="1:14" x14ac:dyDescent="0.35">
      <c r="A1031" t="s">
        <v>1162</v>
      </c>
      <c r="B1031" t="s">
        <v>1241</v>
      </c>
      <c r="C1031" s="53"/>
      <c r="D1031" s="54"/>
      <c r="E1031" s="53"/>
      <c r="F1031" s="55"/>
      <c r="G1031" s="53"/>
      <c r="H1031" s="57"/>
      <c r="I1031" s="56"/>
      <c r="J1031" s="56"/>
      <c r="K1031" s="67"/>
      <c r="L1031" s="62">
        <v>1031</v>
      </c>
      <c r="M1031" s="62" t="b">
        <f t="shared" si="16"/>
        <v>1</v>
      </c>
      <c r="N1031" s="63"/>
    </row>
    <row r="1032" spans="1:14" x14ac:dyDescent="0.35">
      <c r="A1032" t="s">
        <v>1225</v>
      </c>
      <c r="B1032" t="s">
        <v>1242</v>
      </c>
      <c r="C1032" s="53"/>
      <c r="D1032" s="54"/>
      <c r="E1032" s="53"/>
      <c r="F1032" s="55"/>
      <c r="G1032" s="53"/>
      <c r="H1032" s="57"/>
      <c r="I1032" s="56"/>
      <c r="J1032" s="56"/>
      <c r="K1032" s="67"/>
      <c r="L1032" s="62">
        <v>1032</v>
      </c>
      <c r="M1032" s="62" t="b">
        <f t="shared" si="16"/>
        <v>1</v>
      </c>
      <c r="N1032" s="63"/>
    </row>
    <row r="1033" spans="1:14" x14ac:dyDescent="0.35">
      <c r="A1033" t="s">
        <v>1225</v>
      </c>
      <c r="B1033" t="s">
        <v>259</v>
      </c>
      <c r="C1033" s="53"/>
      <c r="D1033" s="54"/>
      <c r="E1033" s="53"/>
      <c r="F1033" s="55"/>
      <c r="G1033" s="53"/>
      <c r="H1033" s="57"/>
      <c r="I1033" s="56"/>
      <c r="J1033" s="56"/>
      <c r="K1033" s="67"/>
      <c r="L1033" s="62">
        <v>1033</v>
      </c>
      <c r="M1033" s="62" t="b">
        <f t="shared" si="16"/>
        <v>1</v>
      </c>
      <c r="N1033" s="63"/>
    </row>
    <row r="1034" spans="1:14" x14ac:dyDescent="0.35">
      <c r="A1034" t="s">
        <v>1243</v>
      </c>
      <c r="B1034" t="s">
        <v>1244</v>
      </c>
      <c r="C1034" s="53"/>
      <c r="D1034" s="54"/>
      <c r="E1034" s="53"/>
      <c r="F1034" s="55"/>
      <c r="G1034" s="53"/>
      <c r="H1034" s="57"/>
      <c r="I1034" s="56"/>
      <c r="J1034" s="56"/>
      <c r="K1034" s="67"/>
      <c r="L1034" s="62">
        <v>1034</v>
      </c>
      <c r="M1034" s="62" t="b">
        <f t="shared" si="16"/>
        <v>1</v>
      </c>
      <c r="N1034" s="63"/>
    </row>
    <row r="1035" spans="1:14" x14ac:dyDescent="0.35">
      <c r="A1035" t="s">
        <v>1245</v>
      </c>
      <c r="B1035" t="s">
        <v>815</v>
      </c>
      <c r="C1035" s="53"/>
      <c r="D1035" s="54"/>
      <c r="E1035" s="53"/>
      <c r="F1035" s="55"/>
      <c r="G1035" s="53"/>
      <c r="H1035" s="57"/>
      <c r="I1035" s="56"/>
      <c r="J1035" s="56"/>
      <c r="K1035" s="67"/>
      <c r="L1035" s="62">
        <v>1035</v>
      </c>
      <c r="M1035" s="62" t="b">
        <f t="shared" si="16"/>
        <v>1</v>
      </c>
      <c r="N1035" s="63"/>
    </row>
    <row r="1036" spans="1:14" x14ac:dyDescent="0.35">
      <c r="A1036" t="s">
        <v>1246</v>
      </c>
      <c r="B1036" t="s">
        <v>1247</v>
      </c>
      <c r="C1036" s="53"/>
      <c r="D1036" s="54"/>
      <c r="E1036" s="53"/>
      <c r="F1036" s="55"/>
      <c r="G1036" s="53"/>
      <c r="H1036" s="57"/>
      <c r="I1036" s="56"/>
      <c r="J1036" s="56"/>
      <c r="K1036" s="67"/>
      <c r="L1036" s="62">
        <v>1036</v>
      </c>
      <c r="M1036" s="62" t="b">
        <f t="shared" si="16"/>
        <v>1</v>
      </c>
      <c r="N1036" s="63"/>
    </row>
    <row r="1037" spans="1:14" x14ac:dyDescent="0.35">
      <c r="A1037" t="s">
        <v>1246</v>
      </c>
      <c r="B1037" t="s">
        <v>697</v>
      </c>
      <c r="C1037" s="53"/>
      <c r="D1037" s="54"/>
      <c r="E1037" s="53"/>
      <c r="F1037" s="55"/>
      <c r="G1037" s="53"/>
      <c r="H1037" s="57"/>
      <c r="I1037" s="56"/>
      <c r="J1037" s="56"/>
      <c r="K1037" s="67"/>
      <c r="L1037" s="62">
        <v>1037</v>
      </c>
      <c r="M1037" s="62" t="b">
        <f t="shared" si="16"/>
        <v>1</v>
      </c>
      <c r="N1037" s="63"/>
    </row>
    <row r="1038" spans="1:14" x14ac:dyDescent="0.35">
      <c r="A1038" t="s">
        <v>1248</v>
      </c>
      <c r="B1038" t="s">
        <v>1249</v>
      </c>
      <c r="C1038" s="53"/>
      <c r="D1038" s="54"/>
      <c r="E1038" s="53"/>
      <c r="F1038" s="55"/>
      <c r="G1038" s="53"/>
      <c r="H1038" s="57"/>
      <c r="I1038" s="56"/>
      <c r="J1038" s="56"/>
      <c r="K1038" s="67"/>
      <c r="L1038" s="62">
        <v>1038</v>
      </c>
      <c r="M1038" s="62" t="b">
        <f t="shared" si="16"/>
        <v>1</v>
      </c>
      <c r="N1038" s="63"/>
    </row>
    <row r="1039" spans="1:14" x14ac:dyDescent="0.35">
      <c r="A1039" t="s">
        <v>1248</v>
      </c>
      <c r="B1039" t="s">
        <v>1250</v>
      </c>
      <c r="C1039" s="53"/>
      <c r="D1039" s="54"/>
      <c r="E1039" s="53"/>
      <c r="F1039" s="55"/>
      <c r="G1039" s="53"/>
      <c r="H1039" s="57"/>
      <c r="I1039" s="56"/>
      <c r="J1039" s="56"/>
      <c r="K1039" s="67"/>
      <c r="L1039" s="62">
        <v>1039</v>
      </c>
      <c r="M1039" s="62" t="b">
        <f t="shared" si="16"/>
        <v>1</v>
      </c>
      <c r="N1039" s="63"/>
    </row>
    <row r="1040" spans="1:14" x14ac:dyDescent="0.35">
      <c r="A1040" t="s">
        <v>1248</v>
      </c>
      <c r="B1040" t="s">
        <v>1251</v>
      </c>
      <c r="C1040" s="53"/>
      <c r="D1040" s="54"/>
      <c r="E1040" s="53"/>
      <c r="F1040" s="55"/>
      <c r="G1040" s="53"/>
      <c r="H1040" s="57"/>
      <c r="I1040" s="56"/>
      <c r="J1040" s="56"/>
      <c r="K1040" s="67"/>
      <c r="L1040" s="62">
        <v>1040</v>
      </c>
      <c r="M1040" s="62" t="b">
        <f t="shared" si="16"/>
        <v>1</v>
      </c>
      <c r="N1040" s="63"/>
    </row>
    <row r="1041" spans="1:14" x14ac:dyDescent="0.35">
      <c r="A1041" t="s">
        <v>1248</v>
      </c>
      <c r="B1041" t="s">
        <v>221</v>
      </c>
      <c r="C1041" s="53"/>
      <c r="D1041" s="54"/>
      <c r="E1041" s="53"/>
      <c r="F1041" s="55"/>
      <c r="G1041" s="53"/>
      <c r="H1041" s="57"/>
      <c r="I1041" s="56"/>
      <c r="J1041" s="56"/>
      <c r="K1041" s="67"/>
      <c r="L1041" s="62">
        <v>1041</v>
      </c>
      <c r="M1041" s="62" t="b">
        <f t="shared" si="16"/>
        <v>1</v>
      </c>
      <c r="N1041" s="63"/>
    </row>
    <row r="1042" spans="1:14" x14ac:dyDescent="0.35">
      <c r="A1042" t="s">
        <v>1248</v>
      </c>
      <c r="B1042" t="s">
        <v>1195</v>
      </c>
      <c r="C1042" s="53"/>
      <c r="D1042" s="54"/>
      <c r="E1042" s="53"/>
      <c r="F1042" s="55"/>
      <c r="G1042" s="53"/>
      <c r="H1042" s="57"/>
      <c r="I1042" s="56"/>
      <c r="J1042" s="56"/>
      <c r="K1042" s="67"/>
      <c r="L1042" s="62">
        <v>1042</v>
      </c>
      <c r="M1042" s="62" t="b">
        <f t="shared" si="16"/>
        <v>1</v>
      </c>
      <c r="N1042" s="63"/>
    </row>
    <row r="1043" spans="1:14" x14ac:dyDescent="0.35">
      <c r="A1043" t="s">
        <v>1252</v>
      </c>
      <c r="B1043" t="s">
        <v>1253</v>
      </c>
      <c r="C1043" s="53"/>
      <c r="D1043" s="54"/>
      <c r="E1043" s="53"/>
      <c r="F1043" s="55"/>
      <c r="G1043" s="53"/>
      <c r="H1043" s="57"/>
      <c r="I1043" s="56"/>
      <c r="J1043" s="56"/>
      <c r="K1043" s="67"/>
      <c r="L1043" s="62">
        <v>1043</v>
      </c>
      <c r="M1043" s="62" t="b">
        <f t="shared" si="16"/>
        <v>1</v>
      </c>
      <c r="N1043" s="63"/>
    </row>
    <row r="1044" spans="1:14" x14ac:dyDescent="0.35">
      <c r="A1044" t="s">
        <v>1248</v>
      </c>
      <c r="B1044" t="s">
        <v>1250</v>
      </c>
      <c r="C1044" s="53"/>
      <c r="D1044" s="54"/>
      <c r="E1044" s="53"/>
      <c r="F1044" s="55"/>
      <c r="G1044" s="53"/>
      <c r="H1044" s="57"/>
      <c r="I1044" s="56"/>
      <c r="J1044" s="56"/>
      <c r="K1044" s="67"/>
      <c r="L1044" s="62">
        <v>1044</v>
      </c>
      <c r="M1044" s="62" t="b">
        <f t="shared" si="16"/>
        <v>1</v>
      </c>
      <c r="N1044" s="63"/>
    </row>
    <row r="1045" spans="1:14" x14ac:dyDescent="0.35">
      <c r="A1045" t="s">
        <v>1248</v>
      </c>
      <c r="B1045" t="s">
        <v>1251</v>
      </c>
      <c r="C1045" s="53"/>
      <c r="D1045" s="54"/>
      <c r="E1045" s="53"/>
      <c r="F1045" s="55"/>
      <c r="G1045" s="53"/>
      <c r="H1045" s="57"/>
      <c r="I1045" s="56"/>
      <c r="J1045" s="56"/>
      <c r="K1045" s="67"/>
      <c r="L1045" s="62">
        <v>1045</v>
      </c>
      <c r="M1045" s="62" t="b">
        <f t="shared" si="16"/>
        <v>1</v>
      </c>
      <c r="N1045" s="63"/>
    </row>
    <row r="1046" spans="1:14" x14ac:dyDescent="0.35">
      <c r="A1046" t="s">
        <v>1248</v>
      </c>
      <c r="B1046" t="s">
        <v>221</v>
      </c>
      <c r="C1046" s="53"/>
      <c r="D1046" s="54"/>
      <c r="E1046" s="53"/>
      <c r="F1046" s="55"/>
      <c r="G1046" s="53"/>
      <c r="H1046" s="57"/>
      <c r="I1046" s="56"/>
      <c r="J1046" s="56"/>
      <c r="K1046" s="67"/>
      <c r="L1046" s="62">
        <v>1046</v>
      </c>
      <c r="M1046" s="62" t="b">
        <f t="shared" si="16"/>
        <v>1</v>
      </c>
      <c r="N1046" s="63"/>
    </row>
    <row r="1047" spans="1:14" x14ac:dyDescent="0.35">
      <c r="A1047" t="s">
        <v>1248</v>
      </c>
      <c r="B1047" t="s">
        <v>1195</v>
      </c>
      <c r="C1047" s="53"/>
      <c r="D1047" s="54"/>
      <c r="E1047" s="53"/>
      <c r="F1047" s="55"/>
      <c r="G1047" s="53"/>
      <c r="H1047" s="57"/>
      <c r="I1047" s="56"/>
      <c r="J1047" s="56"/>
      <c r="K1047" s="67"/>
      <c r="L1047" s="62">
        <v>1047</v>
      </c>
      <c r="M1047" s="62" t="b">
        <f t="shared" si="16"/>
        <v>1</v>
      </c>
      <c r="N1047" s="63"/>
    </row>
    <row r="1048" spans="1:14" x14ac:dyDescent="0.35">
      <c r="A1048" t="s">
        <v>1254</v>
      </c>
      <c r="B1048" t="s">
        <v>1255</v>
      </c>
      <c r="C1048" s="53"/>
      <c r="D1048" s="54"/>
      <c r="E1048" s="53"/>
      <c r="F1048" s="55"/>
      <c r="G1048" s="53"/>
      <c r="H1048" s="57"/>
      <c r="I1048" s="56"/>
      <c r="J1048" s="56"/>
      <c r="K1048" s="67"/>
      <c r="L1048" s="62">
        <v>1048</v>
      </c>
      <c r="M1048" s="62" t="b">
        <f t="shared" si="16"/>
        <v>1</v>
      </c>
      <c r="N1048" s="63"/>
    </row>
    <row r="1049" spans="1:14" x14ac:dyDescent="0.35">
      <c r="A1049" t="s">
        <v>1256</v>
      </c>
      <c r="B1049" t="s">
        <v>1257</v>
      </c>
      <c r="C1049" s="53"/>
      <c r="D1049" s="54"/>
      <c r="E1049" s="53"/>
      <c r="F1049" s="55"/>
      <c r="G1049" s="53"/>
      <c r="H1049" s="57"/>
      <c r="I1049" s="56"/>
      <c r="J1049" s="56"/>
      <c r="K1049" s="67"/>
      <c r="L1049" s="62">
        <v>1049</v>
      </c>
      <c r="M1049" s="62" t="b">
        <f t="shared" si="16"/>
        <v>1</v>
      </c>
      <c r="N1049" s="63"/>
    </row>
    <row r="1050" spans="1:14" x14ac:dyDescent="0.35">
      <c r="A1050" t="s">
        <v>1256</v>
      </c>
      <c r="B1050" t="s">
        <v>697</v>
      </c>
      <c r="C1050" s="53"/>
      <c r="D1050" s="54"/>
      <c r="E1050" s="53"/>
      <c r="F1050" s="55"/>
      <c r="G1050" s="53"/>
      <c r="H1050" s="57"/>
      <c r="I1050" s="56"/>
      <c r="J1050" s="56"/>
      <c r="K1050" s="67"/>
      <c r="L1050" s="62">
        <v>1050</v>
      </c>
      <c r="M1050" s="62" t="b">
        <f t="shared" si="16"/>
        <v>1</v>
      </c>
      <c r="N1050" s="63"/>
    </row>
    <row r="1051" spans="1:14" x14ac:dyDescent="0.35">
      <c r="A1051" t="s">
        <v>1258</v>
      </c>
      <c r="B1051" t="s">
        <v>1259</v>
      </c>
      <c r="C1051" s="53"/>
      <c r="D1051" s="54"/>
      <c r="E1051" s="53"/>
      <c r="F1051" s="55"/>
      <c r="G1051" s="53"/>
      <c r="H1051" s="57"/>
      <c r="I1051" s="56"/>
      <c r="J1051" s="56"/>
      <c r="K1051" s="67"/>
      <c r="L1051" s="62">
        <v>1051</v>
      </c>
      <c r="M1051" s="62" t="b">
        <f t="shared" si="16"/>
        <v>1</v>
      </c>
      <c r="N1051" s="63"/>
    </row>
    <row r="1052" spans="1:14" x14ac:dyDescent="0.35">
      <c r="A1052" t="s">
        <v>1260</v>
      </c>
      <c r="B1052" t="s">
        <v>287</v>
      </c>
      <c r="C1052" s="53"/>
      <c r="D1052" s="54"/>
      <c r="E1052" s="53"/>
      <c r="F1052" s="55"/>
      <c r="G1052" s="53"/>
      <c r="H1052" s="57"/>
      <c r="I1052" s="56"/>
      <c r="J1052" s="56"/>
      <c r="K1052" s="67"/>
      <c r="L1052" s="62">
        <v>1052</v>
      </c>
      <c r="M1052" s="62" t="b">
        <f t="shared" si="16"/>
        <v>1</v>
      </c>
      <c r="N1052" s="63"/>
    </row>
    <row r="1053" spans="1:14" x14ac:dyDescent="0.35">
      <c r="A1053" t="s">
        <v>1261</v>
      </c>
      <c r="B1053" t="s">
        <v>1262</v>
      </c>
      <c r="C1053" s="53"/>
      <c r="D1053" s="54"/>
      <c r="E1053" s="53"/>
      <c r="F1053" s="55"/>
      <c r="G1053" s="53"/>
      <c r="H1053" s="57"/>
      <c r="I1053" s="56"/>
      <c r="J1053" s="56"/>
      <c r="K1053" s="67"/>
      <c r="L1053" s="62">
        <v>1053</v>
      </c>
      <c r="M1053" s="62" t="b">
        <f t="shared" si="16"/>
        <v>1</v>
      </c>
      <c r="N1053" s="63"/>
    </row>
    <row r="1054" spans="1:14" x14ac:dyDescent="0.35">
      <c r="A1054" t="s">
        <v>1261</v>
      </c>
      <c r="B1054" t="s">
        <v>467</v>
      </c>
      <c r="C1054" s="53"/>
      <c r="D1054" s="54"/>
      <c r="E1054" s="53"/>
      <c r="F1054" s="55"/>
      <c r="G1054" s="53"/>
      <c r="H1054" s="57"/>
      <c r="I1054" s="56"/>
      <c r="J1054" s="56"/>
      <c r="K1054" s="67"/>
      <c r="L1054" s="62">
        <v>1054</v>
      </c>
      <c r="M1054" s="62" t="b">
        <f t="shared" si="16"/>
        <v>1</v>
      </c>
      <c r="N1054" s="63"/>
    </row>
    <row r="1055" spans="1:14" x14ac:dyDescent="0.35">
      <c r="A1055" t="s">
        <v>551</v>
      </c>
      <c r="B1055" t="s">
        <v>1263</v>
      </c>
      <c r="C1055" s="53"/>
      <c r="D1055" s="54"/>
      <c r="E1055" s="53"/>
      <c r="F1055" s="55"/>
      <c r="G1055" s="53"/>
      <c r="H1055" s="57"/>
      <c r="I1055" s="56"/>
      <c r="J1055" s="56"/>
      <c r="K1055" s="67"/>
      <c r="L1055" s="62">
        <v>1055</v>
      </c>
      <c r="M1055" s="62" t="b">
        <f t="shared" si="16"/>
        <v>1</v>
      </c>
      <c r="N1055" s="63"/>
    </row>
    <row r="1056" spans="1:14" x14ac:dyDescent="0.35">
      <c r="A1056" t="s">
        <v>1264</v>
      </c>
      <c r="B1056" t="s">
        <v>1265</v>
      </c>
      <c r="C1056" s="53"/>
      <c r="D1056" s="54"/>
      <c r="E1056" s="53"/>
      <c r="F1056" s="55"/>
      <c r="G1056" s="53"/>
      <c r="H1056" s="57"/>
      <c r="I1056" s="56"/>
      <c r="J1056" s="56"/>
      <c r="K1056" s="67"/>
      <c r="L1056" s="62">
        <v>1056</v>
      </c>
      <c r="M1056" s="62" t="b">
        <f t="shared" si="16"/>
        <v>1</v>
      </c>
      <c r="N1056" s="63"/>
    </row>
    <row r="1057" spans="1:14" x14ac:dyDescent="0.35">
      <c r="A1057" t="s">
        <v>1264</v>
      </c>
      <c r="B1057" t="s">
        <v>1266</v>
      </c>
      <c r="C1057" s="53"/>
      <c r="D1057" s="54"/>
      <c r="E1057" s="53"/>
      <c r="F1057" s="55"/>
      <c r="G1057" s="53"/>
      <c r="H1057" s="57"/>
      <c r="I1057" s="56"/>
      <c r="J1057" s="56"/>
      <c r="K1057" s="67"/>
      <c r="L1057" s="62">
        <v>1057</v>
      </c>
      <c r="M1057" s="62" t="b">
        <f t="shared" si="16"/>
        <v>1</v>
      </c>
      <c r="N1057" s="63"/>
    </row>
    <row r="1058" spans="1:14" x14ac:dyDescent="0.35">
      <c r="A1058" t="s">
        <v>1264</v>
      </c>
      <c r="B1058" t="s">
        <v>1266</v>
      </c>
      <c r="C1058" s="53"/>
      <c r="D1058" s="54"/>
      <c r="E1058" s="53"/>
      <c r="F1058" s="55"/>
      <c r="G1058" s="53"/>
      <c r="H1058" s="57"/>
      <c r="I1058" s="56"/>
      <c r="J1058" s="56"/>
      <c r="K1058" s="67"/>
      <c r="L1058" s="62">
        <v>1058</v>
      </c>
      <c r="M1058" s="62" t="b">
        <f t="shared" si="16"/>
        <v>1</v>
      </c>
      <c r="N1058" s="63"/>
    </row>
    <row r="1059" spans="1:14" x14ac:dyDescent="0.35">
      <c r="A1059" t="s">
        <v>1267</v>
      </c>
      <c r="B1059" t="s">
        <v>1268</v>
      </c>
      <c r="C1059" s="53"/>
      <c r="D1059" s="54"/>
      <c r="E1059" s="53"/>
      <c r="F1059" s="55"/>
      <c r="G1059" s="53"/>
      <c r="H1059" s="57"/>
      <c r="I1059" s="56"/>
      <c r="J1059" s="56"/>
      <c r="K1059" s="67"/>
      <c r="L1059" s="62">
        <v>1059</v>
      </c>
      <c r="M1059" s="62" t="b">
        <f t="shared" si="16"/>
        <v>1</v>
      </c>
      <c r="N1059" s="63"/>
    </row>
    <row r="1060" spans="1:14" x14ac:dyDescent="0.35">
      <c r="A1060" t="s">
        <v>1267</v>
      </c>
      <c r="B1060" t="s">
        <v>1269</v>
      </c>
      <c r="C1060" s="53"/>
      <c r="D1060" s="54"/>
      <c r="E1060" s="53"/>
      <c r="F1060" s="55"/>
      <c r="G1060" s="53"/>
      <c r="H1060" s="57"/>
      <c r="I1060" s="56"/>
      <c r="J1060" s="56"/>
      <c r="K1060" s="67"/>
      <c r="L1060" s="62">
        <v>1060</v>
      </c>
      <c r="M1060" s="62" t="b">
        <f t="shared" si="16"/>
        <v>1</v>
      </c>
      <c r="N1060" s="63"/>
    </row>
    <row r="1061" spans="1:14" x14ac:dyDescent="0.35">
      <c r="A1061" t="s">
        <v>1270</v>
      </c>
      <c r="B1061" t="s">
        <v>259</v>
      </c>
      <c r="C1061" s="53"/>
      <c r="D1061" s="54"/>
      <c r="E1061" s="53"/>
      <c r="F1061" s="55"/>
      <c r="G1061" s="53"/>
      <c r="H1061" s="57"/>
      <c r="I1061" s="56"/>
      <c r="J1061" s="56"/>
      <c r="K1061" s="67"/>
      <c r="L1061" s="62">
        <v>1061</v>
      </c>
      <c r="M1061" s="62" t="b">
        <f t="shared" si="16"/>
        <v>1</v>
      </c>
      <c r="N1061" s="63"/>
    </row>
    <row r="1062" spans="1:14" x14ac:dyDescent="0.35">
      <c r="A1062" t="s">
        <v>1271</v>
      </c>
      <c r="B1062" t="s">
        <v>1272</v>
      </c>
      <c r="C1062" s="53"/>
      <c r="D1062" s="54"/>
      <c r="E1062" s="53"/>
      <c r="F1062" s="55"/>
      <c r="G1062" s="53"/>
      <c r="H1062" s="57"/>
      <c r="I1062" s="56"/>
      <c r="J1062" s="56"/>
      <c r="K1062" s="67"/>
      <c r="L1062" s="62">
        <v>1062</v>
      </c>
      <c r="M1062" s="62" t="b">
        <f t="shared" si="16"/>
        <v>1</v>
      </c>
      <c r="N1062" s="63"/>
    </row>
    <row r="1063" spans="1:14" x14ac:dyDescent="0.35">
      <c r="A1063" t="s">
        <v>1273</v>
      </c>
      <c r="B1063" t="s">
        <v>259</v>
      </c>
      <c r="C1063" s="53"/>
      <c r="D1063" s="54"/>
      <c r="E1063" s="53"/>
      <c r="F1063" s="55"/>
      <c r="G1063" s="53"/>
      <c r="H1063" s="57"/>
      <c r="I1063" s="56"/>
      <c r="J1063" s="56"/>
      <c r="K1063" s="67"/>
      <c r="L1063" s="62">
        <v>1063</v>
      </c>
      <c r="M1063" s="62" t="b">
        <f t="shared" si="16"/>
        <v>1</v>
      </c>
      <c r="N1063" s="63"/>
    </row>
    <row r="1064" spans="1:14" x14ac:dyDescent="0.35">
      <c r="A1064" t="s">
        <v>1273</v>
      </c>
      <c r="B1064" t="s">
        <v>1274</v>
      </c>
      <c r="C1064" s="53"/>
      <c r="D1064" s="54"/>
      <c r="E1064" s="53"/>
      <c r="F1064" s="55"/>
      <c r="G1064" s="53"/>
      <c r="H1064" s="57"/>
      <c r="I1064" s="56"/>
      <c r="J1064" s="56"/>
      <c r="K1064" s="67"/>
      <c r="L1064" s="62">
        <v>1064</v>
      </c>
      <c r="M1064" s="62" t="b">
        <f t="shared" si="16"/>
        <v>1</v>
      </c>
      <c r="N1064" s="63"/>
    </row>
    <row r="1065" spans="1:14" x14ac:dyDescent="0.35">
      <c r="A1065" t="s">
        <v>618</v>
      </c>
      <c r="B1065" t="s">
        <v>576</v>
      </c>
      <c r="C1065" s="53"/>
      <c r="D1065" s="54"/>
      <c r="E1065" s="53"/>
      <c r="F1065" s="55"/>
      <c r="G1065" s="53"/>
      <c r="H1065" s="57"/>
      <c r="I1065" s="56"/>
      <c r="J1065" s="56"/>
      <c r="K1065" s="67"/>
      <c r="L1065" s="62">
        <v>1065</v>
      </c>
      <c r="M1065" s="62" t="b">
        <f t="shared" si="16"/>
        <v>1</v>
      </c>
      <c r="N1065" s="63"/>
    </row>
    <row r="1066" spans="1:14" x14ac:dyDescent="0.35">
      <c r="A1066" t="s">
        <v>618</v>
      </c>
      <c r="B1066" t="s">
        <v>314</v>
      </c>
      <c r="C1066" s="53"/>
      <c r="D1066" s="54"/>
      <c r="E1066" s="53"/>
      <c r="F1066" s="55"/>
      <c r="G1066" s="53"/>
      <c r="H1066" s="57"/>
      <c r="I1066" s="56"/>
      <c r="J1066" s="56"/>
      <c r="K1066" s="67"/>
      <c r="L1066" s="62">
        <v>1066</v>
      </c>
      <c r="M1066" s="62" t="b">
        <f t="shared" si="16"/>
        <v>1</v>
      </c>
      <c r="N1066" s="63"/>
    </row>
    <row r="1067" spans="1:14" x14ac:dyDescent="0.35">
      <c r="A1067" t="s">
        <v>1275</v>
      </c>
      <c r="B1067" t="s">
        <v>1276</v>
      </c>
      <c r="C1067" s="53"/>
      <c r="D1067" s="54"/>
      <c r="E1067" s="53"/>
      <c r="F1067" s="55"/>
      <c r="G1067" s="53"/>
      <c r="H1067" s="57"/>
      <c r="I1067" s="56"/>
      <c r="J1067" s="56"/>
      <c r="K1067" s="67"/>
      <c r="L1067" s="62">
        <v>1067</v>
      </c>
      <c r="M1067" s="62" t="b">
        <f t="shared" si="16"/>
        <v>1</v>
      </c>
      <c r="N1067" s="63"/>
    </row>
    <row r="1068" spans="1:14" x14ac:dyDescent="0.35">
      <c r="A1068" t="s">
        <v>1275</v>
      </c>
      <c r="B1068" t="s">
        <v>1277</v>
      </c>
      <c r="C1068" s="53"/>
      <c r="D1068" s="54"/>
      <c r="E1068" s="53"/>
      <c r="F1068" s="55"/>
      <c r="G1068" s="53"/>
      <c r="H1068" s="57"/>
      <c r="I1068" s="56"/>
      <c r="J1068" s="56"/>
      <c r="K1068" s="67"/>
      <c r="L1068" s="62">
        <v>1068</v>
      </c>
      <c r="M1068" s="62" t="b">
        <f t="shared" si="16"/>
        <v>1</v>
      </c>
      <c r="N1068" s="63"/>
    </row>
    <row r="1069" spans="1:14" x14ac:dyDescent="0.35">
      <c r="A1069" t="s">
        <v>1275</v>
      </c>
      <c r="B1069" t="s">
        <v>1278</v>
      </c>
      <c r="C1069" s="53"/>
      <c r="D1069" s="54"/>
      <c r="E1069" s="53"/>
      <c r="F1069" s="55"/>
      <c r="G1069" s="53"/>
      <c r="H1069" s="57"/>
      <c r="I1069" s="56"/>
      <c r="J1069" s="56"/>
      <c r="K1069" s="67"/>
      <c r="L1069" s="62">
        <v>1069</v>
      </c>
      <c r="M1069" s="62" t="b">
        <f t="shared" si="16"/>
        <v>1</v>
      </c>
      <c r="N1069" s="63"/>
    </row>
    <row r="1070" spans="1:14" x14ac:dyDescent="0.35">
      <c r="A1070" t="s">
        <v>1275</v>
      </c>
      <c r="B1070" t="s">
        <v>1279</v>
      </c>
      <c r="C1070" s="53"/>
      <c r="D1070" s="54"/>
      <c r="E1070" s="53"/>
      <c r="F1070" s="55"/>
      <c r="G1070" s="53"/>
      <c r="H1070" s="57"/>
      <c r="I1070" s="56"/>
      <c r="J1070" s="56"/>
      <c r="K1070" s="67"/>
      <c r="L1070" s="62">
        <v>1070</v>
      </c>
      <c r="M1070" s="62" t="b">
        <f t="shared" si="16"/>
        <v>1</v>
      </c>
      <c r="N1070" s="63"/>
    </row>
    <row r="1071" spans="1:14" x14ac:dyDescent="0.35">
      <c r="A1071" t="s">
        <v>618</v>
      </c>
      <c r="B1071" t="s">
        <v>294</v>
      </c>
      <c r="C1071" s="53"/>
      <c r="D1071" s="54"/>
      <c r="E1071" s="53"/>
      <c r="F1071" s="55"/>
      <c r="G1071" s="53"/>
      <c r="H1071" s="57"/>
      <c r="I1071" s="56"/>
      <c r="J1071" s="56"/>
      <c r="K1071" s="67"/>
      <c r="L1071" s="62">
        <v>1071</v>
      </c>
      <c r="M1071" s="62" t="b">
        <f t="shared" si="16"/>
        <v>1</v>
      </c>
      <c r="N1071" s="63"/>
    </row>
    <row r="1072" spans="1:14" x14ac:dyDescent="0.35">
      <c r="A1072" t="s">
        <v>618</v>
      </c>
      <c r="B1072" t="s">
        <v>175</v>
      </c>
      <c r="C1072" s="53"/>
      <c r="D1072" s="54"/>
      <c r="E1072" s="53"/>
      <c r="F1072" s="55"/>
      <c r="G1072" s="53"/>
      <c r="H1072" s="57"/>
      <c r="I1072" s="56"/>
      <c r="J1072" s="56"/>
      <c r="K1072" s="67"/>
      <c r="L1072" s="62">
        <v>1072</v>
      </c>
      <c r="M1072" s="62" t="b">
        <f t="shared" si="16"/>
        <v>1</v>
      </c>
      <c r="N1072" s="63"/>
    </row>
    <row r="1073" spans="1:14" x14ac:dyDescent="0.35">
      <c r="A1073" t="s">
        <v>618</v>
      </c>
      <c r="B1073" t="s">
        <v>736</v>
      </c>
      <c r="C1073" s="53"/>
      <c r="D1073" s="54"/>
      <c r="E1073" s="53"/>
      <c r="F1073" s="55"/>
      <c r="G1073" s="53"/>
      <c r="H1073" s="57"/>
      <c r="I1073" s="56"/>
      <c r="J1073" s="56"/>
      <c r="K1073" s="67"/>
      <c r="L1073" s="62">
        <v>1073</v>
      </c>
      <c r="M1073" s="62" t="b">
        <f t="shared" si="16"/>
        <v>1</v>
      </c>
      <c r="N1073" s="63"/>
    </row>
    <row r="1074" spans="1:14" x14ac:dyDescent="0.35">
      <c r="A1074" t="s">
        <v>618</v>
      </c>
      <c r="B1074" t="s">
        <v>177</v>
      </c>
      <c r="C1074" s="53"/>
      <c r="D1074" s="54"/>
      <c r="E1074" s="53"/>
      <c r="F1074" s="55"/>
      <c r="G1074" s="53"/>
      <c r="H1074" s="57"/>
      <c r="I1074" s="56"/>
      <c r="J1074" s="56"/>
      <c r="K1074" s="67"/>
      <c r="L1074" s="62">
        <v>1074</v>
      </c>
      <c r="M1074" s="62" t="b">
        <f t="shared" si="16"/>
        <v>1</v>
      </c>
      <c r="N1074" s="63"/>
    </row>
    <row r="1075" spans="1:14" x14ac:dyDescent="0.35">
      <c r="A1075" t="s">
        <v>1280</v>
      </c>
      <c r="B1075" t="s">
        <v>1281</v>
      </c>
      <c r="C1075" s="53"/>
      <c r="D1075" s="54"/>
      <c r="E1075" s="53"/>
      <c r="F1075" s="55"/>
      <c r="G1075" s="53"/>
      <c r="H1075" s="57"/>
      <c r="I1075" s="56"/>
      <c r="J1075" s="56"/>
      <c r="K1075" s="67"/>
      <c r="L1075" s="62">
        <v>1075</v>
      </c>
      <c r="M1075" s="62" t="b">
        <f t="shared" si="16"/>
        <v>1</v>
      </c>
      <c r="N1075" s="63"/>
    </row>
    <row r="1076" spans="1:14" x14ac:dyDescent="0.35">
      <c r="A1076" t="s">
        <v>1282</v>
      </c>
      <c r="B1076" t="s">
        <v>1283</v>
      </c>
      <c r="C1076" s="53"/>
      <c r="D1076" s="54"/>
      <c r="E1076" s="53"/>
      <c r="F1076" s="55"/>
      <c r="G1076" s="53"/>
      <c r="H1076" s="57"/>
      <c r="I1076" s="56"/>
      <c r="J1076" s="56"/>
      <c r="K1076" s="67"/>
      <c r="L1076" s="62">
        <v>1076</v>
      </c>
      <c r="M1076" s="62" t="b">
        <f t="shared" si="16"/>
        <v>1</v>
      </c>
      <c r="N1076" s="63"/>
    </row>
    <row r="1077" spans="1:14" x14ac:dyDescent="0.35">
      <c r="A1077" t="s">
        <v>1284</v>
      </c>
      <c r="B1077" t="s">
        <v>1285</v>
      </c>
      <c r="C1077" s="53"/>
      <c r="D1077" s="54"/>
      <c r="E1077" s="53"/>
      <c r="F1077" s="55"/>
      <c r="G1077" s="53"/>
      <c r="H1077" s="57"/>
      <c r="I1077" s="56"/>
      <c r="J1077" s="56"/>
      <c r="K1077" s="67"/>
      <c r="L1077" s="62">
        <v>1077</v>
      </c>
      <c r="M1077" s="62" t="b">
        <f t="shared" si="16"/>
        <v>1</v>
      </c>
      <c r="N1077" s="63"/>
    </row>
    <row r="1078" spans="1:14" x14ac:dyDescent="0.35">
      <c r="A1078" t="s">
        <v>1284</v>
      </c>
      <c r="B1078" t="s">
        <v>1286</v>
      </c>
      <c r="C1078" s="53"/>
      <c r="D1078" s="54"/>
      <c r="E1078" s="53"/>
      <c r="F1078" s="55"/>
      <c r="G1078" s="53"/>
      <c r="H1078" s="57"/>
      <c r="I1078" s="56"/>
      <c r="J1078" s="56"/>
      <c r="K1078" s="67"/>
      <c r="L1078" s="62">
        <v>1078</v>
      </c>
      <c r="M1078" s="62" t="b">
        <f t="shared" si="16"/>
        <v>1</v>
      </c>
      <c r="N1078" s="63"/>
    </row>
    <row r="1079" spans="1:14" x14ac:dyDescent="0.35">
      <c r="A1079" t="s">
        <v>1284</v>
      </c>
      <c r="B1079" t="s">
        <v>1287</v>
      </c>
      <c r="C1079" s="53"/>
      <c r="D1079" s="54"/>
      <c r="E1079" s="53"/>
      <c r="F1079" s="55"/>
      <c r="G1079" s="53"/>
      <c r="H1079" s="57"/>
      <c r="I1079" s="56"/>
      <c r="J1079" s="56"/>
      <c r="K1079" s="67"/>
      <c r="L1079" s="62">
        <v>1079</v>
      </c>
      <c r="M1079" s="62" t="b">
        <f t="shared" si="16"/>
        <v>1</v>
      </c>
      <c r="N1079" s="63"/>
    </row>
    <row r="1080" spans="1:14" x14ac:dyDescent="0.35">
      <c r="A1080" t="s">
        <v>1284</v>
      </c>
      <c r="B1080" t="s">
        <v>1288</v>
      </c>
      <c r="C1080" s="53"/>
      <c r="D1080" s="54"/>
      <c r="E1080" s="53"/>
      <c r="F1080" s="55"/>
      <c r="G1080" s="53"/>
      <c r="H1080" s="57"/>
      <c r="I1080" s="56"/>
      <c r="J1080" s="56"/>
      <c r="K1080" s="67"/>
      <c r="L1080" s="62">
        <v>1080</v>
      </c>
      <c r="M1080" s="62" t="b">
        <f t="shared" si="16"/>
        <v>1</v>
      </c>
      <c r="N1080" s="63"/>
    </row>
    <row r="1081" spans="1:14" x14ac:dyDescent="0.35">
      <c r="A1081" t="s">
        <v>1284</v>
      </c>
      <c r="B1081" t="s">
        <v>1289</v>
      </c>
      <c r="C1081" s="53"/>
      <c r="D1081" s="54"/>
      <c r="E1081" s="53"/>
      <c r="F1081" s="55"/>
      <c r="G1081" s="53"/>
      <c r="H1081" s="57"/>
      <c r="I1081" s="56"/>
      <c r="J1081" s="56"/>
      <c r="K1081" s="67"/>
      <c r="L1081" s="62">
        <v>1081</v>
      </c>
      <c r="M1081" s="62" t="b">
        <f t="shared" si="16"/>
        <v>1</v>
      </c>
      <c r="N1081" s="63"/>
    </row>
    <row r="1082" spans="1:14" x14ac:dyDescent="0.35">
      <c r="A1082" t="s">
        <v>1290</v>
      </c>
      <c r="B1082" t="s">
        <v>259</v>
      </c>
      <c r="C1082" s="53"/>
      <c r="D1082" s="54"/>
      <c r="E1082" s="53"/>
      <c r="F1082" s="55"/>
      <c r="G1082" s="53"/>
      <c r="H1082" s="57"/>
      <c r="I1082" s="56"/>
      <c r="J1082" s="56"/>
      <c r="K1082" s="67"/>
      <c r="L1082" s="62">
        <v>1082</v>
      </c>
      <c r="M1082" s="62" t="b">
        <f t="shared" si="16"/>
        <v>1</v>
      </c>
      <c r="N1082" s="63"/>
    </row>
    <row r="1083" spans="1:14" x14ac:dyDescent="0.35">
      <c r="A1083" t="s">
        <v>1291</v>
      </c>
      <c r="B1083" t="s">
        <v>1292</v>
      </c>
      <c r="C1083" s="53"/>
      <c r="D1083" s="54"/>
      <c r="E1083" s="53"/>
      <c r="F1083" s="55"/>
      <c r="G1083" s="53"/>
      <c r="H1083" s="57"/>
      <c r="I1083" s="56"/>
      <c r="J1083" s="56"/>
      <c r="K1083" s="67"/>
      <c r="L1083" s="62">
        <v>1083</v>
      </c>
      <c r="M1083" s="62" t="b">
        <f t="shared" si="16"/>
        <v>1</v>
      </c>
      <c r="N1083" s="63"/>
    </row>
    <row r="1084" spans="1:14" x14ac:dyDescent="0.35">
      <c r="A1084" t="s">
        <v>1293</v>
      </c>
      <c r="B1084" t="s">
        <v>821</v>
      </c>
      <c r="C1084" s="53"/>
      <c r="D1084" s="54"/>
      <c r="E1084" s="53"/>
      <c r="F1084" s="55"/>
      <c r="G1084" s="53"/>
      <c r="H1084" s="57"/>
      <c r="I1084" s="56"/>
      <c r="J1084" s="56"/>
      <c r="K1084" s="67"/>
      <c r="L1084" s="62">
        <v>1084</v>
      </c>
      <c r="M1084" s="62" t="b">
        <f t="shared" si="16"/>
        <v>1</v>
      </c>
      <c r="N1084" s="63"/>
    </row>
    <row r="1085" spans="1:14" x14ac:dyDescent="0.35">
      <c r="A1085" t="s">
        <v>1294</v>
      </c>
      <c r="B1085" t="s">
        <v>1295</v>
      </c>
      <c r="C1085" s="53"/>
      <c r="D1085" s="54"/>
      <c r="E1085" s="53"/>
      <c r="F1085" s="55"/>
      <c r="G1085" s="53"/>
      <c r="H1085" s="57"/>
      <c r="I1085" s="56"/>
      <c r="J1085" s="56"/>
      <c r="K1085" s="67"/>
      <c r="L1085" s="62">
        <v>1085</v>
      </c>
      <c r="M1085" s="62" t="b">
        <f t="shared" si="16"/>
        <v>1</v>
      </c>
      <c r="N1085" s="63"/>
    </row>
    <row r="1086" spans="1:14" x14ac:dyDescent="0.35">
      <c r="A1086" t="s">
        <v>913</v>
      </c>
      <c r="B1086" t="s">
        <v>462</v>
      </c>
      <c r="C1086" s="53"/>
      <c r="D1086" s="54"/>
      <c r="E1086" s="53"/>
      <c r="F1086" s="55"/>
      <c r="G1086" s="53"/>
      <c r="H1086" s="57"/>
      <c r="I1086" s="56"/>
      <c r="J1086" s="56"/>
      <c r="K1086" s="67"/>
      <c r="L1086" s="62">
        <v>1086</v>
      </c>
      <c r="M1086" s="62" t="b">
        <f t="shared" si="16"/>
        <v>1</v>
      </c>
      <c r="N1086" s="63"/>
    </row>
    <row r="1087" spans="1:14" x14ac:dyDescent="0.35">
      <c r="A1087" t="s">
        <v>913</v>
      </c>
      <c r="B1087" t="s">
        <v>1296</v>
      </c>
      <c r="C1087" s="53"/>
      <c r="D1087" s="54"/>
      <c r="E1087" s="53"/>
      <c r="F1087" s="55"/>
      <c r="G1087" s="53"/>
      <c r="H1087" s="57"/>
      <c r="I1087" s="56"/>
      <c r="J1087" s="56"/>
      <c r="K1087" s="67"/>
      <c r="L1087" s="62">
        <v>1087</v>
      </c>
      <c r="M1087" s="62" t="b">
        <f t="shared" si="16"/>
        <v>1</v>
      </c>
      <c r="N1087" s="63"/>
    </row>
    <row r="1088" spans="1:14" x14ac:dyDescent="0.35">
      <c r="A1088" t="s">
        <v>1297</v>
      </c>
      <c r="B1088" t="s">
        <v>452</v>
      </c>
      <c r="C1088" s="53"/>
      <c r="D1088" s="54"/>
      <c r="E1088" s="53"/>
      <c r="F1088" s="55"/>
      <c r="G1088" s="53"/>
      <c r="H1088" s="57"/>
      <c r="I1088" s="56"/>
      <c r="J1088" s="56"/>
      <c r="K1088" s="67"/>
      <c r="L1088" s="62">
        <v>1088</v>
      </c>
      <c r="M1088" s="62" t="b">
        <f t="shared" si="16"/>
        <v>1</v>
      </c>
      <c r="N1088" s="63"/>
    </row>
    <row r="1089" spans="1:14" x14ac:dyDescent="0.35">
      <c r="A1089" t="s">
        <v>1298</v>
      </c>
      <c r="B1089" t="s">
        <v>1299</v>
      </c>
      <c r="C1089" s="53"/>
      <c r="D1089" s="54"/>
      <c r="E1089" s="53"/>
      <c r="F1089" s="55"/>
      <c r="G1089" s="53"/>
      <c r="H1089" s="57"/>
      <c r="I1089" s="56"/>
      <c r="J1089" s="56"/>
      <c r="K1089" s="67"/>
      <c r="L1089" s="62">
        <v>1089</v>
      </c>
      <c r="M1089" s="62" t="b">
        <f t="shared" si="16"/>
        <v>1</v>
      </c>
      <c r="N1089" s="63"/>
    </row>
    <row r="1090" spans="1:14" x14ac:dyDescent="0.35">
      <c r="A1090" t="s">
        <v>1300</v>
      </c>
      <c r="B1090" t="s">
        <v>1301</v>
      </c>
      <c r="C1090" s="53"/>
      <c r="D1090" s="54"/>
      <c r="E1090" s="53"/>
      <c r="F1090" s="55"/>
      <c r="G1090" s="53"/>
      <c r="H1090" s="57"/>
      <c r="I1090" s="56"/>
      <c r="J1090" s="56"/>
      <c r="K1090" s="67"/>
      <c r="L1090" s="62">
        <v>1090</v>
      </c>
      <c r="M1090" s="62" t="b">
        <f t="shared" si="16"/>
        <v>1</v>
      </c>
      <c r="N1090" s="63"/>
    </row>
    <row r="1091" spans="1:14" x14ac:dyDescent="0.35">
      <c r="A1091" t="s">
        <v>1280</v>
      </c>
      <c r="B1091" t="s">
        <v>1281</v>
      </c>
      <c r="C1091" s="53"/>
      <c r="D1091" s="54"/>
      <c r="E1091" s="53"/>
      <c r="F1091" s="55"/>
      <c r="G1091" s="53"/>
      <c r="H1091" s="57"/>
      <c r="I1091" s="56"/>
      <c r="J1091" s="56"/>
      <c r="K1091" s="67"/>
      <c r="L1091" s="62">
        <v>1091</v>
      </c>
      <c r="M1091" s="62" t="b">
        <f t="shared" ref="M1091:M1154" si="17" xml:space="preserve"> IF(AND(TRUE), TRUE, FALSE)</f>
        <v>1</v>
      </c>
      <c r="N1091" s="63"/>
    </row>
    <row r="1092" spans="1:14" x14ac:dyDescent="0.35">
      <c r="A1092" t="s">
        <v>1302</v>
      </c>
      <c r="B1092" t="s">
        <v>177</v>
      </c>
      <c r="C1092" s="53"/>
      <c r="D1092" s="54"/>
      <c r="E1092" s="53"/>
      <c r="F1092" s="55"/>
      <c r="G1092" s="53"/>
      <c r="H1092" s="57"/>
      <c r="I1092" s="56"/>
      <c r="J1092" s="56"/>
      <c r="K1092" s="67"/>
      <c r="L1092" s="62">
        <v>1092</v>
      </c>
      <c r="M1092" s="62" t="b">
        <f t="shared" si="17"/>
        <v>1</v>
      </c>
      <c r="N1092" s="63"/>
    </row>
    <row r="1093" spans="1:14" x14ac:dyDescent="0.35">
      <c r="A1093" t="s">
        <v>1303</v>
      </c>
      <c r="B1093" t="s">
        <v>1304</v>
      </c>
      <c r="C1093" s="53"/>
      <c r="D1093" s="54"/>
      <c r="E1093" s="53"/>
      <c r="F1093" s="55"/>
      <c r="G1093" s="53"/>
      <c r="H1093" s="57"/>
      <c r="I1093" s="56"/>
      <c r="J1093" s="56"/>
      <c r="K1093" s="67"/>
      <c r="L1093" s="62">
        <v>1093</v>
      </c>
      <c r="M1093" s="62" t="b">
        <f t="shared" si="17"/>
        <v>1</v>
      </c>
      <c r="N1093" s="63"/>
    </row>
    <row r="1094" spans="1:14" x14ac:dyDescent="0.35">
      <c r="A1094" t="s">
        <v>1305</v>
      </c>
      <c r="B1094" t="s">
        <v>259</v>
      </c>
      <c r="C1094" s="53"/>
      <c r="D1094" s="54"/>
      <c r="E1094" s="53"/>
      <c r="F1094" s="55"/>
      <c r="G1094" s="53"/>
      <c r="H1094" s="57"/>
      <c r="I1094" s="56"/>
      <c r="J1094" s="56"/>
      <c r="K1094" s="67"/>
      <c r="L1094" s="62">
        <v>1094</v>
      </c>
      <c r="M1094" s="62" t="b">
        <f t="shared" si="17"/>
        <v>1</v>
      </c>
      <c r="N1094" s="63"/>
    </row>
    <row r="1095" spans="1:14" x14ac:dyDescent="0.35">
      <c r="A1095" t="s">
        <v>1306</v>
      </c>
      <c r="B1095" t="s">
        <v>1307</v>
      </c>
      <c r="C1095" s="53"/>
      <c r="D1095" s="54"/>
      <c r="E1095" s="53"/>
      <c r="F1095" s="55"/>
      <c r="G1095" s="53"/>
      <c r="H1095" s="57"/>
      <c r="I1095" s="56"/>
      <c r="J1095" s="56"/>
      <c r="K1095" s="67"/>
      <c r="L1095" s="62">
        <v>1095</v>
      </c>
      <c r="M1095" s="62" t="b">
        <f t="shared" si="17"/>
        <v>1</v>
      </c>
      <c r="N1095" s="63"/>
    </row>
    <row r="1096" spans="1:14" x14ac:dyDescent="0.35">
      <c r="A1096" t="s">
        <v>1308</v>
      </c>
      <c r="B1096" t="s">
        <v>314</v>
      </c>
      <c r="C1096" s="53"/>
      <c r="D1096" s="54"/>
      <c r="E1096" s="53"/>
      <c r="F1096" s="55"/>
      <c r="G1096" s="53"/>
      <c r="H1096" s="57"/>
      <c r="I1096" s="56"/>
      <c r="J1096" s="56"/>
      <c r="K1096" s="67"/>
      <c r="L1096" s="62">
        <v>1096</v>
      </c>
      <c r="M1096" s="62" t="b">
        <f t="shared" si="17"/>
        <v>1</v>
      </c>
      <c r="N1096" s="63"/>
    </row>
    <row r="1097" spans="1:14" x14ac:dyDescent="0.35">
      <c r="A1097" t="s">
        <v>1309</v>
      </c>
      <c r="B1097" t="s">
        <v>1310</v>
      </c>
      <c r="C1097" s="53"/>
      <c r="D1097" s="54"/>
      <c r="E1097" s="53"/>
      <c r="F1097" s="55"/>
      <c r="G1097" s="53"/>
      <c r="H1097" s="57"/>
      <c r="I1097" s="56"/>
      <c r="J1097" s="56"/>
      <c r="K1097" s="67"/>
      <c r="L1097" s="62">
        <v>1097</v>
      </c>
      <c r="M1097" s="62" t="b">
        <f t="shared" si="17"/>
        <v>1</v>
      </c>
      <c r="N1097" s="63"/>
    </row>
    <row r="1098" spans="1:14" x14ac:dyDescent="0.35">
      <c r="A1098" t="s">
        <v>1309</v>
      </c>
      <c r="B1098" t="s">
        <v>1311</v>
      </c>
      <c r="C1098" s="53"/>
      <c r="D1098" s="54"/>
      <c r="E1098" s="53"/>
      <c r="F1098" s="55"/>
      <c r="G1098" s="53"/>
      <c r="H1098" s="57"/>
      <c r="I1098" s="56"/>
      <c r="J1098" s="56"/>
      <c r="K1098" s="67"/>
      <c r="L1098" s="62">
        <v>1098</v>
      </c>
      <c r="M1098" s="62" t="b">
        <f t="shared" si="17"/>
        <v>1</v>
      </c>
      <c r="N1098" s="63"/>
    </row>
    <row r="1099" spans="1:14" x14ac:dyDescent="0.35">
      <c r="A1099" t="s">
        <v>1312</v>
      </c>
      <c r="B1099" t="s">
        <v>259</v>
      </c>
      <c r="C1099" s="53"/>
      <c r="D1099" s="54"/>
      <c r="E1099" s="53"/>
      <c r="F1099" s="55"/>
      <c r="G1099" s="53"/>
      <c r="H1099" s="57"/>
      <c r="I1099" s="56"/>
      <c r="J1099" s="56"/>
      <c r="K1099" s="67"/>
      <c r="L1099" s="62">
        <v>1099</v>
      </c>
      <c r="M1099" s="62" t="b">
        <f t="shared" si="17"/>
        <v>1</v>
      </c>
      <c r="N1099" s="63"/>
    </row>
    <row r="1100" spans="1:14" x14ac:dyDescent="0.35">
      <c r="A1100" t="s">
        <v>1313</v>
      </c>
      <c r="B1100" t="s">
        <v>641</v>
      </c>
      <c r="C1100" s="53"/>
      <c r="D1100" s="54"/>
      <c r="E1100" s="53"/>
      <c r="F1100" s="55"/>
      <c r="G1100" s="53"/>
      <c r="H1100" s="57"/>
      <c r="I1100" s="56"/>
      <c r="J1100" s="56"/>
      <c r="K1100" s="67"/>
      <c r="L1100" s="62">
        <v>1100</v>
      </c>
      <c r="M1100" s="62" t="b">
        <f t="shared" si="17"/>
        <v>1</v>
      </c>
      <c r="N1100" s="63"/>
    </row>
    <row r="1101" spans="1:14" x14ac:dyDescent="0.35">
      <c r="A1101" t="s">
        <v>1313</v>
      </c>
      <c r="B1101" t="s">
        <v>1314</v>
      </c>
      <c r="C1101" s="53"/>
      <c r="D1101" s="54"/>
      <c r="E1101" s="53"/>
      <c r="F1101" s="55"/>
      <c r="G1101" s="53"/>
      <c r="H1101" s="57"/>
      <c r="I1101" s="56"/>
      <c r="J1101" s="56"/>
      <c r="K1101" s="67"/>
      <c r="L1101" s="62">
        <v>1101</v>
      </c>
      <c r="M1101" s="62" t="b">
        <f t="shared" si="17"/>
        <v>1</v>
      </c>
      <c r="N1101" s="63"/>
    </row>
    <row r="1102" spans="1:14" x14ac:dyDescent="0.35">
      <c r="A1102" t="s">
        <v>1313</v>
      </c>
      <c r="B1102" t="s">
        <v>821</v>
      </c>
      <c r="C1102" s="53"/>
      <c r="D1102" s="54"/>
      <c r="E1102" s="53"/>
      <c r="F1102" s="55"/>
      <c r="G1102" s="53"/>
      <c r="H1102" s="57"/>
      <c r="I1102" s="56"/>
      <c r="J1102" s="56"/>
      <c r="K1102" s="67"/>
      <c r="L1102" s="62">
        <v>1102</v>
      </c>
      <c r="M1102" s="62" t="b">
        <f t="shared" si="17"/>
        <v>1</v>
      </c>
      <c r="N1102" s="63"/>
    </row>
    <row r="1103" spans="1:14" x14ac:dyDescent="0.35">
      <c r="A1103" t="s">
        <v>1313</v>
      </c>
      <c r="B1103" t="s">
        <v>1315</v>
      </c>
      <c r="C1103" s="53"/>
      <c r="D1103" s="54"/>
      <c r="E1103" s="53"/>
      <c r="F1103" s="55"/>
      <c r="G1103" s="53"/>
      <c r="H1103" s="57"/>
      <c r="I1103" s="56"/>
      <c r="J1103" s="56"/>
      <c r="K1103" s="67"/>
      <c r="L1103" s="62">
        <v>1103</v>
      </c>
      <c r="M1103" s="62" t="b">
        <f t="shared" si="17"/>
        <v>1</v>
      </c>
      <c r="N1103" s="63"/>
    </row>
    <row r="1104" spans="1:14" x14ac:dyDescent="0.35">
      <c r="A1104" t="s">
        <v>1313</v>
      </c>
      <c r="B1104" t="s">
        <v>314</v>
      </c>
      <c r="C1104" s="53"/>
      <c r="D1104" s="54"/>
      <c r="E1104" s="53"/>
      <c r="F1104" s="55"/>
      <c r="G1104" s="53"/>
      <c r="H1104" s="57"/>
      <c r="I1104" s="56"/>
      <c r="J1104" s="56"/>
      <c r="K1104" s="67"/>
      <c r="L1104" s="62">
        <v>1104</v>
      </c>
      <c r="M1104" s="62" t="b">
        <f t="shared" si="17"/>
        <v>1</v>
      </c>
      <c r="N1104" s="63"/>
    </row>
    <row r="1105" spans="1:14" x14ac:dyDescent="0.35">
      <c r="A1105" t="s">
        <v>1313</v>
      </c>
      <c r="B1105" t="s">
        <v>1316</v>
      </c>
      <c r="C1105" s="53"/>
      <c r="D1105" s="54"/>
      <c r="E1105" s="53"/>
      <c r="F1105" s="55"/>
      <c r="G1105" s="53"/>
      <c r="H1105" s="57"/>
      <c r="I1105" s="56"/>
      <c r="J1105" s="56"/>
      <c r="K1105" s="67"/>
      <c r="L1105" s="62">
        <v>1105</v>
      </c>
      <c r="M1105" s="62" t="b">
        <f t="shared" si="17"/>
        <v>1</v>
      </c>
      <c r="N1105" s="63"/>
    </row>
    <row r="1106" spans="1:14" x14ac:dyDescent="0.35">
      <c r="A1106" t="s">
        <v>1313</v>
      </c>
      <c r="B1106" t="s">
        <v>1317</v>
      </c>
      <c r="C1106" s="53"/>
      <c r="D1106" s="54"/>
      <c r="E1106" s="53"/>
      <c r="F1106" s="55"/>
      <c r="G1106" s="53"/>
      <c r="H1106" s="57"/>
      <c r="I1106" s="56"/>
      <c r="J1106" s="56"/>
      <c r="K1106" s="67"/>
      <c r="L1106" s="62">
        <v>1106</v>
      </c>
      <c r="M1106" s="62" t="b">
        <f t="shared" si="17"/>
        <v>1</v>
      </c>
      <c r="N1106" s="63"/>
    </row>
    <row r="1107" spans="1:14" x14ac:dyDescent="0.35">
      <c r="A1107" t="s">
        <v>1313</v>
      </c>
      <c r="B1107" t="s">
        <v>1318</v>
      </c>
      <c r="C1107" s="53"/>
      <c r="D1107" s="54"/>
      <c r="E1107" s="53"/>
      <c r="F1107" s="55"/>
      <c r="G1107" s="53"/>
      <c r="H1107" s="57"/>
      <c r="I1107" s="56"/>
      <c r="J1107" s="56"/>
      <c r="K1107" s="67"/>
      <c r="L1107" s="62">
        <v>1107</v>
      </c>
      <c r="M1107" s="62" t="b">
        <f t="shared" si="17"/>
        <v>1</v>
      </c>
      <c r="N1107" s="63"/>
    </row>
    <row r="1108" spans="1:14" x14ac:dyDescent="0.35">
      <c r="A1108" t="s">
        <v>1313</v>
      </c>
      <c r="B1108" t="s">
        <v>808</v>
      </c>
      <c r="C1108" s="53"/>
      <c r="D1108" s="54"/>
      <c r="E1108" s="53"/>
      <c r="F1108" s="55"/>
      <c r="G1108" s="53"/>
      <c r="H1108" s="57"/>
      <c r="I1108" s="56"/>
      <c r="J1108" s="56"/>
      <c r="K1108" s="67"/>
      <c r="L1108" s="62">
        <v>1108</v>
      </c>
      <c r="M1108" s="62" t="b">
        <f t="shared" si="17"/>
        <v>1</v>
      </c>
      <c r="N1108" s="63"/>
    </row>
    <row r="1109" spans="1:14" x14ac:dyDescent="0.35">
      <c r="A1109" t="s">
        <v>1313</v>
      </c>
      <c r="B1109" t="s">
        <v>807</v>
      </c>
      <c r="C1109" s="53"/>
      <c r="D1109" s="54"/>
      <c r="E1109" s="53"/>
      <c r="F1109" s="55"/>
      <c r="G1109" s="53"/>
      <c r="H1109" s="57"/>
      <c r="I1109" s="56"/>
      <c r="J1109" s="56"/>
      <c r="K1109" s="67"/>
      <c r="L1109" s="62">
        <v>1109</v>
      </c>
      <c r="M1109" s="62" t="b">
        <f t="shared" si="17"/>
        <v>1</v>
      </c>
      <c r="N1109" s="63"/>
    </row>
    <row r="1110" spans="1:14" x14ac:dyDescent="0.35">
      <c r="A1110" t="s">
        <v>1313</v>
      </c>
      <c r="B1110" t="s">
        <v>1319</v>
      </c>
      <c r="C1110" s="53"/>
      <c r="D1110" s="54"/>
      <c r="E1110" s="53"/>
      <c r="F1110" s="55"/>
      <c r="G1110" s="53"/>
      <c r="H1110" s="57"/>
      <c r="I1110" s="56"/>
      <c r="J1110" s="56"/>
      <c r="K1110" s="67"/>
      <c r="L1110" s="62">
        <v>1110</v>
      </c>
      <c r="M1110" s="62" t="b">
        <f t="shared" si="17"/>
        <v>1</v>
      </c>
      <c r="N1110" s="63"/>
    </row>
    <row r="1111" spans="1:14" x14ac:dyDescent="0.35">
      <c r="A1111" t="s">
        <v>1313</v>
      </c>
      <c r="B1111" t="s">
        <v>1320</v>
      </c>
      <c r="C1111" s="53"/>
      <c r="D1111" s="54"/>
      <c r="E1111" s="53"/>
      <c r="F1111" s="55"/>
      <c r="G1111" s="53"/>
      <c r="H1111" s="57"/>
      <c r="I1111" s="56"/>
      <c r="J1111" s="56"/>
      <c r="K1111" s="67"/>
      <c r="L1111" s="62">
        <v>1111</v>
      </c>
      <c r="M1111" s="62" t="b">
        <f t="shared" si="17"/>
        <v>1</v>
      </c>
      <c r="N1111" s="63"/>
    </row>
    <row r="1112" spans="1:14" x14ac:dyDescent="0.35">
      <c r="A1112" t="s">
        <v>1313</v>
      </c>
      <c r="B1112" t="s">
        <v>1321</v>
      </c>
      <c r="C1112" s="53"/>
      <c r="D1112" s="54"/>
      <c r="E1112" s="53"/>
      <c r="F1112" s="55"/>
      <c r="G1112" s="53"/>
      <c r="H1112" s="57"/>
      <c r="I1112" s="56"/>
      <c r="J1112" s="56"/>
      <c r="K1112" s="67"/>
      <c r="L1112" s="62">
        <v>1112</v>
      </c>
      <c r="M1112" s="62" t="b">
        <f t="shared" si="17"/>
        <v>1</v>
      </c>
      <c r="N1112" s="63"/>
    </row>
    <row r="1113" spans="1:14" x14ac:dyDescent="0.35">
      <c r="A1113" t="s">
        <v>1313</v>
      </c>
      <c r="B1113" t="s">
        <v>617</v>
      </c>
      <c r="C1113" s="53"/>
      <c r="D1113" s="54"/>
      <c r="E1113" s="53"/>
      <c r="F1113" s="55"/>
      <c r="G1113" s="53"/>
      <c r="H1113" s="57"/>
      <c r="I1113" s="56"/>
      <c r="J1113" s="56"/>
      <c r="K1113" s="67"/>
      <c r="L1113" s="62">
        <v>1113</v>
      </c>
      <c r="M1113" s="62" t="b">
        <f t="shared" si="17"/>
        <v>1</v>
      </c>
      <c r="N1113" s="63"/>
    </row>
    <row r="1114" spans="1:14" x14ac:dyDescent="0.35">
      <c r="A1114" t="s">
        <v>1313</v>
      </c>
      <c r="B1114" t="s">
        <v>259</v>
      </c>
      <c r="C1114" s="53"/>
      <c r="D1114" s="54"/>
      <c r="E1114" s="53"/>
      <c r="F1114" s="55"/>
      <c r="G1114" s="53"/>
      <c r="H1114" s="57"/>
      <c r="I1114" s="56"/>
      <c r="J1114" s="56"/>
      <c r="K1114" s="67"/>
      <c r="L1114" s="62">
        <v>1114</v>
      </c>
      <c r="M1114" s="62" t="b">
        <f t="shared" si="17"/>
        <v>1</v>
      </c>
      <c r="N1114" s="63"/>
    </row>
    <row r="1115" spans="1:14" x14ac:dyDescent="0.35">
      <c r="A1115" t="s">
        <v>1313</v>
      </c>
      <c r="B1115" t="s">
        <v>1322</v>
      </c>
      <c r="C1115" s="53"/>
      <c r="D1115" s="54"/>
      <c r="E1115" s="53"/>
      <c r="F1115" s="55"/>
      <c r="G1115" s="53"/>
      <c r="H1115" s="57"/>
      <c r="I1115" s="56"/>
      <c r="J1115" s="56"/>
      <c r="K1115" s="67"/>
      <c r="L1115" s="62">
        <v>1115</v>
      </c>
      <c r="M1115" s="62" t="b">
        <f t="shared" si="17"/>
        <v>1</v>
      </c>
      <c r="N1115" s="63"/>
    </row>
    <row r="1116" spans="1:14" x14ac:dyDescent="0.35">
      <c r="A1116" t="s">
        <v>1313</v>
      </c>
      <c r="B1116" t="s">
        <v>1323</v>
      </c>
      <c r="C1116" s="53"/>
      <c r="D1116" s="54"/>
      <c r="E1116" s="53"/>
      <c r="F1116" s="55"/>
      <c r="G1116" s="53"/>
      <c r="H1116" s="57"/>
      <c r="I1116" s="56"/>
      <c r="J1116" s="56"/>
      <c r="K1116" s="67"/>
      <c r="L1116" s="62">
        <v>1116</v>
      </c>
      <c r="M1116" s="62" t="b">
        <f t="shared" si="17"/>
        <v>1</v>
      </c>
      <c r="N1116" s="63"/>
    </row>
    <row r="1117" spans="1:14" x14ac:dyDescent="0.35">
      <c r="A1117" t="s">
        <v>1306</v>
      </c>
      <c r="B1117" t="s">
        <v>1324</v>
      </c>
      <c r="C1117" s="53"/>
      <c r="D1117" s="54"/>
      <c r="E1117" s="53"/>
      <c r="F1117" s="55"/>
      <c r="G1117" s="53"/>
      <c r="H1117" s="57"/>
      <c r="I1117" s="56"/>
      <c r="J1117" s="56"/>
      <c r="K1117" s="67"/>
      <c r="L1117" s="62">
        <v>1117</v>
      </c>
      <c r="M1117" s="62" t="b">
        <f t="shared" si="17"/>
        <v>1</v>
      </c>
      <c r="N1117" s="63"/>
    </row>
    <row r="1118" spans="1:14" x14ac:dyDescent="0.35">
      <c r="A1118" t="s">
        <v>1090</v>
      </c>
      <c r="B1118" t="s">
        <v>1325</v>
      </c>
      <c r="C1118" s="53"/>
      <c r="D1118" s="54"/>
      <c r="E1118" s="53"/>
      <c r="F1118" s="55"/>
      <c r="G1118" s="53"/>
      <c r="H1118" s="57"/>
      <c r="I1118" s="56"/>
      <c r="J1118" s="56"/>
      <c r="K1118" s="67"/>
      <c r="L1118" s="62">
        <v>1118</v>
      </c>
      <c r="M1118" s="62" t="b">
        <f t="shared" si="17"/>
        <v>1</v>
      </c>
      <c r="N1118" s="63"/>
    </row>
    <row r="1119" spans="1:14" x14ac:dyDescent="0.35">
      <c r="A1119" t="s">
        <v>1326</v>
      </c>
      <c r="B1119" t="s">
        <v>259</v>
      </c>
      <c r="C1119" s="53"/>
      <c r="D1119" s="54"/>
      <c r="E1119" s="53"/>
      <c r="F1119" s="55"/>
      <c r="G1119" s="53"/>
      <c r="H1119" s="57"/>
      <c r="I1119" s="56"/>
      <c r="J1119" s="56"/>
      <c r="K1119" s="67"/>
      <c r="L1119" s="62">
        <v>1119</v>
      </c>
      <c r="M1119" s="62" t="b">
        <f t="shared" si="17"/>
        <v>1</v>
      </c>
      <c r="N1119" s="63"/>
    </row>
    <row r="1120" spans="1:14" x14ac:dyDescent="0.35">
      <c r="A1120" t="s">
        <v>1327</v>
      </c>
      <c r="B1120" t="s">
        <v>1328</v>
      </c>
      <c r="C1120" s="53"/>
      <c r="D1120" s="54"/>
      <c r="E1120" s="53"/>
      <c r="F1120" s="55"/>
      <c r="G1120" s="53"/>
      <c r="H1120" s="57"/>
      <c r="I1120" s="56"/>
      <c r="J1120" s="56"/>
      <c r="K1120" s="67"/>
      <c r="L1120" s="62">
        <v>1120</v>
      </c>
      <c r="M1120" s="62" t="b">
        <f t="shared" si="17"/>
        <v>1</v>
      </c>
      <c r="N1120" s="63"/>
    </row>
    <row r="1121" spans="1:14" x14ac:dyDescent="0.35">
      <c r="A1121" t="s">
        <v>1327</v>
      </c>
      <c r="B1121" t="s">
        <v>740</v>
      </c>
      <c r="C1121" s="53"/>
      <c r="D1121" s="54"/>
      <c r="E1121" s="53"/>
      <c r="F1121" s="55"/>
      <c r="G1121" s="53"/>
      <c r="H1121" s="57"/>
      <c r="I1121" s="56"/>
      <c r="J1121" s="56"/>
      <c r="K1121" s="67"/>
      <c r="L1121" s="62">
        <v>1121</v>
      </c>
      <c r="M1121" s="62" t="b">
        <f t="shared" si="17"/>
        <v>1</v>
      </c>
      <c r="N1121" s="63"/>
    </row>
    <row r="1122" spans="1:14" x14ac:dyDescent="0.35">
      <c r="A1122" t="s">
        <v>447</v>
      </c>
      <c r="B1122" t="s">
        <v>559</v>
      </c>
      <c r="C1122" s="53"/>
      <c r="D1122" s="54"/>
      <c r="E1122" s="53"/>
      <c r="F1122" s="55"/>
      <c r="G1122" s="53"/>
      <c r="H1122" s="57"/>
      <c r="I1122" s="56"/>
      <c r="J1122" s="56"/>
      <c r="K1122" s="67"/>
      <c r="L1122" s="62">
        <v>1122</v>
      </c>
      <c r="M1122" s="62" t="b">
        <f t="shared" si="17"/>
        <v>1</v>
      </c>
      <c r="N1122" s="63"/>
    </row>
    <row r="1123" spans="1:14" x14ac:dyDescent="0.35">
      <c r="A1123" t="s">
        <v>1218</v>
      </c>
      <c r="B1123" t="s">
        <v>259</v>
      </c>
      <c r="C1123" s="53"/>
      <c r="D1123" s="54"/>
      <c r="E1123" s="53"/>
      <c r="F1123" s="55"/>
      <c r="G1123" s="53"/>
      <c r="H1123" s="57"/>
      <c r="I1123" s="56"/>
      <c r="J1123" s="56"/>
      <c r="K1123" s="67"/>
      <c r="L1123" s="62">
        <v>1123</v>
      </c>
      <c r="M1123" s="62" t="b">
        <f t="shared" si="17"/>
        <v>1</v>
      </c>
      <c r="N1123" s="63"/>
    </row>
    <row r="1124" spans="1:14" x14ac:dyDescent="0.35">
      <c r="A1124" t="s">
        <v>1329</v>
      </c>
      <c r="B1124" t="s">
        <v>905</v>
      </c>
      <c r="C1124" s="53"/>
      <c r="D1124" s="54"/>
      <c r="E1124" s="53"/>
      <c r="F1124" s="55"/>
      <c r="G1124" s="53"/>
      <c r="H1124" s="57"/>
      <c r="I1124" s="56"/>
      <c r="J1124" s="56"/>
      <c r="K1124" s="67"/>
      <c r="L1124" s="62">
        <v>1124</v>
      </c>
      <c r="M1124" s="62" t="b">
        <f t="shared" si="17"/>
        <v>1</v>
      </c>
      <c r="N1124" s="63"/>
    </row>
    <row r="1125" spans="1:14" x14ac:dyDescent="0.35">
      <c r="A1125" t="s">
        <v>1330</v>
      </c>
      <c r="B1125" t="s">
        <v>765</v>
      </c>
      <c r="C1125" s="53"/>
      <c r="D1125" s="54"/>
      <c r="E1125" s="53"/>
      <c r="F1125" s="55"/>
      <c r="G1125" s="53"/>
      <c r="H1125" s="57"/>
      <c r="I1125" s="56"/>
      <c r="J1125" s="56"/>
      <c r="K1125" s="67"/>
      <c r="L1125" s="62">
        <v>1125</v>
      </c>
      <c r="M1125" s="62" t="b">
        <f t="shared" si="17"/>
        <v>1</v>
      </c>
      <c r="N1125" s="63"/>
    </row>
    <row r="1126" spans="1:14" x14ac:dyDescent="0.35">
      <c r="A1126" t="s">
        <v>1330</v>
      </c>
      <c r="B1126" t="s">
        <v>1331</v>
      </c>
      <c r="C1126" s="53"/>
      <c r="D1126" s="54"/>
      <c r="E1126" s="53"/>
      <c r="F1126" s="55"/>
      <c r="G1126" s="53"/>
      <c r="H1126" s="57"/>
      <c r="I1126" s="56"/>
      <c r="J1126" s="56"/>
      <c r="K1126" s="67"/>
      <c r="L1126" s="62">
        <v>1126</v>
      </c>
      <c r="M1126" s="62" t="b">
        <f t="shared" si="17"/>
        <v>1</v>
      </c>
      <c r="N1126" s="63"/>
    </row>
    <row r="1127" spans="1:14" x14ac:dyDescent="0.35">
      <c r="A1127" t="s">
        <v>1332</v>
      </c>
      <c r="B1127" t="s">
        <v>259</v>
      </c>
      <c r="C1127" s="53"/>
      <c r="D1127" s="54"/>
      <c r="E1127" s="53"/>
      <c r="F1127" s="55"/>
      <c r="G1127" s="53"/>
      <c r="H1127" s="57"/>
      <c r="I1127" s="56"/>
      <c r="J1127" s="56"/>
      <c r="K1127" s="67"/>
      <c r="L1127" s="62">
        <v>1127</v>
      </c>
      <c r="M1127" s="62" t="b">
        <f t="shared" si="17"/>
        <v>1</v>
      </c>
      <c r="N1127" s="63"/>
    </row>
    <row r="1128" spans="1:14" x14ac:dyDescent="0.35">
      <c r="A1128" t="s">
        <v>1333</v>
      </c>
      <c r="B1128" t="s">
        <v>283</v>
      </c>
      <c r="C1128" s="53"/>
      <c r="D1128" s="54"/>
      <c r="E1128" s="53"/>
      <c r="F1128" s="55"/>
      <c r="G1128" s="53"/>
      <c r="H1128" s="57"/>
      <c r="I1128" s="56"/>
      <c r="J1128" s="56"/>
      <c r="K1128" s="67"/>
      <c r="L1128" s="62">
        <v>1128</v>
      </c>
      <c r="M1128" s="62" t="b">
        <f t="shared" si="17"/>
        <v>1</v>
      </c>
      <c r="N1128" s="63"/>
    </row>
    <row r="1129" spans="1:14" x14ac:dyDescent="0.35">
      <c r="A1129" t="s">
        <v>1333</v>
      </c>
      <c r="B1129" t="s">
        <v>576</v>
      </c>
      <c r="C1129" s="53"/>
      <c r="D1129" s="54"/>
      <c r="E1129" s="53"/>
      <c r="F1129" s="55"/>
      <c r="G1129" s="53"/>
      <c r="H1129" s="57"/>
      <c r="I1129" s="56"/>
      <c r="J1129" s="56"/>
      <c r="K1129" s="67"/>
      <c r="L1129" s="62">
        <v>1129</v>
      </c>
      <c r="M1129" s="62" t="b">
        <f t="shared" si="17"/>
        <v>1</v>
      </c>
      <c r="N1129" s="63"/>
    </row>
    <row r="1130" spans="1:14" x14ac:dyDescent="0.35">
      <c r="A1130" t="s">
        <v>1333</v>
      </c>
      <c r="B1130" t="s">
        <v>905</v>
      </c>
      <c r="C1130" s="53"/>
      <c r="D1130" s="54"/>
      <c r="E1130" s="53"/>
      <c r="F1130" s="55"/>
      <c r="G1130" s="53"/>
      <c r="H1130" s="57"/>
      <c r="I1130" s="56"/>
      <c r="J1130" s="56"/>
      <c r="K1130" s="67"/>
      <c r="L1130" s="62">
        <v>1130</v>
      </c>
      <c r="M1130" s="62" t="b">
        <f t="shared" si="17"/>
        <v>1</v>
      </c>
      <c r="N1130" s="63"/>
    </row>
    <row r="1131" spans="1:14" x14ac:dyDescent="0.35">
      <c r="A1131" t="s">
        <v>1334</v>
      </c>
      <c r="B1131" t="s">
        <v>635</v>
      </c>
      <c r="C1131" s="53"/>
      <c r="D1131" s="54"/>
      <c r="E1131" s="53"/>
      <c r="F1131" s="55"/>
      <c r="G1131" s="53"/>
      <c r="H1131" s="57"/>
      <c r="I1131" s="56"/>
      <c r="J1131" s="56"/>
      <c r="K1131" s="67"/>
      <c r="L1131" s="62">
        <v>1131</v>
      </c>
      <c r="M1131" s="62" t="b">
        <f t="shared" si="17"/>
        <v>1</v>
      </c>
      <c r="N1131" s="63"/>
    </row>
    <row r="1132" spans="1:14" x14ac:dyDescent="0.35">
      <c r="A1132" t="s">
        <v>1335</v>
      </c>
      <c r="B1132" t="s">
        <v>259</v>
      </c>
      <c r="C1132" s="53"/>
      <c r="D1132" s="54"/>
      <c r="E1132" s="53"/>
      <c r="F1132" s="55"/>
      <c r="G1132" s="53"/>
      <c r="H1132" s="57"/>
      <c r="I1132" s="56"/>
      <c r="J1132" s="56"/>
      <c r="K1132" s="67"/>
      <c r="L1132" s="62">
        <v>1132</v>
      </c>
      <c r="M1132" s="62" t="b">
        <f t="shared" si="17"/>
        <v>1</v>
      </c>
      <c r="N1132" s="63"/>
    </row>
    <row r="1133" spans="1:14" x14ac:dyDescent="0.35">
      <c r="A1133" t="s">
        <v>614</v>
      </c>
      <c r="B1133" t="s">
        <v>615</v>
      </c>
      <c r="C1133" s="53"/>
      <c r="D1133" s="54"/>
      <c r="E1133" s="53"/>
      <c r="F1133" s="55"/>
      <c r="G1133" s="53"/>
      <c r="H1133" s="57"/>
      <c r="I1133" s="56"/>
      <c r="J1133" s="56"/>
      <c r="K1133" s="67"/>
      <c r="L1133" s="62">
        <v>1133</v>
      </c>
      <c r="M1133" s="62" t="b">
        <f t="shared" si="17"/>
        <v>1</v>
      </c>
      <c r="N1133" s="63"/>
    </row>
    <row r="1134" spans="1:14" x14ac:dyDescent="0.35">
      <c r="A1134" t="s">
        <v>1336</v>
      </c>
      <c r="B1134" t="s">
        <v>1337</v>
      </c>
      <c r="C1134" s="53"/>
      <c r="D1134" s="54"/>
      <c r="E1134" s="53"/>
      <c r="F1134" s="55"/>
      <c r="G1134" s="53"/>
      <c r="H1134" s="57"/>
      <c r="I1134" s="56"/>
      <c r="J1134" s="56"/>
      <c r="K1134" s="67"/>
      <c r="L1134" s="62">
        <v>1134</v>
      </c>
      <c r="M1134" s="62" t="b">
        <f t="shared" si="17"/>
        <v>1</v>
      </c>
      <c r="N1134" s="63"/>
    </row>
    <row r="1135" spans="1:14" x14ac:dyDescent="0.35">
      <c r="A1135" t="s">
        <v>1336</v>
      </c>
      <c r="B1135" t="s">
        <v>1216</v>
      </c>
      <c r="C1135" s="53"/>
      <c r="D1135" s="54"/>
      <c r="E1135" s="53"/>
      <c r="F1135" s="55"/>
      <c r="G1135" s="53"/>
      <c r="H1135" s="57"/>
      <c r="I1135" s="56"/>
      <c r="J1135" s="56"/>
      <c r="K1135" s="67"/>
      <c r="L1135" s="62">
        <v>1135</v>
      </c>
      <c r="M1135" s="62" t="b">
        <f t="shared" si="17"/>
        <v>1</v>
      </c>
      <c r="N1135" s="63"/>
    </row>
    <row r="1136" spans="1:14" x14ac:dyDescent="0.35">
      <c r="A1136" t="s">
        <v>1336</v>
      </c>
      <c r="B1136" t="s">
        <v>1338</v>
      </c>
      <c r="C1136" s="53"/>
      <c r="D1136" s="54"/>
      <c r="E1136" s="53"/>
      <c r="F1136" s="55"/>
      <c r="G1136" s="53"/>
      <c r="H1136" s="57"/>
      <c r="I1136" s="56"/>
      <c r="J1136" s="56"/>
      <c r="K1136" s="67"/>
      <c r="L1136" s="62">
        <v>1136</v>
      </c>
      <c r="M1136" s="62" t="b">
        <f t="shared" si="17"/>
        <v>1</v>
      </c>
      <c r="N1136" s="63"/>
    </row>
    <row r="1137" spans="1:14" x14ac:dyDescent="0.35">
      <c r="A1137" t="s">
        <v>1336</v>
      </c>
      <c r="B1137" t="s">
        <v>1217</v>
      </c>
      <c r="C1137" s="53"/>
      <c r="D1137" s="54"/>
      <c r="E1137" s="53"/>
      <c r="F1137" s="55"/>
      <c r="G1137" s="53"/>
      <c r="H1137" s="57"/>
      <c r="I1137" s="56"/>
      <c r="J1137" s="56"/>
      <c r="K1137" s="67"/>
      <c r="L1137" s="62">
        <v>1137</v>
      </c>
      <c r="M1137" s="62" t="b">
        <f t="shared" si="17"/>
        <v>1</v>
      </c>
      <c r="N1137" s="63"/>
    </row>
    <row r="1138" spans="1:14" x14ac:dyDescent="0.35">
      <c r="A1138" t="s">
        <v>1339</v>
      </c>
      <c r="B1138" t="s">
        <v>1340</v>
      </c>
      <c r="C1138" s="53"/>
      <c r="D1138" s="54"/>
      <c r="E1138" s="53"/>
      <c r="F1138" s="55"/>
      <c r="G1138" s="53"/>
      <c r="H1138" s="57"/>
      <c r="I1138" s="56"/>
      <c r="J1138" s="56"/>
      <c r="K1138" s="67"/>
      <c r="L1138" s="62">
        <v>1138</v>
      </c>
      <c r="M1138" s="62" t="b">
        <f t="shared" si="17"/>
        <v>1</v>
      </c>
      <c r="N1138" s="63"/>
    </row>
    <row r="1139" spans="1:14" x14ac:dyDescent="0.35">
      <c r="A1139" t="s">
        <v>1339</v>
      </c>
      <c r="B1139" t="s">
        <v>177</v>
      </c>
      <c r="C1139" s="53"/>
      <c r="D1139" s="54"/>
      <c r="E1139" s="53"/>
      <c r="F1139" s="55"/>
      <c r="G1139" s="53"/>
      <c r="H1139" s="57"/>
      <c r="I1139" s="56"/>
      <c r="J1139" s="56"/>
      <c r="K1139" s="67"/>
      <c r="L1139" s="62">
        <v>1139</v>
      </c>
      <c r="M1139" s="62" t="b">
        <f t="shared" si="17"/>
        <v>1</v>
      </c>
      <c r="N1139" s="63"/>
    </row>
    <row r="1140" spans="1:14" x14ac:dyDescent="0.35">
      <c r="A1140" t="s">
        <v>1341</v>
      </c>
      <c r="B1140" t="s">
        <v>259</v>
      </c>
      <c r="C1140" s="53"/>
      <c r="D1140" s="54"/>
      <c r="E1140" s="53"/>
      <c r="F1140" s="55"/>
      <c r="G1140" s="53"/>
      <c r="H1140" s="57"/>
      <c r="I1140" s="56"/>
      <c r="J1140" s="56"/>
      <c r="K1140" s="67"/>
      <c r="L1140" s="62">
        <v>1140</v>
      </c>
      <c r="M1140" s="62" t="b">
        <f t="shared" si="17"/>
        <v>1</v>
      </c>
      <c r="N1140" s="63"/>
    </row>
    <row r="1141" spans="1:14" x14ac:dyDescent="0.35">
      <c r="A1141" t="s">
        <v>1342</v>
      </c>
      <c r="B1141" t="s">
        <v>259</v>
      </c>
      <c r="C1141" s="53"/>
      <c r="D1141" s="54"/>
      <c r="E1141" s="53"/>
      <c r="F1141" s="55"/>
      <c r="G1141" s="53"/>
      <c r="H1141" s="57"/>
      <c r="I1141" s="56"/>
      <c r="J1141" s="56"/>
      <c r="K1141" s="67"/>
      <c r="L1141" s="62">
        <v>1141</v>
      </c>
      <c r="M1141" s="62" t="b">
        <f t="shared" si="17"/>
        <v>1</v>
      </c>
      <c r="N1141" s="63"/>
    </row>
    <row r="1142" spans="1:14" x14ac:dyDescent="0.35">
      <c r="A1142" t="s">
        <v>1343</v>
      </c>
      <c r="B1142" t="s">
        <v>259</v>
      </c>
      <c r="C1142" s="53"/>
      <c r="D1142" s="54"/>
      <c r="E1142" s="53"/>
      <c r="F1142" s="55"/>
      <c r="G1142" s="53"/>
      <c r="H1142" s="57"/>
      <c r="I1142" s="56"/>
      <c r="J1142" s="56"/>
      <c r="K1142" s="67"/>
      <c r="L1142" s="62">
        <v>1142</v>
      </c>
      <c r="M1142" s="62" t="b">
        <f t="shared" si="17"/>
        <v>1</v>
      </c>
      <c r="N1142" s="63"/>
    </row>
    <row r="1143" spans="1:14" x14ac:dyDescent="0.35">
      <c r="A1143" t="s">
        <v>1344</v>
      </c>
      <c r="B1143" t="s">
        <v>430</v>
      </c>
      <c r="C1143" s="53"/>
      <c r="D1143" s="54"/>
      <c r="E1143" s="53"/>
      <c r="F1143" s="55"/>
      <c r="G1143" s="53"/>
      <c r="H1143" s="57"/>
      <c r="I1143" s="56"/>
      <c r="J1143" s="56"/>
      <c r="K1143" s="67"/>
      <c r="L1143" s="62">
        <v>1143</v>
      </c>
      <c r="M1143" s="62" t="b">
        <f t="shared" si="17"/>
        <v>1</v>
      </c>
      <c r="N1143" s="63"/>
    </row>
    <row r="1144" spans="1:14" x14ac:dyDescent="0.35">
      <c r="A1144" t="s">
        <v>1344</v>
      </c>
      <c r="B1144" t="s">
        <v>1345</v>
      </c>
      <c r="C1144" s="53"/>
      <c r="D1144" s="54"/>
      <c r="E1144" s="53"/>
      <c r="F1144" s="55"/>
      <c r="G1144" s="53"/>
      <c r="H1144" s="57"/>
      <c r="I1144" s="56"/>
      <c r="J1144" s="56"/>
      <c r="K1144" s="67"/>
      <c r="L1144" s="62">
        <v>1144</v>
      </c>
      <c r="M1144" s="62" t="b">
        <f t="shared" si="17"/>
        <v>1</v>
      </c>
      <c r="N1144" s="63"/>
    </row>
    <row r="1145" spans="1:14" x14ac:dyDescent="0.35">
      <c r="A1145" t="s">
        <v>1344</v>
      </c>
      <c r="B1145" t="s">
        <v>259</v>
      </c>
      <c r="C1145" s="53"/>
      <c r="D1145" s="54"/>
      <c r="E1145" s="53"/>
      <c r="F1145" s="55"/>
      <c r="G1145" s="53"/>
      <c r="H1145" s="57"/>
      <c r="I1145" s="56"/>
      <c r="J1145" s="56"/>
      <c r="K1145" s="67"/>
      <c r="L1145" s="62">
        <v>1145</v>
      </c>
      <c r="M1145" s="62" t="b">
        <f t="shared" si="17"/>
        <v>1</v>
      </c>
      <c r="N1145" s="63"/>
    </row>
    <row r="1146" spans="1:14" x14ac:dyDescent="0.35">
      <c r="A1146" t="s">
        <v>1344</v>
      </c>
      <c r="B1146" t="s">
        <v>1346</v>
      </c>
      <c r="C1146" s="53"/>
      <c r="D1146" s="54"/>
      <c r="E1146" s="53"/>
      <c r="F1146" s="55"/>
      <c r="G1146" s="53"/>
      <c r="H1146" s="57"/>
      <c r="I1146" s="56"/>
      <c r="J1146" s="56"/>
      <c r="K1146" s="67"/>
      <c r="L1146" s="62">
        <v>1146</v>
      </c>
      <c r="M1146" s="62" t="b">
        <f t="shared" si="17"/>
        <v>1</v>
      </c>
      <c r="N1146" s="63"/>
    </row>
    <row r="1147" spans="1:14" x14ac:dyDescent="0.35">
      <c r="A1147" t="s">
        <v>1344</v>
      </c>
      <c r="B1147" t="s">
        <v>1347</v>
      </c>
      <c r="C1147" s="53"/>
      <c r="D1147" s="54"/>
      <c r="E1147" s="53"/>
      <c r="F1147" s="55"/>
      <c r="G1147" s="53"/>
      <c r="H1147" s="57"/>
      <c r="I1147" s="56"/>
      <c r="J1147" s="56"/>
      <c r="K1147" s="67"/>
      <c r="L1147" s="62">
        <v>1147</v>
      </c>
      <c r="M1147" s="62" t="b">
        <f t="shared" si="17"/>
        <v>1</v>
      </c>
      <c r="N1147" s="63"/>
    </row>
    <row r="1148" spans="1:14" x14ac:dyDescent="0.35">
      <c r="A1148" t="s">
        <v>1348</v>
      </c>
      <c r="B1148" t="s">
        <v>1349</v>
      </c>
      <c r="C1148" s="53"/>
      <c r="D1148" s="54"/>
      <c r="E1148" s="53"/>
      <c r="F1148" s="55"/>
      <c r="G1148" s="53"/>
      <c r="H1148" s="57"/>
      <c r="I1148" s="56"/>
      <c r="J1148" s="56"/>
      <c r="K1148" s="67"/>
      <c r="L1148" s="62">
        <v>1148</v>
      </c>
      <c r="M1148" s="62" t="b">
        <f t="shared" si="17"/>
        <v>1</v>
      </c>
      <c r="N1148" s="63"/>
    </row>
    <row r="1149" spans="1:14" x14ac:dyDescent="0.35">
      <c r="A1149" t="s">
        <v>1206</v>
      </c>
      <c r="B1149" t="s">
        <v>1350</v>
      </c>
      <c r="C1149" s="53"/>
      <c r="D1149" s="54"/>
      <c r="E1149" s="53"/>
      <c r="F1149" s="55"/>
      <c r="G1149" s="53"/>
      <c r="H1149" s="57"/>
      <c r="I1149" s="56"/>
      <c r="J1149" s="56"/>
      <c r="K1149" s="67"/>
      <c r="L1149" s="62">
        <v>1149</v>
      </c>
      <c r="M1149" s="62" t="b">
        <f t="shared" si="17"/>
        <v>1</v>
      </c>
      <c r="N1149" s="63"/>
    </row>
    <row r="1150" spans="1:14" x14ac:dyDescent="0.35">
      <c r="A1150" t="s">
        <v>1206</v>
      </c>
      <c r="B1150" t="s">
        <v>285</v>
      </c>
      <c r="C1150" s="53"/>
      <c r="D1150" s="54"/>
      <c r="E1150" s="53"/>
      <c r="F1150" s="55"/>
      <c r="G1150" s="53"/>
      <c r="H1150" s="57"/>
      <c r="I1150" s="56"/>
      <c r="J1150" s="56"/>
      <c r="K1150" s="67"/>
      <c r="L1150" s="62">
        <v>1150</v>
      </c>
      <c r="M1150" s="62" t="b">
        <f t="shared" si="17"/>
        <v>1</v>
      </c>
      <c r="N1150" s="63"/>
    </row>
    <row r="1151" spans="1:14" x14ac:dyDescent="0.35">
      <c r="A1151" t="s">
        <v>1351</v>
      </c>
      <c r="B1151" t="s">
        <v>1352</v>
      </c>
      <c r="C1151" s="53"/>
      <c r="D1151" s="54"/>
      <c r="E1151" s="53"/>
      <c r="F1151" s="55"/>
      <c r="G1151" s="53"/>
      <c r="H1151" s="57"/>
      <c r="I1151" s="56"/>
      <c r="J1151" s="56"/>
      <c r="K1151" s="67"/>
      <c r="L1151" s="62">
        <v>1151</v>
      </c>
      <c r="M1151" s="62" t="b">
        <f t="shared" si="17"/>
        <v>1</v>
      </c>
      <c r="N1151" s="63"/>
    </row>
    <row r="1152" spans="1:14" x14ac:dyDescent="0.35">
      <c r="A1152" t="s">
        <v>1351</v>
      </c>
      <c r="B1152" t="s">
        <v>1353</v>
      </c>
      <c r="C1152" s="53"/>
      <c r="D1152" s="54"/>
      <c r="E1152" s="53"/>
      <c r="F1152" s="55"/>
      <c r="G1152" s="53"/>
      <c r="H1152" s="57"/>
      <c r="I1152" s="56"/>
      <c r="J1152" s="56"/>
      <c r="K1152" s="67"/>
      <c r="L1152" s="62">
        <v>1152</v>
      </c>
      <c r="M1152" s="62" t="b">
        <f t="shared" si="17"/>
        <v>1</v>
      </c>
      <c r="N1152" s="63"/>
    </row>
    <row r="1153" spans="1:14" x14ac:dyDescent="0.35">
      <c r="A1153" t="s">
        <v>1351</v>
      </c>
      <c r="B1153" t="s">
        <v>1354</v>
      </c>
      <c r="C1153" s="53"/>
      <c r="D1153" s="54"/>
      <c r="E1153" s="53"/>
      <c r="F1153" s="55"/>
      <c r="G1153" s="53"/>
      <c r="H1153" s="57"/>
      <c r="I1153" s="56"/>
      <c r="J1153" s="56"/>
      <c r="K1153" s="67"/>
      <c r="L1153" s="62">
        <v>1153</v>
      </c>
      <c r="M1153" s="62" t="b">
        <f t="shared" si="17"/>
        <v>1</v>
      </c>
      <c r="N1153" s="63"/>
    </row>
    <row r="1154" spans="1:14" x14ac:dyDescent="0.35">
      <c r="A1154" t="s">
        <v>1355</v>
      </c>
      <c r="B1154" t="s">
        <v>1356</v>
      </c>
      <c r="C1154" s="53"/>
      <c r="D1154" s="54"/>
      <c r="E1154" s="53"/>
      <c r="F1154" s="55"/>
      <c r="G1154" s="53"/>
      <c r="H1154" s="57"/>
      <c r="I1154" s="56"/>
      <c r="J1154" s="56"/>
      <c r="K1154" s="67"/>
      <c r="L1154" s="62">
        <v>1154</v>
      </c>
      <c r="M1154" s="62" t="b">
        <f t="shared" si="17"/>
        <v>1</v>
      </c>
      <c r="N1154" s="63"/>
    </row>
    <row r="1155" spans="1:14" x14ac:dyDescent="0.35">
      <c r="A1155" t="s">
        <v>1355</v>
      </c>
      <c r="B1155" t="s">
        <v>1357</v>
      </c>
      <c r="C1155" s="53"/>
      <c r="D1155" s="54"/>
      <c r="E1155" s="53"/>
      <c r="F1155" s="55"/>
      <c r="G1155" s="53"/>
      <c r="H1155" s="57"/>
      <c r="I1155" s="56"/>
      <c r="J1155" s="56"/>
      <c r="K1155" s="67"/>
      <c r="L1155" s="62">
        <v>1155</v>
      </c>
      <c r="M1155" s="62" t="b">
        <f t="shared" ref="M1155:M1218" si="18" xml:space="preserve"> IF(AND(TRUE), TRUE, FALSE)</f>
        <v>1</v>
      </c>
      <c r="N1155" s="63"/>
    </row>
    <row r="1156" spans="1:14" x14ac:dyDescent="0.35">
      <c r="A1156" t="s">
        <v>1355</v>
      </c>
      <c r="B1156" t="s">
        <v>1358</v>
      </c>
      <c r="C1156" s="53"/>
      <c r="D1156" s="54"/>
      <c r="E1156" s="53"/>
      <c r="F1156" s="55"/>
      <c r="G1156" s="53"/>
      <c r="H1156" s="57"/>
      <c r="I1156" s="56"/>
      <c r="J1156" s="56"/>
      <c r="K1156" s="67"/>
      <c r="L1156" s="62">
        <v>1156</v>
      </c>
      <c r="M1156" s="62" t="b">
        <f t="shared" si="18"/>
        <v>1</v>
      </c>
      <c r="N1156" s="63"/>
    </row>
    <row r="1157" spans="1:14" x14ac:dyDescent="0.35">
      <c r="A1157" t="s">
        <v>1139</v>
      </c>
      <c r="B1157" t="s">
        <v>1359</v>
      </c>
      <c r="C1157" s="53"/>
      <c r="D1157" s="54"/>
      <c r="E1157" s="53"/>
      <c r="F1157" s="55"/>
      <c r="G1157" s="53"/>
      <c r="H1157" s="57"/>
      <c r="I1157" s="56"/>
      <c r="J1157" s="56"/>
      <c r="K1157" s="67"/>
      <c r="L1157" s="62">
        <v>1157</v>
      </c>
      <c r="M1157" s="62" t="b">
        <f t="shared" si="18"/>
        <v>1</v>
      </c>
      <c r="N1157" s="63"/>
    </row>
    <row r="1158" spans="1:14" x14ac:dyDescent="0.35">
      <c r="A1158" t="s">
        <v>1360</v>
      </c>
      <c r="B1158" t="s">
        <v>1361</v>
      </c>
      <c r="C1158" s="53"/>
      <c r="D1158" s="54"/>
      <c r="E1158" s="53"/>
      <c r="F1158" s="55"/>
      <c r="G1158" s="53"/>
      <c r="H1158" s="57"/>
      <c r="I1158" s="56"/>
      <c r="J1158" s="56"/>
      <c r="K1158" s="67"/>
      <c r="L1158" s="62">
        <v>1158</v>
      </c>
      <c r="M1158" s="62" t="b">
        <f t="shared" si="18"/>
        <v>1</v>
      </c>
      <c r="N1158" s="63"/>
    </row>
    <row r="1159" spans="1:14" x14ac:dyDescent="0.35">
      <c r="A1159" t="s">
        <v>1362</v>
      </c>
      <c r="B1159" t="s">
        <v>259</v>
      </c>
      <c r="C1159" s="53"/>
      <c r="D1159" s="54"/>
      <c r="E1159" s="53"/>
      <c r="F1159" s="55"/>
      <c r="G1159" s="53"/>
      <c r="H1159" s="57"/>
      <c r="I1159" s="56"/>
      <c r="J1159" s="56"/>
      <c r="K1159" s="67"/>
      <c r="L1159" s="62">
        <v>1159</v>
      </c>
      <c r="M1159" s="62" t="b">
        <f t="shared" si="18"/>
        <v>1</v>
      </c>
      <c r="N1159" s="63"/>
    </row>
    <row r="1160" spans="1:14" x14ac:dyDescent="0.35">
      <c r="A1160" t="s">
        <v>1363</v>
      </c>
      <c r="B1160" t="s">
        <v>1040</v>
      </c>
      <c r="C1160" s="53"/>
      <c r="D1160" s="54"/>
      <c r="E1160" s="53"/>
      <c r="F1160" s="55"/>
      <c r="G1160" s="53"/>
      <c r="H1160" s="57"/>
      <c r="I1160" s="56"/>
      <c r="J1160" s="56"/>
      <c r="K1160" s="67"/>
      <c r="L1160" s="62">
        <v>1160</v>
      </c>
      <c r="M1160" s="62" t="b">
        <f t="shared" si="18"/>
        <v>1</v>
      </c>
      <c r="N1160" s="63"/>
    </row>
    <row r="1161" spans="1:14" x14ac:dyDescent="0.35">
      <c r="A1161" t="s">
        <v>1363</v>
      </c>
      <c r="B1161" t="s">
        <v>259</v>
      </c>
      <c r="C1161" s="53"/>
      <c r="D1161" s="54"/>
      <c r="E1161" s="53"/>
      <c r="F1161" s="55"/>
      <c r="G1161" s="53"/>
      <c r="H1161" s="57"/>
      <c r="I1161" s="56"/>
      <c r="J1161" s="56"/>
      <c r="K1161" s="67"/>
      <c r="L1161" s="62">
        <v>1161</v>
      </c>
      <c r="M1161" s="62" t="b">
        <f t="shared" si="18"/>
        <v>1</v>
      </c>
      <c r="N1161" s="63"/>
    </row>
    <row r="1162" spans="1:14" x14ac:dyDescent="0.35">
      <c r="A1162" t="s">
        <v>1364</v>
      </c>
      <c r="B1162" t="s">
        <v>190</v>
      </c>
      <c r="C1162" s="53"/>
      <c r="D1162" s="54"/>
      <c r="E1162" s="53"/>
      <c r="F1162" s="55"/>
      <c r="G1162" s="53"/>
      <c r="H1162" s="57"/>
      <c r="I1162" s="56"/>
      <c r="J1162" s="56"/>
      <c r="K1162" s="67"/>
      <c r="L1162" s="62">
        <v>1162</v>
      </c>
      <c r="M1162" s="62" t="b">
        <f t="shared" si="18"/>
        <v>1</v>
      </c>
      <c r="N1162" s="63"/>
    </row>
    <row r="1163" spans="1:14" x14ac:dyDescent="0.35">
      <c r="A1163" t="s">
        <v>1365</v>
      </c>
      <c r="B1163" t="s">
        <v>340</v>
      </c>
      <c r="C1163" s="53"/>
      <c r="D1163" s="54"/>
      <c r="E1163" s="53"/>
      <c r="F1163" s="55"/>
      <c r="G1163" s="53"/>
      <c r="H1163" s="57"/>
      <c r="I1163" s="56"/>
      <c r="J1163" s="56"/>
      <c r="K1163" s="67"/>
      <c r="L1163" s="62">
        <v>1163</v>
      </c>
      <c r="M1163" s="62" t="b">
        <f t="shared" si="18"/>
        <v>1</v>
      </c>
      <c r="N1163" s="63"/>
    </row>
    <row r="1164" spans="1:14" x14ac:dyDescent="0.35">
      <c r="A1164" t="s">
        <v>1365</v>
      </c>
      <c r="B1164" t="s">
        <v>1366</v>
      </c>
      <c r="C1164" s="53"/>
      <c r="D1164" s="54"/>
      <c r="E1164" s="53"/>
      <c r="F1164" s="55"/>
      <c r="G1164" s="53"/>
      <c r="H1164" s="57"/>
      <c r="I1164" s="56"/>
      <c r="J1164" s="56"/>
      <c r="K1164" s="67"/>
      <c r="L1164" s="62">
        <v>1164</v>
      </c>
      <c r="M1164" s="62" t="b">
        <f t="shared" si="18"/>
        <v>1</v>
      </c>
      <c r="N1164" s="63"/>
    </row>
    <row r="1165" spans="1:14" x14ac:dyDescent="0.35">
      <c r="A1165" t="s">
        <v>1365</v>
      </c>
      <c r="B1165" t="s">
        <v>1367</v>
      </c>
      <c r="C1165" s="53"/>
      <c r="D1165" s="54"/>
      <c r="E1165" s="53"/>
      <c r="F1165" s="55"/>
      <c r="G1165" s="53"/>
      <c r="H1165" s="57"/>
      <c r="I1165" s="56"/>
      <c r="J1165" s="56"/>
      <c r="K1165" s="67"/>
      <c r="L1165" s="62">
        <v>1165</v>
      </c>
      <c r="M1165" s="62" t="b">
        <f t="shared" si="18"/>
        <v>1</v>
      </c>
      <c r="N1165" s="63"/>
    </row>
    <row r="1166" spans="1:14" x14ac:dyDescent="0.35">
      <c r="A1166" t="s">
        <v>1365</v>
      </c>
      <c r="B1166" t="s">
        <v>227</v>
      </c>
      <c r="C1166" s="53"/>
      <c r="D1166" s="54"/>
      <c r="E1166" s="53"/>
      <c r="F1166" s="55"/>
      <c r="G1166" s="53"/>
      <c r="H1166" s="57"/>
      <c r="I1166" s="56"/>
      <c r="J1166" s="56"/>
      <c r="K1166" s="67"/>
      <c r="L1166" s="62">
        <v>1166</v>
      </c>
      <c r="M1166" s="62" t="b">
        <f t="shared" si="18"/>
        <v>1</v>
      </c>
      <c r="N1166" s="63"/>
    </row>
    <row r="1167" spans="1:14" x14ac:dyDescent="0.35">
      <c r="A1167" t="s">
        <v>1368</v>
      </c>
      <c r="B1167" t="s">
        <v>1369</v>
      </c>
      <c r="C1167" s="53"/>
      <c r="D1167" s="54"/>
      <c r="E1167" s="53"/>
      <c r="F1167" s="55"/>
      <c r="G1167" s="53"/>
      <c r="H1167" s="57"/>
      <c r="I1167" s="56"/>
      <c r="J1167" s="56"/>
      <c r="K1167" s="67"/>
      <c r="L1167" s="62">
        <v>1167</v>
      </c>
      <c r="M1167" s="62" t="b">
        <f t="shared" si="18"/>
        <v>1</v>
      </c>
      <c r="N1167" s="63"/>
    </row>
    <row r="1168" spans="1:14" x14ac:dyDescent="0.35">
      <c r="A1168" t="s">
        <v>1297</v>
      </c>
      <c r="B1168" t="s">
        <v>1370</v>
      </c>
      <c r="C1168" s="53"/>
      <c r="D1168" s="54"/>
      <c r="E1168" s="53"/>
      <c r="F1168" s="55"/>
      <c r="G1168" s="53"/>
      <c r="H1168" s="57"/>
      <c r="I1168" s="56"/>
      <c r="J1168" s="56"/>
      <c r="K1168" s="67"/>
      <c r="L1168" s="62">
        <v>1168</v>
      </c>
      <c r="M1168" s="62" t="b">
        <f t="shared" si="18"/>
        <v>1</v>
      </c>
      <c r="N1168" s="63"/>
    </row>
    <row r="1169" spans="1:14" x14ac:dyDescent="0.35">
      <c r="A1169" t="s">
        <v>1297</v>
      </c>
      <c r="B1169" t="s">
        <v>452</v>
      </c>
      <c r="C1169" s="53"/>
      <c r="D1169" s="54"/>
      <c r="E1169" s="53"/>
      <c r="F1169" s="55"/>
      <c r="G1169" s="53"/>
      <c r="H1169" s="57"/>
      <c r="I1169" s="56"/>
      <c r="J1169" s="56"/>
      <c r="K1169" s="67"/>
      <c r="L1169" s="62">
        <v>1169</v>
      </c>
      <c r="M1169" s="62" t="b">
        <f t="shared" si="18"/>
        <v>1</v>
      </c>
      <c r="N1169" s="63"/>
    </row>
    <row r="1170" spans="1:14" x14ac:dyDescent="0.35">
      <c r="A1170" t="s">
        <v>1297</v>
      </c>
      <c r="B1170" t="s">
        <v>1371</v>
      </c>
      <c r="C1170" s="53"/>
      <c r="D1170" s="54"/>
      <c r="E1170" s="53"/>
      <c r="F1170" s="55"/>
      <c r="G1170" s="53"/>
      <c r="H1170" s="57"/>
      <c r="I1170" s="56"/>
      <c r="J1170" s="56"/>
      <c r="K1170" s="67"/>
      <c r="L1170" s="62">
        <v>1170</v>
      </c>
      <c r="M1170" s="62" t="b">
        <f t="shared" si="18"/>
        <v>1</v>
      </c>
      <c r="N1170" s="63"/>
    </row>
    <row r="1171" spans="1:14" x14ac:dyDescent="0.35">
      <c r="A1171" t="s">
        <v>1372</v>
      </c>
      <c r="B1171" t="s">
        <v>1373</v>
      </c>
      <c r="C1171" s="53"/>
      <c r="D1171" s="54"/>
      <c r="E1171" s="53"/>
      <c r="F1171" s="55"/>
      <c r="G1171" s="53"/>
      <c r="H1171" s="57"/>
      <c r="I1171" s="56"/>
      <c r="J1171" s="56"/>
      <c r="K1171" s="67"/>
      <c r="L1171" s="62">
        <v>1171</v>
      </c>
      <c r="M1171" s="62" t="b">
        <f t="shared" si="18"/>
        <v>1</v>
      </c>
      <c r="N1171" s="63"/>
    </row>
    <row r="1172" spans="1:14" x14ac:dyDescent="0.35">
      <c r="A1172" t="s">
        <v>1372</v>
      </c>
      <c r="B1172" t="s">
        <v>1374</v>
      </c>
      <c r="C1172" s="53"/>
      <c r="D1172" s="54"/>
      <c r="E1172" s="53"/>
      <c r="F1172" s="55"/>
      <c r="G1172" s="53"/>
      <c r="H1172" s="57"/>
      <c r="I1172" s="56"/>
      <c r="J1172" s="56"/>
      <c r="K1172" s="67"/>
      <c r="L1172" s="62">
        <v>1172</v>
      </c>
      <c r="M1172" s="62" t="b">
        <f t="shared" si="18"/>
        <v>1</v>
      </c>
      <c r="N1172" s="63"/>
    </row>
    <row r="1173" spans="1:14" x14ac:dyDescent="0.35">
      <c r="A1173" t="s">
        <v>1372</v>
      </c>
      <c r="B1173" t="s">
        <v>1373</v>
      </c>
      <c r="C1173" s="53"/>
      <c r="D1173" s="54"/>
      <c r="E1173" s="53"/>
      <c r="F1173" s="55"/>
      <c r="G1173" s="53"/>
      <c r="H1173" s="57"/>
      <c r="I1173" s="56"/>
      <c r="J1173" s="56"/>
      <c r="K1173" s="67"/>
      <c r="L1173" s="62">
        <v>1173</v>
      </c>
      <c r="M1173" s="62" t="b">
        <f t="shared" si="18"/>
        <v>1</v>
      </c>
      <c r="N1173" s="63"/>
    </row>
    <row r="1174" spans="1:14" x14ac:dyDescent="0.35">
      <c r="A1174" t="s">
        <v>1372</v>
      </c>
      <c r="B1174" t="s">
        <v>1374</v>
      </c>
      <c r="C1174" s="53"/>
      <c r="D1174" s="54"/>
      <c r="E1174" s="53"/>
      <c r="F1174" s="55"/>
      <c r="G1174" s="53"/>
      <c r="H1174" s="57"/>
      <c r="I1174" s="56"/>
      <c r="J1174" s="56"/>
      <c r="K1174" s="67"/>
      <c r="L1174" s="62">
        <v>1174</v>
      </c>
      <c r="M1174" s="62" t="b">
        <f t="shared" si="18"/>
        <v>1</v>
      </c>
      <c r="N1174" s="63"/>
    </row>
    <row r="1175" spans="1:14" x14ac:dyDescent="0.35">
      <c r="A1175" t="s">
        <v>1372</v>
      </c>
      <c r="B1175" t="s">
        <v>1375</v>
      </c>
      <c r="C1175" s="53"/>
      <c r="D1175" s="54"/>
      <c r="E1175" s="53"/>
      <c r="F1175" s="55"/>
      <c r="G1175" s="53"/>
      <c r="H1175" s="57"/>
      <c r="I1175" s="56"/>
      <c r="J1175" s="56"/>
      <c r="K1175" s="67"/>
      <c r="L1175" s="62">
        <v>1175</v>
      </c>
      <c r="M1175" s="62" t="b">
        <f t="shared" si="18"/>
        <v>1</v>
      </c>
      <c r="N1175" s="63"/>
    </row>
    <row r="1176" spans="1:14" x14ac:dyDescent="0.35">
      <c r="A1176" t="s">
        <v>1376</v>
      </c>
      <c r="B1176" t="s">
        <v>1377</v>
      </c>
      <c r="C1176" s="53"/>
      <c r="D1176" s="54"/>
      <c r="E1176" s="53"/>
      <c r="F1176" s="55"/>
      <c r="G1176" s="53"/>
      <c r="H1176" s="57"/>
      <c r="I1176" s="56"/>
      <c r="J1176" s="56"/>
      <c r="K1176" s="67"/>
      <c r="L1176" s="62">
        <v>1176</v>
      </c>
      <c r="M1176" s="62" t="b">
        <f t="shared" si="18"/>
        <v>1</v>
      </c>
      <c r="N1176" s="63"/>
    </row>
    <row r="1177" spans="1:14" x14ac:dyDescent="0.35">
      <c r="A1177" t="s">
        <v>1378</v>
      </c>
      <c r="B1177" t="s">
        <v>259</v>
      </c>
      <c r="C1177" s="53"/>
      <c r="D1177" s="54"/>
      <c r="E1177" s="53"/>
      <c r="F1177" s="55"/>
      <c r="G1177" s="53"/>
      <c r="H1177" s="57"/>
      <c r="I1177" s="56"/>
      <c r="J1177" s="56"/>
      <c r="K1177" s="67"/>
      <c r="L1177" s="62">
        <v>1177</v>
      </c>
      <c r="M1177" s="62" t="b">
        <f t="shared" si="18"/>
        <v>1</v>
      </c>
      <c r="N1177" s="63"/>
    </row>
    <row r="1178" spans="1:14" x14ac:dyDescent="0.35">
      <c r="A1178" t="s">
        <v>1334</v>
      </c>
      <c r="B1178" t="s">
        <v>635</v>
      </c>
      <c r="C1178" s="53"/>
      <c r="D1178" s="54"/>
      <c r="E1178" s="53"/>
      <c r="F1178" s="55"/>
      <c r="G1178" s="53"/>
      <c r="H1178" s="57"/>
      <c r="I1178" s="56"/>
      <c r="J1178" s="56"/>
      <c r="K1178" s="67"/>
      <c r="L1178" s="62">
        <v>1178</v>
      </c>
      <c r="M1178" s="62" t="b">
        <f t="shared" si="18"/>
        <v>1</v>
      </c>
      <c r="N1178" s="63"/>
    </row>
    <row r="1179" spans="1:14" x14ac:dyDescent="0.35">
      <c r="A1179" t="s">
        <v>1379</v>
      </c>
      <c r="B1179" t="s">
        <v>1380</v>
      </c>
      <c r="C1179" s="53"/>
      <c r="D1179" s="54"/>
      <c r="E1179" s="53"/>
      <c r="F1179" s="55"/>
      <c r="G1179" s="53"/>
      <c r="H1179" s="57"/>
      <c r="I1179" s="56"/>
      <c r="J1179" s="56"/>
      <c r="K1179" s="67"/>
      <c r="L1179" s="62">
        <v>1179</v>
      </c>
      <c r="M1179" s="62" t="b">
        <f t="shared" si="18"/>
        <v>1</v>
      </c>
      <c r="N1179" s="63"/>
    </row>
    <row r="1180" spans="1:14" x14ac:dyDescent="0.35">
      <c r="A1180" t="s">
        <v>1381</v>
      </c>
      <c r="B1180" t="s">
        <v>1382</v>
      </c>
      <c r="C1180" s="53"/>
      <c r="D1180" s="54"/>
      <c r="E1180" s="53"/>
      <c r="F1180" s="55"/>
      <c r="G1180" s="53"/>
      <c r="H1180" s="57"/>
      <c r="I1180" s="56"/>
      <c r="J1180" s="56"/>
      <c r="K1180" s="67"/>
      <c r="L1180" s="62">
        <v>1180</v>
      </c>
      <c r="M1180" s="62" t="b">
        <f t="shared" si="18"/>
        <v>1</v>
      </c>
      <c r="N1180" s="63"/>
    </row>
    <row r="1181" spans="1:14" x14ac:dyDescent="0.35">
      <c r="A1181" t="s">
        <v>1383</v>
      </c>
      <c r="B1181" t="s">
        <v>711</v>
      </c>
      <c r="C1181" s="53"/>
      <c r="D1181" s="54"/>
      <c r="E1181" s="53"/>
      <c r="F1181" s="55"/>
      <c r="G1181" s="53"/>
      <c r="H1181" s="57"/>
      <c r="I1181" s="56"/>
      <c r="J1181" s="56"/>
      <c r="K1181" s="67"/>
      <c r="L1181" s="62">
        <v>1181</v>
      </c>
      <c r="M1181" s="62" t="b">
        <f t="shared" si="18"/>
        <v>1</v>
      </c>
      <c r="N1181" s="63"/>
    </row>
    <row r="1182" spans="1:14" x14ac:dyDescent="0.35">
      <c r="A1182" t="s">
        <v>1383</v>
      </c>
      <c r="B1182" t="s">
        <v>1384</v>
      </c>
      <c r="C1182" s="53"/>
      <c r="D1182" s="54"/>
      <c r="E1182" s="53"/>
      <c r="F1182" s="55"/>
      <c r="G1182" s="53"/>
      <c r="H1182" s="57"/>
      <c r="I1182" s="56"/>
      <c r="J1182" s="56"/>
      <c r="K1182" s="67"/>
      <c r="L1182" s="62">
        <v>1182</v>
      </c>
      <c r="M1182" s="62" t="b">
        <f t="shared" si="18"/>
        <v>1</v>
      </c>
      <c r="N1182" s="63"/>
    </row>
    <row r="1183" spans="1:14" x14ac:dyDescent="0.35">
      <c r="A1183" t="s">
        <v>1385</v>
      </c>
      <c r="B1183" t="s">
        <v>1386</v>
      </c>
      <c r="C1183" s="53"/>
      <c r="D1183" s="54"/>
      <c r="E1183" s="53"/>
      <c r="F1183" s="55"/>
      <c r="G1183" s="53"/>
      <c r="H1183" s="57"/>
      <c r="I1183" s="56"/>
      <c r="J1183" s="56"/>
      <c r="K1183" s="67"/>
      <c r="L1183" s="62">
        <v>1183</v>
      </c>
      <c r="M1183" s="62" t="b">
        <f t="shared" si="18"/>
        <v>1</v>
      </c>
      <c r="N1183" s="63"/>
    </row>
    <row r="1184" spans="1:14" x14ac:dyDescent="0.35">
      <c r="A1184" t="s">
        <v>1162</v>
      </c>
      <c r="B1184" t="s">
        <v>1387</v>
      </c>
      <c r="C1184" s="53"/>
      <c r="D1184" s="54"/>
      <c r="E1184" s="53"/>
      <c r="F1184" s="55"/>
      <c r="G1184" s="53"/>
      <c r="H1184" s="57"/>
      <c r="I1184" s="56"/>
      <c r="J1184" s="56"/>
      <c r="K1184" s="67"/>
      <c r="L1184" s="62">
        <v>1184</v>
      </c>
      <c r="M1184" s="62" t="b">
        <f t="shared" si="18"/>
        <v>1</v>
      </c>
      <c r="N1184" s="63"/>
    </row>
    <row r="1185" spans="1:14" x14ac:dyDescent="0.35">
      <c r="A1185" t="s">
        <v>1162</v>
      </c>
      <c r="B1185" t="s">
        <v>1388</v>
      </c>
      <c r="C1185" s="53"/>
      <c r="D1185" s="54"/>
      <c r="E1185" s="53"/>
      <c r="F1185" s="55"/>
      <c r="G1185" s="53"/>
      <c r="H1185" s="57"/>
      <c r="I1185" s="56"/>
      <c r="J1185" s="56"/>
      <c r="K1185" s="67"/>
      <c r="L1185" s="62">
        <v>1185</v>
      </c>
      <c r="M1185" s="62" t="b">
        <f t="shared" si="18"/>
        <v>1</v>
      </c>
      <c r="N1185" s="63"/>
    </row>
    <row r="1186" spans="1:14" x14ac:dyDescent="0.35">
      <c r="A1186" t="s">
        <v>1162</v>
      </c>
      <c r="B1186" t="s">
        <v>1084</v>
      </c>
      <c r="C1186" s="53"/>
      <c r="D1186" s="54"/>
      <c r="E1186" s="53"/>
      <c r="F1186" s="55"/>
      <c r="G1186" s="53"/>
      <c r="H1186" s="57"/>
      <c r="I1186" s="56"/>
      <c r="J1186" s="56"/>
      <c r="K1186" s="67"/>
      <c r="L1186" s="62">
        <v>1186</v>
      </c>
      <c r="M1186" s="62" t="b">
        <f t="shared" si="18"/>
        <v>1</v>
      </c>
      <c r="N1186" s="63"/>
    </row>
    <row r="1187" spans="1:14" x14ac:dyDescent="0.35">
      <c r="A1187" t="s">
        <v>1389</v>
      </c>
      <c r="B1187" t="s">
        <v>259</v>
      </c>
      <c r="C1187" s="53"/>
      <c r="D1187" s="54"/>
      <c r="E1187" s="53"/>
      <c r="F1187" s="55"/>
      <c r="G1187" s="53"/>
      <c r="H1187" s="57"/>
      <c r="I1187" s="56"/>
      <c r="J1187" s="56"/>
      <c r="K1187" s="67"/>
      <c r="L1187" s="62">
        <v>1187</v>
      </c>
      <c r="M1187" s="62" t="b">
        <f t="shared" si="18"/>
        <v>1</v>
      </c>
      <c r="N1187" s="63"/>
    </row>
    <row r="1188" spans="1:14" x14ac:dyDescent="0.35">
      <c r="A1188" t="s">
        <v>1390</v>
      </c>
      <c r="B1188" t="s">
        <v>1391</v>
      </c>
      <c r="C1188" s="53"/>
      <c r="D1188" s="54"/>
      <c r="E1188" s="53"/>
      <c r="F1188" s="55"/>
      <c r="G1188" s="53"/>
      <c r="H1188" s="57"/>
      <c r="I1188" s="56"/>
      <c r="J1188" s="56"/>
      <c r="K1188" s="67"/>
      <c r="L1188" s="62">
        <v>1188</v>
      </c>
      <c r="M1188" s="62" t="b">
        <f t="shared" si="18"/>
        <v>1</v>
      </c>
      <c r="N1188" s="63"/>
    </row>
    <row r="1189" spans="1:14" x14ac:dyDescent="0.35">
      <c r="A1189" t="s">
        <v>1390</v>
      </c>
      <c r="B1189" t="s">
        <v>1392</v>
      </c>
      <c r="C1189" s="53"/>
      <c r="D1189" s="54"/>
      <c r="E1189" s="53"/>
      <c r="F1189" s="55"/>
      <c r="G1189" s="53"/>
      <c r="H1189" s="57"/>
      <c r="I1189" s="56"/>
      <c r="J1189" s="56"/>
      <c r="K1189" s="67"/>
      <c r="L1189" s="62">
        <v>1189</v>
      </c>
      <c r="M1189" s="62" t="b">
        <f t="shared" si="18"/>
        <v>1</v>
      </c>
      <c r="N1189" s="63"/>
    </row>
    <row r="1190" spans="1:14" x14ac:dyDescent="0.35">
      <c r="A1190" t="s">
        <v>1390</v>
      </c>
      <c r="B1190" t="s">
        <v>452</v>
      </c>
      <c r="C1190" s="53"/>
      <c r="D1190" s="54"/>
      <c r="E1190" s="53"/>
      <c r="F1190" s="55"/>
      <c r="G1190" s="53"/>
      <c r="H1190" s="57"/>
      <c r="I1190" s="56"/>
      <c r="J1190" s="56"/>
      <c r="K1190" s="67"/>
      <c r="L1190" s="62">
        <v>1190</v>
      </c>
      <c r="M1190" s="62" t="b">
        <f t="shared" si="18"/>
        <v>1</v>
      </c>
      <c r="N1190" s="63"/>
    </row>
    <row r="1191" spans="1:14" x14ac:dyDescent="0.35">
      <c r="A1191" t="s">
        <v>1344</v>
      </c>
      <c r="B1191" t="s">
        <v>259</v>
      </c>
      <c r="C1191" s="53"/>
      <c r="D1191" s="54"/>
      <c r="E1191" s="53"/>
      <c r="F1191" s="55"/>
      <c r="G1191" s="53"/>
      <c r="H1191" s="57"/>
      <c r="I1191" s="56"/>
      <c r="J1191" s="56"/>
      <c r="K1191" s="67"/>
      <c r="L1191" s="62">
        <v>1191</v>
      </c>
      <c r="M1191" s="62" t="b">
        <f t="shared" si="18"/>
        <v>1</v>
      </c>
      <c r="N1191" s="63"/>
    </row>
    <row r="1192" spans="1:14" x14ac:dyDescent="0.35">
      <c r="A1192" t="s">
        <v>1344</v>
      </c>
      <c r="B1192" t="s">
        <v>210</v>
      </c>
      <c r="C1192" s="53"/>
      <c r="D1192" s="54"/>
      <c r="E1192" s="53"/>
      <c r="F1192" s="55"/>
      <c r="G1192" s="53"/>
      <c r="H1192" s="57"/>
      <c r="I1192" s="56"/>
      <c r="J1192" s="56"/>
      <c r="K1192" s="67"/>
      <c r="L1192" s="62">
        <v>1192</v>
      </c>
      <c r="M1192" s="62" t="b">
        <f t="shared" si="18"/>
        <v>1</v>
      </c>
      <c r="N1192" s="63"/>
    </row>
    <row r="1193" spans="1:14" x14ac:dyDescent="0.35">
      <c r="A1193" t="s">
        <v>1344</v>
      </c>
      <c r="B1193" t="s">
        <v>1347</v>
      </c>
      <c r="C1193" s="53"/>
      <c r="D1193" s="54"/>
      <c r="E1193" s="53"/>
      <c r="F1193" s="55"/>
      <c r="G1193" s="53"/>
      <c r="H1193" s="57"/>
      <c r="I1193" s="56"/>
      <c r="J1193" s="56"/>
      <c r="K1193" s="67"/>
      <c r="L1193" s="62">
        <v>1193</v>
      </c>
      <c r="M1193" s="62" t="b">
        <f t="shared" si="18"/>
        <v>1</v>
      </c>
      <c r="N1193" s="63"/>
    </row>
    <row r="1194" spans="1:14" x14ac:dyDescent="0.35">
      <c r="A1194" t="s">
        <v>1344</v>
      </c>
      <c r="B1194" t="s">
        <v>1393</v>
      </c>
      <c r="C1194" s="53"/>
      <c r="D1194" s="54"/>
      <c r="E1194" s="53"/>
      <c r="F1194" s="55"/>
      <c r="G1194" s="53"/>
      <c r="H1194" s="57"/>
      <c r="I1194" s="56"/>
      <c r="J1194" s="56"/>
      <c r="K1194" s="67"/>
      <c r="L1194" s="62">
        <v>1194</v>
      </c>
      <c r="M1194" s="62" t="b">
        <f t="shared" si="18"/>
        <v>1</v>
      </c>
      <c r="N1194" s="63"/>
    </row>
    <row r="1195" spans="1:14" x14ac:dyDescent="0.35">
      <c r="A1195" t="s">
        <v>1344</v>
      </c>
      <c r="B1195" t="s">
        <v>430</v>
      </c>
      <c r="C1195" s="53"/>
      <c r="D1195" s="54"/>
      <c r="E1195" s="53"/>
      <c r="F1195" s="55"/>
      <c r="G1195" s="53"/>
      <c r="H1195" s="57"/>
      <c r="I1195" s="56"/>
      <c r="J1195" s="56"/>
      <c r="K1195" s="67"/>
      <c r="L1195" s="62">
        <v>1195</v>
      </c>
      <c r="M1195" s="62" t="b">
        <f t="shared" si="18"/>
        <v>1</v>
      </c>
      <c r="N1195" s="63"/>
    </row>
    <row r="1196" spans="1:14" x14ac:dyDescent="0.35">
      <c r="A1196" t="s">
        <v>1394</v>
      </c>
      <c r="B1196" t="s">
        <v>1395</v>
      </c>
      <c r="C1196" s="53"/>
      <c r="D1196" s="54"/>
      <c r="E1196" s="53"/>
      <c r="F1196" s="55"/>
      <c r="G1196" s="53"/>
      <c r="H1196" s="57"/>
      <c r="I1196" s="56"/>
      <c r="J1196" s="56"/>
      <c r="K1196" s="67"/>
      <c r="L1196" s="62">
        <v>1196</v>
      </c>
      <c r="M1196" s="62" t="b">
        <f t="shared" si="18"/>
        <v>1</v>
      </c>
      <c r="N1196" s="63"/>
    </row>
    <row r="1197" spans="1:14" x14ac:dyDescent="0.35">
      <c r="A1197" t="s">
        <v>1394</v>
      </c>
      <c r="B1197" t="s">
        <v>1396</v>
      </c>
      <c r="C1197" s="53"/>
      <c r="D1197" s="54"/>
      <c r="E1197" s="53"/>
      <c r="F1197" s="55"/>
      <c r="G1197" s="53"/>
      <c r="H1197" s="57"/>
      <c r="I1197" s="56"/>
      <c r="J1197" s="56"/>
      <c r="K1197" s="67"/>
      <c r="L1197" s="62">
        <v>1197</v>
      </c>
      <c r="M1197" s="62" t="b">
        <f t="shared" si="18"/>
        <v>1</v>
      </c>
      <c r="N1197" s="63"/>
    </row>
    <row r="1198" spans="1:14" x14ac:dyDescent="0.35">
      <c r="A1198" t="s">
        <v>1394</v>
      </c>
      <c r="B1198" t="s">
        <v>1397</v>
      </c>
      <c r="C1198" s="53"/>
      <c r="D1198" s="54"/>
      <c r="E1198" s="53"/>
      <c r="F1198" s="55"/>
      <c r="G1198" s="53"/>
      <c r="H1198" s="57"/>
      <c r="I1198" s="56"/>
      <c r="J1198" s="56"/>
      <c r="K1198" s="67"/>
      <c r="L1198" s="62">
        <v>1198</v>
      </c>
      <c r="M1198" s="62" t="b">
        <f t="shared" si="18"/>
        <v>1</v>
      </c>
      <c r="N1198" s="63"/>
    </row>
    <row r="1199" spans="1:14" x14ac:dyDescent="0.35">
      <c r="A1199" t="s">
        <v>1394</v>
      </c>
      <c r="B1199" t="s">
        <v>1398</v>
      </c>
      <c r="C1199" s="53"/>
      <c r="D1199" s="54"/>
      <c r="E1199" s="53"/>
      <c r="F1199" s="55"/>
      <c r="G1199" s="53"/>
      <c r="H1199" s="57"/>
      <c r="I1199" s="56"/>
      <c r="J1199" s="56"/>
      <c r="K1199" s="67"/>
      <c r="L1199" s="62">
        <v>1199</v>
      </c>
      <c r="M1199" s="62" t="b">
        <f t="shared" si="18"/>
        <v>1</v>
      </c>
      <c r="N1199" s="63"/>
    </row>
    <row r="1200" spans="1:14" x14ac:dyDescent="0.35">
      <c r="A1200" t="s">
        <v>1394</v>
      </c>
      <c r="B1200" t="s">
        <v>1399</v>
      </c>
      <c r="C1200" s="53"/>
      <c r="D1200" s="54"/>
      <c r="E1200" s="53"/>
      <c r="F1200" s="55"/>
      <c r="G1200" s="53"/>
      <c r="H1200" s="57"/>
      <c r="I1200" s="56"/>
      <c r="J1200" s="56"/>
      <c r="K1200" s="67"/>
      <c r="L1200" s="62">
        <v>1200</v>
      </c>
      <c r="M1200" s="62" t="b">
        <f t="shared" si="18"/>
        <v>1</v>
      </c>
      <c r="N1200" s="63"/>
    </row>
    <row r="1201" spans="1:14" x14ac:dyDescent="0.35">
      <c r="A1201" t="s">
        <v>1394</v>
      </c>
      <c r="B1201" t="s">
        <v>1400</v>
      </c>
      <c r="C1201" s="53"/>
      <c r="D1201" s="54"/>
      <c r="E1201" s="53"/>
      <c r="F1201" s="55"/>
      <c r="G1201" s="53"/>
      <c r="H1201" s="57"/>
      <c r="I1201" s="56"/>
      <c r="J1201" s="56"/>
      <c r="K1201" s="67"/>
      <c r="L1201" s="62">
        <v>1201</v>
      </c>
      <c r="M1201" s="62" t="b">
        <f t="shared" si="18"/>
        <v>1</v>
      </c>
      <c r="N1201" s="63"/>
    </row>
    <row r="1202" spans="1:14" x14ac:dyDescent="0.35">
      <c r="A1202" t="s">
        <v>1394</v>
      </c>
      <c r="B1202" t="s">
        <v>1401</v>
      </c>
      <c r="C1202" s="53"/>
      <c r="D1202" s="54"/>
      <c r="E1202" s="53"/>
      <c r="F1202" s="55"/>
      <c r="G1202" s="53"/>
      <c r="H1202" s="57"/>
      <c r="I1202" s="56"/>
      <c r="J1202" s="56"/>
      <c r="K1202" s="67"/>
      <c r="L1202" s="62">
        <v>1202</v>
      </c>
      <c r="M1202" s="62" t="b">
        <f t="shared" si="18"/>
        <v>1</v>
      </c>
      <c r="N1202" s="63"/>
    </row>
    <row r="1203" spans="1:14" x14ac:dyDescent="0.35">
      <c r="A1203" t="s">
        <v>1394</v>
      </c>
      <c r="B1203" t="s">
        <v>1402</v>
      </c>
      <c r="C1203" s="53"/>
      <c r="D1203" s="54"/>
      <c r="E1203" s="53"/>
      <c r="F1203" s="55"/>
      <c r="G1203" s="53"/>
      <c r="H1203" s="57"/>
      <c r="I1203" s="56"/>
      <c r="J1203" s="56"/>
      <c r="K1203" s="67"/>
      <c r="L1203" s="62">
        <v>1203</v>
      </c>
      <c r="M1203" s="62" t="b">
        <f t="shared" si="18"/>
        <v>1</v>
      </c>
      <c r="N1203" s="63"/>
    </row>
    <row r="1204" spans="1:14" x14ac:dyDescent="0.35">
      <c r="A1204" t="s">
        <v>1403</v>
      </c>
      <c r="B1204" t="s">
        <v>1404</v>
      </c>
      <c r="C1204" s="53"/>
      <c r="D1204" s="54"/>
      <c r="E1204" s="53"/>
      <c r="F1204" s="55"/>
      <c r="G1204" s="53"/>
      <c r="H1204" s="57"/>
      <c r="I1204" s="56"/>
      <c r="J1204" s="56"/>
      <c r="K1204" s="67"/>
      <c r="L1204" s="62">
        <v>1204</v>
      </c>
      <c r="M1204" s="62" t="b">
        <f t="shared" si="18"/>
        <v>1</v>
      </c>
      <c r="N1204" s="63"/>
    </row>
    <row r="1205" spans="1:14" x14ac:dyDescent="0.35">
      <c r="A1205" t="s">
        <v>1403</v>
      </c>
      <c r="B1205" t="s">
        <v>713</v>
      </c>
      <c r="C1205" s="53"/>
      <c r="D1205" s="54"/>
      <c r="E1205" s="53"/>
      <c r="F1205" s="55"/>
      <c r="G1205" s="53"/>
      <c r="H1205" s="57"/>
      <c r="I1205" s="56"/>
      <c r="J1205" s="56"/>
      <c r="K1205" s="67"/>
      <c r="L1205" s="62">
        <v>1205</v>
      </c>
      <c r="M1205" s="62" t="b">
        <f t="shared" si="18"/>
        <v>1</v>
      </c>
      <c r="N1205" s="63"/>
    </row>
    <row r="1206" spans="1:14" x14ac:dyDescent="0.35">
      <c r="A1206" t="s">
        <v>1403</v>
      </c>
      <c r="B1206" t="s">
        <v>1405</v>
      </c>
      <c r="C1206" s="53"/>
      <c r="D1206" s="54"/>
      <c r="E1206" s="53"/>
      <c r="F1206" s="55"/>
      <c r="G1206" s="53"/>
      <c r="H1206" s="57"/>
      <c r="I1206" s="56"/>
      <c r="J1206" s="56"/>
      <c r="K1206" s="67"/>
      <c r="L1206" s="62">
        <v>1206</v>
      </c>
      <c r="M1206" s="62" t="b">
        <f t="shared" si="18"/>
        <v>1</v>
      </c>
      <c r="N1206" s="63"/>
    </row>
    <row r="1207" spans="1:14" x14ac:dyDescent="0.35">
      <c r="A1207" t="s">
        <v>248</v>
      </c>
      <c r="B1207" t="s">
        <v>804</v>
      </c>
      <c r="C1207" s="53"/>
      <c r="D1207" s="54"/>
      <c r="E1207" s="53"/>
      <c r="F1207" s="55"/>
      <c r="G1207" s="53"/>
      <c r="H1207" s="57"/>
      <c r="I1207" s="56"/>
      <c r="J1207" s="56"/>
      <c r="K1207" s="67"/>
      <c r="L1207" s="62">
        <v>1207</v>
      </c>
      <c r="M1207" s="62" t="b">
        <f t="shared" si="18"/>
        <v>1</v>
      </c>
      <c r="N1207" s="63"/>
    </row>
    <row r="1208" spans="1:14" x14ac:dyDescent="0.35">
      <c r="A1208" t="s">
        <v>248</v>
      </c>
      <c r="B1208" t="s">
        <v>250</v>
      </c>
      <c r="C1208" s="53"/>
      <c r="D1208" s="54"/>
      <c r="E1208" s="53"/>
      <c r="F1208" s="55"/>
      <c r="G1208" s="53"/>
      <c r="H1208" s="57"/>
      <c r="I1208" s="56"/>
      <c r="J1208" s="56"/>
      <c r="K1208" s="67"/>
      <c r="L1208" s="62">
        <v>1208</v>
      </c>
      <c r="M1208" s="62" t="b">
        <f t="shared" si="18"/>
        <v>1</v>
      </c>
      <c r="N1208" s="63"/>
    </row>
    <row r="1209" spans="1:14" x14ac:dyDescent="0.35">
      <c r="A1209" t="s">
        <v>551</v>
      </c>
      <c r="B1209" t="s">
        <v>1406</v>
      </c>
      <c r="C1209" s="53"/>
      <c r="D1209" s="54"/>
      <c r="E1209" s="53"/>
      <c r="F1209" s="55"/>
      <c r="G1209" s="53"/>
      <c r="H1209" s="57"/>
      <c r="I1209" s="56"/>
      <c r="J1209" s="56"/>
      <c r="K1209" s="67"/>
      <c r="L1209" s="62">
        <v>1209</v>
      </c>
      <c r="M1209" s="62" t="b">
        <f t="shared" si="18"/>
        <v>1</v>
      </c>
      <c r="N1209" s="63"/>
    </row>
    <row r="1210" spans="1:14" x14ac:dyDescent="0.35">
      <c r="A1210" t="s">
        <v>551</v>
      </c>
      <c r="B1210" t="s">
        <v>1407</v>
      </c>
      <c r="C1210" s="53"/>
      <c r="D1210" s="54"/>
      <c r="E1210" s="53"/>
      <c r="F1210" s="55"/>
      <c r="G1210" s="53"/>
      <c r="H1210" s="57"/>
      <c r="I1210" s="56"/>
      <c r="J1210" s="56"/>
      <c r="K1210" s="67"/>
      <c r="L1210" s="62">
        <v>1210</v>
      </c>
      <c r="M1210" s="62" t="b">
        <f t="shared" si="18"/>
        <v>1</v>
      </c>
      <c r="N1210" s="63"/>
    </row>
    <row r="1211" spans="1:14" x14ac:dyDescent="0.35">
      <c r="A1211" t="s">
        <v>248</v>
      </c>
      <c r="B1211" t="s">
        <v>804</v>
      </c>
      <c r="C1211" s="53"/>
      <c r="D1211" s="54"/>
      <c r="E1211" s="53"/>
      <c r="F1211" s="55"/>
      <c r="G1211" s="53"/>
      <c r="H1211" s="57"/>
      <c r="I1211" s="56"/>
      <c r="J1211" s="56"/>
      <c r="K1211" s="67"/>
      <c r="L1211" s="62">
        <v>1211</v>
      </c>
      <c r="M1211" s="62" t="b">
        <f t="shared" si="18"/>
        <v>1</v>
      </c>
      <c r="N1211" s="63"/>
    </row>
    <row r="1212" spans="1:14" x14ac:dyDescent="0.35">
      <c r="A1212" t="s">
        <v>248</v>
      </c>
      <c r="B1212" t="s">
        <v>250</v>
      </c>
      <c r="C1212" s="53"/>
      <c r="D1212" s="54"/>
      <c r="E1212" s="53"/>
      <c r="F1212" s="55"/>
      <c r="G1212" s="53"/>
      <c r="H1212" s="57"/>
      <c r="I1212" s="56"/>
      <c r="J1212" s="56"/>
      <c r="K1212" s="67"/>
      <c r="L1212" s="62">
        <v>1212</v>
      </c>
      <c r="M1212" s="62" t="b">
        <f t="shared" si="18"/>
        <v>1</v>
      </c>
      <c r="N1212" s="63"/>
    </row>
    <row r="1213" spans="1:14" x14ac:dyDescent="0.35">
      <c r="A1213" t="s">
        <v>1408</v>
      </c>
      <c r="B1213" t="s">
        <v>177</v>
      </c>
      <c r="C1213" s="53"/>
      <c r="D1213" s="54"/>
      <c r="E1213" s="53"/>
      <c r="F1213" s="55"/>
      <c r="G1213" s="53"/>
      <c r="H1213" s="57"/>
      <c r="I1213" s="56"/>
      <c r="J1213" s="56"/>
      <c r="K1213" s="67"/>
      <c r="L1213" s="62">
        <v>1213</v>
      </c>
      <c r="M1213" s="62" t="b">
        <f t="shared" si="18"/>
        <v>1</v>
      </c>
      <c r="N1213" s="63"/>
    </row>
    <row r="1214" spans="1:14" x14ac:dyDescent="0.35">
      <c r="A1214" t="s">
        <v>1408</v>
      </c>
      <c r="B1214" t="s">
        <v>1409</v>
      </c>
      <c r="C1214" s="53"/>
      <c r="D1214" s="54"/>
      <c r="E1214" s="53"/>
      <c r="F1214" s="55"/>
      <c r="G1214" s="53"/>
      <c r="H1214" s="57"/>
      <c r="I1214" s="56"/>
      <c r="J1214" s="56"/>
      <c r="K1214" s="67"/>
      <c r="L1214" s="62">
        <v>1214</v>
      </c>
      <c r="M1214" s="62" t="b">
        <f t="shared" si="18"/>
        <v>1</v>
      </c>
      <c r="N1214" s="63"/>
    </row>
    <row r="1215" spans="1:14" x14ac:dyDescent="0.35">
      <c r="A1215" t="s">
        <v>1410</v>
      </c>
      <c r="B1215" t="s">
        <v>1411</v>
      </c>
      <c r="C1215" s="53"/>
      <c r="D1215" s="54"/>
      <c r="E1215" s="53"/>
      <c r="F1215" s="55"/>
      <c r="G1215" s="53"/>
      <c r="H1215" s="57"/>
      <c r="I1215" s="56"/>
      <c r="J1215" s="56"/>
      <c r="K1215" s="67"/>
      <c r="L1215" s="62">
        <v>1215</v>
      </c>
      <c r="M1215" s="62" t="b">
        <f t="shared" si="18"/>
        <v>1</v>
      </c>
      <c r="N1215" s="63"/>
    </row>
    <row r="1216" spans="1:14" x14ac:dyDescent="0.35">
      <c r="A1216" t="s">
        <v>1412</v>
      </c>
      <c r="B1216" t="s">
        <v>626</v>
      </c>
      <c r="C1216" s="53"/>
      <c r="D1216" s="54"/>
      <c r="E1216" s="53"/>
      <c r="F1216" s="55"/>
      <c r="G1216" s="53"/>
      <c r="H1216" s="57"/>
      <c r="I1216" s="56"/>
      <c r="J1216" s="56"/>
      <c r="K1216" s="67"/>
      <c r="L1216" s="62">
        <v>1216</v>
      </c>
      <c r="M1216" s="62" t="b">
        <f t="shared" si="18"/>
        <v>1</v>
      </c>
      <c r="N1216" s="63"/>
    </row>
    <row r="1217" spans="1:14" x14ac:dyDescent="0.35">
      <c r="A1217" t="s">
        <v>1412</v>
      </c>
      <c r="B1217" t="s">
        <v>496</v>
      </c>
      <c r="C1217" s="53"/>
      <c r="D1217" s="54"/>
      <c r="E1217" s="53"/>
      <c r="F1217" s="55"/>
      <c r="G1217" s="53"/>
      <c r="H1217" s="57"/>
      <c r="I1217" s="56"/>
      <c r="J1217" s="56"/>
      <c r="K1217" s="67"/>
      <c r="L1217" s="62">
        <v>1217</v>
      </c>
      <c r="M1217" s="62" t="b">
        <f t="shared" si="18"/>
        <v>1</v>
      </c>
      <c r="N1217" s="63"/>
    </row>
    <row r="1218" spans="1:14" x14ac:dyDescent="0.35">
      <c r="A1218" t="s">
        <v>1412</v>
      </c>
      <c r="B1218" t="s">
        <v>625</v>
      </c>
      <c r="C1218" s="53"/>
      <c r="D1218" s="54"/>
      <c r="E1218" s="53"/>
      <c r="F1218" s="55"/>
      <c r="G1218" s="53"/>
      <c r="H1218" s="57"/>
      <c r="I1218" s="56"/>
      <c r="J1218" s="56"/>
      <c r="K1218" s="67"/>
      <c r="L1218" s="62">
        <v>1218</v>
      </c>
      <c r="M1218" s="62" t="b">
        <f t="shared" si="18"/>
        <v>1</v>
      </c>
      <c r="N1218" s="63"/>
    </row>
    <row r="1219" spans="1:14" x14ac:dyDescent="0.35">
      <c r="A1219" t="s">
        <v>1390</v>
      </c>
      <c r="B1219" t="s">
        <v>212</v>
      </c>
      <c r="C1219" s="53"/>
      <c r="D1219" s="54"/>
      <c r="E1219" s="53"/>
      <c r="F1219" s="55"/>
      <c r="G1219" s="53"/>
      <c r="H1219" s="57"/>
      <c r="I1219" s="56"/>
      <c r="J1219" s="56"/>
      <c r="K1219" s="67"/>
      <c r="L1219" s="62">
        <v>1219</v>
      </c>
      <c r="M1219" s="62" t="b">
        <f t="shared" ref="M1219:M1282" si="19" xml:space="preserve"> IF(AND(TRUE), TRUE, FALSE)</f>
        <v>1</v>
      </c>
      <c r="N1219" s="63"/>
    </row>
    <row r="1220" spans="1:14" x14ac:dyDescent="0.35">
      <c r="A1220" t="s">
        <v>1413</v>
      </c>
      <c r="B1220" t="s">
        <v>1414</v>
      </c>
      <c r="C1220" s="53"/>
      <c r="D1220" s="54"/>
      <c r="E1220" s="53"/>
      <c r="F1220" s="55"/>
      <c r="G1220" s="53"/>
      <c r="H1220" s="57"/>
      <c r="I1220" s="56"/>
      <c r="J1220" s="56"/>
      <c r="K1220" s="67"/>
      <c r="L1220" s="62">
        <v>1220</v>
      </c>
      <c r="M1220" s="62" t="b">
        <f t="shared" si="19"/>
        <v>1</v>
      </c>
      <c r="N1220" s="63"/>
    </row>
    <row r="1221" spans="1:14" x14ac:dyDescent="0.35">
      <c r="A1221" t="s">
        <v>1162</v>
      </c>
      <c r="B1221" t="s">
        <v>1415</v>
      </c>
      <c r="C1221" s="53"/>
      <c r="D1221" s="54"/>
      <c r="E1221" s="53"/>
      <c r="F1221" s="55"/>
      <c r="G1221" s="53"/>
      <c r="H1221" s="57"/>
      <c r="I1221" s="56"/>
      <c r="J1221" s="56"/>
      <c r="K1221" s="67"/>
      <c r="L1221" s="62">
        <v>1221</v>
      </c>
      <c r="M1221" s="62" t="b">
        <f t="shared" si="19"/>
        <v>1</v>
      </c>
      <c r="N1221" s="63"/>
    </row>
    <row r="1222" spans="1:14" x14ac:dyDescent="0.35">
      <c r="A1222" t="s">
        <v>1162</v>
      </c>
      <c r="B1222" t="s">
        <v>1416</v>
      </c>
      <c r="C1222" s="53"/>
      <c r="D1222" s="54"/>
      <c r="E1222" s="53"/>
      <c r="F1222" s="55"/>
      <c r="G1222" s="53"/>
      <c r="H1222" s="57"/>
      <c r="I1222" s="56"/>
      <c r="J1222" s="56"/>
      <c r="K1222" s="67"/>
      <c r="L1222" s="62">
        <v>1222</v>
      </c>
      <c r="M1222" s="62" t="b">
        <f t="shared" si="19"/>
        <v>1</v>
      </c>
      <c r="N1222" s="63"/>
    </row>
    <row r="1223" spans="1:14" x14ac:dyDescent="0.35">
      <c r="A1223" t="s">
        <v>1417</v>
      </c>
      <c r="B1223" t="s">
        <v>1418</v>
      </c>
      <c r="C1223" s="53"/>
      <c r="D1223" s="54"/>
      <c r="E1223" s="53"/>
      <c r="F1223" s="55"/>
      <c r="G1223" s="53"/>
      <c r="H1223" s="57"/>
      <c r="I1223" s="56"/>
      <c r="J1223" s="56"/>
      <c r="K1223" s="67"/>
      <c r="L1223" s="62">
        <v>1223</v>
      </c>
      <c r="M1223" s="62" t="b">
        <f t="shared" si="19"/>
        <v>1</v>
      </c>
      <c r="N1223" s="63"/>
    </row>
    <row r="1224" spans="1:14" x14ac:dyDescent="0.35">
      <c r="A1224" t="s">
        <v>1162</v>
      </c>
      <c r="B1224" t="s">
        <v>1419</v>
      </c>
      <c r="C1224" s="53"/>
      <c r="D1224" s="54"/>
      <c r="E1224" s="53"/>
      <c r="F1224" s="55"/>
      <c r="G1224" s="53"/>
      <c r="H1224" s="57"/>
      <c r="I1224" s="56"/>
      <c r="J1224" s="56"/>
      <c r="K1224" s="67"/>
      <c r="L1224" s="62">
        <v>1224</v>
      </c>
      <c r="M1224" s="62" t="b">
        <f t="shared" si="19"/>
        <v>1</v>
      </c>
      <c r="N1224" s="63"/>
    </row>
    <row r="1225" spans="1:14" x14ac:dyDescent="0.35">
      <c r="A1225" t="s">
        <v>1162</v>
      </c>
      <c r="B1225" t="s">
        <v>957</v>
      </c>
      <c r="C1225" s="53"/>
      <c r="D1225" s="54"/>
      <c r="E1225" s="53"/>
      <c r="F1225" s="55"/>
      <c r="G1225" s="53"/>
      <c r="H1225" s="57"/>
      <c r="I1225" s="56"/>
      <c r="J1225" s="56"/>
      <c r="K1225" s="67"/>
      <c r="L1225" s="62">
        <v>1225</v>
      </c>
      <c r="M1225" s="62" t="b">
        <f t="shared" si="19"/>
        <v>1</v>
      </c>
      <c r="N1225" s="63"/>
    </row>
    <row r="1226" spans="1:14" x14ac:dyDescent="0.35">
      <c r="A1226" t="s">
        <v>1162</v>
      </c>
      <c r="B1226" t="s">
        <v>1420</v>
      </c>
      <c r="C1226" s="53"/>
      <c r="D1226" s="54"/>
      <c r="E1226" s="53"/>
      <c r="F1226" s="55"/>
      <c r="G1226" s="53"/>
      <c r="H1226" s="57"/>
      <c r="I1226" s="56"/>
      <c r="J1226" s="56"/>
      <c r="K1226" s="67"/>
      <c r="L1226" s="62">
        <v>1226</v>
      </c>
      <c r="M1226" s="62" t="b">
        <f t="shared" si="19"/>
        <v>1</v>
      </c>
      <c r="N1226" s="63"/>
    </row>
    <row r="1227" spans="1:14" x14ac:dyDescent="0.35">
      <c r="A1227" t="s">
        <v>1162</v>
      </c>
      <c r="B1227" t="s">
        <v>1421</v>
      </c>
      <c r="C1227" s="53"/>
      <c r="D1227" s="54"/>
      <c r="E1227" s="53"/>
      <c r="F1227" s="55"/>
      <c r="G1227" s="53"/>
      <c r="H1227" s="57"/>
      <c r="I1227" s="56"/>
      <c r="J1227" s="56"/>
      <c r="K1227" s="67"/>
      <c r="L1227" s="62">
        <v>1227</v>
      </c>
      <c r="M1227" s="62" t="b">
        <f t="shared" si="19"/>
        <v>1</v>
      </c>
      <c r="N1227" s="63"/>
    </row>
    <row r="1228" spans="1:14" x14ac:dyDescent="0.35">
      <c r="A1228" t="s">
        <v>1078</v>
      </c>
      <c r="B1228" t="s">
        <v>1422</v>
      </c>
      <c r="C1228" s="53"/>
      <c r="D1228" s="54"/>
      <c r="E1228" s="53"/>
      <c r="F1228" s="55"/>
      <c r="G1228" s="53"/>
      <c r="H1228" s="57"/>
      <c r="I1228" s="56"/>
      <c r="J1228" s="56"/>
      <c r="K1228" s="67"/>
      <c r="L1228" s="62">
        <v>1228</v>
      </c>
      <c r="M1228" s="62" t="b">
        <f t="shared" si="19"/>
        <v>1</v>
      </c>
      <c r="N1228" s="63"/>
    </row>
    <row r="1229" spans="1:14" x14ac:dyDescent="0.35">
      <c r="A1229" t="s">
        <v>1078</v>
      </c>
      <c r="B1229" t="s">
        <v>1137</v>
      </c>
      <c r="C1229" s="53"/>
      <c r="D1229" s="54"/>
      <c r="E1229" s="53"/>
      <c r="F1229" s="55"/>
      <c r="G1229" s="53"/>
      <c r="H1229" s="57"/>
      <c r="I1229" s="56"/>
      <c r="J1229" s="56"/>
      <c r="K1229" s="67"/>
      <c r="L1229" s="62">
        <v>1229</v>
      </c>
      <c r="M1229" s="62" t="b">
        <f t="shared" si="19"/>
        <v>1</v>
      </c>
      <c r="N1229" s="63"/>
    </row>
    <row r="1230" spans="1:14" x14ac:dyDescent="0.35">
      <c r="A1230" t="s">
        <v>551</v>
      </c>
      <c r="B1230" t="s">
        <v>1423</v>
      </c>
      <c r="C1230" s="53"/>
      <c r="D1230" s="54"/>
      <c r="E1230" s="53"/>
      <c r="F1230" s="55"/>
      <c r="G1230" s="53"/>
      <c r="H1230" s="57"/>
      <c r="I1230" s="56"/>
      <c r="J1230" s="56"/>
      <c r="K1230" s="67"/>
      <c r="L1230" s="62">
        <v>1230</v>
      </c>
      <c r="M1230" s="62" t="b">
        <f t="shared" si="19"/>
        <v>1</v>
      </c>
      <c r="N1230" s="63"/>
    </row>
    <row r="1231" spans="1:14" x14ac:dyDescent="0.35">
      <c r="A1231" t="s">
        <v>1424</v>
      </c>
      <c r="B1231" t="s">
        <v>1425</v>
      </c>
      <c r="C1231" s="53"/>
      <c r="D1231" s="54"/>
      <c r="E1231" s="53"/>
      <c r="F1231" s="55"/>
      <c r="G1231" s="53"/>
      <c r="H1231" s="57"/>
      <c r="I1231" s="56"/>
      <c r="J1231" s="56"/>
      <c r="K1231" s="67"/>
      <c r="L1231" s="62">
        <v>1231</v>
      </c>
      <c r="M1231" s="62" t="b">
        <f t="shared" si="19"/>
        <v>1</v>
      </c>
      <c r="N1231" s="63"/>
    </row>
    <row r="1232" spans="1:14" x14ac:dyDescent="0.35">
      <c r="A1232" t="s">
        <v>1424</v>
      </c>
      <c r="B1232" t="s">
        <v>1426</v>
      </c>
      <c r="C1232" s="53"/>
      <c r="D1232" s="54"/>
      <c r="E1232" s="53"/>
      <c r="F1232" s="55"/>
      <c r="G1232" s="53"/>
      <c r="H1232" s="57"/>
      <c r="I1232" s="56"/>
      <c r="J1232" s="56"/>
      <c r="K1232" s="67"/>
      <c r="L1232" s="62">
        <v>1232</v>
      </c>
      <c r="M1232" s="62" t="b">
        <f t="shared" si="19"/>
        <v>1</v>
      </c>
      <c r="N1232" s="63"/>
    </row>
    <row r="1233" spans="1:14" x14ac:dyDescent="0.35">
      <c r="A1233" t="s">
        <v>1424</v>
      </c>
      <c r="B1233" t="s">
        <v>1427</v>
      </c>
      <c r="C1233" s="53"/>
      <c r="D1233" s="54"/>
      <c r="E1233" s="53"/>
      <c r="F1233" s="55"/>
      <c r="G1233" s="53"/>
      <c r="H1233" s="57"/>
      <c r="I1233" s="56"/>
      <c r="J1233" s="56"/>
      <c r="K1233" s="67"/>
      <c r="L1233" s="62">
        <v>1233</v>
      </c>
      <c r="M1233" s="62" t="b">
        <f t="shared" si="19"/>
        <v>1</v>
      </c>
      <c r="N1233" s="63"/>
    </row>
    <row r="1234" spans="1:14" x14ac:dyDescent="0.35">
      <c r="A1234" t="s">
        <v>1340</v>
      </c>
      <c r="B1234" t="s">
        <v>177</v>
      </c>
      <c r="C1234" s="53"/>
      <c r="D1234" s="54"/>
      <c r="E1234" s="53"/>
      <c r="F1234" s="55"/>
      <c r="G1234" s="53"/>
      <c r="H1234" s="57"/>
      <c r="I1234" s="56"/>
      <c r="J1234" s="56"/>
      <c r="K1234" s="67"/>
      <c r="L1234" s="62">
        <v>1234</v>
      </c>
      <c r="M1234" s="62" t="b">
        <f t="shared" si="19"/>
        <v>1</v>
      </c>
      <c r="N1234" s="63"/>
    </row>
    <row r="1235" spans="1:14" x14ac:dyDescent="0.35">
      <c r="A1235" t="s">
        <v>1162</v>
      </c>
      <c r="B1235" t="s">
        <v>1428</v>
      </c>
      <c r="C1235" s="53"/>
      <c r="D1235" s="54"/>
      <c r="E1235" s="53"/>
      <c r="F1235" s="55"/>
      <c r="G1235" s="53"/>
      <c r="H1235" s="57"/>
      <c r="I1235" s="56"/>
      <c r="J1235" s="56"/>
      <c r="K1235" s="67"/>
      <c r="L1235" s="62">
        <v>1235</v>
      </c>
      <c r="M1235" s="62" t="b">
        <f t="shared" si="19"/>
        <v>1</v>
      </c>
      <c r="N1235" s="63"/>
    </row>
    <row r="1236" spans="1:14" x14ac:dyDescent="0.35">
      <c r="A1236" t="s">
        <v>1429</v>
      </c>
      <c r="B1236" t="s">
        <v>337</v>
      </c>
      <c r="C1236" s="53"/>
      <c r="D1236" s="54"/>
      <c r="E1236" s="53"/>
      <c r="F1236" s="55"/>
      <c r="G1236" s="53"/>
      <c r="H1236" s="57"/>
      <c r="I1236" s="56"/>
      <c r="J1236" s="56"/>
      <c r="K1236" s="67"/>
      <c r="L1236" s="62">
        <v>1236</v>
      </c>
      <c r="M1236" s="62" t="b">
        <f t="shared" si="19"/>
        <v>1</v>
      </c>
      <c r="N1236" s="63"/>
    </row>
    <row r="1237" spans="1:14" x14ac:dyDescent="0.35">
      <c r="A1237" t="s">
        <v>1169</v>
      </c>
      <c r="B1237" t="s">
        <v>176</v>
      </c>
      <c r="C1237" s="53"/>
      <c r="D1237" s="54"/>
      <c r="E1237" s="53"/>
      <c r="F1237" s="55"/>
      <c r="G1237" s="53"/>
      <c r="H1237" s="57"/>
      <c r="I1237" s="56"/>
      <c r="J1237" s="56"/>
      <c r="K1237" s="67"/>
      <c r="L1237" s="62">
        <v>1237</v>
      </c>
      <c r="M1237" s="62" t="b">
        <f t="shared" si="19"/>
        <v>1</v>
      </c>
      <c r="N1237" s="63"/>
    </row>
    <row r="1238" spans="1:14" x14ac:dyDescent="0.35">
      <c r="A1238" t="s">
        <v>1169</v>
      </c>
      <c r="B1238" t="s">
        <v>1430</v>
      </c>
      <c r="C1238" s="53"/>
      <c r="D1238" s="54"/>
      <c r="E1238" s="53"/>
      <c r="F1238" s="55"/>
      <c r="G1238" s="53"/>
      <c r="H1238" s="57"/>
      <c r="I1238" s="56"/>
      <c r="J1238" s="56"/>
      <c r="K1238" s="67"/>
      <c r="L1238" s="62">
        <v>1238</v>
      </c>
      <c r="M1238" s="62" t="b">
        <f t="shared" si="19"/>
        <v>1</v>
      </c>
      <c r="N1238" s="63"/>
    </row>
    <row r="1239" spans="1:14" x14ac:dyDescent="0.35">
      <c r="A1239" t="s">
        <v>1431</v>
      </c>
      <c r="B1239" t="s">
        <v>981</v>
      </c>
      <c r="C1239" s="53"/>
      <c r="D1239" s="54"/>
      <c r="E1239" s="53"/>
      <c r="F1239" s="55"/>
      <c r="G1239" s="53"/>
      <c r="H1239" s="57"/>
      <c r="I1239" s="56"/>
      <c r="J1239" s="56"/>
      <c r="K1239" s="67"/>
      <c r="L1239" s="62">
        <v>1239</v>
      </c>
      <c r="M1239" s="62" t="b">
        <f t="shared" si="19"/>
        <v>1</v>
      </c>
      <c r="N1239" s="63"/>
    </row>
    <row r="1240" spans="1:14" x14ac:dyDescent="0.35">
      <c r="A1240" t="s">
        <v>1432</v>
      </c>
      <c r="B1240" t="s">
        <v>1433</v>
      </c>
      <c r="C1240" s="53"/>
      <c r="D1240" s="54"/>
      <c r="E1240" s="53"/>
      <c r="F1240" s="55"/>
      <c r="G1240" s="53"/>
      <c r="H1240" s="57"/>
      <c r="I1240" s="56"/>
      <c r="J1240" s="56"/>
      <c r="K1240" s="67"/>
      <c r="L1240" s="62">
        <v>1240</v>
      </c>
      <c r="M1240" s="62" t="b">
        <f t="shared" si="19"/>
        <v>1</v>
      </c>
      <c r="N1240" s="63"/>
    </row>
    <row r="1241" spans="1:14" x14ac:dyDescent="0.35">
      <c r="A1241" t="s">
        <v>1434</v>
      </c>
      <c r="B1241" t="s">
        <v>1435</v>
      </c>
      <c r="C1241" s="53"/>
      <c r="D1241" s="54"/>
      <c r="E1241" s="53"/>
      <c r="F1241" s="55"/>
      <c r="G1241" s="53"/>
      <c r="H1241" s="57"/>
      <c r="I1241" s="56"/>
      <c r="J1241" s="56"/>
      <c r="K1241" s="67"/>
      <c r="L1241" s="62">
        <v>1241</v>
      </c>
      <c r="M1241" s="62" t="b">
        <f t="shared" si="19"/>
        <v>1</v>
      </c>
      <c r="N1241" s="63"/>
    </row>
    <row r="1242" spans="1:14" x14ac:dyDescent="0.35">
      <c r="A1242" t="s">
        <v>1434</v>
      </c>
      <c r="B1242" t="s">
        <v>1435</v>
      </c>
      <c r="C1242" s="53"/>
      <c r="D1242" s="54"/>
      <c r="E1242" s="53"/>
      <c r="F1242" s="55"/>
      <c r="G1242" s="53"/>
      <c r="H1242" s="57"/>
      <c r="I1242" s="56"/>
      <c r="J1242" s="56"/>
      <c r="K1242" s="67"/>
      <c r="L1242" s="62">
        <v>1242</v>
      </c>
      <c r="M1242" s="62" t="b">
        <f t="shared" si="19"/>
        <v>1</v>
      </c>
      <c r="N1242" s="63"/>
    </row>
    <row r="1243" spans="1:14" x14ac:dyDescent="0.35">
      <c r="A1243" t="s">
        <v>1436</v>
      </c>
      <c r="B1243" t="s">
        <v>340</v>
      </c>
      <c r="C1243" s="53"/>
      <c r="D1243" s="54"/>
      <c r="E1243" s="53"/>
      <c r="F1243" s="55"/>
      <c r="G1243" s="53"/>
      <c r="H1243" s="57"/>
      <c r="I1243" s="56"/>
      <c r="J1243" s="56"/>
      <c r="K1243" s="67"/>
      <c r="L1243" s="62">
        <v>1243</v>
      </c>
      <c r="M1243" s="62" t="b">
        <f t="shared" si="19"/>
        <v>1</v>
      </c>
      <c r="N1243" s="63"/>
    </row>
    <row r="1244" spans="1:14" x14ac:dyDescent="0.35">
      <c r="A1244" t="s">
        <v>1436</v>
      </c>
      <c r="B1244" t="s">
        <v>340</v>
      </c>
      <c r="C1244" s="53"/>
      <c r="D1244" s="54"/>
      <c r="E1244" s="53"/>
      <c r="F1244" s="55"/>
      <c r="G1244" s="53"/>
      <c r="H1244" s="57"/>
      <c r="I1244" s="56"/>
      <c r="J1244" s="56"/>
      <c r="K1244" s="67"/>
      <c r="L1244" s="62">
        <v>1244</v>
      </c>
      <c r="M1244" s="62" t="b">
        <f t="shared" si="19"/>
        <v>1</v>
      </c>
      <c r="N1244" s="63"/>
    </row>
    <row r="1245" spans="1:14" x14ac:dyDescent="0.35">
      <c r="A1245" t="s">
        <v>1066</v>
      </c>
      <c r="B1245" t="s">
        <v>1437</v>
      </c>
      <c r="C1245" s="53"/>
      <c r="D1245" s="54"/>
      <c r="E1245" s="53"/>
      <c r="F1245" s="55"/>
      <c r="G1245" s="53"/>
      <c r="H1245" s="57"/>
      <c r="I1245" s="56"/>
      <c r="J1245" s="56"/>
      <c r="K1245" s="67"/>
      <c r="L1245" s="62">
        <v>1245</v>
      </c>
      <c r="M1245" s="62" t="b">
        <f t="shared" si="19"/>
        <v>1</v>
      </c>
      <c r="N1245" s="63"/>
    </row>
    <row r="1246" spans="1:14" x14ac:dyDescent="0.35">
      <c r="A1246" t="s">
        <v>1066</v>
      </c>
      <c r="B1246" t="s">
        <v>1438</v>
      </c>
      <c r="C1246" s="53"/>
      <c r="D1246" s="54"/>
      <c r="E1246" s="53"/>
      <c r="F1246" s="55"/>
      <c r="G1246" s="53"/>
      <c r="H1246" s="57"/>
      <c r="I1246" s="56"/>
      <c r="J1246" s="56"/>
      <c r="K1246" s="67"/>
      <c r="L1246" s="62">
        <v>1246</v>
      </c>
      <c r="M1246" s="62" t="b">
        <f t="shared" si="19"/>
        <v>1</v>
      </c>
      <c r="N1246" s="63"/>
    </row>
    <row r="1247" spans="1:14" x14ac:dyDescent="0.35">
      <c r="A1247" t="s">
        <v>1066</v>
      </c>
      <c r="B1247" t="s">
        <v>259</v>
      </c>
      <c r="C1247" s="53"/>
      <c r="D1247" s="54"/>
      <c r="E1247" s="53"/>
      <c r="F1247" s="55"/>
      <c r="G1247" s="53"/>
      <c r="H1247" s="57"/>
      <c r="I1247" s="56"/>
      <c r="J1247" s="56"/>
      <c r="K1247" s="67"/>
      <c r="L1247" s="62">
        <v>1247</v>
      </c>
      <c r="M1247" s="62" t="b">
        <f t="shared" si="19"/>
        <v>1</v>
      </c>
      <c r="N1247" s="63"/>
    </row>
    <row r="1248" spans="1:14" x14ac:dyDescent="0.35">
      <c r="A1248" t="s">
        <v>1439</v>
      </c>
      <c r="B1248" t="s">
        <v>496</v>
      </c>
      <c r="C1248" s="53"/>
      <c r="D1248" s="54"/>
      <c r="E1248" s="53"/>
      <c r="F1248" s="55"/>
      <c r="G1248" s="53"/>
      <c r="H1248" s="57"/>
      <c r="I1248" s="56"/>
      <c r="J1248" s="56"/>
      <c r="K1248" s="67"/>
      <c r="L1248" s="62">
        <v>1248</v>
      </c>
      <c r="M1248" s="62" t="b">
        <f t="shared" si="19"/>
        <v>1</v>
      </c>
      <c r="N1248" s="63"/>
    </row>
    <row r="1249" spans="1:14" x14ac:dyDescent="0.35">
      <c r="A1249" t="s">
        <v>1376</v>
      </c>
      <c r="B1249" t="s">
        <v>1440</v>
      </c>
      <c r="C1249" s="53"/>
      <c r="D1249" s="54"/>
      <c r="E1249" s="53"/>
      <c r="F1249" s="55"/>
      <c r="G1249" s="53"/>
      <c r="H1249" s="57"/>
      <c r="I1249" s="56"/>
      <c r="J1249" s="56"/>
      <c r="K1249" s="67"/>
      <c r="L1249" s="62">
        <v>1249</v>
      </c>
      <c r="M1249" s="62" t="b">
        <f t="shared" si="19"/>
        <v>1</v>
      </c>
      <c r="N1249" s="63"/>
    </row>
    <row r="1250" spans="1:14" x14ac:dyDescent="0.35">
      <c r="A1250" t="s">
        <v>1439</v>
      </c>
      <c r="B1250" t="s">
        <v>1441</v>
      </c>
      <c r="C1250" s="53"/>
      <c r="D1250" s="54"/>
      <c r="E1250" s="53"/>
      <c r="F1250" s="55"/>
      <c r="G1250" s="53"/>
      <c r="H1250" s="57"/>
      <c r="I1250" s="56"/>
      <c r="J1250" s="56"/>
      <c r="K1250" s="67"/>
      <c r="L1250" s="62">
        <v>1250</v>
      </c>
      <c r="M1250" s="62" t="b">
        <f t="shared" si="19"/>
        <v>1</v>
      </c>
      <c r="N1250" s="63"/>
    </row>
    <row r="1251" spans="1:14" x14ac:dyDescent="0.35">
      <c r="A1251" t="s">
        <v>1442</v>
      </c>
      <c r="B1251" t="s">
        <v>1443</v>
      </c>
      <c r="C1251" s="53"/>
      <c r="D1251" s="54"/>
      <c r="E1251" s="53"/>
      <c r="F1251" s="55"/>
      <c r="G1251" s="53"/>
      <c r="H1251" s="57"/>
      <c r="I1251" s="56"/>
      <c r="J1251" s="56"/>
      <c r="K1251" s="67"/>
      <c r="L1251" s="62">
        <v>1251</v>
      </c>
      <c r="M1251" s="62" t="b">
        <f t="shared" si="19"/>
        <v>1</v>
      </c>
      <c r="N1251" s="63"/>
    </row>
    <row r="1252" spans="1:14" x14ac:dyDescent="0.35">
      <c r="A1252" t="s">
        <v>1444</v>
      </c>
      <c r="B1252" t="s">
        <v>1445</v>
      </c>
      <c r="C1252" s="53"/>
      <c r="D1252" s="54"/>
      <c r="E1252" s="53"/>
      <c r="F1252" s="55"/>
      <c r="G1252" s="53"/>
      <c r="H1252" s="57"/>
      <c r="I1252" s="56"/>
      <c r="J1252" s="56"/>
      <c r="K1252" s="67"/>
      <c r="L1252" s="62">
        <v>1252</v>
      </c>
      <c r="M1252" s="62" t="b">
        <f t="shared" si="19"/>
        <v>1</v>
      </c>
      <c r="N1252" s="63"/>
    </row>
    <row r="1253" spans="1:14" x14ac:dyDescent="0.35">
      <c r="A1253" t="s">
        <v>1446</v>
      </c>
      <c r="B1253" t="s">
        <v>1447</v>
      </c>
      <c r="C1253" s="53"/>
      <c r="D1253" s="54"/>
      <c r="E1253" s="53"/>
      <c r="F1253" s="55"/>
      <c r="G1253" s="53"/>
      <c r="H1253" s="57"/>
      <c r="I1253" s="56"/>
      <c r="J1253" s="56"/>
      <c r="K1253" s="67"/>
      <c r="L1253" s="62">
        <v>1253</v>
      </c>
      <c r="M1253" s="62" t="b">
        <f t="shared" si="19"/>
        <v>1</v>
      </c>
      <c r="N1253" s="63"/>
    </row>
    <row r="1254" spans="1:14" x14ac:dyDescent="0.35">
      <c r="A1254" t="s">
        <v>1448</v>
      </c>
      <c r="B1254" t="s">
        <v>1449</v>
      </c>
      <c r="C1254" s="53"/>
      <c r="D1254" s="54"/>
      <c r="E1254" s="53"/>
      <c r="F1254" s="55"/>
      <c r="G1254" s="53"/>
      <c r="H1254" s="57"/>
      <c r="I1254" s="56"/>
      <c r="J1254" s="56"/>
      <c r="K1254" s="67"/>
      <c r="L1254" s="62">
        <v>1254</v>
      </c>
      <c r="M1254" s="62" t="b">
        <f t="shared" si="19"/>
        <v>1</v>
      </c>
      <c r="N1254" s="63"/>
    </row>
    <row r="1255" spans="1:14" x14ac:dyDescent="0.35">
      <c r="A1255" t="s">
        <v>1450</v>
      </c>
      <c r="B1255" t="s">
        <v>1451</v>
      </c>
      <c r="C1255" s="53"/>
      <c r="D1255" s="54"/>
      <c r="E1255" s="53"/>
      <c r="F1255" s="55"/>
      <c r="G1255" s="53"/>
      <c r="H1255" s="57"/>
      <c r="I1255" s="56"/>
      <c r="J1255" s="56"/>
      <c r="K1255" s="67"/>
      <c r="L1255" s="62">
        <v>1255</v>
      </c>
      <c r="M1255" s="62" t="b">
        <f t="shared" si="19"/>
        <v>1</v>
      </c>
      <c r="N1255" s="63"/>
    </row>
    <row r="1256" spans="1:14" x14ac:dyDescent="0.35">
      <c r="A1256" t="s">
        <v>1452</v>
      </c>
      <c r="B1256" t="s">
        <v>1453</v>
      </c>
      <c r="C1256" s="53"/>
      <c r="D1256" s="54"/>
      <c r="E1256" s="53"/>
      <c r="F1256" s="55"/>
      <c r="G1256" s="53"/>
      <c r="H1256" s="57"/>
      <c r="I1256" s="56"/>
      <c r="J1256" s="56"/>
      <c r="K1256" s="67"/>
      <c r="L1256" s="62">
        <v>1256</v>
      </c>
      <c r="M1256" s="62" t="b">
        <f t="shared" si="19"/>
        <v>1</v>
      </c>
      <c r="N1256" s="63"/>
    </row>
    <row r="1257" spans="1:14" x14ac:dyDescent="0.35">
      <c r="A1257" t="s">
        <v>1450</v>
      </c>
      <c r="B1257" t="s">
        <v>259</v>
      </c>
      <c r="C1257" s="53"/>
      <c r="D1257" s="54"/>
      <c r="E1257" s="53"/>
      <c r="F1257" s="55"/>
      <c r="G1257" s="53"/>
      <c r="H1257" s="57"/>
      <c r="I1257" s="56"/>
      <c r="J1257" s="56"/>
      <c r="K1257" s="67"/>
      <c r="L1257" s="62">
        <v>1257</v>
      </c>
      <c r="M1257" s="62" t="b">
        <f t="shared" si="19"/>
        <v>1</v>
      </c>
      <c r="N1257" s="63"/>
    </row>
    <row r="1258" spans="1:14" x14ac:dyDescent="0.35">
      <c r="A1258" t="s">
        <v>1450</v>
      </c>
      <c r="B1258" t="s">
        <v>1454</v>
      </c>
      <c r="C1258" s="53"/>
      <c r="D1258" s="54"/>
      <c r="E1258" s="53"/>
      <c r="F1258" s="55"/>
      <c r="G1258" s="53"/>
      <c r="H1258" s="57"/>
      <c r="I1258" s="56"/>
      <c r="J1258" s="56"/>
      <c r="K1258" s="67"/>
      <c r="L1258" s="62">
        <v>1258</v>
      </c>
      <c r="M1258" s="62" t="b">
        <f t="shared" si="19"/>
        <v>1</v>
      </c>
      <c r="N1258" s="63"/>
    </row>
    <row r="1259" spans="1:14" x14ac:dyDescent="0.35">
      <c r="A1259" t="s">
        <v>1450</v>
      </c>
      <c r="B1259" t="s">
        <v>736</v>
      </c>
      <c r="C1259" s="53"/>
      <c r="D1259" s="54"/>
      <c r="E1259" s="53"/>
      <c r="F1259" s="55"/>
      <c r="G1259" s="53"/>
      <c r="H1259" s="57"/>
      <c r="I1259" s="56"/>
      <c r="J1259" s="56"/>
      <c r="K1259" s="67"/>
      <c r="L1259" s="62">
        <v>1259</v>
      </c>
      <c r="M1259" s="62" t="b">
        <f t="shared" si="19"/>
        <v>1</v>
      </c>
      <c r="N1259" s="63"/>
    </row>
    <row r="1260" spans="1:14" x14ac:dyDescent="0.35">
      <c r="A1260" t="s">
        <v>1450</v>
      </c>
      <c r="B1260" t="s">
        <v>314</v>
      </c>
      <c r="C1260" s="53"/>
      <c r="D1260" s="54"/>
      <c r="E1260" s="53"/>
      <c r="F1260" s="55"/>
      <c r="G1260" s="53"/>
      <c r="H1260" s="57"/>
      <c r="I1260" s="56"/>
      <c r="J1260" s="56"/>
      <c r="K1260" s="67"/>
      <c r="L1260" s="62">
        <v>1260</v>
      </c>
      <c r="M1260" s="62" t="b">
        <f t="shared" si="19"/>
        <v>1</v>
      </c>
      <c r="N1260" s="63"/>
    </row>
    <row r="1261" spans="1:14" x14ac:dyDescent="0.35">
      <c r="A1261" t="s">
        <v>1450</v>
      </c>
      <c r="B1261" t="s">
        <v>1455</v>
      </c>
      <c r="C1261" s="53"/>
      <c r="D1261" s="54"/>
      <c r="E1261" s="53"/>
      <c r="F1261" s="55"/>
      <c r="G1261" s="53"/>
      <c r="H1261" s="57"/>
      <c r="I1261" s="56"/>
      <c r="J1261" s="56"/>
      <c r="K1261" s="67"/>
      <c r="L1261" s="62">
        <v>1261</v>
      </c>
      <c r="M1261" s="62" t="b">
        <f t="shared" si="19"/>
        <v>1</v>
      </c>
      <c r="N1261" s="63"/>
    </row>
    <row r="1262" spans="1:14" x14ac:dyDescent="0.35">
      <c r="A1262" t="s">
        <v>1450</v>
      </c>
      <c r="B1262" t="s">
        <v>1456</v>
      </c>
      <c r="C1262" s="53"/>
      <c r="D1262" s="54"/>
      <c r="E1262" s="53"/>
      <c r="F1262" s="55"/>
      <c r="G1262" s="53"/>
      <c r="H1262" s="57"/>
      <c r="I1262" s="56"/>
      <c r="J1262" s="56"/>
      <c r="K1262" s="67"/>
      <c r="L1262" s="62">
        <v>1262</v>
      </c>
      <c r="M1262" s="62" t="b">
        <f t="shared" si="19"/>
        <v>1</v>
      </c>
      <c r="N1262" s="63"/>
    </row>
    <row r="1263" spans="1:14" x14ac:dyDescent="0.35">
      <c r="A1263" t="s">
        <v>1450</v>
      </c>
      <c r="B1263" t="s">
        <v>576</v>
      </c>
      <c r="C1263" s="53"/>
      <c r="D1263" s="54"/>
      <c r="E1263" s="53"/>
      <c r="F1263" s="55"/>
      <c r="G1263" s="53"/>
      <c r="H1263" s="57"/>
      <c r="I1263" s="56"/>
      <c r="J1263" s="56"/>
      <c r="K1263" s="67"/>
      <c r="L1263" s="62">
        <v>1263</v>
      </c>
      <c r="M1263" s="62" t="b">
        <f t="shared" si="19"/>
        <v>1</v>
      </c>
      <c r="N1263" s="63"/>
    </row>
    <row r="1264" spans="1:14" x14ac:dyDescent="0.35">
      <c r="A1264" t="s">
        <v>1450</v>
      </c>
      <c r="B1264" t="s">
        <v>616</v>
      </c>
      <c r="C1264" s="53"/>
      <c r="D1264" s="54"/>
      <c r="E1264" s="53"/>
      <c r="F1264" s="55"/>
      <c r="G1264" s="53"/>
      <c r="H1264" s="57"/>
      <c r="I1264" s="56"/>
      <c r="J1264" s="56"/>
      <c r="K1264" s="67"/>
      <c r="L1264" s="62">
        <v>1264</v>
      </c>
      <c r="M1264" s="62" t="b">
        <f t="shared" si="19"/>
        <v>1</v>
      </c>
      <c r="N1264" s="63"/>
    </row>
    <row r="1265" spans="1:14" x14ac:dyDescent="0.35">
      <c r="A1265" t="s">
        <v>1450</v>
      </c>
      <c r="B1265" t="s">
        <v>575</v>
      </c>
      <c r="C1265" s="53"/>
      <c r="D1265" s="54"/>
      <c r="E1265" s="53"/>
      <c r="F1265" s="55"/>
      <c r="G1265" s="53"/>
      <c r="H1265" s="57"/>
      <c r="I1265" s="56"/>
      <c r="J1265" s="56"/>
      <c r="K1265" s="67"/>
      <c r="L1265" s="62">
        <v>1265</v>
      </c>
      <c r="M1265" s="62" t="b">
        <f t="shared" si="19"/>
        <v>1</v>
      </c>
      <c r="N1265" s="63"/>
    </row>
    <row r="1266" spans="1:14" x14ac:dyDescent="0.35">
      <c r="A1266" t="s">
        <v>1450</v>
      </c>
      <c r="B1266" t="s">
        <v>819</v>
      </c>
      <c r="C1266" s="53"/>
      <c r="D1266" s="54"/>
      <c r="E1266" s="53"/>
      <c r="F1266" s="55"/>
      <c r="G1266" s="53"/>
      <c r="H1266" s="57"/>
      <c r="I1266" s="56"/>
      <c r="J1266" s="56"/>
      <c r="K1266" s="67"/>
      <c r="L1266" s="62">
        <v>1266</v>
      </c>
      <c r="M1266" s="62" t="b">
        <f t="shared" si="19"/>
        <v>1</v>
      </c>
      <c r="N1266" s="63"/>
    </row>
    <row r="1267" spans="1:14" x14ac:dyDescent="0.35">
      <c r="A1267" t="s">
        <v>618</v>
      </c>
      <c r="B1267" t="s">
        <v>1457</v>
      </c>
      <c r="C1267" s="53"/>
      <c r="D1267" s="54"/>
      <c r="E1267" s="53"/>
      <c r="F1267" s="55"/>
      <c r="G1267" s="53"/>
      <c r="H1267" s="57"/>
      <c r="I1267" s="56"/>
      <c r="J1267" s="56"/>
      <c r="K1267" s="67"/>
      <c r="L1267" s="62">
        <v>1267</v>
      </c>
      <c r="M1267" s="62" t="b">
        <f t="shared" si="19"/>
        <v>1</v>
      </c>
      <c r="N1267" s="63"/>
    </row>
    <row r="1268" spans="1:14" x14ac:dyDescent="0.35">
      <c r="A1268" t="s">
        <v>618</v>
      </c>
      <c r="B1268" t="s">
        <v>1458</v>
      </c>
      <c r="C1268" s="53"/>
      <c r="D1268" s="54"/>
      <c r="E1268" s="53"/>
      <c r="F1268" s="55"/>
      <c r="G1268" s="53"/>
      <c r="H1268" s="57"/>
      <c r="I1268" s="56"/>
      <c r="J1268" s="56"/>
      <c r="K1268" s="67"/>
      <c r="L1268" s="62">
        <v>1268</v>
      </c>
      <c r="M1268" s="62" t="b">
        <f t="shared" si="19"/>
        <v>1</v>
      </c>
      <c r="N1268" s="63"/>
    </row>
    <row r="1269" spans="1:14" x14ac:dyDescent="0.35">
      <c r="A1269" t="s">
        <v>618</v>
      </c>
      <c r="B1269" t="s">
        <v>1172</v>
      </c>
      <c r="C1269" s="53"/>
      <c r="D1269" s="54"/>
      <c r="E1269" s="53"/>
      <c r="F1269" s="55"/>
      <c r="G1269" s="53"/>
      <c r="H1269" s="57"/>
      <c r="I1269" s="56"/>
      <c r="J1269" s="56"/>
      <c r="K1269" s="67"/>
      <c r="L1269" s="62">
        <v>1269</v>
      </c>
      <c r="M1269" s="62" t="b">
        <f t="shared" si="19"/>
        <v>1</v>
      </c>
      <c r="N1269" s="63"/>
    </row>
    <row r="1270" spans="1:14" x14ac:dyDescent="0.35">
      <c r="A1270" t="s">
        <v>1459</v>
      </c>
      <c r="B1270" t="s">
        <v>1460</v>
      </c>
      <c r="C1270" s="53"/>
      <c r="D1270" s="54"/>
      <c r="E1270" s="53"/>
      <c r="F1270" s="55"/>
      <c r="G1270" s="53"/>
      <c r="H1270" s="57"/>
      <c r="I1270" s="56"/>
      <c r="J1270" s="56"/>
      <c r="K1270" s="67"/>
      <c r="L1270" s="62">
        <v>1270</v>
      </c>
      <c r="M1270" s="62" t="b">
        <f t="shared" si="19"/>
        <v>1</v>
      </c>
      <c r="N1270" s="63"/>
    </row>
    <row r="1271" spans="1:14" x14ac:dyDescent="0.35">
      <c r="A1271" t="s">
        <v>618</v>
      </c>
      <c r="B1271" t="s">
        <v>1172</v>
      </c>
      <c r="C1271" s="53"/>
      <c r="D1271" s="54"/>
      <c r="E1271" s="53"/>
      <c r="F1271" s="55"/>
      <c r="G1271" s="53"/>
      <c r="H1271" s="57"/>
      <c r="I1271" s="56"/>
      <c r="J1271" s="56"/>
      <c r="K1271" s="67"/>
      <c r="L1271" s="62">
        <v>1271</v>
      </c>
      <c r="M1271" s="62" t="b">
        <f t="shared" si="19"/>
        <v>1</v>
      </c>
      <c r="N1271" s="63"/>
    </row>
    <row r="1272" spans="1:14" x14ac:dyDescent="0.35">
      <c r="A1272" t="s">
        <v>1459</v>
      </c>
      <c r="B1272" t="s">
        <v>212</v>
      </c>
      <c r="C1272" s="53"/>
      <c r="D1272" s="54"/>
      <c r="E1272" s="53"/>
      <c r="F1272" s="55"/>
      <c r="G1272" s="53"/>
      <c r="H1272" s="57"/>
      <c r="I1272" s="56"/>
      <c r="J1272" s="56"/>
      <c r="K1272" s="67"/>
      <c r="L1272" s="62">
        <v>1272</v>
      </c>
      <c r="M1272" s="62" t="b">
        <f t="shared" si="19"/>
        <v>1</v>
      </c>
      <c r="N1272" s="63"/>
    </row>
    <row r="1273" spans="1:14" x14ac:dyDescent="0.35">
      <c r="A1273" t="s">
        <v>1461</v>
      </c>
      <c r="B1273" t="s">
        <v>923</v>
      </c>
      <c r="C1273" s="53"/>
      <c r="D1273" s="54"/>
      <c r="E1273" s="53"/>
      <c r="F1273" s="55"/>
      <c r="G1273" s="53"/>
      <c r="H1273" s="57"/>
      <c r="I1273" s="56"/>
      <c r="J1273" s="56"/>
      <c r="K1273" s="67"/>
      <c r="L1273" s="62">
        <v>1273</v>
      </c>
      <c r="M1273" s="62" t="b">
        <f t="shared" si="19"/>
        <v>1</v>
      </c>
      <c r="N1273" s="63"/>
    </row>
    <row r="1274" spans="1:14" x14ac:dyDescent="0.35">
      <c r="A1274" t="s">
        <v>1461</v>
      </c>
      <c r="B1274" t="s">
        <v>924</v>
      </c>
      <c r="C1274" s="53"/>
      <c r="D1274" s="54"/>
      <c r="E1274" s="53"/>
      <c r="F1274" s="55"/>
      <c r="G1274" s="53"/>
      <c r="H1274" s="57"/>
      <c r="I1274" s="56"/>
      <c r="J1274" s="56"/>
      <c r="K1274" s="67"/>
      <c r="L1274" s="62">
        <v>1274</v>
      </c>
      <c r="M1274" s="62" t="b">
        <f t="shared" si="19"/>
        <v>1</v>
      </c>
      <c r="N1274" s="63"/>
    </row>
    <row r="1275" spans="1:14" x14ac:dyDescent="0.35">
      <c r="A1275" t="s">
        <v>1461</v>
      </c>
      <c r="B1275" t="s">
        <v>925</v>
      </c>
      <c r="C1275" s="53"/>
      <c r="D1275" s="54"/>
      <c r="E1275" s="53"/>
      <c r="F1275" s="55"/>
      <c r="G1275" s="53"/>
      <c r="H1275" s="57"/>
      <c r="I1275" s="56"/>
      <c r="J1275" s="56"/>
      <c r="K1275" s="67"/>
      <c r="L1275" s="62">
        <v>1275</v>
      </c>
      <c r="M1275" s="62" t="b">
        <f t="shared" si="19"/>
        <v>1</v>
      </c>
      <c r="N1275" s="63"/>
    </row>
    <row r="1276" spans="1:14" x14ac:dyDescent="0.35">
      <c r="A1276" t="s">
        <v>1461</v>
      </c>
      <c r="B1276" t="s">
        <v>926</v>
      </c>
      <c r="C1276" s="53"/>
      <c r="D1276" s="54"/>
      <c r="E1276" s="53"/>
      <c r="F1276" s="55"/>
      <c r="G1276" s="53"/>
      <c r="H1276" s="57"/>
      <c r="I1276" s="56"/>
      <c r="J1276" s="56"/>
      <c r="K1276" s="67"/>
      <c r="L1276" s="62">
        <v>1276</v>
      </c>
      <c r="M1276" s="62" t="b">
        <f t="shared" si="19"/>
        <v>1</v>
      </c>
      <c r="N1276" s="63"/>
    </row>
    <row r="1277" spans="1:14" x14ac:dyDescent="0.35">
      <c r="A1277" t="s">
        <v>1461</v>
      </c>
      <c r="B1277" t="s">
        <v>927</v>
      </c>
      <c r="C1277" s="53"/>
      <c r="D1277" s="54"/>
      <c r="E1277" s="53"/>
      <c r="F1277" s="55"/>
      <c r="G1277" s="53"/>
      <c r="H1277" s="57"/>
      <c r="I1277" s="56"/>
      <c r="J1277" s="56"/>
      <c r="K1277" s="67"/>
      <c r="L1277" s="62">
        <v>1277</v>
      </c>
      <c r="M1277" s="62" t="b">
        <f t="shared" si="19"/>
        <v>1</v>
      </c>
      <c r="N1277" s="63"/>
    </row>
    <row r="1278" spans="1:14" x14ac:dyDescent="0.35">
      <c r="A1278" t="s">
        <v>1461</v>
      </c>
      <c r="B1278" t="s">
        <v>928</v>
      </c>
      <c r="C1278" s="53"/>
      <c r="D1278" s="54"/>
      <c r="E1278" s="53"/>
      <c r="F1278" s="55"/>
      <c r="G1278" s="53"/>
      <c r="H1278" s="57"/>
      <c r="I1278" s="56"/>
      <c r="J1278" s="56"/>
      <c r="K1278" s="67"/>
      <c r="L1278" s="62">
        <v>1278</v>
      </c>
      <c r="M1278" s="62" t="b">
        <f t="shared" si="19"/>
        <v>1</v>
      </c>
      <c r="N1278" s="63"/>
    </row>
    <row r="1279" spans="1:14" x14ac:dyDescent="0.35">
      <c r="A1279" t="s">
        <v>1461</v>
      </c>
      <c r="B1279" t="s">
        <v>929</v>
      </c>
      <c r="C1279" s="53"/>
      <c r="D1279" s="54"/>
      <c r="E1279" s="53"/>
      <c r="F1279" s="55"/>
      <c r="G1279" s="53"/>
      <c r="H1279" s="57"/>
      <c r="I1279" s="56"/>
      <c r="J1279" s="56"/>
      <c r="K1279" s="67"/>
      <c r="L1279" s="62">
        <v>1279</v>
      </c>
      <c r="M1279" s="62" t="b">
        <f t="shared" si="19"/>
        <v>1</v>
      </c>
      <c r="N1279" s="63"/>
    </row>
    <row r="1280" spans="1:14" x14ac:dyDescent="0.35">
      <c r="A1280" t="s">
        <v>1461</v>
      </c>
      <c r="B1280" t="s">
        <v>930</v>
      </c>
      <c r="C1280" s="53"/>
      <c r="D1280" s="54"/>
      <c r="E1280" s="53"/>
      <c r="F1280" s="55"/>
      <c r="G1280" s="53"/>
      <c r="H1280" s="57"/>
      <c r="I1280" s="56"/>
      <c r="J1280" s="56"/>
      <c r="K1280" s="67"/>
      <c r="L1280" s="62">
        <v>1280</v>
      </c>
      <c r="M1280" s="62" t="b">
        <f t="shared" si="19"/>
        <v>1</v>
      </c>
      <c r="N1280" s="63"/>
    </row>
    <row r="1281" spans="1:14" x14ac:dyDescent="0.35">
      <c r="A1281" t="s">
        <v>1461</v>
      </c>
      <c r="B1281" t="s">
        <v>931</v>
      </c>
      <c r="C1281" s="53"/>
      <c r="D1281" s="54"/>
      <c r="E1281" s="53"/>
      <c r="F1281" s="55"/>
      <c r="G1281" s="53"/>
      <c r="H1281" s="57"/>
      <c r="I1281" s="56"/>
      <c r="J1281" s="56"/>
      <c r="K1281" s="67"/>
      <c r="L1281" s="62">
        <v>1281</v>
      </c>
      <c r="M1281" s="62" t="b">
        <f t="shared" si="19"/>
        <v>1</v>
      </c>
      <c r="N1281" s="63"/>
    </row>
    <row r="1282" spans="1:14" x14ac:dyDescent="0.35">
      <c r="A1282" t="s">
        <v>1461</v>
      </c>
      <c r="B1282" t="s">
        <v>932</v>
      </c>
      <c r="C1282" s="53"/>
      <c r="D1282" s="54"/>
      <c r="E1282" s="53"/>
      <c r="F1282" s="55"/>
      <c r="G1282" s="53"/>
      <c r="H1282" s="57"/>
      <c r="I1282" s="56"/>
      <c r="J1282" s="56"/>
      <c r="K1282" s="67"/>
      <c r="L1282" s="62">
        <v>1282</v>
      </c>
      <c r="M1282" s="62" t="b">
        <f t="shared" si="19"/>
        <v>1</v>
      </c>
      <c r="N1282" s="63"/>
    </row>
    <row r="1283" spans="1:14" x14ac:dyDescent="0.35">
      <c r="A1283" t="s">
        <v>1461</v>
      </c>
      <c r="B1283" t="s">
        <v>933</v>
      </c>
      <c r="C1283" s="53"/>
      <c r="D1283" s="54"/>
      <c r="E1283" s="53"/>
      <c r="F1283" s="55"/>
      <c r="G1283" s="53"/>
      <c r="H1283" s="57"/>
      <c r="I1283" s="56"/>
      <c r="J1283" s="56"/>
      <c r="K1283" s="67"/>
      <c r="L1283" s="62">
        <v>1283</v>
      </c>
      <c r="M1283" s="62" t="b">
        <f t="shared" ref="M1283:M1346" si="20" xml:space="preserve"> IF(AND(TRUE), TRUE, FALSE)</f>
        <v>1</v>
      </c>
      <c r="N1283" s="63"/>
    </row>
    <row r="1284" spans="1:14" x14ac:dyDescent="0.35">
      <c r="A1284" t="s">
        <v>1461</v>
      </c>
      <c r="B1284" t="s">
        <v>934</v>
      </c>
      <c r="C1284" s="53"/>
      <c r="D1284" s="54"/>
      <c r="E1284" s="53"/>
      <c r="F1284" s="55"/>
      <c r="G1284" s="53"/>
      <c r="H1284" s="57"/>
      <c r="I1284" s="56"/>
      <c r="J1284" s="56"/>
      <c r="K1284" s="67"/>
      <c r="L1284" s="62">
        <v>1284</v>
      </c>
      <c r="M1284" s="62" t="b">
        <f t="shared" si="20"/>
        <v>1</v>
      </c>
      <c r="N1284" s="63"/>
    </row>
    <row r="1285" spans="1:14" x14ac:dyDescent="0.35">
      <c r="A1285" t="s">
        <v>1461</v>
      </c>
      <c r="B1285" t="s">
        <v>935</v>
      </c>
      <c r="C1285" s="53"/>
      <c r="D1285" s="54"/>
      <c r="E1285" s="53"/>
      <c r="F1285" s="55"/>
      <c r="G1285" s="53"/>
      <c r="H1285" s="57"/>
      <c r="I1285" s="56"/>
      <c r="J1285" s="56"/>
      <c r="K1285" s="67"/>
      <c r="L1285" s="62">
        <v>1285</v>
      </c>
      <c r="M1285" s="62" t="b">
        <f t="shared" si="20"/>
        <v>1</v>
      </c>
      <c r="N1285" s="63"/>
    </row>
    <row r="1286" spans="1:14" x14ac:dyDescent="0.35">
      <c r="A1286" t="s">
        <v>1461</v>
      </c>
      <c r="B1286" t="s">
        <v>936</v>
      </c>
      <c r="C1286" s="53"/>
      <c r="D1286" s="54"/>
      <c r="E1286" s="53"/>
      <c r="F1286" s="55"/>
      <c r="G1286" s="53"/>
      <c r="H1286" s="57"/>
      <c r="I1286" s="56"/>
      <c r="J1286" s="56"/>
      <c r="K1286" s="67"/>
      <c r="L1286" s="62">
        <v>1286</v>
      </c>
      <c r="M1286" s="62" t="b">
        <f t="shared" si="20"/>
        <v>1</v>
      </c>
      <c r="N1286" s="63"/>
    </row>
    <row r="1287" spans="1:14" x14ac:dyDescent="0.35">
      <c r="A1287" t="s">
        <v>1461</v>
      </c>
      <c r="B1287" t="s">
        <v>937</v>
      </c>
      <c r="C1287" s="53"/>
      <c r="D1287" s="54"/>
      <c r="E1287" s="53"/>
      <c r="F1287" s="55"/>
      <c r="G1287" s="53"/>
      <c r="H1287" s="57"/>
      <c r="I1287" s="56"/>
      <c r="J1287" s="56"/>
      <c r="K1287" s="67"/>
      <c r="L1287" s="62">
        <v>1287</v>
      </c>
      <c r="M1287" s="62" t="b">
        <f t="shared" si="20"/>
        <v>1</v>
      </c>
      <c r="N1287" s="63"/>
    </row>
    <row r="1288" spans="1:14" x14ac:dyDescent="0.35">
      <c r="A1288" t="s">
        <v>1461</v>
      </c>
      <c r="B1288" t="s">
        <v>938</v>
      </c>
      <c r="C1288" s="53"/>
      <c r="D1288" s="54"/>
      <c r="E1288" s="53"/>
      <c r="F1288" s="55"/>
      <c r="G1288" s="53"/>
      <c r="H1288" s="57"/>
      <c r="I1288" s="56"/>
      <c r="J1288" s="56"/>
      <c r="K1288" s="67"/>
      <c r="L1288" s="62">
        <v>1288</v>
      </c>
      <c r="M1288" s="62" t="b">
        <f t="shared" si="20"/>
        <v>1</v>
      </c>
      <c r="N1288" s="63"/>
    </row>
    <row r="1289" spans="1:14" x14ac:dyDescent="0.35">
      <c r="A1289" t="s">
        <v>1461</v>
      </c>
      <c r="B1289" t="s">
        <v>939</v>
      </c>
      <c r="C1289" s="53"/>
      <c r="D1289" s="54"/>
      <c r="E1289" s="53"/>
      <c r="F1289" s="55"/>
      <c r="G1289" s="53"/>
      <c r="H1289" s="57"/>
      <c r="I1289" s="56"/>
      <c r="J1289" s="56"/>
      <c r="K1289" s="67"/>
      <c r="L1289" s="62">
        <v>1289</v>
      </c>
      <c r="M1289" s="62" t="b">
        <f t="shared" si="20"/>
        <v>1</v>
      </c>
      <c r="N1289" s="63"/>
    </row>
    <row r="1290" spans="1:14" x14ac:dyDescent="0.35">
      <c r="A1290" t="s">
        <v>1461</v>
      </c>
      <c r="B1290" t="s">
        <v>940</v>
      </c>
      <c r="C1290" s="53"/>
      <c r="D1290" s="54"/>
      <c r="E1290" s="53"/>
      <c r="F1290" s="55"/>
      <c r="G1290" s="53"/>
      <c r="H1290" s="57"/>
      <c r="I1290" s="56"/>
      <c r="J1290" s="56"/>
      <c r="K1290" s="67"/>
      <c r="L1290" s="62">
        <v>1290</v>
      </c>
      <c r="M1290" s="62" t="b">
        <f t="shared" si="20"/>
        <v>1</v>
      </c>
      <c r="N1290" s="63"/>
    </row>
    <row r="1291" spans="1:14" x14ac:dyDescent="0.35">
      <c r="A1291" t="s">
        <v>1461</v>
      </c>
      <c r="B1291" t="s">
        <v>941</v>
      </c>
      <c r="C1291" s="53"/>
      <c r="D1291" s="54"/>
      <c r="E1291" s="53"/>
      <c r="F1291" s="55"/>
      <c r="G1291" s="53"/>
      <c r="H1291" s="57"/>
      <c r="I1291" s="56"/>
      <c r="J1291" s="56"/>
      <c r="K1291" s="67"/>
      <c r="L1291" s="62">
        <v>1291</v>
      </c>
      <c r="M1291" s="62" t="b">
        <f t="shared" si="20"/>
        <v>1</v>
      </c>
      <c r="N1291" s="63"/>
    </row>
    <row r="1292" spans="1:14" x14ac:dyDescent="0.35">
      <c r="A1292" t="s">
        <v>1461</v>
      </c>
      <c r="B1292" t="s">
        <v>1462</v>
      </c>
      <c r="C1292" s="53"/>
      <c r="D1292" s="54"/>
      <c r="E1292" s="53"/>
      <c r="F1292" s="55"/>
      <c r="G1292" s="53"/>
      <c r="H1292" s="57"/>
      <c r="I1292" s="56"/>
      <c r="J1292" s="56"/>
      <c r="K1292" s="67"/>
      <c r="L1292" s="62">
        <v>1292</v>
      </c>
      <c r="M1292" s="62" t="b">
        <f t="shared" si="20"/>
        <v>1</v>
      </c>
      <c r="N1292" s="63"/>
    </row>
    <row r="1293" spans="1:14" x14ac:dyDescent="0.35">
      <c r="A1293" t="s">
        <v>1463</v>
      </c>
      <c r="B1293" t="s">
        <v>1464</v>
      </c>
      <c r="C1293" s="53"/>
      <c r="D1293" s="54"/>
      <c r="E1293" s="53"/>
      <c r="F1293" s="55"/>
      <c r="G1293" s="53"/>
      <c r="H1293" s="57"/>
      <c r="I1293" s="56"/>
      <c r="J1293" s="56"/>
      <c r="K1293" s="67"/>
      <c r="L1293" s="62">
        <v>1293</v>
      </c>
      <c r="M1293" s="62" t="b">
        <f t="shared" si="20"/>
        <v>1</v>
      </c>
      <c r="N1293" s="63"/>
    </row>
    <row r="1294" spans="1:14" x14ac:dyDescent="0.35">
      <c r="A1294" t="s">
        <v>1459</v>
      </c>
      <c r="B1294" t="s">
        <v>1465</v>
      </c>
      <c r="C1294" s="53"/>
      <c r="D1294" s="54"/>
      <c r="E1294" s="53"/>
      <c r="F1294" s="55"/>
      <c r="G1294" s="53"/>
      <c r="H1294" s="57"/>
      <c r="I1294" s="56"/>
      <c r="J1294" s="56"/>
      <c r="K1294" s="67"/>
      <c r="L1294" s="62">
        <v>1294</v>
      </c>
      <c r="M1294" s="62" t="b">
        <f t="shared" si="20"/>
        <v>1</v>
      </c>
      <c r="N1294" s="63"/>
    </row>
    <row r="1295" spans="1:14" x14ac:dyDescent="0.35">
      <c r="A1295" t="s">
        <v>618</v>
      </c>
      <c r="B1295" t="s">
        <v>1466</v>
      </c>
      <c r="C1295" s="53"/>
      <c r="D1295" s="54"/>
      <c r="E1295" s="53"/>
      <c r="F1295" s="55"/>
      <c r="G1295" s="53"/>
      <c r="H1295" s="57"/>
      <c r="I1295" s="56"/>
      <c r="J1295" s="56"/>
      <c r="K1295" s="67"/>
      <c r="L1295" s="62">
        <v>1295</v>
      </c>
      <c r="M1295" s="62" t="b">
        <f t="shared" si="20"/>
        <v>1</v>
      </c>
      <c r="N1295" s="63"/>
    </row>
    <row r="1296" spans="1:14" x14ac:dyDescent="0.35">
      <c r="A1296" t="s">
        <v>618</v>
      </c>
      <c r="B1296" t="s">
        <v>1458</v>
      </c>
      <c r="C1296" s="53"/>
      <c r="D1296" s="54"/>
      <c r="E1296" s="53"/>
      <c r="F1296" s="55"/>
      <c r="G1296" s="53"/>
      <c r="H1296" s="57"/>
      <c r="I1296" s="56"/>
      <c r="J1296" s="56"/>
      <c r="K1296" s="67"/>
      <c r="L1296" s="62">
        <v>1296</v>
      </c>
      <c r="M1296" s="62" t="b">
        <f t="shared" si="20"/>
        <v>1</v>
      </c>
      <c r="N1296" s="63"/>
    </row>
    <row r="1297" spans="1:14" x14ac:dyDescent="0.35">
      <c r="A1297" t="s">
        <v>618</v>
      </c>
      <c r="B1297" t="s">
        <v>1467</v>
      </c>
      <c r="C1297" s="53"/>
      <c r="D1297" s="54"/>
      <c r="E1297" s="53"/>
      <c r="F1297" s="55"/>
      <c r="G1297" s="53"/>
      <c r="H1297" s="57"/>
      <c r="I1297" s="56"/>
      <c r="J1297" s="56"/>
      <c r="K1297" s="67"/>
      <c r="L1297" s="62">
        <v>1297</v>
      </c>
      <c r="M1297" s="62" t="b">
        <f t="shared" si="20"/>
        <v>1</v>
      </c>
      <c r="N1297" s="63"/>
    </row>
    <row r="1298" spans="1:14" x14ac:dyDescent="0.35">
      <c r="A1298" t="s">
        <v>618</v>
      </c>
      <c r="B1298" t="s">
        <v>1468</v>
      </c>
      <c r="C1298" s="53"/>
      <c r="D1298" s="54"/>
      <c r="E1298" s="53"/>
      <c r="F1298" s="55"/>
      <c r="G1298" s="53"/>
      <c r="H1298" s="57"/>
      <c r="I1298" s="56"/>
      <c r="J1298" s="56"/>
      <c r="K1298" s="67"/>
      <c r="L1298" s="62">
        <v>1298</v>
      </c>
      <c r="M1298" s="62" t="b">
        <f t="shared" si="20"/>
        <v>1</v>
      </c>
      <c r="N1298" s="63"/>
    </row>
    <row r="1299" spans="1:14" x14ac:dyDescent="0.35">
      <c r="A1299" t="s">
        <v>1469</v>
      </c>
      <c r="B1299" t="s">
        <v>1470</v>
      </c>
      <c r="C1299" s="53"/>
      <c r="D1299" s="54"/>
      <c r="E1299" s="53"/>
      <c r="F1299" s="55"/>
      <c r="G1299" s="53"/>
      <c r="H1299" s="57"/>
      <c r="I1299" s="56"/>
      <c r="J1299" s="56"/>
      <c r="K1299" s="67"/>
      <c r="L1299" s="62">
        <v>1299</v>
      </c>
      <c r="M1299" s="62" t="b">
        <f t="shared" si="20"/>
        <v>1</v>
      </c>
      <c r="N1299" s="63"/>
    </row>
    <row r="1300" spans="1:14" x14ac:dyDescent="0.35">
      <c r="A1300" t="s">
        <v>1469</v>
      </c>
      <c r="B1300" t="s">
        <v>206</v>
      </c>
      <c r="C1300" s="53"/>
      <c r="D1300" s="54"/>
      <c r="E1300" s="53"/>
      <c r="F1300" s="55"/>
      <c r="G1300" s="53"/>
      <c r="H1300" s="57"/>
      <c r="I1300" s="56"/>
      <c r="J1300" s="56"/>
      <c r="K1300" s="67"/>
      <c r="L1300" s="62">
        <v>1300</v>
      </c>
      <c r="M1300" s="62" t="b">
        <f t="shared" si="20"/>
        <v>1</v>
      </c>
      <c r="N1300" s="63"/>
    </row>
    <row r="1301" spans="1:14" x14ac:dyDescent="0.35">
      <c r="A1301" t="s">
        <v>618</v>
      </c>
      <c r="B1301" t="s">
        <v>546</v>
      </c>
      <c r="C1301" s="53"/>
      <c r="D1301" s="54"/>
      <c r="E1301" s="53"/>
      <c r="F1301" s="55"/>
      <c r="G1301" s="53"/>
      <c r="H1301" s="57"/>
      <c r="I1301" s="56"/>
      <c r="J1301" s="56"/>
      <c r="K1301" s="67"/>
      <c r="L1301" s="62">
        <v>1301</v>
      </c>
      <c r="M1301" s="62" t="b">
        <f t="shared" si="20"/>
        <v>1</v>
      </c>
      <c r="N1301" s="63"/>
    </row>
    <row r="1302" spans="1:14" x14ac:dyDescent="0.35">
      <c r="A1302" t="s">
        <v>1471</v>
      </c>
      <c r="B1302" t="s">
        <v>635</v>
      </c>
      <c r="C1302" s="53"/>
      <c r="D1302" s="54"/>
      <c r="E1302" s="53"/>
      <c r="F1302" s="55"/>
      <c r="G1302" s="53"/>
      <c r="H1302" s="57"/>
      <c r="I1302" s="56"/>
      <c r="J1302" s="56"/>
      <c r="K1302" s="67"/>
      <c r="L1302" s="62">
        <v>1302</v>
      </c>
      <c r="M1302" s="62" t="b">
        <f t="shared" si="20"/>
        <v>1</v>
      </c>
      <c r="N1302" s="63"/>
    </row>
    <row r="1303" spans="1:14" x14ac:dyDescent="0.35">
      <c r="A1303" t="s">
        <v>1379</v>
      </c>
      <c r="B1303" t="s">
        <v>1472</v>
      </c>
      <c r="C1303" s="53"/>
      <c r="D1303" s="54"/>
      <c r="E1303" s="53"/>
      <c r="F1303" s="55"/>
      <c r="G1303" s="53"/>
      <c r="H1303" s="57"/>
      <c r="I1303" s="56"/>
      <c r="J1303" s="56"/>
      <c r="K1303" s="67"/>
      <c r="L1303" s="62">
        <v>1303</v>
      </c>
      <c r="M1303" s="62" t="b">
        <f t="shared" si="20"/>
        <v>1</v>
      </c>
      <c r="N1303" s="63"/>
    </row>
    <row r="1304" spans="1:14" x14ac:dyDescent="0.35">
      <c r="A1304" t="s">
        <v>1379</v>
      </c>
      <c r="B1304" t="s">
        <v>1473</v>
      </c>
      <c r="C1304" s="53"/>
      <c r="D1304" s="54"/>
      <c r="E1304" s="53"/>
      <c r="F1304" s="55"/>
      <c r="G1304" s="53"/>
      <c r="H1304" s="57"/>
      <c r="I1304" s="56"/>
      <c r="J1304" s="56"/>
      <c r="K1304" s="67"/>
      <c r="L1304" s="62">
        <v>1304</v>
      </c>
      <c r="M1304" s="62" t="b">
        <f t="shared" si="20"/>
        <v>1</v>
      </c>
      <c r="N1304" s="63"/>
    </row>
    <row r="1305" spans="1:14" x14ac:dyDescent="0.35">
      <c r="A1305" t="s">
        <v>1379</v>
      </c>
      <c r="B1305" t="s">
        <v>1474</v>
      </c>
      <c r="C1305" s="53"/>
      <c r="D1305" s="54"/>
      <c r="E1305" s="53"/>
      <c r="F1305" s="55"/>
      <c r="G1305" s="53"/>
      <c r="H1305" s="57"/>
      <c r="I1305" s="56"/>
      <c r="J1305" s="56"/>
      <c r="K1305" s="67"/>
      <c r="L1305" s="62">
        <v>1305</v>
      </c>
      <c r="M1305" s="62" t="b">
        <f t="shared" si="20"/>
        <v>1</v>
      </c>
      <c r="N1305" s="63"/>
    </row>
    <row r="1306" spans="1:14" x14ac:dyDescent="0.35">
      <c r="A1306" t="s">
        <v>1379</v>
      </c>
      <c r="B1306" t="s">
        <v>1475</v>
      </c>
      <c r="C1306" s="53"/>
      <c r="D1306" s="54"/>
      <c r="E1306" s="53"/>
      <c r="F1306" s="55"/>
      <c r="G1306" s="53"/>
      <c r="H1306" s="57"/>
      <c r="I1306" s="56"/>
      <c r="J1306" s="56"/>
      <c r="K1306" s="67"/>
      <c r="L1306" s="62">
        <v>1306</v>
      </c>
      <c r="M1306" s="62" t="b">
        <f t="shared" si="20"/>
        <v>1</v>
      </c>
      <c r="N1306" s="63"/>
    </row>
    <row r="1307" spans="1:14" x14ac:dyDescent="0.35">
      <c r="A1307" t="s">
        <v>1476</v>
      </c>
      <c r="B1307" t="s">
        <v>1477</v>
      </c>
      <c r="C1307" s="53"/>
      <c r="D1307" s="54"/>
      <c r="E1307" s="53"/>
      <c r="F1307" s="55"/>
      <c r="G1307" s="53"/>
      <c r="H1307" s="57"/>
      <c r="I1307" s="56"/>
      <c r="J1307" s="56"/>
      <c r="K1307" s="67"/>
      <c r="L1307" s="62">
        <v>1307</v>
      </c>
      <c r="M1307" s="62" t="b">
        <f t="shared" si="20"/>
        <v>1</v>
      </c>
      <c r="N1307" s="63"/>
    </row>
    <row r="1308" spans="1:14" x14ac:dyDescent="0.35">
      <c r="A1308" t="s">
        <v>1476</v>
      </c>
      <c r="B1308" t="s">
        <v>1478</v>
      </c>
      <c r="C1308" s="53"/>
      <c r="D1308" s="54"/>
      <c r="E1308" s="53"/>
      <c r="F1308" s="55"/>
      <c r="G1308" s="53"/>
      <c r="H1308" s="57"/>
      <c r="I1308" s="56"/>
      <c r="J1308" s="56"/>
      <c r="K1308" s="67"/>
      <c r="L1308" s="62">
        <v>1308</v>
      </c>
      <c r="M1308" s="62" t="b">
        <f t="shared" si="20"/>
        <v>1</v>
      </c>
      <c r="N1308" s="63"/>
    </row>
    <row r="1309" spans="1:14" x14ac:dyDescent="0.35">
      <c r="A1309" t="s">
        <v>618</v>
      </c>
      <c r="B1309" t="s">
        <v>1479</v>
      </c>
      <c r="C1309" s="53"/>
      <c r="D1309" s="54"/>
      <c r="E1309" s="53"/>
      <c r="F1309" s="55"/>
      <c r="G1309" s="53"/>
      <c r="H1309" s="57"/>
      <c r="I1309" s="56"/>
      <c r="J1309" s="56"/>
      <c r="K1309" s="67"/>
      <c r="L1309" s="62">
        <v>1309</v>
      </c>
      <c r="M1309" s="62" t="b">
        <f t="shared" si="20"/>
        <v>1</v>
      </c>
      <c r="N1309" s="63"/>
    </row>
    <row r="1310" spans="1:14" x14ac:dyDescent="0.35">
      <c r="A1310" t="s">
        <v>618</v>
      </c>
      <c r="B1310" t="s">
        <v>1458</v>
      </c>
      <c r="C1310" s="53"/>
      <c r="D1310" s="54"/>
      <c r="E1310" s="53"/>
      <c r="F1310" s="55"/>
      <c r="G1310" s="53"/>
      <c r="H1310" s="57"/>
      <c r="I1310" s="56"/>
      <c r="J1310" s="56"/>
      <c r="K1310" s="67"/>
      <c r="L1310" s="62">
        <v>1310</v>
      </c>
      <c r="M1310" s="62" t="b">
        <f t="shared" si="20"/>
        <v>1</v>
      </c>
      <c r="N1310" s="63"/>
    </row>
    <row r="1311" spans="1:14" x14ac:dyDescent="0.35">
      <c r="A1311" t="s">
        <v>1480</v>
      </c>
      <c r="B1311" t="s">
        <v>1481</v>
      </c>
      <c r="C1311" s="53"/>
      <c r="D1311" s="54"/>
      <c r="E1311" s="53"/>
      <c r="F1311" s="55"/>
      <c r="G1311" s="53"/>
      <c r="H1311" s="57"/>
      <c r="I1311" s="56"/>
      <c r="J1311" s="56"/>
      <c r="K1311" s="67"/>
      <c r="L1311" s="62">
        <v>1311</v>
      </c>
      <c r="M1311" s="62" t="b">
        <f t="shared" si="20"/>
        <v>1</v>
      </c>
      <c r="N1311" s="63"/>
    </row>
    <row r="1312" spans="1:14" x14ac:dyDescent="0.35">
      <c r="A1312" t="s">
        <v>1480</v>
      </c>
      <c r="B1312" t="s">
        <v>1482</v>
      </c>
      <c r="C1312" s="53"/>
      <c r="D1312" s="54"/>
      <c r="E1312" s="53"/>
      <c r="F1312" s="55"/>
      <c r="G1312" s="53"/>
      <c r="H1312" s="57"/>
      <c r="I1312" s="56"/>
      <c r="J1312" s="56"/>
      <c r="K1312" s="67"/>
      <c r="L1312" s="62">
        <v>1312</v>
      </c>
      <c r="M1312" s="62" t="b">
        <f t="shared" si="20"/>
        <v>1</v>
      </c>
      <c r="N1312" s="63"/>
    </row>
    <row r="1313" spans="1:14" x14ac:dyDescent="0.35">
      <c r="A1313" t="s">
        <v>1483</v>
      </c>
      <c r="B1313" t="s">
        <v>1484</v>
      </c>
      <c r="C1313" s="53"/>
      <c r="D1313" s="54"/>
      <c r="E1313" s="53"/>
      <c r="F1313" s="55"/>
      <c r="G1313" s="53"/>
      <c r="H1313" s="57"/>
      <c r="I1313" s="56"/>
      <c r="J1313" s="56"/>
      <c r="K1313" s="67"/>
      <c r="L1313" s="62">
        <v>1313</v>
      </c>
      <c r="M1313" s="62" t="b">
        <f t="shared" si="20"/>
        <v>1</v>
      </c>
      <c r="N1313" s="63"/>
    </row>
    <row r="1314" spans="1:14" x14ac:dyDescent="0.35">
      <c r="A1314" t="s">
        <v>1485</v>
      </c>
      <c r="B1314" t="s">
        <v>1486</v>
      </c>
      <c r="C1314" s="53"/>
      <c r="D1314" s="54"/>
      <c r="E1314" s="53"/>
      <c r="F1314" s="55"/>
      <c r="G1314" s="53"/>
      <c r="H1314" s="57"/>
      <c r="I1314" s="56"/>
      <c r="J1314" s="56"/>
      <c r="K1314" s="67"/>
      <c r="L1314" s="62">
        <v>1314</v>
      </c>
      <c r="M1314" s="62" t="b">
        <f t="shared" si="20"/>
        <v>1</v>
      </c>
      <c r="N1314" s="63"/>
    </row>
    <row r="1315" spans="1:14" x14ac:dyDescent="0.35">
      <c r="A1315" t="s">
        <v>1487</v>
      </c>
      <c r="B1315" t="s">
        <v>635</v>
      </c>
      <c r="C1315" s="53"/>
      <c r="D1315" s="54"/>
      <c r="E1315" s="53"/>
      <c r="F1315" s="55"/>
      <c r="G1315" s="53"/>
      <c r="H1315" s="57"/>
      <c r="I1315" s="56"/>
      <c r="J1315" s="56"/>
      <c r="K1315" s="67"/>
      <c r="L1315" s="62">
        <v>1315</v>
      </c>
      <c r="M1315" s="62" t="b">
        <f t="shared" si="20"/>
        <v>1</v>
      </c>
      <c r="N1315" s="63"/>
    </row>
    <row r="1316" spans="1:14" x14ac:dyDescent="0.35">
      <c r="A1316" t="s">
        <v>1488</v>
      </c>
      <c r="B1316" t="s">
        <v>1489</v>
      </c>
      <c r="C1316" s="53"/>
      <c r="D1316" s="54"/>
      <c r="E1316" s="53"/>
      <c r="F1316" s="55"/>
      <c r="G1316" s="53"/>
      <c r="H1316" s="57"/>
      <c r="I1316" s="56"/>
      <c r="J1316" s="56"/>
      <c r="K1316" s="67"/>
      <c r="L1316" s="62">
        <v>1316</v>
      </c>
      <c r="M1316" s="62" t="b">
        <f t="shared" si="20"/>
        <v>1</v>
      </c>
      <c r="N1316" s="63"/>
    </row>
    <row r="1317" spans="1:14" x14ac:dyDescent="0.35">
      <c r="A1317" t="s">
        <v>1490</v>
      </c>
      <c r="B1317" t="s">
        <v>339</v>
      </c>
      <c r="C1317" s="53"/>
      <c r="D1317" s="54"/>
      <c r="E1317" s="53"/>
      <c r="F1317" s="55"/>
      <c r="G1317" s="53"/>
      <c r="H1317" s="57"/>
      <c r="I1317" s="56"/>
      <c r="J1317" s="56"/>
      <c r="K1317" s="67"/>
      <c r="L1317" s="62">
        <v>1317</v>
      </c>
      <c r="M1317" s="62" t="b">
        <f t="shared" si="20"/>
        <v>1</v>
      </c>
      <c r="N1317" s="63"/>
    </row>
    <row r="1318" spans="1:14" x14ac:dyDescent="0.35">
      <c r="A1318" t="s">
        <v>1490</v>
      </c>
      <c r="B1318" t="s">
        <v>312</v>
      </c>
      <c r="C1318" s="53"/>
      <c r="D1318" s="54"/>
      <c r="E1318" s="53"/>
      <c r="F1318" s="55"/>
      <c r="G1318" s="53"/>
      <c r="H1318" s="57"/>
      <c r="I1318" s="56"/>
      <c r="J1318" s="56"/>
      <c r="K1318" s="67"/>
      <c r="L1318" s="62">
        <v>1318</v>
      </c>
      <c r="M1318" s="62" t="b">
        <f t="shared" si="20"/>
        <v>1</v>
      </c>
      <c r="N1318" s="63"/>
    </row>
    <row r="1319" spans="1:14" x14ac:dyDescent="0.35">
      <c r="A1319" t="s">
        <v>1469</v>
      </c>
      <c r="B1319" t="s">
        <v>1491</v>
      </c>
      <c r="C1319" s="53"/>
      <c r="D1319" s="54"/>
      <c r="E1319" s="53"/>
      <c r="F1319" s="55"/>
      <c r="G1319" s="53"/>
      <c r="H1319" s="57"/>
      <c r="I1319" s="56"/>
      <c r="J1319" s="56"/>
      <c r="K1319" s="67"/>
      <c r="L1319" s="62">
        <v>1319</v>
      </c>
      <c r="M1319" s="62" t="b">
        <f t="shared" si="20"/>
        <v>1</v>
      </c>
      <c r="N1319" s="63"/>
    </row>
    <row r="1320" spans="1:14" x14ac:dyDescent="0.35">
      <c r="A1320" t="s">
        <v>1469</v>
      </c>
      <c r="B1320" t="s">
        <v>1492</v>
      </c>
      <c r="C1320" s="53"/>
      <c r="D1320" s="54"/>
      <c r="E1320" s="53"/>
      <c r="F1320" s="55"/>
      <c r="G1320" s="53"/>
      <c r="H1320" s="57"/>
      <c r="I1320" s="56"/>
      <c r="J1320" s="56"/>
      <c r="K1320" s="67"/>
      <c r="L1320" s="62">
        <v>1320</v>
      </c>
      <c r="M1320" s="62" t="b">
        <f t="shared" si="20"/>
        <v>1</v>
      </c>
      <c r="N1320" s="63"/>
    </row>
    <row r="1321" spans="1:14" x14ac:dyDescent="0.35">
      <c r="A1321" t="s">
        <v>1469</v>
      </c>
      <c r="B1321" t="s">
        <v>1493</v>
      </c>
      <c r="C1321" s="53"/>
      <c r="D1321" s="54"/>
      <c r="E1321" s="53"/>
      <c r="F1321" s="55"/>
      <c r="G1321" s="53"/>
      <c r="H1321" s="57"/>
      <c r="I1321" s="56"/>
      <c r="J1321" s="56"/>
      <c r="K1321" s="67"/>
      <c r="L1321" s="62">
        <v>1321</v>
      </c>
      <c r="M1321" s="62" t="b">
        <f t="shared" si="20"/>
        <v>1</v>
      </c>
      <c r="N1321" s="63"/>
    </row>
    <row r="1322" spans="1:14" x14ac:dyDescent="0.35">
      <c r="A1322" t="s">
        <v>1494</v>
      </c>
      <c r="B1322" t="s">
        <v>426</v>
      </c>
      <c r="C1322" s="53"/>
      <c r="D1322" s="54"/>
      <c r="E1322" s="53"/>
      <c r="F1322" s="55"/>
      <c r="G1322" s="53"/>
      <c r="H1322" s="57"/>
      <c r="I1322" s="56"/>
      <c r="J1322" s="56"/>
      <c r="K1322" s="67"/>
      <c r="L1322" s="62">
        <v>1322</v>
      </c>
      <c r="M1322" s="62" t="b">
        <f t="shared" si="20"/>
        <v>1</v>
      </c>
      <c r="N1322" s="63"/>
    </row>
    <row r="1323" spans="1:14" x14ac:dyDescent="0.35">
      <c r="A1323" t="s">
        <v>1495</v>
      </c>
      <c r="B1323" t="s">
        <v>1496</v>
      </c>
      <c r="C1323" s="53"/>
      <c r="D1323" s="54"/>
      <c r="E1323" s="53"/>
      <c r="F1323" s="55"/>
      <c r="G1323" s="53"/>
      <c r="H1323" s="57"/>
      <c r="I1323" s="56"/>
      <c r="J1323" s="56"/>
      <c r="K1323" s="67"/>
      <c r="L1323" s="62">
        <v>1323</v>
      </c>
      <c r="M1323" s="62" t="b">
        <f t="shared" si="20"/>
        <v>1</v>
      </c>
      <c r="N1323" s="63"/>
    </row>
    <row r="1324" spans="1:14" x14ac:dyDescent="0.35">
      <c r="A1324" t="s">
        <v>1426</v>
      </c>
      <c r="B1324" t="s">
        <v>1427</v>
      </c>
      <c r="C1324" s="53"/>
      <c r="D1324" s="54"/>
      <c r="E1324" s="53"/>
      <c r="F1324" s="55"/>
      <c r="G1324" s="53"/>
      <c r="H1324" s="57"/>
      <c r="I1324" s="56"/>
      <c r="J1324" s="56"/>
      <c r="K1324" s="67"/>
      <c r="L1324" s="62">
        <v>1324</v>
      </c>
      <c r="M1324" s="62" t="b">
        <f t="shared" si="20"/>
        <v>1</v>
      </c>
      <c r="N1324" s="63"/>
    </row>
    <row r="1325" spans="1:14" x14ac:dyDescent="0.35">
      <c r="A1325" t="s">
        <v>1497</v>
      </c>
      <c r="B1325" t="s">
        <v>1498</v>
      </c>
      <c r="C1325" s="53"/>
      <c r="D1325" s="54"/>
      <c r="E1325" s="53"/>
      <c r="F1325" s="55"/>
      <c r="G1325" s="53"/>
      <c r="H1325" s="57"/>
      <c r="I1325" s="56"/>
      <c r="J1325" s="56"/>
      <c r="K1325" s="67"/>
      <c r="L1325" s="62">
        <v>1325</v>
      </c>
      <c r="M1325" s="62" t="b">
        <f t="shared" si="20"/>
        <v>1</v>
      </c>
      <c r="N1325" s="63"/>
    </row>
    <row r="1326" spans="1:14" x14ac:dyDescent="0.35">
      <c r="A1326" t="s">
        <v>1497</v>
      </c>
      <c r="B1326" t="s">
        <v>1499</v>
      </c>
      <c r="C1326" s="53"/>
      <c r="D1326" s="54"/>
      <c r="E1326" s="53"/>
      <c r="F1326" s="55"/>
      <c r="G1326" s="53"/>
      <c r="H1326" s="57"/>
      <c r="I1326" s="56"/>
      <c r="J1326" s="56"/>
      <c r="K1326" s="67"/>
      <c r="L1326" s="62">
        <v>1326</v>
      </c>
      <c r="M1326" s="62" t="b">
        <f t="shared" si="20"/>
        <v>1</v>
      </c>
      <c r="N1326" s="63"/>
    </row>
    <row r="1327" spans="1:14" x14ac:dyDescent="0.35">
      <c r="A1327" t="s">
        <v>1500</v>
      </c>
      <c r="B1327" t="s">
        <v>467</v>
      </c>
      <c r="C1327" s="53"/>
      <c r="D1327" s="54"/>
      <c r="E1327" s="53"/>
      <c r="F1327" s="55"/>
      <c r="G1327" s="53"/>
      <c r="H1327" s="57"/>
      <c r="I1327" s="56"/>
      <c r="J1327" s="56"/>
      <c r="K1327" s="67"/>
      <c r="L1327" s="62">
        <v>1327</v>
      </c>
      <c r="M1327" s="62" t="b">
        <f t="shared" si="20"/>
        <v>1</v>
      </c>
      <c r="N1327" s="63"/>
    </row>
    <row r="1328" spans="1:14" x14ac:dyDescent="0.35">
      <c r="A1328" t="s">
        <v>1500</v>
      </c>
      <c r="B1328" t="s">
        <v>1501</v>
      </c>
      <c r="C1328" s="53"/>
      <c r="D1328" s="54"/>
      <c r="E1328" s="53"/>
      <c r="F1328" s="55"/>
      <c r="G1328" s="53"/>
      <c r="H1328" s="57"/>
      <c r="I1328" s="56"/>
      <c r="J1328" s="56"/>
      <c r="K1328" s="67"/>
      <c r="L1328" s="62">
        <v>1328</v>
      </c>
      <c r="M1328" s="62" t="b">
        <f t="shared" si="20"/>
        <v>1</v>
      </c>
      <c r="N1328" s="63"/>
    </row>
    <row r="1329" spans="1:14" x14ac:dyDescent="0.35">
      <c r="A1329" t="s">
        <v>1490</v>
      </c>
      <c r="B1329" t="s">
        <v>259</v>
      </c>
      <c r="C1329" s="53"/>
      <c r="D1329" s="54"/>
      <c r="E1329" s="53"/>
      <c r="F1329" s="55"/>
      <c r="G1329" s="53"/>
      <c r="H1329" s="57"/>
      <c r="I1329" s="56"/>
      <c r="J1329" s="56"/>
      <c r="K1329" s="67"/>
      <c r="L1329" s="62">
        <v>1329</v>
      </c>
      <c r="M1329" s="62" t="b">
        <f t="shared" si="20"/>
        <v>1</v>
      </c>
      <c r="N1329" s="63"/>
    </row>
    <row r="1330" spans="1:14" x14ac:dyDescent="0.35">
      <c r="A1330" t="s">
        <v>1502</v>
      </c>
      <c r="B1330" t="s">
        <v>736</v>
      </c>
      <c r="C1330" s="53"/>
      <c r="D1330" s="54"/>
      <c r="E1330" s="53"/>
      <c r="F1330" s="55"/>
      <c r="G1330" s="53"/>
      <c r="H1330" s="57"/>
      <c r="I1330" s="56"/>
      <c r="J1330" s="56"/>
      <c r="K1330" s="67"/>
      <c r="L1330" s="62">
        <v>1330</v>
      </c>
      <c r="M1330" s="62" t="b">
        <f t="shared" si="20"/>
        <v>1</v>
      </c>
      <c r="N1330" s="63"/>
    </row>
    <row r="1331" spans="1:14" x14ac:dyDescent="0.35">
      <c r="A1331" t="s">
        <v>1502</v>
      </c>
      <c r="B1331" t="s">
        <v>1503</v>
      </c>
      <c r="C1331" s="53"/>
      <c r="D1331" s="54"/>
      <c r="E1331" s="53"/>
      <c r="F1331" s="55"/>
      <c r="G1331" s="53"/>
      <c r="H1331" s="57"/>
      <c r="I1331" s="56"/>
      <c r="J1331" s="56"/>
      <c r="K1331" s="67"/>
      <c r="L1331" s="62">
        <v>1331</v>
      </c>
      <c r="M1331" s="62" t="b">
        <f t="shared" si="20"/>
        <v>1</v>
      </c>
      <c r="N1331" s="63"/>
    </row>
    <row r="1332" spans="1:14" x14ac:dyDescent="0.35">
      <c r="A1332" t="s">
        <v>1504</v>
      </c>
      <c r="B1332" t="s">
        <v>1505</v>
      </c>
      <c r="C1332" s="53"/>
      <c r="D1332" s="54"/>
      <c r="E1332" s="53"/>
      <c r="F1332" s="55"/>
      <c r="G1332" s="53"/>
      <c r="H1332" s="57"/>
      <c r="I1332" s="56"/>
      <c r="J1332" s="56"/>
      <c r="K1332" s="67"/>
      <c r="L1332" s="62">
        <v>1332</v>
      </c>
      <c r="M1332" s="62" t="b">
        <f t="shared" si="20"/>
        <v>1</v>
      </c>
      <c r="N1332" s="63"/>
    </row>
    <row r="1333" spans="1:14" x14ac:dyDescent="0.35">
      <c r="A1333" t="s">
        <v>1490</v>
      </c>
      <c r="B1333" t="s">
        <v>1506</v>
      </c>
      <c r="C1333" s="53"/>
      <c r="D1333" s="54"/>
      <c r="E1333" s="53"/>
      <c r="F1333" s="55"/>
      <c r="G1333" s="53"/>
      <c r="H1333" s="57"/>
      <c r="I1333" s="56"/>
      <c r="J1333" s="56"/>
      <c r="K1333" s="67"/>
      <c r="L1333" s="62">
        <v>1333</v>
      </c>
      <c r="M1333" s="62" t="b">
        <f t="shared" si="20"/>
        <v>1</v>
      </c>
      <c r="N1333" s="63"/>
    </row>
    <row r="1334" spans="1:14" x14ac:dyDescent="0.35">
      <c r="A1334" t="s">
        <v>565</v>
      </c>
      <c r="B1334" t="s">
        <v>1507</v>
      </c>
      <c r="C1334" s="53"/>
      <c r="D1334" s="54"/>
      <c r="E1334" s="53"/>
      <c r="F1334" s="55"/>
      <c r="G1334" s="53"/>
      <c r="H1334" s="57"/>
      <c r="I1334" s="56"/>
      <c r="J1334" s="56"/>
      <c r="K1334" s="67"/>
      <c r="L1334" s="62">
        <v>1334</v>
      </c>
      <c r="M1334" s="62" t="b">
        <f t="shared" si="20"/>
        <v>1</v>
      </c>
      <c r="N1334" s="63"/>
    </row>
    <row r="1335" spans="1:14" x14ac:dyDescent="0.35">
      <c r="A1335" t="s">
        <v>1508</v>
      </c>
      <c r="B1335" t="s">
        <v>1509</v>
      </c>
      <c r="C1335" s="53"/>
      <c r="D1335" s="54"/>
      <c r="E1335" s="53"/>
      <c r="F1335" s="55"/>
      <c r="G1335" s="53"/>
      <c r="H1335" s="57"/>
      <c r="I1335" s="56"/>
      <c r="J1335" s="56"/>
      <c r="K1335" s="67"/>
      <c r="L1335" s="62">
        <v>1335</v>
      </c>
      <c r="M1335" s="62" t="b">
        <f t="shared" si="20"/>
        <v>1</v>
      </c>
      <c r="N1335" s="63"/>
    </row>
    <row r="1336" spans="1:14" x14ac:dyDescent="0.35">
      <c r="A1336" t="s">
        <v>1508</v>
      </c>
      <c r="B1336" t="s">
        <v>1509</v>
      </c>
      <c r="C1336" s="53"/>
      <c r="D1336" s="54"/>
      <c r="E1336" s="53"/>
      <c r="F1336" s="55"/>
      <c r="G1336" s="53"/>
      <c r="H1336" s="57"/>
      <c r="I1336" s="56"/>
      <c r="J1336" s="56"/>
      <c r="K1336" s="67"/>
      <c r="L1336" s="62">
        <v>1336</v>
      </c>
      <c r="M1336" s="62" t="b">
        <f t="shared" si="20"/>
        <v>1</v>
      </c>
      <c r="N1336" s="63"/>
    </row>
    <row r="1337" spans="1:14" x14ac:dyDescent="0.35">
      <c r="A1337" t="s">
        <v>1510</v>
      </c>
      <c r="B1337" t="s">
        <v>1465</v>
      </c>
      <c r="C1337" s="53"/>
      <c r="D1337" s="54"/>
      <c r="E1337" s="53"/>
      <c r="F1337" s="55"/>
      <c r="G1337" s="53"/>
      <c r="H1337" s="57"/>
      <c r="I1337" s="56"/>
      <c r="J1337" s="56"/>
      <c r="K1337" s="67"/>
      <c r="L1337" s="62">
        <v>1337</v>
      </c>
      <c r="M1337" s="62" t="b">
        <f t="shared" si="20"/>
        <v>1</v>
      </c>
      <c r="N1337" s="63"/>
    </row>
    <row r="1338" spans="1:14" x14ac:dyDescent="0.35">
      <c r="A1338" t="s">
        <v>1511</v>
      </c>
      <c r="B1338" t="s">
        <v>1512</v>
      </c>
      <c r="C1338" s="53"/>
      <c r="D1338" s="54"/>
      <c r="E1338" s="53"/>
      <c r="F1338" s="55"/>
      <c r="G1338" s="53"/>
      <c r="H1338" s="57"/>
      <c r="I1338" s="56"/>
      <c r="J1338" s="56"/>
      <c r="K1338" s="67"/>
      <c r="L1338" s="62">
        <v>1338</v>
      </c>
      <c r="M1338" s="62" t="b">
        <f t="shared" si="20"/>
        <v>1</v>
      </c>
      <c r="N1338" s="63"/>
    </row>
    <row r="1339" spans="1:14" x14ac:dyDescent="0.35">
      <c r="A1339" t="s">
        <v>1511</v>
      </c>
      <c r="B1339" t="s">
        <v>1513</v>
      </c>
      <c r="C1339" s="53"/>
      <c r="D1339" s="54"/>
      <c r="E1339" s="53"/>
      <c r="F1339" s="55"/>
      <c r="G1339" s="53"/>
      <c r="H1339" s="57"/>
      <c r="I1339" s="56"/>
      <c r="J1339" s="56"/>
      <c r="K1339" s="67"/>
      <c r="L1339" s="62">
        <v>1339</v>
      </c>
      <c r="M1339" s="62" t="b">
        <f t="shared" si="20"/>
        <v>1</v>
      </c>
      <c r="N1339" s="63"/>
    </row>
    <row r="1340" spans="1:14" x14ac:dyDescent="0.35">
      <c r="A1340" t="s">
        <v>1514</v>
      </c>
      <c r="B1340" t="s">
        <v>1515</v>
      </c>
      <c r="C1340" s="53"/>
      <c r="D1340" s="54"/>
      <c r="E1340" s="53"/>
      <c r="F1340" s="55"/>
      <c r="G1340" s="53"/>
      <c r="H1340" s="57"/>
      <c r="I1340" s="56"/>
      <c r="J1340" s="56"/>
      <c r="K1340" s="67"/>
      <c r="L1340" s="62">
        <v>1340</v>
      </c>
      <c r="M1340" s="62" t="b">
        <f t="shared" si="20"/>
        <v>1</v>
      </c>
      <c r="N1340" s="63"/>
    </row>
    <row r="1341" spans="1:14" x14ac:dyDescent="0.35">
      <c r="A1341" t="s">
        <v>663</v>
      </c>
      <c r="B1341" t="s">
        <v>462</v>
      </c>
      <c r="C1341" s="53"/>
      <c r="D1341" s="54"/>
      <c r="E1341" s="53"/>
      <c r="F1341" s="55"/>
      <c r="G1341" s="53"/>
      <c r="H1341" s="57"/>
      <c r="I1341" s="56"/>
      <c r="J1341" s="56"/>
      <c r="K1341" s="67"/>
      <c r="L1341" s="62">
        <v>1341</v>
      </c>
      <c r="M1341" s="62" t="b">
        <f t="shared" si="20"/>
        <v>1</v>
      </c>
      <c r="N1341" s="63"/>
    </row>
    <row r="1342" spans="1:14" x14ac:dyDescent="0.35">
      <c r="A1342" t="s">
        <v>582</v>
      </c>
      <c r="B1342" t="s">
        <v>1516</v>
      </c>
      <c r="C1342" s="53"/>
      <c r="D1342" s="54"/>
      <c r="E1342" s="53"/>
      <c r="F1342" s="55"/>
      <c r="G1342" s="53"/>
      <c r="H1342" s="57"/>
      <c r="I1342" s="56"/>
      <c r="J1342" s="56"/>
      <c r="K1342" s="67"/>
      <c r="L1342" s="62">
        <v>1342</v>
      </c>
      <c r="M1342" s="62" t="b">
        <f t="shared" si="20"/>
        <v>1</v>
      </c>
      <c r="N1342" s="63"/>
    </row>
    <row r="1343" spans="1:14" x14ac:dyDescent="0.35">
      <c r="A1343" t="s">
        <v>582</v>
      </c>
      <c r="B1343" t="s">
        <v>905</v>
      </c>
      <c r="C1343" s="53"/>
      <c r="D1343" s="54"/>
      <c r="E1343" s="53"/>
      <c r="F1343" s="55"/>
      <c r="G1343" s="53"/>
      <c r="H1343" s="57"/>
      <c r="I1343" s="56"/>
      <c r="J1343" s="56"/>
      <c r="K1343" s="67"/>
      <c r="L1343" s="62">
        <v>1343</v>
      </c>
      <c r="M1343" s="62" t="b">
        <f t="shared" si="20"/>
        <v>1</v>
      </c>
      <c r="N1343" s="63"/>
    </row>
    <row r="1344" spans="1:14" x14ac:dyDescent="0.35">
      <c r="A1344" t="s">
        <v>582</v>
      </c>
      <c r="B1344" t="s">
        <v>320</v>
      </c>
      <c r="C1344" s="53"/>
      <c r="D1344" s="54"/>
      <c r="E1344" s="53"/>
      <c r="F1344" s="55"/>
      <c r="G1344" s="53"/>
      <c r="H1344" s="57"/>
      <c r="I1344" s="56"/>
      <c r="J1344" s="56"/>
      <c r="K1344" s="67"/>
      <c r="L1344" s="62">
        <v>1344</v>
      </c>
      <c r="M1344" s="62" t="b">
        <f t="shared" si="20"/>
        <v>1</v>
      </c>
      <c r="N1344" s="63"/>
    </row>
    <row r="1345" spans="1:14" x14ac:dyDescent="0.35">
      <c r="A1345" t="s">
        <v>582</v>
      </c>
      <c r="B1345" t="s">
        <v>1516</v>
      </c>
      <c r="C1345" s="53"/>
      <c r="D1345" s="54"/>
      <c r="E1345" s="53"/>
      <c r="F1345" s="55"/>
      <c r="G1345" s="53"/>
      <c r="H1345" s="57"/>
      <c r="I1345" s="56"/>
      <c r="J1345" s="56"/>
      <c r="K1345" s="67"/>
      <c r="L1345" s="62">
        <v>1345</v>
      </c>
      <c r="M1345" s="62" t="b">
        <f t="shared" si="20"/>
        <v>1</v>
      </c>
      <c r="N1345" s="63"/>
    </row>
    <row r="1346" spans="1:14" x14ac:dyDescent="0.35">
      <c r="A1346" t="s">
        <v>1517</v>
      </c>
      <c r="B1346" t="s">
        <v>1518</v>
      </c>
      <c r="C1346" s="53"/>
      <c r="D1346" s="54"/>
      <c r="E1346" s="53"/>
      <c r="F1346" s="55"/>
      <c r="G1346" s="53"/>
      <c r="H1346" s="57"/>
      <c r="I1346" s="56"/>
      <c r="J1346" s="56"/>
      <c r="K1346" s="67"/>
      <c r="L1346" s="62">
        <v>1346</v>
      </c>
      <c r="M1346" s="62" t="b">
        <f t="shared" si="20"/>
        <v>1</v>
      </c>
      <c r="N1346" s="63"/>
    </row>
    <row r="1347" spans="1:14" x14ac:dyDescent="0.35">
      <c r="A1347" t="s">
        <v>1517</v>
      </c>
      <c r="B1347" t="s">
        <v>1519</v>
      </c>
      <c r="C1347" s="53"/>
      <c r="D1347" s="54"/>
      <c r="E1347" s="53"/>
      <c r="F1347" s="55"/>
      <c r="G1347" s="53"/>
      <c r="H1347" s="57"/>
      <c r="I1347" s="56"/>
      <c r="J1347" s="56"/>
      <c r="K1347" s="67"/>
      <c r="L1347" s="62">
        <v>1347</v>
      </c>
      <c r="M1347" s="62" t="b">
        <f t="shared" ref="M1347:M1410" si="21" xml:space="preserve"> IF(AND(TRUE), TRUE, FALSE)</f>
        <v>1</v>
      </c>
      <c r="N1347" s="63"/>
    </row>
    <row r="1348" spans="1:14" x14ac:dyDescent="0.35">
      <c r="A1348" t="s">
        <v>1381</v>
      </c>
      <c r="B1348" t="s">
        <v>1520</v>
      </c>
      <c r="C1348" s="53"/>
      <c r="D1348" s="54"/>
      <c r="E1348" s="53"/>
      <c r="F1348" s="55"/>
      <c r="G1348" s="53"/>
      <c r="H1348" s="57"/>
      <c r="I1348" s="56"/>
      <c r="J1348" s="56"/>
      <c r="K1348" s="67"/>
      <c r="L1348" s="62">
        <v>1348</v>
      </c>
      <c r="M1348" s="62" t="b">
        <f t="shared" si="21"/>
        <v>1</v>
      </c>
      <c r="N1348" s="63"/>
    </row>
    <row r="1349" spans="1:14" x14ac:dyDescent="0.35">
      <c r="A1349" t="s">
        <v>1521</v>
      </c>
      <c r="B1349" t="s">
        <v>1522</v>
      </c>
      <c r="C1349" s="53"/>
      <c r="D1349" s="54"/>
      <c r="E1349" s="53"/>
      <c r="F1349" s="55"/>
      <c r="G1349" s="53"/>
      <c r="H1349" s="57"/>
      <c r="I1349" s="56"/>
      <c r="J1349" s="56"/>
      <c r="K1349" s="67"/>
      <c r="L1349" s="62">
        <v>1349</v>
      </c>
      <c r="M1349" s="62" t="b">
        <f t="shared" si="21"/>
        <v>1</v>
      </c>
      <c r="N1349" s="63"/>
    </row>
    <row r="1350" spans="1:14" x14ac:dyDescent="0.35">
      <c r="A1350" t="s">
        <v>1521</v>
      </c>
      <c r="B1350" t="s">
        <v>1522</v>
      </c>
      <c r="C1350" s="53"/>
      <c r="D1350" s="54"/>
      <c r="E1350" s="53"/>
      <c r="F1350" s="55"/>
      <c r="G1350" s="53"/>
      <c r="H1350" s="57"/>
      <c r="I1350" s="56"/>
      <c r="J1350" s="56"/>
      <c r="K1350" s="67"/>
      <c r="L1350" s="62">
        <v>1350</v>
      </c>
      <c r="M1350" s="62" t="b">
        <f t="shared" si="21"/>
        <v>1</v>
      </c>
      <c r="N1350" s="63"/>
    </row>
    <row r="1351" spans="1:14" x14ac:dyDescent="0.35">
      <c r="A1351" t="s">
        <v>1523</v>
      </c>
      <c r="B1351" t="s">
        <v>1524</v>
      </c>
      <c r="C1351" s="53"/>
      <c r="D1351" s="54"/>
      <c r="E1351" s="53"/>
      <c r="F1351" s="55"/>
      <c r="G1351" s="53"/>
      <c r="H1351" s="57"/>
      <c r="I1351" s="56"/>
      <c r="J1351" s="56"/>
      <c r="K1351" s="67"/>
      <c r="L1351" s="62">
        <v>1351</v>
      </c>
      <c r="M1351" s="62" t="b">
        <f t="shared" si="21"/>
        <v>1</v>
      </c>
      <c r="N1351" s="63"/>
    </row>
    <row r="1352" spans="1:14" x14ac:dyDescent="0.35">
      <c r="A1352" t="s">
        <v>1523</v>
      </c>
      <c r="B1352" t="s">
        <v>1525</v>
      </c>
      <c r="C1352" s="53"/>
      <c r="D1352" s="54"/>
      <c r="E1352" s="53"/>
      <c r="F1352" s="55"/>
      <c r="G1352" s="53"/>
      <c r="H1352" s="57"/>
      <c r="I1352" s="56"/>
      <c r="J1352" s="56"/>
      <c r="K1352" s="67"/>
      <c r="L1352" s="62">
        <v>1352</v>
      </c>
      <c r="M1352" s="62" t="b">
        <f t="shared" si="21"/>
        <v>1</v>
      </c>
      <c r="N1352" s="63"/>
    </row>
    <row r="1353" spans="1:14" x14ac:dyDescent="0.35">
      <c r="A1353" t="s">
        <v>1526</v>
      </c>
      <c r="B1353" t="s">
        <v>1527</v>
      </c>
      <c r="C1353" s="53"/>
      <c r="D1353" s="54"/>
      <c r="E1353" s="53"/>
      <c r="F1353" s="55"/>
      <c r="G1353" s="53"/>
      <c r="H1353" s="57"/>
      <c r="I1353" s="56"/>
      <c r="J1353" s="56"/>
      <c r="K1353" s="67"/>
      <c r="L1353" s="62">
        <v>1353</v>
      </c>
      <c r="M1353" s="62" t="b">
        <f t="shared" si="21"/>
        <v>1</v>
      </c>
      <c r="N1353" s="63"/>
    </row>
    <row r="1354" spans="1:14" x14ac:dyDescent="0.35">
      <c r="A1354" t="s">
        <v>1526</v>
      </c>
      <c r="B1354" t="s">
        <v>1528</v>
      </c>
      <c r="C1354" s="53"/>
      <c r="D1354" s="54"/>
      <c r="E1354" s="53"/>
      <c r="F1354" s="55"/>
      <c r="G1354" s="53"/>
      <c r="H1354" s="57"/>
      <c r="I1354" s="56"/>
      <c r="J1354" s="56"/>
      <c r="K1354" s="67"/>
      <c r="L1354" s="62">
        <v>1354</v>
      </c>
      <c r="M1354" s="62" t="b">
        <f t="shared" si="21"/>
        <v>1</v>
      </c>
      <c r="N1354" s="63"/>
    </row>
    <row r="1355" spans="1:14" x14ac:dyDescent="0.35">
      <c r="A1355" t="s">
        <v>1526</v>
      </c>
      <c r="B1355" t="s">
        <v>1528</v>
      </c>
      <c r="C1355" s="53"/>
      <c r="D1355" s="54"/>
      <c r="E1355" s="53"/>
      <c r="F1355" s="55"/>
      <c r="G1355" s="53"/>
      <c r="H1355" s="57"/>
      <c r="I1355" s="56"/>
      <c r="J1355" s="56"/>
      <c r="K1355" s="67"/>
      <c r="L1355" s="62">
        <v>1355</v>
      </c>
      <c r="M1355" s="62" t="b">
        <f t="shared" si="21"/>
        <v>1</v>
      </c>
      <c r="N1355" s="63"/>
    </row>
    <row r="1356" spans="1:14" x14ac:dyDescent="0.35">
      <c r="A1356" t="s">
        <v>248</v>
      </c>
      <c r="B1356" t="s">
        <v>804</v>
      </c>
      <c r="C1356" s="53"/>
      <c r="D1356" s="54"/>
      <c r="E1356" s="53"/>
      <c r="F1356" s="55"/>
      <c r="G1356" s="53"/>
      <c r="H1356" s="57"/>
      <c r="I1356" s="56"/>
      <c r="J1356" s="56"/>
      <c r="K1356" s="67"/>
      <c r="L1356" s="62">
        <v>1356</v>
      </c>
      <c r="M1356" s="62" t="b">
        <f t="shared" si="21"/>
        <v>1</v>
      </c>
      <c r="N1356" s="63"/>
    </row>
    <row r="1357" spans="1:14" x14ac:dyDescent="0.35">
      <c r="A1357" t="s">
        <v>248</v>
      </c>
      <c r="B1357" t="s">
        <v>250</v>
      </c>
      <c r="C1357" s="53"/>
      <c r="D1357" s="54"/>
      <c r="E1357" s="53"/>
      <c r="F1357" s="55"/>
      <c r="G1357" s="53"/>
      <c r="H1357" s="57"/>
      <c r="I1357" s="56"/>
      <c r="J1357" s="56"/>
      <c r="K1357" s="67"/>
      <c r="L1357" s="62">
        <v>1357</v>
      </c>
      <c r="M1357" s="62" t="b">
        <f t="shared" si="21"/>
        <v>1</v>
      </c>
      <c r="N1357" s="63"/>
    </row>
    <row r="1358" spans="1:14" x14ac:dyDescent="0.35">
      <c r="A1358" t="s">
        <v>248</v>
      </c>
      <c r="B1358" t="s">
        <v>804</v>
      </c>
      <c r="C1358" s="53"/>
      <c r="D1358" s="54"/>
      <c r="E1358" s="53"/>
      <c r="F1358" s="55"/>
      <c r="G1358" s="53"/>
      <c r="H1358" s="57"/>
      <c r="I1358" s="56"/>
      <c r="J1358" s="56"/>
      <c r="K1358" s="67"/>
      <c r="L1358" s="62">
        <v>1358</v>
      </c>
      <c r="M1358" s="62" t="b">
        <f t="shared" si="21"/>
        <v>1</v>
      </c>
      <c r="N1358" s="63"/>
    </row>
    <row r="1359" spans="1:14" x14ac:dyDescent="0.35">
      <c r="A1359" t="s">
        <v>248</v>
      </c>
      <c r="B1359" t="s">
        <v>250</v>
      </c>
      <c r="C1359" s="53"/>
      <c r="D1359" s="54"/>
      <c r="E1359" s="53"/>
      <c r="F1359" s="55"/>
      <c r="G1359" s="53"/>
      <c r="H1359" s="57"/>
      <c r="I1359" s="56"/>
      <c r="J1359" s="56"/>
      <c r="K1359" s="67"/>
      <c r="L1359" s="62">
        <v>1359</v>
      </c>
      <c r="M1359" s="62" t="b">
        <f t="shared" si="21"/>
        <v>1</v>
      </c>
      <c r="N1359" s="63"/>
    </row>
    <row r="1360" spans="1:14" x14ac:dyDescent="0.35">
      <c r="A1360" t="s">
        <v>1529</v>
      </c>
      <c r="B1360" t="s">
        <v>544</v>
      </c>
      <c r="C1360" s="53"/>
      <c r="D1360" s="54"/>
      <c r="E1360" s="53"/>
      <c r="F1360" s="55"/>
      <c r="G1360" s="53"/>
      <c r="H1360" s="57"/>
      <c r="I1360" s="56"/>
      <c r="J1360" s="56"/>
      <c r="K1360" s="67"/>
      <c r="L1360" s="62">
        <v>1360</v>
      </c>
      <c r="M1360" s="62" t="b">
        <f t="shared" si="21"/>
        <v>1</v>
      </c>
      <c r="N1360" s="63"/>
    </row>
    <row r="1361" spans="1:14" x14ac:dyDescent="0.35">
      <c r="A1361" t="s">
        <v>1529</v>
      </c>
      <c r="B1361" t="s">
        <v>1530</v>
      </c>
      <c r="C1361" s="53"/>
      <c r="D1361" s="54"/>
      <c r="E1361" s="53"/>
      <c r="F1361" s="55"/>
      <c r="G1361" s="53"/>
      <c r="H1361" s="57"/>
      <c r="I1361" s="56"/>
      <c r="J1361" s="56"/>
      <c r="K1361" s="67"/>
      <c r="L1361" s="62">
        <v>1361</v>
      </c>
      <c r="M1361" s="62" t="b">
        <f t="shared" si="21"/>
        <v>1</v>
      </c>
      <c r="N1361" s="63"/>
    </row>
    <row r="1362" spans="1:14" x14ac:dyDescent="0.35">
      <c r="A1362" t="s">
        <v>1529</v>
      </c>
      <c r="B1362" t="s">
        <v>546</v>
      </c>
      <c r="C1362" s="53"/>
      <c r="D1362" s="54"/>
      <c r="E1362" s="53"/>
      <c r="F1362" s="55"/>
      <c r="G1362" s="53"/>
      <c r="H1362" s="57"/>
      <c r="I1362" s="56"/>
      <c r="J1362" s="56"/>
      <c r="K1362" s="67"/>
      <c r="L1362" s="62">
        <v>1362</v>
      </c>
      <c r="M1362" s="62" t="b">
        <f t="shared" si="21"/>
        <v>1</v>
      </c>
      <c r="N1362" s="63"/>
    </row>
    <row r="1363" spans="1:14" x14ac:dyDescent="0.35">
      <c r="A1363" t="s">
        <v>1529</v>
      </c>
      <c r="B1363" t="s">
        <v>177</v>
      </c>
      <c r="C1363" s="53"/>
      <c r="D1363" s="54"/>
      <c r="E1363" s="53"/>
      <c r="F1363" s="55"/>
      <c r="G1363" s="53"/>
      <c r="H1363" s="57"/>
      <c r="I1363" s="56"/>
      <c r="J1363" s="56"/>
      <c r="K1363" s="67"/>
      <c r="L1363" s="62">
        <v>1363</v>
      </c>
      <c r="M1363" s="62" t="b">
        <f t="shared" si="21"/>
        <v>1</v>
      </c>
      <c r="N1363" s="63"/>
    </row>
    <row r="1364" spans="1:14" x14ac:dyDescent="0.35">
      <c r="A1364" t="s">
        <v>1531</v>
      </c>
      <c r="B1364" t="s">
        <v>1532</v>
      </c>
      <c r="C1364" s="53"/>
      <c r="D1364" s="54"/>
      <c r="E1364" s="53"/>
      <c r="F1364" s="55"/>
      <c r="G1364" s="53"/>
      <c r="H1364" s="57"/>
      <c r="I1364" s="56"/>
      <c r="J1364" s="56"/>
      <c r="K1364" s="67"/>
      <c r="L1364" s="62">
        <v>1364</v>
      </c>
      <c r="M1364" s="62" t="b">
        <f t="shared" si="21"/>
        <v>1</v>
      </c>
      <c r="N1364" s="63"/>
    </row>
    <row r="1365" spans="1:14" x14ac:dyDescent="0.35">
      <c r="A1365" t="s">
        <v>1531</v>
      </c>
      <c r="B1365" t="s">
        <v>1533</v>
      </c>
      <c r="C1365" s="53"/>
      <c r="D1365" s="54"/>
      <c r="E1365" s="53"/>
      <c r="F1365" s="55"/>
      <c r="G1365" s="53"/>
      <c r="H1365" s="57"/>
      <c r="I1365" s="56"/>
      <c r="J1365" s="56"/>
      <c r="K1365" s="67"/>
      <c r="L1365" s="62">
        <v>1365</v>
      </c>
      <c r="M1365" s="62" t="b">
        <f t="shared" si="21"/>
        <v>1</v>
      </c>
      <c r="N1365" s="63"/>
    </row>
    <row r="1366" spans="1:14" x14ac:dyDescent="0.35">
      <c r="A1366" t="s">
        <v>1531</v>
      </c>
      <c r="B1366" t="s">
        <v>1534</v>
      </c>
      <c r="C1366" s="53"/>
      <c r="D1366" s="54"/>
      <c r="E1366" s="53"/>
      <c r="F1366" s="55"/>
      <c r="G1366" s="53"/>
      <c r="H1366" s="57"/>
      <c r="I1366" s="56"/>
      <c r="J1366" s="56"/>
      <c r="K1366" s="67"/>
      <c r="L1366" s="62">
        <v>1366</v>
      </c>
      <c r="M1366" s="62" t="b">
        <f t="shared" si="21"/>
        <v>1</v>
      </c>
      <c r="N1366" s="63"/>
    </row>
    <row r="1367" spans="1:14" x14ac:dyDescent="0.35">
      <c r="A1367" t="s">
        <v>1535</v>
      </c>
      <c r="B1367" t="s">
        <v>467</v>
      </c>
      <c r="C1367" s="53"/>
      <c r="D1367" s="54"/>
      <c r="E1367" s="53"/>
      <c r="F1367" s="55"/>
      <c r="G1367" s="53"/>
      <c r="H1367" s="57"/>
      <c r="I1367" s="56"/>
      <c r="J1367" s="56"/>
      <c r="K1367" s="67"/>
      <c r="L1367" s="62">
        <v>1367</v>
      </c>
      <c r="M1367" s="62" t="b">
        <f t="shared" si="21"/>
        <v>1</v>
      </c>
      <c r="N1367" s="63"/>
    </row>
    <row r="1368" spans="1:14" x14ac:dyDescent="0.35">
      <c r="A1368" t="s">
        <v>1536</v>
      </c>
      <c r="B1368" t="s">
        <v>1537</v>
      </c>
      <c r="C1368" s="53"/>
      <c r="D1368" s="54"/>
      <c r="E1368" s="53"/>
      <c r="F1368" s="55"/>
      <c r="G1368" s="53"/>
      <c r="H1368" s="57"/>
      <c r="I1368" s="56"/>
      <c r="J1368" s="56"/>
      <c r="K1368" s="67"/>
      <c r="L1368" s="62">
        <v>1368</v>
      </c>
      <c r="M1368" s="62" t="b">
        <f t="shared" si="21"/>
        <v>1</v>
      </c>
      <c r="N1368" s="63"/>
    </row>
    <row r="1369" spans="1:14" x14ac:dyDescent="0.35">
      <c r="A1369" t="s">
        <v>1538</v>
      </c>
      <c r="B1369" t="s">
        <v>1539</v>
      </c>
      <c r="C1369" s="53"/>
      <c r="D1369" s="54"/>
      <c r="E1369" s="53"/>
      <c r="F1369" s="55"/>
      <c r="G1369" s="53"/>
      <c r="H1369" s="57"/>
      <c r="I1369" s="56"/>
      <c r="J1369" s="56"/>
      <c r="K1369" s="67"/>
      <c r="L1369" s="62">
        <v>1369</v>
      </c>
      <c r="M1369" s="62" t="b">
        <f t="shared" si="21"/>
        <v>1</v>
      </c>
      <c r="N1369" s="63"/>
    </row>
    <row r="1370" spans="1:14" x14ac:dyDescent="0.35">
      <c r="A1370" t="s">
        <v>1538</v>
      </c>
      <c r="B1370" t="s">
        <v>1540</v>
      </c>
      <c r="C1370" s="53"/>
      <c r="D1370" s="54"/>
      <c r="E1370" s="53"/>
      <c r="F1370" s="55"/>
      <c r="G1370" s="53"/>
      <c r="H1370" s="57"/>
      <c r="I1370" s="56"/>
      <c r="J1370" s="56"/>
      <c r="K1370" s="67"/>
      <c r="L1370" s="62">
        <v>1370</v>
      </c>
      <c r="M1370" s="62" t="b">
        <f t="shared" si="21"/>
        <v>1</v>
      </c>
      <c r="N1370" s="63"/>
    </row>
    <row r="1371" spans="1:14" x14ac:dyDescent="0.35">
      <c r="A1371" t="s">
        <v>468</v>
      </c>
      <c r="B1371" t="s">
        <v>1539</v>
      </c>
      <c r="C1371" s="53"/>
      <c r="D1371" s="54"/>
      <c r="E1371" s="53"/>
      <c r="F1371" s="55"/>
      <c r="G1371" s="53"/>
      <c r="H1371" s="57"/>
      <c r="I1371" s="56"/>
      <c r="J1371" s="56"/>
      <c r="K1371" s="67"/>
      <c r="L1371" s="62">
        <v>1371</v>
      </c>
      <c r="M1371" s="62" t="b">
        <f t="shared" si="21"/>
        <v>1</v>
      </c>
      <c r="N1371" s="63"/>
    </row>
    <row r="1372" spans="1:14" x14ac:dyDescent="0.35">
      <c r="A1372" t="s">
        <v>468</v>
      </c>
      <c r="B1372" t="s">
        <v>1540</v>
      </c>
      <c r="C1372" s="53"/>
      <c r="D1372" s="54"/>
      <c r="E1372" s="53"/>
      <c r="F1372" s="55"/>
      <c r="G1372" s="53"/>
      <c r="H1372" s="57"/>
      <c r="I1372" s="56"/>
      <c r="J1372" s="56"/>
      <c r="K1372" s="67"/>
      <c r="L1372" s="62">
        <v>1372</v>
      </c>
      <c r="M1372" s="62" t="b">
        <f t="shared" si="21"/>
        <v>1</v>
      </c>
      <c r="N1372" s="63"/>
    </row>
    <row r="1373" spans="1:14" x14ac:dyDescent="0.35">
      <c r="A1373" t="s">
        <v>248</v>
      </c>
      <c r="B1373" t="s">
        <v>790</v>
      </c>
      <c r="C1373" s="53"/>
      <c r="D1373" s="54"/>
      <c r="E1373" s="53"/>
      <c r="F1373" s="55"/>
      <c r="G1373" s="53"/>
      <c r="H1373" s="57"/>
      <c r="I1373" s="56"/>
      <c r="J1373" s="56"/>
      <c r="K1373" s="67"/>
      <c r="L1373" s="62">
        <v>1373</v>
      </c>
      <c r="M1373" s="62" t="b">
        <f t="shared" si="21"/>
        <v>1</v>
      </c>
      <c r="N1373" s="63"/>
    </row>
    <row r="1374" spans="1:14" x14ac:dyDescent="0.35">
      <c r="A1374" t="s">
        <v>248</v>
      </c>
      <c r="B1374" t="s">
        <v>250</v>
      </c>
      <c r="C1374" s="53"/>
      <c r="D1374" s="54"/>
      <c r="E1374" s="53"/>
      <c r="F1374" s="55"/>
      <c r="G1374" s="53"/>
      <c r="H1374" s="57"/>
      <c r="I1374" s="56"/>
      <c r="J1374" s="56"/>
      <c r="K1374" s="67"/>
      <c r="L1374" s="62">
        <v>1374</v>
      </c>
      <c r="M1374" s="62" t="b">
        <f t="shared" si="21"/>
        <v>1</v>
      </c>
      <c r="N1374" s="63"/>
    </row>
    <row r="1375" spans="1:14" x14ac:dyDescent="0.35">
      <c r="A1375" t="s">
        <v>1541</v>
      </c>
      <c r="B1375" t="s">
        <v>1542</v>
      </c>
      <c r="C1375" s="53"/>
      <c r="D1375" s="54"/>
      <c r="E1375" s="53"/>
      <c r="F1375" s="55"/>
      <c r="G1375" s="53"/>
      <c r="H1375" s="57"/>
      <c r="I1375" s="56"/>
      <c r="J1375" s="56"/>
      <c r="K1375" s="67"/>
      <c r="L1375" s="62">
        <v>1375</v>
      </c>
      <c r="M1375" s="62" t="b">
        <f t="shared" si="21"/>
        <v>1</v>
      </c>
      <c r="N1375" s="63"/>
    </row>
    <row r="1376" spans="1:14" x14ac:dyDescent="0.35">
      <c r="A1376" t="s">
        <v>1543</v>
      </c>
      <c r="B1376" t="s">
        <v>1544</v>
      </c>
      <c r="C1376" s="53"/>
      <c r="D1376" s="54"/>
      <c r="E1376" s="53"/>
      <c r="F1376" s="55"/>
      <c r="G1376" s="53"/>
      <c r="H1376" s="57"/>
      <c r="I1376" s="56"/>
      <c r="J1376" s="56"/>
      <c r="K1376" s="67"/>
      <c r="L1376" s="62">
        <v>1376</v>
      </c>
      <c r="M1376" s="62" t="b">
        <f t="shared" si="21"/>
        <v>1</v>
      </c>
      <c r="N1376" s="63"/>
    </row>
    <row r="1377" spans="1:14" x14ac:dyDescent="0.35">
      <c r="A1377" t="s">
        <v>1543</v>
      </c>
      <c r="B1377" t="s">
        <v>1545</v>
      </c>
      <c r="C1377" s="53"/>
      <c r="D1377" s="54"/>
      <c r="E1377" s="53"/>
      <c r="F1377" s="55"/>
      <c r="G1377" s="53"/>
      <c r="H1377" s="57"/>
      <c r="I1377" s="56"/>
      <c r="J1377" s="56"/>
      <c r="K1377" s="67"/>
      <c r="L1377" s="62">
        <v>1377</v>
      </c>
      <c r="M1377" s="62" t="b">
        <f t="shared" si="21"/>
        <v>1</v>
      </c>
      <c r="N1377" s="63"/>
    </row>
    <row r="1378" spans="1:14" x14ac:dyDescent="0.35">
      <c r="A1378" t="s">
        <v>248</v>
      </c>
      <c r="B1378" t="s">
        <v>250</v>
      </c>
      <c r="C1378" s="53"/>
      <c r="D1378" s="54"/>
      <c r="E1378" s="53"/>
      <c r="F1378" s="55"/>
      <c r="G1378" s="53"/>
      <c r="H1378" s="57"/>
      <c r="I1378" s="56"/>
      <c r="J1378" s="56"/>
      <c r="K1378" s="67"/>
      <c r="L1378" s="62">
        <v>1378</v>
      </c>
      <c r="M1378" s="62" t="b">
        <f t="shared" si="21"/>
        <v>1</v>
      </c>
      <c r="N1378" s="63"/>
    </row>
    <row r="1379" spans="1:14" x14ac:dyDescent="0.35">
      <c r="A1379" t="s">
        <v>849</v>
      </c>
      <c r="B1379" t="s">
        <v>462</v>
      </c>
      <c r="C1379" s="53"/>
      <c r="D1379" s="54"/>
      <c r="E1379" s="53"/>
      <c r="F1379" s="55"/>
      <c r="G1379" s="53"/>
      <c r="H1379" s="57"/>
      <c r="I1379" s="56"/>
      <c r="J1379" s="56"/>
      <c r="K1379" s="67"/>
      <c r="L1379" s="62">
        <v>1379</v>
      </c>
      <c r="M1379" s="62" t="b">
        <f t="shared" si="21"/>
        <v>1</v>
      </c>
      <c r="N1379" s="63"/>
    </row>
    <row r="1380" spans="1:14" x14ac:dyDescent="0.35">
      <c r="A1380" t="s">
        <v>849</v>
      </c>
      <c r="B1380" t="s">
        <v>463</v>
      </c>
      <c r="C1380" s="53"/>
      <c r="D1380" s="54"/>
      <c r="E1380" s="53"/>
      <c r="F1380" s="55"/>
      <c r="G1380" s="53"/>
      <c r="H1380" s="57"/>
      <c r="I1380" s="56"/>
      <c r="J1380" s="56"/>
      <c r="K1380" s="67"/>
      <c r="L1380" s="62">
        <v>1380</v>
      </c>
      <c r="M1380" s="62" t="b">
        <f t="shared" si="21"/>
        <v>1</v>
      </c>
      <c r="N1380" s="63"/>
    </row>
    <row r="1381" spans="1:14" x14ac:dyDescent="0.35">
      <c r="A1381" t="s">
        <v>849</v>
      </c>
      <c r="B1381" t="s">
        <v>1159</v>
      </c>
      <c r="C1381" s="53"/>
      <c r="D1381" s="54"/>
      <c r="E1381" s="53"/>
      <c r="F1381" s="55"/>
      <c r="G1381" s="53"/>
      <c r="H1381" s="57"/>
      <c r="I1381" s="56"/>
      <c r="J1381" s="56"/>
      <c r="K1381" s="67"/>
      <c r="L1381" s="62">
        <v>1381</v>
      </c>
      <c r="M1381" s="62" t="b">
        <f t="shared" si="21"/>
        <v>1</v>
      </c>
      <c r="N1381" s="63"/>
    </row>
    <row r="1382" spans="1:14" x14ac:dyDescent="0.35">
      <c r="A1382" t="s">
        <v>849</v>
      </c>
      <c r="B1382" t="s">
        <v>1059</v>
      </c>
      <c r="C1382" s="53"/>
      <c r="D1382" s="54"/>
      <c r="E1382" s="53"/>
      <c r="F1382" s="55"/>
      <c r="G1382" s="53"/>
      <c r="H1382" s="57"/>
      <c r="I1382" s="56"/>
      <c r="J1382" s="56"/>
      <c r="K1382" s="67"/>
      <c r="L1382" s="62">
        <v>1382</v>
      </c>
      <c r="M1382" s="62" t="b">
        <f t="shared" si="21"/>
        <v>1</v>
      </c>
      <c r="N1382" s="63"/>
    </row>
    <row r="1383" spans="1:14" x14ac:dyDescent="0.35">
      <c r="A1383" t="s">
        <v>634</v>
      </c>
      <c r="B1383" t="s">
        <v>635</v>
      </c>
      <c r="C1383" s="53"/>
      <c r="D1383" s="54"/>
      <c r="E1383" s="53"/>
      <c r="F1383" s="55"/>
      <c r="G1383" s="53"/>
      <c r="H1383" s="57"/>
      <c r="I1383" s="56"/>
      <c r="J1383" s="56"/>
      <c r="K1383" s="67"/>
      <c r="L1383" s="62">
        <v>1383</v>
      </c>
      <c r="M1383" s="62" t="b">
        <f t="shared" si="21"/>
        <v>1</v>
      </c>
      <c r="N1383" s="63"/>
    </row>
    <row r="1384" spans="1:14" x14ac:dyDescent="0.35">
      <c r="A1384" t="s">
        <v>1546</v>
      </c>
      <c r="B1384" t="s">
        <v>1547</v>
      </c>
      <c r="C1384" s="53"/>
      <c r="D1384" s="54"/>
      <c r="E1384" s="53"/>
      <c r="F1384" s="55"/>
      <c r="G1384" s="53"/>
      <c r="H1384" s="57"/>
      <c r="I1384" s="56"/>
      <c r="J1384" s="56"/>
      <c r="K1384" s="67"/>
      <c r="L1384" s="62">
        <v>1384</v>
      </c>
      <c r="M1384" s="62" t="b">
        <f t="shared" si="21"/>
        <v>1</v>
      </c>
      <c r="N1384" s="63"/>
    </row>
    <row r="1385" spans="1:14" x14ac:dyDescent="0.35">
      <c r="A1385" t="s">
        <v>1546</v>
      </c>
      <c r="B1385" t="s">
        <v>1548</v>
      </c>
      <c r="C1385" s="53"/>
      <c r="D1385" s="54"/>
      <c r="E1385" s="53"/>
      <c r="F1385" s="55"/>
      <c r="G1385" s="53"/>
      <c r="H1385" s="57"/>
      <c r="I1385" s="56"/>
      <c r="J1385" s="56"/>
      <c r="K1385" s="67"/>
      <c r="L1385" s="62">
        <v>1385</v>
      </c>
      <c r="M1385" s="62" t="b">
        <f t="shared" si="21"/>
        <v>1</v>
      </c>
      <c r="N1385" s="63"/>
    </row>
    <row r="1386" spans="1:14" x14ac:dyDescent="0.35">
      <c r="A1386" t="s">
        <v>1546</v>
      </c>
      <c r="B1386" t="s">
        <v>1195</v>
      </c>
      <c r="C1386" s="53"/>
      <c r="D1386" s="54"/>
      <c r="E1386" s="53"/>
      <c r="F1386" s="55"/>
      <c r="G1386" s="53"/>
      <c r="H1386" s="57"/>
      <c r="I1386" s="56"/>
      <c r="J1386" s="56"/>
      <c r="K1386" s="67"/>
      <c r="L1386" s="62">
        <v>1386</v>
      </c>
      <c r="M1386" s="62" t="b">
        <f t="shared" si="21"/>
        <v>1</v>
      </c>
      <c r="N1386" s="63"/>
    </row>
    <row r="1387" spans="1:14" x14ac:dyDescent="0.35">
      <c r="A1387" t="s">
        <v>1549</v>
      </c>
      <c r="B1387" t="s">
        <v>192</v>
      </c>
      <c r="C1387" s="53"/>
      <c r="D1387" s="54"/>
      <c r="E1387" s="53"/>
      <c r="F1387" s="55"/>
      <c r="G1387" s="53"/>
      <c r="H1387" s="57"/>
      <c r="I1387" s="56"/>
      <c r="J1387" s="56"/>
      <c r="K1387" s="67"/>
      <c r="L1387" s="62">
        <v>1387</v>
      </c>
      <c r="M1387" s="62" t="b">
        <f t="shared" si="21"/>
        <v>1</v>
      </c>
      <c r="N1387" s="63"/>
    </row>
    <row r="1388" spans="1:14" x14ac:dyDescent="0.35">
      <c r="A1388" t="s">
        <v>1549</v>
      </c>
      <c r="B1388" t="s">
        <v>462</v>
      </c>
      <c r="C1388" s="53"/>
      <c r="D1388" s="54"/>
      <c r="E1388" s="53"/>
      <c r="F1388" s="55"/>
      <c r="G1388" s="53"/>
      <c r="H1388" s="57"/>
      <c r="I1388" s="56"/>
      <c r="J1388" s="56"/>
      <c r="K1388" s="67"/>
      <c r="L1388" s="62">
        <v>1388</v>
      </c>
      <c r="M1388" s="62" t="b">
        <f t="shared" si="21"/>
        <v>1</v>
      </c>
      <c r="N1388" s="63"/>
    </row>
    <row r="1389" spans="1:14" x14ac:dyDescent="0.35">
      <c r="A1389" t="s">
        <v>1550</v>
      </c>
      <c r="B1389" t="s">
        <v>1551</v>
      </c>
      <c r="C1389" s="53"/>
      <c r="D1389" s="54"/>
      <c r="E1389" s="53"/>
      <c r="F1389" s="55"/>
      <c r="G1389" s="53"/>
      <c r="H1389" s="57"/>
      <c r="I1389" s="56"/>
      <c r="J1389" s="56"/>
      <c r="K1389" s="67"/>
      <c r="L1389" s="62">
        <v>1389</v>
      </c>
      <c r="M1389" s="62" t="b">
        <f t="shared" si="21"/>
        <v>1</v>
      </c>
      <c r="N1389" s="63"/>
    </row>
    <row r="1390" spans="1:14" x14ac:dyDescent="0.35">
      <c r="A1390" t="s">
        <v>1552</v>
      </c>
      <c r="B1390" t="s">
        <v>1553</v>
      </c>
      <c r="C1390" s="53"/>
      <c r="D1390" s="54"/>
      <c r="E1390" s="53"/>
      <c r="F1390" s="55"/>
      <c r="G1390" s="53"/>
      <c r="H1390" s="57"/>
      <c r="I1390" s="56"/>
      <c r="J1390" s="56"/>
      <c r="K1390" s="67"/>
      <c r="L1390" s="62">
        <v>1390</v>
      </c>
      <c r="M1390" s="62" t="b">
        <f t="shared" si="21"/>
        <v>1</v>
      </c>
      <c r="N1390" s="63"/>
    </row>
    <row r="1391" spans="1:14" x14ac:dyDescent="0.35">
      <c r="A1391" t="s">
        <v>1552</v>
      </c>
      <c r="B1391" t="s">
        <v>1554</v>
      </c>
      <c r="C1391" s="53"/>
      <c r="D1391" s="54"/>
      <c r="E1391" s="53"/>
      <c r="F1391" s="55"/>
      <c r="G1391" s="53"/>
      <c r="H1391" s="57"/>
      <c r="I1391" s="56"/>
      <c r="J1391" s="56"/>
      <c r="K1391" s="67"/>
      <c r="L1391" s="62">
        <v>1391</v>
      </c>
      <c r="M1391" s="62" t="b">
        <f t="shared" si="21"/>
        <v>1</v>
      </c>
      <c r="N1391" s="63"/>
    </row>
    <row r="1392" spans="1:14" x14ac:dyDescent="0.35">
      <c r="A1392" t="s">
        <v>1552</v>
      </c>
      <c r="B1392" t="s">
        <v>1555</v>
      </c>
      <c r="C1392" s="53"/>
      <c r="D1392" s="54"/>
      <c r="E1392" s="53"/>
      <c r="F1392" s="55"/>
      <c r="G1392" s="53"/>
      <c r="H1392" s="57"/>
      <c r="I1392" s="56"/>
      <c r="J1392" s="56"/>
      <c r="K1392" s="67"/>
      <c r="L1392" s="62">
        <v>1392</v>
      </c>
      <c r="M1392" s="62" t="b">
        <f t="shared" si="21"/>
        <v>1</v>
      </c>
      <c r="N1392" s="63"/>
    </row>
    <row r="1393" spans="1:14" x14ac:dyDescent="0.35">
      <c r="A1393" t="s">
        <v>1556</v>
      </c>
      <c r="B1393" t="s">
        <v>1557</v>
      </c>
      <c r="C1393" s="53"/>
      <c r="D1393" s="54"/>
      <c r="E1393" s="53"/>
      <c r="F1393" s="55"/>
      <c r="G1393" s="53"/>
      <c r="H1393" s="57"/>
      <c r="I1393" s="56"/>
      <c r="J1393" s="56"/>
      <c r="K1393" s="67"/>
      <c r="L1393" s="62">
        <v>1393</v>
      </c>
      <c r="M1393" s="62" t="b">
        <f t="shared" si="21"/>
        <v>1</v>
      </c>
      <c r="N1393" s="63"/>
    </row>
    <row r="1394" spans="1:14" x14ac:dyDescent="0.35">
      <c r="A1394" t="s">
        <v>1558</v>
      </c>
      <c r="B1394" t="s">
        <v>1559</v>
      </c>
      <c r="C1394" s="53"/>
      <c r="D1394" s="54"/>
      <c r="E1394" s="53"/>
      <c r="F1394" s="55"/>
      <c r="G1394" s="53"/>
      <c r="H1394" s="57"/>
      <c r="I1394" s="56"/>
      <c r="J1394" s="56"/>
      <c r="K1394" s="67"/>
      <c r="L1394" s="62">
        <v>1394</v>
      </c>
      <c r="M1394" s="62" t="b">
        <f t="shared" si="21"/>
        <v>1</v>
      </c>
      <c r="N1394" s="63"/>
    </row>
    <row r="1395" spans="1:14" x14ac:dyDescent="0.35">
      <c r="A1395" t="s">
        <v>1558</v>
      </c>
      <c r="B1395" t="s">
        <v>1250</v>
      </c>
      <c r="C1395" s="53"/>
      <c r="D1395" s="54"/>
      <c r="E1395" s="53"/>
      <c r="F1395" s="55"/>
      <c r="G1395" s="53"/>
      <c r="H1395" s="57"/>
      <c r="I1395" s="56"/>
      <c r="J1395" s="56"/>
      <c r="K1395" s="67"/>
      <c r="L1395" s="62">
        <v>1395</v>
      </c>
      <c r="M1395" s="62" t="b">
        <f t="shared" si="21"/>
        <v>1</v>
      </c>
      <c r="N1395" s="63"/>
    </row>
    <row r="1396" spans="1:14" x14ac:dyDescent="0.35">
      <c r="A1396" t="s">
        <v>1560</v>
      </c>
      <c r="B1396" t="s">
        <v>1561</v>
      </c>
      <c r="C1396" s="53"/>
      <c r="D1396" s="54"/>
      <c r="E1396" s="53"/>
      <c r="F1396" s="55"/>
      <c r="G1396" s="53"/>
      <c r="H1396" s="57"/>
      <c r="I1396" s="56"/>
      <c r="J1396" s="56"/>
      <c r="K1396" s="67"/>
      <c r="L1396" s="62">
        <v>1396</v>
      </c>
      <c r="M1396" s="62" t="b">
        <f t="shared" si="21"/>
        <v>1</v>
      </c>
      <c r="N1396" s="63"/>
    </row>
    <row r="1397" spans="1:14" x14ac:dyDescent="0.35">
      <c r="A1397" t="s">
        <v>1560</v>
      </c>
      <c r="B1397" t="s">
        <v>1562</v>
      </c>
      <c r="C1397" s="53"/>
      <c r="D1397" s="54"/>
      <c r="E1397" s="53"/>
      <c r="F1397" s="55"/>
      <c r="G1397" s="53"/>
      <c r="H1397" s="57"/>
      <c r="I1397" s="56"/>
      <c r="J1397" s="56"/>
      <c r="K1397" s="67"/>
      <c r="L1397" s="62">
        <v>1397</v>
      </c>
      <c r="M1397" s="62" t="b">
        <f t="shared" si="21"/>
        <v>1</v>
      </c>
      <c r="N1397" s="63"/>
    </row>
    <row r="1398" spans="1:14" x14ac:dyDescent="0.35">
      <c r="A1398" t="s">
        <v>1560</v>
      </c>
      <c r="B1398" t="s">
        <v>1563</v>
      </c>
      <c r="C1398" s="53"/>
      <c r="D1398" s="54"/>
      <c r="E1398" s="53"/>
      <c r="F1398" s="55"/>
      <c r="G1398" s="53"/>
      <c r="H1398" s="57"/>
      <c r="I1398" s="56"/>
      <c r="J1398" s="56"/>
      <c r="K1398" s="67"/>
      <c r="L1398" s="62">
        <v>1398</v>
      </c>
      <c r="M1398" s="62" t="b">
        <f t="shared" si="21"/>
        <v>1</v>
      </c>
      <c r="N1398" s="63"/>
    </row>
    <row r="1399" spans="1:14" x14ac:dyDescent="0.35">
      <c r="A1399" t="s">
        <v>1122</v>
      </c>
      <c r="B1399" t="s">
        <v>1564</v>
      </c>
      <c r="C1399" s="53"/>
      <c r="D1399" s="54"/>
      <c r="E1399" s="53"/>
      <c r="F1399" s="55"/>
      <c r="G1399" s="53"/>
      <c r="H1399" s="57"/>
      <c r="I1399" s="56"/>
      <c r="J1399" s="56"/>
      <c r="K1399" s="67"/>
      <c r="L1399" s="62">
        <v>1399</v>
      </c>
      <c r="M1399" s="62" t="b">
        <f t="shared" si="21"/>
        <v>1</v>
      </c>
      <c r="N1399" s="63"/>
    </row>
    <row r="1400" spans="1:14" x14ac:dyDescent="0.35">
      <c r="A1400" t="s">
        <v>1565</v>
      </c>
      <c r="B1400" t="s">
        <v>1566</v>
      </c>
      <c r="C1400" s="53"/>
      <c r="D1400" s="54"/>
      <c r="E1400" s="53"/>
      <c r="F1400" s="55"/>
      <c r="G1400" s="53"/>
      <c r="H1400" s="57"/>
      <c r="I1400" s="56"/>
      <c r="J1400" s="56"/>
      <c r="K1400" s="67"/>
      <c r="L1400" s="62">
        <v>1400</v>
      </c>
      <c r="M1400" s="62" t="b">
        <f t="shared" si="21"/>
        <v>1</v>
      </c>
      <c r="N1400" s="63"/>
    </row>
    <row r="1401" spans="1:14" x14ac:dyDescent="0.35">
      <c r="A1401" t="s">
        <v>1565</v>
      </c>
      <c r="B1401" t="s">
        <v>1567</v>
      </c>
      <c r="C1401" s="53"/>
      <c r="D1401" s="54"/>
      <c r="E1401" s="53"/>
      <c r="F1401" s="55"/>
      <c r="G1401" s="53"/>
      <c r="H1401" s="57"/>
      <c r="I1401" s="56"/>
      <c r="J1401" s="56"/>
      <c r="K1401" s="67"/>
      <c r="L1401" s="62">
        <v>1401</v>
      </c>
      <c r="M1401" s="62" t="b">
        <f t="shared" si="21"/>
        <v>1</v>
      </c>
      <c r="N1401" s="63"/>
    </row>
    <row r="1402" spans="1:14" x14ac:dyDescent="0.35">
      <c r="A1402" t="s">
        <v>1565</v>
      </c>
      <c r="B1402" t="s">
        <v>1566</v>
      </c>
      <c r="C1402" s="53"/>
      <c r="D1402" s="54"/>
      <c r="E1402" s="53"/>
      <c r="F1402" s="55"/>
      <c r="G1402" s="53"/>
      <c r="H1402" s="57"/>
      <c r="I1402" s="56"/>
      <c r="J1402" s="56"/>
      <c r="K1402" s="67"/>
      <c r="L1402" s="62">
        <v>1402</v>
      </c>
      <c r="M1402" s="62" t="b">
        <f t="shared" si="21"/>
        <v>1</v>
      </c>
      <c r="N1402" s="63"/>
    </row>
    <row r="1403" spans="1:14" x14ac:dyDescent="0.35">
      <c r="A1403" t="s">
        <v>1565</v>
      </c>
      <c r="B1403" t="s">
        <v>1567</v>
      </c>
      <c r="C1403" s="53"/>
      <c r="D1403" s="54"/>
      <c r="E1403" s="53"/>
      <c r="F1403" s="55"/>
      <c r="G1403" s="53"/>
      <c r="H1403" s="57"/>
      <c r="I1403" s="56"/>
      <c r="J1403" s="56"/>
      <c r="K1403" s="67"/>
      <c r="L1403" s="62">
        <v>1403</v>
      </c>
      <c r="M1403" s="62" t="b">
        <f t="shared" si="21"/>
        <v>1</v>
      </c>
      <c r="N1403" s="63"/>
    </row>
    <row r="1404" spans="1:14" x14ac:dyDescent="0.35">
      <c r="A1404" t="s">
        <v>1568</v>
      </c>
      <c r="B1404" t="s">
        <v>1451</v>
      </c>
      <c r="C1404" s="53"/>
      <c r="D1404" s="54"/>
      <c r="E1404" s="53"/>
      <c r="F1404" s="55"/>
      <c r="G1404" s="53"/>
      <c r="H1404" s="57"/>
      <c r="I1404" s="56"/>
      <c r="J1404" s="56"/>
      <c r="K1404" s="67"/>
      <c r="L1404" s="62">
        <v>1404</v>
      </c>
      <c r="M1404" s="62" t="b">
        <f t="shared" si="21"/>
        <v>1</v>
      </c>
      <c r="N1404" s="63"/>
    </row>
    <row r="1405" spans="1:14" x14ac:dyDescent="0.35">
      <c r="A1405" t="s">
        <v>1569</v>
      </c>
      <c r="B1405" t="s">
        <v>1570</v>
      </c>
      <c r="C1405" s="53"/>
      <c r="D1405" s="54"/>
      <c r="E1405" s="53"/>
      <c r="F1405" s="55"/>
      <c r="G1405" s="53"/>
      <c r="H1405" s="57"/>
      <c r="I1405" s="56"/>
      <c r="J1405" s="56"/>
      <c r="K1405" s="67"/>
      <c r="L1405" s="62">
        <v>1405</v>
      </c>
      <c r="M1405" s="62" t="b">
        <f t="shared" si="21"/>
        <v>1</v>
      </c>
      <c r="N1405" s="63"/>
    </row>
    <row r="1406" spans="1:14" x14ac:dyDescent="0.35">
      <c r="A1406" t="s">
        <v>1571</v>
      </c>
      <c r="B1406" t="s">
        <v>1572</v>
      </c>
      <c r="C1406" s="53"/>
      <c r="D1406" s="54"/>
      <c r="E1406" s="53"/>
      <c r="F1406" s="55"/>
      <c r="G1406" s="53"/>
      <c r="H1406" s="57"/>
      <c r="I1406" s="56"/>
      <c r="J1406" s="56"/>
      <c r="K1406" s="67"/>
      <c r="L1406" s="62">
        <v>1406</v>
      </c>
      <c r="M1406" s="62" t="b">
        <f t="shared" si="21"/>
        <v>1</v>
      </c>
      <c r="N1406" s="63"/>
    </row>
    <row r="1407" spans="1:14" x14ac:dyDescent="0.35">
      <c r="A1407" t="s">
        <v>334</v>
      </c>
      <c r="B1407" t="s">
        <v>333</v>
      </c>
      <c r="C1407" s="53"/>
      <c r="D1407" s="54"/>
      <c r="E1407" s="53"/>
      <c r="F1407" s="55"/>
      <c r="G1407" s="53"/>
      <c r="H1407" s="57"/>
      <c r="I1407" s="56"/>
      <c r="J1407" s="56"/>
      <c r="K1407" s="67"/>
      <c r="L1407" s="62">
        <v>1407</v>
      </c>
      <c r="M1407" s="62" t="b">
        <f t="shared" si="21"/>
        <v>1</v>
      </c>
      <c r="N1407" s="63"/>
    </row>
    <row r="1408" spans="1:14" x14ac:dyDescent="0.35">
      <c r="A1408" t="s">
        <v>1573</v>
      </c>
      <c r="B1408" t="s">
        <v>1574</v>
      </c>
      <c r="C1408" s="53"/>
      <c r="D1408" s="54"/>
      <c r="E1408" s="53"/>
      <c r="F1408" s="55"/>
      <c r="G1408" s="53"/>
      <c r="H1408" s="57"/>
      <c r="I1408" s="56"/>
      <c r="J1408" s="56"/>
      <c r="K1408" s="67"/>
      <c r="L1408" s="62">
        <v>1408</v>
      </c>
      <c r="M1408" s="62" t="b">
        <f t="shared" si="21"/>
        <v>1</v>
      </c>
      <c r="N1408" s="63"/>
    </row>
    <row r="1409" spans="1:14" x14ac:dyDescent="0.35">
      <c r="A1409" t="s">
        <v>1575</v>
      </c>
      <c r="B1409" t="s">
        <v>192</v>
      </c>
      <c r="C1409" s="53"/>
      <c r="D1409" s="54"/>
      <c r="E1409" s="53"/>
      <c r="F1409" s="55"/>
      <c r="G1409" s="53"/>
      <c r="H1409" s="57"/>
      <c r="I1409" s="56"/>
      <c r="J1409" s="56"/>
      <c r="K1409" s="67"/>
      <c r="L1409" s="62">
        <v>1409</v>
      </c>
      <c r="M1409" s="62" t="b">
        <f t="shared" si="21"/>
        <v>1</v>
      </c>
      <c r="N1409" s="63"/>
    </row>
    <row r="1410" spans="1:14" x14ac:dyDescent="0.35">
      <c r="A1410" t="s">
        <v>1576</v>
      </c>
      <c r="B1410" t="s">
        <v>1577</v>
      </c>
      <c r="C1410" s="53"/>
      <c r="D1410" s="54"/>
      <c r="E1410" s="53"/>
      <c r="F1410" s="55"/>
      <c r="G1410" s="53"/>
      <c r="H1410" s="57"/>
      <c r="I1410" s="56"/>
      <c r="J1410" s="56"/>
      <c r="K1410" s="67"/>
      <c r="L1410" s="62">
        <v>1410</v>
      </c>
      <c r="M1410" s="62" t="b">
        <f t="shared" si="21"/>
        <v>1</v>
      </c>
      <c r="N1410" s="63"/>
    </row>
    <row r="1411" spans="1:14" x14ac:dyDescent="0.35">
      <c r="A1411" t="s">
        <v>1578</v>
      </c>
      <c r="B1411" t="s">
        <v>1579</v>
      </c>
      <c r="C1411" s="53"/>
      <c r="D1411" s="54"/>
      <c r="E1411" s="53"/>
      <c r="F1411" s="55"/>
      <c r="G1411" s="53"/>
      <c r="H1411" s="57"/>
      <c r="I1411" s="56"/>
      <c r="J1411" s="56"/>
      <c r="K1411" s="67"/>
      <c r="L1411" s="62">
        <v>1411</v>
      </c>
      <c r="M1411" s="62" t="b">
        <f t="shared" ref="M1411:M1474" si="22" xml:space="preserve"> IF(AND(TRUE), TRUE, FALSE)</f>
        <v>1</v>
      </c>
      <c r="N1411" s="63"/>
    </row>
    <row r="1412" spans="1:14" x14ac:dyDescent="0.35">
      <c r="A1412" t="s">
        <v>1580</v>
      </c>
      <c r="B1412" t="s">
        <v>1581</v>
      </c>
      <c r="C1412" s="53"/>
      <c r="D1412" s="54"/>
      <c r="E1412" s="53"/>
      <c r="F1412" s="55"/>
      <c r="G1412" s="53"/>
      <c r="H1412" s="57"/>
      <c r="I1412" s="56"/>
      <c r="J1412" s="56"/>
      <c r="K1412" s="67"/>
      <c r="L1412" s="62">
        <v>1412</v>
      </c>
      <c r="M1412" s="62" t="b">
        <f t="shared" si="22"/>
        <v>1</v>
      </c>
      <c r="N1412" s="63"/>
    </row>
    <row r="1413" spans="1:14" x14ac:dyDescent="0.35">
      <c r="A1413" t="s">
        <v>213</v>
      </c>
      <c r="B1413" t="s">
        <v>1582</v>
      </c>
      <c r="C1413" s="53"/>
      <c r="D1413" s="54"/>
      <c r="E1413" s="53"/>
      <c r="F1413" s="55"/>
      <c r="G1413" s="53"/>
      <c r="H1413" s="57"/>
      <c r="I1413" s="56"/>
      <c r="J1413" s="56"/>
      <c r="K1413" s="67"/>
      <c r="L1413" s="62">
        <v>1413</v>
      </c>
      <c r="M1413" s="62" t="b">
        <f t="shared" si="22"/>
        <v>1</v>
      </c>
      <c r="N1413" s="63"/>
    </row>
    <row r="1414" spans="1:14" x14ac:dyDescent="0.35">
      <c r="A1414" t="s">
        <v>1583</v>
      </c>
      <c r="B1414" t="s">
        <v>1584</v>
      </c>
      <c r="C1414" s="53"/>
      <c r="D1414" s="54"/>
      <c r="E1414" s="53"/>
      <c r="F1414" s="55"/>
      <c r="G1414" s="53"/>
      <c r="H1414" s="57"/>
      <c r="I1414" s="56"/>
      <c r="J1414" s="56"/>
      <c r="K1414" s="67"/>
      <c r="L1414" s="62">
        <v>1414</v>
      </c>
      <c r="M1414" s="62" t="b">
        <f t="shared" si="22"/>
        <v>1</v>
      </c>
      <c r="N1414" s="63"/>
    </row>
    <row r="1415" spans="1:14" x14ac:dyDescent="0.35">
      <c r="A1415" t="s">
        <v>1583</v>
      </c>
      <c r="B1415" t="s">
        <v>314</v>
      </c>
      <c r="C1415" s="53"/>
      <c r="D1415" s="54"/>
      <c r="E1415" s="53"/>
      <c r="F1415" s="55"/>
      <c r="G1415" s="53"/>
      <c r="H1415" s="57"/>
      <c r="I1415" s="56"/>
      <c r="J1415" s="56"/>
      <c r="K1415" s="67"/>
      <c r="L1415" s="62">
        <v>1415</v>
      </c>
      <c r="M1415" s="62" t="b">
        <f t="shared" si="22"/>
        <v>1</v>
      </c>
      <c r="N1415" s="63"/>
    </row>
    <row r="1416" spans="1:14" x14ac:dyDescent="0.35">
      <c r="A1416" t="s">
        <v>1248</v>
      </c>
      <c r="B1416" t="s">
        <v>1491</v>
      </c>
      <c r="C1416" s="53"/>
      <c r="D1416" s="54"/>
      <c r="E1416" s="53"/>
      <c r="F1416" s="55"/>
      <c r="G1416" s="53"/>
      <c r="H1416" s="57"/>
      <c r="I1416" s="56"/>
      <c r="J1416" s="56"/>
      <c r="K1416" s="67"/>
      <c r="L1416" s="62">
        <v>1416</v>
      </c>
      <c r="M1416" s="62" t="b">
        <f t="shared" si="22"/>
        <v>1</v>
      </c>
      <c r="N1416" s="63"/>
    </row>
    <row r="1417" spans="1:14" x14ac:dyDescent="0.35">
      <c r="A1417" t="s">
        <v>333</v>
      </c>
      <c r="B1417" t="s">
        <v>334</v>
      </c>
      <c r="C1417" s="53"/>
      <c r="D1417" s="54"/>
      <c r="E1417" s="53"/>
      <c r="F1417" s="55"/>
      <c r="G1417" s="53"/>
      <c r="H1417" s="57"/>
      <c r="I1417" s="56"/>
      <c r="J1417" s="56"/>
      <c r="K1417" s="67"/>
      <c r="L1417" s="62">
        <v>1417</v>
      </c>
      <c r="M1417" s="62" t="b">
        <f t="shared" si="22"/>
        <v>1</v>
      </c>
      <c r="N1417" s="63"/>
    </row>
    <row r="1418" spans="1:14" x14ac:dyDescent="0.35">
      <c r="A1418" t="s">
        <v>1585</v>
      </c>
      <c r="B1418" t="s">
        <v>462</v>
      </c>
      <c r="C1418" s="53"/>
      <c r="D1418" s="54"/>
      <c r="E1418" s="53"/>
      <c r="F1418" s="55"/>
      <c r="G1418" s="53"/>
      <c r="H1418" s="57"/>
      <c r="I1418" s="56"/>
      <c r="J1418" s="56"/>
      <c r="K1418" s="67"/>
      <c r="L1418" s="62">
        <v>1418</v>
      </c>
      <c r="M1418" s="62" t="b">
        <f t="shared" si="22"/>
        <v>1</v>
      </c>
      <c r="N1418" s="63"/>
    </row>
    <row r="1419" spans="1:14" x14ac:dyDescent="0.35">
      <c r="A1419" t="s">
        <v>1583</v>
      </c>
      <c r="B1419" t="s">
        <v>314</v>
      </c>
      <c r="C1419" s="53"/>
      <c r="D1419" s="54"/>
      <c r="E1419" s="53"/>
      <c r="F1419" s="55"/>
      <c r="G1419" s="53"/>
      <c r="H1419" s="57"/>
      <c r="I1419" s="56"/>
      <c r="J1419" s="56"/>
      <c r="K1419" s="67"/>
      <c r="L1419" s="62">
        <v>1419</v>
      </c>
      <c r="M1419" s="62" t="b">
        <f t="shared" si="22"/>
        <v>1</v>
      </c>
      <c r="N1419" s="63"/>
    </row>
    <row r="1420" spans="1:14" x14ac:dyDescent="0.35">
      <c r="A1420" t="s">
        <v>1586</v>
      </c>
      <c r="B1420" t="s">
        <v>1587</v>
      </c>
      <c r="C1420" s="53"/>
      <c r="D1420" s="54"/>
      <c r="E1420" s="53"/>
      <c r="F1420" s="55"/>
      <c r="G1420" s="53"/>
      <c r="H1420" s="57"/>
      <c r="I1420" s="56"/>
      <c r="J1420" s="56"/>
      <c r="K1420" s="67"/>
      <c r="L1420" s="62">
        <v>1420</v>
      </c>
      <c r="M1420" s="62" t="b">
        <f t="shared" si="22"/>
        <v>1</v>
      </c>
      <c r="N1420" s="63"/>
    </row>
    <row r="1421" spans="1:14" x14ac:dyDescent="0.35">
      <c r="A1421" t="s">
        <v>1459</v>
      </c>
      <c r="B1421" t="s">
        <v>1588</v>
      </c>
      <c r="C1421" s="53"/>
      <c r="D1421" s="54"/>
      <c r="E1421" s="53"/>
      <c r="F1421" s="55"/>
      <c r="G1421" s="53"/>
      <c r="H1421" s="57"/>
      <c r="I1421" s="56"/>
      <c r="J1421" s="56"/>
      <c r="K1421" s="67"/>
      <c r="L1421" s="62">
        <v>1421</v>
      </c>
      <c r="M1421" s="62" t="b">
        <f t="shared" si="22"/>
        <v>1</v>
      </c>
      <c r="N1421" s="63"/>
    </row>
    <row r="1422" spans="1:14" x14ac:dyDescent="0.35">
      <c r="A1422" t="s">
        <v>1589</v>
      </c>
      <c r="B1422" t="s">
        <v>467</v>
      </c>
      <c r="C1422" s="53"/>
      <c r="D1422" s="54"/>
      <c r="E1422" s="53"/>
      <c r="F1422" s="55"/>
      <c r="G1422" s="53"/>
      <c r="H1422" s="57"/>
      <c r="I1422" s="56"/>
      <c r="J1422" s="56"/>
      <c r="K1422" s="67"/>
      <c r="L1422" s="62">
        <v>1422</v>
      </c>
      <c r="M1422" s="62" t="b">
        <f t="shared" si="22"/>
        <v>1</v>
      </c>
      <c r="N1422" s="63"/>
    </row>
    <row r="1423" spans="1:14" x14ac:dyDescent="0.35">
      <c r="A1423" t="s">
        <v>1590</v>
      </c>
      <c r="B1423" t="s">
        <v>1591</v>
      </c>
      <c r="C1423" s="53"/>
      <c r="D1423" s="54"/>
      <c r="E1423" s="53"/>
      <c r="F1423" s="55"/>
      <c r="G1423" s="53"/>
      <c r="H1423" s="57"/>
      <c r="I1423" s="56"/>
      <c r="J1423" s="56"/>
      <c r="K1423" s="67"/>
      <c r="L1423" s="62">
        <v>1423</v>
      </c>
      <c r="M1423" s="62" t="b">
        <f t="shared" si="22"/>
        <v>1</v>
      </c>
      <c r="N1423" s="63"/>
    </row>
    <row r="1424" spans="1:14" x14ac:dyDescent="0.35">
      <c r="A1424" t="s">
        <v>1592</v>
      </c>
      <c r="B1424" t="s">
        <v>1593</v>
      </c>
      <c r="C1424" s="53"/>
      <c r="D1424" s="54"/>
      <c r="E1424" s="53"/>
      <c r="F1424" s="55"/>
      <c r="G1424" s="53"/>
      <c r="H1424" s="57"/>
      <c r="I1424" s="56"/>
      <c r="J1424" s="56"/>
      <c r="K1424" s="67"/>
      <c r="L1424" s="62">
        <v>1424</v>
      </c>
      <c r="M1424" s="62" t="b">
        <f t="shared" si="22"/>
        <v>1</v>
      </c>
      <c r="N1424" s="63"/>
    </row>
    <row r="1425" spans="1:14" x14ac:dyDescent="0.35">
      <c r="A1425" t="s">
        <v>1594</v>
      </c>
      <c r="B1425" t="s">
        <v>1595</v>
      </c>
      <c r="C1425" s="53"/>
      <c r="D1425" s="54"/>
      <c r="E1425" s="53"/>
      <c r="F1425" s="55"/>
      <c r="G1425" s="53"/>
      <c r="H1425" s="57"/>
      <c r="I1425" s="56"/>
      <c r="J1425" s="56"/>
      <c r="K1425" s="67"/>
      <c r="L1425" s="62">
        <v>1425</v>
      </c>
      <c r="M1425" s="62" t="b">
        <f t="shared" si="22"/>
        <v>1</v>
      </c>
      <c r="N1425" s="63"/>
    </row>
    <row r="1426" spans="1:14" x14ac:dyDescent="0.35">
      <c r="A1426" t="s">
        <v>464</v>
      </c>
      <c r="B1426" t="s">
        <v>259</v>
      </c>
      <c r="C1426" s="53"/>
      <c r="D1426" s="54"/>
      <c r="E1426" s="53"/>
      <c r="F1426" s="55"/>
      <c r="G1426" s="53"/>
      <c r="H1426" s="57"/>
      <c r="I1426" s="56"/>
      <c r="J1426" s="56"/>
      <c r="K1426" s="67"/>
      <c r="L1426" s="62">
        <v>1426</v>
      </c>
      <c r="M1426" s="62" t="b">
        <f t="shared" si="22"/>
        <v>1</v>
      </c>
      <c r="N1426" s="63"/>
    </row>
    <row r="1427" spans="1:14" x14ac:dyDescent="0.35">
      <c r="A1427" t="s">
        <v>1596</v>
      </c>
      <c r="B1427" t="s">
        <v>825</v>
      </c>
      <c r="C1427" s="53"/>
      <c r="D1427" s="54"/>
      <c r="E1427" s="53"/>
      <c r="F1427" s="55"/>
      <c r="G1427" s="53"/>
      <c r="H1427" s="57"/>
      <c r="I1427" s="56"/>
      <c r="J1427" s="56"/>
      <c r="K1427" s="67"/>
      <c r="L1427" s="62">
        <v>1427</v>
      </c>
      <c r="M1427" s="62" t="b">
        <f t="shared" si="22"/>
        <v>1</v>
      </c>
      <c r="N1427" s="63"/>
    </row>
    <row r="1428" spans="1:14" x14ac:dyDescent="0.35">
      <c r="A1428" t="s">
        <v>1597</v>
      </c>
      <c r="B1428" t="s">
        <v>1598</v>
      </c>
      <c r="C1428" s="53"/>
      <c r="D1428" s="54"/>
      <c r="E1428" s="53"/>
      <c r="F1428" s="55"/>
      <c r="G1428" s="53"/>
      <c r="H1428" s="57"/>
      <c r="I1428" s="56"/>
      <c r="J1428" s="56"/>
      <c r="K1428" s="67"/>
      <c r="L1428" s="62">
        <v>1428</v>
      </c>
      <c r="M1428" s="62" t="b">
        <f t="shared" si="22"/>
        <v>1</v>
      </c>
      <c r="N1428" s="63"/>
    </row>
    <row r="1429" spans="1:14" x14ac:dyDescent="0.35">
      <c r="A1429" t="s">
        <v>1597</v>
      </c>
      <c r="B1429" t="s">
        <v>1599</v>
      </c>
      <c r="C1429" s="53"/>
      <c r="D1429" s="54"/>
      <c r="E1429" s="53"/>
      <c r="F1429" s="55"/>
      <c r="G1429" s="53"/>
      <c r="H1429" s="57"/>
      <c r="I1429" s="56"/>
      <c r="J1429" s="56"/>
      <c r="K1429" s="67"/>
      <c r="L1429" s="62">
        <v>1429</v>
      </c>
      <c r="M1429" s="62" t="b">
        <f t="shared" si="22"/>
        <v>1</v>
      </c>
      <c r="N1429" s="63"/>
    </row>
    <row r="1430" spans="1:14" x14ac:dyDescent="0.35">
      <c r="A1430" t="s">
        <v>334</v>
      </c>
      <c r="B1430" t="s">
        <v>333</v>
      </c>
      <c r="C1430" s="53"/>
      <c r="D1430" s="54"/>
      <c r="E1430" s="53"/>
      <c r="F1430" s="55"/>
      <c r="G1430" s="53"/>
      <c r="H1430" s="57"/>
      <c r="I1430" s="56"/>
      <c r="J1430" s="56"/>
      <c r="K1430" s="67"/>
      <c r="L1430" s="62">
        <v>1430</v>
      </c>
      <c r="M1430" s="62" t="b">
        <f t="shared" si="22"/>
        <v>1</v>
      </c>
      <c r="N1430" s="63"/>
    </row>
    <row r="1431" spans="1:14" x14ac:dyDescent="0.35">
      <c r="A1431" t="s">
        <v>1600</v>
      </c>
      <c r="B1431" t="s">
        <v>1601</v>
      </c>
      <c r="C1431" s="53"/>
      <c r="D1431" s="54"/>
      <c r="E1431" s="53"/>
      <c r="F1431" s="55"/>
      <c r="G1431" s="53"/>
      <c r="H1431" s="57"/>
      <c r="I1431" s="56"/>
      <c r="J1431" s="56"/>
      <c r="K1431" s="67"/>
      <c r="L1431" s="62">
        <v>1431</v>
      </c>
      <c r="M1431" s="62" t="b">
        <f t="shared" si="22"/>
        <v>1</v>
      </c>
      <c r="N1431" s="63"/>
    </row>
    <row r="1432" spans="1:14" x14ac:dyDescent="0.35">
      <c r="A1432" t="s">
        <v>1600</v>
      </c>
      <c r="B1432" t="s">
        <v>1588</v>
      </c>
      <c r="C1432" s="53"/>
      <c r="D1432" s="54"/>
      <c r="E1432" s="53"/>
      <c r="F1432" s="55"/>
      <c r="G1432" s="53"/>
      <c r="H1432" s="57"/>
      <c r="I1432" s="56"/>
      <c r="J1432" s="56"/>
      <c r="K1432" s="67"/>
      <c r="L1432" s="62">
        <v>1432</v>
      </c>
      <c r="M1432" s="62" t="b">
        <f t="shared" si="22"/>
        <v>1</v>
      </c>
      <c r="N1432" s="63"/>
    </row>
    <row r="1433" spans="1:14" x14ac:dyDescent="0.35">
      <c r="A1433" t="s">
        <v>1602</v>
      </c>
      <c r="B1433" t="s">
        <v>1603</v>
      </c>
      <c r="C1433" s="53"/>
      <c r="D1433" s="54"/>
      <c r="E1433" s="53"/>
      <c r="F1433" s="55"/>
      <c r="G1433" s="53"/>
      <c r="H1433" s="57"/>
      <c r="I1433" s="56"/>
      <c r="J1433" s="56"/>
      <c r="K1433" s="67"/>
      <c r="L1433" s="62">
        <v>1433</v>
      </c>
      <c r="M1433" s="62" t="b">
        <f t="shared" si="22"/>
        <v>1</v>
      </c>
      <c r="N1433" s="63"/>
    </row>
    <row r="1434" spans="1:14" x14ac:dyDescent="0.35">
      <c r="A1434" t="s">
        <v>1604</v>
      </c>
      <c r="B1434" t="s">
        <v>1605</v>
      </c>
      <c r="C1434" s="53"/>
      <c r="D1434" s="54"/>
      <c r="E1434" s="53"/>
      <c r="F1434" s="55"/>
      <c r="G1434" s="53"/>
      <c r="H1434" s="57"/>
      <c r="I1434" s="56"/>
      <c r="J1434" s="56"/>
      <c r="K1434" s="67"/>
      <c r="L1434" s="62">
        <v>1434</v>
      </c>
      <c r="M1434" s="62" t="b">
        <f t="shared" si="22"/>
        <v>1</v>
      </c>
      <c r="N1434" s="63"/>
    </row>
    <row r="1435" spans="1:14" x14ac:dyDescent="0.35">
      <c r="A1435" t="s">
        <v>1604</v>
      </c>
      <c r="B1435" t="s">
        <v>1606</v>
      </c>
      <c r="C1435" s="53"/>
      <c r="D1435" s="54"/>
      <c r="E1435" s="53"/>
      <c r="F1435" s="55"/>
      <c r="G1435" s="53"/>
      <c r="H1435" s="57"/>
      <c r="I1435" s="56"/>
      <c r="J1435" s="56"/>
      <c r="K1435" s="67"/>
      <c r="L1435" s="62">
        <v>1435</v>
      </c>
      <c r="M1435" s="62" t="b">
        <f t="shared" si="22"/>
        <v>1</v>
      </c>
      <c r="N1435" s="63"/>
    </row>
    <row r="1436" spans="1:14" x14ac:dyDescent="0.35">
      <c r="A1436" t="s">
        <v>1607</v>
      </c>
      <c r="B1436" t="s">
        <v>1608</v>
      </c>
      <c r="C1436" s="53"/>
      <c r="D1436" s="54"/>
      <c r="E1436" s="53"/>
      <c r="F1436" s="55"/>
      <c r="G1436" s="53"/>
      <c r="H1436" s="57"/>
      <c r="I1436" s="56"/>
      <c r="J1436" s="56"/>
      <c r="K1436" s="67"/>
      <c r="L1436" s="62">
        <v>1436</v>
      </c>
      <c r="M1436" s="62" t="b">
        <f t="shared" si="22"/>
        <v>1</v>
      </c>
      <c r="N1436" s="63"/>
    </row>
    <row r="1437" spans="1:14" x14ac:dyDescent="0.35">
      <c r="A1437" t="s">
        <v>1568</v>
      </c>
      <c r="B1437" t="s">
        <v>1609</v>
      </c>
      <c r="C1437" s="53"/>
      <c r="D1437" s="54"/>
      <c r="E1437" s="53"/>
      <c r="F1437" s="55"/>
      <c r="G1437" s="53"/>
      <c r="H1437" s="57"/>
      <c r="I1437" s="56"/>
      <c r="J1437" s="56"/>
      <c r="K1437" s="67"/>
      <c r="L1437" s="62">
        <v>1437</v>
      </c>
      <c r="M1437" s="62" t="b">
        <f t="shared" si="22"/>
        <v>1</v>
      </c>
      <c r="N1437" s="63"/>
    </row>
    <row r="1438" spans="1:14" x14ac:dyDescent="0.35">
      <c r="A1438" t="s">
        <v>1610</v>
      </c>
      <c r="B1438" t="s">
        <v>971</v>
      </c>
      <c r="C1438" s="53"/>
      <c r="D1438" s="54"/>
      <c r="E1438" s="53"/>
      <c r="F1438" s="55"/>
      <c r="G1438" s="53"/>
      <c r="H1438" s="57"/>
      <c r="I1438" s="56"/>
      <c r="J1438" s="56"/>
      <c r="K1438" s="67"/>
      <c r="L1438" s="62">
        <v>1438</v>
      </c>
      <c r="M1438" s="62" t="b">
        <f t="shared" si="22"/>
        <v>1</v>
      </c>
      <c r="N1438" s="63"/>
    </row>
    <row r="1439" spans="1:14" x14ac:dyDescent="0.35">
      <c r="A1439" t="s">
        <v>1611</v>
      </c>
      <c r="B1439" t="s">
        <v>1612</v>
      </c>
      <c r="C1439" s="53"/>
      <c r="D1439" s="54"/>
      <c r="E1439" s="53"/>
      <c r="F1439" s="55"/>
      <c r="G1439" s="53"/>
      <c r="H1439" s="57"/>
      <c r="I1439" s="56"/>
      <c r="J1439" s="56"/>
      <c r="K1439" s="67"/>
      <c r="L1439" s="62">
        <v>1439</v>
      </c>
      <c r="M1439" s="62" t="b">
        <f t="shared" si="22"/>
        <v>1</v>
      </c>
      <c r="N1439" s="63"/>
    </row>
    <row r="1440" spans="1:14" x14ac:dyDescent="0.35">
      <c r="A1440" t="s">
        <v>1611</v>
      </c>
      <c r="B1440" t="s">
        <v>177</v>
      </c>
      <c r="C1440" s="53"/>
      <c r="D1440" s="54"/>
      <c r="E1440" s="53"/>
      <c r="F1440" s="55"/>
      <c r="G1440" s="53"/>
      <c r="H1440" s="57"/>
      <c r="I1440" s="56"/>
      <c r="J1440" s="56"/>
      <c r="K1440" s="67"/>
      <c r="L1440" s="62">
        <v>1440</v>
      </c>
      <c r="M1440" s="62" t="b">
        <f t="shared" si="22"/>
        <v>1</v>
      </c>
      <c r="N1440" s="63"/>
    </row>
    <row r="1441" spans="1:14" x14ac:dyDescent="0.35">
      <c r="A1441" t="s">
        <v>1613</v>
      </c>
      <c r="B1441" t="s">
        <v>1614</v>
      </c>
      <c r="C1441" s="53"/>
      <c r="D1441" s="54"/>
      <c r="E1441" s="53"/>
      <c r="F1441" s="55"/>
      <c r="G1441" s="53"/>
      <c r="H1441" s="57"/>
      <c r="I1441" s="56"/>
      <c r="J1441" s="56"/>
      <c r="K1441" s="67"/>
      <c r="L1441" s="62">
        <v>1441</v>
      </c>
      <c r="M1441" s="62" t="b">
        <f t="shared" si="22"/>
        <v>1</v>
      </c>
      <c r="N1441" s="63"/>
    </row>
    <row r="1442" spans="1:14" x14ac:dyDescent="0.35">
      <c r="A1442" t="s">
        <v>333</v>
      </c>
      <c r="B1442" t="s">
        <v>334</v>
      </c>
      <c r="C1442" s="53"/>
      <c r="D1442" s="54"/>
      <c r="E1442" s="53"/>
      <c r="F1442" s="55"/>
      <c r="G1442" s="53"/>
      <c r="H1442" s="57"/>
      <c r="I1442" s="56"/>
      <c r="J1442" s="56"/>
      <c r="K1442" s="67"/>
      <c r="L1442" s="62">
        <v>1442</v>
      </c>
      <c r="M1442" s="62" t="b">
        <f t="shared" si="22"/>
        <v>1</v>
      </c>
      <c r="N1442" s="63"/>
    </row>
    <row r="1443" spans="1:14" x14ac:dyDescent="0.35">
      <c r="A1443" t="s">
        <v>1615</v>
      </c>
      <c r="B1443" t="s">
        <v>206</v>
      </c>
      <c r="C1443" s="53"/>
      <c r="D1443" s="54"/>
      <c r="E1443" s="53"/>
      <c r="F1443" s="55"/>
      <c r="G1443" s="53"/>
      <c r="H1443" s="57"/>
      <c r="I1443" s="56"/>
      <c r="J1443" s="56"/>
      <c r="K1443" s="67"/>
      <c r="L1443" s="62">
        <v>1443</v>
      </c>
      <c r="M1443" s="62" t="b">
        <f t="shared" si="22"/>
        <v>1</v>
      </c>
      <c r="N1443" s="63"/>
    </row>
    <row r="1444" spans="1:14" x14ac:dyDescent="0.35">
      <c r="A1444" t="s">
        <v>1616</v>
      </c>
      <c r="B1444" t="s">
        <v>1617</v>
      </c>
      <c r="C1444" s="53"/>
      <c r="D1444" s="54"/>
      <c r="E1444" s="53"/>
      <c r="F1444" s="55"/>
      <c r="G1444" s="53"/>
      <c r="H1444" s="57"/>
      <c r="I1444" s="56"/>
      <c r="J1444" s="56"/>
      <c r="K1444" s="67"/>
      <c r="L1444" s="62">
        <v>1444</v>
      </c>
      <c r="M1444" s="62" t="b">
        <f t="shared" si="22"/>
        <v>1</v>
      </c>
      <c r="N1444" s="63"/>
    </row>
    <row r="1445" spans="1:14" x14ac:dyDescent="0.35">
      <c r="A1445" t="s">
        <v>1618</v>
      </c>
      <c r="B1445" t="s">
        <v>1247</v>
      </c>
      <c r="C1445" s="53"/>
      <c r="D1445" s="54"/>
      <c r="E1445" s="53"/>
      <c r="F1445" s="55"/>
      <c r="G1445" s="53"/>
      <c r="H1445" s="57"/>
      <c r="I1445" s="56"/>
      <c r="J1445" s="56"/>
      <c r="K1445" s="67"/>
      <c r="L1445" s="62">
        <v>1445</v>
      </c>
      <c r="M1445" s="62" t="b">
        <f t="shared" si="22"/>
        <v>1</v>
      </c>
      <c r="N1445" s="63"/>
    </row>
    <row r="1446" spans="1:14" x14ac:dyDescent="0.35">
      <c r="A1446" t="s">
        <v>1618</v>
      </c>
      <c r="B1446" t="s">
        <v>259</v>
      </c>
      <c r="C1446" s="53"/>
      <c r="D1446" s="54"/>
      <c r="E1446" s="53"/>
      <c r="F1446" s="55"/>
      <c r="G1446" s="53"/>
      <c r="H1446" s="57"/>
      <c r="I1446" s="56"/>
      <c r="J1446" s="56"/>
      <c r="K1446" s="67"/>
      <c r="L1446" s="62">
        <v>1446</v>
      </c>
      <c r="M1446" s="62" t="b">
        <f t="shared" si="22"/>
        <v>1</v>
      </c>
      <c r="N1446" s="63"/>
    </row>
    <row r="1447" spans="1:14" x14ac:dyDescent="0.35">
      <c r="A1447" t="s">
        <v>1618</v>
      </c>
      <c r="B1447" t="s">
        <v>1619</v>
      </c>
      <c r="C1447" s="53"/>
      <c r="D1447" s="54"/>
      <c r="E1447" s="53"/>
      <c r="F1447" s="55"/>
      <c r="G1447" s="53"/>
      <c r="H1447" s="57"/>
      <c r="I1447" s="56"/>
      <c r="J1447" s="56"/>
      <c r="K1447" s="67"/>
      <c r="L1447" s="62">
        <v>1447</v>
      </c>
      <c r="M1447" s="62" t="b">
        <f t="shared" si="22"/>
        <v>1</v>
      </c>
      <c r="N1447" s="63"/>
    </row>
    <row r="1448" spans="1:14" x14ac:dyDescent="0.35">
      <c r="A1448" t="s">
        <v>1620</v>
      </c>
      <c r="B1448" t="s">
        <v>1621</v>
      </c>
      <c r="C1448" s="53"/>
      <c r="D1448" s="54"/>
      <c r="E1448" s="53"/>
      <c r="F1448" s="55"/>
      <c r="G1448" s="53"/>
      <c r="H1448" s="57"/>
      <c r="I1448" s="56"/>
      <c r="J1448" s="56"/>
      <c r="K1448" s="67"/>
      <c r="L1448" s="62">
        <v>1448</v>
      </c>
      <c r="M1448" s="62" t="b">
        <f t="shared" si="22"/>
        <v>1</v>
      </c>
      <c r="N1448" s="63"/>
    </row>
    <row r="1449" spans="1:14" x14ac:dyDescent="0.35">
      <c r="A1449" t="s">
        <v>1622</v>
      </c>
      <c r="B1449" t="s">
        <v>1623</v>
      </c>
      <c r="C1449" s="53"/>
      <c r="D1449" s="54"/>
      <c r="E1449" s="53"/>
      <c r="F1449" s="55"/>
      <c r="G1449" s="53"/>
      <c r="H1449" s="57"/>
      <c r="I1449" s="56"/>
      <c r="J1449" s="56"/>
      <c r="K1449" s="67"/>
      <c r="L1449" s="62">
        <v>1449</v>
      </c>
      <c r="M1449" s="62" t="b">
        <f t="shared" si="22"/>
        <v>1</v>
      </c>
      <c r="N1449" s="63"/>
    </row>
    <row r="1450" spans="1:14" x14ac:dyDescent="0.35">
      <c r="A1450" t="s">
        <v>1624</v>
      </c>
      <c r="B1450" t="s">
        <v>711</v>
      </c>
      <c r="C1450" s="53"/>
      <c r="D1450" s="54"/>
      <c r="E1450" s="53"/>
      <c r="F1450" s="55"/>
      <c r="G1450" s="53"/>
      <c r="H1450" s="57"/>
      <c r="I1450" s="56"/>
      <c r="J1450" s="56"/>
      <c r="K1450" s="67"/>
      <c r="L1450" s="62">
        <v>1450</v>
      </c>
      <c r="M1450" s="62" t="b">
        <f t="shared" si="22"/>
        <v>1</v>
      </c>
      <c r="N1450" s="63"/>
    </row>
    <row r="1451" spans="1:14" x14ac:dyDescent="0.35">
      <c r="A1451" t="s">
        <v>1624</v>
      </c>
      <c r="B1451" t="s">
        <v>839</v>
      </c>
      <c r="C1451" s="53"/>
      <c r="D1451" s="54"/>
      <c r="E1451" s="53"/>
      <c r="F1451" s="55"/>
      <c r="G1451" s="53"/>
      <c r="H1451" s="57"/>
      <c r="I1451" s="56"/>
      <c r="J1451" s="56"/>
      <c r="K1451" s="67"/>
      <c r="L1451" s="62">
        <v>1451</v>
      </c>
      <c r="M1451" s="62" t="b">
        <f t="shared" si="22"/>
        <v>1</v>
      </c>
      <c r="N1451" s="63"/>
    </row>
    <row r="1452" spans="1:14" x14ac:dyDescent="0.35">
      <c r="A1452" t="s">
        <v>1624</v>
      </c>
      <c r="B1452" t="s">
        <v>1625</v>
      </c>
      <c r="C1452" s="53"/>
      <c r="D1452" s="54"/>
      <c r="E1452" s="53"/>
      <c r="F1452" s="55"/>
      <c r="G1452" s="53"/>
      <c r="H1452" s="57"/>
      <c r="I1452" s="56"/>
      <c r="J1452" s="56"/>
      <c r="K1452" s="67"/>
      <c r="L1452" s="62">
        <v>1452</v>
      </c>
      <c r="M1452" s="62" t="b">
        <f t="shared" si="22"/>
        <v>1</v>
      </c>
      <c r="N1452" s="63"/>
    </row>
    <row r="1453" spans="1:14" x14ac:dyDescent="0.35">
      <c r="A1453" t="s">
        <v>1624</v>
      </c>
      <c r="B1453" t="s">
        <v>1626</v>
      </c>
      <c r="C1453" s="53"/>
      <c r="D1453" s="54"/>
      <c r="E1453" s="53"/>
      <c r="F1453" s="55"/>
      <c r="G1453" s="53"/>
      <c r="H1453" s="57"/>
      <c r="I1453" s="56"/>
      <c r="J1453" s="56"/>
      <c r="K1453" s="67"/>
      <c r="L1453" s="62">
        <v>1453</v>
      </c>
      <c r="M1453" s="62" t="b">
        <f t="shared" si="22"/>
        <v>1</v>
      </c>
      <c r="N1453" s="63"/>
    </row>
    <row r="1454" spans="1:14" x14ac:dyDescent="0.35">
      <c r="A1454" t="s">
        <v>1624</v>
      </c>
      <c r="B1454" t="s">
        <v>259</v>
      </c>
      <c r="C1454" s="53"/>
      <c r="D1454" s="54"/>
      <c r="E1454" s="53"/>
      <c r="F1454" s="55"/>
      <c r="G1454" s="53"/>
      <c r="H1454" s="57"/>
      <c r="I1454" s="56"/>
      <c r="J1454" s="56"/>
      <c r="K1454" s="67"/>
      <c r="L1454" s="62">
        <v>1454</v>
      </c>
      <c r="M1454" s="62" t="b">
        <f t="shared" si="22"/>
        <v>1</v>
      </c>
      <c r="N1454" s="63"/>
    </row>
    <row r="1455" spans="1:14" x14ac:dyDescent="0.35">
      <c r="A1455" t="s">
        <v>1622</v>
      </c>
      <c r="B1455" t="s">
        <v>1627</v>
      </c>
      <c r="C1455" s="53"/>
      <c r="D1455" s="54"/>
      <c r="E1455" s="53"/>
      <c r="F1455" s="55"/>
      <c r="G1455" s="53"/>
      <c r="H1455" s="57"/>
      <c r="I1455" s="56"/>
      <c r="J1455" s="56"/>
      <c r="K1455" s="67"/>
      <c r="L1455" s="62">
        <v>1455</v>
      </c>
      <c r="M1455" s="62" t="b">
        <f t="shared" si="22"/>
        <v>1</v>
      </c>
      <c r="N1455" s="63"/>
    </row>
    <row r="1456" spans="1:14" x14ac:dyDescent="0.35">
      <c r="A1456" t="s">
        <v>1628</v>
      </c>
      <c r="B1456" t="s">
        <v>1629</v>
      </c>
      <c r="C1456" s="53"/>
      <c r="D1456" s="54"/>
      <c r="E1456" s="53"/>
      <c r="F1456" s="55"/>
      <c r="G1456" s="53"/>
      <c r="H1456" s="57"/>
      <c r="I1456" s="56"/>
      <c r="J1456" s="56"/>
      <c r="K1456" s="67"/>
      <c r="L1456" s="62">
        <v>1456</v>
      </c>
      <c r="M1456" s="62" t="b">
        <f t="shared" si="22"/>
        <v>1</v>
      </c>
      <c r="N1456" s="63"/>
    </row>
    <row r="1457" spans="1:14" x14ac:dyDescent="0.35">
      <c r="A1457" t="s">
        <v>1630</v>
      </c>
      <c r="B1457" t="s">
        <v>1631</v>
      </c>
      <c r="C1457" s="53"/>
      <c r="D1457" s="54"/>
      <c r="E1457" s="53"/>
      <c r="F1457" s="55"/>
      <c r="G1457" s="53"/>
      <c r="H1457" s="57"/>
      <c r="I1457" s="56"/>
      <c r="J1457" s="56"/>
      <c r="K1457" s="67"/>
      <c r="L1457" s="62">
        <v>1457</v>
      </c>
      <c r="M1457" s="62" t="b">
        <f t="shared" si="22"/>
        <v>1</v>
      </c>
      <c r="N1457" s="63"/>
    </row>
    <row r="1458" spans="1:14" x14ac:dyDescent="0.35">
      <c r="A1458" t="s">
        <v>334</v>
      </c>
      <c r="B1458" t="s">
        <v>333</v>
      </c>
      <c r="C1458" s="53"/>
      <c r="D1458" s="54"/>
      <c r="E1458" s="53"/>
      <c r="F1458" s="55"/>
      <c r="G1458" s="53"/>
      <c r="H1458" s="57"/>
      <c r="I1458" s="56"/>
      <c r="J1458" s="56"/>
      <c r="K1458" s="67"/>
      <c r="L1458" s="62">
        <v>1458</v>
      </c>
      <c r="M1458" s="62" t="b">
        <f t="shared" si="22"/>
        <v>1</v>
      </c>
      <c r="N1458" s="63"/>
    </row>
    <row r="1459" spans="1:14" x14ac:dyDescent="0.35">
      <c r="A1459" t="s">
        <v>710</v>
      </c>
      <c r="B1459" t="s">
        <v>1632</v>
      </c>
      <c r="C1459" s="53"/>
      <c r="D1459" s="54"/>
      <c r="E1459" s="53"/>
      <c r="F1459" s="55"/>
      <c r="G1459" s="53"/>
      <c r="H1459" s="57"/>
      <c r="I1459" s="56"/>
      <c r="J1459" s="56"/>
      <c r="K1459" s="67"/>
      <c r="L1459" s="62">
        <v>1459</v>
      </c>
      <c r="M1459" s="62" t="b">
        <f t="shared" si="22"/>
        <v>1</v>
      </c>
      <c r="N1459" s="63"/>
    </row>
    <row r="1460" spans="1:14" x14ac:dyDescent="0.35">
      <c r="A1460" t="s">
        <v>710</v>
      </c>
      <c r="B1460" t="s">
        <v>1633</v>
      </c>
      <c r="C1460" s="53"/>
      <c r="D1460" s="54"/>
      <c r="E1460" s="53"/>
      <c r="F1460" s="55"/>
      <c r="G1460" s="53"/>
      <c r="H1460" s="57"/>
      <c r="I1460" s="56"/>
      <c r="J1460" s="56"/>
      <c r="K1460" s="67"/>
      <c r="L1460" s="62">
        <v>1460</v>
      </c>
      <c r="M1460" s="62" t="b">
        <f t="shared" si="22"/>
        <v>1</v>
      </c>
      <c r="N1460" s="63"/>
    </row>
    <row r="1461" spans="1:14" x14ac:dyDescent="0.35">
      <c r="A1461" t="s">
        <v>710</v>
      </c>
      <c r="B1461" t="s">
        <v>190</v>
      </c>
      <c r="C1461" s="53"/>
      <c r="D1461" s="54"/>
      <c r="E1461" s="53"/>
      <c r="F1461" s="55"/>
      <c r="G1461" s="53"/>
      <c r="H1461" s="57"/>
      <c r="I1461" s="56"/>
      <c r="J1461" s="56"/>
      <c r="K1461" s="67"/>
      <c r="L1461" s="62">
        <v>1461</v>
      </c>
      <c r="M1461" s="62" t="b">
        <f t="shared" si="22"/>
        <v>1</v>
      </c>
      <c r="N1461" s="63"/>
    </row>
    <row r="1462" spans="1:14" x14ac:dyDescent="0.35">
      <c r="A1462" t="s">
        <v>1634</v>
      </c>
      <c r="B1462" t="s">
        <v>1635</v>
      </c>
      <c r="C1462" s="53"/>
      <c r="D1462" s="54"/>
      <c r="E1462" s="53"/>
      <c r="F1462" s="55"/>
      <c r="G1462" s="53"/>
      <c r="H1462" s="57"/>
      <c r="I1462" s="56"/>
      <c r="J1462" s="56"/>
      <c r="K1462" s="67"/>
      <c r="L1462" s="62">
        <v>1462</v>
      </c>
      <c r="M1462" s="62" t="b">
        <f t="shared" si="22"/>
        <v>1</v>
      </c>
      <c r="N1462" s="63"/>
    </row>
    <row r="1463" spans="1:14" x14ac:dyDescent="0.35">
      <c r="A1463" t="s">
        <v>1636</v>
      </c>
      <c r="B1463" t="s">
        <v>192</v>
      </c>
      <c r="C1463" s="53"/>
      <c r="D1463" s="54"/>
      <c r="E1463" s="53"/>
      <c r="F1463" s="55"/>
      <c r="G1463" s="53"/>
      <c r="H1463" s="57"/>
      <c r="I1463" s="56"/>
      <c r="J1463" s="56"/>
      <c r="K1463" s="67"/>
      <c r="L1463" s="62">
        <v>1463</v>
      </c>
      <c r="M1463" s="62" t="b">
        <f t="shared" si="22"/>
        <v>1</v>
      </c>
      <c r="N1463" s="63"/>
    </row>
    <row r="1464" spans="1:14" x14ac:dyDescent="0.35">
      <c r="A1464" t="s">
        <v>1637</v>
      </c>
      <c r="B1464" t="s">
        <v>325</v>
      </c>
      <c r="C1464" s="53"/>
      <c r="D1464" s="54"/>
      <c r="E1464" s="53"/>
      <c r="F1464" s="55"/>
      <c r="G1464" s="53"/>
      <c r="H1464" s="57"/>
      <c r="I1464" s="56"/>
      <c r="J1464" s="56"/>
      <c r="K1464" s="67"/>
      <c r="L1464" s="62">
        <v>1464</v>
      </c>
      <c r="M1464" s="62" t="b">
        <f t="shared" si="22"/>
        <v>1</v>
      </c>
      <c r="N1464" s="63"/>
    </row>
    <row r="1465" spans="1:14" x14ac:dyDescent="0.35">
      <c r="A1465" t="s">
        <v>1436</v>
      </c>
      <c r="B1465" t="s">
        <v>591</v>
      </c>
      <c r="C1465" s="53"/>
      <c r="D1465" s="54"/>
      <c r="E1465" s="53"/>
      <c r="F1465" s="55"/>
      <c r="G1465" s="53"/>
      <c r="H1465" s="57"/>
      <c r="I1465" s="56"/>
      <c r="J1465" s="56"/>
      <c r="K1465" s="67"/>
      <c r="L1465" s="62">
        <v>1465</v>
      </c>
      <c r="M1465" s="62" t="b">
        <f t="shared" si="22"/>
        <v>1</v>
      </c>
      <c r="N1465" s="63"/>
    </row>
    <row r="1466" spans="1:14" x14ac:dyDescent="0.35">
      <c r="A1466" t="s">
        <v>1436</v>
      </c>
      <c r="B1466" t="s">
        <v>641</v>
      </c>
      <c r="C1466" s="53"/>
      <c r="D1466" s="54"/>
      <c r="E1466" s="53"/>
      <c r="F1466" s="55"/>
      <c r="G1466" s="53"/>
      <c r="H1466" s="57"/>
      <c r="I1466" s="56"/>
      <c r="J1466" s="56"/>
      <c r="K1466" s="67"/>
      <c r="L1466" s="62">
        <v>1466</v>
      </c>
      <c r="M1466" s="62" t="b">
        <f t="shared" si="22"/>
        <v>1</v>
      </c>
      <c r="N1466" s="63"/>
    </row>
    <row r="1467" spans="1:14" x14ac:dyDescent="0.35">
      <c r="A1467" t="s">
        <v>1436</v>
      </c>
      <c r="B1467" t="s">
        <v>736</v>
      </c>
      <c r="C1467" s="53"/>
      <c r="D1467" s="54"/>
      <c r="E1467" s="53"/>
      <c r="F1467" s="55"/>
      <c r="G1467" s="53"/>
      <c r="H1467" s="57"/>
      <c r="I1467" s="56"/>
      <c r="J1467" s="56"/>
      <c r="K1467" s="67"/>
      <c r="L1467" s="62">
        <v>1467</v>
      </c>
      <c r="M1467" s="62" t="b">
        <f t="shared" si="22"/>
        <v>1</v>
      </c>
      <c r="N1467" s="63"/>
    </row>
    <row r="1468" spans="1:14" x14ac:dyDescent="0.35">
      <c r="A1468" t="s">
        <v>1436</v>
      </c>
      <c r="B1468" t="s">
        <v>1638</v>
      </c>
      <c r="C1468" s="53"/>
      <c r="D1468" s="54"/>
      <c r="E1468" s="53"/>
      <c r="F1468" s="55"/>
      <c r="G1468" s="53"/>
      <c r="H1468" s="57"/>
      <c r="I1468" s="56"/>
      <c r="J1468" s="56"/>
      <c r="K1468" s="67"/>
      <c r="L1468" s="62">
        <v>1468</v>
      </c>
      <c r="M1468" s="62" t="b">
        <f t="shared" si="22"/>
        <v>1</v>
      </c>
      <c r="N1468" s="63"/>
    </row>
    <row r="1469" spans="1:14" x14ac:dyDescent="0.35">
      <c r="A1469" t="s">
        <v>1436</v>
      </c>
      <c r="B1469" t="s">
        <v>259</v>
      </c>
      <c r="C1469" s="53"/>
      <c r="D1469" s="54"/>
      <c r="E1469" s="53"/>
      <c r="F1469" s="55"/>
      <c r="G1469" s="53"/>
      <c r="H1469" s="57"/>
      <c r="I1469" s="56"/>
      <c r="J1469" s="56"/>
      <c r="K1469" s="67"/>
      <c r="L1469" s="62">
        <v>1469</v>
      </c>
      <c r="M1469" s="62" t="b">
        <f t="shared" si="22"/>
        <v>1</v>
      </c>
      <c r="N1469" s="63"/>
    </row>
    <row r="1470" spans="1:14" x14ac:dyDescent="0.35">
      <c r="A1470" t="s">
        <v>1436</v>
      </c>
      <c r="B1470" t="s">
        <v>1639</v>
      </c>
      <c r="C1470" s="53"/>
      <c r="D1470" s="54"/>
      <c r="E1470" s="53"/>
      <c r="F1470" s="55"/>
      <c r="G1470" s="53"/>
      <c r="H1470" s="57"/>
      <c r="I1470" s="56"/>
      <c r="J1470" s="56"/>
      <c r="K1470" s="67"/>
      <c r="L1470" s="62">
        <v>1470</v>
      </c>
      <c r="M1470" s="62" t="b">
        <f t="shared" si="22"/>
        <v>1</v>
      </c>
      <c r="N1470" s="63"/>
    </row>
    <row r="1471" spans="1:14" x14ac:dyDescent="0.35">
      <c r="A1471" t="s">
        <v>1436</v>
      </c>
      <c r="B1471" t="s">
        <v>1640</v>
      </c>
      <c r="C1471" s="53"/>
      <c r="D1471" s="54"/>
      <c r="E1471" s="53"/>
      <c r="F1471" s="55"/>
      <c r="G1471" s="53"/>
      <c r="H1471" s="57"/>
      <c r="I1471" s="56"/>
      <c r="J1471" s="56"/>
      <c r="K1471" s="67"/>
      <c r="L1471" s="62">
        <v>1471</v>
      </c>
      <c r="M1471" s="62" t="b">
        <f t="shared" si="22"/>
        <v>1</v>
      </c>
      <c r="N1471" s="63"/>
    </row>
    <row r="1472" spans="1:14" x14ac:dyDescent="0.35">
      <c r="A1472" t="s">
        <v>1436</v>
      </c>
      <c r="B1472" t="s">
        <v>210</v>
      </c>
      <c r="C1472" s="53"/>
      <c r="D1472" s="54"/>
      <c r="E1472" s="53"/>
      <c r="F1472" s="55"/>
      <c r="G1472" s="53"/>
      <c r="H1472" s="57"/>
      <c r="I1472" s="56"/>
      <c r="J1472" s="56"/>
      <c r="K1472" s="67"/>
      <c r="L1472" s="62">
        <v>1472</v>
      </c>
      <c r="M1472" s="62" t="b">
        <f t="shared" si="22"/>
        <v>1</v>
      </c>
      <c r="N1472" s="63"/>
    </row>
    <row r="1473" spans="1:14" x14ac:dyDescent="0.35">
      <c r="A1473" t="s">
        <v>1630</v>
      </c>
      <c r="B1473" t="s">
        <v>1641</v>
      </c>
      <c r="C1473" s="53"/>
      <c r="D1473" s="54"/>
      <c r="E1473" s="53"/>
      <c r="F1473" s="55"/>
      <c r="G1473" s="53"/>
      <c r="H1473" s="57"/>
      <c r="I1473" s="56"/>
      <c r="J1473" s="56"/>
      <c r="K1473" s="67"/>
      <c r="L1473" s="62">
        <v>1473</v>
      </c>
      <c r="M1473" s="62" t="b">
        <f t="shared" si="22"/>
        <v>1</v>
      </c>
      <c r="N1473" s="63"/>
    </row>
    <row r="1474" spans="1:14" x14ac:dyDescent="0.35">
      <c r="A1474" t="s">
        <v>1630</v>
      </c>
      <c r="B1474" t="s">
        <v>1642</v>
      </c>
      <c r="C1474" s="53"/>
      <c r="D1474" s="54"/>
      <c r="E1474" s="53"/>
      <c r="F1474" s="55"/>
      <c r="G1474" s="53"/>
      <c r="H1474" s="57"/>
      <c r="I1474" s="56"/>
      <c r="J1474" s="56"/>
      <c r="K1474" s="67"/>
      <c r="L1474" s="62">
        <v>1474</v>
      </c>
      <c r="M1474" s="62" t="b">
        <f t="shared" si="22"/>
        <v>1</v>
      </c>
      <c r="N1474" s="63"/>
    </row>
    <row r="1475" spans="1:14" x14ac:dyDescent="0.35">
      <c r="A1475" t="s">
        <v>333</v>
      </c>
      <c r="B1475" t="s">
        <v>334</v>
      </c>
      <c r="C1475" s="53"/>
      <c r="D1475" s="54"/>
      <c r="E1475" s="53"/>
      <c r="F1475" s="55"/>
      <c r="G1475" s="53"/>
      <c r="H1475" s="57"/>
      <c r="I1475" s="56"/>
      <c r="J1475" s="56"/>
      <c r="K1475" s="67"/>
      <c r="L1475" s="62">
        <v>1475</v>
      </c>
      <c r="M1475" s="62" t="b">
        <f t="shared" ref="M1475:M1538" si="23" xml:space="preserve"> IF(AND(TRUE), TRUE, FALSE)</f>
        <v>1</v>
      </c>
      <c r="N1475" s="63"/>
    </row>
    <row r="1476" spans="1:14" x14ac:dyDescent="0.35">
      <c r="A1476" t="s">
        <v>213</v>
      </c>
      <c r="B1476" t="s">
        <v>1643</v>
      </c>
      <c r="C1476" s="53"/>
      <c r="D1476" s="54"/>
      <c r="E1476" s="53"/>
      <c r="F1476" s="55"/>
      <c r="G1476" s="53"/>
      <c r="H1476" s="57"/>
      <c r="I1476" s="56"/>
      <c r="J1476" s="56"/>
      <c r="K1476" s="67"/>
      <c r="L1476" s="62">
        <v>1476</v>
      </c>
      <c r="M1476" s="62" t="b">
        <f t="shared" si="23"/>
        <v>1</v>
      </c>
      <c r="N1476" s="63"/>
    </row>
    <row r="1477" spans="1:14" x14ac:dyDescent="0.35">
      <c r="A1477" t="s">
        <v>213</v>
      </c>
      <c r="B1477" t="s">
        <v>1644</v>
      </c>
      <c r="C1477" s="53"/>
      <c r="D1477" s="54"/>
      <c r="E1477" s="53"/>
      <c r="F1477" s="55"/>
      <c r="G1477" s="53"/>
      <c r="H1477" s="57"/>
      <c r="I1477" s="56"/>
      <c r="J1477" s="56"/>
      <c r="K1477" s="67"/>
      <c r="L1477" s="62">
        <v>1477</v>
      </c>
      <c r="M1477" s="62" t="b">
        <f t="shared" si="23"/>
        <v>1</v>
      </c>
      <c r="N1477" s="63"/>
    </row>
    <row r="1478" spans="1:14" x14ac:dyDescent="0.35">
      <c r="A1478" t="s">
        <v>213</v>
      </c>
      <c r="B1478" t="s">
        <v>1645</v>
      </c>
      <c r="C1478" s="53"/>
      <c r="D1478" s="54"/>
      <c r="E1478" s="53"/>
      <c r="F1478" s="55"/>
      <c r="G1478" s="53"/>
      <c r="H1478" s="57"/>
      <c r="I1478" s="56"/>
      <c r="J1478" s="56"/>
      <c r="K1478" s="67"/>
      <c r="L1478" s="62">
        <v>1478</v>
      </c>
      <c r="M1478" s="62" t="b">
        <f t="shared" si="23"/>
        <v>1</v>
      </c>
      <c r="N1478" s="63"/>
    </row>
    <row r="1479" spans="1:14" x14ac:dyDescent="0.35">
      <c r="A1479" t="s">
        <v>213</v>
      </c>
      <c r="B1479" t="s">
        <v>1646</v>
      </c>
      <c r="C1479" s="53"/>
      <c r="D1479" s="54"/>
      <c r="E1479" s="53"/>
      <c r="F1479" s="55"/>
      <c r="G1479" s="53"/>
      <c r="H1479" s="57"/>
      <c r="I1479" s="56"/>
      <c r="J1479" s="56"/>
      <c r="K1479" s="67"/>
      <c r="L1479" s="62">
        <v>1479</v>
      </c>
      <c r="M1479" s="62" t="b">
        <f t="shared" si="23"/>
        <v>1</v>
      </c>
      <c r="N1479" s="63"/>
    </row>
    <row r="1480" spans="1:14" x14ac:dyDescent="0.35">
      <c r="A1480" t="s">
        <v>213</v>
      </c>
      <c r="B1480" t="s">
        <v>1647</v>
      </c>
      <c r="C1480" s="53"/>
      <c r="D1480" s="54"/>
      <c r="E1480" s="53"/>
      <c r="F1480" s="55"/>
      <c r="G1480" s="53"/>
      <c r="H1480" s="57"/>
      <c r="I1480" s="56"/>
      <c r="J1480" s="56"/>
      <c r="K1480" s="67"/>
      <c r="L1480" s="62">
        <v>1480</v>
      </c>
      <c r="M1480" s="62" t="b">
        <f t="shared" si="23"/>
        <v>1</v>
      </c>
      <c r="N1480" s="63"/>
    </row>
    <row r="1481" spans="1:14" x14ac:dyDescent="0.35">
      <c r="A1481" t="s">
        <v>213</v>
      </c>
      <c r="B1481" t="s">
        <v>1648</v>
      </c>
      <c r="C1481" s="53"/>
      <c r="D1481" s="54"/>
      <c r="E1481" s="53"/>
      <c r="F1481" s="55"/>
      <c r="G1481" s="53"/>
      <c r="H1481" s="57"/>
      <c r="I1481" s="56"/>
      <c r="J1481" s="56"/>
      <c r="K1481" s="67"/>
      <c r="L1481" s="62">
        <v>1481</v>
      </c>
      <c r="M1481" s="62" t="b">
        <f t="shared" si="23"/>
        <v>1</v>
      </c>
      <c r="N1481" s="63"/>
    </row>
    <row r="1482" spans="1:14" x14ac:dyDescent="0.35">
      <c r="A1482" t="s">
        <v>1649</v>
      </c>
      <c r="B1482" t="s">
        <v>416</v>
      </c>
      <c r="C1482" s="53"/>
      <c r="D1482" s="54"/>
      <c r="E1482" s="53"/>
      <c r="F1482" s="55"/>
      <c r="G1482" s="53"/>
      <c r="H1482" s="57"/>
      <c r="I1482" s="56"/>
      <c r="J1482" s="56"/>
      <c r="K1482" s="67"/>
      <c r="L1482" s="62">
        <v>1482</v>
      </c>
      <c r="M1482" s="62" t="b">
        <f t="shared" si="23"/>
        <v>1</v>
      </c>
      <c r="N1482" s="63"/>
    </row>
    <row r="1483" spans="1:14" x14ac:dyDescent="0.35">
      <c r="A1483" t="s">
        <v>1649</v>
      </c>
      <c r="B1483" t="s">
        <v>1247</v>
      </c>
      <c r="C1483" s="53"/>
      <c r="D1483" s="54"/>
      <c r="E1483" s="53"/>
      <c r="F1483" s="55"/>
      <c r="G1483" s="53"/>
      <c r="H1483" s="57"/>
      <c r="I1483" s="56"/>
      <c r="J1483" s="56"/>
      <c r="K1483" s="67"/>
      <c r="L1483" s="62">
        <v>1483</v>
      </c>
      <c r="M1483" s="62" t="b">
        <f t="shared" si="23"/>
        <v>1</v>
      </c>
      <c r="N1483" s="63"/>
    </row>
    <row r="1484" spans="1:14" x14ac:dyDescent="0.35">
      <c r="A1484" t="s">
        <v>334</v>
      </c>
      <c r="B1484" t="s">
        <v>333</v>
      </c>
      <c r="C1484" s="53"/>
      <c r="D1484" s="54"/>
      <c r="E1484" s="53"/>
      <c r="F1484" s="55"/>
      <c r="G1484" s="53"/>
      <c r="H1484" s="57"/>
      <c r="I1484" s="56"/>
      <c r="J1484" s="56"/>
      <c r="K1484" s="67"/>
      <c r="L1484" s="62">
        <v>1484</v>
      </c>
      <c r="M1484" s="62" t="b">
        <f t="shared" si="23"/>
        <v>1</v>
      </c>
      <c r="N1484" s="63"/>
    </row>
    <row r="1485" spans="1:14" x14ac:dyDescent="0.35">
      <c r="A1485" t="s">
        <v>1568</v>
      </c>
      <c r="B1485" t="s">
        <v>1451</v>
      </c>
      <c r="C1485" s="53"/>
      <c r="D1485" s="54"/>
      <c r="E1485" s="53"/>
      <c r="F1485" s="55"/>
      <c r="G1485" s="53"/>
      <c r="H1485" s="57"/>
      <c r="I1485" s="56"/>
      <c r="J1485" s="56"/>
      <c r="K1485" s="67"/>
      <c r="L1485" s="62">
        <v>1485</v>
      </c>
      <c r="M1485" s="62" t="b">
        <f t="shared" si="23"/>
        <v>1</v>
      </c>
      <c r="N1485" s="63"/>
    </row>
    <row r="1486" spans="1:14" x14ac:dyDescent="0.35">
      <c r="A1486" t="s">
        <v>1622</v>
      </c>
      <c r="B1486" t="s">
        <v>975</v>
      </c>
      <c r="C1486" s="53"/>
      <c r="D1486" s="54"/>
      <c r="E1486" s="53"/>
      <c r="F1486" s="55"/>
      <c r="G1486" s="53"/>
      <c r="H1486" s="57"/>
      <c r="I1486" s="56"/>
      <c r="J1486" s="56"/>
      <c r="K1486" s="67"/>
      <c r="L1486" s="62">
        <v>1486</v>
      </c>
      <c r="M1486" s="62" t="b">
        <f t="shared" si="23"/>
        <v>1</v>
      </c>
      <c r="N1486" s="63"/>
    </row>
    <row r="1487" spans="1:14" x14ac:dyDescent="0.35">
      <c r="A1487" t="s">
        <v>1650</v>
      </c>
      <c r="B1487" t="s">
        <v>1195</v>
      </c>
      <c r="C1487" s="53"/>
      <c r="D1487" s="54"/>
      <c r="E1487" s="53"/>
      <c r="F1487" s="55"/>
      <c r="G1487" s="53"/>
      <c r="H1487" s="57"/>
      <c r="I1487" s="56"/>
      <c r="J1487" s="56"/>
      <c r="K1487" s="67"/>
      <c r="L1487" s="62">
        <v>1487</v>
      </c>
      <c r="M1487" s="62" t="b">
        <f t="shared" si="23"/>
        <v>1</v>
      </c>
      <c r="N1487" s="63"/>
    </row>
    <row r="1488" spans="1:14" x14ac:dyDescent="0.35">
      <c r="A1488" t="s">
        <v>1568</v>
      </c>
      <c r="B1488" t="s">
        <v>1451</v>
      </c>
      <c r="C1488" s="53"/>
      <c r="D1488" s="54"/>
      <c r="E1488" s="53"/>
      <c r="F1488" s="55"/>
      <c r="G1488" s="53"/>
      <c r="H1488" s="57"/>
      <c r="I1488" s="56"/>
      <c r="J1488" s="56"/>
      <c r="K1488" s="67"/>
      <c r="L1488" s="62">
        <v>1488</v>
      </c>
      <c r="M1488" s="62" t="b">
        <f t="shared" si="23"/>
        <v>1</v>
      </c>
      <c r="N1488" s="63"/>
    </row>
    <row r="1489" spans="1:14" x14ac:dyDescent="0.35">
      <c r="A1489" t="s">
        <v>1651</v>
      </c>
      <c r="B1489" t="s">
        <v>443</v>
      </c>
      <c r="C1489" s="53"/>
      <c r="D1489" s="54"/>
      <c r="E1489" s="53"/>
      <c r="F1489" s="55"/>
      <c r="G1489" s="53"/>
      <c r="H1489" s="57"/>
      <c r="I1489" s="56"/>
      <c r="J1489" s="56"/>
      <c r="K1489" s="67"/>
      <c r="L1489" s="62">
        <v>1489</v>
      </c>
      <c r="M1489" s="62" t="b">
        <f t="shared" si="23"/>
        <v>1</v>
      </c>
      <c r="N1489" s="63"/>
    </row>
    <row r="1490" spans="1:14" x14ac:dyDescent="0.35">
      <c r="A1490" t="s">
        <v>1568</v>
      </c>
      <c r="B1490" t="s">
        <v>1451</v>
      </c>
      <c r="C1490" s="53"/>
      <c r="D1490" s="54"/>
      <c r="E1490" s="53"/>
      <c r="F1490" s="55"/>
      <c r="G1490" s="53"/>
      <c r="H1490" s="57"/>
      <c r="I1490" s="56"/>
      <c r="J1490" s="56"/>
      <c r="K1490" s="67"/>
      <c r="L1490" s="62">
        <v>1490</v>
      </c>
      <c r="M1490" s="62" t="b">
        <f t="shared" si="23"/>
        <v>1</v>
      </c>
      <c r="N1490" s="63"/>
    </row>
    <row r="1491" spans="1:14" x14ac:dyDescent="0.35">
      <c r="A1491" t="s">
        <v>1568</v>
      </c>
      <c r="B1491" t="s">
        <v>1652</v>
      </c>
      <c r="C1491" s="53"/>
      <c r="D1491" s="54"/>
      <c r="E1491" s="53"/>
      <c r="F1491" s="55"/>
      <c r="G1491" s="53"/>
      <c r="H1491" s="57"/>
      <c r="I1491" s="56"/>
      <c r="J1491" s="56"/>
      <c r="K1491" s="67"/>
      <c r="L1491" s="62">
        <v>1491</v>
      </c>
      <c r="M1491" s="62" t="b">
        <f t="shared" si="23"/>
        <v>1</v>
      </c>
      <c r="N1491" s="63"/>
    </row>
    <row r="1492" spans="1:14" x14ac:dyDescent="0.35">
      <c r="A1492" t="s">
        <v>1630</v>
      </c>
      <c r="B1492" t="s">
        <v>1653</v>
      </c>
      <c r="C1492" s="53"/>
      <c r="D1492" s="54"/>
      <c r="E1492" s="53"/>
      <c r="F1492" s="55"/>
      <c r="G1492" s="53"/>
      <c r="H1492" s="57"/>
      <c r="I1492" s="56"/>
      <c r="J1492" s="56"/>
      <c r="K1492" s="67"/>
      <c r="L1492" s="62">
        <v>1492</v>
      </c>
      <c r="M1492" s="62" t="b">
        <f t="shared" si="23"/>
        <v>1</v>
      </c>
      <c r="N1492" s="63"/>
    </row>
    <row r="1493" spans="1:14" x14ac:dyDescent="0.35">
      <c r="A1493" t="s">
        <v>1630</v>
      </c>
      <c r="B1493" t="s">
        <v>1642</v>
      </c>
      <c r="C1493" s="53"/>
      <c r="D1493" s="54"/>
      <c r="E1493" s="53"/>
      <c r="F1493" s="55"/>
      <c r="G1493" s="53"/>
      <c r="H1493" s="57"/>
      <c r="I1493" s="56"/>
      <c r="J1493" s="56"/>
      <c r="K1493" s="67"/>
      <c r="L1493" s="62">
        <v>1493</v>
      </c>
      <c r="M1493" s="62" t="b">
        <f t="shared" si="23"/>
        <v>1</v>
      </c>
      <c r="N1493" s="63"/>
    </row>
    <row r="1494" spans="1:14" x14ac:dyDescent="0.35">
      <c r="A1494" t="s">
        <v>1654</v>
      </c>
      <c r="B1494" t="s">
        <v>635</v>
      </c>
      <c r="C1494" s="53"/>
      <c r="D1494" s="54"/>
      <c r="E1494" s="53"/>
      <c r="F1494" s="55"/>
      <c r="G1494" s="53"/>
      <c r="H1494" s="57"/>
      <c r="I1494" s="56"/>
      <c r="J1494" s="56"/>
      <c r="K1494" s="67"/>
      <c r="L1494" s="62">
        <v>1494</v>
      </c>
      <c r="M1494" s="62" t="b">
        <f t="shared" si="23"/>
        <v>1</v>
      </c>
      <c r="N1494" s="63"/>
    </row>
    <row r="1495" spans="1:14" x14ac:dyDescent="0.35">
      <c r="A1495" t="s">
        <v>1655</v>
      </c>
      <c r="B1495" t="s">
        <v>462</v>
      </c>
      <c r="C1495" s="53"/>
      <c r="D1495" s="54"/>
      <c r="E1495" s="53"/>
      <c r="F1495" s="55"/>
      <c r="G1495" s="53"/>
      <c r="H1495" s="57"/>
      <c r="I1495" s="56"/>
      <c r="J1495" s="56"/>
      <c r="K1495" s="67"/>
      <c r="L1495" s="62">
        <v>1495</v>
      </c>
      <c r="M1495" s="62" t="b">
        <f t="shared" si="23"/>
        <v>1</v>
      </c>
      <c r="N1495" s="63"/>
    </row>
    <row r="1496" spans="1:14" x14ac:dyDescent="0.35">
      <c r="A1496" t="s">
        <v>1656</v>
      </c>
      <c r="B1496" t="s">
        <v>1657</v>
      </c>
      <c r="C1496" s="53"/>
      <c r="D1496" s="54"/>
      <c r="E1496" s="53"/>
      <c r="F1496" s="55"/>
      <c r="G1496" s="53"/>
      <c r="H1496" s="57"/>
      <c r="I1496" s="56"/>
      <c r="J1496" s="56"/>
      <c r="K1496" s="67"/>
      <c r="L1496" s="62">
        <v>1496</v>
      </c>
      <c r="M1496" s="62" t="b">
        <f t="shared" si="23"/>
        <v>1</v>
      </c>
      <c r="N1496" s="63"/>
    </row>
    <row r="1497" spans="1:14" x14ac:dyDescent="0.35">
      <c r="A1497" t="s">
        <v>1656</v>
      </c>
      <c r="B1497" t="s">
        <v>617</v>
      </c>
      <c r="C1497" s="53"/>
      <c r="D1497" s="54"/>
      <c r="E1497" s="53"/>
      <c r="F1497" s="55"/>
      <c r="G1497" s="53"/>
      <c r="H1497" s="57"/>
      <c r="I1497" s="56"/>
      <c r="J1497" s="56"/>
      <c r="K1497" s="67"/>
      <c r="L1497" s="62">
        <v>1497</v>
      </c>
      <c r="M1497" s="62" t="b">
        <f t="shared" si="23"/>
        <v>1</v>
      </c>
      <c r="N1497" s="63"/>
    </row>
    <row r="1498" spans="1:14" x14ac:dyDescent="0.35">
      <c r="A1498" t="s">
        <v>1658</v>
      </c>
      <c r="B1498" t="s">
        <v>1659</v>
      </c>
      <c r="C1498" s="53"/>
      <c r="D1498" s="54"/>
      <c r="E1498" s="53"/>
      <c r="F1498" s="55"/>
      <c r="G1498" s="53"/>
      <c r="H1498" s="57"/>
      <c r="I1498" s="56"/>
      <c r="J1498" s="56"/>
      <c r="K1498" s="67"/>
      <c r="L1498" s="62">
        <v>1498</v>
      </c>
      <c r="M1498" s="62" t="b">
        <f t="shared" si="23"/>
        <v>1</v>
      </c>
      <c r="N1498" s="63"/>
    </row>
    <row r="1499" spans="1:14" x14ac:dyDescent="0.35">
      <c r="A1499" t="s">
        <v>1568</v>
      </c>
      <c r="B1499" t="s">
        <v>1652</v>
      </c>
      <c r="C1499" s="53"/>
      <c r="D1499" s="54"/>
      <c r="E1499" s="53"/>
      <c r="F1499" s="55"/>
      <c r="G1499" s="53"/>
      <c r="H1499" s="57"/>
      <c r="I1499" s="56"/>
      <c r="J1499" s="56"/>
      <c r="K1499" s="67"/>
      <c r="L1499" s="62">
        <v>1499</v>
      </c>
      <c r="M1499" s="62" t="b">
        <f t="shared" si="23"/>
        <v>1</v>
      </c>
      <c r="N1499" s="63"/>
    </row>
    <row r="1500" spans="1:14" x14ac:dyDescent="0.35">
      <c r="A1500" t="s">
        <v>1660</v>
      </c>
      <c r="B1500" t="s">
        <v>1661</v>
      </c>
      <c r="C1500" s="53"/>
      <c r="D1500" s="54"/>
      <c r="E1500" s="53"/>
      <c r="F1500" s="55"/>
      <c r="G1500" s="53"/>
      <c r="H1500" s="57"/>
      <c r="I1500" s="56"/>
      <c r="J1500" s="56"/>
      <c r="K1500" s="67"/>
      <c r="L1500" s="62">
        <v>1500</v>
      </c>
      <c r="M1500" s="62" t="b">
        <f t="shared" si="23"/>
        <v>1</v>
      </c>
      <c r="N1500" s="63"/>
    </row>
    <row r="1501" spans="1:14" x14ac:dyDescent="0.35">
      <c r="A1501" t="s">
        <v>1662</v>
      </c>
      <c r="B1501" t="s">
        <v>467</v>
      </c>
      <c r="C1501" s="53"/>
      <c r="D1501" s="54"/>
      <c r="E1501" s="53"/>
      <c r="F1501" s="55"/>
      <c r="G1501" s="53"/>
      <c r="H1501" s="57"/>
      <c r="I1501" s="56"/>
      <c r="J1501" s="56"/>
      <c r="K1501" s="67"/>
      <c r="L1501" s="62">
        <v>1501</v>
      </c>
      <c r="M1501" s="62" t="b">
        <f t="shared" si="23"/>
        <v>1</v>
      </c>
      <c r="N1501" s="63"/>
    </row>
    <row r="1502" spans="1:14" x14ac:dyDescent="0.35">
      <c r="A1502" t="s">
        <v>1663</v>
      </c>
      <c r="B1502" t="s">
        <v>1664</v>
      </c>
      <c r="C1502" s="53"/>
      <c r="D1502" s="54"/>
      <c r="E1502" s="53"/>
      <c r="F1502" s="55"/>
      <c r="G1502" s="53"/>
      <c r="H1502" s="57"/>
      <c r="I1502" s="56"/>
      <c r="J1502" s="56"/>
      <c r="K1502" s="67"/>
      <c r="L1502" s="62">
        <v>1502</v>
      </c>
      <c r="M1502" s="62" t="b">
        <f t="shared" si="23"/>
        <v>1</v>
      </c>
      <c r="N1502" s="63"/>
    </row>
    <row r="1503" spans="1:14" x14ac:dyDescent="0.35">
      <c r="A1503" t="s">
        <v>1665</v>
      </c>
      <c r="B1503" t="s">
        <v>1666</v>
      </c>
      <c r="C1503" s="53"/>
      <c r="D1503" s="54"/>
      <c r="E1503" s="53"/>
      <c r="F1503" s="55"/>
      <c r="G1503" s="53"/>
      <c r="H1503" s="57"/>
      <c r="I1503" s="56"/>
      <c r="J1503" s="56"/>
      <c r="K1503" s="67"/>
      <c r="L1503" s="62">
        <v>1503</v>
      </c>
      <c r="M1503" s="62" t="b">
        <f t="shared" si="23"/>
        <v>1</v>
      </c>
      <c r="N1503" s="63"/>
    </row>
    <row r="1504" spans="1:14" x14ac:dyDescent="0.35">
      <c r="A1504" t="s">
        <v>1125</v>
      </c>
      <c r="B1504" t="s">
        <v>1667</v>
      </c>
      <c r="C1504" s="53"/>
      <c r="D1504" s="54"/>
      <c r="E1504" s="53"/>
      <c r="F1504" s="55"/>
      <c r="G1504" s="53"/>
      <c r="H1504" s="57"/>
      <c r="I1504" s="56"/>
      <c r="J1504" s="56"/>
      <c r="K1504" s="67"/>
      <c r="L1504" s="62">
        <v>1504</v>
      </c>
      <c r="M1504" s="62" t="b">
        <f t="shared" si="23"/>
        <v>1</v>
      </c>
      <c r="N1504" s="63"/>
    </row>
    <row r="1505" spans="1:14" x14ac:dyDescent="0.35">
      <c r="A1505" t="s">
        <v>1668</v>
      </c>
      <c r="B1505" t="s">
        <v>1669</v>
      </c>
      <c r="C1505" s="53"/>
      <c r="D1505" s="54"/>
      <c r="E1505" s="53"/>
      <c r="F1505" s="55"/>
      <c r="G1505" s="53"/>
      <c r="H1505" s="57"/>
      <c r="I1505" s="56"/>
      <c r="J1505" s="56"/>
      <c r="K1505" s="67"/>
      <c r="L1505" s="62">
        <v>1505</v>
      </c>
      <c r="M1505" s="62" t="b">
        <f t="shared" si="23"/>
        <v>1</v>
      </c>
      <c r="N1505" s="63"/>
    </row>
    <row r="1506" spans="1:14" x14ac:dyDescent="0.35">
      <c r="A1506" t="s">
        <v>1670</v>
      </c>
      <c r="B1506" t="s">
        <v>1671</v>
      </c>
      <c r="C1506" s="53"/>
      <c r="D1506" s="54"/>
      <c r="E1506" s="53"/>
      <c r="F1506" s="55"/>
      <c r="G1506" s="53"/>
      <c r="H1506" s="57"/>
      <c r="I1506" s="56"/>
      <c r="J1506" s="56"/>
      <c r="K1506" s="67"/>
      <c r="L1506" s="62">
        <v>1506</v>
      </c>
      <c r="M1506" s="62" t="b">
        <f t="shared" si="23"/>
        <v>1</v>
      </c>
      <c r="N1506" s="63"/>
    </row>
    <row r="1507" spans="1:14" x14ac:dyDescent="0.35">
      <c r="A1507" t="s">
        <v>1672</v>
      </c>
      <c r="B1507" t="s">
        <v>1673</v>
      </c>
      <c r="C1507" s="53"/>
      <c r="D1507" s="54"/>
      <c r="E1507" s="53"/>
      <c r="F1507" s="55"/>
      <c r="G1507" s="53"/>
      <c r="H1507" s="57"/>
      <c r="I1507" s="56"/>
      <c r="J1507" s="56"/>
      <c r="K1507" s="67"/>
      <c r="L1507" s="62">
        <v>1507</v>
      </c>
      <c r="M1507" s="62" t="b">
        <f t="shared" si="23"/>
        <v>1</v>
      </c>
      <c r="N1507" s="63"/>
    </row>
    <row r="1508" spans="1:14" x14ac:dyDescent="0.35">
      <c r="A1508" t="s">
        <v>1672</v>
      </c>
      <c r="B1508" t="s">
        <v>1674</v>
      </c>
      <c r="C1508" s="53"/>
      <c r="D1508" s="54"/>
      <c r="E1508" s="53"/>
      <c r="F1508" s="55"/>
      <c r="G1508" s="53"/>
      <c r="H1508" s="57"/>
      <c r="I1508" s="56"/>
      <c r="J1508" s="56"/>
      <c r="K1508" s="67"/>
      <c r="L1508" s="62">
        <v>1508</v>
      </c>
      <c r="M1508" s="62" t="b">
        <f t="shared" si="23"/>
        <v>1</v>
      </c>
      <c r="N1508" s="63"/>
    </row>
    <row r="1509" spans="1:14" x14ac:dyDescent="0.35">
      <c r="A1509" t="s">
        <v>1327</v>
      </c>
      <c r="B1509" t="s">
        <v>1328</v>
      </c>
      <c r="C1509" s="53"/>
      <c r="D1509" s="54"/>
      <c r="E1509" s="53"/>
      <c r="F1509" s="55"/>
      <c r="G1509" s="53"/>
      <c r="H1509" s="57"/>
      <c r="I1509" s="56"/>
      <c r="J1509" s="56"/>
      <c r="K1509" s="67"/>
      <c r="L1509" s="62">
        <v>1509</v>
      </c>
      <c r="M1509" s="62" t="b">
        <f t="shared" si="23"/>
        <v>1</v>
      </c>
      <c r="N1509" s="63"/>
    </row>
    <row r="1510" spans="1:14" x14ac:dyDescent="0.35">
      <c r="A1510" t="s">
        <v>333</v>
      </c>
      <c r="B1510" t="s">
        <v>334</v>
      </c>
      <c r="C1510" s="53"/>
      <c r="D1510" s="54"/>
      <c r="E1510" s="53"/>
      <c r="F1510" s="55"/>
      <c r="G1510" s="53"/>
      <c r="H1510" s="57"/>
      <c r="I1510" s="56"/>
      <c r="J1510" s="56"/>
      <c r="K1510" s="67"/>
      <c r="L1510" s="62">
        <v>1510</v>
      </c>
      <c r="M1510" s="62" t="b">
        <f t="shared" si="23"/>
        <v>1</v>
      </c>
      <c r="N1510" s="63"/>
    </row>
    <row r="1511" spans="1:14" x14ac:dyDescent="0.35">
      <c r="A1511" t="s">
        <v>1651</v>
      </c>
      <c r="B1511" t="s">
        <v>1675</v>
      </c>
      <c r="C1511" s="53"/>
      <c r="D1511" s="54"/>
      <c r="E1511" s="53"/>
      <c r="F1511" s="55"/>
      <c r="G1511" s="53"/>
      <c r="H1511" s="57"/>
      <c r="I1511" s="56"/>
      <c r="J1511" s="56"/>
      <c r="K1511" s="67"/>
      <c r="L1511" s="62">
        <v>1511</v>
      </c>
      <c r="M1511" s="62" t="b">
        <f t="shared" si="23"/>
        <v>1</v>
      </c>
      <c r="N1511" s="63"/>
    </row>
    <row r="1512" spans="1:14" x14ac:dyDescent="0.35">
      <c r="A1512" t="s">
        <v>1676</v>
      </c>
      <c r="B1512" t="s">
        <v>1677</v>
      </c>
      <c r="C1512" s="53"/>
      <c r="D1512" s="54"/>
      <c r="E1512" s="53"/>
      <c r="F1512" s="55"/>
      <c r="G1512" s="53"/>
      <c r="H1512" s="57"/>
      <c r="I1512" s="56"/>
      <c r="J1512" s="56"/>
      <c r="K1512" s="67"/>
      <c r="L1512" s="62">
        <v>1512</v>
      </c>
      <c r="M1512" s="62" t="b">
        <f t="shared" si="23"/>
        <v>1</v>
      </c>
      <c r="N1512" s="63"/>
    </row>
    <row r="1513" spans="1:14" x14ac:dyDescent="0.35">
      <c r="A1513" t="s">
        <v>1676</v>
      </c>
      <c r="B1513" t="s">
        <v>1678</v>
      </c>
      <c r="C1513" s="53"/>
      <c r="D1513" s="54"/>
      <c r="E1513" s="53"/>
      <c r="F1513" s="55"/>
      <c r="G1513" s="53"/>
      <c r="H1513" s="57"/>
      <c r="I1513" s="56"/>
      <c r="J1513" s="56"/>
      <c r="K1513" s="67"/>
      <c r="L1513" s="62">
        <v>1513</v>
      </c>
      <c r="M1513" s="62" t="b">
        <f t="shared" si="23"/>
        <v>1</v>
      </c>
      <c r="N1513" s="63"/>
    </row>
    <row r="1514" spans="1:14" x14ac:dyDescent="0.35">
      <c r="A1514" t="s">
        <v>1630</v>
      </c>
      <c r="B1514" t="s">
        <v>1679</v>
      </c>
      <c r="C1514" s="53"/>
      <c r="D1514" s="54"/>
      <c r="E1514" s="53"/>
      <c r="F1514" s="55"/>
      <c r="G1514" s="53"/>
      <c r="H1514" s="57"/>
      <c r="I1514" s="56"/>
      <c r="J1514" s="56"/>
      <c r="K1514" s="67"/>
      <c r="L1514" s="62">
        <v>1514</v>
      </c>
      <c r="M1514" s="62" t="b">
        <f t="shared" si="23"/>
        <v>1</v>
      </c>
      <c r="N1514" s="63"/>
    </row>
    <row r="1515" spans="1:14" x14ac:dyDescent="0.35">
      <c r="A1515" t="s">
        <v>1630</v>
      </c>
      <c r="B1515" t="s">
        <v>1680</v>
      </c>
      <c r="C1515" s="53"/>
      <c r="D1515" s="54"/>
      <c r="E1515" s="53"/>
      <c r="F1515" s="55"/>
      <c r="G1515" s="53"/>
      <c r="H1515" s="57"/>
      <c r="I1515" s="56"/>
      <c r="J1515" s="56"/>
      <c r="K1515" s="67"/>
      <c r="L1515" s="62">
        <v>1515</v>
      </c>
      <c r="M1515" s="62" t="b">
        <f t="shared" si="23"/>
        <v>1</v>
      </c>
      <c r="N1515" s="63"/>
    </row>
    <row r="1516" spans="1:14" x14ac:dyDescent="0.35">
      <c r="A1516" t="s">
        <v>334</v>
      </c>
      <c r="B1516" t="s">
        <v>333</v>
      </c>
      <c r="C1516" s="53"/>
      <c r="D1516" s="54"/>
      <c r="E1516" s="53"/>
      <c r="F1516" s="55"/>
      <c r="G1516" s="53"/>
      <c r="H1516" s="57"/>
      <c r="I1516" s="56"/>
      <c r="J1516" s="56"/>
      <c r="K1516" s="67"/>
      <c r="L1516" s="62">
        <v>1516</v>
      </c>
      <c r="M1516" s="62" t="b">
        <f t="shared" si="23"/>
        <v>1</v>
      </c>
      <c r="N1516" s="63"/>
    </row>
    <row r="1517" spans="1:14" x14ac:dyDescent="0.35">
      <c r="A1517" t="s">
        <v>1681</v>
      </c>
      <c r="B1517" t="s">
        <v>312</v>
      </c>
      <c r="C1517" s="53"/>
      <c r="D1517" s="54"/>
      <c r="E1517" s="53"/>
      <c r="F1517" s="55"/>
      <c r="G1517" s="53"/>
      <c r="H1517" s="57"/>
      <c r="I1517" s="56"/>
      <c r="J1517" s="56"/>
      <c r="K1517" s="67"/>
      <c r="L1517" s="62">
        <v>1517</v>
      </c>
      <c r="M1517" s="62" t="b">
        <f t="shared" si="23"/>
        <v>1</v>
      </c>
      <c r="N1517" s="63"/>
    </row>
    <row r="1518" spans="1:14" x14ac:dyDescent="0.35">
      <c r="A1518" t="s">
        <v>333</v>
      </c>
      <c r="B1518" t="s">
        <v>334</v>
      </c>
      <c r="C1518" s="53"/>
      <c r="D1518" s="54"/>
      <c r="E1518" s="53"/>
      <c r="F1518" s="55"/>
      <c r="G1518" s="53"/>
      <c r="H1518" s="57"/>
      <c r="I1518" s="56"/>
      <c r="J1518" s="56"/>
      <c r="K1518" s="67"/>
      <c r="L1518" s="62">
        <v>1518</v>
      </c>
      <c r="M1518" s="62" t="b">
        <f t="shared" si="23"/>
        <v>1</v>
      </c>
      <c r="N1518" s="63"/>
    </row>
    <row r="1519" spans="1:14" x14ac:dyDescent="0.35">
      <c r="A1519" t="s">
        <v>1682</v>
      </c>
      <c r="B1519" t="s">
        <v>1683</v>
      </c>
      <c r="C1519" s="53"/>
      <c r="D1519" s="54"/>
      <c r="E1519" s="53"/>
      <c r="F1519" s="55"/>
      <c r="G1519" s="53"/>
      <c r="H1519" s="57"/>
      <c r="I1519" s="56"/>
      <c r="J1519" s="56"/>
      <c r="K1519" s="67"/>
      <c r="L1519" s="62">
        <v>1519</v>
      </c>
      <c r="M1519" s="62" t="b">
        <f t="shared" si="23"/>
        <v>1</v>
      </c>
      <c r="N1519" s="63"/>
    </row>
    <row r="1520" spans="1:14" x14ac:dyDescent="0.35">
      <c r="A1520" t="s">
        <v>1682</v>
      </c>
      <c r="B1520" t="s">
        <v>819</v>
      </c>
      <c r="C1520" s="53"/>
      <c r="D1520" s="54"/>
      <c r="E1520" s="53"/>
      <c r="F1520" s="55"/>
      <c r="G1520" s="53"/>
      <c r="H1520" s="57"/>
      <c r="I1520" s="56"/>
      <c r="J1520" s="56"/>
      <c r="K1520" s="67"/>
      <c r="L1520" s="62">
        <v>1520</v>
      </c>
      <c r="M1520" s="62" t="b">
        <f t="shared" si="23"/>
        <v>1</v>
      </c>
      <c r="N1520" s="63"/>
    </row>
    <row r="1521" spans="1:14" x14ac:dyDescent="0.35">
      <c r="A1521" t="s">
        <v>334</v>
      </c>
      <c r="B1521" t="s">
        <v>333</v>
      </c>
      <c r="C1521" s="53"/>
      <c r="D1521" s="54"/>
      <c r="E1521" s="53"/>
      <c r="F1521" s="55"/>
      <c r="G1521" s="53"/>
      <c r="H1521" s="57"/>
      <c r="I1521" s="56"/>
      <c r="J1521" s="56"/>
      <c r="K1521" s="67"/>
      <c r="L1521" s="62">
        <v>1521</v>
      </c>
      <c r="M1521" s="62" t="b">
        <f t="shared" si="23"/>
        <v>1</v>
      </c>
      <c r="N1521" s="63"/>
    </row>
    <row r="1522" spans="1:14" x14ac:dyDescent="0.35">
      <c r="A1522" t="s">
        <v>1684</v>
      </c>
      <c r="B1522" t="s">
        <v>1685</v>
      </c>
      <c r="C1522" s="53"/>
      <c r="D1522" s="54"/>
      <c r="E1522" s="53"/>
      <c r="F1522" s="55"/>
      <c r="G1522" s="53"/>
      <c r="H1522" s="57"/>
      <c r="I1522" s="56"/>
      <c r="J1522" s="56"/>
      <c r="K1522" s="67"/>
      <c r="L1522" s="62">
        <v>1522</v>
      </c>
      <c r="M1522" s="62" t="b">
        <f t="shared" si="23"/>
        <v>1</v>
      </c>
      <c r="N1522" s="63"/>
    </row>
    <row r="1523" spans="1:14" x14ac:dyDescent="0.35">
      <c r="A1523" t="s">
        <v>333</v>
      </c>
      <c r="B1523" t="s">
        <v>334</v>
      </c>
      <c r="C1523" s="53"/>
      <c r="D1523" s="54"/>
      <c r="E1523" s="53"/>
      <c r="F1523" s="55"/>
      <c r="G1523" s="53"/>
      <c r="H1523" s="57"/>
      <c r="I1523" s="56"/>
      <c r="J1523" s="56"/>
      <c r="K1523" s="67"/>
      <c r="L1523" s="62">
        <v>1523</v>
      </c>
      <c r="M1523" s="62" t="b">
        <f t="shared" si="23"/>
        <v>1</v>
      </c>
      <c r="N1523" s="63"/>
    </row>
    <row r="1524" spans="1:14" x14ac:dyDescent="0.35">
      <c r="A1524" t="s">
        <v>675</v>
      </c>
      <c r="B1524" t="s">
        <v>1686</v>
      </c>
      <c r="C1524" s="53"/>
      <c r="D1524" s="54"/>
      <c r="E1524" s="53"/>
      <c r="F1524" s="55"/>
      <c r="G1524" s="53"/>
      <c r="H1524" s="57"/>
      <c r="I1524" s="56"/>
      <c r="J1524" s="56"/>
      <c r="K1524" s="67"/>
      <c r="L1524" s="62">
        <v>1524</v>
      </c>
      <c r="M1524" s="62" t="b">
        <f t="shared" si="23"/>
        <v>1</v>
      </c>
      <c r="N1524" s="63"/>
    </row>
    <row r="1525" spans="1:14" x14ac:dyDescent="0.35">
      <c r="A1525" t="s">
        <v>1687</v>
      </c>
      <c r="B1525" t="s">
        <v>1688</v>
      </c>
      <c r="C1525" s="53"/>
      <c r="D1525" s="54"/>
      <c r="E1525" s="53"/>
      <c r="F1525" s="55"/>
      <c r="G1525" s="53"/>
      <c r="H1525" s="57"/>
      <c r="I1525" s="56"/>
      <c r="J1525" s="56"/>
      <c r="K1525" s="67"/>
      <c r="L1525" s="62">
        <v>1525</v>
      </c>
      <c r="M1525" s="62" t="b">
        <f t="shared" si="23"/>
        <v>1</v>
      </c>
      <c r="N1525" s="63"/>
    </row>
    <row r="1526" spans="1:14" x14ac:dyDescent="0.35">
      <c r="A1526" t="s">
        <v>1687</v>
      </c>
      <c r="B1526" t="s">
        <v>1689</v>
      </c>
      <c r="C1526" s="53"/>
      <c r="D1526" s="54"/>
      <c r="E1526" s="53"/>
      <c r="F1526" s="55"/>
      <c r="G1526" s="53"/>
      <c r="H1526" s="57"/>
      <c r="I1526" s="56"/>
      <c r="J1526" s="56"/>
      <c r="K1526" s="67"/>
      <c r="L1526" s="62">
        <v>1526</v>
      </c>
      <c r="M1526" s="62" t="b">
        <f t="shared" si="23"/>
        <v>1</v>
      </c>
      <c r="N1526" s="63"/>
    </row>
    <row r="1527" spans="1:14" x14ac:dyDescent="0.35">
      <c r="A1527" t="s">
        <v>1690</v>
      </c>
      <c r="B1527" t="s">
        <v>1691</v>
      </c>
      <c r="C1527" s="53"/>
      <c r="D1527" s="54"/>
      <c r="E1527" s="53"/>
      <c r="F1527" s="55"/>
      <c r="G1527" s="53"/>
      <c r="H1527" s="57"/>
      <c r="I1527" s="56"/>
      <c r="J1527" s="56"/>
      <c r="K1527" s="67"/>
      <c r="L1527" s="62">
        <v>1527</v>
      </c>
      <c r="M1527" s="62" t="b">
        <f t="shared" si="23"/>
        <v>1</v>
      </c>
      <c r="N1527" s="63"/>
    </row>
    <row r="1528" spans="1:14" x14ac:dyDescent="0.35">
      <c r="A1528" t="s">
        <v>1690</v>
      </c>
      <c r="B1528" t="s">
        <v>208</v>
      </c>
      <c r="C1528" s="53"/>
      <c r="D1528" s="54"/>
      <c r="E1528" s="53"/>
      <c r="F1528" s="55"/>
      <c r="G1528" s="53"/>
      <c r="H1528" s="57"/>
      <c r="I1528" s="56"/>
      <c r="J1528" s="56"/>
      <c r="K1528" s="67"/>
      <c r="L1528" s="62">
        <v>1528</v>
      </c>
      <c r="M1528" s="62" t="b">
        <f t="shared" si="23"/>
        <v>1</v>
      </c>
      <c r="N1528" s="63"/>
    </row>
    <row r="1529" spans="1:14" x14ac:dyDescent="0.35">
      <c r="A1529" t="s">
        <v>1692</v>
      </c>
      <c r="B1529" t="s">
        <v>1693</v>
      </c>
      <c r="C1529" s="53"/>
      <c r="D1529" s="54"/>
      <c r="E1529" s="53"/>
      <c r="F1529" s="55"/>
      <c r="G1529" s="53"/>
      <c r="H1529" s="57"/>
      <c r="I1529" s="56"/>
      <c r="J1529" s="56"/>
      <c r="K1529" s="67"/>
      <c r="L1529" s="62">
        <v>1529</v>
      </c>
      <c r="M1529" s="62" t="b">
        <f t="shared" si="23"/>
        <v>1</v>
      </c>
      <c r="N1529" s="63"/>
    </row>
    <row r="1530" spans="1:14" x14ac:dyDescent="0.35">
      <c r="A1530" t="s">
        <v>1694</v>
      </c>
      <c r="B1530" t="s">
        <v>1695</v>
      </c>
      <c r="C1530" s="53"/>
      <c r="D1530" s="54"/>
      <c r="E1530" s="53"/>
      <c r="F1530" s="55"/>
      <c r="G1530" s="53"/>
      <c r="H1530" s="57"/>
      <c r="I1530" s="56"/>
      <c r="J1530" s="56"/>
      <c r="K1530" s="67"/>
      <c r="L1530" s="62">
        <v>1530</v>
      </c>
      <c r="M1530" s="62" t="b">
        <f t="shared" si="23"/>
        <v>1</v>
      </c>
      <c r="N1530" s="63"/>
    </row>
    <row r="1531" spans="1:14" x14ac:dyDescent="0.35">
      <c r="A1531" t="s">
        <v>446</v>
      </c>
      <c r="B1531" t="s">
        <v>192</v>
      </c>
      <c r="C1531" s="53"/>
      <c r="D1531" s="54"/>
      <c r="E1531" s="53"/>
      <c r="F1531" s="55"/>
      <c r="G1531" s="53"/>
      <c r="H1531" s="57"/>
      <c r="I1531" s="56"/>
      <c r="J1531" s="56"/>
      <c r="K1531" s="67"/>
      <c r="L1531" s="62">
        <v>1531</v>
      </c>
      <c r="M1531" s="62" t="b">
        <f t="shared" si="23"/>
        <v>1</v>
      </c>
      <c r="N1531" s="63"/>
    </row>
    <row r="1532" spans="1:14" x14ac:dyDescent="0.35">
      <c r="A1532" t="s">
        <v>1696</v>
      </c>
      <c r="B1532" t="s">
        <v>259</v>
      </c>
      <c r="C1532" s="53"/>
      <c r="D1532" s="54"/>
      <c r="E1532" s="53"/>
      <c r="F1532" s="55"/>
      <c r="G1532" s="53"/>
      <c r="H1532" s="57"/>
      <c r="I1532" s="56"/>
      <c r="J1532" s="56"/>
      <c r="K1532" s="67"/>
      <c r="L1532" s="62">
        <v>1532</v>
      </c>
      <c r="M1532" s="62" t="b">
        <f t="shared" si="23"/>
        <v>1</v>
      </c>
      <c r="N1532" s="63"/>
    </row>
    <row r="1533" spans="1:14" x14ac:dyDescent="0.35">
      <c r="A1533" t="s">
        <v>1697</v>
      </c>
      <c r="B1533" t="s">
        <v>180</v>
      </c>
      <c r="C1533" s="53"/>
      <c r="D1533" s="54"/>
      <c r="E1533" s="53"/>
      <c r="F1533" s="55"/>
      <c r="G1533" s="53"/>
      <c r="H1533" s="57"/>
      <c r="I1533" s="56"/>
      <c r="J1533" s="56"/>
      <c r="K1533" s="67"/>
      <c r="L1533" s="62">
        <v>1533</v>
      </c>
      <c r="M1533" s="62" t="b">
        <f t="shared" si="23"/>
        <v>1</v>
      </c>
      <c r="N1533" s="63"/>
    </row>
    <row r="1534" spans="1:14" x14ac:dyDescent="0.35">
      <c r="A1534" t="s">
        <v>1690</v>
      </c>
      <c r="B1534" t="s">
        <v>208</v>
      </c>
      <c r="C1534" s="53"/>
      <c r="D1534" s="54"/>
      <c r="E1534" s="53"/>
      <c r="F1534" s="55"/>
      <c r="G1534" s="53"/>
      <c r="H1534" s="57"/>
      <c r="I1534" s="56"/>
      <c r="J1534" s="56"/>
      <c r="K1534" s="67"/>
      <c r="L1534" s="62">
        <v>1534</v>
      </c>
      <c r="M1534" s="62" t="b">
        <f t="shared" si="23"/>
        <v>1</v>
      </c>
      <c r="N1534" s="63"/>
    </row>
    <row r="1535" spans="1:14" x14ac:dyDescent="0.35">
      <c r="A1535" t="s">
        <v>1698</v>
      </c>
      <c r="B1535" t="s">
        <v>1699</v>
      </c>
      <c r="C1535" s="53"/>
      <c r="D1535" s="54"/>
      <c r="E1535" s="53"/>
      <c r="F1535" s="55"/>
      <c r="G1535" s="53"/>
      <c r="H1535" s="57"/>
      <c r="I1535" s="56"/>
      <c r="J1535" s="56"/>
      <c r="K1535" s="67"/>
      <c r="L1535" s="62">
        <v>1535</v>
      </c>
      <c r="M1535" s="62" t="b">
        <f t="shared" si="23"/>
        <v>1</v>
      </c>
      <c r="N1535" s="63"/>
    </row>
    <row r="1536" spans="1:14" x14ac:dyDescent="0.35">
      <c r="A1536" t="s">
        <v>551</v>
      </c>
      <c r="B1536" t="s">
        <v>1700</v>
      </c>
      <c r="C1536" s="53"/>
      <c r="D1536" s="54"/>
      <c r="E1536" s="53"/>
      <c r="F1536" s="55"/>
      <c r="G1536" s="53"/>
      <c r="H1536" s="57"/>
      <c r="I1536" s="56"/>
      <c r="J1536" s="56"/>
      <c r="K1536" s="67"/>
      <c r="L1536" s="62">
        <v>1536</v>
      </c>
      <c r="M1536" s="62" t="b">
        <f t="shared" si="23"/>
        <v>1</v>
      </c>
      <c r="N1536" s="63"/>
    </row>
    <row r="1537" spans="1:14" x14ac:dyDescent="0.35">
      <c r="A1537" t="s">
        <v>1690</v>
      </c>
      <c r="B1537" t="s">
        <v>1701</v>
      </c>
      <c r="C1537" s="53"/>
      <c r="D1537" s="54"/>
      <c r="E1537" s="53"/>
      <c r="F1537" s="55"/>
      <c r="G1537" s="53"/>
      <c r="H1537" s="57"/>
      <c r="I1537" s="56"/>
      <c r="J1537" s="56"/>
      <c r="K1537" s="67"/>
      <c r="L1537" s="62">
        <v>1537</v>
      </c>
      <c r="M1537" s="62" t="b">
        <f t="shared" si="23"/>
        <v>1</v>
      </c>
      <c r="N1537" s="63"/>
    </row>
    <row r="1538" spans="1:14" x14ac:dyDescent="0.35">
      <c r="A1538" t="s">
        <v>1690</v>
      </c>
      <c r="B1538" t="s">
        <v>1702</v>
      </c>
      <c r="C1538" s="53"/>
      <c r="D1538" s="54"/>
      <c r="E1538" s="53"/>
      <c r="F1538" s="55"/>
      <c r="G1538" s="53"/>
      <c r="H1538" s="57"/>
      <c r="I1538" s="56"/>
      <c r="J1538" s="56"/>
      <c r="K1538" s="67"/>
      <c r="L1538" s="62">
        <v>1538</v>
      </c>
      <c r="M1538" s="62" t="b">
        <f t="shared" si="23"/>
        <v>1</v>
      </c>
      <c r="N1538" s="63"/>
    </row>
    <row r="1539" spans="1:14" x14ac:dyDescent="0.35">
      <c r="A1539" t="s">
        <v>478</v>
      </c>
      <c r="B1539" t="s">
        <v>617</v>
      </c>
      <c r="C1539" s="53"/>
      <c r="D1539" s="54"/>
      <c r="E1539" s="53"/>
      <c r="F1539" s="55"/>
      <c r="G1539" s="53"/>
      <c r="H1539" s="57"/>
      <c r="I1539" s="56"/>
      <c r="J1539" s="56"/>
      <c r="K1539" s="67"/>
      <c r="L1539" s="62">
        <v>1539</v>
      </c>
      <c r="M1539" s="62" t="b">
        <f t="shared" ref="M1539:M1602" si="24" xml:space="preserve"> IF(AND(TRUE), TRUE, FALSE)</f>
        <v>1</v>
      </c>
      <c r="N1539" s="63"/>
    </row>
    <row r="1540" spans="1:14" x14ac:dyDescent="0.35">
      <c r="A1540" t="s">
        <v>478</v>
      </c>
      <c r="B1540" t="s">
        <v>617</v>
      </c>
      <c r="C1540" s="53"/>
      <c r="D1540" s="54"/>
      <c r="E1540" s="53"/>
      <c r="F1540" s="55"/>
      <c r="G1540" s="53"/>
      <c r="H1540" s="57"/>
      <c r="I1540" s="56"/>
      <c r="J1540" s="56"/>
      <c r="K1540" s="67"/>
      <c r="L1540" s="62">
        <v>1540</v>
      </c>
      <c r="M1540" s="62" t="b">
        <f t="shared" si="24"/>
        <v>1</v>
      </c>
      <c r="N1540" s="63"/>
    </row>
    <row r="1541" spans="1:14" x14ac:dyDescent="0.35">
      <c r="A1541" t="s">
        <v>1703</v>
      </c>
      <c r="B1541" t="s">
        <v>259</v>
      </c>
      <c r="C1541" s="53"/>
      <c r="D1541" s="54"/>
      <c r="E1541" s="53"/>
      <c r="F1541" s="55"/>
      <c r="G1541" s="53"/>
      <c r="H1541" s="57"/>
      <c r="I1541" s="56"/>
      <c r="J1541" s="56"/>
      <c r="K1541" s="67"/>
      <c r="L1541" s="62">
        <v>1541</v>
      </c>
      <c r="M1541" s="62" t="b">
        <f t="shared" si="24"/>
        <v>1</v>
      </c>
      <c r="N1541" s="63"/>
    </row>
    <row r="1542" spans="1:14" x14ac:dyDescent="0.35">
      <c r="A1542" t="s">
        <v>1704</v>
      </c>
      <c r="B1542" t="s">
        <v>1147</v>
      </c>
      <c r="C1542" s="53"/>
      <c r="D1542" s="54"/>
      <c r="E1542" s="53"/>
      <c r="F1542" s="55"/>
      <c r="G1542" s="53"/>
      <c r="H1542" s="57"/>
      <c r="I1542" s="56"/>
      <c r="J1542" s="56"/>
      <c r="K1542" s="67"/>
      <c r="L1542" s="62">
        <v>1542</v>
      </c>
      <c r="M1542" s="62" t="b">
        <f t="shared" si="24"/>
        <v>1</v>
      </c>
      <c r="N1542" s="63"/>
    </row>
    <row r="1543" spans="1:14" x14ac:dyDescent="0.35">
      <c r="A1543" t="s">
        <v>1704</v>
      </c>
      <c r="B1543" t="s">
        <v>177</v>
      </c>
      <c r="C1543" s="53"/>
      <c r="D1543" s="54"/>
      <c r="E1543" s="53"/>
      <c r="F1543" s="55"/>
      <c r="G1543" s="53"/>
      <c r="H1543" s="57"/>
      <c r="I1543" s="56"/>
      <c r="J1543" s="56"/>
      <c r="K1543" s="67"/>
      <c r="L1543" s="62">
        <v>1543</v>
      </c>
      <c r="M1543" s="62" t="b">
        <f t="shared" si="24"/>
        <v>1</v>
      </c>
      <c r="N1543" s="63"/>
    </row>
    <row r="1544" spans="1:14" x14ac:dyDescent="0.35">
      <c r="A1544" t="s">
        <v>1704</v>
      </c>
      <c r="B1544" t="s">
        <v>905</v>
      </c>
      <c r="C1544" s="53"/>
      <c r="D1544" s="54"/>
      <c r="E1544" s="53"/>
      <c r="F1544" s="55"/>
      <c r="G1544" s="53"/>
      <c r="H1544" s="57"/>
      <c r="I1544" s="56"/>
      <c r="J1544" s="56"/>
      <c r="K1544" s="67"/>
      <c r="L1544" s="62">
        <v>1544</v>
      </c>
      <c r="M1544" s="62" t="b">
        <f t="shared" si="24"/>
        <v>1</v>
      </c>
      <c r="N1544" s="63"/>
    </row>
    <row r="1545" spans="1:14" x14ac:dyDescent="0.35">
      <c r="A1545" t="s">
        <v>1704</v>
      </c>
      <c r="B1545" t="s">
        <v>325</v>
      </c>
      <c r="C1545" s="53"/>
      <c r="D1545" s="54"/>
      <c r="E1545" s="53"/>
      <c r="F1545" s="55"/>
      <c r="G1545" s="53"/>
      <c r="H1545" s="57"/>
      <c r="I1545" s="56"/>
      <c r="J1545" s="56"/>
      <c r="K1545" s="67"/>
      <c r="L1545" s="62">
        <v>1545</v>
      </c>
      <c r="M1545" s="62" t="b">
        <f t="shared" si="24"/>
        <v>1</v>
      </c>
      <c r="N1545" s="63"/>
    </row>
    <row r="1546" spans="1:14" x14ac:dyDescent="0.35">
      <c r="A1546" t="s">
        <v>1705</v>
      </c>
      <c r="B1546" t="s">
        <v>1706</v>
      </c>
      <c r="C1546" s="53"/>
      <c r="D1546" s="54"/>
      <c r="E1546" s="53"/>
      <c r="F1546" s="55"/>
      <c r="G1546" s="53"/>
      <c r="H1546" s="57"/>
      <c r="I1546" s="56"/>
      <c r="J1546" s="56"/>
      <c r="K1546" s="67"/>
      <c r="L1546" s="62">
        <v>1546</v>
      </c>
      <c r="M1546" s="62" t="b">
        <f t="shared" si="24"/>
        <v>1</v>
      </c>
      <c r="N1546" s="63"/>
    </row>
    <row r="1547" spans="1:14" x14ac:dyDescent="0.35">
      <c r="A1547" t="s">
        <v>1705</v>
      </c>
      <c r="B1547" t="s">
        <v>1707</v>
      </c>
      <c r="C1547" s="53"/>
      <c r="D1547" s="54"/>
      <c r="E1547" s="53"/>
      <c r="F1547" s="55"/>
      <c r="G1547" s="53"/>
      <c r="H1547" s="57"/>
      <c r="I1547" s="56"/>
      <c r="J1547" s="56"/>
      <c r="K1547" s="67"/>
      <c r="L1547" s="62">
        <v>1547</v>
      </c>
      <c r="M1547" s="62" t="b">
        <f t="shared" si="24"/>
        <v>1</v>
      </c>
      <c r="N1547" s="63"/>
    </row>
    <row r="1548" spans="1:14" x14ac:dyDescent="0.35">
      <c r="A1548" t="s">
        <v>1708</v>
      </c>
      <c r="B1548" t="s">
        <v>1709</v>
      </c>
      <c r="C1548" s="53"/>
      <c r="D1548" s="54"/>
      <c r="E1548" s="53"/>
      <c r="F1548" s="55"/>
      <c r="G1548" s="53"/>
      <c r="H1548" s="57"/>
      <c r="I1548" s="56"/>
      <c r="J1548" s="56"/>
      <c r="K1548" s="67"/>
      <c r="L1548" s="62">
        <v>1548</v>
      </c>
      <c r="M1548" s="62" t="b">
        <f t="shared" si="24"/>
        <v>1</v>
      </c>
      <c r="N1548" s="63"/>
    </row>
    <row r="1549" spans="1:14" x14ac:dyDescent="0.35">
      <c r="A1549" t="s">
        <v>1710</v>
      </c>
      <c r="B1549" t="s">
        <v>259</v>
      </c>
      <c r="C1549" s="53"/>
      <c r="D1549" s="54"/>
      <c r="E1549" s="53"/>
      <c r="F1549" s="55"/>
      <c r="G1549" s="53"/>
      <c r="H1549" s="57"/>
      <c r="I1549" s="56"/>
      <c r="J1549" s="56"/>
      <c r="K1549" s="67"/>
      <c r="L1549" s="62">
        <v>1549</v>
      </c>
      <c r="M1549" s="62" t="b">
        <f t="shared" si="24"/>
        <v>1</v>
      </c>
      <c r="N1549" s="63"/>
    </row>
    <row r="1550" spans="1:14" x14ac:dyDescent="0.35">
      <c r="A1550" t="s">
        <v>1711</v>
      </c>
      <c r="B1550" t="s">
        <v>192</v>
      </c>
      <c r="C1550" s="53"/>
      <c r="D1550" s="54"/>
      <c r="E1550" s="53"/>
      <c r="F1550" s="55"/>
      <c r="G1550" s="53"/>
      <c r="H1550" s="57"/>
      <c r="I1550" s="56"/>
      <c r="J1550" s="56"/>
      <c r="K1550" s="67"/>
      <c r="L1550" s="62">
        <v>1550</v>
      </c>
      <c r="M1550" s="62" t="b">
        <f t="shared" si="24"/>
        <v>1</v>
      </c>
      <c r="N1550" s="63"/>
    </row>
    <row r="1551" spans="1:14" x14ac:dyDescent="0.35">
      <c r="A1551" t="s">
        <v>1630</v>
      </c>
      <c r="B1551" t="s">
        <v>1513</v>
      </c>
      <c r="C1551" s="53"/>
      <c r="D1551" s="54"/>
      <c r="E1551" s="53"/>
      <c r="F1551" s="55"/>
      <c r="G1551" s="53"/>
      <c r="H1551" s="57"/>
      <c r="I1551" s="56"/>
      <c r="J1551" s="56"/>
      <c r="K1551" s="67"/>
      <c r="L1551" s="62">
        <v>1551</v>
      </c>
      <c r="M1551" s="62" t="b">
        <f t="shared" si="24"/>
        <v>1</v>
      </c>
      <c r="N1551" s="63"/>
    </row>
    <row r="1552" spans="1:14" x14ac:dyDescent="0.35">
      <c r="A1552" t="s">
        <v>1630</v>
      </c>
      <c r="B1552" t="s">
        <v>1712</v>
      </c>
      <c r="C1552" s="53"/>
      <c r="D1552" s="54"/>
      <c r="E1552" s="53"/>
      <c r="F1552" s="55"/>
      <c r="G1552" s="53"/>
      <c r="H1552" s="57"/>
      <c r="I1552" s="56"/>
      <c r="J1552" s="56"/>
      <c r="K1552" s="67"/>
      <c r="L1552" s="62">
        <v>1552</v>
      </c>
      <c r="M1552" s="62" t="b">
        <f t="shared" si="24"/>
        <v>1</v>
      </c>
      <c r="N1552" s="63"/>
    </row>
    <row r="1553" spans="1:14" x14ac:dyDescent="0.35">
      <c r="A1553" t="s">
        <v>710</v>
      </c>
      <c r="B1553" t="s">
        <v>1713</v>
      </c>
      <c r="C1553" s="53"/>
      <c r="D1553" s="54"/>
      <c r="E1553" s="53"/>
      <c r="F1553" s="55"/>
      <c r="G1553" s="53"/>
      <c r="H1553" s="57"/>
      <c r="I1553" s="56"/>
      <c r="J1553" s="56"/>
      <c r="K1553" s="67"/>
      <c r="L1553" s="62">
        <v>1553</v>
      </c>
      <c r="M1553" s="62" t="b">
        <f t="shared" si="24"/>
        <v>1</v>
      </c>
      <c r="N1553" s="63"/>
    </row>
    <row r="1554" spans="1:14" x14ac:dyDescent="0.35">
      <c r="A1554" t="s">
        <v>710</v>
      </c>
      <c r="B1554" t="s">
        <v>1714</v>
      </c>
      <c r="C1554" s="53"/>
      <c r="D1554" s="54"/>
      <c r="E1554" s="53"/>
      <c r="F1554" s="55"/>
      <c r="G1554" s="53"/>
      <c r="H1554" s="57"/>
      <c r="I1554" s="56"/>
      <c r="J1554" s="56"/>
      <c r="K1554" s="67"/>
      <c r="L1554" s="62">
        <v>1554</v>
      </c>
      <c r="M1554" s="62" t="b">
        <f t="shared" si="24"/>
        <v>1</v>
      </c>
      <c r="N1554" s="63"/>
    </row>
    <row r="1555" spans="1:14" x14ac:dyDescent="0.35">
      <c r="A1555" t="s">
        <v>710</v>
      </c>
      <c r="B1555" t="s">
        <v>1715</v>
      </c>
      <c r="C1555" s="53"/>
      <c r="D1555" s="54"/>
      <c r="E1555" s="53"/>
      <c r="F1555" s="55"/>
      <c r="G1555" s="53"/>
      <c r="H1555" s="57"/>
      <c r="I1555" s="56"/>
      <c r="J1555" s="56"/>
      <c r="K1555" s="67"/>
      <c r="L1555" s="62">
        <v>1555</v>
      </c>
      <c r="M1555" s="62" t="b">
        <f t="shared" si="24"/>
        <v>1</v>
      </c>
      <c r="N1555" s="63"/>
    </row>
    <row r="1556" spans="1:14" x14ac:dyDescent="0.35">
      <c r="A1556" t="s">
        <v>710</v>
      </c>
      <c r="B1556" t="s">
        <v>190</v>
      </c>
      <c r="C1556" s="53"/>
      <c r="D1556" s="54"/>
      <c r="E1556" s="53"/>
      <c r="F1556" s="55"/>
      <c r="G1556" s="53"/>
      <c r="H1556" s="57"/>
      <c r="I1556" s="56"/>
      <c r="J1556" s="56"/>
      <c r="K1556" s="67"/>
      <c r="L1556" s="62">
        <v>1556</v>
      </c>
      <c r="M1556" s="62" t="b">
        <f t="shared" si="24"/>
        <v>1</v>
      </c>
      <c r="N1556" s="63"/>
    </row>
    <row r="1557" spans="1:14" x14ac:dyDescent="0.35">
      <c r="A1557" t="s">
        <v>1716</v>
      </c>
      <c r="B1557" t="s">
        <v>256</v>
      </c>
      <c r="C1557" s="53"/>
      <c r="D1557" s="54"/>
      <c r="E1557" s="53"/>
      <c r="F1557" s="55"/>
      <c r="G1557" s="53"/>
      <c r="H1557" s="57"/>
      <c r="I1557" s="56"/>
      <c r="J1557" s="56"/>
      <c r="K1557" s="67"/>
      <c r="L1557" s="62">
        <v>1557</v>
      </c>
      <c r="M1557" s="62" t="b">
        <f t="shared" si="24"/>
        <v>1</v>
      </c>
      <c r="N1557" s="63"/>
    </row>
    <row r="1558" spans="1:14" x14ac:dyDescent="0.35">
      <c r="A1558" t="s">
        <v>1717</v>
      </c>
      <c r="B1558" t="s">
        <v>259</v>
      </c>
      <c r="C1558" s="53"/>
      <c r="D1558" s="54"/>
      <c r="E1558" s="53"/>
      <c r="F1558" s="55"/>
      <c r="G1558" s="53"/>
      <c r="H1558" s="57"/>
      <c r="I1558" s="56"/>
      <c r="J1558" s="56"/>
      <c r="K1558" s="67"/>
      <c r="L1558" s="62">
        <v>1558</v>
      </c>
      <c r="M1558" s="62" t="b">
        <f t="shared" si="24"/>
        <v>1</v>
      </c>
      <c r="N1558" s="63"/>
    </row>
    <row r="1559" spans="1:14" x14ac:dyDescent="0.35">
      <c r="A1559" t="s">
        <v>1718</v>
      </c>
      <c r="B1559" t="s">
        <v>1719</v>
      </c>
      <c r="C1559" s="53"/>
      <c r="D1559" s="54"/>
      <c r="E1559" s="53"/>
      <c r="F1559" s="55"/>
      <c r="G1559" s="53"/>
      <c r="H1559" s="57"/>
      <c r="I1559" s="56"/>
      <c r="J1559" s="56"/>
      <c r="K1559" s="67"/>
      <c r="L1559" s="62">
        <v>1559</v>
      </c>
      <c r="M1559" s="62" t="b">
        <f t="shared" si="24"/>
        <v>1</v>
      </c>
      <c r="N1559" s="63"/>
    </row>
    <row r="1560" spans="1:14" x14ac:dyDescent="0.35">
      <c r="A1560" t="s">
        <v>196</v>
      </c>
      <c r="B1560" t="s">
        <v>199</v>
      </c>
      <c r="C1560" s="53"/>
      <c r="D1560" s="54"/>
      <c r="E1560" s="53"/>
      <c r="F1560" s="55"/>
      <c r="G1560" s="53"/>
      <c r="H1560" s="57"/>
      <c r="I1560" s="56"/>
      <c r="J1560" s="56"/>
      <c r="K1560" s="67"/>
      <c r="L1560" s="62">
        <v>1560</v>
      </c>
      <c r="M1560" s="62" t="b">
        <f t="shared" si="24"/>
        <v>1</v>
      </c>
      <c r="N1560" s="63"/>
    </row>
    <row r="1561" spans="1:14" x14ac:dyDescent="0.35">
      <c r="A1561" t="s">
        <v>196</v>
      </c>
      <c r="B1561" t="s">
        <v>198</v>
      </c>
      <c r="C1561" s="53"/>
      <c r="D1561" s="54"/>
      <c r="E1561" s="53"/>
      <c r="F1561" s="55"/>
      <c r="G1561" s="53"/>
      <c r="H1561" s="57"/>
      <c r="I1561" s="56"/>
      <c r="J1561" s="56"/>
      <c r="K1561" s="67"/>
      <c r="L1561" s="62">
        <v>1561</v>
      </c>
      <c r="M1561" s="62" t="b">
        <f t="shared" si="24"/>
        <v>1</v>
      </c>
      <c r="N1561" s="63"/>
    </row>
    <row r="1562" spans="1:14" x14ac:dyDescent="0.35">
      <c r="A1562" t="s">
        <v>196</v>
      </c>
      <c r="B1562" t="s">
        <v>1720</v>
      </c>
      <c r="C1562" s="53"/>
      <c r="D1562" s="54"/>
      <c r="E1562" s="53"/>
      <c r="F1562" s="55"/>
      <c r="G1562" s="53"/>
      <c r="H1562" s="57"/>
      <c r="I1562" s="56"/>
      <c r="J1562" s="56"/>
      <c r="K1562" s="67"/>
      <c r="L1562" s="62">
        <v>1562</v>
      </c>
      <c r="M1562" s="62" t="b">
        <f t="shared" si="24"/>
        <v>1</v>
      </c>
      <c r="N1562" s="63"/>
    </row>
    <row r="1563" spans="1:14" x14ac:dyDescent="0.35">
      <c r="A1563" t="s">
        <v>196</v>
      </c>
      <c r="B1563" t="s">
        <v>312</v>
      </c>
      <c r="C1563" s="53"/>
      <c r="D1563" s="54"/>
      <c r="E1563" s="53"/>
      <c r="F1563" s="55"/>
      <c r="G1563" s="53"/>
      <c r="H1563" s="57"/>
      <c r="I1563" s="56"/>
      <c r="J1563" s="56"/>
      <c r="K1563" s="67"/>
      <c r="L1563" s="62">
        <v>1563</v>
      </c>
      <c r="M1563" s="62" t="b">
        <f t="shared" si="24"/>
        <v>1</v>
      </c>
      <c r="N1563" s="63"/>
    </row>
    <row r="1564" spans="1:14" x14ac:dyDescent="0.35">
      <c r="A1564" t="s">
        <v>710</v>
      </c>
      <c r="B1564" t="s">
        <v>977</v>
      </c>
      <c r="C1564" s="53"/>
      <c r="D1564" s="54"/>
      <c r="E1564" s="53"/>
      <c r="F1564" s="55"/>
      <c r="G1564" s="53"/>
      <c r="H1564" s="57"/>
      <c r="I1564" s="56"/>
      <c r="J1564" s="56"/>
      <c r="K1564" s="67"/>
      <c r="L1564" s="62">
        <v>1564</v>
      </c>
      <c r="M1564" s="62" t="b">
        <f t="shared" si="24"/>
        <v>1</v>
      </c>
      <c r="N1564" s="63"/>
    </row>
    <row r="1565" spans="1:14" x14ac:dyDescent="0.35">
      <c r="A1565" t="s">
        <v>1721</v>
      </c>
      <c r="B1565" t="s">
        <v>1722</v>
      </c>
      <c r="C1565" s="53"/>
      <c r="D1565" s="54"/>
      <c r="E1565" s="53"/>
      <c r="F1565" s="55"/>
      <c r="G1565" s="53"/>
      <c r="H1565" s="57"/>
      <c r="I1565" s="56"/>
      <c r="J1565" s="56"/>
      <c r="K1565" s="67"/>
      <c r="L1565" s="62">
        <v>1565</v>
      </c>
      <c r="M1565" s="62" t="b">
        <f t="shared" si="24"/>
        <v>1</v>
      </c>
      <c r="N1565" s="63"/>
    </row>
    <row r="1566" spans="1:14" x14ac:dyDescent="0.35">
      <c r="A1566" t="s">
        <v>1721</v>
      </c>
      <c r="B1566" t="s">
        <v>1723</v>
      </c>
      <c r="C1566" s="53"/>
      <c r="D1566" s="54"/>
      <c r="E1566" s="53"/>
      <c r="F1566" s="55"/>
      <c r="G1566" s="53"/>
      <c r="H1566" s="57"/>
      <c r="I1566" s="56"/>
      <c r="J1566" s="56"/>
      <c r="K1566" s="67"/>
      <c r="L1566" s="62">
        <v>1566</v>
      </c>
      <c r="M1566" s="62" t="b">
        <f t="shared" si="24"/>
        <v>1</v>
      </c>
      <c r="N1566" s="63"/>
    </row>
    <row r="1567" spans="1:14" x14ac:dyDescent="0.35">
      <c r="A1567" t="s">
        <v>1721</v>
      </c>
      <c r="B1567" t="s">
        <v>1724</v>
      </c>
      <c r="C1567" s="53"/>
      <c r="D1567" s="54"/>
      <c r="E1567" s="53"/>
      <c r="F1567" s="55"/>
      <c r="G1567" s="53"/>
      <c r="H1567" s="57"/>
      <c r="I1567" s="56"/>
      <c r="J1567" s="56"/>
      <c r="K1567" s="67"/>
      <c r="L1567" s="62">
        <v>1567</v>
      </c>
      <c r="M1567" s="62" t="b">
        <f t="shared" si="24"/>
        <v>1</v>
      </c>
      <c r="N1567" s="63"/>
    </row>
    <row r="1568" spans="1:14" x14ac:dyDescent="0.35">
      <c r="A1568" t="s">
        <v>1721</v>
      </c>
      <c r="B1568" t="s">
        <v>1725</v>
      </c>
      <c r="C1568" s="53"/>
      <c r="D1568" s="54"/>
      <c r="E1568" s="53"/>
      <c r="F1568" s="55"/>
      <c r="G1568" s="53"/>
      <c r="H1568" s="57"/>
      <c r="I1568" s="56"/>
      <c r="J1568" s="56"/>
      <c r="K1568" s="67"/>
      <c r="L1568" s="62">
        <v>1568</v>
      </c>
      <c r="M1568" s="62" t="b">
        <f t="shared" si="24"/>
        <v>1</v>
      </c>
      <c r="N1568" s="63"/>
    </row>
    <row r="1569" spans="1:14" x14ac:dyDescent="0.35">
      <c r="A1569" t="s">
        <v>1721</v>
      </c>
      <c r="B1569" t="s">
        <v>1726</v>
      </c>
      <c r="C1569" s="53"/>
      <c r="D1569" s="54"/>
      <c r="E1569" s="53"/>
      <c r="F1569" s="55"/>
      <c r="G1569" s="53"/>
      <c r="H1569" s="57"/>
      <c r="I1569" s="56"/>
      <c r="J1569" s="56"/>
      <c r="K1569" s="67"/>
      <c r="L1569" s="62">
        <v>1569</v>
      </c>
      <c r="M1569" s="62" t="b">
        <f t="shared" si="24"/>
        <v>1</v>
      </c>
      <c r="N1569" s="63"/>
    </row>
    <row r="1570" spans="1:14" x14ac:dyDescent="0.35">
      <c r="A1570" t="s">
        <v>1721</v>
      </c>
      <c r="B1570" t="s">
        <v>1727</v>
      </c>
      <c r="C1570" s="53"/>
      <c r="D1570" s="54"/>
      <c r="E1570" s="53"/>
      <c r="F1570" s="55"/>
      <c r="G1570" s="53"/>
      <c r="H1570" s="57"/>
      <c r="I1570" s="56"/>
      <c r="J1570" s="56"/>
      <c r="K1570" s="67"/>
      <c r="L1570" s="62">
        <v>1570</v>
      </c>
      <c r="M1570" s="62" t="b">
        <f t="shared" si="24"/>
        <v>1</v>
      </c>
      <c r="N1570" s="63"/>
    </row>
    <row r="1571" spans="1:14" x14ac:dyDescent="0.35">
      <c r="A1571" t="s">
        <v>1721</v>
      </c>
      <c r="B1571" t="s">
        <v>1728</v>
      </c>
      <c r="C1571" s="53"/>
      <c r="D1571" s="54"/>
      <c r="E1571" s="53"/>
      <c r="F1571" s="55"/>
      <c r="G1571" s="53"/>
      <c r="H1571" s="57"/>
      <c r="I1571" s="56"/>
      <c r="J1571" s="56"/>
      <c r="K1571" s="67"/>
      <c r="L1571" s="62">
        <v>1571</v>
      </c>
      <c r="M1571" s="62" t="b">
        <f t="shared" si="24"/>
        <v>1</v>
      </c>
      <c r="N1571" s="63"/>
    </row>
    <row r="1572" spans="1:14" x14ac:dyDescent="0.35">
      <c r="A1572" t="s">
        <v>1721</v>
      </c>
      <c r="B1572" t="s">
        <v>1729</v>
      </c>
      <c r="C1572" s="53"/>
      <c r="D1572" s="54"/>
      <c r="E1572" s="53"/>
      <c r="F1572" s="55"/>
      <c r="G1572" s="53"/>
      <c r="H1572" s="57"/>
      <c r="I1572" s="56"/>
      <c r="J1572" s="56"/>
      <c r="K1572" s="67"/>
      <c r="L1572" s="62">
        <v>1572</v>
      </c>
      <c r="M1572" s="62" t="b">
        <f t="shared" si="24"/>
        <v>1</v>
      </c>
      <c r="N1572" s="63"/>
    </row>
    <row r="1573" spans="1:14" x14ac:dyDescent="0.35">
      <c r="A1573" t="s">
        <v>334</v>
      </c>
      <c r="B1573" t="s">
        <v>333</v>
      </c>
      <c r="C1573" s="53"/>
      <c r="D1573" s="54"/>
      <c r="E1573" s="53"/>
      <c r="F1573" s="55"/>
      <c r="G1573" s="53"/>
      <c r="H1573" s="57"/>
      <c r="I1573" s="56"/>
      <c r="J1573" s="56"/>
      <c r="K1573" s="67"/>
      <c r="L1573" s="62">
        <v>1573</v>
      </c>
      <c r="M1573" s="62" t="b">
        <f t="shared" si="24"/>
        <v>1</v>
      </c>
      <c r="N1573" s="63"/>
    </row>
    <row r="1574" spans="1:14" x14ac:dyDescent="0.35">
      <c r="A1574" t="s">
        <v>336</v>
      </c>
      <c r="B1574" t="s">
        <v>736</v>
      </c>
      <c r="C1574" s="53"/>
      <c r="D1574" s="54"/>
      <c r="E1574" s="53"/>
      <c r="F1574" s="55"/>
      <c r="G1574" s="53"/>
      <c r="H1574" s="57"/>
      <c r="I1574" s="56"/>
      <c r="J1574" s="56"/>
      <c r="K1574" s="67"/>
      <c r="L1574" s="62">
        <v>1574</v>
      </c>
      <c r="M1574" s="62" t="b">
        <f t="shared" si="24"/>
        <v>1</v>
      </c>
      <c r="N1574" s="63"/>
    </row>
    <row r="1575" spans="1:14" x14ac:dyDescent="0.35">
      <c r="A1575" t="s">
        <v>336</v>
      </c>
      <c r="B1575" t="s">
        <v>1730</v>
      </c>
      <c r="C1575" s="53"/>
      <c r="D1575" s="54"/>
      <c r="E1575" s="53"/>
      <c r="F1575" s="55"/>
      <c r="G1575" s="53"/>
      <c r="H1575" s="57"/>
      <c r="I1575" s="56"/>
      <c r="J1575" s="56"/>
      <c r="K1575" s="67"/>
      <c r="L1575" s="62">
        <v>1575</v>
      </c>
      <c r="M1575" s="62" t="b">
        <f t="shared" si="24"/>
        <v>1</v>
      </c>
      <c r="N1575" s="63"/>
    </row>
    <row r="1576" spans="1:14" x14ac:dyDescent="0.35">
      <c r="A1576" t="s">
        <v>336</v>
      </c>
      <c r="B1576" t="s">
        <v>1731</v>
      </c>
      <c r="C1576" s="53"/>
      <c r="D1576" s="54"/>
      <c r="E1576" s="53"/>
      <c r="F1576" s="55"/>
      <c r="G1576" s="53"/>
      <c r="H1576" s="57"/>
      <c r="I1576" s="56"/>
      <c r="J1576" s="56"/>
      <c r="K1576" s="67"/>
      <c r="L1576" s="62">
        <v>1576</v>
      </c>
      <c r="M1576" s="62" t="b">
        <f t="shared" si="24"/>
        <v>1</v>
      </c>
      <c r="N1576" s="63"/>
    </row>
    <row r="1577" spans="1:14" x14ac:dyDescent="0.35">
      <c r="A1577" t="s">
        <v>333</v>
      </c>
      <c r="B1577" t="s">
        <v>334</v>
      </c>
      <c r="C1577" s="53"/>
      <c r="D1577" s="54"/>
      <c r="E1577" s="53"/>
      <c r="F1577" s="55"/>
      <c r="G1577" s="53"/>
      <c r="H1577" s="57"/>
      <c r="I1577" s="56"/>
      <c r="J1577" s="56"/>
      <c r="K1577" s="67"/>
      <c r="L1577" s="62">
        <v>1577</v>
      </c>
      <c r="M1577" s="62" t="b">
        <f t="shared" si="24"/>
        <v>1</v>
      </c>
      <c r="N1577" s="63"/>
    </row>
    <row r="1578" spans="1:14" x14ac:dyDescent="0.35">
      <c r="A1578" t="s">
        <v>590</v>
      </c>
      <c r="B1578" t="s">
        <v>591</v>
      </c>
      <c r="C1578" s="53"/>
      <c r="D1578" s="54"/>
      <c r="E1578" s="53"/>
      <c r="F1578" s="55"/>
      <c r="G1578" s="53"/>
      <c r="H1578" s="57"/>
      <c r="I1578" s="56"/>
      <c r="J1578" s="56"/>
      <c r="K1578" s="67"/>
      <c r="L1578" s="62">
        <v>1578</v>
      </c>
      <c r="M1578" s="62" t="b">
        <f t="shared" si="24"/>
        <v>1</v>
      </c>
      <c r="N1578" s="63"/>
    </row>
    <row r="1579" spans="1:14" x14ac:dyDescent="0.35">
      <c r="A1579" t="s">
        <v>1732</v>
      </c>
      <c r="B1579" t="s">
        <v>1733</v>
      </c>
      <c r="C1579" s="53"/>
      <c r="D1579" s="54"/>
      <c r="E1579" s="53"/>
      <c r="F1579" s="55"/>
      <c r="G1579" s="53"/>
      <c r="H1579" s="57"/>
      <c r="I1579" s="56"/>
      <c r="J1579" s="56"/>
      <c r="K1579" s="67"/>
      <c r="L1579" s="62">
        <v>1579</v>
      </c>
      <c r="M1579" s="62" t="b">
        <f t="shared" si="24"/>
        <v>1</v>
      </c>
      <c r="N1579" s="63"/>
    </row>
    <row r="1580" spans="1:14" x14ac:dyDescent="0.35">
      <c r="A1580" t="s">
        <v>478</v>
      </c>
      <c r="B1580" t="s">
        <v>1734</v>
      </c>
      <c r="C1580" s="53"/>
      <c r="D1580" s="54"/>
      <c r="E1580" s="53"/>
      <c r="F1580" s="55"/>
      <c r="G1580" s="53"/>
      <c r="H1580" s="57"/>
      <c r="I1580" s="56"/>
      <c r="J1580" s="56"/>
      <c r="K1580" s="67"/>
      <c r="L1580" s="62">
        <v>1580</v>
      </c>
      <c r="M1580" s="62" t="b">
        <f t="shared" si="24"/>
        <v>1</v>
      </c>
      <c r="N1580" s="63"/>
    </row>
    <row r="1581" spans="1:14" x14ac:dyDescent="0.35">
      <c r="A1581" t="s">
        <v>1735</v>
      </c>
      <c r="B1581" t="s">
        <v>192</v>
      </c>
      <c r="C1581" s="53"/>
      <c r="D1581" s="54"/>
      <c r="E1581" s="53"/>
      <c r="F1581" s="55"/>
      <c r="G1581" s="53"/>
      <c r="H1581" s="57"/>
      <c r="I1581" s="56"/>
      <c r="J1581" s="56"/>
      <c r="K1581" s="67"/>
      <c r="L1581" s="62">
        <v>1581</v>
      </c>
      <c r="M1581" s="62" t="b">
        <f t="shared" si="24"/>
        <v>1</v>
      </c>
      <c r="N1581" s="63"/>
    </row>
    <row r="1582" spans="1:14" x14ac:dyDescent="0.35">
      <c r="A1582" t="s">
        <v>1735</v>
      </c>
      <c r="B1582" t="s">
        <v>1736</v>
      </c>
      <c r="C1582" s="53"/>
      <c r="D1582" s="54"/>
      <c r="E1582" s="53"/>
      <c r="F1582" s="55"/>
      <c r="G1582" s="53"/>
      <c r="H1582" s="57"/>
      <c r="I1582" s="56"/>
      <c r="J1582" s="56"/>
      <c r="K1582" s="67"/>
      <c r="L1582" s="62">
        <v>1582</v>
      </c>
      <c r="M1582" s="62" t="b">
        <f t="shared" si="24"/>
        <v>1</v>
      </c>
      <c r="N1582" s="63"/>
    </row>
    <row r="1583" spans="1:14" x14ac:dyDescent="0.35">
      <c r="A1583" t="s">
        <v>334</v>
      </c>
      <c r="B1583" t="s">
        <v>333</v>
      </c>
      <c r="C1583" s="53"/>
      <c r="D1583" s="54"/>
      <c r="E1583" s="53"/>
      <c r="F1583" s="55"/>
      <c r="G1583" s="53"/>
      <c r="H1583" s="57"/>
      <c r="I1583" s="56"/>
      <c r="J1583" s="56"/>
      <c r="K1583" s="67"/>
      <c r="L1583" s="62">
        <v>1583</v>
      </c>
      <c r="M1583" s="62" t="b">
        <f t="shared" si="24"/>
        <v>1</v>
      </c>
      <c r="N1583" s="63"/>
    </row>
    <row r="1584" spans="1:14" x14ac:dyDescent="0.35">
      <c r="A1584" t="s">
        <v>1737</v>
      </c>
      <c r="B1584" t="s">
        <v>340</v>
      </c>
      <c r="C1584" s="53"/>
      <c r="D1584" s="54"/>
      <c r="E1584" s="53"/>
      <c r="F1584" s="55"/>
      <c r="G1584" s="53"/>
      <c r="H1584" s="57"/>
      <c r="I1584" s="56"/>
      <c r="J1584" s="56"/>
      <c r="K1584" s="67"/>
      <c r="L1584" s="62">
        <v>1584</v>
      </c>
      <c r="M1584" s="62" t="b">
        <f t="shared" si="24"/>
        <v>1</v>
      </c>
      <c r="N1584" s="63"/>
    </row>
    <row r="1585" spans="1:14" x14ac:dyDescent="0.35">
      <c r="A1585" t="s">
        <v>1122</v>
      </c>
      <c r="B1585" t="s">
        <v>1738</v>
      </c>
      <c r="C1585" s="53"/>
      <c r="D1585" s="54"/>
      <c r="E1585" s="53"/>
      <c r="F1585" s="55"/>
      <c r="G1585" s="53"/>
      <c r="H1585" s="57"/>
      <c r="I1585" s="56"/>
      <c r="J1585" s="56"/>
      <c r="K1585" s="67"/>
      <c r="L1585" s="62">
        <v>1585</v>
      </c>
      <c r="M1585" s="62" t="b">
        <f t="shared" si="24"/>
        <v>1</v>
      </c>
      <c r="N1585" s="63"/>
    </row>
    <row r="1586" spans="1:14" x14ac:dyDescent="0.35">
      <c r="A1586" t="s">
        <v>1122</v>
      </c>
      <c r="B1586" t="s">
        <v>1739</v>
      </c>
      <c r="C1586" s="53"/>
      <c r="D1586" s="54"/>
      <c r="E1586" s="53"/>
      <c r="F1586" s="55"/>
      <c r="G1586" s="53"/>
      <c r="H1586" s="57"/>
      <c r="I1586" s="56"/>
      <c r="J1586" s="56"/>
      <c r="K1586" s="67"/>
      <c r="L1586" s="62">
        <v>1586</v>
      </c>
      <c r="M1586" s="62" t="b">
        <f t="shared" si="24"/>
        <v>1</v>
      </c>
      <c r="N1586" s="63"/>
    </row>
    <row r="1587" spans="1:14" x14ac:dyDescent="0.35">
      <c r="A1587" t="s">
        <v>1122</v>
      </c>
      <c r="B1587" t="s">
        <v>1328</v>
      </c>
      <c r="C1587" s="53"/>
      <c r="D1587" s="54"/>
      <c r="E1587" s="53"/>
      <c r="F1587" s="55"/>
      <c r="G1587" s="53"/>
      <c r="H1587" s="57"/>
      <c r="I1587" s="56"/>
      <c r="J1587" s="56"/>
      <c r="K1587" s="67"/>
      <c r="L1587" s="62">
        <v>1587</v>
      </c>
      <c r="M1587" s="62" t="b">
        <f t="shared" si="24"/>
        <v>1</v>
      </c>
      <c r="N1587" s="63"/>
    </row>
    <row r="1588" spans="1:14" x14ac:dyDescent="0.35">
      <c r="A1588" t="s">
        <v>1740</v>
      </c>
      <c r="B1588" t="s">
        <v>192</v>
      </c>
      <c r="C1588" s="53"/>
      <c r="D1588" s="54"/>
      <c r="E1588" s="53"/>
      <c r="F1588" s="55"/>
      <c r="G1588" s="53"/>
      <c r="H1588" s="57"/>
      <c r="I1588" s="56"/>
      <c r="J1588" s="56"/>
      <c r="K1588" s="67"/>
      <c r="L1588" s="62">
        <v>1588</v>
      </c>
      <c r="M1588" s="62" t="b">
        <f t="shared" si="24"/>
        <v>1</v>
      </c>
      <c r="N1588" s="63"/>
    </row>
    <row r="1589" spans="1:14" x14ac:dyDescent="0.35">
      <c r="A1589" t="s">
        <v>1741</v>
      </c>
      <c r="B1589" t="s">
        <v>444</v>
      </c>
      <c r="C1589" s="53"/>
      <c r="D1589" s="54"/>
      <c r="E1589" s="53"/>
      <c r="F1589" s="55"/>
      <c r="G1589" s="53"/>
      <c r="H1589" s="57"/>
      <c r="I1589" s="56"/>
      <c r="J1589" s="56"/>
      <c r="K1589" s="67"/>
      <c r="L1589" s="62">
        <v>1589</v>
      </c>
      <c r="M1589" s="62" t="b">
        <f t="shared" si="24"/>
        <v>1</v>
      </c>
      <c r="N1589" s="63"/>
    </row>
    <row r="1590" spans="1:14" x14ac:dyDescent="0.35">
      <c r="A1590" t="s">
        <v>1741</v>
      </c>
      <c r="B1590" t="s">
        <v>1203</v>
      </c>
      <c r="C1590" s="53"/>
      <c r="D1590" s="54"/>
      <c r="E1590" s="53"/>
      <c r="F1590" s="55"/>
      <c r="G1590" s="53"/>
      <c r="H1590" s="57"/>
      <c r="I1590" s="56"/>
      <c r="J1590" s="56"/>
      <c r="K1590" s="67"/>
      <c r="L1590" s="62">
        <v>1590</v>
      </c>
      <c r="M1590" s="62" t="b">
        <f t="shared" si="24"/>
        <v>1</v>
      </c>
      <c r="N1590" s="63"/>
    </row>
    <row r="1591" spans="1:14" x14ac:dyDescent="0.35">
      <c r="A1591" t="s">
        <v>565</v>
      </c>
      <c r="B1591" t="s">
        <v>979</v>
      </c>
      <c r="C1591" s="53"/>
      <c r="D1591" s="54"/>
      <c r="E1591" s="53"/>
      <c r="F1591" s="55"/>
      <c r="G1591" s="53"/>
      <c r="H1591" s="57"/>
      <c r="I1591" s="56"/>
      <c r="J1591" s="56"/>
      <c r="K1591" s="67"/>
      <c r="L1591" s="62">
        <v>1591</v>
      </c>
      <c r="M1591" s="62" t="b">
        <f t="shared" si="24"/>
        <v>1</v>
      </c>
      <c r="N1591" s="63"/>
    </row>
    <row r="1592" spans="1:14" x14ac:dyDescent="0.35">
      <c r="A1592" t="s">
        <v>478</v>
      </c>
      <c r="B1592" t="s">
        <v>1491</v>
      </c>
      <c r="C1592" s="53"/>
      <c r="D1592" s="54"/>
      <c r="E1592" s="53"/>
      <c r="F1592" s="55"/>
      <c r="G1592" s="53"/>
      <c r="H1592" s="57"/>
      <c r="I1592" s="56"/>
      <c r="J1592" s="56"/>
      <c r="K1592" s="67"/>
      <c r="L1592" s="62">
        <v>1592</v>
      </c>
      <c r="M1592" s="62" t="b">
        <f t="shared" si="24"/>
        <v>1</v>
      </c>
      <c r="N1592" s="63"/>
    </row>
    <row r="1593" spans="1:14" x14ac:dyDescent="0.35">
      <c r="A1593" t="s">
        <v>1742</v>
      </c>
      <c r="B1593" t="s">
        <v>1073</v>
      </c>
      <c r="C1593" s="53"/>
      <c r="D1593" s="54"/>
      <c r="E1593" s="53"/>
      <c r="F1593" s="55"/>
      <c r="G1593" s="53"/>
      <c r="H1593" s="57"/>
      <c r="I1593" s="56"/>
      <c r="J1593" s="56"/>
      <c r="K1593" s="67"/>
      <c r="L1593" s="62">
        <v>1593</v>
      </c>
      <c r="M1593" s="62" t="b">
        <f t="shared" si="24"/>
        <v>1</v>
      </c>
      <c r="N1593" s="63"/>
    </row>
    <row r="1594" spans="1:14" x14ac:dyDescent="0.35">
      <c r="A1594" t="s">
        <v>565</v>
      </c>
      <c r="B1594" t="s">
        <v>1743</v>
      </c>
      <c r="C1594" s="53"/>
      <c r="D1594" s="54"/>
      <c r="E1594" s="53"/>
      <c r="F1594" s="55"/>
      <c r="G1594" s="53"/>
      <c r="H1594" s="57"/>
      <c r="I1594" s="56"/>
      <c r="J1594" s="56"/>
      <c r="K1594" s="67"/>
      <c r="L1594" s="62">
        <v>1594</v>
      </c>
      <c r="M1594" s="62" t="b">
        <f t="shared" si="24"/>
        <v>1</v>
      </c>
      <c r="N1594" s="63"/>
    </row>
    <row r="1595" spans="1:14" x14ac:dyDescent="0.35">
      <c r="A1595" t="s">
        <v>1344</v>
      </c>
      <c r="B1595" t="s">
        <v>1040</v>
      </c>
      <c r="C1595" s="53"/>
      <c r="D1595" s="54"/>
      <c r="E1595" s="53"/>
      <c r="F1595" s="55"/>
      <c r="G1595" s="53"/>
      <c r="H1595" s="57"/>
      <c r="I1595" s="56"/>
      <c r="J1595" s="56"/>
      <c r="K1595" s="67"/>
      <c r="L1595" s="62">
        <v>1595</v>
      </c>
      <c r="M1595" s="62" t="b">
        <f t="shared" si="24"/>
        <v>1</v>
      </c>
      <c r="N1595" s="63"/>
    </row>
    <row r="1596" spans="1:14" x14ac:dyDescent="0.35">
      <c r="A1596" t="s">
        <v>1344</v>
      </c>
      <c r="B1596" t="s">
        <v>259</v>
      </c>
      <c r="C1596" s="53"/>
      <c r="D1596" s="54"/>
      <c r="E1596" s="53"/>
      <c r="F1596" s="55"/>
      <c r="G1596" s="53"/>
      <c r="H1596" s="57"/>
      <c r="I1596" s="56"/>
      <c r="J1596" s="56"/>
      <c r="K1596" s="67"/>
      <c r="L1596" s="62">
        <v>1596</v>
      </c>
      <c r="M1596" s="62" t="b">
        <f t="shared" si="24"/>
        <v>1</v>
      </c>
      <c r="N1596" s="63"/>
    </row>
    <row r="1597" spans="1:14" x14ac:dyDescent="0.35">
      <c r="A1597" t="s">
        <v>551</v>
      </c>
      <c r="B1597" t="s">
        <v>1744</v>
      </c>
      <c r="C1597" s="53"/>
      <c r="D1597" s="54"/>
      <c r="E1597" s="53"/>
      <c r="F1597" s="55"/>
      <c r="G1597" s="53"/>
      <c r="H1597" s="57"/>
      <c r="I1597" s="56"/>
      <c r="J1597" s="56"/>
      <c r="K1597" s="67"/>
      <c r="L1597" s="62">
        <v>1597</v>
      </c>
      <c r="M1597" s="62" t="b">
        <f t="shared" si="24"/>
        <v>1</v>
      </c>
      <c r="N1597" s="63"/>
    </row>
    <row r="1598" spans="1:14" x14ac:dyDescent="0.35">
      <c r="A1598" t="s">
        <v>1745</v>
      </c>
      <c r="B1598" t="s">
        <v>1746</v>
      </c>
      <c r="C1598" s="53"/>
      <c r="D1598" s="54"/>
      <c r="E1598" s="53"/>
      <c r="F1598" s="55"/>
      <c r="G1598" s="53"/>
      <c r="H1598" s="57"/>
      <c r="I1598" s="56"/>
      <c r="J1598" s="56"/>
      <c r="K1598" s="67"/>
      <c r="L1598" s="62">
        <v>1598</v>
      </c>
      <c r="M1598" s="62" t="b">
        <f t="shared" si="24"/>
        <v>1</v>
      </c>
      <c r="N1598" s="63"/>
    </row>
    <row r="1599" spans="1:14" x14ac:dyDescent="0.35">
      <c r="A1599" t="s">
        <v>1344</v>
      </c>
      <c r="B1599" t="s">
        <v>259</v>
      </c>
      <c r="C1599" s="53"/>
      <c r="D1599" s="54"/>
      <c r="E1599" s="53"/>
      <c r="F1599" s="55"/>
      <c r="G1599" s="53"/>
      <c r="H1599" s="57"/>
      <c r="I1599" s="56"/>
      <c r="J1599" s="56"/>
      <c r="K1599" s="67"/>
      <c r="L1599" s="62">
        <v>1599</v>
      </c>
      <c r="M1599" s="62" t="b">
        <f t="shared" si="24"/>
        <v>1</v>
      </c>
      <c r="N1599" s="63"/>
    </row>
    <row r="1600" spans="1:14" x14ac:dyDescent="0.35">
      <c r="A1600" t="s">
        <v>1747</v>
      </c>
      <c r="B1600" t="s">
        <v>1748</v>
      </c>
      <c r="C1600" s="53"/>
      <c r="D1600" s="54"/>
      <c r="E1600" s="53"/>
      <c r="F1600" s="55"/>
      <c r="G1600" s="53"/>
      <c r="H1600" s="57"/>
      <c r="I1600" s="56"/>
      <c r="J1600" s="56"/>
      <c r="K1600" s="67"/>
      <c r="L1600" s="62">
        <v>1600</v>
      </c>
      <c r="M1600" s="62" t="b">
        <f t="shared" si="24"/>
        <v>1</v>
      </c>
      <c r="N1600" s="63"/>
    </row>
    <row r="1601" spans="1:14" x14ac:dyDescent="0.35">
      <c r="A1601" t="s">
        <v>1749</v>
      </c>
      <c r="B1601" t="s">
        <v>192</v>
      </c>
      <c r="C1601" s="53"/>
      <c r="D1601" s="54"/>
      <c r="E1601" s="53"/>
      <c r="F1601" s="55"/>
      <c r="G1601" s="53"/>
      <c r="H1601" s="57"/>
      <c r="I1601" s="56"/>
      <c r="J1601" s="56"/>
      <c r="K1601" s="67"/>
      <c r="L1601" s="62">
        <v>1601</v>
      </c>
      <c r="M1601" s="62" t="b">
        <f t="shared" si="24"/>
        <v>1</v>
      </c>
      <c r="N1601" s="63"/>
    </row>
    <row r="1602" spans="1:14" x14ac:dyDescent="0.35">
      <c r="A1602" t="s">
        <v>1750</v>
      </c>
      <c r="B1602" t="s">
        <v>1751</v>
      </c>
      <c r="C1602" s="53"/>
      <c r="D1602" s="54"/>
      <c r="E1602" s="53"/>
      <c r="F1602" s="55"/>
      <c r="G1602" s="53"/>
      <c r="H1602" s="57"/>
      <c r="I1602" s="56"/>
      <c r="J1602" s="56"/>
      <c r="K1602" s="67"/>
      <c r="L1602" s="62">
        <v>1602</v>
      </c>
      <c r="M1602" s="62" t="b">
        <f t="shared" si="24"/>
        <v>1</v>
      </c>
      <c r="N1602" s="63"/>
    </row>
    <row r="1603" spans="1:14" x14ac:dyDescent="0.35">
      <c r="A1603" t="s">
        <v>1750</v>
      </c>
      <c r="B1603" t="s">
        <v>1752</v>
      </c>
      <c r="C1603" s="53"/>
      <c r="D1603" s="54"/>
      <c r="E1603" s="53"/>
      <c r="F1603" s="55"/>
      <c r="G1603" s="53"/>
      <c r="H1603" s="57"/>
      <c r="I1603" s="56"/>
      <c r="J1603" s="56"/>
      <c r="K1603" s="67"/>
      <c r="L1603" s="62">
        <v>1603</v>
      </c>
      <c r="M1603" s="62" t="b">
        <f t="shared" ref="M1603:M1666" si="25" xml:space="preserve"> IF(AND(TRUE), TRUE, FALSE)</f>
        <v>1</v>
      </c>
      <c r="N1603" s="63"/>
    </row>
    <row r="1604" spans="1:14" x14ac:dyDescent="0.35">
      <c r="A1604" t="s">
        <v>1753</v>
      </c>
      <c r="B1604" t="s">
        <v>474</v>
      </c>
      <c r="C1604" s="53"/>
      <c r="D1604" s="54"/>
      <c r="E1604" s="53"/>
      <c r="F1604" s="55"/>
      <c r="G1604" s="53"/>
      <c r="H1604" s="57"/>
      <c r="I1604" s="56"/>
      <c r="J1604" s="56"/>
      <c r="K1604" s="67"/>
      <c r="L1604" s="62">
        <v>1604</v>
      </c>
      <c r="M1604" s="62" t="b">
        <f t="shared" si="25"/>
        <v>1</v>
      </c>
      <c r="N1604" s="63"/>
    </row>
    <row r="1605" spans="1:14" x14ac:dyDescent="0.35">
      <c r="A1605" t="s">
        <v>982</v>
      </c>
      <c r="B1605" t="s">
        <v>259</v>
      </c>
      <c r="C1605" s="53"/>
      <c r="D1605" s="54"/>
      <c r="E1605" s="53"/>
      <c r="F1605" s="55"/>
      <c r="G1605" s="53"/>
      <c r="H1605" s="57"/>
      <c r="I1605" s="56"/>
      <c r="J1605" s="56"/>
      <c r="K1605" s="67"/>
      <c r="L1605" s="62">
        <v>1605</v>
      </c>
      <c r="M1605" s="62" t="b">
        <f t="shared" si="25"/>
        <v>1</v>
      </c>
      <c r="N1605" s="63"/>
    </row>
    <row r="1606" spans="1:14" x14ac:dyDescent="0.35">
      <c r="A1606" t="s">
        <v>982</v>
      </c>
      <c r="B1606" t="s">
        <v>1754</v>
      </c>
      <c r="C1606" s="53"/>
      <c r="D1606" s="54"/>
      <c r="E1606" s="53"/>
      <c r="F1606" s="55"/>
      <c r="G1606" s="53"/>
      <c r="H1606" s="57"/>
      <c r="I1606" s="56"/>
      <c r="J1606" s="56"/>
      <c r="K1606" s="67"/>
      <c r="L1606" s="62">
        <v>1606</v>
      </c>
      <c r="M1606" s="62" t="b">
        <f t="shared" si="25"/>
        <v>1</v>
      </c>
      <c r="N1606" s="63"/>
    </row>
    <row r="1607" spans="1:14" x14ac:dyDescent="0.35">
      <c r="A1607" t="s">
        <v>1755</v>
      </c>
      <c r="B1607" t="s">
        <v>1639</v>
      </c>
      <c r="C1607" s="53"/>
      <c r="D1607" s="54"/>
      <c r="E1607" s="53"/>
      <c r="F1607" s="55"/>
      <c r="G1607" s="53"/>
      <c r="H1607" s="57"/>
      <c r="I1607" s="56"/>
      <c r="J1607" s="56"/>
      <c r="K1607" s="67"/>
      <c r="L1607" s="62">
        <v>1607</v>
      </c>
      <c r="M1607" s="62" t="b">
        <f t="shared" si="25"/>
        <v>1</v>
      </c>
      <c r="N1607" s="63"/>
    </row>
    <row r="1608" spans="1:14" x14ac:dyDescent="0.35">
      <c r="A1608" t="s">
        <v>1756</v>
      </c>
      <c r="B1608" t="s">
        <v>1316</v>
      </c>
      <c r="C1608" s="53"/>
      <c r="D1608" s="54"/>
      <c r="E1608" s="53"/>
      <c r="F1608" s="55"/>
      <c r="G1608" s="53"/>
      <c r="H1608" s="57"/>
      <c r="I1608" s="56"/>
      <c r="J1608" s="56"/>
      <c r="K1608" s="67"/>
      <c r="L1608" s="62">
        <v>1608</v>
      </c>
      <c r="M1608" s="62" t="b">
        <f t="shared" si="25"/>
        <v>1</v>
      </c>
      <c r="N1608" s="63"/>
    </row>
    <row r="1609" spans="1:14" x14ac:dyDescent="0.35">
      <c r="A1609" t="s">
        <v>1756</v>
      </c>
      <c r="B1609" t="s">
        <v>462</v>
      </c>
      <c r="C1609" s="53"/>
      <c r="D1609" s="54"/>
      <c r="E1609" s="53"/>
      <c r="F1609" s="55"/>
      <c r="G1609" s="53"/>
      <c r="H1609" s="57"/>
      <c r="I1609" s="56"/>
      <c r="J1609" s="56"/>
      <c r="K1609" s="67"/>
      <c r="L1609" s="62">
        <v>1609</v>
      </c>
      <c r="M1609" s="62" t="b">
        <f t="shared" si="25"/>
        <v>1</v>
      </c>
      <c r="N1609" s="63"/>
    </row>
    <row r="1610" spans="1:14" x14ac:dyDescent="0.35">
      <c r="A1610" t="s">
        <v>1757</v>
      </c>
      <c r="B1610" t="s">
        <v>294</v>
      </c>
      <c r="C1610" s="53"/>
      <c r="D1610" s="54"/>
      <c r="E1610" s="53"/>
      <c r="F1610" s="55"/>
      <c r="G1610" s="53"/>
      <c r="H1610" s="57"/>
      <c r="I1610" s="56"/>
      <c r="J1610" s="56"/>
      <c r="K1610" s="67"/>
      <c r="L1610" s="62">
        <v>1610</v>
      </c>
      <c r="M1610" s="62" t="b">
        <f t="shared" si="25"/>
        <v>1</v>
      </c>
      <c r="N1610" s="63"/>
    </row>
    <row r="1611" spans="1:14" x14ac:dyDescent="0.35">
      <c r="A1611" t="s">
        <v>1757</v>
      </c>
      <c r="B1611" t="s">
        <v>1758</v>
      </c>
      <c r="C1611" s="53"/>
      <c r="D1611" s="54"/>
      <c r="E1611" s="53"/>
      <c r="F1611" s="55"/>
      <c r="G1611" s="53"/>
      <c r="H1611" s="57"/>
      <c r="I1611" s="56"/>
      <c r="J1611" s="56"/>
      <c r="K1611" s="67"/>
      <c r="L1611" s="62">
        <v>1611</v>
      </c>
      <c r="M1611" s="62" t="b">
        <f t="shared" si="25"/>
        <v>1</v>
      </c>
      <c r="N1611" s="63"/>
    </row>
    <row r="1612" spans="1:14" x14ac:dyDescent="0.35">
      <c r="A1612" t="s">
        <v>1757</v>
      </c>
      <c r="B1612" t="s">
        <v>1456</v>
      </c>
      <c r="C1612" s="53"/>
      <c r="D1612" s="54"/>
      <c r="E1612" s="53"/>
      <c r="F1612" s="55"/>
      <c r="G1612" s="53"/>
      <c r="H1612" s="57"/>
      <c r="I1612" s="56"/>
      <c r="J1612" s="56"/>
      <c r="K1612" s="67"/>
      <c r="L1612" s="62">
        <v>1612</v>
      </c>
      <c r="M1612" s="62" t="b">
        <f t="shared" si="25"/>
        <v>1</v>
      </c>
      <c r="N1612" s="63"/>
    </row>
    <row r="1613" spans="1:14" x14ac:dyDescent="0.35">
      <c r="A1613" t="s">
        <v>565</v>
      </c>
      <c r="B1613" t="s">
        <v>231</v>
      </c>
      <c r="C1613" s="53"/>
      <c r="D1613" s="54"/>
      <c r="E1613" s="53"/>
      <c r="F1613" s="55"/>
      <c r="G1613" s="53"/>
      <c r="H1613" s="57"/>
      <c r="I1613" s="56"/>
      <c r="J1613" s="56"/>
      <c r="K1613" s="67"/>
      <c r="L1613" s="62">
        <v>1613</v>
      </c>
      <c r="M1613" s="62" t="b">
        <f t="shared" si="25"/>
        <v>1</v>
      </c>
      <c r="N1613" s="63"/>
    </row>
    <row r="1614" spans="1:14" x14ac:dyDescent="0.35">
      <c r="A1614" t="s">
        <v>1759</v>
      </c>
      <c r="B1614" t="s">
        <v>1760</v>
      </c>
      <c r="C1614" s="53"/>
      <c r="D1614" s="54"/>
      <c r="E1614" s="53"/>
      <c r="F1614" s="55"/>
      <c r="G1614" s="53"/>
      <c r="H1614" s="57"/>
      <c r="I1614" s="56"/>
      <c r="J1614" s="56"/>
      <c r="K1614" s="67"/>
      <c r="L1614" s="62">
        <v>1614</v>
      </c>
      <c r="M1614" s="62" t="b">
        <f t="shared" si="25"/>
        <v>1</v>
      </c>
      <c r="N1614" s="63"/>
    </row>
    <row r="1615" spans="1:14" x14ac:dyDescent="0.35">
      <c r="A1615" t="s">
        <v>982</v>
      </c>
      <c r="B1615" t="s">
        <v>496</v>
      </c>
      <c r="C1615" s="53"/>
      <c r="D1615" s="54"/>
      <c r="E1615" s="53"/>
      <c r="F1615" s="55"/>
      <c r="G1615" s="53"/>
      <c r="H1615" s="57"/>
      <c r="I1615" s="56"/>
      <c r="J1615" s="56"/>
      <c r="K1615" s="67"/>
      <c r="L1615" s="62">
        <v>1615</v>
      </c>
      <c r="M1615" s="62" t="b">
        <f t="shared" si="25"/>
        <v>1</v>
      </c>
      <c r="N1615" s="63"/>
    </row>
    <row r="1616" spans="1:14" x14ac:dyDescent="0.35">
      <c r="A1616" t="s">
        <v>982</v>
      </c>
      <c r="B1616" t="s">
        <v>259</v>
      </c>
      <c r="C1616" s="53"/>
      <c r="D1616" s="54"/>
      <c r="E1616" s="53"/>
      <c r="F1616" s="55"/>
      <c r="G1616" s="53"/>
      <c r="H1616" s="57"/>
      <c r="I1616" s="56"/>
      <c r="J1616" s="56"/>
      <c r="K1616" s="67"/>
      <c r="L1616" s="62">
        <v>1616</v>
      </c>
      <c r="M1616" s="62" t="b">
        <f t="shared" si="25"/>
        <v>1</v>
      </c>
      <c r="N1616" s="63"/>
    </row>
    <row r="1617" spans="1:14" x14ac:dyDescent="0.35">
      <c r="A1617" t="s">
        <v>982</v>
      </c>
      <c r="B1617" t="s">
        <v>192</v>
      </c>
      <c r="C1617" s="53"/>
      <c r="D1617" s="54"/>
      <c r="E1617" s="53"/>
      <c r="F1617" s="55"/>
      <c r="G1617" s="53"/>
      <c r="H1617" s="57"/>
      <c r="I1617" s="56"/>
      <c r="J1617" s="56"/>
      <c r="K1617" s="67"/>
      <c r="L1617" s="62">
        <v>1617</v>
      </c>
      <c r="M1617" s="62" t="b">
        <f t="shared" si="25"/>
        <v>1</v>
      </c>
      <c r="N1617" s="63"/>
    </row>
    <row r="1618" spans="1:14" x14ac:dyDescent="0.35">
      <c r="A1618" t="s">
        <v>982</v>
      </c>
      <c r="B1618" t="s">
        <v>616</v>
      </c>
      <c r="C1618" s="53"/>
      <c r="D1618" s="54"/>
      <c r="E1618" s="53"/>
      <c r="F1618" s="55"/>
      <c r="G1618" s="53"/>
      <c r="H1618" s="57"/>
      <c r="I1618" s="56"/>
      <c r="J1618" s="56"/>
      <c r="K1618" s="67"/>
      <c r="L1618" s="62">
        <v>1618</v>
      </c>
      <c r="M1618" s="62" t="b">
        <f t="shared" si="25"/>
        <v>1</v>
      </c>
      <c r="N1618" s="63"/>
    </row>
    <row r="1619" spans="1:14" x14ac:dyDescent="0.35">
      <c r="A1619" t="s">
        <v>1761</v>
      </c>
      <c r="B1619" t="s">
        <v>308</v>
      </c>
      <c r="C1619" s="53"/>
      <c r="D1619" s="54"/>
      <c r="E1619" s="53"/>
      <c r="F1619" s="55"/>
      <c r="G1619" s="53"/>
      <c r="H1619" s="57"/>
      <c r="I1619" s="56"/>
      <c r="J1619" s="56"/>
      <c r="K1619" s="67"/>
      <c r="L1619" s="62">
        <v>1619</v>
      </c>
      <c r="M1619" s="62" t="b">
        <f t="shared" si="25"/>
        <v>1</v>
      </c>
      <c r="N1619" s="63"/>
    </row>
    <row r="1620" spans="1:14" x14ac:dyDescent="0.35">
      <c r="A1620" t="s">
        <v>1762</v>
      </c>
      <c r="B1620" t="s">
        <v>1763</v>
      </c>
      <c r="C1620" s="53"/>
      <c r="D1620" s="54"/>
      <c r="E1620" s="53"/>
      <c r="F1620" s="55"/>
      <c r="G1620" s="53"/>
      <c r="H1620" s="57"/>
      <c r="I1620" s="56"/>
      <c r="J1620" s="56"/>
      <c r="K1620" s="67"/>
      <c r="L1620" s="62">
        <v>1620</v>
      </c>
      <c r="M1620" s="62" t="b">
        <f t="shared" si="25"/>
        <v>1</v>
      </c>
      <c r="N1620" s="63"/>
    </row>
    <row r="1621" spans="1:14" x14ac:dyDescent="0.35">
      <c r="A1621" t="s">
        <v>1762</v>
      </c>
      <c r="B1621" t="s">
        <v>1764</v>
      </c>
      <c r="C1621" s="53"/>
      <c r="D1621" s="54"/>
      <c r="E1621" s="53"/>
      <c r="F1621" s="55"/>
      <c r="G1621" s="53"/>
      <c r="H1621" s="57"/>
      <c r="I1621" s="56"/>
      <c r="J1621" s="56"/>
      <c r="K1621" s="67"/>
      <c r="L1621" s="62">
        <v>1621</v>
      </c>
      <c r="M1621" s="62" t="b">
        <f t="shared" si="25"/>
        <v>1</v>
      </c>
      <c r="N1621" s="63"/>
    </row>
    <row r="1622" spans="1:14" x14ac:dyDescent="0.35">
      <c r="A1622" t="s">
        <v>1762</v>
      </c>
      <c r="B1622" t="s">
        <v>1765</v>
      </c>
      <c r="C1622" s="53"/>
      <c r="D1622" s="54"/>
      <c r="E1622" s="53"/>
      <c r="F1622" s="55"/>
      <c r="G1622" s="53"/>
      <c r="H1622" s="57"/>
      <c r="I1622" s="56"/>
      <c r="J1622" s="56"/>
      <c r="K1622" s="67"/>
      <c r="L1622" s="62">
        <v>1622</v>
      </c>
      <c r="M1622" s="62" t="b">
        <f t="shared" si="25"/>
        <v>1</v>
      </c>
      <c r="N1622" s="63"/>
    </row>
    <row r="1623" spans="1:14" x14ac:dyDescent="0.35">
      <c r="A1623" t="s">
        <v>333</v>
      </c>
      <c r="B1623" t="s">
        <v>334</v>
      </c>
      <c r="C1623" s="53"/>
      <c r="D1623" s="54"/>
      <c r="E1623" s="53"/>
      <c r="F1623" s="55"/>
      <c r="G1623" s="53"/>
      <c r="H1623" s="57"/>
      <c r="I1623" s="56"/>
      <c r="J1623" s="56"/>
      <c r="K1623" s="67"/>
      <c r="L1623" s="62">
        <v>1623</v>
      </c>
      <c r="M1623" s="62" t="b">
        <f t="shared" si="25"/>
        <v>1</v>
      </c>
      <c r="N1623" s="63"/>
    </row>
    <row r="1624" spans="1:14" x14ac:dyDescent="0.35">
      <c r="A1624" t="s">
        <v>1762</v>
      </c>
      <c r="B1624" t="s">
        <v>1766</v>
      </c>
      <c r="C1624" s="53"/>
      <c r="D1624" s="54"/>
      <c r="E1624" s="53"/>
      <c r="F1624" s="55"/>
      <c r="G1624" s="53"/>
      <c r="H1624" s="57"/>
      <c r="I1624" s="56"/>
      <c r="J1624" s="56"/>
      <c r="K1624" s="67"/>
      <c r="L1624" s="62">
        <v>1624</v>
      </c>
      <c r="M1624" s="62" t="b">
        <f t="shared" si="25"/>
        <v>1</v>
      </c>
      <c r="N1624" s="63"/>
    </row>
    <row r="1625" spans="1:14" x14ac:dyDescent="0.35">
      <c r="A1625" t="s">
        <v>982</v>
      </c>
      <c r="B1625" t="s">
        <v>496</v>
      </c>
      <c r="C1625" s="53"/>
      <c r="D1625" s="54"/>
      <c r="E1625" s="53"/>
      <c r="F1625" s="55"/>
      <c r="G1625" s="53"/>
      <c r="H1625" s="57"/>
      <c r="I1625" s="56"/>
      <c r="J1625" s="56"/>
      <c r="K1625" s="67"/>
      <c r="L1625" s="62">
        <v>1625</v>
      </c>
      <c r="M1625" s="62" t="b">
        <f t="shared" si="25"/>
        <v>1</v>
      </c>
      <c r="N1625" s="63"/>
    </row>
    <row r="1626" spans="1:14" x14ac:dyDescent="0.35">
      <c r="A1626" t="s">
        <v>982</v>
      </c>
      <c r="B1626" t="s">
        <v>259</v>
      </c>
      <c r="C1626" s="53"/>
      <c r="D1626" s="54"/>
      <c r="E1626" s="53"/>
      <c r="F1626" s="55"/>
      <c r="G1626" s="53"/>
      <c r="H1626" s="57"/>
      <c r="I1626" s="56"/>
      <c r="J1626" s="56"/>
      <c r="K1626" s="67"/>
      <c r="L1626" s="62">
        <v>1626</v>
      </c>
      <c r="M1626" s="62" t="b">
        <f t="shared" si="25"/>
        <v>1</v>
      </c>
      <c r="N1626" s="63"/>
    </row>
    <row r="1627" spans="1:14" x14ac:dyDescent="0.35">
      <c r="A1627" t="s">
        <v>1767</v>
      </c>
      <c r="B1627" t="s">
        <v>259</v>
      </c>
      <c r="C1627" s="53"/>
      <c r="D1627" s="54"/>
      <c r="E1627" s="53"/>
      <c r="F1627" s="55"/>
      <c r="G1627" s="53"/>
      <c r="H1627" s="57"/>
      <c r="I1627" s="56"/>
      <c r="J1627" s="56"/>
      <c r="K1627" s="67"/>
      <c r="L1627" s="62">
        <v>1627</v>
      </c>
      <c r="M1627" s="62" t="b">
        <f t="shared" si="25"/>
        <v>1</v>
      </c>
      <c r="N1627" s="63"/>
    </row>
    <row r="1628" spans="1:14" x14ac:dyDescent="0.35">
      <c r="A1628" t="s">
        <v>602</v>
      </c>
      <c r="B1628" t="s">
        <v>180</v>
      </c>
      <c r="C1628" s="53"/>
      <c r="D1628" s="54"/>
      <c r="E1628" s="53"/>
      <c r="F1628" s="55"/>
      <c r="G1628" s="53"/>
      <c r="H1628" s="57"/>
      <c r="I1628" s="56"/>
      <c r="J1628" s="56"/>
      <c r="K1628" s="67"/>
      <c r="L1628" s="62">
        <v>1628</v>
      </c>
      <c r="M1628" s="62" t="b">
        <f t="shared" si="25"/>
        <v>1</v>
      </c>
      <c r="N1628" s="63"/>
    </row>
    <row r="1629" spans="1:14" x14ac:dyDescent="0.35">
      <c r="A1629" t="s">
        <v>1762</v>
      </c>
      <c r="B1629" t="s">
        <v>1768</v>
      </c>
      <c r="C1629" s="53"/>
      <c r="D1629" s="54"/>
      <c r="E1629" s="53"/>
      <c r="F1629" s="55"/>
      <c r="G1629" s="53"/>
      <c r="H1629" s="57"/>
      <c r="I1629" s="56"/>
      <c r="J1629" s="56"/>
      <c r="K1629" s="67"/>
      <c r="L1629" s="62">
        <v>1629</v>
      </c>
      <c r="M1629" s="62" t="b">
        <f t="shared" si="25"/>
        <v>1</v>
      </c>
      <c r="N1629" s="63"/>
    </row>
    <row r="1630" spans="1:14" x14ac:dyDescent="0.35">
      <c r="A1630" t="s">
        <v>1762</v>
      </c>
      <c r="B1630" t="s">
        <v>1769</v>
      </c>
      <c r="C1630" s="53"/>
      <c r="D1630" s="54"/>
      <c r="E1630" s="53"/>
      <c r="F1630" s="55"/>
      <c r="G1630" s="53"/>
      <c r="H1630" s="57"/>
      <c r="I1630" s="56"/>
      <c r="J1630" s="56"/>
      <c r="K1630" s="67"/>
      <c r="L1630" s="62">
        <v>1630</v>
      </c>
      <c r="M1630" s="62" t="b">
        <f t="shared" si="25"/>
        <v>1</v>
      </c>
      <c r="N1630" s="63"/>
    </row>
    <row r="1631" spans="1:14" x14ac:dyDescent="0.35">
      <c r="A1631" t="s">
        <v>1762</v>
      </c>
      <c r="B1631" t="s">
        <v>1769</v>
      </c>
      <c r="C1631" s="53"/>
      <c r="D1631" s="54"/>
      <c r="E1631" s="53"/>
      <c r="F1631" s="55"/>
      <c r="G1631" s="53"/>
      <c r="H1631" s="57"/>
      <c r="I1631" s="56"/>
      <c r="J1631" s="56"/>
      <c r="K1631" s="67"/>
      <c r="L1631" s="62">
        <v>1631</v>
      </c>
      <c r="M1631" s="62" t="b">
        <f t="shared" si="25"/>
        <v>1</v>
      </c>
      <c r="N1631" s="63"/>
    </row>
    <row r="1632" spans="1:14" x14ac:dyDescent="0.35">
      <c r="A1632" t="s">
        <v>1762</v>
      </c>
      <c r="B1632" t="s">
        <v>1768</v>
      </c>
      <c r="C1632" s="53"/>
      <c r="D1632" s="54"/>
      <c r="E1632" s="53"/>
      <c r="F1632" s="55"/>
      <c r="G1632" s="53"/>
      <c r="H1632" s="57"/>
      <c r="I1632" s="56"/>
      <c r="J1632" s="56"/>
      <c r="K1632" s="67"/>
      <c r="L1632" s="62">
        <v>1632</v>
      </c>
      <c r="M1632" s="62" t="b">
        <f t="shared" si="25"/>
        <v>1</v>
      </c>
      <c r="N1632" s="63"/>
    </row>
    <row r="1633" spans="1:14" x14ac:dyDescent="0.35">
      <c r="A1633" t="s">
        <v>1770</v>
      </c>
      <c r="B1633" t="s">
        <v>1771</v>
      </c>
      <c r="C1633" s="53"/>
      <c r="D1633" s="54"/>
      <c r="E1633" s="53"/>
      <c r="F1633" s="55"/>
      <c r="G1633" s="53"/>
      <c r="H1633" s="57"/>
      <c r="I1633" s="56"/>
      <c r="J1633" s="56"/>
      <c r="K1633" s="67"/>
      <c r="L1633" s="62">
        <v>1633</v>
      </c>
      <c r="M1633" s="62" t="b">
        <f t="shared" si="25"/>
        <v>1</v>
      </c>
      <c r="N1633" s="63"/>
    </row>
    <row r="1634" spans="1:14" x14ac:dyDescent="0.35">
      <c r="A1634" t="s">
        <v>1770</v>
      </c>
      <c r="B1634" t="s">
        <v>1772</v>
      </c>
      <c r="C1634" s="53"/>
      <c r="D1634" s="54"/>
      <c r="E1634" s="53"/>
      <c r="F1634" s="55"/>
      <c r="G1634" s="53"/>
      <c r="H1634" s="57"/>
      <c r="I1634" s="56"/>
      <c r="J1634" s="56"/>
      <c r="K1634" s="67"/>
      <c r="L1634" s="62">
        <v>1634</v>
      </c>
      <c r="M1634" s="62" t="b">
        <f t="shared" si="25"/>
        <v>1</v>
      </c>
      <c r="N1634" s="63"/>
    </row>
    <row r="1635" spans="1:14" x14ac:dyDescent="0.35">
      <c r="A1635" t="s">
        <v>1773</v>
      </c>
      <c r="B1635" t="s">
        <v>903</v>
      </c>
      <c r="C1635" s="53"/>
      <c r="D1635" s="54"/>
      <c r="E1635" s="53"/>
      <c r="F1635" s="55"/>
      <c r="G1635" s="53"/>
      <c r="H1635" s="57"/>
      <c r="I1635" s="56"/>
      <c r="J1635" s="56"/>
      <c r="K1635" s="67"/>
      <c r="L1635" s="62">
        <v>1635</v>
      </c>
      <c r="M1635" s="62" t="b">
        <f t="shared" si="25"/>
        <v>1</v>
      </c>
      <c r="N1635" s="63"/>
    </row>
    <row r="1636" spans="1:14" x14ac:dyDescent="0.35">
      <c r="A1636" t="s">
        <v>1773</v>
      </c>
      <c r="B1636" t="s">
        <v>1774</v>
      </c>
      <c r="C1636" s="53"/>
      <c r="D1636" s="54"/>
      <c r="E1636" s="53"/>
      <c r="F1636" s="55"/>
      <c r="G1636" s="53"/>
      <c r="H1636" s="57"/>
      <c r="I1636" s="56"/>
      <c r="J1636" s="56"/>
      <c r="K1636" s="67"/>
      <c r="L1636" s="62">
        <v>1636</v>
      </c>
      <c r="M1636" s="62" t="b">
        <f t="shared" si="25"/>
        <v>1</v>
      </c>
      <c r="N1636" s="63"/>
    </row>
    <row r="1637" spans="1:14" x14ac:dyDescent="0.35">
      <c r="A1637" t="s">
        <v>1773</v>
      </c>
      <c r="B1637" t="s">
        <v>1367</v>
      </c>
      <c r="C1637" s="53"/>
      <c r="D1637" s="54"/>
      <c r="E1637" s="53"/>
      <c r="F1637" s="55"/>
      <c r="G1637" s="53"/>
      <c r="H1637" s="57"/>
      <c r="I1637" s="56"/>
      <c r="J1637" s="56"/>
      <c r="K1637" s="67"/>
      <c r="L1637" s="62">
        <v>1637</v>
      </c>
      <c r="M1637" s="62" t="b">
        <f t="shared" si="25"/>
        <v>1</v>
      </c>
      <c r="N1637" s="63"/>
    </row>
    <row r="1638" spans="1:14" x14ac:dyDescent="0.35">
      <c r="A1638" t="s">
        <v>1773</v>
      </c>
      <c r="B1638" t="s">
        <v>227</v>
      </c>
      <c r="C1638" s="53"/>
      <c r="D1638" s="54"/>
      <c r="E1638" s="53"/>
      <c r="F1638" s="55"/>
      <c r="G1638" s="53"/>
      <c r="H1638" s="57"/>
      <c r="I1638" s="56"/>
      <c r="J1638" s="56"/>
      <c r="K1638" s="67"/>
      <c r="L1638" s="62">
        <v>1638</v>
      </c>
      <c r="M1638" s="62" t="b">
        <f t="shared" si="25"/>
        <v>1</v>
      </c>
      <c r="N1638" s="63"/>
    </row>
    <row r="1639" spans="1:14" x14ac:dyDescent="0.35">
      <c r="A1639" t="s">
        <v>1773</v>
      </c>
      <c r="B1639" t="s">
        <v>1775</v>
      </c>
      <c r="C1639" s="53"/>
      <c r="D1639" s="54"/>
      <c r="E1639" s="53"/>
      <c r="F1639" s="55"/>
      <c r="G1639" s="53"/>
      <c r="H1639" s="57"/>
      <c r="I1639" s="56"/>
      <c r="J1639" s="56"/>
      <c r="K1639" s="67"/>
      <c r="L1639" s="62">
        <v>1639</v>
      </c>
      <c r="M1639" s="62" t="b">
        <f t="shared" si="25"/>
        <v>1</v>
      </c>
      <c r="N1639" s="63"/>
    </row>
    <row r="1640" spans="1:14" x14ac:dyDescent="0.35">
      <c r="A1640" t="s">
        <v>1773</v>
      </c>
      <c r="B1640" t="s">
        <v>1776</v>
      </c>
      <c r="C1640" s="53"/>
      <c r="D1640" s="54"/>
      <c r="E1640" s="53"/>
      <c r="F1640" s="55"/>
      <c r="G1640" s="53"/>
      <c r="H1640" s="57"/>
      <c r="I1640" s="56"/>
      <c r="J1640" s="56"/>
      <c r="K1640" s="67"/>
      <c r="L1640" s="62">
        <v>1640</v>
      </c>
      <c r="M1640" s="62" t="b">
        <f t="shared" si="25"/>
        <v>1</v>
      </c>
      <c r="N1640" s="63"/>
    </row>
    <row r="1641" spans="1:14" x14ac:dyDescent="0.35">
      <c r="A1641" t="s">
        <v>1773</v>
      </c>
      <c r="B1641" t="s">
        <v>1777</v>
      </c>
      <c r="C1641" s="53"/>
      <c r="D1641" s="54"/>
      <c r="E1641" s="53"/>
      <c r="F1641" s="55"/>
      <c r="G1641" s="53"/>
      <c r="H1641" s="57"/>
      <c r="I1641" s="56"/>
      <c r="J1641" s="56"/>
      <c r="K1641" s="67"/>
      <c r="L1641" s="62">
        <v>1641</v>
      </c>
      <c r="M1641" s="62" t="b">
        <f t="shared" si="25"/>
        <v>1</v>
      </c>
      <c r="N1641" s="63"/>
    </row>
    <row r="1642" spans="1:14" x14ac:dyDescent="0.35">
      <c r="A1642" t="s">
        <v>1773</v>
      </c>
      <c r="B1642" t="s">
        <v>1778</v>
      </c>
      <c r="C1642" s="53"/>
      <c r="D1642" s="54"/>
      <c r="E1642" s="53"/>
      <c r="F1642" s="55"/>
      <c r="G1642" s="53"/>
      <c r="H1642" s="57"/>
      <c r="I1642" s="56"/>
      <c r="J1642" s="56"/>
      <c r="K1642" s="67"/>
      <c r="L1642" s="62">
        <v>1642</v>
      </c>
      <c r="M1642" s="62" t="b">
        <f t="shared" si="25"/>
        <v>1</v>
      </c>
      <c r="N1642" s="63"/>
    </row>
    <row r="1643" spans="1:14" x14ac:dyDescent="0.35">
      <c r="A1643" t="s">
        <v>1773</v>
      </c>
      <c r="B1643" t="s">
        <v>1779</v>
      </c>
      <c r="C1643" s="53"/>
      <c r="D1643" s="54"/>
      <c r="E1643" s="53"/>
      <c r="F1643" s="55"/>
      <c r="G1643" s="53"/>
      <c r="H1643" s="57"/>
      <c r="I1643" s="56"/>
      <c r="J1643" s="56"/>
      <c r="K1643" s="67"/>
      <c r="L1643" s="62">
        <v>1643</v>
      </c>
      <c r="M1643" s="62" t="b">
        <f t="shared" si="25"/>
        <v>1</v>
      </c>
      <c r="N1643" s="63"/>
    </row>
    <row r="1644" spans="1:14" x14ac:dyDescent="0.35">
      <c r="A1644" t="s">
        <v>1773</v>
      </c>
      <c r="B1644" t="s">
        <v>1780</v>
      </c>
      <c r="C1644" s="53"/>
      <c r="D1644" s="54"/>
      <c r="E1644" s="53"/>
      <c r="F1644" s="55"/>
      <c r="G1644" s="53"/>
      <c r="H1644" s="57"/>
      <c r="I1644" s="56"/>
      <c r="J1644" s="56"/>
      <c r="K1644" s="67"/>
      <c r="L1644" s="62">
        <v>1644</v>
      </c>
      <c r="M1644" s="62" t="b">
        <f t="shared" si="25"/>
        <v>1</v>
      </c>
      <c r="N1644" s="63"/>
    </row>
    <row r="1645" spans="1:14" x14ac:dyDescent="0.35">
      <c r="A1645" t="s">
        <v>1773</v>
      </c>
      <c r="B1645" t="s">
        <v>1781</v>
      </c>
      <c r="C1645" s="53"/>
      <c r="D1645" s="54"/>
      <c r="E1645" s="53"/>
      <c r="F1645" s="55"/>
      <c r="G1645" s="53"/>
      <c r="H1645" s="57"/>
      <c r="I1645" s="56"/>
      <c r="J1645" s="56"/>
      <c r="K1645" s="67"/>
      <c r="L1645" s="62">
        <v>1645</v>
      </c>
      <c r="M1645" s="62" t="b">
        <f t="shared" si="25"/>
        <v>1</v>
      </c>
      <c r="N1645" s="63"/>
    </row>
    <row r="1646" spans="1:14" x14ac:dyDescent="0.35">
      <c r="A1646" t="s">
        <v>1773</v>
      </c>
      <c r="B1646" t="s">
        <v>1782</v>
      </c>
      <c r="C1646" s="53"/>
      <c r="D1646" s="54"/>
      <c r="E1646" s="53"/>
      <c r="F1646" s="55"/>
      <c r="G1646" s="53"/>
      <c r="H1646" s="57"/>
      <c r="I1646" s="56"/>
      <c r="J1646" s="56"/>
      <c r="K1646" s="67"/>
      <c r="L1646" s="62">
        <v>1646</v>
      </c>
      <c r="M1646" s="62" t="b">
        <f t="shared" si="25"/>
        <v>1</v>
      </c>
      <c r="N1646" s="63"/>
    </row>
    <row r="1647" spans="1:14" x14ac:dyDescent="0.35">
      <c r="A1647" t="s">
        <v>1773</v>
      </c>
      <c r="B1647" t="s">
        <v>1783</v>
      </c>
      <c r="C1647" s="53"/>
      <c r="D1647" s="54"/>
      <c r="E1647" s="53"/>
      <c r="F1647" s="55"/>
      <c r="G1647" s="53"/>
      <c r="H1647" s="57"/>
      <c r="I1647" s="56"/>
      <c r="J1647" s="56"/>
      <c r="K1647" s="67"/>
      <c r="L1647" s="62">
        <v>1647</v>
      </c>
      <c r="M1647" s="62" t="b">
        <f t="shared" si="25"/>
        <v>1</v>
      </c>
      <c r="N1647" s="63"/>
    </row>
    <row r="1648" spans="1:14" x14ac:dyDescent="0.35">
      <c r="A1648" t="s">
        <v>1784</v>
      </c>
      <c r="B1648" t="s">
        <v>259</v>
      </c>
      <c r="C1648" s="53"/>
      <c r="D1648" s="54"/>
      <c r="E1648" s="53"/>
      <c r="F1648" s="55"/>
      <c r="G1648" s="53"/>
      <c r="H1648" s="57"/>
      <c r="I1648" s="56"/>
      <c r="J1648" s="56"/>
      <c r="K1648" s="67"/>
      <c r="L1648" s="62">
        <v>1648</v>
      </c>
      <c r="M1648" s="62" t="b">
        <f t="shared" si="25"/>
        <v>1</v>
      </c>
      <c r="N1648" s="63"/>
    </row>
    <row r="1649" spans="1:14" x14ac:dyDescent="0.35">
      <c r="A1649" t="s">
        <v>1785</v>
      </c>
      <c r="B1649" t="s">
        <v>1786</v>
      </c>
      <c r="C1649" s="53"/>
      <c r="D1649" s="54"/>
      <c r="E1649" s="53"/>
      <c r="F1649" s="55"/>
      <c r="G1649" s="53"/>
      <c r="H1649" s="57"/>
      <c r="I1649" s="56"/>
      <c r="J1649" s="56"/>
      <c r="K1649" s="67"/>
      <c r="L1649" s="62">
        <v>1649</v>
      </c>
      <c r="M1649" s="62" t="b">
        <f t="shared" si="25"/>
        <v>1</v>
      </c>
      <c r="N1649" s="63"/>
    </row>
    <row r="1650" spans="1:14" x14ac:dyDescent="0.35">
      <c r="A1650" t="s">
        <v>1787</v>
      </c>
      <c r="B1650" t="s">
        <v>1788</v>
      </c>
      <c r="C1650" s="53"/>
      <c r="D1650" s="54"/>
      <c r="E1650" s="53"/>
      <c r="F1650" s="55"/>
      <c r="G1650" s="53"/>
      <c r="H1650" s="57"/>
      <c r="I1650" s="56"/>
      <c r="J1650" s="56"/>
      <c r="K1650" s="67"/>
      <c r="L1650" s="62">
        <v>1650</v>
      </c>
      <c r="M1650" s="62" t="b">
        <f t="shared" si="25"/>
        <v>1</v>
      </c>
      <c r="N1650" s="63"/>
    </row>
    <row r="1651" spans="1:14" x14ac:dyDescent="0.35">
      <c r="A1651" t="s">
        <v>1789</v>
      </c>
      <c r="B1651" t="s">
        <v>496</v>
      </c>
      <c r="C1651" s="53"/>
      <c r="D1651" s="54"/>
      <c r="E1651" s="53"/>
      <c r="F1651" s="55"/>
      <c r="G1651" s="53"/>
      <c r="H1651" s="57"/>
      <c r="I1651" s="56"/>
      <c r="J1651" s="56"/>
      <c r="K1651" s="67"/>
      <c r="L1651" s="62">
        <v>1651</v>
      </c>
      <c r="M1651" s="62" t="b">
        <f t="shared" si="25"/>
        <v>1</v>
      </c>
      <c r="N1651" s="63"/>
    </row>
    <row r="1652" spans="1:14" x14ac:dyDescent="0.35">
      <c r="A1652" t="s">
        <v>1790</v>
      </c>
      <c r="B1652" t="s">
        <v>1791</v>
      </c>
      <c r="C1652" s="53"/>
      <c r="D1652" s="54"/>
      <c r="E1652" s="53"/>
      <c r="F1652" s="55"/>
      <c r="G1652" s="53"/>
      <c r="H1652" s="57"/>
      <c r="I1652" s="56"/>
      <c r="J1652" s="56"/>
      <c r="K1652" s="67"/>
      <c r="L1652" s="62">
        <v>1652</v>
      </c>
      <c r="M1652" s="62" t="b">
        <f t="shared" si="25"/>
        <v>1</v>
      </c>
      <c r="N1652" s="63"/>
    </row>
    <row r="1653" spans="1:14" x14ac:dyDescent="0.35">
      <c r="A1653" t="s">
        <v>1790</v>
      </c>
      <c r="B1653" t="s">
        <v>1792</v>
      </c>
      <c r="C1653" s="53"/>
      <c r="D1653" s="54"/>
      <c r="E1653" s="53"/>
      <c r="F1653" s="55"/>
      <c r="G1653" s="53"/>
      <c r="H1653" s="57"/>
      <c r="I1653" s="56"/>
      <c r="J1653" s="56"/>
      <c r="K1653" s="67"/>
      <c r="L1653" s="62">
        <v>1653</v>
      </c>
      <c r="M1653" s="62" t="b">
        <f t="shared" si="25"/>
        <v>1</v>
      </c>
      <c r="N1653" s="63"/>
    </row>
    <row r="1654" spans="1:14" x14ac:dyDescent="0.35">
      <c r="A1654" t="s">
        <v>1790</v>
      </c>
      <c r="B1654" t="s">
        <v>1793</v>
      </c>
      <c r="C1654" s="53"/>
      <c r="D1654" s="54"/>
      <c r="E1654" s="53"/>
      <c r="F1654" s="55"/>
      <c r="G1654" s="53"/>
      <c r="H1654" s="57"/>
      <c r="I1654" s="56"/>
      <c r="J1654" s="56"/>
      <c r="K1654" s="67"/>
      <c r="L1654" s="62">
        <v>1654</v>
      </c>
      <c r="M1654" s="62" t="b">
        <f t="shared" si="25"/>
        <v>1</v>
      </c>
      <c r="N1654" s="63"/>
    </row>
    <row r="1655" spans="1:14" x14ac:dyDescent="0.35">
      <c r="A1655" t="s">
        <v>1790</v>
      </c>
      <c r="B1655" t="s">
        <v>416</v>
      </c>
      <c r="C1655" s="53"/>
      <c r="D1655" s="54"/>
      <c r="E1655" s="53"/>
      <c r="F1655" s="55"/>
      <c r="G1655" s="53"/>
      <c r="H1655" s="57"/>
      <c r="I1655" s="56"/>
      <c r="J1655" s="56"/>
      <c r="K1655" s="67"/>
      <c r="L1655" s="62">
        <v>1655</v>
      </c>
      <c r="M1655" s="62" t="b">
        <f t="shared" si="25"/>
        <v>1</v>
      </c>
      <c r="N1655" s="63"/>
    </row>
    <row r="1656" spans="1:14" x14ac:dyDescent="0.35">
      <c r="A1656" t="s">
        <v>1794</v>
      </c>
      <c r="B1656" t="s">
        <v>192</v>
      </c>
      <c r="C1656" s="53"/>
      <c r="D1656" s="54"/>
      <c r="E1656" s="53"/>
      <c r="F1656" s="55"/>
      <c r="G1656" s="53"/>
      <c r="H1656" s="57"/>
      <c r="I1656" s="56"/>
      <c r="J1656" s="56"/>
      <c r="K1656" s="67"/>
      <c r="L1656" s="62">
        <v>1656</v>
      </c>
      <c r="M1656" s="62" t="b">
        <f t="shared" si="25"/>
        <v>1</v>
      </c>
      <c r="N1656" s="63"/>
    </row>
    <row r="1657" spans="1:14" x14ac:dyDescent="0.35">
      <c r="A1657" t="s">
        <v>1795</v>
      </c>
      <c r="B1657" t="s">
        <v>1796</v>
      </c>
      <c r="C1657" s="53"/>
      <c r="D1657" s="54"/>
      <c r="E1657" s="53"/>
      <c r="F1657" s="55"/>
      <c r="G1657" s="53"/>
      <c r="H1657" s="57"/>
      <c r="I1657" s="56"/>
      <c r="J1657" s="56"/>
      <c r="K1657" s="67"/>
      <c r="L1657" s="62">
        <v>1657</v>
      </c>
      <c r="M1657" s="62" t="b">
        <f t="shared" si="25"/>
        <v>1</v>
      </c>
      <c r="N1657" s="63"/>
    </row>
    <row r="1658" spans="1:14" x14ac:dyDescent="0.35">
      <c r="A1658" t="s">
        <v>1795</v>
      </c>
      <c r="B1658" t="s">
        <v>1797</v>
      </c>
      <c r="C1658" s="53"/>
      <c r="D1658" s="54"/>
      <c r="E1658" s="53"/>
      <c r="F1658" s="55"/>
      <c r="G1658" s="53"/>
      <c r="H1658" s="57"/>
      <c r="I1658" s="56"/>
      <c r="J1658" s="56"/>
      <c r="K1658" s="67"/>
      <c r="L1658" s="62">
        <v>1658</v>
      </c>
      <c r="M1658" s="62" t="b">
        <f t="shared" si="25"/>
        <v>1</v>
      </c>
      <c r="N1658" s="63"/>
    </row>
    <row r="1659" spans="1:14" x14ac:dyDescent="0.35">
      <c r="A1659" t="s">
        <v>1798</v>
      </c>
      <c r="B1659" t="s">
        <v>905</v>
      </c>
      <c r="C1659" s="53"/>
      <c r="D1659" s="54"/>
      <c r="E1659" s="53"/>
      <c r="F1659" s="55"/>
      <c r="G1659" s="53"/>
      <c r="H1659" s="57"/>
      <c r="I1659" s="56"/>
      <c r="J1659" s="56"/>
      <c r="K1659" s="67"/>
      <c r="L1659" s="62">
        <v>1659</v>
      </c>
      <c r="M1659" s="62" t="b">
        <f t="shared" si="25"/>
        <v>1</v>
      </c>
      <c r="N1659" s="63"/>
    </row>
    <row r="1660" spans="1:14" x14ac:dyDescent="0.35">
      <c r="A1660" t="s">
        <v>1798</v>
      </c>
      <c r="B1660" t="s">
        <v>1659</v>
      </c>
      <c r="C1660" s="53"/>
      <c r="D1660" s="54"/>
      <c r="E1660" s="53"/>
      <c r="F1660" s="55"/>
      <c r="G1660" s="53"/>
      <c r="H1660" s="57"/>
      <c r="I1660" s="56"/>
      <c r="J1660" s="56"/>
      <c r="K1660" s="67"/>
      <c r="L1660" s="62">
        <v>1660</v>
      </c>
      <c r="M1660" s="62" t="b">
        <f t="shared" si="25"/>
        <v>1</v>
      </c>
      <c r="N1660" s="63"/>
    </row>
    <row r="1661" spans="1:14" x14ac:dyDescent="0.35">
      <c r="A1661" t="s">
        <v>1799</v>
      </c>
      <c r="B1661" t="s">
        <v>1516</v>
      </c>
      <c r="C1661" s="53"/>
      <c r="D1661" s="54"/>
      <c r="E1661" s="53"/>
      <c r="F1661" s="55"/>
      <c r="G1661" s="53"/>
      <c r="H1661" s="57"/>
      <c r="I1661" s="56"/>
      <c r="J1661" s="56"/>
      <c r="K1661" s="67"/>
      <c r="L1661" s="62">
        <v>1661</v>
      </c>
      <c r="M1661" s="62" t="b">
        <f t="shared" si="25"/>
        <v>1</v>
      </c>
      <c r="N1661" s="63"/>
    </row>
    <row r="1662" spans="1:14" x14ac:dyDescent="0.35">
      <c r="A1662" t="s">
        <v>196</v>
      </c>
      <c r="B1662" t="s">
        <v>199</v>
      </c>
      <c r="C1662" s="53"/>
      <c r="D1662" s="54"/>
      <c r="E1662" s="53"/>
      <c r="F1662" s="55"/>
      <c r="G1662" s="53"/>
      <c r="H1662" s="57"/>
      <c r="I1662" s="56"/>
      <c r="J1662" s="56"/>
      <c r="K1662" s="67"/>
      <c r="L1662" s="62">
        <v>1662</v>
      </c>
      <c r="M1662" s="62" t="b">
        <f t="shared" si="25"/>
        <v>1</v>
      </c>
      <c r="N1662" s="63"/>
    </row>
    <row r="1663" spans="1:14" x14ac:dyDescent="0.35">
      <c r="A1663" t="s">
        <v>196</v>
      </c>
      <c r="B1663" t="s">
        <v>1720</v>
      </c>
      <c r="C1663" s="53"/>
      <c r="D1663" s="54"/>
      <c r="E1663" s="53"/>
      <c r="F1663" s="55"/>
      <c r="G1663" s="53"/>
      <c r="H1663" s="57"/>
      <c r="I1663" s="56"/>
      <c r="J1663" s="56"/>
      <c r="K1663" s="67"/>
      <c r="L1663" s="62">
        <v>1663</v>
      </c>
      <c r="M1663" s="62" t="b">
        <f t="shared" si="25"/>
        <v>1</v>
      </c>
      <c r="N1663" s="63"/>
    </row>
    <row r="1664" spans="1:14" x14ac:dyDescent="0.35">
      <c r="A1664" t="s">
        <v>196</v>
      </c>
      <c r="B1664" t="s">
        <v>198</v>
      </c>
      <c r="C1664" s="53"/>
      <c r="D1664" s="54"/>
      <c r="E1664" s="53"/>
      <c r="F1664" s="55"/>
      <c r="G1664" s="53"/>
      <c r="H1664" s="57"/>
      <c r="I1664" s="56"/>
      <c r="J1664" s="56"/>
      <c r="K1664" s="67"/>
      <c r="L1664" s="62">
        <v>1664</v>
      </c>
      <c r="M1664" s="62" t="b">
        <f t="shared" si="25"/>
        <v>1</v>
      </c>
      <c r="N1664" s="63"/>
    </row>
    <row r="1665" spans="1:14" x14ac:dyDescent="0.35">
      <c r="A1665" t="s">
        <v>196</v>
      </c>
      <c r="B1665" t="s">
        <v>312</v>
      </c>
      <c r="C1665" s="53"/>
      <c r="D1665" s="54"/>
      <c r="E1665" s="53"/>
      <c r="F1665" s="55"/>
      <c r="G1665" s="53"/>
      <c r="H1665" s="57"/>
      <c r="I1665" s="56"/>
      <c r="J1665" s="56"/>
      <c r="K1665" s="67"/>
      <c r="L1665" s="62">
        <v>1665</v>
      </c>
      <c r="M1665" s="62" t="b">
        <f t="shared" si="25"/>
        <v>1</v>
      </c>
      <c r="N1665" s="63"/>
    </row>
    <row r="1666" spans="1:14" x14ac:dyDescent="0.35">
      <c r="A1666" t="s">
        <v>196</v>
      </c>
      <c r="B1666" t="s">
        <v>227</v>
      </c>
      <c r="C1666" s="53"/>
      <c r="D1666" s="54"/>
      <c r="E1666" s="53"/>
      <c r="F1666" s="55"/>
      <c r="G1666" s="53"/>
      <c r="H1666" s="57"/>
      <c r="I1666" s="56"/>
      <c r="J1666" s="56"/>
      <c r="K1666" s="67"/>
      <c r="L1666" s="62">
        <v>1666</v>
      </c>
      <c r="M1666" s="62" t="b">
        <f t="shared" si="25"/>
        <v>1</v>
      </c>
      <c r="N1666" s="63"/>
    </row>
    <row r="1667" spans="1:14" x14ac:dyDescent="0.35">
      <c r="A1667" t="s">
        <v>1761</v>
      </c>
      <c r="B1667" t="s">
        <v>308</v>
      </c>
      <c r="C1667" s="53"/>
      <c r="D1667" s="54"/>
      <c r="E1667" s="53"/>
      <c r="F1667" s="55"/>
      <c r="G1667" s="53"/>
      <c r="H1667" s="57"/>
      <c r="I1667" s="56"/>
      <c r="J1667" s="56"/>
      <c r="K1667" s="67"/>
      <c r="L1667" s="62">
        <v>1667</v>
      </c>
      <c r="M1667" s="62" t="b">
        <f t="shared" ref="M1667:M1730" si="26" xml:space="preserve"> IF(AND(TRUE), TRUE, FALSE)</f>
        <v>1</v>
      </c>
      <c r="N1667" s="63"/>
    </row>
    <row r="1668" spans="1:14" x14ac:dyDescent="0.35">
      <c r="A1668" t="s">
        <v>1800</v>
      </c>
      <c r="B1668" t="s">
        <v>206</v>
      </c>
      <c r="C1668" s="53"/>
      <c r="D1668" s="54"/>
      <c r="E1668" s="53"/>
      <c r="F1668" s="55"/>
      <c r="G1668" s="53"/>
      <c r="H1668" s="57"/>
      <c r="I1668" s="56"/>
      <c r="J1668" s="56"/>
      <c r="K1668" s="67"/>
      <c r="L1668" s="62">
        <v>1668</v>
      </c>
      <c r="M1668" s="62" t="b">
        <f t="shared" si="26"/>
        <v>1</v>
      </c>
      <c r="N1668" s="63"/>
    </row>
    <row r="1669" spans="1:14" x14ac:dyDescent="0.35">
      <c r="A1669" t="s">
        <v>1801</v>
      </c>
      <c r="B1669" t="s">
        <v>1802</v>
      </c>
      <c r="C1669" s="53"/>
      <c r="D1669" s="54"/>
      <c r="E1669" s="53"/>
      <c r="F1669" s="55"/>
      <c r="G1669" s="53"/>
      <c r="H1669" s="57"/>
      <c r="I1669" s="56"/>
      <c r="J1669" s="56"/>
      <c r="K1669" s="67"/>
      <c r="L1669" s="62">
        <v>1669</v>
      </c>
      <c r="M1669" s="62" t="b">
        <f t="shared" si="26"/>
        <v>1</v>
      </c>
      <c r="N1669" s="63"/>
    </row>
    <row r="1670" spans="1:14" x14ac:dyDescent="0.35">
      <c r="A1670" t="s">
        <v>1578</v>
      </c>
      <c r="B1670" t="s">
        <v>1803</v>
      </c>
      <c r="C1670" s="53"/>
      <c r="D1670" s="54"/>
      <c r="E1670" s="53"/>
      <c r="F1670" s="55"/>
      <c r="G1670" s="53"/>
      <c r="H1670" s="57"/>
      <c r="I1670" s="56"/>
      <c r="J1670" s="56"/>
      <c r="K1670" s="67"/>
      <c r="L1670" s="62">
        <v>1670</v>
      </c>
      <c r="M1670" s="62" t="b">
        <f t="shared" si="26"/>
        <v>1</v>
      </c>
      <c r="N1670" s="63"/>
    </row>
    <row r="1671" spans="1:14" x14ac:dyDescent="0.35">
      <c r="A1671" t="s">
        <v>1804</v>
      </c>
      <c r="B1671" t="s">
        <v>736</v>
      </c>
      <c r="C1671" s="53"/>
      <c r="D1671" s="54"/>
      <c r="E1671" s="53"/>
      <c r="F1671" s="55"/>
      <c r="G1671" s="53"/>
      <c r="H1671" s="57"/>
      <c r="I1671" s="56"/>
      <c r="J1671" s="56"/>
      <c r="K1671" s="67"/>
      <c r="L1671" s="62">
        <v>1671</v>
      </c>
      <c r="M1671" s="62" t="b">
        <f t="shared" si="26"/>
        <v>1</v>
      </c>
      <c r="N1671" s="63"/>
    </row>
    <row r="1672" spans="1:14" x14ac:dyDescent="0.35">
      <c r="A1672" t="s">
        <v>1804</v>
      </c>
      <c r="B1672" t="s">
        <v>259</v>
      </c>
      <c r="C1672" s="53"/>
      <c r="D1672" s="54"/>
      <c r="E1672" s="53"/>
      <c r="F1672" s="55"/>
      <c r="G1672" s="53"/>
      <c r="H1672" s="57"/>
      <c r="I1672" s="56"/>
      <c r="J1672" s="56"/>
      <c r="K1672" s="67"/>
      <c r="L1672" s="62">
        <v>1672</v>
      </c>
      <c r="M1672" s="62" t="b">
        <f t="shared" si="26"/>
        <v>1</v>
      </c>
      <c r="N1672" s="63"/>
    </row>
    <row r="1673" spans="1:14" x14ac:dyDescent="0.35">
      <c r="A1673" t="s">
        <v>1805</v>
      </c>
      <c r="B1673" t="s">
        <v>1806</v>
      </c>
      <c r="C1673" s="53"/>
      <c r="D1673" s="54"/>
      <c r="E1673" s="53"/>
      <c r="F1673" s="55"/>
      <c r="G1673" s="53"/>
      <c r="H1673" s="57"/>
      <c r="I1673" s="56"/>
      <c r="J1673" s="56"/>
      <c r="K1673" s="67"/>
      <c r="L1673" s="62">
        <v>1673</v>
      </c>
      <c r="M1673" s="62" t="b">
        <f t="shared" si="26"/>
        <v>1</v>
      </c>
      <c r="N1673" s="63"/>
    </row>
    <row r="1674" spans="1:14" x14ac:dyDescent="0.35">
      <c r="A1674" t="s">
        <v>1804</v>
      </c>
      <c r="B1674" t="s">
        <v>1807</v>
      </c>
      <c r="C1674" s="53"/>
      <c r="D1674" s="54"/>
      <c r="E1674" s="53"/>
      <c r="F1674" s="55"/>
      <c r="G1674" s="53"/>
      <c r="H1674" s="57"/>
      <c r="I1674" s="56"/>
      <c r="J1674" s="56"/>
      <c r="K1674" s="67"/>
      <c r="L1674" s="62">
        <v>1674</v>
      </c>
      <c r="M1674" s="62" t="b">
        <f t="shared" si="26"/>
        <v>1</v>
      </c>
      <c r="N1674" s="63"/>
    </row>
    <row r="1675" spans="1:14" x14ac:dyDescent="0.35">
      <c r="A1675" t="s">
        <v>1656</v>
      </c>
      <c r="B1675" t="s">
        <v>1808</v>
      </c>
      <c r="C1675" s="53"/>
      <c r="D1675" s="54"/>
      <c r="E1675" s="53"/>
      <c r="F1675" s="55"/>
      <c r="G1675" s="53"/>
      <c r="H1675" s="57"/>
      <c r="I1675" s="56"/>
      <c r="J1675" s="56"/>
      <c r="K1675" s="67"/>
      <c r="L1675" s="62">
        <v>1675</v>
      </c>
      <c r="M1675" s="62" t="b">
        <f t="shared" si="26"/>
        <v>1</v>
      </c>
      <c r="N1675" s="63"/>
    </row>
    <row r="1676" spans="1:14" x14ac:dyDescent="0.35">
      <c r="A1676" t="s">
        <v>1809</v>
      </c>
      <c r="B1676" t="s">
        <v>259</v>
      </c>
      <c r="C1676" s="53"/>
      <c r="D1676" s="54"/>
      <c r="E1676" s="53"/>
      <c r="F1676" s="55"/>
      <c r="G1676" s="53"/>
      <c r="H1676" s="57"/>
      <c r="I1676" s="56"/>
      <c r="J1676" s="56"/>
      <c r="K1676" s="67"/>
      <c r="L1676" s="62">
        <v>1676</v>
      </c>
      <c r="M1676" s="62" t="b">
        <f t="shared" si="26"/>
        <v>1</v>
      </c>
      <c r="N1676" s="63"/>
    </row>
    <row r="1677" spans="1:14" x14ac:dyDescent="0.35">
      <c r="A1677" t="s">
        <v>1810</v>
      </c>
      <c r="B1677" t="s">
        <v>496</v>
      </c>
      <c r="C1677" s="53"/>
      <c r="D1677" s="54"/>
      <c r="E1677" s="53"/>
      <c r="F1677" s="55"/>
      <c r="G1677" s="53"/>
      <c r="H1677" s="57"/>
      <c r="I1677" s="56"/>
      <c r="J1677" s="56"/>
      <c r="K1677" s="67"/>
      <c r="L1677" s="62">
        <v>1677</v>
      </c>
      <c r="M1677" s="62" t="b">
        <f t="shared" si="26"/>
        <v>1</v>
      </c>
      <c r="N1677" s="63"/>
    </row>
    <row r="1678" spans="1:14" x14ac:dyDescent="0.35">
      <c r="A1678" t="s">
        <v>1811</v>
      </c>
      <c r="B1678" t="s">
        <v>1812</v>
      </c>
      <c r="C1678" s="53"/>
      <c r="D1678" s="54"/>
      <c r="E1678" s="53"/>
      <c r="F1678" s="55"/>
      <c r="G1678" s="53"/>
      <c r="H1678" s="57"/>
      <c r="I1678" s="56"/>
      <c r="J1678" s="56"/>
      <c r="K1678" s="67"/>
      <c r="L1678" s="62">
        <v>1678</v>
      </c>
      <c r="M1678" s="62" t="b">
        <f t="shared" si="26"/>
        <v>1</v>
      </c>
      <c r="N1678" s="63"/>
    </row>
    <row r="1679" spans="1:14" x14ac:dyDescent="0.35">
      <c r="A1679" t="s">
        <v>1811</v>
      </c>
      <c r="B1679" t="s">
        <v>721</v>
      </c>
      <c r="C1679" s="53"/>
      <c r="D1679" s="54"/>
      <c r="E1679" s="53"/>
      <c r="F1679" s="55"/>
      <c r="G1679" s="53"/>
      <c r="H1679" s="57"/>
      <c r="I1679" s="56"/>
      <c r="J1679" s="56"/>
      <c r="K1679" s="67"/>
      <c r="L1679" s="62">
        <v>1679</v>
      </c>
      <c r="M1679" s="62" t="b">
        <f t="shared" si="26"/>
        <v>1</v>
      </c>
      <c r="N1679" s="63"/>
    </row>
    <row r="1680" spans="1:14" x14ac:dyDescent="0.35">
      <c r="A1680" t="s">
        <v>1811</v>
      </c>
      <c r="B1680" t="s">
        <v>312</v>
      </c>
      <c r="C1680" s="53"/>
      <c r="D1680" s="54"/>
      <c r="E1680" s="53"/>
      <c r="F1680" s="55"/>
      <c r="G1680" s="53"/>
      <c r="H1680" s="57"/>
      <c r="I1680" s="56"/>
      <c r="J1680" s="56"/>
      <c r="K1680" s="67"/>
      <c r="L1680" s="62">
        <v>1680</v>
      </c>
      <c r="M1680" s="62" t="b">
        <f t="shared" si="26"/>
        <v>1</v>
      </c>
      <c r="N1680" s="63"/>
    </row>
    <row r="1681" spans="1:14" x14ac:dyDescent="0.35">
      <c r="A1681" t="s">
        <v>1811</v>
      </c>
      <c r="B1681" t="s">
        <v>339</v>
      </c>
      <c r="C1681" s="53"/>
      <c r="D1681" s="54"/>
      <c r="E1681" s="53"/>
      <c r="F1681" s="55"/>
      <c r="G1681" s="53"/>
      <c r="H1681" s="57"/>
      <c r="I1681" s="56"/>
      <c r="J1681" s="56"/>
      <c r="K1681" s="67"/>
      <c r="L1681" s="62">
        <v>1681</v>
      </c>
      <c r="M1681" s="62" t="b">
        <f t="shared" si="26"/>
        <v>1</v>
      </c>
      <c r="N1681" s="63"/>
    </row>
    <row r="1682" spans="1:14" x14ac:dyDescent="0.35">
      <c r="A1682" t="s">
        <v>1811</v>
      </c>
      <c r="B1682" t="s">
        <v>259</v>
      </c>
      <c r="C1682" s="53"/>
      <c r="D1682" s="54"/>
      <c r="E1682" s="53"/>
      <c r="F1682" s="55"/>
      <c r="G1682" s="53"/>
      <c r="H1682" s="57"/>
      <c r="I1682" s="56"/>
      <c r="J1682" s="56"/>
      <c r="K1682" s="67"/>
      <c r="L1682" s="62">
        <v>1682</v>
      </c>
      <c r="M1682" s="62" t="b">
        <f t="shared" si="26"/>
        <v>1</v>
      </c>
      <c r="N1682" s="63"/>
    </row>
    <row r="1683" spans="1:14" x14ac:dyDescent="0.35">
      <c r="A1683" t="s">
        <v>1813</v>
      </c>
      <c r="B1683" t="s">
        <v>1814</v>
      </c>
      <c r="C1683" s="53"/>
      <c r="D1683" s="54"/>
      <c r="E1683" s="53"/>
      <c r="F1683" s="55"/>
      <c r="G1683" s="53"/>
      <c r="H1683" s="57"/>
      <c r="I1683" s="56"/>
      <c r="J1683" s="56"/>
      <c r="K1683" s="67"/>
      <c r="L1683" s="62">
        <v>1683</v>
      </c>
      <c r="M1683" s="62" t="b">
        <f t="shared" si="26"/>
        <v>1</v>
      </c>
      <c r="N1683" s="63"/>
    </row>
    <row r="1684" spans="1:14" x14ac:dyDescent="0.35">
      <c r="A1684" t="s">
        <v>1813</v>
      </c>
      <c r="B1684" t="s">
        <v>1815</v>
      </c>
      <c r="C1684" s="53"/>
      <c r="D1684" s="54"/>
      <c r="E1684" s="53"/>
      <c r="F1684" s="55"/>
      <c r="G1684" s="53"/>
      <c r="H1684" s="57"/>
      <c r="I1684" s="56"/>
      <c r="J1684" s="56"/>
      <c r="K1684" s="67"/>
      <c r="L1684" s="62">
        <v>1684</v>
      </c>
      <c r="M1684" s="62" t="b">
        <f t="shared" si="26"/>
        <v>1</v>
      </c>
      <c r="N1684" s="63"/>
    </row>
    <row r="1685" spans="1:14" x14ac:dyDescent="0.35">
      <c r="A1685" t="s">
        <v>1813</v>
      </c>
      <c r="B1685" t="s">
        <v>1816</v>
      </c>
      <c r="C1685" s="53"/>
      <c r="D1685" s="54"/>
      <c r="E1685" s="53"/>
      <c r="F1685" s="55"/>
      <c r="G1685" s="53"/>
      <c r="H1685" s="57"/>
      <c r="I1685" s="56"/>
      <c r="J1685" s="56"/>
      <c r="K1685" s="67"/>
      <c r="L1685" s="62">
        <v>1685</v>
      </c>
      <c r="M1685" s="62" t="b">
        <f t="shared" si="26"/>
        <v>1</v>
      </c>
      <c r="N1685" s="63"/>
    </row>
    <row r="1686" spans="1:14" x14ac:dyDescent="0.35">
      <c r="A1686" t="s">
        <v>1813</v>
      </c>
      <c r="B1686" t="s">
        <v>1817</v>
      </c>
      <c r="C1686" s="53"/>
      <c r="D1686" s="54"/>
      <c r="E1686" s="53"/>
      <c r="F1686" s="55"/>
      <c r="G1686" s="53"/>
      <c r="H1686" s="57"/>
      <c r="I1686" s="56"/>
      <c r="J1686" s="56"/>
      <c r="K1686" s="67"/>
      <c r="L1686" s="62">
        <v>1686</v>
      </c>
      <c r="M1686" s="62" t="b">
        <f t="shared" si="26"/>
        <v>1</v>
      </c>
      <c r="N1686" s="63"/>
    </row>
    <row r="1687" spans="1:14" x14ac:dyDescent="0.35">
      <c r="A1687" t="s">
        <v>1813</v>
      </c>
      <c r="B1687" t="s">
        <v>1818</v>
      </c>
      <c r="C1687" s="53"/>
      <c r="D1687" s="54"/>
      <c r="E1687" s="53"/>
      <c r="F1687" s="55"/>
      <c r="G1687" s="53"/>
      <c r="H1687" s="57"/>
      <c r="I1687" s="56"/>
      <c r="J1687" s="56"/>
      <c r="K1687" s="67"/>
      <c r="L1687" s="62">
        <v>1687</v>
      </c>
      <c r="M1687" s="62" t="b">
        <f t="shared" si="26"/>
        <v>1</v>
      </c>
      <c r="N1687" s="63"/>
    </row>
    <row r="1688" spans="1:14" x14ac:dyDescent="0.35">
      <c r="A1688" t="s">
        <v>1800</v>
      </c>
      <c r="B1688" t="s">
        <v>1819</v>
      </c>
      <c r="C1688" s="53"/>
      <c r="D1688" s="54"/>
      <c r="E1688" s="53"/>
      <c r="F1688" s="55"/>
      <c r="G1688" s="53"/>
      <c r="H1688" s="57"/>
      <c r="I1688" s="56"/>
      <c r="J1688" s="56"/>
      <c r="K1688" s="67"/>
      <c r="L1688" s="62">
        <v>1688</v>
      </c>
      <c r="M1688" s="62" t="b">
        <f t="shared" si="26"/>
        <v>1</v>
      </c>
      <c r="N1688" s="63"/>
    </row>
    <row r="1689" spans="1:14" x14ac:dyDescent="0.35">
      <c r="A1689" t="s">
        <v>1800</v>
      </c>
      <c r="B1689" t="s">
        <v>765</v>
      </c>
      <c r="C1689" s="53"/>
      <c r="D1689" s="54"/>
      <c r="E1689" s="53"/>
      <c r="F1689" s="55"/>
      <c r="G1689" s="53"/>
      <c r="H1689" s="57"/>
      <c r="I1689" s="56"/>
      <c r="J1689" s="56"/>
      <c r="K1689" s="67"/>
      <c r="L1689" s="62">
        <v>1689</v>
      </c>
      <c r="M1689" s="62" t="b">
        <f t="shared" si="26"/>
        <v>1</v>
      </c>
      <c r="N1689" s="63"/>
    </row>
    <row r="1690" spans="1:14" x14ac:dyDescent="0.35">
      <c r="A1690" t="s">
        <v>1820</v>
      </c>
      <c r="B1690" t="s">
        <v>1821</v>
      </c>
      <c r="C1690" s="53"/>
      <c r="D1690" s="54"/>
      <c r="E1690" s="53"/>
      <c r="F1690" s="55"/>
      <c r="G1690" s="53"/>
      <c r="H1690" s="57"/>
      <c r="I1690" s="56"/>
      <c r="J1690" s="56"/>
      <c r="K1690" s="67"/>
      <c r="L1690" s="62">
        <v>1690</v>
      </c>
      <c r="M1690" s="62" t="b">
        <f t="shared" si="26"/>
        <v>1</v>
      </c>
      <c r="N1690" s="63"/>
    </row>
    <row r="1691" spans="1:14" x14ac:dyDescent="0.35">
      <c r="A1691" t="s">
        <v>1820</v>
      </c>
      <c r="B1691" t="s">
        <v>1822</v>
      </c>
      <c r="C1691" s="53"/>
      <c r="D1691" s="54"/>
      <c r="E1691" s="53"/>
      <c r="F1691" s="55"/>
      <c r="G1691" s="53"/>
      <c r="H1691" s="57"/>
      <c r="I1691" s="56"/>
      <c r="J1691" s="56"/>
      <c r="K1691" s="67"/>
      <c r="L1691" s="62">
        <v>1691</v>
      </c>
      <c r="M1691" s="62" t="b">
        <f t="shared" si="26"/>
        <v>1</v>
      </c>
      <c r="N1691" s="63"/>
    </row>
    <row r="1692" spans="1:14" x14ac:dyDescent="0.35">
      <c r="A1692" t="s">
        <v>1823</v>
      </c>
      <c r="B1692" t="s">
        <v>192</v>
      </c>
      <c r="C1692" s="53"/>
      <c r="D1692" s="54"/>
      <c r="E1692" s="53"/>
      <c r="F1692" s="55"/>
      <c r="G1692" s="53"/>
      <c r="H1692" s="57"/>
      <c r="I1692" s="56"/>
      <c r="J1692" s="56"/>
      <c r="K1692" s="67"/>
      <c r="L1692" s="62">
        <v>1692</v>
      </c>
      <c r="M1692" s="62" t="b">
        <f t="shared" si="26"/>
        <v>1</v>
      </c>
      <c r="N1692" s="63"/>
    </row>
    <row r="1693" spans="1:14" x14ac:dyDescent="0.35">
      <c r="A1693" t="s">
        <v>1824</v>
      </c>
      <c r="B1693" t="s">
        <v>1825</v>
      </c>
      <c r="C1693" s="53"/>
      <c r="D1693" s="54"/>
      <c r="E1693" s="53"/>
      <c r="F1693" s="55"/>
      <c r="G1693" s="53"/>
      <c r="H1693" s="57"/>
      <c r="I1693" s="56"/>
      <c r="J1693" s="56"/>
      <c r="K1693" s="67"/>
      <c r="L1693" s="62">
        <v>1693</v>
      </c>
      <c r="M1693" s="62" t="b">
        <f t="shared" si="26"/>
        <v>1</v>
      </c>
      <c r="N1693" s="63"/>
    </row>
    <row r="1694" spans="1:14" x14ac:dyDescent="0.35">
      <c r="A1694" t="s">
        <v>1826</v>
      </c>
      <c r="B1694" t="s">
        <v>1827</v>
      </c>
      <c r="C1694" s="53"/>
      <c r="D1694" s="54"/>
      <c r="E1694" s="53"/>
      <c r="F1694" s="55"/>
      <c r="G1694" s="53"/>
      <c r="H1694" s="57"/>
      <c r="I1694" s="56"/>
      <c r="J1694" s="56"/>
      <c r="K1694" s="67"/>
      <c r="L1694" s="62">
        <v>1694</v>
      </c>
      <c r="M1694" s="62" t="b">
        <f t="shared" si="26"/>
        <v>1</v>
      </c>
      <c r="N1694" s="63"/>
    </row>
    <row r="1695" spans="1:14" x14ac:dyDescent="0.35">
      <c r="A1695" t="s">
        <v>1811</v>
      </c>
      <c r="B1695" t="s">
        <v>1828</v>
      </c>
      <c r="C1695" s="53"/>
      <c r="D1695" s="54"/>
      <c r="E1695" s="53"/>
      <c r="F1695" s="55"/>
      <c r="G1695" s="53"/>
      <c r="H1695" s="57"/>
      <c r="I1695" s="56"/>
      <c r="J1695" s="56"/>
      <c r="K1695" s="67"/>
      <c r="L1695" s="62">
        <v>1695</v>
      </c>
      <c r="M1695" s="62" t="b">
        <f t="shared" si="26"/>
        <v>1</v>
      </c>
      <c r="N1695" s="63"/>
    </row>
    <row r="1696" spans="1:14" x14ac:dyDescent="0.35">
      <c r="A1696" t="s">
        <v>1589</v>
      </c>
      <c r="B1696" t="s">
        <v>1829</v>
      </c>
      <c r="C1696" s="53"/>
      <c r="D1696" s="54"/>
      <c r="E1696" s="53"/>
      <c r="F1696" s="55"/>
      <c r="G1696" s="53"/>
      <c r="H1696" s="57"/>
      <c r="I1696" s="56"/>
      <c r="J1696" s="56"/>
      <c r="K1696" s="67"/>
      <c r="L1696" s="62">
        <v>1696</v>
      </c>
      <c r="M1696" s="62" t="b">
        <f t="shared" si="26"/>
        <v>1</v>
      </c>
      <c r="N1696" s="63"/>
    </row>
    <row r="1697" spans="1:14" x14ac:dyDescent="0.35">
      <c r="A1697" t="s">
        <v>1830</v>
      </c>
      <c r="B1697" t="s">
        <v>1831</v>
      </c>
      <c r="C1697" s="53"/>
      <c r="D1697" s="54"/>
      <c r="E1697" s="53"/>
      <c r="F1697" s="55"/>
      <c r="G1697" s="53"/>
      <c r="H1697" s="57"/>
      <c r="I1697" s="56"/>
      <c r="J1697" s="56"/>
      <c r="K1697" s="67"/>
      <c r="L1697" s="62">
        <v>1697</v>
      </c>
      <c r="M1697" s="62" t="b">
        <f t="shared" si="26"/>
        <v>1</v>
      </c>
      <c r="N1697" s="63"/>
    </row>
    <row r="1698" spans="1:14" x14ac:dyDescent="0.35">
      <c r="A1698" t="s">
        <v>1832</v>
      </c>
      <c r="B1698" t="s">
        <v>1833</v>
      </c>
      <c r="C1698" s="53"/>
      <c r="D1698" s="54"/>
      <c r="E1698" s="53"/>
      <c r="F1698" s="55"/>
      <c r="G1698" s="53"/>
      <c r="H1698" s="57"/>
      <c r="I1698" s="56"/>
      <c r="J1698" s="56"/>
      <c r="K1698" s="67"/>
      <c r="L1698" s="62">
        <v>1698</v>
      </c>
      <c r="M1698" s="62" t="b">
        <f t="shared" si="26"/>
        <v>1</v>
      </c>
      <c r="N1698" s="63"/>
    </row>
    <row r="1699" spans="1:14" x14ac:dyDescent="0.35">
      <c r="A1699" t="s">
        <v>1834</v>
      </c>
      <c r="B1699" t="s">
        <v>192</v>
      </c>
      <c r="C1699" s="53"/>
      <c r="D1699" s="54"/>
      <c r="E1699" s="53"/>
      <c r="F1699" s="55"/>
      <c r="G1699" s="53"/>
      <c r="H1699" s="57"/>
      <c r="I1699" s="56"/>
      <c r="J1699" s="56"/>
      <c r="K1699" s="67"/>
      <c r="L1699" s="62">
        <v>1699</v>
      </c>
      <c r="M1699" s="62" t="b">
        <f t="shared" si="26"/>
        <v>1</v>
      </c>
      <c r="N1699" s="63"/>
    </row>
    <row r="1700" spans="1:14" x14ac:dyDescent="0.35">
      <c r="A1700" t="s">
        <v>1835</v>
      </c>
      <c r="B1700" t="s">
        <v>736</v>
      </c>
      <c r="C1700" s="53"/>
      <c r="D1700" s="54"/>
      <c r="E1700" s="53"/>
      <c r="F1700" s="55"/>
      <c r="G1700" s="53"/>
      <c r="H1700" s="57"/>
      <c r="I1700" s="56"/>
      <c r="J1700" s="56"/>
      <c r="K1700" s="67"/>
      <c r="L1700" s="62">
        <v>1700</v>
      </c>
      <c r="M1700" s="62" t="b">
        <f t="shared" si="26"/>
        <v>1</v>
      </c>
      <c r="N1700" s="63"/>
    </row>
    <row r="1701" spans="1:14" x14ac:dyDescent="0.35">
      <c r="A1701" t="s">
        <v>1836</v>
      </c>
      <c r="B1701" t="s">
        <v>1837</v>
      </c>
      <c r="C1701" s="53"/>
      <c r="D1701" s="54"/>
      <c r="E1701" s="53"/>
      <c r="F1701" s="55"/>
      <c r="G1701" s="53"/>
      <c r="H1701" s="57"/>
      <c r="I1701" s="56"/>
      <c r="J1701" s="56"/>
      <c r="K1701" s="67"/>
      <c r="L1701" s="62">
        <v>1701</v>
      </c>
      <c r="M1701" s="62" t="b">
        <f t="shared" si="26"/>
        <v>1</v>
      </c>
      <c r="N1701" s="63"/>
    </row>
    <row r="1702" spans="1:14" x14ac:dyDescent="0.35">
      <c r="A1702" t="s">
        <v>1838</v>
      </c>
      <c r="B1702" t="s">
        <v>1839</v>
      </c>
      <c r="C1702" s="53"/>
      <c r="D1702" s="54"/>
      <c r="E1702" s="53"/>
      <c r="F1702" s="55"/>
      <c r="G1702" s="53"/>
      <c r="H1702" s="57"/>
      <c r="I1702" s="56"/>
      <c r="J1702" s="56"/>
      <c r="K1702" s="67"/>
      <c r="L1702" s="62">
        <v>1702</v>
      </c>
      <c r="M1702" s="62" t="b">
        <f t="shared" si="26"/>
        <v>1</v>
      </c>
      <c r="N1702" s="63"/>
    </row>
    <row r="1703" spans="1:14" x14ac:dyDescent="0.35">
      <c r="A1703" t="s">
        <v>1836</v>
      </c>
      <c r="B1703" t="s">
        <v>252</v>
      </c>
      <c r="C1703" s="53"/>
      <c r="D1703" s="54"/>
      <c r="E1703" s="53"/>
      <c r="F1703" s="55"/>
      <c r="G1703" s="53"/>
      <c r="H1703" s="57"/>
      <c r="I1703" s="56"/>
      <c r="J1703" s="56"/>
      <c r="K1703" s="67"/>
      <c r="L1703" s="62">
        <v>1703</v>
      </c>
      <c r="M1703" s="62" t="b">
        <f t="shared" si="26"/>
        <v>1</v>
      </c>
      <c r="N1703" s="63"/>
    </row>
    <row r="1704" spans="1:14" x14ac:dyDescent="0.35">
      <c r="A1704" t="s">
        <v>1840</v>
      </c>
      <c r="B1704" t="s">
        <v>192</v>
      </c>
      <c r="C1704" s="53"/>
      <c r="D1704" s="54"/>
      <c r="E1704" s="53"/>
      <c r="F1704" s="55"/>
      <c r="G1704" s="53"/>
      <c r="H1704" s="57"/>
      <c r="I1704" s="56"/>
      <c r="J1704" s="56"/>
      <c r="K1704" s="67"/>
      <c r="L1704" s="62">
        <v>1704</v>
      </c>
      <c r="M1704" s="62" t="b">
        <f t="shared" si="26"/>
        <v>1</v>
      </c>
      <c r="N1704" s="63"/>
    </row>
    <row r="1705" spans="1:14" x14ac:dyDescent="0.35">
      <c r="A1705" t="s">
        <v>1840</v>
      </c>
      <c r="B1705" t="s">
        <v>1841</v>
      </c>
      <c r="C1705" s="53"/>
      <c r="D1705" s="54"/>
      <c r="E1705" s="53"/>
      <c r="F1705" s="55"/>
      <c r="G1705" s="53"/>
      <c r="H1705" s="57"/>
      <c r="I1705" s="56"/>
      <c r="J1705" s="56"/>
      <c r="K1705" s="67"/>
      <c r="L1705" s="62">
        <v>1705</v>
      </c>
      <c r="M1705" s="62" t="b">
        <f t="shared" si="26"/>
        <v>1</v>
      </c>
      <c r="N1705" s="63"/>
    </row>
    <row r="1706" spans="1:14" x14ac:dyDescent="0.35">
      <c r="A1706" t="s">
        <v>602</v>
      </c>
      <c r="B1706" t="s">
        <v>1842</v>
      </c>
      <c r="C1706" s="53"/>
      <c r="D1706" s="54"/>
      <c r="E1706" s="53"/>
      <c r="F1706" s="55"/>
      <c r="G1706" s="53"/>
      <c r="H1706" s="57"/>
      <c r="I1706" s="56"/>
      <c r="J1706" s="56"/>
      <c r="K1706" s="67"/>
      <c r="L1706" s="62">
        <v>1706</v>
      </c>
      <c r="M1706" s="62" t="b">
        <f t="shared" si="26"/>
        <v>1</v>
      </c>
      <c r="N1706" s="63"/>
    </row>
    <row r="1707" spans="1:14" x14ac:dyDescent="0.35">
      <c r="A1707" t="s">
        <v>602</v>
      </c>
      <c r="B1707" t="s">
        <v>1843</v>
      </c>
      <c r="C1707" s="53"/>
      <c r="D1707" s="54"/>
      <c r="E1707" s="53"/>
      <c r="F1707" s="55"/>
      <c r="G1707" s="53"/>
      <c r="H1707" s="57"/>
      <c r="I1707" s="56"/>
      <c r="J1707" s="56"/>
      <c r="K1707" s="67"/>
      <c r="L1707" s="62">
        <v>1707</v>
      </c>
      <c r="M1707" s="62" t="b">
        <f t="shared" si="26"/>
        <v>1</v>
      </c>
      <c r="N1707" s="63"/>
    </row>
    <row r="1708" spans="1:14" x14ac:dyDescent="0.35">
      <c r="A1708" t="s">
        <v>1844</v>
      </c>
      <c r="B1708" t="s">
        <v>1845</v>
      </c>
      <c r="C1708" s="53"/>
      <c r="D1708" s="54"/>
      <c r="E1708" s="53"/>
      <c r="F1708" s="55"/>
      <c r="G1708" s="53"/>
      <c r="H1708" s="57"/>
      <c r="I1708" s="56"/>
      <c r="J1708" s="56"/>
      <c r="K1708" s="67"/>
      <c r="L1708" s="62">
        <v>1708</v>
      </c>
      <c r="M1708" s="62" t="b">
        <f t="shared" si="26"/>
        <v>1</v>
      </c>
      <c r="N1708" s="63"/>
    </row>
    <row r="1709" spans="1:14" x14ac:dyDescent="0.35">
      <c r="A1709" t="s">
        <v>1844</v>
      </c>
      <c r="B1709" t="s">
        <v>339</v>
      </c>
      <c r="C1709" s="53"/>
      <c r="D1709" s="54"/>
      <c r="E1709" s="53"/>
      <c r="F1709" s="55"/>
      <c r="G1709" s="53"/>
      <c r="H1709" s="57"/>
      <c r="I1709" s="56"/>
      <c r="J1709" s="56"/>
      <c r="K1709" s="67"/>
      <c r="L1709" s="62">
        <v>1709</v>
      </c>
      <c r="M1709" s="62" t="b">
        <f t="shared" si="26"/>
        <v>1</v>
      </c>
      <c r="N1709" s="63"/>
    </row>
    <row r="1710" spans="1:14" x14ac:dyDescent="0.35">
      <c r="A1710" t="s">
        <v>1846</v>
      </c>
      <c r="B1710" t="s">
        <v>1847</v>
      </c>
      <c r="C1710" s="53"/>
      <c r="D1710" s="54"/>
      <c r="E1710" s="53"/>
      <c r="F1710" s="55"/>
      <c r="G1710" s="53"/>
      <c r="H1710" s="57"/>
      <c r="I1710" s="56"/>
      <c r="J1710" s="56"/>
      <c r="K1710" s="67"/>
      <c r="L1710" s="62">
        <v>1710</v>
      </c>
      <c r="M1710" s="62" t="b">
        <f t="shared" si="26"/>
        <v>1</v>
      </c>
      <c r="N1710" s="63"/>
    </row>
    <row r="1711" spans="1:14" x14ac:dyDescent="0.35">
      <c r="A1711" t="s">
        <v>1846</v>
      </c>
      <c r="B1711" t="s">
        <v>1848</v>
      </c>
      <c r="C1711" s="53"/>
      <c r="D1711" s="54"/>
      <c r="E1711" s="53"/>
      <c r="F1711" s="55"/>
      <c r="G1711" s="53"/>
      <c r="H1711" s="57"/>
      <c r="I1711" s="56"/>
      <c r="J1711" s="56"/>
      <c r="K1711" s="67"/>
      <c r="L1711" s="62">
        <v>1711</v>
      </c>
      <c r="M1711" s="62" t="b">
        <f t="shared" si="26"/>
        <v>1</v>
      </c>
      <c r="N1711" s="63"/>
    </row>
    <row r="1712" spans="1:14" x14ac:dyDescent="0.35">
      <c r="A1712" t="s">
        <v>1849</v>
      </c>
      <c r="B1712" t="s">
        <v>1850</v>
      </c>
      <c r="C1712" s="53"/>
      <c r="D1712" s="54"/>
      <c r="E1712" s="53"/>
      <c r="F1712" s="55"/>
      <c r="G1712" s="53"/>
      <c r="H1712" s="57"/>
      <c r="I1712" s="56"/>
      <c r="J1712" s="56"/>
      <c r="K1712" s="67"/>
      <c r="L1712" s="62">
        <v>1712</v>
      </c>
      <c r="M1712" s="62" t="b">
        <f t="shared" si="26"/>
        <v>1</v>
      </c>
      <c r="N1712" s="63"/>
    </row>
    <row r="1713" spans="1:14" x14ac:dyDescent="0.35">
      <c r="A1713" t="s">
        <v>1849</v>
      </c>
      <c r="B1713" t="s">
        <v>1851</v>
      </c>
      <c r="C1713" s="53"/>
      <c r="D1713" s="54"/>
      <c r="E1713" s="53"/>
      <c r="F1713" s="55"/>
      <c r="G1713" s="53"/>
      <c r="H1713" s="57"/>
      <c r="I1713" s="56"/>
      <c r="J1713" s="56"/>
      <c r="K1713" s="67"/>
      <c r="L1713" s="62">
        <v>1713</v>
      </c>
      <c r="M1713" s="62" t="b">
        <f t="shared" si="26"/>
        <v>1</v>
      </c>
      <c r="N1713" s="63"/>
    </row>
    <row r="1714" spans="1:14" x14ac:dyDescent="0.35">
      <c r="A1714" t="s">
        <v>1852</v>
      </c>
      <c r="B1714" t="s">
        <v>192</v>
      </c>
      <c r="C1714" s="53"/>
      <c r="D1714" s="54"/>
      <c r="E1714" s="53"/>
      <c r="F1714" s="55"/>
      <c r="G1714" s="53"/>
      <c r="H1714" s="57"/>
      <c r="I1714" s="56"/>
      <c r="J1714" s="56"/>
      <c r="K1714" s="67"/>
      <c r="L1714" s="62">
        <v>1714</v>
      </c>
      <c r="M1714" s="62" t="b">
        <f t="shared" si="26"/>
        <v>1</v>
      </c>
      <c r="N1714" s="63"/>
    </row>
    <row r="1715" spans="1:14" x14ac:dyDescent="0.35">
      <c r="A1715" t="s">
        <v>1853</v>
      </c>
      <c r="B1715" t="s">
        <v>1854</v>
      </c>
      <c r="C1715" s="53"/>
      <c r="D1715" s="54"/>
      <c r="E1715" s="53"/>
      <c r="F1715" s="55"/>
      <c r="G1715" s="53"/>
      <c r="H1715" s="57"/>
      <c r="I1715" s="56"/>
      <c r="J1715" s="56"/>
      <c r="K1715" s="67"/>
      <c r="L1715" s="62">
        <v>1715</v>
      </c>
      <c r="M1715" s="62" t="b">
        <f t="shared" si="26"/>
        <v>1</v>
      </c>
      <c r="N1715" s="63"/>
    </row>
    <row r="1716" spans="1:14" x14ac:dyDescent="0.35">
      <c r="A1716" t="s">
        <v>1853</v>
      </c>
      <c r="B1716" t="s">
        <v>1855</v>
      </c>
      <c r="C1716" s="53"/>
      <c r="D1716" s="54"/>
      <c r="E1716" s="53"/>
      <c r="F1716" s="55"/>
      <c r="G1716" s="53"/>
      <c r="H1716" s="57"/>
      <c r="I1716" s="56"/>
      <c r="J1716" s="56"/>
      <c r="K1716" s="67"/>
      <c r="L1716" s="62">
        <v>1716</v>
      </c>
      <c r="M1716" s="62" t="b">
        <f t="shared" si="26"/>
        <v>1</v>
      </c>
      <c r="N1716" s="63"/>
    </row>
    <row r="1717" spans="1:14" x14ac:dyDescent="0.35">
      <c r="A1717" t="s">
        <v>1853</v>
      </c>
      <c r="B1717" t="s">
        <v>1856</v>
      </c>
      <c r="C1717" s="53"/>
      <c r="D1717" s="54"/>
      <c r="E1717" s="53"/>
      <c r="F1717" s="55"/>
      <c r="G1717" s="53"/>
      <c r="H1717" s="57"/>
      <c r="I1717" s="56"/>
      <c r="J1717" s="56"/>
      <c r="K1717" s="67"/>
      <c r="L1717" s="62">
        <v>1717</v>
      </c>
      <c r="M1717" s="62" t="b">
        <f t="shared" si="26"/>
        <v>1</v>
      </c>
      <c r="N1717" s="63"/>
    </row>
    <row r="1718" spans="1:14" x14ac:dyDescent="0.35">
      <c r="A1718" t="s">
        <v>1853</v>
      </c>
      <c r="B1718" t="s">
        <v>1857</v>
      </c>
      <c r="C1718" s="53"/>
      <c r="D1718" s="54"/>
      <c r="E1718" s="53"/>
      <c r="F1718" s="55"/>
      <c r="G1718" s="53"/>
      <c r="H1718" s="57"/>
      <c r="I1718" s="56"/>
      <c r="J1718" s="56"/>
      <c r="K1718" s="67"/>
      <c r="L1718" s="62">
        <v>1718</v>
      </c>
      <c r="M1718" s="62" t="b">
        <f t="shared" si="26"/>
        <v>1</v>
      </c>
      <c r="N1718" s="63"/>
    </row>
    <row r="1719" spans="1:14" x14ac:dyDescent="0.35">
      <c r="A1719" t="s">
        <v>1853</v>
      </c>
      <c r="B1719" t="s">
        <v>1858</v>
      </c>
      <c r="C1719" s="53"/>
      <c r="D1719" s="54"/>
      <c r="E1719" s="53"/>
      <c r="F1719" s="55"/>
      <c r="G1719" s="53"/>
      <c r="H1719" s="57"/>
      <c r="I1719" s="56"/>
      <c r="J1719" s="56"/>
      <c r="K1719" s="67"/>
      <c r="L1719" s="62">
        <v>1719</v>
      </c>
      <c r="M1719" s="62" t="b">
        <f t="shared" si="26"/>
        <v>1</v>
      </c>
      <c r="N1719" s="63"/>
    </row>
    <row r="1720" spans="1:14" x14ac:dyDescent="0.35">
      <c r="A1720" t="s">
        <v>334</v>
      </c>
      <c r="B1720" t="s">
        <v>333</v>
      </c>
      <c r="C1720" s="53"/>
      <c r="D1720" s="54"/>
      <c r="E1720" s="53"/>
      <c r="F1720" s="55"/>
      <c r="G1720" s="53"/>
      <c r="H1720" s="57"/>
      <c r="I1720" s="56"/>
      <c r="J1720" s="56"/>
      <c r="K1720" s="67"/>
      <c r="L1720" s="62">
        <v>1720</v>
      </c>
      <c r="M1720" s="62" t="b">
        <f t="shared" si="26"/>
        <v>1</v>
      </c>
      <c r="N1720" s="63"/>
    </row>
    <row r="1721" spans="1:14" x14ac:dyDescent="0.35">
      <c r="A1721" t="s">
        <v>1859</v>
      </c>
      <c r="B1721" t="s">
        <v>1860</v>
      </c>
      <c r="C1721" s="53"/>
      <c r="D1721" s="54"/>
      <c r="E1721" s="53"/>
      <c r="F1721" s="55"/>
      <c r="G1721" s="53"/>
      <c r="H1721" s="57"/>
      <c r="I1721" s="56"/>
      <c r="J1721" s="56"/>
      <c r="K1721" s="67"/>
      <c r="L1721" s="62">
        <v>1721</v>
      </c>
      <c r="M1721" s="62" t="b">
        <f t="shared" si="26"/>
        <v>1</v>
      </c>
      <c r="N1721" s="63"/>
    </row>
    <row r="1722" spans="1:14" x14ac:dyDescent="0.35">
      <c r="A1722" t="s">
        <v>1859</v>
      </c>
      <c r="B1722" t="s">
        <v>1861</v>
      </c>
      <c r="C1722" s="53"/>
      <c r="D1722" s="54"/>
      <c r="E1722" s="53"/>
      <c r="F1722" s="55"/>
      <c r="G1722" s="53"/>
      <c r="H1722" s="57"/>
      <c r="I1722" s="56"/>
      <c r="J1722" s="56"/>
      <c r="K1722" s="67"/>
      <c r="L1722" s="62">
        <v>1722</v>
      </c>
      <c r="M1722" s="62" t="b">
        <f t="shared" si="26"/>
        <v>1</v>
      </c>
      <c r="N1722" s="63"/>
    </row>
    <row r="1723" spans="1:14" x14ac:dyDescent="0.35">
      <c r="A1723" t="s">
        <v>1355</v>
      </c>
      <c r="B1723" t="s">
        <v>1045</v>
      </c>
      <c r="C1723" s="53"/>
      <c r="D1723" s="54"/>
      <c r="E1723" s="53"/>
      <c r="F1723" s="55"/>
      <c r="G1723" s="53"/>
      <c r="H1723" s="57"/>
      <c r="I1723" s="56"/>
      <c r="J1723" s="56"/>
      <c r="K1723" s="67"/>
      <c r="L1723" s="62">
        <v>1723</v>
      </c>
      <c r="M1723" s="62" t="b">
        <f t="shared" si="26"/>
        <v>1</v>
      </c>
      <c r="N1723" s="63"/>
    </row>
    <row r="1724" spans="1:14" x14ac:dyDescent="0.35">
      <c r="A1724" t="s">
        <v>1355</v>
      </c>
      <c r="B1724" t="s">
        <v>328</v>
      </c>
      <c r="C1724" s="53"/>
      <c r="D1724" s="54"/>
      <c r="E1724" s="53"/>
      <c r="F1724" s="55"/>
      <c r="G1724" s="53"/>
      <c r="H1724" s="57"/>
      <c r="I1724" s="56"/>
      <c r="J1724" s="56"/>
      <c r="K1724" s="67"/>
      <c r="L1724" s="62">
        <v>1724</v>
      </c>
      <c r="M1724" s="62" t="b">
        <f t="shared" si="26"/>
        <v>1</v>
      </c>
      <c r="N1724" s="63"/>
    </row>
    <row r="1725" spans="1:14" x14ac:dyDescent="0.35">
      <c r="A1725" t="s">
        <v>1355</v>
      </c>
      <c r="B1725" t="s">
        <v>327</v>
      </c>
      <c r="C1725" s="53"/>
      <c r="D1725" s="54"/>
      <c r="E1725" s="53"/>
      <c r="F1725" s="55"/>
      <c r="G1725" s="53"/>
      <c r="H1725" s="57"/>
      <c r="I1725" s="56"/>
      <c r="J1725" s="56"/>
      <c r="K1725" s="67"/>
      <c r="L1725" s="62">
        <v>1725</v>
      </c>
      <c r="M1725" s="62" t="b">
        <f t="shared" si="26"/>
        <v>1</v>
      </c>
      <c r="N1725" s="63"/>
    </row>
    <row r="1726" spans="1:14" x14ac:dyDescent="0.35">
      <c r="A1726" t="s">
        <v>1355</v>
      </c>
      <c r="B1726" t="s">
        <v>1862</v>
      </c>
      <c r="C1726" s="53"/>
      <c r="D1726" s="54"/>
      <c r="E1726" s="53"/>
      <c r="F1726" s="55"/>
      <c r="G1726" s="53"/>
      <c r="H1726" s="57"/>
      <c r="I1726" s="56"/>
      <c r="J1726" s="56"/>
      <c r="K1726" s="67"/>
      <c r="L1726" s="62">
        <v>1726</v>
      </c>
      <c r="M1726" s="62" t="b">
        <f t="shared" si="26"/>
        <v>1</v>
      </c>
      <c r="N1726" s="63"/>
    </row>
    <row r="1727" spans="1:14" x14ac:dyDescent="0.35">
      <c r="A1727" t="s">
        <v>1355</v>
      </c>
      <c r="B1727" t="s">
        <v>1863</v>
      </c>
      <c r="C1727" s="53"/>
      <c r="D1727" s="54"/>
      <c r="E1727" s="53"/>
      <c r="F1727" s="55"/>
      <c r="G1727" s="53"/>
      <c r="H1727" s="57"/>
      <c r="I1727" s="56"/>
      <c r="J1727" s="56"/>
      <c r="K1727" s="67"/>
      <c r="L1727" s="62">
        <v>1727</v>
      </c>
      <c r="M1727" s="62" t="b">
        <f t="shared" si="26"/>
        <v>1</v>
      </c>
      <c r="N1727" s="63"/>
    </row>
    <row r="1728" spans="1:14" x14ac:dyDescent="0.35">
      <c r="A1728" t="s">
        <v>1355</v>
      </c>
      <c r="B1728" t="s">
        <v>789</v>
      </c>
      <c r="C1728" s="53"/>
      <c r="D1728" s="54"/>
      <c r="E1728" s="53"/>
      <c r="F1728" s="55"/>
      <c r="G1728" s="53"/>
      <c r="H1728" s="57"/>
      <c r="I1728" s="56"/>
      <c r="J1728" s="56"/>
      <c r="K1728" s="67"/>
      <c r="L1728" s="62">
        <v>1728</v>
      </c>
      <c r="M1728" s="62" t="b">
        <f t="shared" si="26"/>
        <v>1</v>
      </c>
      <c r="N1728" s="63"/>
    </row>
    <row r="1729" spans="1:14" x14ac:dyDescent="0.35">
      <c r="A1729" t="s">
        <v>1355</v>
      </c>
      <c r="B1729" t="s">
        <v>1864</v>
      </c>
      <c r="C1729" s="53"/>
      <c r="D1729" s="54"/>
      <c r="E1729" s="53"/>
      <c r="F1729" s="55"/>
      <c r="G1729" s="53"/>
      <c r="H1729" s="57"/>
      <c r="I1729" s="56"/>
      <c r="J1729" s="56"/>
      <c r="K1729" s="67"/>
      <c r="L1729" s="62">
        <v>1729</v>
      </c>
      <c r="M1729" s="62" t="b">
        <f t="shared" si="26"/>
        <v>1</v>
      </c>
      <c r="N1729" s="63"/>
    </row>
    <row r="1730" spans="1:14" x14ac:dyDescent="0.35">
      <c r="A1730" t="s">
        <v>1355</v>
      </c>
      <c r="B1730" t="s">
        <v>1468</v>
      </c>
      <c r="C1730" s="53"/>
      <c r="D1730" s="54"/>
      <c r="E1730" s="53"/>
      <c r="F1730" s="55"/>
      <c r="G1730" s="53"/>
      <c r="H1730" s="57"/>
      <c r="I1730" s="56"/>
      <c r="J1730" s="56"/>
      <c r="K1730" s="67"/>
      <c r="L1730" s="62">
        <v>1730</v>
      </c>
      <c r="M1730" s="62" t="b">
        <f t="shared" si="26"/>
        <v>1</v>
      </c>
      <c r="N1730" s="63"/>
    </row>
    <row r="1731" spans="1:14" x14ac:dyDescent="0.35">
      <c r="A1731" t="s">
        <v>1355</v>
      </c>
      <c r="B1731" t="s">
        <v>1356</v>
      </c>
      <c r="C1731" s="53"/>
      <c r="D1731" s="54"/>
      <c r="E1731" s="53"/>
      <c r="F1731" s="55"/>
      <c r="G1731" s="53"/>
      <c r="H1731" s="57"/>
      <c r="I1731" s="56"/>
      <c r="J1731" s="56"/>
      <c r="K1731" s="67"/>
      <c r="L1731" s="62">
        <v>1731</v>
      </c>
      <c r="M1731" s="62" t="b">
        <f t="shared" ref="M1731:M1794" si="27" xml:space="preserve"> IF(AND(TRUE), TRUE, FALSE)</f>
        <v>1</v>
      </c>
      <c r="N1731" s="63"/>
    </row>
    <row r="1732" spans="1:14" x14ac:dyDescent="0.35">
      <c r="A1732" t="s">
        <v>1355</v>
      </c>
      <c r="B1732" t="s">
        <v>1865</v>
      </c>
      <c r="C1732" s="53"/>
      <c r="D1732" s="54"/>
      <c r="E1732" s="53"/>
      <c r="F1732" s="55"/>
      <c r="G1732" s="53"/>
      <c r="H1732" s="57"/>
      <c r="I1732" s="56"/>
      <c r="J1732" s="56"/>
      <c r="K1732" s="67"/>
      <c r="L1732" s="62">
        <v>1732</v>
      </c>
      <c r="M1732" s="62" t="b">
        <f t="shared" si="27"/>
        <v>1</v>
      </c>
      <c r="N1732" s="63"/>
    </row>
    <row r="1733" spans="1:14" x14ac:dyDescent="0.35">
      <c r="A1733" t="s">
        <v>1355</v>
      </c>
      <c r="B1733" t="s">
        <v>1866</v>
      </c>
      <c r="C1733" s="53"/>
      <c r="D1733" s="54"/>
      <c r="E1733" s="53"/>
      <c r="F1733" s="55"/>
      <c r="G1733" s="53"/>
      <c r="H1733" s="57"/>
      <c r="I1733" s="56"/>
      <c r="J1733" s="56"/>
      <c r="K1733" s="67"/>
      <c r="L1733" s="62">
        <v>1733</v>
      </c>
      <c r="M1733" s="62" t="b">
        <f t="shared" si="27"/>
        <v>1</v>
      </c>
      <c r="N1733" s="63"/>
    </row>
    <row r="1734" spans="1:14" x14ac:dyDescent="0.35">
      <c r="A1734" t="s">
        <v>1867</v>
      </c>
      <c r="B1734" t="s">
        <v>1868</v>
      </c>
      <c r="C1734" s="53"/>
      <c r="D1734" s="54"/>
      <c r="E1734" s="53"/>
      <c r="F1734" s="55"/>
      <c r="G1734" s="53"/>
      <c r="H1734" s="57"/>
      <c r="I1734" s="56"/>
      <c r="J1734" s="56"/>
      <c r="K1734" s="67"/>
      <c r="L1734" s="62">
        <v>1734</v>
      </c>
      <c r="M1734" s="62" t="b">
        <f t="shared" si="27"/>
        <v>1</v>
      </c>
      <c r="N1734" s="63"/>
    </row>
    <row r="1735" spans="1:14" x14ac:dyDescent="0.35">
      <c r="A1735" t="s">
        <v>1334</v>
      </c>
      <c r="B1735" t="s">
        <v>635</v>
      </c>
      <c r="C1735" s="53"/>
      <c r="D1735" s="54"/>
      <c r="E1735" s="53"/>
      <c r="F1735" s="55"/>
      <c r="G1735" s="53"/>
      <c r="H1735" s="57"/>
      <c r="I1735" s="56"/>
      <c r="J1735" s="56"/>
      <c r="K1735" s="67"/>
      <c r="L1735" s="62">
        <v>1735</v>
      </c>
      <c r="M1735" s="62" t="b">
        <f t="shared" si="27"/>
        <v>1</v>
      </c>
      <c r="N1735" s="63"/>
    </row>
    <row r="1736" spans="1:14" x14ac:dyDescent="0.35">
      <c r="A1736" t="s">
        <v>1869</v>
      </c>
      <c r="B1736" t="s">
        <v>1870</v>
      </c>
      <c r="C1736" s="53"/>
      <c r="D1736" s="54"/>
      <c r="E1736" s="53"/>
      <c r="F1736" s="55"/>
      <c r="G1736" s="53"/>
      <c r="H1736" s="57"/>
      <c r="I1736" s="56"/>
      <c r="J1736" s="56"/>
      <c r="K1736" s="67"/>
      <c r="L1736" s="62">
        <v>1736</v>
      </c>
      <c r="M1736" s="62" t="b">
        <f t="shared" si="27"/>
        <v>1</v>
      </c>
      <c r="N1736" s="63"/>
    </row>
    <row r="1737" spans="1:14" x14ac:dyDescent="0.35">
      <c r="A1737" t="s">
        <v>1869</v>
      </c>
      <c r="B1737" t="s">
        <v>1871</v>
      </c>
      <c r="C1737" s="53"/>
      <c r="D1737" s="54"/>
      <c r="E1737" s="53"/>
      <c r="F1737" s="55"/>
      <c r="G1737" s="53"/>
      <c r="H1737" s="57"/>
      <c r="I1737" s="56"/>
      <c r="J1737" s="56"/>
      <c r="K1737" s="67"/>
      <c r="L1737" s="62">
        <v>1737</v>
      </c>
      <c r="M1737" s="62" t="b">
        <f t="shared" si="27"/>
        <v>1</v>
      </c>
      <c r="N1737" s="63"/>
    </row>
    <row r="1738" spans="1:14" x14ac:dyDescent="0.35">
      <c r="A1738" t="s">
        <v>1869</v>
      </c>
      <c r="B1738" t="s">
        <v>1872</v>
      </c>
      <c r="C1738" s="53"/>
      <c r="D1738" s="54"/>
      <c r="E1738" s="53"/>
      <c r="F1738" s="55"/>
      <c r="G1738" s="53"/>
      <c r="H1738" s="57"/>
      <c r="I1738" s="56"/>
      <c r="J1738" s="56"/>
      <c r="K1738" s="67"/>
      <c r="L1738" s="62">
        <v>1738</v>
      </c>
      <c r="M1738" s="62" t="b">
        <f t="shared" si="27"/>
        <v>1</v>
      </c>
      <c r="N1738" s="63"/>
    </row>
    <row r="1739" spans="1:14" x14ac:dyDescent="0.35">
      <c r="A1739" t="s">
        <v>1873</v>
      </c>
      <c r="B1739" t="s">
        <v>1772</v>
      </c>
      <c r="C1739" s="53"/>
      <c r="D1739" s="54"/>
      <c r="E1739" s="53"/>
      <c r="F1739" s="55"/>
      <c r="G1739" s="53"/>
      <c r="H1739" s="57"/>
      <c r="I1739" s="56"/>
      <c r="J1739" s="56"/>
      <c r="K1739" s="67"/>
      <c r="L1739" s="62">
        <v>1739</v>
      </c>
      <c r="M1739" s="62" t="b">
        <f t="shared" si="27"/>
        <v>1</v>
      </c>
      <c r="N1739" s="63"/>
    </row>
    <row r="1740" spans="1:14" x14ac:dyDescent="0.35">
      <c r="A1740" t="s">
        <v>1874</v>
      </c>
      <c r="B1740" t="s">
        <v>1875</v>
      </c>
      <c r="C1740" s="53"/>
      <c r="D1740" s="54"/>
      <c r="E1740" s="53"/>
      <c r="F1740" s="55"/>
      <c r="G1740" s="53"/>
      <c r="H1740" s="57"/>
      <c r="I1740" s="56"/>
      <c r="J1740" s="56"/>
      <c r="K1740" s="67"/>
      <c r="L1740" s="62">
        <v>1740</v>
      </c>
      <c r="M1740" s="62" t="b">
        <f t="shared" si="27"/>
        <v>1</v>
      </c>
      <c r="N1740" s="63"/>
    </row>
    <row r="1741" spans="1:14" x14ac:dyDescent="0.35">
      <c r="A1741" t="s">
        <v>1874</v>
      </c>
      <c r="B1741" t="s">
        <v>1876</v>
      </c>
      <c r="C1741" s="53"/>
      <c r="D1741" s="54"/>
      <c r="E1741" s="53"/>
      <c r="F1741" s="55"/>
      <c r="G1741" s="53"/>
      <c r="H1741" s="57"/>
      <c r="I1741" s="56"/>
      <c r="J1741" s="56"/>
      <c r="K1741" s="67"/>
      <c r="L1741" s="62">
        <v>1741</v>
      </c>
      <c r="M1741" s="62" t="b">
        <f t="shared" si="27"/>
        <v>1</v>
      </c>
      <c r="N1741" s="63"/>
    </row>
    <row r="1742" spans="1:14" x14ac:dyDescent="0.35">
      <c r="A1742" t="s">
        <v>1874</v>
      </c>
      <c r="B1742" t="s">
        <v>1877</v>
      </c>
      <c r="C1742" s="53"/>
      <c r="D1742" s="54"/>
      <c r="E1742" s="53"/>
      <c r="F1742" s="55"/>
      <c r="G1742" s="53"/>
      <c r="H1742" s="57"/>
      <c r="I1742" s="56"/>
      <c r="J1742" s="56"/>
      <c r="K1742" s="67"/>
      <c r="L1742" s="62">
        <v>1742</v>
      </c>
      <c r="M1742" s="62" t="b">
        <f t="shared" si="27"/>
        <v>1</v>
      </c>
      <c r="N1742" s="63"/>
    </row>
    <row r="1743" spans="1:14" x14ac:dyDescent="0.35">
      <c r="A1743" t="s">
        <v>1874</v>
      </c>
      <c r="B1743" t="s">
        <v>1456</v>
      </c>
      <c r="C1743" s="53"/>
      <c r="D1743" s="54"/>
      <c r="E1743" s="53"/>
      <c r="F1743" s="55"/>
      <c r="G1743" s="53"/>
      <c r="H1743" s="57"/>
      <c r="I1743" s="56"/>
      <c r="J1743" s="56"/>
      <c r="K1743" s="67"/>
      <c r="L1743" s="62">
        <v>1743</v>
      </c>
      <c r="M1743" s="62" t="b">
        <f t="shared" si="27"/>
        <v>1</v>
      </c>
      <c r="N1743" s="63"/>
    </row>
    <row r="1744" spans="1:14" x14ac:dyDescent="0.35">
      <c r="A1744" t="s">
        <v>1878</v>
      </c>
      <c r="B1744" t="s">
        <v>1746</v>
      </c>
      <c r="C1744" s="53"/>
      <c r="D1744" s="54"/>
      <c r="E1744" s="53"/>
      <c r="F1744" s="55"/>
      <c r="G1744" s="53"/>
      <c r="H1744" s="57"/>
      <c r="I1744" s="56"/>
      <c r="J1744" s="56"/>
      <c r="K1744" s="67"/>
      <c r="L1744" s="62">
        <v>1744</v>
      </c>
      <c r="M1744" s="62" t="b">
        <f t="shared" si="27"/>
        <v>1</v>
      </c>
      <c r="N1744" s="63"/>
    </row>
    <row r="1745" spans="1:14" x14ac:dyDescent="0.35">
      <c r="A1745" t="s">
        <v>1879</v>
      </c>
      <c r="B1745" t="s">
        <v>1880</v>
      </c>
      <c r="C1745" s="53"/>
      <c r="D1745" s="54"/>
      <c r="E1745" s="53"/>
      <c r="F1745" s="55"/>
      <c r="G1745" s="53"/>
      <c r="H1745" s="57"/>
      <c r="I1745" s="56"/>
      <c r="J1745" s="56"/>
      <c r="K1745" s="67"/>
      <c r="L1745" s="62">
        <v>1745</v>
      </c>
      <c r="M1745" s="62" t="b">
        <f t="shared" si="27"/>
        <v>1</v>
      </c>
      <c r="N1745" s="63"/>
    </row>
    <row r="1746" spans="1:14" x14ac:dyDescent="0.35">
      <c r="A1746" t="s">
        <v>1879</v>
      </c>
      <c r="B1746" t="s">
        <v>1881</v>
      </c>
      <c r="C1746" s="53"/>
      <c r="D1746" s="54"/>
      <c r="E1746" s="53"/>
      <c r="F1746" s="55"/>
      <c r="G1746" s="53"/>
      <c r="H1746" s="57"/>
      <c r="I1746" s="56"/>
      <c r="J1746" s="56"/>
      <c r="K1746" s="67"/>
      <c r="L1746" s="62">
        <v>1746</v>
      </c>
      <c r="M1746" s="62" t="b">
        <f t="shared" si="27"/>
        <v>1</v>
      </c>
      <c r="N1746" s="63"/>
    </row>
    <row r="1747" spans="1:14" x14ac:dyDescent="0.35">
      <c r="A1747" t="s">
        <v>1879</v>
      </c>
      <c r="B1747" t="s">
        <v>1882</v>
      </c>
      <c r="C1747" s="53"/>
      <c r="D1747" s="54"/>
      <c r="E1747" s="53"/>
      <c r="F1747" s="55"/>
      <c r="G1747" s="53"/>
      <c r="H1747" s="57"/>
      <c r="I1747" s="56"/>
      <c r="J1747" s="56"/>
      <c r="K1747" s="67"/>
      <c r="L1747" s="62">
        <v>1747</v>
      </c>
      <c r="M1747" s="62" t="b">
        <f t="shared" si="27"/>
        <v>1</v>
      </c>
      <c r="N1747" s="63"/>
    </row>
    <row r="1748" spans="1:14" x14ac:dyDescent="0.35">
      <c r="A1748" t="s">
        <v>1879</v>
      </c>
      <c r="B1748" t="s">
        <v>1883</v>
      </c>
      <c r="C1748" s="53"/>
      <c r="D1748" s="54"/>
      <c r="E1748" s="53"/>
      <c r="F1748" s="55"/>
      <c r="G1748" s="53"/>
      <c r="H1748" s="57"/>
      <c r="I1748" s="56"/>
      <c r="J1748" s="56"/>
      <c r="K1748" s="67"/>
      <c r="L1748" s="62">
        <v>1748</v>
      </c>
      <c r="M1748" s="62" t="b">
        <f t="shared" si="27"/>
        <v>1</v>
      </c>
      <c r="N1748" s="63"/>
    </row>
    <row r="1749" spans="1:14" x14ac:dyDescent="0.35">
      <c r="A1749" t="s">
        <v>1879</v>
      </c>
      <c r="B1749" t="s">
        <v>1884</v>
      </c>
      <c r="C1749" s="53"/>
      <c r="D1749" s="54"/>
      <c r="E1749" s="53"/>
      <c r="F1749" s="55"/>
      <c r="G1749" s="53"/>
      <c r="H1749" s="57"/>
      <c r="I1749" s="56"/>
      <c r="J1749" s="56"/>
      <c r="K1749" s="67"/>
      <c r="L1749" s="62">
        <v>1749</v>
      </c>
      <c r="M1749" s="62" t="b">
        <f t="shared" si="27"/>
        <v>1</v>
      </c>
      <c r="N1749" s="63"/>
    </row>
    <row r="1750" spans="1:14" x14ac:dyDescent="0.35">
      <c r="A1750" t="s">
        <v>1811</v>
      </c>
      <c r="B1750" t="s">
        <v>1885</v>
      </c>
      <c r="C1750" s="53"/>
      <c r="D1750" s="54"/>
      <c r="E1750" s="53"/>
      <c r="F1750" s="55"/>
      <c r="G1750" s="53"/>
      <c r="H1750" s="57"/>
      <c r="I1750" s="56"/>
      <c r="J1750" s="56"/>
      <c r="K1750" s="67"/>
      <c r="L1750" s="62">
        <v>1750</v>
      </c>
      <c r="M1750" s="62" t="b">
        <f t="shared" si="27"/>
        <v>1</v>
      </c>
      <c r="N1750" s="63"/>
    </row>
    <row r="1751" spans="1:14" x14ac:dyDescent="0.35">
      <c r="A1751" t="s">
        <v>1811</v>
      </c>
      <c r="B1751" t="s">
        <v>1886</v>
      </c>
      <c r="C1751" s="53"/>
      <c r="D1751" s="54"/>
      <c r="E1751" s="53"/>
      <c r="F1751" s="55"/>
      <c r="G1751" s="53"/>
      <c r="H1751" s="57"/>
      <c r="I1751" s="56"/>
      <c r="J1751" s="56"/>
      <c r="K1751" s="67"/>
      <c r="L1751" s="62">
        <v>1751</v>
      </c>
      <c r="M1751" s="62" t="b">
        <f t="shared" si="27"/>
        <v>1</v>
      </c>
      <c r="N1751" s="63"/>
    </row>
    <row r="1752" spans="1:14" x14ac:dyDescent="0.35">
      <c r="A1752" t="s">
        <v>1867</v>
      </c>
      <c r="B1752" t="s">
        <v>1887</v>
      </c>
      <c r="C1752" s="53"/>
      <c r="D1752" s="54"/>
      <c r="E1752" s="53"/>
      <c r="F1752" s="55"/>
      <c r="G1752" s="53"/>
      <c r="H1752" s="57"/>
      <c r="I1752" s="56"/>
      <c r="J1752" s="56"/>
      <c r="K1752" s="67"/>
      <c r="L1752" s="62">
        <v>1752</v>
      </c>
      <c r="M1752" s="62" t="b">
        <f t="shared" si="27"/>
        <v>1</v>
      </c>
      <c r="N1752" s="63"/>
    </row>
    <row r="1753" spans="1:14" x14ac:dyDescent="0.35">
      <c r="A1753" t="s">
        <v>1888</v>
      </c>
      <c r="B1753" t="s">
        <v>192</v>
      </c>
      <c r="C1753" s="53"/>
      <c r="D1753" s="54"/>
      <c r="E1753" s="53"/>
      <c r="F1753" s="55"/>
      <c r="G1753" s="53"/>
      <c r="H1753" s="57"/>
      <c r="I1753" s="56"/>
      <c r="J1753" s="56"/>
      <c r="K1753" s="67"/>
      <c r="L1753" s="62">
        <v>1753</v>
      </c>
      <c r="M1753" s="62" t="b">
        <f t="shared" si="27"/>
        <v>1</v>
      </c>
      <c r="N1753" s="63"/>
    </row>
    <row r="1754" spans="1:14" x14ac:dyDescent="0.35">
      <c r="A1754" t="s">
        <v>1889</v>
      </c>
      <c r="B1754" t="s">
        <v>1890</v>
      </c>
      <c r="C1754" s="53"/>
      <c r="D1754" s="54"/>
      <c r="E1754" s="53"/>
      <c r="F1754" s="55"/>
      <c r="G1754" s="53"/>
      <c r="H1754" s="57"/>
      <c r="I1754" s="56"/>
      <c r="J1754" s="56"/>
      <c r="K1754" s="67"/>
      <c r="L1754" s="62">
        <v>1754</v>
      </c>
      <c r="M1754" s="62" t="b">
        <f t="shared" si="27"/>
        <v>1</v>
      </c>
      <c r="N1754" s="63"/>
    </row>
    <row r="1755" spans="1:14" x14ac:dyDescent="0.35">
      <c r="A1755" t="s">
        <v>1891</v>
      </c>
      <c r="B1755" t="s">
        <v>1892</v>
      </c>
      <c r="C1755" s="53"/>
      <c r="D1755" s="54"/>
      <c r="E1755" s="53"/>
      <c r="F1755" s="55"/>
      <c r="G1755" s="53"/>
      <c r="H1755" s="57"/>
      <c r="I1755" s="56"/>
      <c r="J1755" s="56"/>
      <c r="K1755" s="67"/>
      <c r="L1755" s="62">
        <v>1755</v>
      </c>
      <c r="M1755" s="62" t="b">
        <f t="shared" si="27"/>
        <v>1</v>
      </c>
      <c r="N1755" s="63"/>
    </row>
    <row r="1756" spans="1:14" x14ac:dyDescent="0.35">
      <c r="A1756" t="s">
        <v>1893</v>
      </c>
      <c r="B1756" t="s">
        <v>635</v>
      </c>
      <c r="C1756" s="53"/>
      <c r="D1756" s="54"/>
      <c r="E1756" s="53"/>
      <c r="F1756" s="55"/>
      <c r="G1756" s="53"/>
      <c r="H1756" s="57"/>
      <c r="I1756" s="56"/>
      <c r="J1756" s="56"/>
      <c r="K1756" s="67"/>
      <c r="L1756" s="62">
        <v>1756</v>
      </c>
      <c r="M1756" s="62" t="b">
        <f t="shared" si="27"/>
        <v>1</v>
      </c>
      <c r="N1756" s="63"/>
    </row>
    <row r="1757" spans="1:14" x14ac:dyDescent="0.35">
      <c r="A1757" t="s">
        <v>551</v>
      </c>
      <c r="B1757" t="s">
        <v>1073</v>
      </c>
      <c r="C1757" s="53"/>
      <c r="D1757" s="54"/>
      <c r="E1757" s="53"/>
      <c r="F1757" s="55"/>
      <c r="G1757" s="53"/>
      <c r="H1757" s="57"/>
      <c r="I1757" s="56"/>
      <c r="J1757" s="56"/>
      <c r="K1757" s="67"/>
      <c r="L1757" s="62">
        <v>1757</v>
      </c>
      <c r="M1757" s="62" t="b">
        <f t="shared" si="27"/>
        <v>1</v>
      </c>
      <c r="N1757" s="63"/>
    </row>
    <row r="1758" spans="1:14" x14ac:dyDescent="0.35">
      <c r="A1758" t="s">
        <v>1894</v>
      </c>
      <c r="B1758" t="s">
        <v>1819</v>
      </c>
      <c r="C1758" s="53"/>
      <c r="D1758" s="54"/>
      <c r="E1758" s="53"/>
      <c r="F1758" s="55"/>
      <c r="G1758" s="53"/>
      <c r="H1758" s="57"/>
      <c r="I1758" s="56"/>
      <c r="J1758" s="56"/>
      <c r="K1758" s="67"/>
      <c r="L1758" s="62">
        <v>1758</v>
      </c>
      <c r="M1758" s="62" t="b">
        <f t="shared" si="27"/>
        <v>1</v>
      </c>
      <c r="N1758" s="63"/>
    </row>
    <row r="1759" spans="1:14" x14ac:dyDescent="0.35">
      <c r="A1759" t="s">
        <v>1895</v>
      </c>
      <c r="B1759" t="s">
        <v>537</v>
      </c>
      <c r="C1759" s="53"/>
      <c r="D1759" s="54"/>
      <c r="E1759" s="53"/>
      <c r="F1759" s="55"/>
      <c r="G1759" s="53"/>
      <c r="H1759" s="57"/>
      <c r="I1759" s="56"/>
      <c r="J1759" s="56"/>
      <c r="K1759" s="67"/>
      <c r="L1759" s="62">
        <v>1759</v>
      </c>
      <c r="M1759" s="62" t="b">
        <f t="shared" si="27"/>
        <v>1</v>
      </c>
      <c r="N1759" s="63"/>
    </row>
    <row r="1760" spans="1:14" x14ac:dyDescent="0.35">
      <c r="A1760" t="s">
        <v>230</v>
      </c>
      <c r="B1760" t="s">
        <v>1896</v>
      </c>
      <c r="C1760" s="53"/>
      <c r="D1760" s="54"/>
      <c r="E1760" s="53"/>
      <c r="F1760" s="55"/>
      <c r="G1760" s="53"/>
      <c r="H1760" s="57"/>
      <c r="I1760" s="56"/>
      <c r="J1760" s="56"/>
      <c r="K1760" s="67"/>
      <c r="L1760" s="62">
        <v>1760</v>
      </c>
      <c r="M1760" s="62" t="b">
        <f t="shared" si="27"/>
        <v>1</v>
      </c>
      <c r="N1760" s="63"/>
    </row>
    <row r="1761" spans="1:14" x14ac:dyDescent="0.35">
      <c r="A1761" t="s">
        <v>1897</v>
      </c>
      <c r="B1761" t="s">
        <v>1898</v>
      </c>
      <c r="C1761" s="53"/>
      <c r="D1761" s="54"/>
      <c r="E1761" s="53"/>
      <c r="F1761" s="55"/>
      <c r="G1761" s="53"/>
      <c r="H1761" s="57"/>
      <c r="I1761" s="56"/>
      <c r="J1761" s="56"/>
      <c r="K1761" s="67"/>
      <c r="L1761" s="62">
        <v>1761</v>
      </c>
      <c r="M1761" s="62" t="b">
        <f t="shared" si="27"/>
        <v>1</v>
      </c>
      <c r="N1761" s="63"/>
    </row>
    <row r="1762" spans="1:14" x14ac:dyDescent="0.35">
      <c r="A1762" t="s">
        <v>1897</v>
      </c>
      <c r="B1762" t="s">
        <v>617</v>
      </c>
      <c r="C1762" s="53"/>
      <c r="D1762" s="54"/>
      <c r="E1762" s="53"/>
      <c r="F1762" s="55"/>
      <c r="G1762" s="53"/>
      <c r="H1762" s="57"/>
      <c r="I1762" s="56"/>
      <c r="J1762" s="56"/>
      <c r="K1762" s="67"/>
      <c r="L1762" s="62">
        <v>1762</v>
      </c>
      <c r="M1762" s="62" t="b">
        <f t="shared" si="27"/>
        <v>1</v>
      </c>
      <c r="N1762" s="63"/>
    </row>
    <row r="1763" spans="1:14" x14ac:dyDescent="0.35">
      <c r="A1763" t="s">
        <v>1897</v>
      </c>
      <c r="B1763" t="s">
        <v>1714</v>
      </c>
      <c r="C1763" s="53"/>
      <c r="D1763" s="54"/>
      <c r="E1763" s="53"/>
      <c r="F1763" s="55"/>
      <c r="G1763" s="53"/>
      <c r="H1763" s="57"/>
      <c r="I1763" s="56"/>
      <c r="J1763" s="56"/>
      <c r="K1763" s="67"/>
      <c r="L1763" s="62">
        <v>1763</v>
      </c>
      <c r="M1763" s="62" t="b">
        <f t="shared" si="27"/>
        <v>1</v>
      </c>
      <c r="N1763" s="63"/>
    </row>
    <row r="1764" spans="1:14" x14ac:dyDescent="0.35">
      <c r="A1764" t="s">
        <v>1899</v>
      </c>
      <c r="B1764" t="s">
        <v>1900</v>
      </c>
      <c r="C1764" s="53"/>
      <c r="D1764" s="54"/>
      <c r="E1764" s="53"/>
      <c r="F1764" s="55"/>
      <c r="G1764" s="53"/>
      <c r="H1764" s="57"/>
      <c r="I1764" s="56"/>
      <c r="J1764" s="56"/>
      <c r="K1764" s="67"/>
      <c r="L1764" s="62">
        <v>1764</v>
      </c>
      <c r="M1764" s="62" t="b">
        <f t="shared" si="27"/>
        <v>1</v>
      </c>
      <c r="N1764" s="63"/>
    </row>
    <row r="1765" spans="1:14" x14ac:dyDescent="0.35">
      <c r="A1765" t="s">
        <v>1899</v>
      </c>
      <c r="B1765" t="s">
        <v>1901</v>
      </c>
      <c r="C1765" s="53"/>
      <c r="D1765" s="54"/>
      <c r="E1765" s="53"/>
      <c r="F1765" s="55"/>
      <c r="G1765" s="53"/>
      <c r="H1765" s="57"/>
      <c r="I1765" s="56"/>
      <c r="J1765" s="56"/>
      <c r="K1765" s="67"/>
      <c r="L1765" s="62">
        <v>1765</v>
      </c>
      <c r="M1765" s="62" t="b">
        <f t="shared" si="27"/>
        <v>1</v>
      </c>
      <c r="N1765" s="63"/>
    </row>
    <row r="1766" spans="1:14" x14ac:dyDescent="0.35">
      <c r="A1766" t="s">
        <v>1899</v>
      </c>
      <c r="B1766" t="s">
        <v>1902</v>
      </c>
      <c r="C1766" s="53"/>
      <c r="D1766" s="54"/>
      <c r="E1766" s="53"/>
      <c r="F1766" s="55"/>
      <c r="G1766" s="53"/>
      <c r="H1766" s="57"/>
      <c r="I1766" s="56"/>
      <c r="J1766" s="56"/>
      <c r="K1766" s="67"/>
      <c r="L1766" s="62">
        <v>1766</v>
      </c>
      <c r="M1766" s="62" t="b">
        <f t="shared" si="27"/>
        <v>1</v>
      </c>
      <c r="N1766" s="63"/>
    </row>
    <row r="1767" spans="1:14" x14ac:dyDescent="0.35">
      <c r="A1767" t="s">
        <v>1899</v>
      </c>
      <c r="B1767" t="s">
        <v>1903</v>
      </c>
      <c r="C1767" s="53"/>
      <c r="D1767" s="54"/>
      <c r="E1767" s="53"/>
      <c r="F1767" s="55"/>
      <c r="G1767" s="53"/>
      <c r="H1767" s="57"/>
      <c r="I1767" s="56"/>
      <c r="J1767" s="56"/>
      <c r="K1767" s="67"/>
      <c r="L1767" s="62">
        <v>1767</v>
      </c>
      <c r="M1767" s="62" t="b">
        <f t="shared" si="27"/>
        <v>1</v>
      </c>
      <c r="N1767" s="63"/>
    </row>
    <row r="1768" spans="1:14" x14ac:dyDescent="0.35">
      <c r="A1768" t="s">
        <v>1899</v>
      </c>
      <c r="B1768" t="s">
        <v>1904</v>
      </c>
      <c r="C1768" s="53"/>
      <c r="D1768" s="54"/>
      <c r="E1768" s="53"/>
      <c r="F1768" s="55"/>
      <c r="G1768" s="53"/>
      <c r="H1768" s="57"/>
      <c r="I1768" s="56"/>
      <c r="J1768" s="56"/>
      <c r="K1768" s="67"/>
      <c r="L1768" s="62">
        <v>1768</v>
      </c>
      <c r="M1768" s="62" t="b">
        <f t="shared" si="27"/>
        <v>1</v>
      </c>
      <c r="N1768" s="63"/>
    </row>
    <row r="1769" spans="1:14" x14ac:dyDescent="0.35">
      <c r="A1769" t="s">
        <v>1899</v>
      </c>
      <c r="B1769" t="s">
        <v>1905</v>
      </c>
      <c r="C1769" s="53"/>
      <c r="D1769" s="54"/>
      <c r="E1769" s="53"/>
      <c r="F1769" s="55"/>
      <c r="G1769" s="53"/>
      <c r="H1769" s="57"/>
      <c r="I1769" s="56"/>
      <c r="J1769" s="56"/>
      <c r="K1769" s="67"/>
      <c r="L1769" s="62">
        <v>1769</v>
      </c>
      <c r="M1769" s="62" t="b">
        <f t="shared" si="27"/>
        <v>1</v>
      </c>
      <c r="N1769" s="63"/>
    </row>
    <row r="1770" spans="1:14" x14ac:dyDescent="0.35">
      <c r="A1770" t="s">
        <v>1899</v>
      </c>
      <c r="B1770" t="s">
        <v>1906</v>
      </c>
      <c r="C1770" s="53"/>
      <c r="D1770" s="54"/>
      <c r="E1770" s="53"/>
      <c r="F1770" s="55"/>
      <c r="G1770" s="53"/>
      <c r="H1770" s="57"/>
      <c r="I1770" s="56"/>
      <c r="J1770" s="56"/>
      <c r="K1770" s="67"/>
      <c r="L1770" s="62">
        <v>1770</v>
      </c>
      <c r="M1770" s="62" t="b">
        <f t="shared" si="27"/>
        <v>1</v>
      </c>
      <c r="N1770" s="63"/>
    </row>
    <row r="1771" spans="1:14" x14ac:dyDescent="0.35">
      <c r="A1771" t="s">
        <v>1899</v>
      </c>
      <c r="B1771" t="s">
        <v>1907</v>
      </c>
      <c r="C1771" s="53"/>
      <c r="D1771" s="54"/>
      <c r="E1771" s="53"/>
      <c r="F1771" s="55"/>
      <c r="G1771" s="53"/>
      <c r="H1771" s="57"/>
      <c r="I1771" s="56"/>
      <c r="J1771" s="56"/>
      <c r="K1771" s="67"/>
      <c r="L1771" s="62">
        <v>1771</v>
      </c>
      <c r="M1771" s="62" t="b">
        <f t="shared" si="27"/>
        <v>1</v>
      </c>
      <c r="N1771" s="63"/>
    </row>
    <row r="1772" spans="1:14" x14ac:dyDescent="0.35">
      <c r="A1772" t="s">
        <v>1899</v>
      </c>
      <c r="B1772" t="s">
        <v>1908</v>
      </c>
      <c r="C1772" s="53"/>
      <c r="D1772" s="54"/>
      <c r="E1772" s="53"/>
      <c r="F1772" s="55"/>
      <c r="G1772" s="53"/>
      <c r="H1772" s="57"/>
      <c r="I1772" s="56"/>
      <c r="J1772" s="56"/>
      <c r="K1772" s="67"/>
      <c r="L1772" s="62">
        <v>1772</v>
      </c>
      <c r="M1772" s="62" t="b">
        <f t="shared" si="27"/>
        <v>1</v>
      </c>
      <c r="N1772" s="63"/>
    </row>
    <row r="1773" spans="1:14" x14ac:dyDescent="0.35">
      <c r="A1773" t="s">
        <v>1899</v>
      </c>
      <c r="B1773" t="s">
        <v>1909</v>
      </c>
      <c r="C1773" s="53"/>
      <c r="D1773" s="54"/>
      <c r="E1773" s="53"/>
      <c r="F1773" s="55"/>
      <c r="G1773" s="53"/>
      <c r="H1773" s="57"/>
      <c r="I1773" s="56"/>
      <c r="J1773" s="56"/>
      <c r="K1773" s="67"/>
      <c r="L1773" s="62">
        <v>1773</v>
      </c>
      <c r="M1773" s="62" t="b">
        <f t="shared" si="27"/>
        <v>1</v>
      </c>
      <c r="N1773" s="63"/>
    </row>
    <row r="1774" spans="1:14" x14ac:dyDescent="0.35">
      <c r="A1774" t="s">
        <v>1899</v>
      </c>
      <c r="B1774" t="s">
        <v>1910</v>
      </c>
      <c r="C1774" s="53"/>
      <c r="D1774" s="54"/>
      <c r="E1774" s="53"/>
      <c r="F1774" s="55"/>
      <c r="G1774" s="53"/>
      <c r="H1774" s="57"/>
      <c r="I1774" s="56"/>
      <c r="J1774" s="56"/>
      <c r="K1774" s="67"/>
      <c r="L1774" s="62">
        <v>1774</v>
      </c>
      <c r="M1774" s="62" t="b">
        <f t="shared" si="27"/>
        <v>1</v>
      </c>
      <c r="N1774" s="63"/>
    </row>
    <row r="1775" spans="1:14" x14ac:dyDescent="0.35">
      <c r="A1775" t="s">
        <v>1899</v>
      </c>
      <c r="B1775" t="s">
        <v>1911</v>
      </c>
      <c r="C1775" s="53"/>
      <c r="D1775" s="54"/>
      <c r="E1775" s="53"/>
      <c r="F1775" s="55"/>
      <c r="G1775" s="53"/>
      <c r="H1775" s="57"/>
      <c r="I1775" s="56"/>
      <c r="J1775" s="56"/>
      <c r="K1775" s="67"/>
      <c r="L1775" s="62">
        <v>1775</v>
      </c>
      <c r="M1775" s="62" t="b">
        <f t="shared" si="27"/>
        <v>1</v>
      </c>
      <c r="N1775" s="63"/>
    </row>
    <row r="1776" spans="1:14" x14ac:dyDescent="0.35">
      <c r="A1776" t="s">
        <v>1899</v>
      </c>
      <c r="B1776" t="s">
        <v>1912</v>
      </c>
      <c r="C1776" s="53"/>
      <c r="D1776" s="54"/>
      <c r="E1776" s="53"/>
      <c r="F1776" s="55"/>
      <c r="G1776" s="53"/>
      <c r="H1776" s="57"/>
      <c r="I1776" s="56"/>
      <c r="J1776" s="56"/>
      <c r="K1776" s="67"/>
      <c r="L1776" s="62">
        <v>1776</v>
      </c>
      <c r="M1776" s="62" t="b">
        <f t="shared" si="27"/>
        <v>1</v>
      </c>
      <c r="N1776" s="63"/>
    </row>
    <row r="1777" spans="1:14" x14ac:dyDescent="0.35">
      <c r="A1777" t="s">
        <v>1899</v>
      </c>
      <c r="B1777" t="s">
        <v>1913</v>
      </c>
      <c r="C1777" s="53"/>
      <c r="D1777" s="54"/>
      <c r="E1777" s="53"/>
      <c r="F1777" s="55"/>
      <c r="G1777" s="53"/>
      <c r="H1777" s="57"/>
      <c r="I1777" s="56"/>
      <c r="J1777" s="56"/>
      <c r="K1777" s="67"/>
      <c r="L1777" s="62">
        <v>1777</v>
      </c>
      <c r="M1777" s="62" t="b">
        <f t="shared" si="27"/>
        <v>1</v>
      </c>
      <c r="N1777" s="63"/>
    </row>
    <row r="1778" spans="1:14" x14ac:dyDescent="0.35">
      <c r="A1778" t="s">
        <v>1899</v>
      </c>
      <c r="B1778" t="s">
        <v>1914</v>
      </c>
      <c r="C1778" s="53"/>
      <c r="D1778" s="54"/>
      <c r="E1778" s="53"/>
      <c r="F1778" s="55"/>
      <c r="G1778" s="53"/>
      <c r="H1778" s="57"/>
      <c r="I1778" s="56"/>
      <c r="J1778" s="56"/>
      <c r="K1778" s="67"/>
      <c r="L1778" s="62">
        <v>1778</v>
      </c>
      <c r="M1778" s="62" t="b">
        <f t="shared" si="27"/>
        <v>1</v>
      </c>
      <c r="N1778" s="63"/>
    </row>
    <row r="1779" spans="1:14" x14ac:dyDescent="0.35">
      <c r="A1779" t="s">
        <v>1899</v>
      </c>
      <c r="B1779" t="s">
        <v>1915</v>
      </c>
      <c r="C1779" s="53"/>
      <c r="D1779" s="54"/>
      <c r="E1779" s="53"/>
      <c r="F1779" s="55"/>
      <c r="G1779" s="53"/>
      <c r="H1779" s="57"/>
      <c r="I1779" s="56"/>
      <c r="J1779" s="56"/>
      <c r="K1779" s="67"/>
      <c r="L1779" s="62">
        <v>1779</v>
      </c>
      <c r="M1779" s="62" t="b">
        <f t="shared" si="27"/>
        <v>1</v>
      </c>
      <c r="N1779" s="63"/>
    </row>
    <row r="1780" spans="1:14" x14ac:dyDescent="0.35">
      <c r="A1780" t="s">
        <v>1899</v>
      </c>
      <c r="B1780" t="s">
        <v>1916</v>
      </c>
      <c r="C1780" s="53"/>
      <c r="D1780" s="54"/>
      <c r="E1780" s="53"/>
      <c r="F1780" s="55"/>
      <c r="G1780" s="53"/>
      <c r="H1780" s="57"/>
      <c r="I1780" s="56"/>
      <c r="J1780" s="56"/>
      <c r="K1780" s="67"/>
      <c r="L1780" s="62">
        <v>1780</v>
      </c>
      <c r="M1780" s="62" t="b">
        <f t="shared" si="27"/>
        <v>1</v>
      </c>
      <c r="N1780" s="63"/>
    </row>
    <row r="1781" spans="1:14" x14ac:dyDescent="0.35">
      <c r="A1781" t="s">
        <v>1899</v>
      </c>
      <c r="B1781" t="s">
        <v>1917</v>
      </c>
      <c r="C1781" s="53"/>
      <c r="D1781" s="54"/>
      <c r="E1781" s="53"/>
      <c r="F1781" s="55"/>
      <c r="G1781" s="53"/>
      <c r="H1781" s="57"/>
      <c r="I1781" s="56"/>
      <c r="J1781" s="56"/>
      <c r="K1781" s="67"/>
      <c r="L1781" s="62">
        <v>1781</v>
      </c>
      <c r="M1781" s="62" t="b">
        <f t="shared" si="27"/>
        <v>1</v>
      </c>
      <c r="N1781" s="63"/>
    </row>
    <row r="1782" spans="1:14" x14ac:dyDescent="0.35">
      <c r="A1782" t="s">
        <v>1899</v>
      </c>
      <c r="B1782" t="s">
        <v>1918</v>
      </c>
      <c r="C1782" s="53"/>
      <c r="D1782" s="54"/>
      <c r="E1782" s="53"/>
      <c r="F1782" s="55"/>
      <c r="G1782" s="53"/>
      <c r="H1782" s="57"/>
      <c r="I1782" s="56"/>
      <c r="J1782" s="56"/>
      <c r="K1782" s="67"/>
      <c r="L1782" s="62">
        <v>1782</v>
      </c>
      <c r="M1782" s="62" t="b">
        <f t="shared" si="27"/>
        <v>1</v>
      </c>
      <c r="N1782" s="63"/>
    </row>
    <row r="1783" spans="1:14" x14ac:dyDescent="0.35">
      <c r="A1783" t="s">
        <v>1899</v>
      </c>
      <c r="B1783" t="s">
        <v>1919</v>
      </c>
      <c r="C1783" s="53"/>
      <c r="D1783" s="54"/>
      <c r="E1783" s="53"/>
      <c r="F1783" s="55"/>
      <c r="G1783" s="53"/>
      <c r="H1783" s="57"/>
      <c r="I1783" s="56"/>
      <c r="J1783" s="56"/>
      <c r="K1783" s="67"/>
      <c r="L1783" s="62">
        <v>1783</v>
      </c>
      <c r="M1783" s="62" t="b">
        <f t="shared" si="27"/>
        <v>1</v>
      </c>
      <c r="N1783" s="63"/>
    </row>
    <row r="1784" spans="1:14" x14ac:dyDescent="0.35">
      <c r="A1784" t="s">
        <v>1849</v>
      </c>
      <c r="B1784" t="s">
        <v>1851</v>
      </c>
      <c r="C1784" s="53"/>
      <c r="D1784" s="54"/>
      <c r="E1784" s="53"/>
      <c r="F1784" s="55"/>
      <c r="G1784" s="53"/>
      <c r="H1784" s="57"/>
      <c r="I1784" s="56"/>
      <c r="J1784" s="56"/>
      <c r="K1784" s="67"/>
      <c r="L1784" s="62">
        <v>1784</v>
      </c>
      <c r="M1784" s="62" t="b">
        <f t="shared" si="27"/>
        <v>1</v>
      </c>
      <c r="N1784" s="63"/>
    </row>
    <row r="1785" spans="1:14" x14ac:dyDescent="0.35">
      <c r="A1785" t="s">
        <v>1920</v>
      </c>
      <c r="B1785" t="s">
        <v>1921</v>
      </c>
      <c r="C1785" s="53"/>
      <c r="D1785" s="54"/>
      <c r="E1785" s="53"/>
      <c r="F1785" s="55"/>
      <c r="G1785" s="53"/>
      <c r="H1785" s="57"/>
      <c r="I1785" s="56"/>
      <c r="J1785" s="56"/>
      <c r="K1785" s="67"/>
      <c r="L1785" s="62">
        <v>1785</v>
      </c>
      <c r="M1785" s="62" t="b">
        <f t="shared" si="27"/>
        <v>1</v>
      </c>
      <c r="N1785" s="63"/>
    </row>
    <row r="1786" spans="1:14" x14ac:dyDescent="0.35">
      <c r="A1786" t="s">
        <v>1920</v>
      </c>
      <c r="B1786" t="s">
        <v>1922</v>
      </c>
      <c r="C1786" s="53"/>
      <c r="D1786" s="54"/>
      <c r="E1786" s="53"/>
      <c r="F1786" s="55"/>
      <c r="G1786" s="53"/>
      <c r="H1786" s="57"/>
      <c r="I1786" s="56"/>
      <c r="J1786" s="56"/>
      <c r="K1786" s="67"/>
      <c r="L1786" s="62">
        <v>1786</v>
      </c>
      <c r="M1786" s="62" t="b">
        <f t="shared" si="27"/>
        <v>1</v>
      </c>
      <c r="N1786" s="63"/>
    </row>
    <row r="1787" spans="1:14" x14ac:dyDescent="0.35">
      <c r="A1787" t="s">
        <v>1920</v>
      </c>
      <c r="B1787" t="s">
        <v>626</v>
      </c>
      <c r="C1787" s="53"/>
      <c r="D1787" s="54"/>
      <c r="E1787" s="53"/>
      <c r="F1787" s="55"/>
      <c r="G1787" s="53"/>
      <c r="H1787" s="57"/>
      <c r="I1787" s="56"/>
      <c r="J1787" s="56"/>
      <c r="K1787" s="67"/>
      <c r="L1787" s="62">
        <v>1787</v>
      </c>
      <c r="M1787" s="62" t="b">
        <f t="shared" si="27"/>
        <v>1</v>
      </c>
      <c r="N1787" s="63"/>
    </row>
    <row r="1788" spans="1:14" x14ac:dyDescent="0.35">
      <c r="A1788" t="s">
        <v>1923</v>
      </c>
      <c r="B1788" t="s">
        <v>192</v>
      </c>
      <c r="C1788" s="53"/>
      <c r="D1788" s="54"/>
      <c r="E1788" s="53"/>
      <c r="F1788" s="55"/>
      <c r="G1788" s="53"/>
      <c r="H1788" s="57"/>
      <c r="I1788" s="56"/>
      <c r="J1788" s="56"/>
      <c r="K1788" s="67"/>
      <c r="L1788" s="62">
        <v>1788</v>
      </c>
      <c r="M1788" s="62" t="b">
        <f t="shared" si="27"/>
        <v>1</v>
      </c>
      <c r="N1788" s="63"/>
    </row>
    <row r="1789" spans="1:14" x14ac:dyDescent="0.35">
      <c r="A1789" t="s">
        <v>1924</v>
      </c>
      <c r="B1789" t="s">
        <v>192</v>
      </c>
      <c r="C1789" s="53"/>
      <c r="D1789" s="54"/>
      <c r="E1789" s="53"/>
      <c r="F1789" s="55"/>
      <c r="G1789" s="53"/>
      <c r="H1789" s="57"/>
      <c r="I1789" s="56"/>
      <c r="J1789" s="56"/>
      <c r="K1789" s="67"/>
      <c r="L1789" s="62">
        <v>1789</v>
      </c>
      <c r="M1789" s="62" t="b">
        <f t="shared" si="27"/>
        <v>1</v>
      </c>
      <c r="N1789" s="63"/>
    </row>
    <row r="1790" spans="1:14" x14ac:dyDescent="0.35">
      <c r="A1790" t="s">
        <v>1924</v>
      </c>
      <c r="B1790" t="s">
        <v>1925</v>
      </c>
      <c r="C1790" s="53"/>
      <c r="D1790" s="54"/>
      <c r="E1790" s="53"/>
      <c r="F1790" s="55"/>
      <c r="G1790" s="53"/>
      <c r="H1790" s="57"/>
      <c r="I1790" s="56"/>
      <c r="J1790" s="56"/>
      <c r="K1790" s="67"/>
      <c r="L1790" s="62">
        <v>1790</v>
      </c>
      <c r="M1790" s="62" t="b">
        <f t="shared" si="27"/>
        <v>1</v>
      </c>
      <c r="N1790" s="63"/>
    </row>
    <row r="1791" spans="1:14" x14ac:dyDescent="0.35">
      <c r="A1791" t="s">
        <v>1926</v>
      </c>
      <c r="B1791" t="s">
        <v>1074</v>
      </c>
      <c r="C1791" s="53"/>
      <c r="D1791" s="54"/>
      <c r="E1791" s="53"/>
      <c r="F1791" s="55"/>
      <c r="G1791" s="53"/>
      <c r="H1791" s="57"/>
      <c r="I1791" s="56"/>
      <c r="J1791" s="56"/>
      <c r="K1791" s="67"/>
      <c r="L1791" s="62">
        <v>1791</v>
      </c>
      <c r="M1791" s="62" t="b">
        <f t="shared" si="27"/>
        <v>1</v>
      </c>
      <c r="N1791" s="63"/>
    </row>
    <row r="1792" spans="1:14" x14ac:dyDescent="0.35">
      <c r="A1792" t="s">
        <v>1927</v>
      </c>
      <c r="B1792" t="s">
        <v>192</v>
      </c>
      <c r="C1792" s="53"/>
      <c r="D1792" s="54"/>
      <c r="E1792" s="53"/>
      <c r="F1792" s="55"/>
      <c r="G1792" s="53"/>
      <c r="H1792" s="57"/>
      <c r="I1792" s="56"/>
      <c r="J1792" s="56"/>
      <c r="K1792" s="67"/>
      <c r="L1792" s="62">
        <v>1792</v>
      </c>
      <c r="M1792" s="62" t="b">
        <f t="shared" si="27"/>
        <v>1</v>
      </c>
      <c r="N1792" s="63"/>
    </row>
    <row r="1793" spans="1:14" x14ac:dyDescent="0.35">
      <c r="A1793" t="s">
        <v>1928</v>
      </c>
      <c r="B1793" t="s">
        <v>192</v>
      </c>
      <c r="C1793" s="53"/>
      <c r="D1793" s="54"/>
      <c r="E1793" s="53"/>
      <c r="F1793" s="55"/>
      <c r="G1793" s="53"/>
      <c r="H1793" s="57"/>
      <c r="I1793" s="56"/>
      <c r="J1793" s="56"/>
      <c r="K1793" s="67"/>
      <c r="L1793" s="62">
        <v>1793</v>
      </c>
      <c r="M1793" s="62" t="b">
        <f t="shared" si="27"/>
        <v>1</v>
      </c>
      <c r="N1793" s="63"/>
    </row>
    <row r="1794" spans="1:14" x14ac:dyDescent="0.35">
      <c r="A1794" t="s">
        <v>1929</v>
      </c>
      <c r="B1794" t="s">
        <v>1930</v>
      </c>
      <c r="C1794" s="53"/>
      <c r="D1794" s="54"/>
      <c r="E1794" s="53"/>
      <c r="F1794" s="55"/>
      <c r="G1794" s="53"/>
      <c r="H1794" s="57"/>
      <c r="I1794" s="56"/>
      <c r="J1794" s="56"/>
      <c r="K1794" s="67"/>
      <c r="L1794" s="62">
        <v>1794</v>
      </c>
      <c r="M1794" s="62" t="b">
        <f t="shared" si="27"/>
        <v>1</v>
      </c>
      <c r="N1794" s="63"/>
    </row>
    <row r="1795" spans="1:14" x14ac:dyDescent="0.35">
      <c r="A1795" t="s">
        <v>618</v>
      </c>
      <c r="B1795" t="s">
        <v>619</v>
      </c>
      <c r="C1795" s="53"/>
      <c r="D1795" s="54"/>
      <c r="E1795" s="53"/>
      <c r="F1795" s="55"/>
      <c r="G1795" s="53"/>
      <c r="H1795" s="57"/>
      <c r="I1795" s="56"/>
      <c r="J1795" s="56"/>
      <c r="K1795" s="67"/>
      <c r="L1795" s="62">
        <v>1795</v>
      </c>
      <c r="M1795" s="62" t="b">
        <f t="shared" ref="M1795:M1858" si="28" xml:space="preserve"> IF(AND(TRUE), TRUE, FALSE)</f>
        <v>1</v>
      </c>
      <c r="N1795" s="63"/>
    </row>
    <row r="1796" spans="1:14" x14ac:dyDescent="0.35">
      <c r="A1796" t="s">
        <v>618</v>
      </c>
      <c r="B1796" t="s">
        <v>1931</v>
      </c>
      <c r="C1796" s="53"/>
      <c r="D1796" s="54"/>
      <c r="E1796" s="53"/>
      <c r="F1796" s="55"/>
      <c r="G1796" s="53"/>
      <c r="H1796" s="57"/>
      <c r="I1796" s="56"/>
      <c r="J1796" s="56"/>
      <c r="K1796" s="67"/>
      <c r="L1796" s="62">
        <v>1796</v>
      </c>
      <c r="M1796" s="62" t="b">
        <f t="shared" si="28"/>
        <v>1</v>
      </c>
      <c r="N1796" s="63"/>
    </row>
    <row r="1797" spans="1:14" x14ac:dyDescent="0.35">
      <c r="A1797" t="s">
        <v>1589</v>
      </c>
      <c r="B1797" t="s">
        <v>977</v>
      </c>
      <c r="C1797" s="53"/>
      <c r="D1797" s="54"/>
      <c r="E1797" s="53"/>
      <c r="F1797" s="55"/>
      <c r="G1797" s="53"/>
      <c r="H1797" s="57"/>
      <c r="I1797" s="56"/>
      <c r="J1797" s="56"/>
      <c r="K1797" s="67"/>
      <c r="L1797" s="62">
        <v>1797</v>
      </c>
      <c r="M1797" s="62" t="b">
        <f t="shared" si="28"/>
        <v>1</v>
      </c>
      <c r="N1797" s="63"/>
    </row>
    <row r="1798" spans="1:14" x14ac:dyDescent="0.35">
      <c r="A1798" t="s">
        <v>1932</v>
      </c>
      <c r="B1798" t="s">
        <v>1933</v>
      </c>
      <c r="C1798" s="53"/>
      <c r="D1798" s="54"/>
      <c r="E1798" s="53"/>
      <c r="F1798" s="55"/>
      <c r="G1798" s="53"/>
      <c r="H1798" s="57"/>
      <c r="I1798" s="56"/>
      <c r="J1798" s="56"/>
      <c r="K1798" s="67"/>
      <c r="L1798" s="62">
        <v>1798</v>
      </c>
      <c r="M1798" s="62" t="b">
        <f t="shared" si="28"/>
        <v>1</v>
      </c>
      <c r="N1798" s="63"/>
    </row>
    <row r="1799" spans="1:14" x14ac:dyDescent="0.35">
      <c r="A1799" t="s">
        <v>1926</v>
      </c>
      <c r="B1799" t="s">
        <v>1468</v>
      </c>
      <c r="C1799" s="53"/>
      <c r="D1799" s="54"/>
      <c r="E1799" s="53"/>
      <c r="F1799" s="55"/>
      <c r="G1799" s="53"/>
      <c r="H1799" s="57"/>
      <c r="I1799" s="56"/>
      <c r="J1799" s="56"/>
      <c r="K1799" s="67"/>
      <c r="L1799" s="62">
        <v>1799</v>
      </c>
      <c r="M1799" s="62" t="b">
        <f t="shared" si="28"/>
        <v>1</v>
      </c>
      <c r="N1799" s="63"/>
    </row>
    <row r="1800" spans="1:14" x14ac:dyDescent="0.35">
      <c r="A1800" t="s">
        <v>1934</v>
      </c>
      <c r="B1800" t="s">
        <v>192</v>
      </c>
      <c r="C1800" s="53"/>
      <c r="D1800" s="54"/>
      <c r="E1800" s="53"/>
      <c r="F1800" s="55"/>
      <c r="G1800" s="53"/>
      <c r="H1800" s="57"/>
      <c r="I1800" s="56"/>
      <c r="J1800" s="56"/>
      <c r="K1800" s="67"/>
      <c r="L1800" s="62">
        <v>1800</v>
      </c>
      <c r="M1800" s="62" t="b">
        <f t="shared" si="28"/>
        <v>1</v>
      </c>
      <c r="N1800" s="63"/>
    </row>
    <row r="1801" spans="1:14" x14ac:dyDescent="0.35">
      <c r="A1801" t="s">
        <v>1935</v>
      </c>
      <c r="B1801" t="s">
        <v>1936</v>
      </c>
      <c r="C1801" s="53"/>
      <c r="D1801" s="54"/>
      <c r="E1801" s="53"/>
      <c r="F1801" s="55"/>
      <c r="G1801" s="53"/>
      <c r="H1801" s="57"/>
      <c r="I1801" s="56"/>
      <c r="J1801" s="56"/>
      <c r="K1801" s="67"/>
      <c r="L1801" s="62">
        <v>1801</v>
      </c>
      <c r="M1801" s="62" t="b">
        <f t="shared" si="28"/>
        <v>1</v>
      </c>
      <c r="N1801" s="63"/>
    </row>
    <row r="1802" spans="1:14" x14ac:dyDescent="0.35">
      <c r="A1802" t="s">
        <v>744</v>
      </c>
      <c r="B1802" t="s">
        <v>416</v>
      </c>
      <c r="C1802" s="53"/>
      <c r="D1802" s="54"/>
      <c r="E1802" s="53"/>
      <c r="F1802" s="55"/>
      <c r="G1802" s="53"/>
      <c r="H1802" s="57"/>
      <c r="I1802" s="56"/>
      <c r="J1802" s="56"/>
      <c r="K1802" s="67"/>
      <c r="L1802" s="62">
        <v>1802</v>
      </c>
      <c r="M1802" s="62" t="b">
        <f t="shared" si="28"/>
        <v>1</v>
      </c>
      <c r="N1802" s="63"/>
    </row>
    <row r="1803" spans="1:14" x14ac:dyDescent="0.35">
      <c r="A1803" t="s">
        <v>744</v>
      </c>
      <c r="B1803" t="s">
        <v>1937</v>
      </c>
      <c r="C1803" s="53"/>
      <c r="D1803" s="54"/>
      <c r="E1803" s="53"/>
      <c r="F1803" s="55"/>
      <c r="G1803" s="53"/>
      <c r="H1803" s="57"/>
      <c r="I1803" s="56"/>
      <c r="J1803" s="56"/>
      <c r="K1803" s="67"/>
      <c r="L1803" s="62">
        <v>1803</v>
      </c>
      <c r="M1803" s="62" t="b">
        <f t="shared" si="28"/>
        <v>1</v>
      </c>
      <c r="N1803" s="63"/>
    </row>
    <row r="1804" spans="1:14" x14ac:dyDescent="0.35">
      <c r="A1804" t="s">
        <v>744</v>
      </c>
      <c r="B1804" t="s">
        <v>746</v>
      </c>
      <c r="C1804" s="53"/>
      <c r="D1804" s="54"/>
      <c r="E1804" s="53"/>
      <c r="F1804" s="55"/>
      <c r="G1804" s="53"/>
      <c r="H1804" s="57"/>
      <c r="I1804" s="56"/>
      <c r="J1804" s="56"/>
      <c r="K1804" s="67"/>
      <c r="L1804" s="62">
        <v>1804</v>
      </c>
      <c r="M1804" s="62" t="b">
        <f t="shared" si="28"/>
        <v>1</v>
      </c>
      <c r="N1804" s="63"/>
    </row>
    <row r="1805" spans="1:14" x14ac:dyDescent="0.35">
      <c r="A1805" t="s">
        <v>1938</v>
      </c>
      <c r="B1805" t="s">
        <v>1939</v>
      </c>
      <c r="C1805" s="53"/>
      <c r="D1805" s="54"/>
      <c r="E1805" s="53"/>
      <c r="F1805" s="55"/>
      <c r="G1805" s="53"/>
      <c r="H1805" s="57"/>
      <c r="I1805" s="56"/>
      <c r="J1805" s="56"/>
      <c r="K1805" s="67"/>
      <c r="L1805" s="62">
        <v>1805</v>
      </c>
      <c r="M1805" s="62" t="b">
        <f t="shared" si="28"/>
        <v>1</v>
      </c>
      <c r="N1805" s="63"/>
    </row>
    <row r="1806" spans="1:14" x14ac:dyDescent="0.35">
      <c r="A1806" t="s">
        <v>1938</v>
      </c>
      <c r="B1806" t="s">
        <v>1940</v>
      </c>
      <c r="C1806" s="53"/>
      <c r="D1806" s="54"/>
      <c r="E1806" s="53"/>
      <c r="F1806" s="55"/>
      <c r="G1806" s="53"/>
      <c r="H1806" s="57"/>
      <c r="I1806" s="56"/>
      <c r="J1806" s="56"/>
      <c r="K1806" s="67"/>
      <c r="L1806" s="62">
        <v>1806</v>
      </c>
      <c r="M1806" s="62" t="b">
        <f t="shared" si="28"/>
        <v>1</v>
      </c>
      <c r="N1806" s="63"/>
    </row>
    <row r="1807" spans="1:14" x14ac:dyDescent="0.35">
      <c r="A1807" t="s">
        <v>744</v>
      </c>
      <c r="B1807" t="s">
        <v>416</v>
      </c>
      <c r="C1807" s="53"/>
      <c r="D1807" s="54"/>
      <c r="E1807" s="53"/>
      <c r="F1807" s="55"/>
      <c r="G1807" s="53"/>
      <c r="H1807" s="57"/>
      <c r="I1807" s="56"/>
      <c r="J1807" s="56"/>
      <c r="K1807" s="67"/>
      <c r="L1807" s="62">
        <v>1807</v>
      </c>
      <c r="M1807" s="62" t="b">
        <f t="shared" si="28"/>
        <v>1</v>
      </c>
      <c r="N1807" s="63"/>
    </row>
    <row r="1808" spans="1:14" x14ac:dyDescent="0.35">
      <c r="A1808" t="s">
        <v>744</v>
      </c>
      <c r="B1808" t="s">
        <v>1937</v>
      </c>
      <c r="C1808" s="53"/>
      <c r="D1808" s="54"/>
      <c r="E1808" s="53"/>
      <c r="F1808" s="55"/>
      <c r="G1808" s="53"/>
      <c r="H1808" s="57"/>
      <c r="I1808" s="56"/>
      <c r="J1808" s="56"/>
      <c r="K1808" s="67"/>
      <c r="L1808" s="62">
        <v>1808</v>
      </c>
      <c r="M1808" s="62" t="b">
        <f t="shared" si="28"/>
        <v>1</v>
      </c>
      <c r="N1808" s="63"/>
    </row>
    <row r="1809" spans="1:14" x14ac:dyDescent="0.35">
      <c r="A1809" t="s">
        <v>744</v>
      </c>
      <c r="B1809" t="s">
        <v>746</v>
      </c>
      <c r="C1809" s="53"/>
      <c r="D1809" s="54"/>
      <c r="E1809" s="53"/>
      <c r="F1809" s="55"/>
      <c r="G1809" s="53"/>
      <c r="H1809" s="57"/>
      <c r="I1809" s="56"/>
      <c r="J1809" s="56"/>
      <c r="K1809" s="67"/>
      <c r="L1809" s="62">
        <v>1809</v>
      </c>
      <c r="M1809" s="62" t="b">
        <f t="shared" si="28"/>
        <v>1</v>
      </c>
      <c r="N1809" s="63"/>
    </row>
    <row r="1810" spans="1:14" x14ac:dyDescent="0.35">
      <c r="A1810" t="s">
        <v>447</v>
      </c>
      <c r="B1810" t="s">
        <v>1941</v>
      </c>
      <c r="C1810" s="53"/>
      <c r="D1810" s="54"/>
      <c r="E1810" s="53"/>
      <c r="F1810" s="55"/>
      <c r="G1810" s="53"/>
      <c r="H1810" s="57"/>
      <c r="I1810" s="56"/>
      <c r="J1810" s="56"/>
      <c r="K1810" s="67"/>
      <c r="L1810" s="62">
        <v>1810</v>
      </c>
      <c r="M1810" s="62" t="b">
        <f t="shared" si="28"/>
        <v>1</v>
      </c>
      <c r="N1810" s="63"/>
    </row>
    <row r="1811" spans="1:14" x14ac:dyDescent="0.35">
      <c r="A1811" t="s">
        <v>447</v>
      </c>
      <c r="B1811" t="s">
        <v>1942</v>
      </c>
      <c r="C1811" s="53"/>
      <c r="D1811" s="54"/>
      <c r="E1811" s="53"/>
      <c r="F1811" s="55"/>
      <c r="G1811" s="53"/>
      <c r="H1811" s="57"/>
      <c r="I1811" s="56"/>
      <c r="J1811" s="56"/>
      <c r="K1811" s="67"/>
      <c r="L1811" s="62">
        <v>1811</v>
      </c>
      <c r="M1811" s="62" t="b">
        <f t="shared" si="28"/>
        <v>1</v>
      </c>
      <c r="N1811" s="63"/>
    </row>
    <row r="1812" spans="1:14" x14ac:dyDescent="0.35">
      <c r="A1812" t="s">
        <v>1131</v>
      </c>
      <c r="B1812" t="s">
        <v>1943</v>
      </c>
      <c r="C1812" s="53"/>
      <c r="D1812" s="54"/>
      <c r="E1812" s="53"/>
      <c r="F1812" s="55"/>
      <c r="G1812" s="53"/>
      <c r="H1812" s="57"/>
      <c r="I1812" s="56"/>
      <c r="J1812" s="56"/>
      <c r="K1812" s="67"/>
      <c r="L1812" s="62">
        <v>1812</v>
      </c>
      <c r="M1812" s="62" t="b">
        <f t="shared" si="28"/>
        <v>1</v>
      </c>
      <c r="N1812" s="63"/>
    </row>
    <row r="1813" spans="1:14" x14ac:dyDescent="0.35">
      <c r="A1813" t="s">
        <v>1944</v>
      </c>
      <c r="B1813" t="s">
        <v>1195</v>
      </c>
      <c r="C1813" s="53"/>
      <c r="D1813" s="54"/>
      <c r="E1813" s="53"/>
      <c r="F1813" s="55"/>
      <c r="G1813" s="53"/>
      <c r="H1813" s="57"/>
      <c r="I1813" s="56"/>
      <c r="J1813" s="56"/>
      <c r="K1813" s="67"/>
      <c r="L1813" s="62">
        <v>1813</v>
      </c>
      <c r="M1813" s="62" t="b">
        <f t="shared" si="28"/>
        <v>1</v>
      </c>
      <c r="N1813" s="63"/>
    </row>
    <row r="1814" spans="1:14" x14ac:dyDescent="0.35">
      <c r="A1814" t="s">
        <v>302</v>
      </c>
      <c r="B1814" t="s">
        <v>192</v>
      </c>
      <c r="C1814" s="53"/>
      <c r="D1814" s="54"/>
      <c r="E1814" s="53"/>
      <c r="F1814" s="55"/>
      <c r="G1814" s="53"/>
      <c r="H1814" s="57"/>
      <c r="I1814" s="56"/>
      <c r="J1814" s="56"/>
      <c r="K1814" s="67"/>
      <c r="L1814" s="62">
        <v>1814</v>
      </c>
      <c r="M1814" s="62" t="b">
        <f t="shared" si="28"/>
        <v>1</v>
      </c>
      <c r="N1814" s="63"/>
    </row>
    <row r="1815" spans="1:14" x14ac:dyDescent="0.35">
      <c r="A1815" t="s">
        <v>1066</v>
      </c>
      <c r="B1815" t="s">
        <v>1686</v>
      </c>
      <c r="C1815" s="53"/>
      <c r="D1815" s="54"/>
      <c r="E1815" s="53"/>
      <c r="F1815" s="55"/>
      <c r="G1815" s="53"/>
      <c r="H1815" s="57"/>
      <c r="I1815" s="56"/>
      <c r="J1815" s="56"/>
      <c r="K1815" s="67"/>
      <c r="L1815" s="62">
        <v>1815</v>
      </c>
      <c r="M1815" s="62" t="b">
        <f t="shared" si="28"/>
        <v>1</v>
      </c>
      <c r="N1815" s="63"/>
    </row>
    <row r="1816" spans="1:14" x14ac:dyDescent="0.35">
      <c r="A1816" t="s">
        <v>680</v>
      </c>
      <c r="B1816" t="s">
        <v>540</v>
      </c>
      <c r="C1816" s="53"/>
      <c r="D1816" s="54"/>
      <c r="E1816" s="53"/>
      <c r="F1816" s="55"/>
      <c r="G1816" s="53"/>
      <c r="H1816" s="57"/>
      <c r="I1816" s="56"/>
      <c r="J1816" s="56"/>
      <c r="K1816" s="67"/>
      <c r="L1816" s="62">
        <v>1816</v>
      </c>
      <c r="M1816" s="62" t="b">
        <f t="shared" si="28"/>
        <v>1</v>
      </c>
      <c r="N1816" s="63"/>
    </row>
    <row r="1817" spans="1:14" x14ac:dyDescent="0.35">
      <c r="A1817" t="s">
        <v>1945</v>
      </c>
      <c r="B1817" t="s">
        <v>1946</v>
      </c>
      <c r="C1817" s="53"/>
      <c r="D1817" s="54"/>
      <c r="E1817" s="53"/>
      <c r="F1817" s="55"/>
      <c r="G1817" s="53"/>
      <c r="H1817" s="57"/>
      <c r="I1817" s="56"/>
      <c r="J1817" s="56"/>
      <c r="K1817" s="67"/>
      <c r="L1817" s="62">
        <v>1817</v>
      </c>
      <c r="M1817" s="62" t="b">
        <f t="shared" si="28"/>
        <v>1</v>
      </c>
      <c r="N1817" s="63"/>
    </row>
    <row r="1818" spans="1:14" x14ac:dyDescent="0.35">
      <c r="A1818" t="s">
        <v>1947</v>
      </c>
      <c r="B1818" t="s">
        <v>496</v>
      </c>
      <c r="C1818" s="53"/>
      <c r="D1818" s="54"/>
      <c r="E1818" s="53"/>
      <c r="F1818" s="55"/>
      <c r="G1818" s="53"/>
      <c r="H1818" s="57"/>
      <c r="I1818" s="56"/>
      <c r="J1818" s="56"/>
      <c r="K1818" s="67"/>
      <c r="L1818" s="62">
        <v>1818</v>
      </c>
      <c r="M1818" s="62" t="b">
        <f t="shared" si="28"/>
        <v>1</v>
      </c>
      <c r="N1818" s="63"/>
    </row>
    <row r="1819" spans="1:14" x14ac:dyDescent="0.35">
      <c r="A1819" t="s">
        <v>1947</v>
      </c>
      <c r="B1819" t="s">
        <v>1948</v>
      </c>
      <c r="C1819" s="53"/>
      <c r="D1819" s="54"/>
      <c r="E1819" s="53"/>
      <c r="F1819" s="55"/>
      <c r="G1819" s="53"/>
      <c r="H1819" s="57"/>
      <c r="I1819" s="56"/>
      <c r="J1819" s="56"/>
      <c r="K1819" s="67"/>
      <c r="L1819" s="62">
        <v>1819</v>
      </c>
      <c r="M1819" s="62" t="b">
        <f t="shared" si="28"/>
        <v>1</v>
      </c>
      <c r="N1819" s="63"/>
    </row>
    <row r="1820" spans="1:14" x14ac:dyDescent="0.35">
      <c r="A1820" t="s">
        <v>1947</v>
      </c>
      <c r="B1820" t="s">
        <v>1949</v>
      </c>
      <c r="C1820" s="53"/>
      <c r="D1820" s="54"/>
      <c r="E1820" s="53"/>
      <c r="F1820" s="55"/>
      <c r="G1820" s="53"/>
      <c r="H1820" s="57"/>
      <c r="I1820" s="56"/>
      <c r="J1820" s="56"/>
      <c r="K1820" s="67"/>
      <c r="L1820" s="62">
        <v>1820</v>
      </c>
      <c r="M1820" s="62" t="b">
        <f t="shared" si="28"/>
        <v>1</v>
      </c>
      <c r="N1820" s="63"/>
    </row>
    <row r="1821" spans="1:14" x14ac:dyDescent="0.35">
      <c r="A1821" t="s">
        <v>618</v>
      </c>
      <c r="B1821" t="s">
        <v>1950</v>
      </c>
      <c r="C1821" s="53"/>
      <c r="D1821" s="54"/>
      <c r="E1821" s="53"/>
      <c r="F1821" s="55"/>
      <c r="G1821" s="53"/>
      <c r="H1821" s="57"/>
      <c r="I1821" s="56"/>
      <c r="J1821" s="56"/>
      <c r="K1821" s="67"/>
      <c r="L1821" s="62">
        <v>1821</v>
      </c>
      <c r="M1821" s="62" t="b">
        <f t="shared" si="28"/>
        <v>1</v>
      </c>
      <c r="N1821" s="63"/>
    </row>
    <row r="1822" spans="1:14" x14ac:dyDescent="0.35">
      <c r="A1822" t="s">
        <v>1951</v>
      </c>
      <c r="B1822" t="s">
        <v>192</v>
      </c>
      <c r="C1822" s="53"/>
      <c r="D1822" s="54"/>
      <c r="E1822" s="53"/>
      <c r="F1822" s="55"/>
      <c r="G1822" s="53"/>
      <c r="H1822" s="57"/>
      <c r="I1822" s="56"/>
      <c r="J1822" s="56"/>
      <c r="K1822" s="67"/>
      <c r="L1822" s="62">
        <v>1822</v>
      </c>
      <c r="M1822" s="62" t="b">
        <f t="shared" si="28"/>
        <v>1</v>
      </c>
      <c r="N1822" s="63"/>
    </row>
    <row r="1823" spans="1:14" x14ac:dyDescent="0.35">
      <c r="A1823" t="s">
        <v>1952</v>
      </c>
      <c r="B1823" t="s">
        <v>192</v>
      </c>
      <c r="C1823" s="53"/>
      <c r="D1823" s="54"/>
      <c r="E1823" s="53"/>
      <c r="F1823" s="55"/>
      <c r="G1823" s="53"/>
      <c r="H1823" s="57"/>
      <c r="I1823" s="56"/>
      <c r="J1823" s="56"/>
      <c r="K1823" s="67"/>
      <c r="L1823" s="62">
        <v>1823</v>
      </c>
      <c r="M1823" s="62" t="b">
        <f t="shared" si="28"/>
        <v>1</v>
      </c>
      <c r="N1823" s="63"/>
    </row>
    <row r="1824" spans="1:14" x14ac:dyDescent="0.35">
      <c r="A1824" t="s">
        <v>1953</v>
      </c>
      <c r="B1824" t="s">
        <v>1954</v>
      </c>
      <c r="C1824" s="53"/>
      <c r="D1824" s="54"/>
      <c r="E1824" s="53"/>
      <c r="F1824" s="55"/>
      <c r="G1824" s="53"/>
      <c r="H1824" s="57"/>
      <c r="I1824" s="56"/>
      <c r="J1824" s="56"/>
      <c r="K1824" s="67"/>
      <c r="L1824" s="62">
        <v>1824</v>
      </c>
      <c r="M1824" s="62" t="b">
        <f t="shared" si="28"/>
        <v>1</v>
      </c>
      <c r="N1824" s="63"/>
    </row>
    <row r="1825" spans="1:14" x14ac:dyDescent="0.35">
      <c r="A1825" t="s">
        <v>1955</v>
      </c>
      <c r="B1825" t="s">
        <v>192</v>
      </c>
      <c r="C1825" s="53"/>
      <c r="D1825" s="54"/>
      <c r="E1825" s="53"/>
      <c r="F1825" s="55"/>
      <c r="G1825" s="53"/>
      <c r="H1825" s="57"/>
      <c r="I1825" s="56"/>
      <c r="J1825" s="56"/>
      <c r="K1825" s="67"/>
      <c r="L1825" s="62">
        <v>1825</v>
      </c>
      <c r="M1825" s="62" t="b">
        <f t="shared" si="28"/>
        <v>1</v>
      </c>
      <c r="N1825" s="63"/>
    </row>
    <row r="1826" spans="1:14" x14ac:dyDescent="0.35">
      <c r="A1826" t="s">
        <v>1630</v>
      </c>
      <c r="B1826" t="s">
        <v>192</v>
      </c>
      <c r="C1826" s="53"/>
      <c r="D1826" s="54"/>
      <c r="E1826" s="53"/>
      <c r="F1826" s="55"/>
      <c r="G1826" s="53"/>
      <c r="H1826" s="57"/>
      <c r="I1826" s="56"/>
      <c r="J1826" s="56"/>
      <c r="K1826" s="67"/>
      <c r="L1826" s="62">
        <v>1826</v>
      </c>
      <c r="M1826" s="62" t="b">
        <f t="shared" si="28"/>
        <v>1</v>
      </c>
      <c r="N1826" s="63"/>
    </row>
    <row r="1827" spans="1:14" x14ac:dyDescent="0.35">
      <c r="A1827" t="s">
        <v>674</v>
      </c>
      <c r="B1827" t="s">
        <v>452</v>
      </c>
      <c r="C1827" s="53"/>
      <c r="D1827" s="54"/>
      <c r="E1827" s="53"/>
      <c r="F1827" s="55"/>
      <c r="G1827" s="53"/>
      <c r="H1827" s="57"/>
      <c r="I1827" s="56"/>
      <c r="J1827" s="56"/>
      <c r="K1827" s="67"/>
      <c r="L1827" s="62">
        <v>1827</v>
      </c>
      <c r="M1827" s="62" t="b">
        <f t="shared" si="28"/>
        <v>1</v>
      </c>
      <c r="N1827" s="63"/>
    </row>
    <row r="1828" spans="1:14" x14ac:dyDescent="0.35">
      <c r="A1828" t="s">
        <v>230</v>
      </c>
      <c r="B1828" t="s">
        <v>312</v>
      </c>
      <c r="C1828" s="53"/>
      <c r="D1828" s="54"/>
      <c r="E1828" s="53"/>
      <c r="F1828" s="55"/>
      <c r="G1828" s="53"/>
      <c r="H1828" s="57"/>
      <c r="I1828" s="56"/>
      <c r="J1828" s="56"/>
      <c r="K1828" s="67"/>
      <c r="L1828" s="62">
        <v>1828</v>
      </c>
      <c r="M1828" s="62" t="b">
        <f t="shared" si="28"/>
        <v>1</v>
      </c>
      <c r="N1828" s="63"/>
    </row>
    <row r="1829" spans="1:14" x14ac:dyDescent="0.35">
      <c r="A1829" t="s">
        <v>230</v>
      </c>
      <c r="B1829" t="s">
        <v>339</v>
      </c>
      <c r="C1829" s="53"/>
      <c r="D1829" s="54"/>
      <c r="E1829" s="53"/>
      <c r="F1829" s="55"/>
      <c r="G1829" s="53"/>
      <c r="H1829" s="57"/>
      <c r="I1829" s="56"/>
      <c r="J1829" s="56"/>
      <c r="K1829" s="67"/>
      <c r="L1829" s="62">
        <v>1829</v>
      </c>
      <c r="M1829" s="62" t="b">
        <f t="shared" si="28"/>
        <v>1</v>
      </c>
      <c r="N1829" s="63"/>
    </row>
    <row r="1830" spans="1:14" x14ac:dyDescent="0.35">
      <c r="A1830" t="s">
        <v>1956</v>
      </c>
      <c r="B1830" t="s">
        <v>496</v>
      </c>
      <c r="C1830" s="53"/>
      <c r="D1830" s="54"/>
      <c r="E1830" s="53"/>
      <c r="F1830" s="55"/>
      <c r="G1830" s="53"/>
      <c r="H1830" s="57"/>
      <c r="I1830" s="56"/>
      <c r="J1830" s="56"/>
      <c r="K1830" s="67"/>
      <c r="L1830" s="62">
        <v>1830</v>
      </c>
      <c r="M1830" s="62" t="b">
        <f t="shared" si="28"/>
        <v>1</v>
      </c>
      <c r="N1830" s="63"/>
    </row>
    <row r="1831" spans="1:14" x14ac:dyDescent="0.35">
      <c r="A1831" t="s">
        <v>744</v>
      </c>
      <c r="B1831" t="s">
        <v>1957</v>
      </c>
      <c r="C1831" s="53"/>
      <c r="D1831" s="54"/>
      <c r="E1831" s="53"/>
      <c r="F1831" s="55"/>
      <c r="G1831" s="53"/>
      <c r="H1831" s="57"/>
      <c r="I1831" s="56"/>
      <c r="J1831" s="56"/>
      <c r="K1831" s="67"/>
      <c r="L1831" s="62">
        <v>1831</v>
      </c>
      <c r="M1831" s="62" t="b">
        <f t="shared" si="28"/>
        <v>1</v>
      </c>
      <c r="N1831" s="63"/>
    </row>
    <row r="1832" spans="1:14" x14ac:dyDescent="0.35">
      <c r="A1832" t="s">
        <v>744</v>
      </c>
      <c r="B1832" t="s">
        <v>416</v>
      </c>
      <c r="C1832" s="53"/>
      <c r="D1832" s="54"/>
      <c r="E1832" s="53"/>
      <c r="F1832" s="55"/>
      <c r="G1832" s="53"/>
      <c r="H1832" s="57"/>
      <c r="I1832" s="56"/>
      <c r="J1832" s="56"/>
      <c r="K1832" s="67"/>
      <c r="L1832" s="62">
        <v>1832</v>
      </c>
      <c r="M1832" s="62" t="b">
        <f t="shared" si="28"/>
        <v>1</v>
      </c>
      <c r="N1832" s="63"/>
    </row>
    <row r="1833" spans="1:14" x14ac:dyDescent="0.35">
      <c r="A1833" t="s">
        <v>744</v>
      </c>
      <c r="B1833" t="s">
        <v>1958</v>
      </c>
      <c r="C1833" s="53"/>
      <c r="D1833" s="54"/>
      <c r="E1833" s="53"/>
      <c r="F1833" s="55"/>
      <c r="G1833" s="53"/>
      <c r="H1833" s="57"/>
      <c r="I1833" s="56"/>
      <c r="J1833" s="56"/>
      <c r="K1833" s="67"/>
      <c r="L1833" s="62">
        <v>1833</v>
      </c>
      <c r="M1833" s="62" t="b">
        <f t="shared" si="28"/>
        <v>1</v>
      </c>
      <c r="N1833" s="63"/>
    </row>
    <row r="1834" spans="1:14" x14ac:dyDescent="0.35">
      <c r="A1834" t="s">
        <v>744</v>
      </c>
      <c r="B1834" t="s">
        <v>746</v>
      </c>
      <c r="C1834" s="53"/>
      <c r="D1834" s="54"/>
      <c r="E1834" s="53"/>
      <c r="F1834" s="55"/>
      <c r="G1834" s="53"/>
      <c r="H1834" s="57"/>
      <c r="I1834" s="56"/>
      <c r="J1834" s="56"/>
      <c r="K1834" s="67"/>
      <c r="L1834" s="62">
        <v>1834</v>
      </c>
      <c r="M1834" s="62" t="b">
        <f t="shared" si="28"/>
        <v>1</v>
      </c>
      <c r="N1834" s="63"/>
    </row>
    <row r="1835" spans="1:14" x14ac:dyDescent="0.35">
      <c r="A1835" t="s">
        <v>1959</v>
      </c>
      <c r="B1835" t="s">
        <v>1960</v>
      </c>
      <c r="C1835" s="53"/>
      <c r="D1835" s="54"/>
      <c r="E1835" s="53"/>
      <c r="F1835" s="55"/>
      <c r="G1835" s="53"/>
      <c r="H1835" s="57"/>
      <c r="I1835" s="56"/>
      <c r="J1835" s="56"/>
      <c r="K1835" s="67"/>
      <c r="L1835" s="62">
        <v>1835</v>
      </c>
      <c r="M1835" s="62" t="b">
        <f t="shared" si="28"/>
        <v>1</v>
      </c>
      <c r="N1835" s="63"/>
    </row>
    <row r="1836" spans="1:14" x14ac:dyDescent="0.35">
      <c r="A1836" t="s">
        <v>1959</v>
      </c>
      <c r="B1836" t="s">
        <v>1961</v>
      </c>
      <c r="C1836" s="53"/>
      <c r="D1836" s="54"/>
      <c r="E1836" s="53"/>
      <c r="F1836" s="55"/>
      <c r="G1836" s="53"/>
      <c r="H1836" s="57"/>
      <c r="I1836" s="56"/>
      <c r="J1836" s="56"/>
      <c r="K1836" s="67"/>
      <c r="L1836" s="62">
        <v>1836</v>
      </c>
      <c r="M1836" s="62" t="b">
        <f t="shared" si="28"/>
        <v>1</v>
      </c>
      <c r="N1836" s="63"/>
    </row>
    <row r="1837" spans="1:14" x14ac:dyDescent="0.35">
      <c r="A1837" t="s">
        <v>1962</v>
      </c>
      <c r="B1837" t="s">
        <v>1963</v>
      </c>
      <c r="C1837" s="53"/>
      <c r="D1837" s="54"/>
      <c r="E1837" s="53"/>
      <c r="F1837" s="55"/>
      <c r="G1837" s="53"/>
      <c r="H1837" s="57"/>
      <c r="I1837" s="56"/>
      <c r="J1837" s="56"/>
      <c r="K1837" s="67"/>
      <c r="L1837" s="62">
        <v>1837</v>
      </c>
      <c r="M1837" s="62" t="b">
        <f t="shared" si="28"/>
        <v>1</v>
      </c>
      <c r="N1837" s="63"/>
    </row>
    <row r="1838" spans="1:14" x14ac:dyDescent="0.35">
      <c r="A1838" t="s">
        <v>1964</v>
      </c>
      <c r="B1838" t="s">
        <v>1965</v>
      </c>
      <c r="C1838" s="53"/>
      <c r="D1838" s="54"/>
      <c r="E1838" s="53"/>
      <c r="F1838" s="55"/>
      <c r="G1838" s="53"/>
      <c r="H1838" s="57"/>
      <c r="I1838" s="56"/>
      <c r="J1838" s="56"/>
      <c r="K1838" s="67"/>
      <c r="L1838" s="62">
        <v>1838</v>
      </c>
      <c r="M1838" s="62" t="b">
        <f t="shared" si="28"/>
        <v>1</v>
      </c>
      <c r="N1838" s="63"/>
    </row>
    <row r="1839" spans="1:14" x14ac:dyDescent="0.35">
      <c r="A1839" t="s">
        <v>1966</v>
      </c>
      <c r="B1839" t="s">
        <v>713</v>
      </c>
      <c r="C1839" s="53"/>
      <c r="D1839" s="54"/>
      <c r="E1839" s="53"/>
      <c r="F1839" s="55"/>
      <c r="G1839" s="53"/>
      <c r="H1839" s="57"/>
      <c r="I1839" s="56"/>
      <c r="J1839" s="56"/>
      <c r="K1839" s="67"/>
      <c r="L1839" s="62">
        <v>1839</v>
      </c>
      <c r="M1839" s="62" t="b">
        <f t="shared" si="28"/>
        <v>1</v>
      </c>
      <c r="N1839" s="63"/>
    </row>
    <row r="1840" spans="1:14" x14ac:dyDescent="0.35">
      <c r="A1840" t="s">
        <v>1966</v>
      </c>
      <c r="B1840" t="s">
        <v>462</v>
      </c>
      <c r="C1840" s="53"/>
      <c r="D1840" s="54"/>
      <c r="E1840" s="53"/>
      <c r="F1840" s="55"/>
      <c r="G1840" s="53"/>
      <c r="H1840" s="57"/>
      <c r="I1840" s="56"/>
      <c r="J1840" s="56"/>
      <c r="K1840" s="67"/>
      <c r="L1840" s="62">
        <v>1840</v>
      </c>
      <c r="M1840" s="62" t="b">
        <f t="shared" si="28"/>
        <v>1</v>
      </c>
      <c r="N1840" s="63"/>
    </row>
    <row r="1841" spans="1:14" x14ac:dyDescent="0.35">
      <c r="A1841" t="s">
        <v>1966</v>
      </c>
      <c r="B1841" t="s">
        <v>641</v>
      </c>
      <c r="C1841" s="53"/>
      <c r="D1841" s="54"/>
      <c r="E1841" s="53"/>
      <c r="F1841" s="55"/>
      <c r="G1841" s="53"/>
      <c r="H1841" s="57"/>
      <c r="I1841" s="56"/>
      <c r="J1841" s="56"/>
      <c r="K1841" s="67"/>
      <c r="L1841" s="62">
        <v>1841</v>
      </c>
      <c r="M1841" s="62" t="b">
        <f t="shared" si="28"/>
        <v>1</v>
      </c>
      <c r="N1841" s="63"/>
    </row>
    <row r="1842" spans="1:14" x14ac:dyDescent="0.35">
      <c r="A1842" t="s">
        <v>1966</v>
      </c>
      <c r="B1842" t="s">
        <v>463</v>
      </c>
      <c r="C1842" s="53"/>
      <c r="D1842" s="54"/>
      <c r="E1842" s="53"/>
      <c r="F1842" s="55"/>
      <c r="G1842" s="53"/>
      <c r="H1842" s="57"/>
      <c r="I1842" s="56"/>
      <c r="J1842" s="56"/>
      <c r="K1842" s="67"/>
      <c r="L1842" s="62">
        <v>1842</v>
      </c>
      <c r="M1842" s="62" t="b">
        <f t="shared" si="28"/>
        <v>1</v>
      </c>
      <c r="N1842" s="63"/>
    </row>
    <row r="1843" spans="1:14" x14ac:dyDescent="0.35">
      <c r="A1843" t="s">
        <v>744</v>
      </c>
      <c r="B1843" t="s">
        <v>1967</v>
      </c>
      <c r="C1843" s="53"/>
      <c r="D1843" s="54"/>
      <c r="E1843" s="53"/>
      <c r="F1843" s="55"/>
      <c r="G1843" s="53"/>
      <c r="H1843" s="57"/>
      <c r="I1843" s="56"/>
      <c r="J1843" s="56"/>
      <c r="K1843" s="67"/>
      <c r="L1843" s="62">
        <v>1843</v>
      </c>
      <c r="M1843" s="62" t="b">
        <f t="shared" si="28"/>
        <v>1</v>
      </c>
      <c r="N1843" s="63"/>
    </row>
    <row r="1844" spans="1:14" x14ac:dyDescent="0.35">
      <c r="A1844" t="s">
        <v>744</v>
      </c>
      <c r="B1844" t="s">
        <v>1247</v>
      </c>
      <c r="C1844" s="53"/>
      <c r="D1844" s="54"/>
      <c r="E1844" s="53"/>
      <c r="F1844" s="55"/>
      <c r="G1844" s="53"/>
      <c r="H1844" s="57"/>
      <c r="I1844" s="56"/>
      <c r="J1844" s="56"/>
      <c r="K1844" s="67"/>
      <c r="L1844" s="62">
        <v>1844</v>
      </c>
      <c r="M1844" s="62" t="b">
        <f t="shared" si="28"/>
        <v>1</v>
      </c>
      <c r="N1844" s="63"/>
    </row>
    <row r="1845" spans="1:14" x14ac:dyDescent="0.35">
      <c r="A1845" t="s">
        <v>744</v>
      </c>
      <c r="B1845" t="s">
        <v>746</v>
      </c>
      <c r="C1845" s="53"/>
      <c r="D1845" s="54"/>
      <c r="E1845" s="53"/>
      <c r="F1845" s="55"/>
      <c r="G1845" s="53"/>
      <c r="H1845" s="57"/>
      <c r="I1845" s="56"/>
      <c r="J1845" s="56"/>
      <c r="K1845" s="67"/>
      <c r="L1845" s="62">
        <v>1845</v>
      </c>
      <c r="M1845" s="62" t="b">
        <f t="shared" si="28"/>
        <v>1</v>
      </c>
      <c r="N1845" s="63"/>
    </row>
    <row r="1846" spans="1:14" x14ac:dyDescent="0.35">
      <c r="A1846" t="s">
        <v>1968</v>
      </c>
      <c r="B1846" t="s">
        <v>1969</v>
      </c>
      <c r="C1846" s="53"/>
      <c r="D1846" s="54"/>
      <c r="E1846" s="53"/>
      <c r="F1846" s="55"/>
      <c r="G1846" s="53"/>
      <c r="H1846" s="57"/>
      <c r="I1846" s="56"/>
      <c r="J1846" s="56"/>
      <c r="K1846" s="67"/>
      <c r="L1846" s="62">
        <v>1846</v>
      </c>
      <c r="M1846" s="62" t="b">
        <f t="shared" si="28"/>
        <v>1</v>
      </c>
      <c r="N1846" s="63"/>
    </row>
    <row r="1847" spans="1:14" x14ac:dyDescent="0.35">
      <c r="A1847" t="s">
        <v>1968</v>
      </c>
      <c r="B1847" t="s">
        <v>1970</v>
      </c>
      <c r="C1847" s="53"/>
      <c r="D1847" s="54"/>
      <c r="E1847" s="53"/>
      <c r="F1847" s="55"/>
      <c r="G1847" s="53"/>
      <c r="H1847" s="57"/>
      <c r="I1847" s="56"/>
      <c r="J1847" s="56"/>
      <c r="K1847" s="67"/>
      <c r="L1847" s="62">
        <v>1847</v>
      </c>
      <c r="M1847" s="62" t="b">
        <f t="shared" si="28"/>
        <v>1</v>
      </c>
      <c r="N1847" s="63"/>
    </row>
    <row r="1848" spans="1:14" x14ac:dyDescent="0.35">
      <c r="A1848" t="s">
        <v>744</v>
      </c>
      <c r="B1848" t="s">
        <v>1247</v>
      </c>
      <c r="C1848" s="53"/>
      <c r="D1848" s="54"/>
      <c r="E1848" s="53"/>
      <c r="F1848" s="55"/>
      <c r="G1848" s="53"/>
      <c r="H1848" s="57"/>
      <c r="I1848" s="56"/>
      <c r="J1848" s="56"/>
      <c r="K1848" s="67"/>
      <c r="L1848" s="62">
        <v>1848</v>
      </c>
      <c r="M1848" s="62" t="b">
        <f t="shared" si="28"/>
        <v>1</v>
      </c>
      <c r="N1848" s="63"/>
    </row>
    <row r="1849" spans="1:14" x14ac:dyDescent="0.35">
      <c r="A1849" t="s">
        <v>744</v>
      </c>
      <c r="B1849" t="s">
        <v>746</v>
      </c>
      <c r="C1849" s="53"/>
      <c r="D1849" s="54"/>
      <c r="E1849" s="53"/>
      <c r="F1849" s="55"/>
      <c r="G1849" s="53"/>
      <c r="H1849" s="57"/>
      <c r="I1849" s="56"/>
      <c r="J1849" s="56"/>
      <c r="K1849" s="67"/>
      <c r="L1849" s="62">
        <v>1849</v>
      </c>
      <c r="M1849" s="62" t="b">
        <f t="shared" si="28"/>
        <v>1</v>
      </c>
      <c r="N1849" s="63"/>
    </row>
    <row r="1850" spans="1:14" x14ac:dyDescent="0.35">
      <c r="A1850" t="s">
        <v>1971</v>
      </c>
      <c r="B1850" t="s">
        <v>287</v>
      </c>
      <c r="C1850" s="53"/>
      <c r="D1850" s="54"/>
      <c r="E1850" s="53"/>
      <c r="F1850" s="55"/>
      <c r="G1850" s="53"/>
      <c r="H1850" s="57"/>
      <c r="I1850" s="56"/>
      <c r="J1850" s="56"/>
      <c r="K1850" s="67"/>
      <c r="L1850" s="62">
        <v>1850</v>
      </c>
      <c r="M1850" s="62" t="b">
        <f t="shared" si="28"/>
        <v>1</v>
      </c>
      <c r="N1850" s="63"/>
    </row>
    <row r="1851" spans="1:14" x14ac:dyDescent="0.35">
      <c r="A1851" t="s">
        <v>1972</v>
      </c>
      <c r="B1851" t="s">
        <v>1973</v>
      </c>
      <c r="C1851" s="53"/>
      <c r="D1851" s="54"/>
      <c r="E1851" s="53"/>
      <c r="F1851" s="55"/>
      <c r="G1851" s="53"/>
      <c r="H1851" s="57"/>
      <c r="I1851" s="56"/>
      <c r="J1851" s="56"/>
      <c r="K1851" s="67"/>
      <c r="L1851" s="62">
        <v>1851</v>
      </c>
      <c r="M1851" s="62" t="b">
        <f t="shared" si="28"/>
        <v>1</v>
      </c>
      <c r="N1851" s="63"/>
    </row>
    <row r="1852" spans="1:14" x14ac:dyDescent="0.35">
      <c r="A1852" t="s">
        <v>1974</v>
      </c>
      <c r="B1852" t="s">
        <v>1513</v>
      </c>
      <c r="C1852" s="53"/>
      <c r="D1852" s="54"/>
      <c r="E1852" s="53"/>
      <c r="F1852" s="55"/>
      <c r="G1852" s="53"/>
      <c r="H1852" s="57"/>
      <c r="I1852" s="56"/>
      <c r="J1852" s="56"/>
      <c r="K1852" s="67"/>
      <c r="L1852" s="62">
        <v>1852</v>
      </c>
      <c r="M1852" s="62" t="b">
        <f t="shared" si="28"/>
        <v>1</v>
      </c>
      <c r="N1852" s="63"/>
    </row>
    <row r="1853" spans="1:14" x14ac:dyDescent="0.35">
      <c r="A1853" t="s">
        <v>1974</v>
      </c>
      <c r="B1853" t="s">
        <v>1975</v>
      </c>
      <c r="C1853" s="53"/>
      <c r="D1853" s="54"/>
      <c r="E1853" s="53"/>
      <c r="F1853" s="55"/>
      <c r="G1853" s="53"/>
      <c r="H1853" s="57"/>
      <c r="I1853" s="56"/>
      <c r="J1853" s="56"/>
      <c r="K1853" s="67"/>
      <c r="L1853" s="62">
        <v>1853</v>
      </c>
      <c r="M1853" s="62" t="b">
        <f t="shared" si="28"/>
        <v>1</v>
      </c>
      <c r="N1853" s="63"/>
    </row>
    <row r="1854" spans="1:14" x14ac:dyDescent="0.35">
      <c r="A1854" t="s">
        <v>1976</v>
      </c>
      <c r="B1854" t="s">
        <v>1977</v>
      </c>
      <c r="C1854" s="53"/>
      <c r="D1854" s="54"/>
      <c r="E1854" s="53"/>
      <c r="F1854" s="55"/>
      <c r="G1854" s="53"/>
      <c r="H1854" s="57"/>
      <c r="I1854" s="56"/>
      <c r="J1854" s="56"/>
      <c r="K1854" s="67"/>
      <c r="L1854" s="62">
        <v>1854</v>
      </c>
      <c r="M1854" s="62" t="b">
        <f t="shared" si="28"/>
        <v>1</v>
      </c>
      <c r="N1854" s="63"/>
    </row>
    <row r="1855" spans="1:14" x14ac:dyDescent="0.35">
      <c r="A1855" t="s">
        <v>1976</v>
      </c>
      <c r="B1855" t="s">
        <v>1978</v>
      </c>
      <c r="C1855" s="53"/>
      <c r="D1855" s="54"/>
      <c r="E1855" s="53"/>
      <c r="F1855" s="55"/>
      <c r="G1855" s="53"/>
      <c r="H1855" s="57"/>
      <c r="I1855" s="56"/>
      <c r="J1855" s="56"/>
      <c r="K1855" s="67"/>
      <c r="L1855" s="62">
        <v>1855</v>
      </c>
      <c r="M1855" s="62" t="b">
        <f t="shared" si="28"/>
        <v>1</v>
      </c>
      <c r="N1855" s="63"/>
    </row>
    <row r="1856" spans="1:14" x14ac:dyDescent="0.35">
      <c r="A1856" t="s">
        <v>1979</v>
      </c>
      <c r="B1856" t="s">
        <v>1980</v>
      </c>
      <c r="C1856" s="53"/>
      <c r="D1856" s="54"/>
      <c r="E1856" s="53"/>
      <c r="F1856" s="55"/>
      <c r="G1856" s="53"/>
      <c r="H1856" s="57"/>
      <c r="I1856" s="56"/>
      <c r="J1856" s="56"/>
      <c r="K1856" s="67"/>
      <c r="L1856" s="62">
        <v>1856</v>
      </c>
      <c r="M1856" s="62" t="b">
        <f t="shared" si="28"/>
        <v>1</v>
      </c>
      <c r="N1856" s="63"/>
    </row>
    <row r="1857" spans="1:14" x14ac:dyDescent="0.35">
      <c r="A1857" t="s">
        <v>1981</v>
      </c>
      <c r="B1857" t="s">
        <v>496</v>
      </c>
      <c r="C1857" s="53"/>
      <c r="D1857" s="54"/>
      <c r="E1857" s="53"/>
      <c r="F1857" s="55"/>
      <c r="G1857" s="53"/>
      <c r="H1857" s="57"/>
      <c r="I1857" s="56"/>
      <c r="J1857" s="56"/>
      <c r="K1857" s="67"/>
      <c r="L1857" s="62">
        <v>1857</v>
      </c>
      <c r="M1857" s="62" t="b">
        <f t="shared" si="28"/>
        <v>1</v>
      </c>
      <c r="N1857" s="63"/>
    </row>
    <row r="1858" spans="1:14" x14ac:dyDescent="0.35">
      <c r="A1858" t="s">
        <v>1981</v>
      </c>
      <c r="B1858" t="s">
        <v>496</v>
      </c>
      <c r="C1858" s="53"/>
      <c r="D1858" s="54"/>
      <c r="E1858" s="53"/>
      <c r="F1858" s="55"/>
      <c r="G1858" s="53"/>
      <c r="H1858" s="57"/>
      <c r="I1858" s="56"/>
      <c r="J1858" s="56"/>
      <c r="K1858" s="67"/>
      <c r="L1858" s="62">
        <v>1858</v>
      </c>
      <c r="M1858" s="62" t="b">
        <f t="shared" si="28"/>
        <v>1</v>
      </c>
      <c r="N1858" s="63"/>
    </row>
    <row r="1859" spans="1:14" x14ac:dyDescent="0.35">
      <c r="A1859" t="s">
        <v>1981</v>
      </c>
      <c r="B1859" t="s">
        <v>821</v>
      </c>
      <c r="C1859" s="53"/>
      <c r="D1859" s="54"/>
      <c r="E1859" s="53"/>
      <c r="F1859" s="55"/>
      <c r="G1859" s="53"/>
      <c r="H1859" s="57"/>
      <c r="I1859" s="56"/>
      <c r="J1859" s="56"/>
      <c r="K1859" s="67"/>
      <c r="L1859" s="62">
        <v>1859</v>
      </c>
      <c r="M1859" s="62" t="b">
        <f t="shared" ref="M1859:M1922" si="29" xml:space="preserve"> IF(AND(TRUE), TRUE, FALSE)</f>
        <v>1</v>
      </c>
      <c r="N1859" s="63"/>
    </row>
    <row r="1860" spans="1:14" x14ac:dyDescent="0.35">
      <c r="A1860" t="s">
        <v>744</v>
      </c>
      <c r="B1860" t="s">
        <v>1982</v>
      </c>
      <c r="C1860" s="53"/>
      <c r="D1860" s="54"/>
      <c r="E1860" s="53"/>
      <c r="F1860" s="55"/>
      <c r="G1860" s="53"/>
      <c r="H1860" s="57"/>
      <c r="I1860" s="56"/>
      <c r="J1860" s="56"/>
      <c r="K1860" s="67"/>
      <c r="L1860" s="62">
        <v>1860</v>
      </c>
      <c r="M1860" s="62" t="b">
        <f t="shared" si="29"/>
        <v>1</v>
      </c>
      <c r="N1860" s="63"/>
    </row>
    <row r="1861" spans="1:14" x14ac:dyDescent="0.35">
      <c r="A1861" t="s">
        <v>744</v>
      </c>
      <c r="B1861" t="s">
        <v>1983</v>
      </c>
      <c r="C1861" s="53"/>
      <c r="D1861" s="54"/>
      <c r="E1861" s="53"/>
      <c r="F1861" s="55"/>
      <c r="G1861" s="53"/>
      <c r="H1861" s="57"/>
      <c r="I1861" s="56"/>
      <c r="J1861" s="56"/>
      <c r="K1861" s="67"/>
      <c r="L1861" s="62">
        <v>1861</v>
      </c>
      <c r="M1861" s="62" t="b">
        <f t="shared" si="29"/>
        <v>1</v>
      </c>
      <c r="N1861" s="63"/>
    </row>
    <row r="1862" spans="1:14" x14ac:dyDescent="0.35">
      <c r="A1862" t="s">
        <v>744</v>
      </c>
      <c r="B1862" t="s">
        <v>746</v>
      </c>
      <c r="C1862" s="53"/>
      <c r="D1862" s="54"/>
      <c r="E1862" s="53"/>
      <c r="F1862" s="55"/>
      <c r="G1862" s="53"/>
      <c r="H1862" s="57"/>
      <c r="I1862" s="56"/>
      <c r="J1862" s="56"/>
      <c r="K1862" s="67"/>
      <c r="L1862" s="62">
        <v>1862</v>
      </c>
      <c r="M1862" s="62" t="b">
        <f t="shared" si="29"/>
        <v>1</v>
      </c>
      <c r="N1862" s="63"/>
    </row>
    <row r="1863" spans="1:14" x14ac:dyDescent="0.35">
      <c r="A1863" t="s">
        <v>551</v>
      </c>
      <c r="B1863" t="s">
        <v>1984</v>
      </c>
      <c r="C1863" s="53"/>
      <c r="D1863" s="54"/>
      <c r="E1863" s="53"/>
      <c r="F1863" s="55"/>
      <c r="G1863" s="53"/>
      <c r="H1863" s="57"/>
      <c r="I1863" s="56"/>
      <c r="J1863" s="56"/>
      <c r="K1863" s="67"/>
      <c r="L1863" s="62">
        <v>1863</v>
      </c>
      <c r="M1863" s="62" t="b">
        <f t="shared" si="29"/>
        <v>1</v>
      </c>
      <c r="N1863" s="63"/>
    </row>
    <row r="1864" spans="1:14" x14ac:dyDescent="0.35">
      <c r="A1864" t="s">
        <v>551</v>
      </c>
      <c r="B1864" t="s">
        <v>784</v>
      </c>
      <c r="C1864" s="53"/>
      <c r="D1864" s="54"/>
      <c r="E1864" s="53"/>
      <c r="F1864" s="55"/>
      <c r="G1864" s="53"/>
      <c r="H1864" s="57"/>
      <c r="I1864" s="56"/>
      <c r="J1864" s="56"/>
      <c r="K1864" s="67"/>
      <c r="L1864" s="62">
        <v>1864</v>
      </c>
      <c r="M1864" s="62" t="b">
        <f t="shared" si="29"/>
        <v>1</v>
      </c>
      <c r="N1864" s="63"/>
    </row>
    <row r="1865" spans="1:14" x14ac:dyDescent="0.35">
      <c r="A1865" t="s">
        <v>1985</v>
      </c>
      <c r="B1865" t="s">
        <v>1986</v>
      </c>
      <c r="C1865" s="53"/>
      <c r="D1865" s="54"/>
      <c r="E1865" s="53"/>
      <c r="F1865" s="55"/>
      <c r="G1865" s="53"/>
      <c r="H1865" s="57"/>
      <c r="I1865" s="56"/>
      <c r="J1865" s="56"/>
      <c r="K1865" s="67"/>
      <c r="L1865" s="62">
        <v>1865</v>
      </c>
      <c r="M1865" s="62" t="b">
        <f t="shared" si="29"/>
        <v>1</v>
      </c>
      <c r="N1865" s="63"/>
    </row>
    <row r="1866" spans="1:14" x14ac:dyDescent="0.35">
      <c r="A1866" t="s">
        <v>1987</v>
      </c>
      <c r="B1866" t="s">
        <v>809</v>
      </c>
      <c r="C1866" s="53"/>
      <c r="D1866" s="54"/>
      <c r="E1866" s="53"/>
      <c r="F1866" s="55"/>
      <c r="G1866" s="53"/>
      <c r="H1866" s="57"/>
      <c r="I1866" s="56"/>
      <c r="J1866" s="56"/>
      <c r="K1866" s="67"/>
      <c r="L1866" s="62">
        <v>1866</v>
      </c>
      <c r="M1866" s="62" t="b">
        <f t="shared" si="29"/>
        <v>1</v>
      </c>
      <c r="N1866" s="63"/>
    </row>
    <row r="1867" spans="1:14" x14ac:dyDescent="0.35">
      <c r="A1867" t="s">
        <v>1988</v>
      </c>
      <c r="B1867" t="s">
        <v>259</v>
      </c>
      <c r="C1867" s="53"/>
      <c r="D1867" s="54"/>
      <c r="E1867" s="53"/>
      <c r="F1867" s="55"/>
      <c r="G1867" s="53"/>
      <c r="H1867" s="57"/>
      <c r="I1867" s="56"/>
      <c r="J1867" s="56"/>
      <c r="K1867" s="67"/>
      <c r="L1867" s="62">
        <v>1867</v>
      </c>
      <c r="M1867" s="62" t="b">
        <f t="shared" si="29"/>
        <v>1</v>
      </c>
      <c r="N1867" s="63"/>
    </row>
    <row r="1868" spans="1:14" x14ac:dyDescent="0.35">
      <c r="A1868" t="s">
        <v>1988</v>
      </c>
      <c r="B1868" t="s">
        <v>1468</v>
      </c>
      <c r="C1868" s="53"/>
      <c r="D1868" s="54"/>
      <c r="E1868" s="53"/>
      <c r="F1868" s="55"/>
      <c r="G1868" s="53"/>
      <c r="H1868" s="57"/>
      <c r="I1868" s="56"/>
      <c r="J1868" s="56"/>
      <c r="K1868" s="67"/>
      <c r="L1868" s="62">
        <v>1868</v>
      </c>
      <c r="M1868" s="62" t="b">
        <f t="shared" si="29"/>
        <v>1</v>
      </c>
      <c r="N1868" s="63"/>
    </row>
    <row r="1869" spans="1:14" x14ac:dyDescent="0.35">
      <c r="A1869" t="s">
        <v>1988</v>
      </c>
      <c r="B1869" t="s">
        <v>1989</v>
      </c>
      <c r="C1869" s="53"/>
      <c r="D1869" s="54"/>
      <c r="E1869" s="53"/>
      <c r="F1869" s="55"/>
      <c r="G1869" s="53"/>
      <c r="H1869" s="57"/>
      <c r="I1869" s="56"/>
      <c r="J1869" s="56"/>
      <c r="K1869" s="67"/>
      <c r="L1869" s="62">
        <v>1869</v>
      </c>
      <c r="M1869" s="62" t="b">
        <f t="shared" si="29"/>
        <v>1</v>
      </c>
      <c r="N1869" s="63"/>
    </row>
    <row r="1870" spans="1:14" x14ac:dyDescent="0.35">
      <c r="A1870" t="s">
        <v>1988</v>
      </c>
      <c r="B1870" t="s">
        <v>1990</v>
      </c>
      <c r="C1870" s="53"/>
      <c r="D1870" s="54"/>
      <c r="E1870" s="53"/>
      <c r="F1870" s="55"/>
      <c r="G1870" s="53"/>
      <c r="H1870" s="57"/>
      <c r="I1870" s="56"/>
      <c r="J1870" s="56"/>
      <c r="K1870" s="67"/>
      <c r="L1870" s="62">
        <v>1870</v>
      </c>
      <c r="M1870" s="62" t="b">
        <f t="shared" si="29"/>
        <v>1</v>
      </c>
      <c r="N1870" s="63"/>
    </row>
    <row r="1871" spans="1:14" x14ac:dyDescent="0.35">
      <c r="A1871" t="s">
        <v>1988</v>
      </c>
      <c r="B1871" t="s">
        <v>1991</v>
      </c>
      <c r="C1871" s="53"/>
      <c r="D1871" s="54"/>
      <c r="E1871" s="53"/>
      <c r="F1871" s="55"/>
      <c r="G1871" s="53"/>
      <c r="H1871" s="57"/>
      <c r="I1871" s="56"/>
      <c r="J1871" s="56"/>
      <c r="K1871" s="67"/>
      <c r="L1871" s="62">
        <v>1871</v>
      </c>
      <c r="M1871" s="62" t="b">
        <f t="shared" si="29"/>
        <v>1</v>
      </c>
      <c r="N1871" s="63"/>
    </row>
    <row r="1872" spans="1:14" x14ac:dyDescent="0.35">
      <c r="A1872" t="s">
        <v>769</v>
      </c>
      <c r="B1872" t="s">
        <v>1491</v>
      </c>
      <c r="C1872" s="53"/>
      <c r="D1872" s="54"/>
      <c r="E1872" s="53"/>
      <c r="F1872" s="55"/>
      <c r="G1872" s="53"/>
      <c r="H1872" s="57"/>
      <c r="I1872" s="56"/>
      <c r="J1872" s="56"/>
      <c r="K1872" s="67"/>
      <c r="L1872" s="62">
        <v>1872</v>
      </c>
      <c r="M1872" s="62" t="b">
        <f t="shared" si="29"/>
        <v>1</v>
      </c>
      <c r="N1872" s="63"/>
    </row>
    <row r="1873" spans="1:14" x14ac:dyDescent="0.35">
      <c r="A1873" t="s">
        <v>614</v>
      </c>
      <c r="B1873" t="s">
        <v>1172</v>
      </c>
      <c r="C1873" s="53"/>
      <c r="D1873" s="54"/>
      <c r="E1873" s="53"/>
      <c r="F1873" s="55"/>
      <c r="G1873" s="53"/>
      <c r="H1873" s="57"/>
      <c r="I1873" s="56"/>
      <c r="J1873" s="56"/>
      <c r="K1873" s="67"/>
      <c r="L1873" s="62">
        <v>1873</v>
      </c>
      <c r="M1873" s="62" t="b">
        <f t="shared" si="29"/>
        <v>1</v>
      </c>
      <c r="N1873" s="63"/>
    </row>
    <row r="1874" spans="1:14" x14ac:dyDescent="0.35">
      <c r="A1874" t="s">
        <v>744</v>
      </c>
      <c r="B1874" t="s">
        <v>1247</v>
      </c>
      <c r="C1874" s="53"/>
      <c r="D1874" s="54"/>
      <c r="E1874" s="53"/>
      <c r="F1874" s="55"/>
      <c r="G1874" s="53"/>
      <c r="H1874" s="57"/>
      <c r="I1874" s="56"/>
      <c r="J1874" s="56"/>
      <c r="K1874" s="67"/>
      <c r="L1874" s="62">
        <v>1874</v>
      </c>
      <c r="M1874" s="62" t="b">
        <f t="shared" si="29"/>
        <v>1</v>
      </c>
      <c r="N1874" s="63"/>
    </row>
    <row r="1875" spans="1:14" x14ac:dyDescent="0.35">
      <c r="A1875" t="s">
        <v>744</v>
      </c>
      <c r="B1875" t="s">
        <v>746</v>
      </c>
      <c r="C1875" s="53"/>
      <c r="D1875" s="54"/>
      <c r="E1875" s="53"/>
      <c r="F1875" s="55"/>
      <c r="G1875" s="53"/>
      <c r="H1875" s="57"/>
      <c r="I1875" s="56"/>
      <c r="J1875" s="56"/>
      <c r="K1875" s="67"/>
      <c r="L1875" s="62">
        <v>1875</v>
      </c>
      <c r="M1875" s="62" t="b">
        <f t="shared" si="29"/>
        <v>1</v>
      </c>
      <c r="N1875" s="63"/>
    </row>
    <row r="1876" spans="1:14" x14ac:dyDescent="0.35">
      <c r="A1876" t="s">
        <v>1784</v>
      </c>
      <c r="B1876" t="s">
        <v>259</v>
      </c>
      <c r="C1876" s="53"/>
      <c r="D1876" s="54"/>
      <c r="E1876" s="53"/>
      <c r="F1876" s="55"/>
      <c r="G1876" s="53"/>
      <c r="H1876" s="57"/>
      <c r="I1876" s="56"/>
      <c r="J1876" s="56"/>
      <c r="K1876" s="67"/>
      <c r="L1876" s="62">
        <v>1876</v>
      </c>
      <c r="M1876" s="62" t="b">
        <f t="shared" si="29"/>
        <v>1</v>
      </c>
      <c r="N1876" s="63"/>
    </row>
    <row r="1877" spans="1:14" x14ac:dyDescent="0.35">
      <c r="A1877" t="s">
        <v>1992</v>
      </c>
      <c r="B1877" t="s">
        <v>1491</v>
      </c>
      <c r="C1877" s="53"/>
      <c r="D1877" s="54"/>
      <c r="E1877" s="53"/>
      <c r="F1877" s="55"/>
      <c r="G1877" s="53"/>
      <c r="H1877" s="57"/>
      <c r="I1877" s="56"/>
      <c r="J1877" s="56"/>
      <c r="K1877" s="67"/>
      <c r="L1877" s="62">
        <v>1877</v>
      </c>
      <c r="M1877" s="62" t="b">
        <f t="shared" si="29"/>
        <v>1</v>
      </c>
      <c r="N1877" s="63"/>
    </row>
    <row r="1878" spans="1:14" x14ac:dyDescent="0.35">
      <c r="A1878" t="s">
        <v>1993</v>
      </c>
      <c r="B1878" t="s">
        <v>1994</v>
      </c>
      <c r="C1878" s="53"/>
      <c r="D1878" s="54"/>
      <c r="E1878" s="53"/>
      <c r="F1878" s="55"/>
      <c r="G1878" s="53"/>
      <c r="H1878" s="57"/>
      <c r="I1878" s="56"/>
      <c r="J1878" s="56"/>
      <c r="K1878" s="67"/>
      <c r="L1878" s="62">
        <v>1878</v>
      </c>
      <c r="M1878" s="62" t="b">
        <f t="shared" si="29"/>
        <v>1</v>
      </c>
      <c r="N1878" s="63"/>
    </row>
    <row r="1879" spans="1:14" x14ac:dyDescent="0.35">
      <c r="A1879" t="s">
        <v>1993</v>
      </c>
      <c r="B1879" t="s">
        <v>1995</v>
      </c>
      <c r="C1879" s="53"/>
      <c r="D1879" s="54"/>
      <c r="E1879" s="53"/>
      <c r="F1879" s="55"/>
      <c r="G1879" s="53"/>
      <c r="H1879" s="57"/>
      <c r="I1879" s="56"/>
      <c r="J1879" s="56"/>
      <c r="K1879" s="67"/>
      <c r="L1879" s="62">
        <v>1879</v>
      </c>
      <c r="M1879" s="62" t="b">
        <f t="shared" si="29"/>
        <v>1</v>
      </c>
      <c r="N1879" s="63"/>
    </row>
    <row r="1880" spans="1:14" x14ac:dyDescent="0.35">
      <c r="A1880" t="s">
        <v>1993</v>
      </c>
      <c r="B1880" t="s">
        <v>1996</v>
      </c>
      <c r="C1880" s="53"/>
      <c r="D1880" s="54"/>
      <c r="E1880" s="53"/>
      <c r="F1880" s="55"/>
      <c r="G1880" s="53"/>
      <c r="H1880" s="57"/>
      <c r="I1880" s="56"/>
      <c r="J1880" s="56"/>
      <c r="K1880" s="67"/>
      <c r="L1880" s="62">
        <v>1880</v>
      </c>
      <c r="M1880" s="62" t="b">
        <f t="shared" si="29"/>
        <v>1</v>
      </c>
      <c r="N1880" s="63"/>
    </row>
    <row r="1881" spans="1:14" x14ac:dyDescent="0.35">
      <c r="A1881" t="s">
        <v>1993</v>
      </c>
      <c r="B1881" t="s">
        <v>1997</v>
      </c>
      <c r="C1881" s="53"/>
      <c r="D1881" s="54"/>
      <c r="E1881" s="53"/>
      <c r="F1881" s="55"/>
      <c r="G1881" s="53"/>
      <c r="H1881" s="57"/>
      <c r="I1881" s="56"/>
      <c r="J1881" s="56"/>
      <c r="K1881" s="67"/>
      <c r="L1881" s="62">
        <v>1881</v>
      </c>
      <c r="M1881" s="62" t="b">
        <f t="shared" si="29"/>
        <v>1</v>
      </c>
      <c r="N1881" s="63"/>
    </row>
    <row r="1882" spans="1:14" x14ac:dyDescent="0.35">
      <c r="A1882" t="s">
        <v>1998</v>
      </c>
      <c r="B1882" t="s">
        <v>426</v>
      </c>
      <c r="C1882" s="53"/>
      <c r="D1882" s="54"/>
      <c r="E1882" s="53"/>
      <c r="F1882" s="55"/>
      <c r="G1882" s="53"/>
      <c r="H1882" s="57"/>
      <c r="I1882" s="56"/>
      <c r="J1882" s="56"/>
      <c r="K1882" s="67"/>
      <c r="L1882" s="62">
        <v>1882</v>
      </c>
      <c r="M1882" s="62" t="b">
        <f t="shared" si="29"/>
        <v>1</v>
      </c>
      <c r="N1882" s="63"/>
    </row>
    <row r="1883" spans="1:14" x14ac:dyDescent="0.35">
      <c r="A1883" t="s">
        <v>744</v>
      </c>
      <c r="B1883" t="s">
        <v>416</v>
      </c>
      <c r="C1883" s="53"/>
      <c r="D1883" s="54"/>
      <c r="E1883" s="53"/>
      <c r="F1883" s="55"/>
      <c r="G1883" s="53"/>
      <c r="H1883" s="57"/>
      <c r="I1883" s="56"/>
      <c r="J1883" s="56"/>
      <c r="K1883" s="67"/>
      <c r="L1883" s="62">
        <v>1883</v>
      </c>
      <c r="M1883" s="62" t="b">
        <f t="shared" si="29"/>
        <v>1</v>
      </c>
      <c r="N1883" s="63"/>
    </row>
    <row r="1884" spans="1:14" x14ac:dyDescent="0.35">
      <c r="A1884" t="s">
        <v>744</v>
      </c>
      <c r="B1884" t="s">
        <v>1247</v>
      </c>
      <c r="C1884" s="53"/>
      <c r="D1884" s="54"/>
      <c r="E1884" s="53"/>
      <c r="F1884" s="55"/>
      <c r="G1884" s="53"/>
      <c r="H1884" s="57"/>
      <c r="I1884" s="56"/>
      <c r="J1884" s="56"/>
      <c r="K1884" s="67"/>
      <c r="L1884" s="62">
        <v>1884</v>
      </c>
      <c r="M1884" s="62" t="b">
        <f t="shared" si="29"/>
        <v>1</v>
      </c>
      <c r="N1884" s="63"/>
    </row>
    <row r="1885" spans="1:14" x14ac:dyDescent="0.35">
      <c r="A1885" t="s">
        <v>744</v>
      </c>
      <c r="B1885" t="s">
        <v>746</v>
      </c>
      <c r="C1885" s="53"/>
      <c r="D1885" s="54"/>
      <c r="E1885" s="53"/>
      <c r="F1885" s="55"/>
      <c r="G1885" s="53"/>
      <c r="H1885" s="57"/>
      <c r="I1885" s="56"/>
      <c r="J1885" s="56"/>
      <c r="K1885" s="67"/>
      <c r="L1885" s="62">
        <v>1885</v>
      </c>
      <c r="M1885" s="62" t="b">
        <f t="shared" si="29"/>
        <v>1</v>
      </c>
      <c r="N1885" s="63"/>
    </row>
    <row r="1886" spans="1:14" x14ac:dyDescent="0.35">
      <c r="A1886" t="s">
        <v>744</v>
      </c>
      <c r="B1886" t="s">
        <v>1999</v>
      </c>
      <c r="C1886" s="53"/>
      <c r="D1886" s="54"/>
      <c r="E1886" s="53"/>
      <c r="F1886" s="55"/>
      <c r="G1886" s="53"/>
      <c r="H1886" s="57"/>
      <c r="I1886" s="56"/>
      <c r="J1886" s="56"/>
      <c r="K1886" s="67"/>
      <c r="L1886" s="62">
        <v>1886</v>
      </c>
      <c r="M1886" s="62" t="b">
        <f t="shared" si="29"/>
        <v>1</v>
      </c>
      <c r="N1886" s="63"/>
    </row>
    <row r="1887" spans="1:14" x14ac:dyDescent="0.35">
      <c r="A1887" t="s">
        <v>2000</v>
      </c>
      <c r="B1887" t="s">
        <v>259</v>
      </c>
      <c r="C1887" s="53"/>
      <c r="D1887" s="54"/>
      <c r="E1887" s="53"/>
      <c r="F1887" s="55"/>
      <c r="G1887" s="53"/>
      <c r="H1887" s="57"/>
      <c r="I1887" s="56"/>
      <c r="J1887" s="56"/>
      <c r="K1887" s="67"/>
      <c r="L1887" s="62">
        <v>1887</v>
      </c>
      <c r="M1887" s="62" t="b">
        <f t="shared" si="29"/>
        <v>1</v>
      </c>
      <c r="N1887" s="63"/>
    </row>
    <row r="1888" spans="1:14" x14ac:dyDescent="0.35">
      <c r="A1888" t="s">
        <v>2001</v>
      </c>
      <c r="B1888" t="s">
        <v>2002</v>
      </c>
      <c r="C1888" s="53"/>
      <c r="D1888" s="54"/>
      <c r="E1888" s="53"/>
      <c r="F1888" s="55"/>
      <c r="G1888" s="53"/>
      <c r="H1888" s="57"/>
      <c r="I1888" s="56"/>
      <c r="J1888" s="56"/>
      <c r="K1888" s="67"/>
      <c r="L1888" s="62">
        <v>1888</v>
      </c>
      <c r="M1888" s="62" t="b">
        <f t="shared" si="29"/>
        <v>1</v>
      </c>
      <c r="N1888" s="63"/>
    </row>
    <row r="1889" spans="1:14" x14ac:dyDescent="0.35">
      <c r="A1889" t="s">
        <v>2001</v>
      </c>
      <c r="B1889" t="s">
        <v>2003</v>
      </c>
      <c r="C1889" s="53"/>
      <c r="D1889" s="54"/>
      <c r="E1889" s="53"/>
      <c r="F1889" s="55"/>
      <c r="G1889" s="53"/>
      <c r="H1889" s="57"/>
      <c r="I1889" s="56"/>
      <c r="J1889" s="56"/>
      <c r="K1889" s="67"/>
      <c r="L1889" s="62">
        <v>1889</v>
      </c>
      <c r="M1889" s="62" t="b">
        <f t="shared" si="29"/>
        <v>1</v>
      </c>
      <c r="N1889" s="63"/>
    </row>
    <row r="1890" spans="1:14" x14ac:dyDescent="0.35">
      <c r="A1890" t="s">
        <v>2004</v>
      </c>
      <c r="B1890" t="s">
        <v>2005</v>
      </c>
      <c r="C1890" s="53"/>
      <c r="D1890" s="54"/>
      <c r="E1890" s="53"/>
      <c r="F1890" s="55"/>
      <c r="G1890" s="53"/>
      <c r="H1890" s="57"/>
      <c r="I1890" s="56"/>
      <c r="J1890" s="56"/>
      <c r="K1890" s="67"/>
      <c r="L1890" s="62">
        <v>1890</v>
      </c>
      <c r="M1890" s="62" t="b">
        <f t="shared" si="29"/>
        <v>1</v>
      </c>
      <c r="N1890" s="63"/>
    </row>
    <row r="1891" spans="1:14" x14ac:dyDescent="0.35">
      <c r="A1891" t="s">
        <v>2004</v>
      </c>
      <c r="B1891" t="s">
        <v>2006</v>
      </c>
      <c r="C1891" s="53"/>
      <c r="D1891" s="54"/>
      <c r="E1891" s="53"/>
      <c r="F1891" s="55"/>
      <c r="G1891" s="53"/>
      <c r="H1891" s="57"/>
      <c r="I1891" s="56"/>
      <c r="J1891" s="56"/>
      <c r="K1891" s="67"/>
      <c r="L1891" s="62">
        <v>1891</v>
      </c>
      <c r="M1891" s="62" t="b">
        <f t="shared" si="29"/>
        <v>1</v>
      </c>
      <c r="N1891" s="63"/>
    </row>
    <row r="1892" spans="1:14" x14ac:dyDescent="0.35">
      <c r="A1892" t="s">
        <v>744</v>
      </c>
      <c r="B1892" t="s">
        <v>1247</v>
      </c>
      <c r="C1892" s="53"/>
      <c r="D1892" s="54"/>
      <c r="E1892" s="53"/>
      <c r="F1892" s="55"/>
      <c r="G1892" s="53"/>
      <c r="H1892" s="57"/>
      <c r="I1892" s="56"/>
      <c r="J1892" s="56"/>
      <c r="K1892" s="67"/>
      <c r="L1892" s="62">
        <v>1892</v>
      </c>
      <c r="M1892" s="62" t="b">
        <f t="shared" si="29"/>
        <v>1</v>
      </c>
      <c r="N1892" s="63"/>
    </row>
    <row r="1893" spans="1:14" x14ac:dyDescent="0.35">
      <c r="A1893" t="s">
        <v>744</v>
      </c>
      <c r="B1893" t="s">
        <v>746</v>
      </c>
      <c r="C1893" s="53"/>
      <c r="D1893" s="54"/>
      <c r="E1893" s="53"/>
      <c r="F1893" s="55"/>
      <c r="G1893" s="53"/>
      <c r="H1893" s="57"/>
      <c r="I1893" s="56"/>
      <c r="J1893" s="56"/>
      <c r="K1893" s="67"/>
      <c r="L1893" s="62">
        <v>1893</v>
      </c>
      <c r="M1893" s="62" t="b">
        <f t="shared" si="29"/>
        <v>1</v>
      </c>
      <c r="N1893" s="63"/>
    </row>
    <row r="1894" spans="1:14" x14ac:dyDescent="0.35">
      <c r="A1894" t="s">
        <v>2007</v>
      </c>
      <c r="B1894" t="s">
        <v>2008</v>
      </c>
      <c r="C1894" s="53"/>
      <c r="D1894" s="54"/>
      <c r="E1894" s="53"/>
      <c r="F1894" s="55"/>
      <c r="G1894" s="53"/>
      <c r="H1894" s="57"/>
      <c r="I1894" s="56"/>
      <c r="J1894" s="56"/>
      <c r="K1894" s="67"/>
      <c r="L1894" s="62">
        <v>1894</v>
      </c>
      <c r="M1894" s="62" t="b">
        <f t="shared" si="29"/>
        <v>1</v>
      </c>
      <c r="N1894" s="63"/>
    </row>
    <row r="1895" spans="1:14" x14ac:dyDescent="0.35">
      <c r="A1895" t="s">
        <v>2009</v>
      </c>
      <c r="B1895" t="s">
        <v>1159</v>
      </c>
      <c r="C1895" s="53"/>
      <c r="D1895" s="54"/>
      <c r="E1895" s="53"/>
      <c r="F1895" s="55"/>
      <c r="G1895" s="53"/>
      <c r="H1895" s="57"/>
      <c r="I1895" s="56"/>
      <c r="J1895" s="56"/>
      <c r="K1895" s="67"/>
      <c r="L1895" s="62">
        <v>1895</v>
      </c>
      <c r="M1895" s="62" t="b">
        <f t="shared" si="29"/>
        <v>1</v>
      </c>
      <c r="N1895" s="63"/>
    </row>
    <row r="1896" spans="1:14" x14ac:dyDescent="0.35">
      <c r="A1896" t="s">
        <v>2009</v>
      </c>
      <c r="B1896" t="s">
        <v>2010</v>
      </c>
      <c r="C1896" s="53"/>
      <c r="D1896" s="54"/>
      <c r="E1896" s="53"/>
      <c r="F1896" s="55"/>
      <c r="G1896" s="53"/>
      <c r="H1896" s="57"/>
      <c r="I1896" s="56"/>
      <c r="J1896" s="56"/>
      <c r="K1896" s="67"/>
      <c r="L1896" s="62">
        <v>1896</v>
      </c>
      <c r="M1896" s="62" t="b">
        <f t="shared" si="29"/>
        <v>1</v>
      </c>
      <c r="N1896" s="63"/>
    </row>
    <row r="1897" spans="1:14" x14ac:dyDescent="0.35">
      <c r="A1897" t="s">
        <v>2011</v>
      </c>
      <c r="B1897" t="s">
        <v>1045</v>
      </c>
      <c r="C1897" s="53"/>
      <c r="D1897" s="54"/>
      <c r="E1897" s="53"/>
      <c r="F1897" s="55"/>
      <c r="G1897" s="53"/>
      <c r="H1897" s="57"/>
      <c r="I1897" s="56"/>
      <c r="J1897" s="56"/>
      <c r="K1897" s="67"/>
      <c r="L1897" s="62">
        <v>1897</v>
      </c>
      <c r="M1897" s="62" t="b">
        <f t="shared" si="29"/>
        <v>1</v>
      </c>
      <c r="N1897" s="63"/>
    </row>
    <row r="1898" spans="1:14" x14ac:dyDescent="0.35">
      <c r="A1898" t="s">
        <v>2012</v>
      </c>
      <c r="B1898" t="s">
        <v>1513</v>
      </c>
      <c r="C1898" s="53"/>
      <c r="D1898" s="54"/>
      <c r="E1898" s="53"/>
      <c r="F1898" s="55"/>
      <c r="G1898" s="53"/>
      <c r="H1898" s="57"/>
      <c r="I1898" s="56"/>
      <c r="J1898" s="56"/>
      <c r="K1898" s="67"/>
      <c r="L1898" s="62">
        <v>1898</v>
      </c>
      <c r="M1898" s="62" t="b">
        <f t="shared" si="29"/>
        <v>1</v>
      </c>
      <c r="N1898" s="63"/>
    </row>
    <row r="1899" spans="1:14" x14ac:dyDescent="0.35">
      <c r="A1899" t="s">
        <v>2013</v>
      </c>
      <c r="B1899" t="s">
        <v>212</v>
      </c>
      <c r="C1899" s="53"/>
      <c r="D1899" s="54"/>
      <c r="E1899" s="53"/>
      <c r="F1899" s="55"/>
      <c r="G1899" s="53"/>
      <c r="H1899" s="57"/>
      <c r="I1899" s="56"/>
      <c r="J1899" s="56"/>
      <c r="K1899" s="67"/>
      <c r="L1899" s="62">
        <v>1899</v>
      </c>
      <c r="M1899" s="62" t="b">
        <f t="shared" si="29"/>
        <v>1</v>
      </c>
      <c r="N1899" s="63"/>
    </row>
    <row r="1900" spans="1:14" x14ac:dyDescent="0.35">
      <c r="A1900" t="s">
        <v>2013</v>
      </c>
      <c r="B1900" t="s">
        <v>2014</v>
      </c>
      <c r="C1900" s="53"/>
      <c r="D1900" s="54"/>
      <c r="E1900" s="53"/>
      <c r="F1900" s="55"/>
      <c r="G1900" s="53"/>
      <c r="H1900" s="57"/>
      <c r="I1900" s="56"/>
      <c r="J1900" s="56"/>
      <c r="K1900" s="67"/>
      <c r="L1900" s="62">
        <v>1900</v>
      </c>
      <c r="M1900" s="62" t="b">
        <f t="shared" si="29"/>
        <v>1</v>
      </c>
      <c r="N1900" s="63"/>
    </row>
    <row r="1901" spans="1:14" x14ac:dyDescent="0.35">
      <c r="A1901" t="s">
        <v>2015</v>
      </c>
      <c r="B1901" t="s">
        <v>2016</v>
      </c>
      <c r="C1901" s="53"/>
      <c r="D1901" s="54"/>
      <c r="E1901" s="53"/>
      <c r="F1901" s="55"/>
      <c r="G1901" s="53"/>
      <c r="H1901" s="57"/>
      <c r="I1901" s="56"/>
      <c r="J1901" s="56"/>
      <c r="K1901" s="67"/>
      <c r="L1901" s="62">
        <v>1901</v>
      </c>
      <c r="M1901" s="62" t="b">
        <f t="shared" si="29"/>
        <v>1</v>
      </c>
      <c r="N1901" s="63"/>
    </row>
    <row r="1902" spans="1:14" x14ac:dyDescent="0.35">
      <c r="A1902" t="s">
        <v>2017</v>
      </c>
      <c r="B1902" t="s">
        <v>616</v>
      </c>
      <c r="C1902" s="53"/>
      <c r="D1902" s="54"/>
      <c r="E1902" s="53"/>
      <c r="F1902" s="55"/>
      <c r="G1902" s="53"/>
      <c r="H1902" s="57"/>
      <c r="I1902" s="56"/>
      <c r="J1902" s="56"/>
      <c r="K1902" s="67"/>
      <c r="L1902" s="62">
        <v>1902</v>
      </c>
      <c r="M1902" s="62" t="b">
        <f t="shared" si="29"/>
        <v>1</v>
      </c>
      <c r="N1902" s="63"/>
    </row>
    <row r="1903" spans="1:14" x14ac:dyDescent="0.35">
      <c r="A1903" t="s">
        <v>333</v>
      </c>
      <c r="B1903" t="s">
        <v>334</v>
      </c>
      <c r="C1903" s="53"/>
      <c r="D1903" s="54"/>
      <c r="E1903" s="53"/>
      <c r="F1903" s="55"/>
      <c r="G1903" s="53"/>
      <c r="H1903" s="57"/>
      <c r="I1903" s="56"/>
      <c r="J1903" s="56"/>
      <c r="K1903" s="67"/>
      <c r="L1903" s="62">
        <v>1903</v>
      </c>
      <c r="M1903" s="62" t="b">
        <f t="shared" si="29"/>
        <v>1</v>
      </c>
      <c r="N1903" s="63"/>
    </row>
    <row r="1904" spans="1:14" x14ac:dyDescent="0.35">
      <c r="A1904" t="s">
        <v>551</v>
      </c>
      <c r="B1904" t="s">
        <v>2018</v>
      </c>
      <c r="C1904" s="53"/>
      <c r="D1904" s="54"/>
      <c r="E1904" s="53"/>
      <c r="F1904" s="55"/>
      <c r="G1904" s="53"/>
      <c r="H1904" s="57"/>
      <c r="I1904" s="56"/>
      <c r="J1904" s="56"/>
      <c r="K1904" s="67"/>
      <c r="L1904" s="62">
        <v>1904</v>
      </c>
      <c r="M1904" s="62" t="b">
        <f t="shared" si="29"/>
        <v>1</v>
      </c>
      <c r="N1904" s="63"/>
    </row>
    <row r="1905" spans="1:14" x14ac:dyDescent="0.35">
      <c r="A1905" t="s">
        <v>334</v>
      </c>
      <c r="B1905" t="s">
        <v>333</v>
      </c>
      <c r="C1905" s="53"/>
      <c r="D1905" s="54"/>
      <c r="E1905" s="53"/>
      <c r="F1905" s="55"/>
      <c r="G1905" s="53"/>
      <c r="H1905" s="57"/>
      <c r="I1905" s="56"/>
      <c r="J1905" s="56"/>
      <c r="K1905" s="67"/>
      <c r="L1905" s="62">
        <v>1905</v>
      </c>
      <c r="M1905" s="62" t="b">
        <f t="shared" si="29"/>
        <v>1</v>
      </c>
      <c r="N1905" s="63"/>
    </row>
    <row r="1906" spans="1:14" x14ac:dyDescent="0.35">
      <c r="A1906" t="s">
        <v>2019</v>
      </c>
      <c r="B1906" t="s">
        <v>259</v>
      </c>
      <c r="C1906" s="53"/>
      <c r="D1906" s="54"/>
      <c r="E1906" s="53"/>
      <c r="F1906" s="55"/>
      <c r="G1906" s="53"/>
      <c r="H1906" s="57"/>
      <c r="I1906" s="56"/>
      <c r="J1906" s="56"/>
      <c r="K1906" s="67"/>
      <c r="L1906" s="62">
        <v>1906</v>
      </c>
      <c r="M1906" s="62" t="b">
        <f t="shared" si="29"/>
        <v>1</v>
      </c>
      <c r="N1906" s="63"/>
    </row>
    <row r="1907" spans="1:14" x14ac:dyDescent="0.35">
      <c r="A1907" t="s">
        <v>2019</v>
      </c>
      <c r="B1907" t="s">
        <v>1639</v>
      </c>
      <c r="C1907" s="53"/>
      <c r="D1907" s="54"/>
      <c r="E1907" s="53"/>
      <c r="F1907" s="55"/>
      <c r="G1907" s="53"/>
      <c r="H1907" s="57"/>
      <c r="I1907" s="56"/>
      <c r="J1907" s="56"/>
      <c r="K1907" s="67"/>
      <c r="L1907" s="62">
        <v>1907</v>
      </c>
      <c r="M1907" s="62" t="b">
        <f t="shared" si="29"/>
        <v>1</v>
      </c>
      <c r="N1907" s="63"/>
    </row>
    <row r="1908" spans="1:14" x14ac:dyDescent="0.35">
      <c r="A1908" t="s">
        <v>1258</v>
      </c>
      <c r="B1908" t="s">
        <v>2020</v>
      </c>
      <c r="C1908" s="53"/>
      <c r="D1908" s="54"/>
      <c r="E1908" s="53"/>
      <c r="F1908" s="55"/>
      <c r="G1908" s="53"/>
      <c r="H1908" s="57"/>
      <c r="I1908" s="56"/>
      <c r="J1908" s="56"/>
      <c r="K1908" s="67"/>
      <c r="L1908" s="62">
        <v>1908</v>
      </c>
      <c r="M1908" s="62" t="b">
        <f t="shared" si="29"/>
        <v>1</v>
      </c>
      <c r="N1908" s="63"/>
    </row>
    <row r="1909" spans="1:14" x14ac:dyDescent="0.35">
      <c r="A1909" t="s">
        <v>2021</v>
      </c>
      <c r="B1909" t="s">
        <v>2022</v>
      </c>
      <c r="C1909" s="53"/>
      <c r="D1909" s="54"/>
      <c r="E1909" s="53"/>
      <c r="F1909" s="55"/>
      <c r="G1909" s="53"/>
      <c r="H1909" s="57"/>
      <c r="I1909" s="56"/>
      <c r="J1909" s="56"/>
      <c r="K1909" s="67"/>
      <c r="L1909" s="62">
        <v>1909</v>
      </c>
      <c r="M1909" s="62" t="b">
        <f t="shared" si="29"/>
        <v>1</v>
      </c>
      <c r="N1909" s="63"/>
    </row>
    <row r="1910" spans="1:14" x14ac:dyDescent="0.35">
      <c r="A1910" t="s">
        <v>2021</v>
      </c>
      <c r="B1910" t="s">
        <v>1384</v>
      </c>
      <c r="C1910" s="53"/>
      <c r="D1910" s="54"/>
      <c r="E1910" s="53"/>
      <c r="F1910" s="55"/>
      <c r="G1910" s="53"/>
      <c r="H1910" s="57"/>
      <c r="I1910" s="56"/>
      <c r="J1910" s="56"/>
      <c r="K1910" s="67"/>
      <c r="L1910" s="62">
        <v>1910</v>
      </c>
      <c r="M1910" s="62" t="b">
        <f t="shared" si="29"/>
        <v>1</v>
      </c>
      <c r="N1910" s="63"/>
    </row>
    <row r="1911" spans="1:14" x14ac:dyDescent="0.35">
      <c r="A1911" t="s">
        <v>451</v>
      </c>
      <c r="B1911" t="s">
        <v>2023</v>
      </c>
      <c r="C1911" s="53"/>
      <c r="D1911" s="54"/>
      <c r="E1911" s="53"/>
      <c r="F1911" s="55"/>
      <c r="G1911" s="53"/>
      <c r="H1911" s="57"/>
      <c r="I1911" s="56"/>
      <c r="J1911" s="56"/>
      <c r="K1911" s="67"/>
      <c r="L1911" s="62">
        <v>1911</v>
      </c>
      <c r="M1911" s="62" t="b">
        <f t="shared" si="29"/>
        <v>1</v>
      </c>
      <c r="N1911" s="63"/>
    </row>
    <row r="1912" spans="1:14" x14ac:dyDescent="0.35">
      <c r="A1912" t="s">
        <v>451</v>
      </c>
      <c r="B1912" t="s">
        <v>2024</v>
      </c>
      <c r="C1912" s="53"/>
      <c r="D1912" s="54"/>
      <c r="E1912" s="53"/>
      <c r="F1912" s="55"/>
      <c r="G1912" s="53"/>
      <c r="H1912" s="57"/>
      <c r="I1912" s="56"/>
      <c r="J1912" s="56"/>
      <c r="K1912" s="67"/>
      <c r="L1912" s="62">
        <v>1912</v>
      </c>
      <c r="M1912" s="62" t="b">
        <f t="shared" si="29"/>
        <v>1</v>
      </c>
      <c r="N1912" s="63"/>
    </row>
    <row r="1913" spans="1:14" x14ac:dyDescent="0.35">
      <c r="A1913" t="s">
        <v>451</v>
      </c>
      <c r="B1913" t="s">
        <v>2025</v>
      </c>
      <c r="C1913" s="53"/>
      <c r="D1913" s="54"/>
      <c r="E1913" s="53"/>
      <c r="F1913" s="55"/>
      <c r="G1913" s="53"/>
      <c r="H1913" s="57"/>
      <c r="I1913" s="56"/>
      <c r="J1913" s="56"/>
      <c r="K1913" s="67"/>
      <c r="L1913" s="62">
        <v>1913</v>
      </c>
      <c r="M1913" s="62" t="b">
        <f t="shared" si="29"/>
        <v>1</v>
      </c>
      <c r="N1913" s="63"/>
    </row>
    <row r="1914" spans="1:14" x14ac:dyDescent="0.35">
      <c r="A1914" t="s">
        <v>2026</v>
      </c>
      <c r="B1914" t="s">
        <v>180</v>
      </c>
      <c r="C1914" s="53"/>
      <c r="D1914" s="54"/>
      <c r="E1914" s="53"/>
      <c r="F1914" s="55"/>
      <c r="G1914" s="53"/>
      <c r="H1914" s="57"/>
      <c r="I1914" s="56"/>
      <c r="J1914" s="56"/>
      <c r="K1914" s="67"/>
      <c r="L1914" s="62">
        <v>1914</v>
      </c>
      <c r="M1914" s="62" t="b">
        <f t="shared" si="29"/>
        <v>1</v>
      </c>
      <c r="N1914" s="63"/>
    </row>
    <row r="1915" spans="1:14" x14ac:dyDescent="0.35">
      <c r="A1915" t="s">
        <v>2027</v>
      </c>
      <c r="B1915" t="s">
        <v>2028</v>
      </c>
      <c r="C1915" s="53"/>
      <c r="D1915" s="54"/>
      <c r="E1915" s="53"/>
      <c r="F1915" s="55"/>
      <c r="G1915" s="53"/>
      <c r="H1915" s="57"/>
      <c r="I1915" s="56"/>
      <c r="J1915" s="56"/>
      <c r="K1915" s="67"/>
      <c r="L1915" s="62">
        <v>1915</v>
      </c>
      <c r="M1915" s="62" t="b">
        <f t="shared" si="29"/>
        <v>1</v>
      </c>
      <c r="N1915" s="63"/>
    </row>
    <row r="1916" spans="1:14" x14ac:dyDescent="0.35">
      <c r="A1916" t="s">
        <v>2027</v>
      </c>
      <c r="B1916" t="s">
        <v>2029</v>
      </c>
      <c r="C1916" s="53"/>
      <c r="D1916" s="54"/>
      <c r="E1916" s="53"/>
      <c r="F1916" s="55"/>
      <c r="G1916" s="53"/>
      <c r="H1916" s="57"/>
      <c r="I1916" s="56"/>
      <c r="J1916" s="56"/>
      <c r="K1916" s="67"/>
      <c r="L1916" s="62">
        <v>1916</v>
      </c>
      <c r="M1916" s="62" t="b">
        <f t="shared" si="29"/>
        <v>1</v>
      </c>
      <c r="N1916" s="63"/>
    </row>
    <row r="1917" spans="1:14" x14ac:dyDescent="0.35">
      <c r="A1917" t="s">
        <v>744</v>
      </c>
      <c r="B1917" t="s">
        <v>1247</v>
      </c>
      <c r="C1917" s="53"/>
      <c r="D1917" s="54"/>
      <c r="E1917" s="53"/>
      <c r="F1917" s="55"/>
      <c r="G1917" s="53"/>
      <c r="H1917" s="57"/>
      <c r="I1917" s="56"/>
      <c r="J1917" s="56"/>
      <c r="K1917" s="67"/>
      <c r="L1917" s="62">
        <v>1917</v>
      </c>
      <c r="M1917" s="62" t="b">
        <f t="shared" si="29"/>
        <v>1</v>
      </c>
      <c r="N1917" s="63"/>
    </row>
    <row r="1918" spans="1:14" x14ac:dyDescent="0.35">
      <c r="A1918" t="s">
        <v>744</v>
      </c>
      <c r="B1918" t="s">
        <v>746</v>
      </c>
      <c r="C1918" s="53"/>
      <c r="D1918" s="54"/>
      <c r="E1918" s="53"/>
      <c r="F1918" s="55"/>
      <c r="G1918" s="53"/>
      <c r="H1918" s="57"/>
      <c r="I1918" s="56"/>
      <c r="J1918" s="56"/>
      <c r="K1918" s="67"/>
      <c r="L1918" s="62">
        <v>1918</v>
      </c>
      <c r="M1918" s="62" t="b">
        <f t="shared" si="29"/>
        <v>1</v>
      </c>
      <c r="N1918" s="63"/>
    </row>
    <row r="1919" spans="1:14" x14ac:dyDescent="0.35">
      <c r="A1919" t="s">
        <v>2030</v>
      </c>
      <c r="B1919" t="s">
        <v>2031</v>
      </c>
      <c r="C1919" s="53"/>
      <c r="D1919" s="54"/>
      <c r="E1919" s="53"/>
      <c r="F1919" s="55"/>
      <c r="G1919" s="53"/>
      <c r="H1919" s="57"/>
      <c r="I1919" s="56"/>
      <c r="J1919" s="56"/>
      <c r="K1919" s="67"/>
      <c r="L1919" s="62">
        <v>1919</v>
      </c>
      <c r="M1919" s="62" t="b">
        <f t="shared" si="29"/>
        <v>1</v>
      </c>
      <c r="N1919" s="63"/>
    </row>
    <row r="1920" spans="1:14" x14ac:dyDescent="0.35">
      <c r="A1920" t="s">
        <v>2030</v>
      </c>
      <c r="B1920" t="s">
        <v>2032</v>
      </c>
      <c r="C1920" s="53"/>
      <c r="D1920" s="54"/>
      <c r="E1920" s="53"/>
      <c r="F1920" s="55"/>
      <c r="G1920" s="53"/>
      <c r="H1920" s="57"/>
      <c r="I1920" s="56"/>
      <c r="J1920" s="56"/>
      <c r="K1920" s="67"/>
      <c r="L1920" s="62">
        <v>1920</v>
      </c>
      <c r="M1920" s="62" t="b">
        <f t="shared" si="29"/>
        <v>1</v>
      </c>
      <c r="N1920" s="63"/>
    </row>
    <row r="1921" spans="1:14" x14ac:dyDescent="0.35">
      <c r="A1921" t="s">
        <v>2033</v>
      </c>
      <c r="B1921" t="s">
        <v>2034</v>
      </c>
      <c r="C1921" s="53"/>
      <c r="D1921" s="54"/>
      <c r="E1921" s="53"/>
      <c r="F1921" s="55"/>
      <c r="G1921" s="53"/>
      <c r="H1921" s="57"/>
      <c r="I1921" s="56"/>
      <c r="J1921" s="56"/>
      <c r="K1921" s="67"/>
      <c r="L1921" s="62">
        <v>1921</v>
      </c>
      <c r="M1921" s="62" t="b">
        <f t="shared" si="29"/>
        <v>1</v>
      </c>
      <c r="N1921" s="63"/>
    </row>
    <row r="1922" spans="1:14" x14ac:dyDescent="0.35">
      <c r="A1922" t="s">
        <v>2033</v>
      </c>
      <c r="B1922" t="s">
        <v>2035</v>
      </c>
      <c r="C1922" s="53"/>
      <c r="D1922" s="54"/>
      <c r="E1922" s="53"/>
      <c r="F1922" s="55"/>
      <c r="G1922" s="53"/>
      <c r="H1922" s="57"/>
      <c r="I1922" s="56"/>
      <c r="J1922" s="56"/>
      <c r="K1922" s="67"/>
      <c r="L1922" s="62">
        <v>1922</v>
      </c>
      <c r="M1922" s="62" t="b">
        <f t="shared" si="29"/>
        <v>1</v>
      </c>
      <c r="N1922" s="63"/>
    </row>
    <row r="1923" spans="1:14" x14ac:dyDescent="0.35">
      <c r="A1923" t="s">
        <v>2033</v>
      </c>
      <c r="B1923" t="s">
        <v>2036</v>
      </c>
      <c r="C1923" s="53"/>
      <c r="D1923" s="54"/>
      <c r="E1923" s="53"/>
      <c r="F1923" s="55"/>
      <c r="G1923" s="53"/>
      <c r="H1923" s="57"/>
      <c r="I1923" s="56"/>
      <c r="J1923" s="56"/>
      <c r="K1923" s="67"/>
      <c r="L1923" s="62">
        <v>1923</v>
      </c>
      <c r="M1923" s="62" t="b">
        <f t="shared" ref="M1923:M1986" si="30" xml:space="preserve"> IF(AND(TRUE), TRUE, FALSE)</f>
        <v>1</v>
      </c>
      <c r="N1923" s="63"/>
    </row>
    <row r="1924" spans="1:14" x14ac:dyDescent="0.35">
      <c r="A1924" t="s">
        <v>2033</v>
      </c>
      <c r="B1924" t="s">
        <v>1032</v>
      </c>
      <c r="C1924" s="53"/>
      <c r="D1924" s="54"/>
      <c r="E1924" s="53"/>
      <c r="F1924" s="55"/>
      <c r="G1924" s="53"/>
      <c r="H1924" s="57"/>
      <c r="I1924" s="56"/>
      <c r="J1924" s="56"/>
      <c r="K1924" s="67"/>
      <c r="L1924" s="62">
        <v>1924</v>
      </c>
      <c r="M1924" s="62" t="b">
        <f t="shared" si="30"/>
        <v>1</v>
      </c>
      <c r="N1924" s="63"/>
    </row>
    <row r="1925" spans="1:14" x14ac:dyDescent="0.35">
      <c r="A1925" t="s">
        <v>2033</v>
      </c>
      <c r="B1925" t="s">
        <v>2037</v>
      </c>
      <c r="C1925" s="53"/>
      <c r="D1925" s="54"/>
      <c r="E1925" s="53"/>
      <c r="F1925" s="55"/>
      <c r="G1925" s="53"/>
      <c r="H1925" s="57"/>
      <c r="I1925" s="56"/>
      <c r="J1925" s="56"/>
      <c r="K1925" s="67"/>
      <c r="L1925" s="62">
        <v>1925</v>
      </c>
      <c r="M1925" s="62" t="b">
        <f t="shared" si="30"/>
        <v>1</v>
      </c>
      <c r="N1925" s="63"/>
    </row>
    <row r="1926" spans="1:14" x14ac:dyDescent="0.35">
      <c r="A1926" t="s">
        <v>1981</v>
      </c>
      <c r="B1926" t="s">
        <v>1539</v>
      </c>
      <c r="C1926" s="53"/>
      <c r="D1926" s="54"/>
      <c r="E1926" s="53"/>
      <c r="F1926" s="55"/>
      <c r="G1926" s="53"/>
      <c r="H1926" s="57"/>
      <c r="I1926" s="56"/>
      <c r="J1926" s="56"/>
      <c r="K1926" s="67"/>
      <c r="L1926" s="62">
        <v>1926</v>
      </c>
      <c r="M1926" s="62" t="b">
        <f t="shared" si="30"/>
        <v>1</v>
      </c>
      <c r="N1926" s="63"/>
    </row>
    <row r="1927" spans="1:14" x14ac:dyDescent="0.35">
      <c r="A1927" t="s">
        <v>1981</v>
      </c>
      <c r="B1927" t="s">
        <v>527</v>
      </c>
      <c r="C1927" s="53"/>
      <c r="D1927" s="54"/>
      <c r="E1927" s="53"/>
      <c r="F1927" s="55"/>
      <c r="G1927" s="53"/>
      <c r="H1927" s="57"/>
      <c r="I1927" s="56"/>
      <c r="J1927" s="56"/>
      <c r="K1927" s="67"/>
      <c r="L1927" s="62">
        <v>1927</v>
      </c>
      <c r="M1927" s="62" t="b">
        <f t="shared" si="30"/>
        <v>1</v>
      </c>
      <c r="N1927" s="63"/>
    </row>
    <row r="1928" spans="1:14" x14ac:dyDescent="0.35">
      <c r="A1928" t="s">
        <v>1981</v>
      </c>
      <c r="B1928" t="s">
        <v>2038</v>
      </c>
      <c r="C1928" s="53"/>
      <c r="D1928" s="54"/>
      <c r="E1928" s="53"/>
      <c r="F1928" s="55"/>
      <c r="G1928" s="53"/>
      <c r="H1928" s="57"/>
      <c r="I1928" s="56"/>
      <c r="J1928" s="56"/>
      <c r="K1928" s="67"/>
      <c r="L1928" s="62">
        <v>1928</v>
      </c>
      <c r="M1928" s="62" t="b">
        <f t="shared" si="30"/>
        <v>1</v>
      </c>
      <c r="N1928" s="63"/>
    </row>
    <row r="1929" spans="1:14" x14ac:dyDescent="0.35">
      <c r="A1929" t="s">
        <v>1981</v>
      </c>
      <c r="B1929" t="s">
        <v>2039</v>
      </c>
      <c r="C1929" s="53"/>
      <c r="D1929" s="54"/>
      <c r="E1929" s="53"/>
      <c r="F1929" s="55"/>
      <c r="G1929" s="53"/>
      <c r="H1929" s="57"/>
      <c r="I1929" s="56"/>
      <c r="J1929" s="56"/>
      <c r="K1929" s="67"/>
      <c r="L1929" s="62">
        <v>1929</v>
      </c>
      <c r="M1929" s="62" t="b">
        <f t="shared" si="30"/>
        <v>1</v>
      </c>
      <c r="N1929" s="63"/>
    </row>
    <row r="1930" spans="1:14" x14ac:dyDescent="0.35">
      <c r="A1930" t="s">
        <v>2040</v>
      </c>
      <c r="B1930" t="s">
        <v>2041</v>
      </c>
      <c r="C1930" s="53"/>
      <c r="D1930" s="54"/>
      <c r="E1930" s="53"/>
      <c r="F1930" s="55"/>
      <c r="G1930" s="53"/>
      <c r="H1930" s="57"/>
      <c r="I1930" s="56"/>
      <c r="J1930" s="56"/>
      <c r="K1930" s="67"/>
      <c r="L1930" s="62">
        <v>1930</v>
      </c>
      <c r="M1930" s="62" t="b">
        <f t="shared" si="30"/>
        <v>1</v>
      </c>
      <c r="N1930" s="63"/>
    </row>
    <row r="1931" spans="1:14" x14ac:dyDescent="0.35">
      <c r="A1931" t="s">
        <v>2040</v>
      </c>
      <c r="B1931" t="s">
        <v>2042</v>
      </c>
      <c r="C1931" s="53"/>
      <c r="D1931" s="54"/>
      <c r="E1931" s="53"/>
      <c r="F1931" s="55"/>
      <c r="G1931" s="53"/>
      <c r="H1931" s="57"/>
      <c r="I1931" s="56"/>
      <c r="J1931" s="56"/>
      <c r="K1931" s="67"/>
      <c r="L1931" s="62">
        <v>1931</v>
      </c>
      <c r="M1931" s="62" t="b">
        <f t="shared" si="30"/>
        <v>1</v>
      </c>
      <c r="N1931" s="63"/>
    </row>
    <row r="1932" spans="1:14" x14ac:dyDescent="0.35">
      <c r="A1932" t="s">
        <v>2043</v>
      </c>
      <c r="B1932" t="s">
        <v>2044</v>
      </c>
      <c r="C1932" s="53"/>
      <c r="D1932" s="54"/>
      <c r="E1932" s="53"/>
      <c r="F1932" s="55"/>
      <c r="G1932" s="53"/>
      <c r="H1932" s="57"/>
      <c r="I1932" s="56"/>
      <c r="J1932" s="56"/>
      <c r="K1932" s="67"/>
      <c r="L1932" s="62">
        <v>1932</v>
      </c>
      <c r="M1932" s="62" t="b">
        <f t="shared" si="30"/>
        <v>1</v>
      </c>
      <c r="N1932" s="63"/>
    </row>
    <row r="1933" spans="1:14" x14ac:dyDescent="0.35">
      <c r="A1933" t="s">
        <v>2043</v>
      </c>
      <c r="B1933" t="s">
        <v>2045</v>
      </c>
      <c r="C1933" s="53"/>
      <c r="D1933" s="54"/>
      <c r="E1933" s="53"/>
      <c r="F1933" s="55"/>
      <c r="G1933" s="53"/>
      <c r="H1933" s="57"/>
      <c r="I1933" s="56"/>
      <c r="J1933" s="56"/>
      <c r="K1933" s="67"/>
      <c r="L1933" s="62">
        <v>1933</v>
      </c>
      <c r="M1933" s="62" t="b">
        <f t="shared" si="30"/>
        <v>1</v>
      </c>
      <c r="N1933" s="63"/>
    </row>
    <row r="1934" spans="1:14" x14ac:dyDescent="0.35">
      <c r="A1934" t="s">
        <v>2043</v>
      </c>
      <c r="B1934" t="s">
        <v>182</v>
      </c>
      <c r="C1934" s="53"/>
      <c r="D1934" s="54"/>
      <c r="E1934" s="53"/>
      <c r="F1934" s="55"/>
      <c r="G1934" s="53"/>
      <c r="H1934" s="57"/>
      <c r="I1934" s="56"/>
      <c r="J1934" s="56"/>
      <c r="K1934" s="67"/>
      <c r="L1934" s="62">
        <v>1934</v>
      </c>
      <c r="M1934" s="62" t="b">
        <f t="shared" si="30"/>
        <v>1</v>
      </c>
      <c r="N1934" s="63"/>
    </row>
    <row r="1935" spans="1:14" x14ac:dyDescent="0.35">
      <c r="A1935" t="s">
        <v>2046</v>
      </c>
      <c r="B1935" t="s">
        <v>2047</v>
      </c>
      <c r="C1935" s="53"/>
      <c r="D1935" s="54"/>
      <c r="E1935" s="53"/>
      <c r="F1935" s="55"/>
      <c r="G1935" s="53"/>
      <c r="H1935" s="57"/>
      <c r="I1935" s="56"/>
      <c r="J1935" s="56"/>
      <c r="K1935" s="67"/>
      <c r="L1935" s="62">
        <v>1935</v>
      </c>
      <c r="M1935" s="62" t="b">
        <f t="shared" si="30"/>
        <v>1</v>
      </c>
      <c r="N1935" s="63"/>
    </row>
    <row r="1936" spans="1:14" x14ac:dyDescent="0.35">
      <c r="A1936" t="s">
        <v>2048</v>
      </c>
      <c r="B1936" t="s">
        <v>259</v>
      </c>
      <c r="C1936" s="53"/>
      <c r="D1936" s="54"/>
      <c r="E1936" s="53"/>
      <c r="F1936" s="55"/>
      <c r="G1936" s="53"/>
      <c r="H1936" s="57"/>
      <c r="I1936" s="56"/>
      <c r="J1936" s="56"/>
      <c r="K1936" s="67"/>
      <c r="L1936" s="62">
        <v>1936</v>
      </c>
      <c r="M1936" s="62" t="b">
        <f t="shared" si="30"/>
        <v>1</v>
      </c>
      <c r="N1936" s="63"/>
    </row>
    <row r="1937" spans="1:14" x14ac:dyDescent="0.35">
      <c r="A1937" t="s">
        <v>551</v>
      </c>
      <c r="B1937" t="s">
        <v>2049</v>
      </c>
      <c r="C1937" s="53"/>
      <c r="D1937" s="54"/>
      <c r="E1937" s="53"/>
      <c r="F1937" s="55"/>
      <c r="G1937" s="53"/>
      <c r="H1937" s="57"/>
      <c r="I1937" s="56"/>
      <c r="J1937" s="56"/>
      <c r="K1937" s="67"/>
      <c r="L1937" s="62">
        <v>1937</v>
      </c>
      <c r="M1937" s="62" t="b">
        <f t="shared" si="30"/>
        <v>1</v>
      </c>
      <c r="N1937" s="63"/>
    </row>
    <row r="1938" spans="1:14" x14ac:dyDescent="0.35">
      <c r="A1938" t="s">
        <v>1981</v>
      </c>
      <c r="B1938" t="s">
        <v>2050</v>
      </c>
      <c r="C1938" s="53"/>
      <c r="D1938" s="54"/>
      <c r="E1938" s="53"/>
      <c r="F1938" s="55"/>
      <c r="G1938" s="53"/>
      <c r="H1938" s="57"/>
      <c r="I1938" s="56"/>
      <c r="J1938" s="56"/>
      <c r="K1938" s="67"/>
      <c r="L1938" s="62">
        <v>1938</v>
      </c>
      <c r="M1938" s="62" t="b">
        <f t="shared" si="30"/>
        <v>1</v>
      </c>
      <c r="N1938" s="63"/>
    </row>
    <row r="1939" spans="1:14" x14ac:dyDescent="0.35">
      <c r="A1939" t="s">
        <v>1981</v>
      </c>
      <c r="B1939" t="s">
        <v>496</v>
      </c>
      <c r="C1939" s="53"/>
      <c r="D1939" s="54"/>
      <c r="E1939" s="53"/>
      <c r="F1939" s="55"/>
      <c r="G1939" s="53"/>
      <c r="H1939" s="57"/>
      <c r="I1939" s="56"/>
      <c r="J1939" s="56"/>
      <c r="K1939" s="67"/>
      <c r="L1939" s="62">
        <v>1939</v>
      </c>
      <c r="M1939" s="62" t="b">
        <f t="shared" si="30"/>
        <v>1</v>
      </c>
      <c r="N1939" s="63"/>
    </row>
    <row r="1940" spans="1:14" x14ac:dyDescent="0.35">
      <c r="A1940" t="s">
        <v>2051</v>
      </c>
      <c r="B1940" t="s">
        <v>337</v>
      </c>
      <c r="C1940" s="53"/>
      <c r="D1940" s="54"/>
      <c r="E1940" s="53"/>
      <c r="F1940" s="55"/>
      <c r="G1940" s="53"/>
      <c r="H1940" s="57"/>
      <c r="I1940" s="56"/>
      <c r="J1940" s="56"/>
      <c r="K1940" s="67"/>
      <c r="L1940" s="62">
        <v>1940</v>
      </c>
      <c r="M1940" s="62" t="b">
        <f t="shared" si="30"/>
        <v>1</v>
      </c>
      <c r="N1940" s="63"/>
    </row>
    <row r="1941" spans="1:14" x14ac:dyDescent="0.35">
      <c r="A1941" t="s">
        <v>2051</v>
      </c>
      <c r="B1941" t="s">
        <v>2052</v>
      </c>
      <c r="C1941" s="53"/>
      <c r="D1941" s="54"/>
      <c r="E1941" s="53"/>
      <c r="F1941" s="55"/>
      <c r="G1941" s="53"/>
      <c r="H1941" s="57"/>
      <c r="I1941" s="56"/>
      <c r="J1941" s="56"/>
      <c r="K1941" s="67"/>
      <c r="L1941" s="62">
        <v>1941</v>
      </c>
      <c r="M1941" s="62" t="b">
        <f t="shared" si="30"/>
        <v>1</v>
      </c>
      <c r="N1941" s="63"/>
    </row>
    <row r="1942" spans="1:14" x14ac:dyDescent="0.35">
      <c r="A1942" t="s">
        <v>2053</v>
      </c>
      <c r="B1942" t="s">
        <v>2054</v>
      </c>
      <c r="C1942" s="53"/>
      <c r="D1942" s="54"/>
      <c r="E1942" s="53"/>
      <c r="F1942" s="55"/>
      <c r="G1942" s="53"/>
      <c r="H1942" s="57"/>
      <c r="I1942" s="56"/>
      <c r="J1942" s="56"/>
      <c r="K1942" s="67"/>
      <c r="L1942" s="62">
        <v>1942</v>
      </c>
      <c r="M1942" s="62" t="b">
        <f t="shared" si="30"/>
        <v>1</v>
      </c>
      <c r="N1942" s="63"/>
    </row>
    <row r="1943" spans="1:14" x14ac:dyDescent="0.35">
      <c r="A1943" t="s">
        <v>2055</v>
      </c>
      <c r="B1943" t="s">
        <v>1193</v>
      </c>
      <c r="C1943" s="53"/>
      <c r="D1943" s="54"/>
      <c r="E1943" s="53"/>
      <c r="F1943" s="55"/>
      <c r="G1943" s="53"/>
      <c r="H1943" s="57"/>
      <c r="I1943" s="56"/>
      <c r="J1943" s="56"/>
      <c r="K1943" s="67"/>
      <c r="L1943" s="62">
        <v>1943</v>
      </c>
      <c r="M1943" s="62" t="b">
        <f t="shared" si="30"/>
        <v>1</v>
      </c>
      <c r="N1943" s="63"/>
    </row>
    <row r="1944" spans="1:14" x14ac:dyDescent="0.35">
      <c r="A1944" t="s">
        <v>2055</v>
      </c>
      <c r="B1944" t="s">
        <v>2056</v>
      </c>
      <c r="C1944" s="53"/>
      <c r="D1944" s="54"/>
      <c r="E1944" s="53"/>
      <c r="F1944" s="55"/>
      <c r="G1944" s="53"/>
      <c r="H1944" s="57"/>
      <c r="I1944" s="56"/>
      <c r="J1944" s="56"/>
      <c r="K1944" s="67"/>
      <c r="L1944" s="62">
        <v>1944</v>
      </c>
      <c r="M1944" s="62" t="b">
        <f t="shared" si="30"/>
        <v>1</v>
      </c>
      <c r="N1944" s="63"/>
    </row>
    <row r="1945" spans="1:14" x14ac:dyDescent="0.35">
      <c r="A1945" t="s">
        <v>1944</v>
      </c>
      <c r="B1945" t="s">
        <v>2057</v>
      </c>
      <c r="C1945" s="53"/>
      <c r="D1945" s="54"/>
      <c r="E1945" s="53"/>
      <c r="F1945" s="55"/>
      <c r="G1945" s="53"/>
      <c r="H1945" s="57"/>
      <c r="I1945" s="56"/>
      <c r="J1945" s="56"/>
      <c r="K1945" s="67"/>
      <c r="L1945" s="62">
        <v>1945</v>
      </c>
      <c r="M1945" s="62" t="b">
        <f t="shared" si="30"/>
        <v>1</v>
      </c>
      <c r="N1945" s="63"/>
    </row>
    <row r="1946" spans="1:14" x14ac:dyDescent="0.35">
      <c r="A1946" t="s">
        <v>451</v>
      </c>
      <c r="B1946" t="s">
        <v>2058</v>
      </c>
      <c r="C1946" s="53"/>
      <c r="D1946" s="54"/>
      <c r="E1946" s="53"/>
      <c r="F1946" s="55"/>
      <c r="G1946" s="53"/>
      <c r="H1946" s="57"/>
      <c r="I1946" s="56"/>
      <c r="J1946" s="56"/>
      <c r="K1946" s="67"/>
      <c r="L1946" s="62">
        <v>1946</v>
      </c>
      <c r="M1946" s="62" t="b">
        <f t="shared" si="30"/>
        <v>1</v>
      </c>
      <c r="N1946" s="63"/>
    </row>
    <row r="1947" spans="1:14" x14ac:dyDescent="0.35">
      <c r="A1947" t="s">
        <v>451</v>
      </c>
      <c r="B1947" t="s">
        <v>2059</v>
      </c>
      <c r="C1947" s="53"/>
      <c r="D1947" s="54"/>
      <c r="E1947" s="53"/>
      <c r="F1947" s="55"/>
      <c r="G1947" s="53"/>
      <c r="H1947" s="57"/>
      <c r="I1947" s="56"/>
      <c r="J1947" s="56"/>
      <c r="K1947" s="67"/>
      <c r="L1947" s="62">
        <v>1947</v>
      </c>
      <c r="M1947" s="62" t="b">
        <f t="shared" si="30"/>
        <v>1</v>
      </c>
      <c r="N1947" s="63"/>
    </row>
    <row r="1948" spans="1:14" x14ac:dyDescent="0.35">
      <c r="A1948" t="s">
        <v>2060</v>
      </c>
      <c r="B1948" t="s">
        <v>2061</v>
      </c>
      <c r="C1948" s="53"/>
      <c r="D1948" s="54"/>
      <c r="E1948" s="53"/>
      <c r="F1948" s="55"/>
      <c r="G1948" s="53"/>
      <c r="H1948" s="57"/>
      <c r="I1948" s="56"/>
      <c r="J1948" s="56"/>
      <c r="K1948" s="67"/>
      <c r="L1948" s="62">
        <v>1948</v>
      </c>
      <c r="M1948" s="62" t="b">
        <f t="shared" si="30"/>
        <v>1</v>
      </c>
      <c r="N1948" s="63"/>
    </row>
    <row r="1949" spans="1:14" x14ac:dyDescent="0.35">
      <c r="A1949" t="s">
        <v>2062</v>
      </c>
      <c r="B1949" t="s">
        <v>462</v>
      </c>
      <c r="C1949" s="53"/>
      <c r="D1949" s="54"/>
      <c r="E1949" s="53"/>
      <c r="F1949" s="55"/>
      <c r="G1949" s="53"/>
      <c r="H1949" s="57"/>
      <c r="I1949" s="56"/>
      <c r="J1949" s="56"/>
      <c r="K1949" s="67"/>
      <c r="L1949" s="62">
        <v>1949</v>
      </c>
      <c r="M1949" s="62" t="b">
        <f t="shared" si="30"/>
        <v>1</v>
      </c>
      <c r="N1949" s="63"/>
    </row>
    <row r="1950" spans="1:14" x14ac:dyDescent="0.35">
      <c r="A1950" t="s">
        <v>2063</v>
      </c>
      <c r="B1950" t="s">
        <v>2064</v>
      </c>
      <c r="C1950" s="53"/>
      <c r="D1950" s="54"/>
      <c r="E1950" s="53"/>
      <c r="F1950" s="55"/>
      <c r="G1950" s="53"/>
      <c r="H1950" s="57"/>
      <c r="I1950" s="56"/>
      <c r="J1950" s="56"/>
      <c r="K1950" s="67"/>
      <c r="L1950" s="62">
        <v>1950</v>
      </c>
      <c r="M1950" s="62" t="b">
        <f t="shared" si="30"/>
        <v>1</v>
      </c>
      <c r="N1950" s="63"/>
    </row>
    <row r="1951" spans="1:14" x14ac:dyDescent="0.35">
      <c r="A1951" t="s">
        <v>2063</v>
      </c>
      <c r="B1951" t="s">
        <v>591</v>
      </c>
      <c r="C1951" s="53"/>
      <c r="D1951" s="54"/>
      <c r="E1951" s="53"/>
      <c r="F1951" s="55"/>
      <c r="G1951" s="53"/>
      <c r="H1951" s="57"/>
      <c r="I1951" s="56"/>
      <c r="J1951" s="56"/>
      <c r="K1951" s="67"/>
      <c r="L1951" s="62">
        <v>1951</v>
      </c>
      <c r="M1951" s="62" t="b">
        <f t="shared" si="30"/>
        <v>1</v>
      </c>
      <c r="N1951" s="63"/>
    </row>
    <row r="1952" spans="1:14" x14ac:dyDescent="0.35">
      <c r="A1952" t="s">
        <v>2063</v>
      </c>
      <c r="B1952" t="s">
        <v>2065</v>
      </c>
      <c r="C1952" s="53"/>
      <c r="D1952" s="54"/>
      <c r="E1952" s="53"/>
      <c r="F1952" s="55"/>
      <c r="G1952" s="53"/>
      <c r="H1952" s="57"/>
      <c r="I1952" s="56"/>
      <c r="J1952" s="56"/>
      <c r="K1952" s="67"/>
      <c r="L1952" s="62">
        <v>1952</v>
      </c>
      <c r="M1952" s="62" t="b">
        <f t="shared" si="30"/>
        <v>1</v>
      </c>
      <c r="N1952" s="63"/>
    </row>
    <row r="1953" spans="1:14" x14ac:dyDescent="0.35">
      <c r="A1953" t="s">
        <v>2066</v>
      </c>
      <c r="B1953" t="s">
        <v>2067</v>
      </c>
      <c r="C1953" s="53"/>
      <c r="D1953" s="54"/>
      <c r="E1953" s="53"/>
      <c r="F1953" s="55"/>
      <c r="G1953" s="53"/>
      <c r="H1953" s="57"/>
      <c r="I1953" s="56"/>
      <c r="J1953" s="56"/>
      <c r="K1953" s="67"/>
      <c r="L1953" s="62">
        <v>1953</v>
      </c>
      <c r="M1953" s="62" t="b">
        <f t="shared" si="30"/>
        <v>1</v>
      </c>
      <c r="N1953" s="63"/>
    </row>
    <row r="1954" spans="1:14" x14ac:dyDescent="0.35">
      <c r="A1954" t="s">
        <v>2066</v>
      </c>
      <c r="B1954" t="s">
        <v>2068</v>
      </c>
      <c r="C1954" s="53"/>
      <c r="D1954" s="54"/>
      <c r="E1954" s="53"/>
      <c r="F1954" s="55"/>
      <c r="G1954" s="53"/>
      <c r="H1954" s="57"/>
      <c r="I1954" s="56"/>
      <c r="J1954" s="56"/>
      <c r="K1954" s="67"/>
      <c r="L1954" s="62">
        <v>1954</v>
      </c>
      <c r="M1954" s="62" t="b">
        <f t="shared" si="30"/>
        <v>1</v>
      </c>
      <c r="N1954" s="63"/>
    </row>
    <row r="1955" spans="1:14" x14ac:dyDescent="0.35">
      <c r="A1955" t="s">
        <v>618</v>
      </c>
      <c r="B1955" t="s">
        <v>206</v>
      </c>
      <c r="C1955" s="53"/>
      <c r="D1955" s="54"/>
      <c r="E1955" s="53"/>
      <c r="F1955" s="55"/>
      <c r="G1955" s="53"/>
      <c r="H1955" s="57"/>
      <c r="I1955" s="56"/>
      <c r="J1955" s="56"/>
      <c r="K1955" s="67"/>
      <c r="L1955" s="62">
        <v>1955</v>
      </c>
      <c r="M1955" s="62" t="b">
        <f t="shared" si="30"/>
        <v>1</v>
      </c>
      <c r="N1955" s="63"/>
    </row>
    <row r="1956" spans="1:14" x14ac:dyDescent="0.35">
      <c r="A1956" t="s">
        <v>2069</v>
      </c>
      <c r="B1956" t="s">
        <v>2070</v>
      </c>
      <c r="C1956" s="53"/>
      <c r="D1956" s="54"/>
      <c r="E1956" s="53"/>
      <c r="F1956" s="55"/>
      <c r="G1956" s="53"/>
      <c r="H1956" s="57"/>
      <c r="I1956" s="56"/>
      <c r="J1956" s="56"/>
      <c r="K1956" s="67"/>
      <c r="L1956" s="62">
        <v>1956</v>
      </c>
      <c r="M1956" s="62" t="b">
        <f t="shared" si="30"/>
        <v>1</v>
      </c>
      <c r="N1956" s="63"/>
    </row>
    <row r="1957" spans="1:14" x14ac:dyDescent="0.35">
      <c r="A1957" t="s">
        <v>2071</v>
      </c>
      <c r="B1957" t="s">
        <v>1475</v>
      </c>
      <c r="C1957" s="53"/>
      <c r="D1957" s="54"/>
      <c r="E1957" s="53"/>
      <c r="F1957" s="55"/>
      <c r="G1957" s="53"/>
      <c r="H1957" s="57"/>
      <c r="I1957" s="56"/>
      <c r="J1957" s="56"/>
      <c r="K1957" s="67"/>
      <c r="L1957" s="62">
        <v>1957</v>
      </c>
      <c r="M1957" s="62" t="b">
        <f t="shared" si="30"/>
        <v>1</v>
      </c>
      <c r="N1957" s="63"/>
    </row>
    <row r="1958" spans="1:14" x14ac:dyDescent="0.35">
      <c r="A1958" t="s">
        <v>2071</v>
      </c>
      <c r="B1958" t="s">
        <v>2072</v>
      </c>
      <c r="C1958" s="53"/>
      <c r="D1958" s="54"/>
      <c r="E1958" s="53"/>
      <c r="F1958" s="55"/>
      <c r="G1958" s="53"/>
      <c r="H1958" s="57"/>
      <c r="I1958" s="56"/>
      <c r="J1958" s="56"/>
      <c r="K1958" s="67"/>
      <c r="L1958" s="62">
        <v>1958</v>
      </c>
      <c r="M1958" s="62" t="b">
        <f t="shared" si="30"/>
        <v>1</v>
      </c>
      <c r="N1958" s="63"/>
    </row>
    <row r="1959" spans="1:14" x14ac:dyDescent="0.35">
      <c r="A1959" t="s">
        <v>2071</v>
      </c>
      <c r="B1959" t="s">
        <v>2073</v>
      </c>
      <c r="C1959" s="53"/>
      <c r="D1959" s="54"/>
      <c r="E1959" s="53"/>
      <c r="F1959" s="55"/>
      <c r="G1959" s="53"/>
      <c r="H1959" s="57"/>
      <c r="I1959" s="56"/>
      <c r="J1959" s="56"/>
      <c r="K1959" s="67"/>
      <c r="L1959" s="62">
        <v>1959</v>
      </c>
      <c r="M1959" s="62" t="b">
        <f t="shared" si="30"/>
        <v>1</v>
      </c>
      <c r="N1959" s="63"/>
    </row>
    <row r="1960" spans="1:14" x14ac:dyDescent="0.35">
      <c r="A1960" t="s">
        <v>2071</v>
      </c>
      <c r="B1960" t="s">
        <v>1474</v>
      </c>
      <c r="C1960" s="53"/>
      <c r="D1960" s="54"/>
      <c r="E1960" s="53"/>
      <c r="F1960" s="55"/>
      <c r="G1960" s="53"/>
      <c r="H1960" s="57"/>
      <c r="I1960" s="56"/>
      <c r="J1960" s="56"/>
      <c r="K1960" s="67"/>
      <c r="L1960" s="62">
        <v>1960</v>
      </c>
      <c r="M1960" s="62" t="b">
        <f t="shared" si="30"/>
        <v>1</v>
      </c>
      <c r="N1960" s="63"/>
    </row>
    <row r="1961" spans="1:14" x14ac:dyDescent="0.35">
      <c r="A1961" t="s">
        <v>2074</v>
      </c>
      <c r="B1961" t="s">
        <v>1751</v>
      </c>
      <c r="C1961" s="53"/>
      <c r="D1961" s="54"/>
      <c r="E1961" s="53"/>
      <c r="F1961" s="55"/>
      <c r="G1961" s="53"/>
      <c r="H1961" s="57"/>
      <c r="I1961" s="56"/>
      <c r="J1961" s="56"/>
      <c r="K1961" s="67"/>
      <c r="L1961" s="62">
        <v>1961</v>
      </c>
      <c r="M1961" s="62" t="b">
        <f t="shared" si="30"/>
        <v>1</v>
      </c>
      <c r="N1961" s="63"/>
    </row>
    <row r="1962" spans="1:14" x14ac:dyDescent="0.35">
      <c r="A1962" t="s">
        <v>2074</v>
      </c>
      <c r="B1962" t="s">
        <v>2075</v>
      </c>
      <c r="C1962" s="53"/>
      <c r="D1962" s="54"/>
      <c r="E1962" s="53"/>
      <c r="F1962" s="55"/>
      <c r="G1962" s="53"/>
      <c r="H1962" s="57"/>
      <c r="I1962" s="56"/>
      <c r="J1962" s="56"/>
      <c r="K1962" s="67"/>
      <c r="L1962" s="62">
        <v>1962</v>
      </c>
      <c r="M1962" s="62" t="b">
        <f t="shared" si="30"/>
        <v>1</v>
      </c>
      <c r="N1962" s="63"/>
    </row>
    <row r="1963" spans="1:14" x14ac:dyDescent="0.35">
      <c r="A1963" t="s">
        <v>2076</v>
      </c>
      <c r="B1963" t="s">
        <v>1316</v>
      </c>
      <c r="C1963" s="53"/>
      <c r="D1963" s="54"/>
      <c r="E1963" s="53"/>
      <c r="F1963" s="55"/>
      <c r="G1963" s="53"/>
      <c r="H1963" s="57"/>
      <c r="I1963" s="56"/>
      <c r="J1963" s="56"/>
      <c r="K1963" s="67"/>
      <c r="L1963" s="62">
        <v>1963</v>
      </c>
      <c r="M1963" s="62" t="b">
        <f t="shared" si="30"/>
        <v>1</v>
      </c>
      <c r="N1963" s="63"/>
    </row>
    <row r="1964" spans="1:14" x14ac:dyDescent="0.35">
      <c r="A1964" t="s">
        <v>614</v>
      </c>
      <c r="B1964" t="s">
        <v>2077</v>
      </c>
      <c r="C1964" s="53"/>
      <c r="D1964" s="54"/>
      <c r="E1964" s="53"/>
      <c r="F1964" s="55"/>
      <c r="G1964" s="53"/>
      <c r="H1964" s="57"/>
      <c r="I1964" s="56"/>
      <c r="J1964" s="56"/>
      <c r="K1964" s="67"/>
      <c r="L1964" s="62">
        <v>1964</v>
      </c>
      <c r="M1964" s="62" t="b">
        <f t="shared" si="30"/>
        <v>1</v>
      </c>
      <c r="N1964" s="63"/>
    </row>
    <row r="1965" spans="1:14" x14ac:dyDescent="0.35">
      <c r="A1965" t="s">
        <v>614</v>
      </c>
      <c r="B1965" t="s">
        <v>1041</v>
      </c>
      <c r="C1965" s="53"/>
      <c r="D1965" s="54"/>
      <c r="E1965" s="53"/>
      <c r="F1965" s="55"/>
      <c r="G1965" s="53"/>
      <c r="H1965" s="57"/>
      <c r="I1965" s="56"/>
      <c r="J1965" s="56"/>
      <c r="K1965" s="67"/>
      <c r="L1965" s="62">
        <v>1965</v>
      </c>
      <c r="M1965" s="62" t="b">
        <f t="shared" si="30"/>
        <v>1</v>
      </c>
      <c r="N1965" s="63"/>
    </row>
    <row r="1966" spans="1:14" x14ac:dyDescent="0.35">
      <c r="A1966" t="s">
        <v>614</v>
      </c>
      <c r="B1966" t="s">
        <v>736</v>
      </c>
      <c r="C1966" s="53"/>
      <c r="D1966" s="54"/>
      <c r="E1966" s="53"/>
      <c r="F1966" s="55"/>
      <c r="G1966" s="53"/>
      <c r="H1966" s="57"/>
      <c r="I1966" s="56"/>
      <c r="J1966" s="56"/>
      <c r="K1966" s="67"/>
      <c r="L1966" s="62">
        <v>1966</v>
      </c>
      <c r="M1966" s="62" t="b">
        <f t="shared" si="30"/>
        <v>1</v>
      </c>
      <c r="N1966" s="63"/>
    </row>
    <row r="1967" spans="1:14" x14ac:dyDescent="0.35">
      <c r="A1967" t="s">
        <v>2078</v>
      </c>
      <c r="B1967" t="s">
        <v>2079</v>
      </c>
      <c r="C1967" s="53"/>
      <c r="D1967" s="54"/>
      <c r="E1967" s="53"/>
      <c r="F1967" s="55"/>
      <c r="G1967" s="53"/>
      <c r="H1967" s="57"/>
      <c r="I1967" s="56"/>
      <c r="J1967" s="56"/>
      <c r="K1967" s="67"/>
      <c r="L1967" s="62">
        <v>1967</v>
      </c>
      <c r="M1967" s="62" t="b">
        <f t="shared" si="30"/>
        <v>1</v>
      </c>
      <c r="N1967" s="63"/>
    </row>
    <row r="1968" spans="1:14" x14ac:dyDescent="0.35">
      <c r="A1968" t="s">
        <v>2078</v>
      </c>
      <c r="B1968" t="s">
        <v>2080</v>
      </c>
      <c r="C1968" s="53"/>
      <c r="D1968" s="54"/>
      <c r="E1968" s="53"/>
      <c r="F1968" s="55"/>
      <c r="G1968" s="53"/>
      <c r="H1968" s="57"/>
      <c r="I1968" s="56"/>
      <c r="J1968" s="56"/>
      <c r="K1968" s="67"/>
      <c r="L1968" s="62">
        <v>1968</v>
      </c>
      <c r="M1968" s="62" t="b">
        <f t="shared" si="30"/>
        <v>1</v>
      </c>
      <c r="N1968" s="63"/>
    </row>
    <row r="1969" spans="1:14" x14ac:dyDescent="0.35">
      <c r="A1969" t="s">
        <v>614</v>
      </c>
      <c r="B1969" t="s">
        <v>1430</v>
      </c>
      <c r="C1969" s="53"/>
      <c r="D1969" s="54"/>
      <c r="E1969" s="53"/>
      <c r="F1969" s="55"/>
      <c r="G1969" s="53"/>
      <c r="H1969" s="57"/>
      <c r="I1969" s="56"/>
      <c r="J1969" s="56"/>
      <c r="K1969" s="67"/>
      <c r="L1969" s="62">
        <v>1969</v>
      </c>
      <c r="M1969" s="62" t="b">
        <f t="shared" si="30"/>
        <v>1</v>
      </c>
      <c r="N1969" s="63"/>
    </row>
    <row r="1970" spans="1:14" x14ac:dyDescent="0.35">
      <c r="A1970" t="s">
        <v>2081</v>
      </c>
      <c r="B1970" t="s">
        <v>467</v>
      </c>
      <c r="C1970" s="53"/>
      <c r="D1970" s="54"/>
      <c r="E1970" s="53"/>
      <c r="F1970" s="55"/>
      <c r="G1970" s="53"/>
      <c r="H1970" s="57"/>
      <c r="I1970" s="56"/>
      <c r="J1970" s="56"/>
      <c r="K1970" s="67"/>
      <c r="L1970" s="62">
        <v>1970</v>
      </c>
      <c r="M1970" s="62" t="b">
        <f t="shared" si="30"/>
        <v>1</v>
      </c>
      <c r="N1970" s="63"/>
    </row>
    <row r="1971" spans="1:14" x14ac:dyDescent="0.35">
      <c r="A1971" t="s">
        <v>1981</v>
      </c>
      <c r="B1971" t="s">
        <v>2038</v>
      </c>
      <c r="C1971" s="53"/>
      <c r="D1971" s="54"/>
      <c r="E1971" s="53"/>
      <c r="F1971" s="55"/>
      <c r="G1971" s="53"/>
      <c r="H1971" s="57"/>
      <c r="I1971" s="56"/>
      <c r="J1971" s="56"/>
      <c r="K1971" s="67"/>
      <c r="L1971" s="62">
        <v>1971</v>
      </c>
      <c r="M1971" s="62" t="b">
        <f t="shared" si="30"/>
        <v>1</v>
      </c>
      <c r="N1971" s="63"/>
    </row>
    <row r="1972" spans="1:14" x14ac:dyDescent="0.35">
      <c r="A1972" t="s">
        <v>1981</v>
      </c>
      <c r="B1972" t="s">
        <v>2082</v>
      </c>
      <c r="C1972" s="53"/>
      <c r="D1972" s="54"/>
      <c r="E1972" s="53"/>
      <c r="F1972" s="55"/>
      <c r="G1972" s="53"/>
      <c r="H1972" s="57"/>
      <c r="I1972" s="56"/>
      <c r="J1972" s="56"/>
      <c r="K1972" s="67"/>
      <c r="L1972" s="62">
        <v>1972</v>
      </c>
      <c r="M1972" s="62" t="b">
        <f t="shared" si="30"/>
        <v>1</v>
      </c>
      <c r="N1972" s="63"/>
    </row>
    <row r="1973" spans="1:14" x14ac:dyDescent="0.35">
      <c r="A1973" t="s">
        <v>2083</v>
      </c>
      <c r="B1973" t="s">
        <v>540</v>
      </c>
      <c r="C1973" s="53"/>
      <c r="D1973" s="54"/>
      <c r="E1973" s="53"/>
      <c r="F1973" s="55"/>
      <c r="G1973" s="53"/>
      <c r="H1973" s="57"/>
      <c r="I1973" s="56"/>
      <c r="J1973" s="56"/>
      <c r="K1973" s="67"/>
      <c r="L1973" s="62">
        <v>1973</v>
      </c>
      <c r="M1973" s="62" t="b">
        <f t="shared" si="30"/>
        <v>1</v>
      </c>
      <c r="N1973" s="63"/>
    </row>
    <row r="1974" spans="1:14" x14ac:dyDescent="0.35">
      <c r="A1974" t="s">
        <v>333</v>
      </c>
      <c r="B1974" t="s">
        <v>334</v>
      </c>
      <c r="C1974" s="53"/>
      <c r="D1974" s="54"/>
      <c r="E1974" s="53"/>
      <c r="F1974" s="55"/>
      <c r="G1974" s="53"/>
      <c r="H1974" s="57"/>
      <c r="I1974" s="56"/>
      <c r="J1974" s="56"/>
      <c r="K1974" s="67"/>
      <c r="L1974" s="62">
        <v>1974</v>
      </c>
      <c r="M1974" s="62" t="b">
        <f t="shared" si="30"/>
        <v>1</v>
      </c>
      <c r="N1974" s="63"/>
    </row>
    <row r="1975" spans="1:14" x14ac:dyDescent="0.35">
      <c r="A1975" t="s">
        <v>2084</v>
      </c>
      <c r="B1975" t="s">
        <v>767</v>
      </c>
      <c r="C1975" s="53"/>
      <c r="D1975" s="54"/>
      <c r="E1975" s="53"/>
      <c r="F1975" s="55"/>
      <c r="G1975" s="53"/>
      <c r="H1975" s="57"/>
      <c r="I1975" s="56"/>
      <c r="J1975" s="56"/>
      <c r="K1975" s="67"/>
      <c r="L1975" s="62">
        <v>1975</v>
      </c>
      <c r="M1975" s="62" t="b">
        <f t="shared" si="30"/>
        <v>1</v>
      </c>
      <c r="N1975" s="63"/>
    </row>
    <row r="1976" spans="1:14" x14ac:dyDescent="0.35">
      <c r="A1976" t="s">
        <v>864</v>
      </c>
      <c r="B1976" t="s">
        <v>2085</v>
      </c>
      <c r="C1976" s="53"/>
      <c r="D1976" s="54"/>
      <c r="E1976" s="53"/>
      <c r="F1976" s="55"/>
      <c r="G1976" s="53"/>
      <c r="H1976" s="57"/>
      <c r="I1976" s="56"/>
      <c r="J1976" s="56"/>
      <c r="K1976" s="67"/>
      <c r="L1976" s="62">
        <v>1976</v>
      </c>
      <c r="M1976" s="62" t="b">
        <f t="shared" si="30"/>
        <v>1</v>
      </c>
      <c r="N1976" s="63"/>
    </row>
    <row r="1977" spans="1:14" x14ac:dyDescent="0.35">
      <c r="A1977" t="s">
        <v>864</v>
      </c>
      <c r="B1977" t="s">
        <v>2086</v>
      </c>
      <c r="C1977" s="53"/>
      <c r="D1977" s="54"/>
      <c r="E1977" s="53"/>
      <c r="F1977" s="55"/>
      <c r="G1977" s="53"/>
      <c r="H1977" s="57"/>
      <c r="I1977" s="56"/>
      <c r="J1977" s="56"/>
      <c r="K1977" s="67"/>
      <c r="L1977" s="62">
        <v>1977</v>
      </c>
      <c r="M1977" s="62" t="b">
        <f t="shared" si="30"/>
        <v>1</v>
      </c>
      <c r="N1977" s="63"/>
    </row>
    <row r="1978" spans="1:14" x14ac:dyDescent="0.35">
      <c r="A1978" t="s">
        <v>864</v>
      </c>
      <c r="B1978" t="s">
        <v>2087</v>
      </c>
      <c r="C1978" s="53"/>
      <c r="D1978" s="54"/>
      <c r="E1978" s="53"/>
      <c r="F1978" s="55"/>
      <c r="G1978" s="53"/>
      <c r="H1978" s="57"/>
      <c r="I1978" s="56"/>
      <c r="J1978" s="56"/>
      <c r="K1978" s="67"/>
      <c r="L1978" s="62">
        <v>1978</v>
      </c>
      <c r="M1978" s="62" t="b">
        <f t="shared" si="30"/>
        <v>1</v>
      </c>
      <c r="N1978" s="63"/>
    </row>
    <row r="1979" spans="1:14" x14ac:dyDescent="0.35">
      <c r="A1979" t="s">
        <v>864</v>
      </c>
      <c r="B1979" t="s">
        <v>2088</v>
      </c>
      <c r="C1979" s="53"/>
      <c r="D1979" s="54"/>
      <c r="E1979" s="53"/>
      <c r="F1979" s="55"/>
      <c r="G1979" s="53"/>
      <c r="H1979" s="57"/>
      <c r="I1979" s="56"/>
      <c r="J1979" s="56"/>
      <c r="K1979" s="67"/>
      <c r="L1979" s="62">
        <v>1979</v>
      </c>
      <c r="M1979" s="62" t="b">
        <f t="shared" si="30"/>
        <v>1</v>
      </c>
      <c r="N1979" s="63"/>
    </row>
    <row r="1980" spans="1:14" x14ac:dyDescent="0.35">
      <c r="A1980" t="s">
        <v>864</v>
      </c>
      <c r="B1980" t="s">
        <v>2089</v>
      </c>
      <c r="C1980" s="53"/>
      <c r="D1980" s="54"/>
      <c r="E1980" s="53"/>
      <c r="F1980" s="55"/>
      <c r="G1980" s="53"/>
      <c r="H1980" s="57"/>
      <c r="I1980" s="56"/>
      <c r="J1980" s="56"/>
      <c r="K1980" s="67"/>
      <c r="L1980" s="62">
        <v>1980</v>
      </c>
      <c r="M1980" s="62" t="b">
        <f t="shared" si="30"/>
        <v>1</v>
      </c>
      <c r="N1980" s="63"/>
    </row>
    <row r="1981" spans="1:14" x14ac:dyDescent="0.35">
      <c r="A1981" t="s">
        <v>864</v>
      </c>
      <c r="B1981" t="s">
        <v>2090</v>
      </c>
      <c r="C1981" s="53"/>
      <c r="D1981" s="54"/>
      <c r="E1981" s="53"/>
      <c r="F1981" s="55"/>
      <c r="G1981" s="53"/>
      <c r="H1981" s="57"/>
      <c r="I1981" s="56"/>
      <c r="J1981" s="56"/>
      <c r="K1981" s="67"/>
      <c r="L1981" s="62">
        <v>1981</v>
      </c>
      <c r="M1981" s="62" t="b">
        <f t="shared" si="30"/>
        <v>1</v>
      </c>
      <c r="N1981" s="63"/>
    </row>
    <row r="1982" spans="1:14" x14ac:dyDescent="0.35">
      <c r="A1982" t="s">
        <v>864</v>
      </c>
      <c r="B1982" t="s">
        <v>2091</v>
      </c>
      <c r="C1982" s="53"/>
      <c r="D1982" s="54"/>
      <c r="E1982" s="53"/>
      <c r="F1982" s="55"/>
      <c r="G1982" s="53"/>
      <c r="H1982" s="57"/>
      <c r="I1982" s="56"/>
      <c r="J1982" s="56"/>
      <c r="K1982" s="67"/>
      <c r="L1982" s="62">
        <v>1982</v>
      </c>
      <c r="M1982" s="62" t="b">
        <f t="shared" si="30"/>
        <v>1</v>
      </c>
      <c r="N1982" s="63"/>
    </row>
    <row r="1983" spans="1:14" x14ac:dyDescent="0.35">
      <c r="A1983" t="s">
        <v>864</v>
      </c>
      <c r="B1983" t="s">
        <v>2092</v>
      </c>
      <c r="C1983" s="53"/>
      <c r="D1983" s="54"/>
      <c r="E1983" s="53"/>
      <c r="F1983" s="55"/>
      <c r="G1983" s="53"/>
      <c r="H1983" s="57"/>
      <c r="I1983" s="56"/>
      <c r="J1983" s="56"/>
      <c r="K1983" s="67"/>
      <c r="L1983" s="62">
        <v>1983</v>
      </c>
      <c r="M1983" s="62" t="b">
        <f t="shared" si="30"/>
        <v>1</v>
      </c>
      <c r="N1983" s="63"/>
    </row>
    <row r="1984" spans="1:14" x14ac:dyDescent="0.35">
      <c r="A1984" t="s">
        <v>864</v>
      </c>
      <c r="B1984" t="s">
        <v>2093</v>
      </c>
      <c r="C1984" s="53"/>
      <c r="D1984" s="54"/>
      <c r="E1984" s="53"/>
      <c r="F1984" s="55"/>
      <c r="G1984" s="53"/>
      <c r="H1984" s="57"/>
      <c r="I1984" s="56"/>
      <c r="J1984" s="56"/>
      <c r="K1984" s="67"/>
      <c r="L1984" s="62">
        <v>1984</v>
      </c>
      <c r="M1984" s="62" t="b">
        <f t="shared" si="30"/>
        <v>1</v>
      </c>
      <c r="N1984" s="63"/>
    </row>
    <row r="1985" spans="1:14" x14ac:dyDescent="0.35">
      <c r="A1985" t="s">
        <v>864</v>
      </c>
      <c r="B1985" t="s">
        <v>2094</v>
      </c>
      <c r="C1985" s="53"/>
      <c r="D1985" s="54"/>
      <c r="E1985" s="53"/>
      <c r="F1985" s="55"/>
      <c r="G1985" s="53"/>
      <c r="H1985" s="57"/>
      <c r="I1985" s="56"/>
      <c r="J1985" s="56"/>
      <c r="K1985" s="67"/>
      <c r="L1985" s="62">
        <v>1985</v>
      </c>
      <c r="M1985" s="62" t="b">
        <f t="shared" si="30"/>
        <v>1</v>
      </c>
      <c r="N1985" s="63"/>
    </row>
    <row r="1986" spans="1:14" x14ac:dyDescent="0.35">
      <c r="A1986" t="s">
        <v>864</v>
      </c>
      <c r="B1986" t="s">
        <v>2095</v>
      </c>
      <c r="C1986" s="53"/>
      <c r="D1986" s="54"/>
      <c r="E1986" s="53"/>
      <c r="F1986" s="55"/>
      <c r="G1986" s="53"/>
      <c r="H1986" s="57"/>
      <c r="I1986" s="56"/>
      <c r="J1986" s="56"/>
      <c r="K1986" s="67"/>
      <c r="L1986" s="62">
        <v>1986</v>
      </c>
      <c r="M1986" s="62" t="b">
        <f t="shared" si="30"/>
        <v>1</v>
      </c>
      <c r="N1986" s="63"/>
    </row>
    <row r="1987" spans="1:14" x14ac:dyDescent="0.35">
      <c r="A1987" t="s">
        <v>864</v>
      </c>
      <c r="B1987" t="s">
        <v>2096</v>
      </c>
      <c r="C1987" s="53"/>
      <c r="D1987" s="54"/>
      <c r="E1987" s="53"/>
      <c r="F1987" s="55"/>
      <c r="G1987" s="53"/>
      <c r="H1987" s="57"/>
      <c r="I1987" s="56"/>
      <c r="J1987" s="56"/>
      <c r="K1987" s="67"/>
      <c r="L1987" s="62">
        <v>1987</v>
      </c>
      <c r="M1987" s="62" t="b">
        <f t="shared" ref="M1987:M2050" si="31" xml:space="preserve"> IF(AND(TRUE), TRUE, FALSE)</f>
        <v>1</v>
      </c>
      <c r="N1987" s="63"/>
    </row>
    <row r="1988" spans="1:14" x14ac:dyDescent="0.35">
      <c r="A1988" t="s">
        <v>864</v>
      </c>
      <c r="B1988" t="s">
        <v>2097</v>
      </c>
      <c r="C1988" s="53"/>
      <c r="D1988" s="54"/>
      <c r="E1988" s="53"/>
      <c r="F1988" s="55"/>
      <c r="G1988" s="53"/>
      <c r="H1988" s="57"/>
      <c r="I1988" s="56"/>
      <c r="J1988" s="56"/>
      <c r="K1988" s="67"/>
      <c r="L1988" s="62">
        <v>1988</v>
      </c>
      <c r="M1988" s="62" t="b">
        <f t="shared" si="31"/>
        <v>1</v>
      </c>
      <c r="N1988" s="63"/>
    </row>
    <row r="1989" spans="1:14" x14ac:dyDescent="0.35">
      <c r="A1989" t="s">
        <v>864</v>
      </c>
      <c r="B1989" t="s">
        <v>2098</v>
      </c>
      <c r="C1989" s="53"/>
      <c r="D1989" s="54"/>
      <c r="E1989" s="53"/>
      <c r="F1989" s="55"/>
      <c r="G1989" s="53"/>
      <c r="H1989" s="57"/>
      <c r="I1989" s="56"/>
      <c r="J1989" s="56"/>
      <c r="K1989" s="67"/>
      <c r="L1989" s="62">
        <v>1989</v>
      </c>
      <c r="M1989" s="62" t="b">
        <f t="shared" si="31"/>
        <v>1</v>
      </c>
      <c r="N1989" s="63"/>
    </row>
    <row r="1990" spans="1:14" x14ac:dyDescent="0.35">
      <c r="A1990" t="s">
        <v>864</v>
      </c>
      <c r="B1990" t="s">
        <v>2099</v>
      </c>
      <c r="C1990" s="53"/>
      <c r="D1990" s="54"/>
      <c r="E1990" s="53"/>
      <c r="F1990" s="55"/>
      <c r="G1990" s="53"/>
      <c r="H1990" s="57"/>
      <c r="I1990" s="56"/>
      <c r="J1990" s="56"/>
      <c r="K1990" s="67"/>
      <c r="L1990" s="62">
        <v>1990</v>
      </c>
      <c r="M1990" s="62" t="b">
        <f t="shared" si="31"/>
        <v>1</v>
      </c>
      <c r="N1990" s="63"/>
    </row>
    <row r="1991" spans="1:14" x14ac:dyDescent="0.35">
      <c r="A1991" t="s">
        <v>864</v>
      </c>
      <c r="B1991" t="s">
        <v>2100</v>
      </c>
      <c r="C1991" s="53"/>
      <c r="D1991" s="54"/>
      <c r="E1991" s="53"/>
      <c r="F1991" s="55"/>
      <c r="G1991" s="53"/>
      <c r="H1991" s="57"/>
      <c r="I1991" s="56"/>
      <c r="J1991" s="56"/>
      <c r="K1991" s="67"/>
      <c r="L1991" s="62">
        <v>1991</v>
      </c>
      <c r="M1991" s="62" t="b">
        <f t="shared" si="31"/>
        <v>1</v>
      </c>
      <c r="N1991" s="63"/>
    </row>
    <row r="1992" spans="1:14" x14ac:dyDescent="0.35">
      <c r="A1992" t="s">
        <v>864</v>
      </c>
      <c r="B1992" t="s">
        <v>2101</v>
      </c>
      <c r="C1992" s="53"/>
      <c r="D1992" s="54"/>
      <c r="E1992" s="53"/>
      <c r="F1992" s="55"/>
      <c r="G1992" s="53"/>
      <c r="H1992" s="57"/>
      <c r="I1992" s="56"/>
      <c r="J1992" s="56"/>
      <c r="K1992" s="67"/>
      <c r="L1992" s="62">
        <v>1992</v>
      </c>
      <c r="M1992" s="62" t="b">
        <f t="shared" si="31"/>
        <v>1</v>
      </c>
      <c r="N1992" s="63"/>
    </row>
    <row r="1993" spans="1:14" x14ac:dyDescent="0.35">
      <c r="A1993" t="s">
        <v>864</v>
      </c>
      <c r="B1993" t="s">
        <v>2102</v>
      </c>
      <c r="C1993" s="53"/>
      <c r="D1993" s="54"/>
      <c r="E1993" s="53"/>
      <c r="F1993" s="55"/>
      <c r="G1993" s="53"/>
      <c r="H1993" s="57"/>
      <c r="I1993" s="56"/>
      <c r="J1993" s="56"/>
      <c r="K1993" s="67"/>
      <c r="L1993" s="62">
        <v>1993</v>
      </c>
      <c r="M1993" s="62" t="b">
        <f t="shared" si="31"/>
        <v>1</v>
      </c>
      <c r="N1993" s="63"/>
    </row>
    <row r="1994" spans="1:14" x14ac:dyDescent="0.35">
      <c r="A1994" t="s">
        <v>864</v>
      </c>
      <c r="B1994" t="s">
        <v>2103</v>
      </c>
      <c r="C1994" s="53"/>
      <c r="D1994" s="54"/>
      <c r="E1994" s="53"/>
      <c r="F1994" s="55"/>
      <c r="G1994" s="53"/>
      <c r="H1994" s="57"/>
      <c r="I1994" s="56"/>
      <c r="J1994" s="56"/>
      <c r="K1994" s="67"/>
      <c r="L1994" s="62">
        <v>1994</v>
      </c>
      <c r="M1994" s="62" t="b">
        <f t="shared" si="31"/>
        <v>1</v>
      </c>
      <c r="N1994" s="63"/>
    </row>
    <row r="1995" spans="1:14" x14ac:dyDescent="0.35">
      <c r="A1995" t="s">
        <v>864</v>
      </c>
      <c r="B1995" t="s">
        <v>2104</v>
      </c>
      <c r="C1995" s="53"/>
      <c r="D1995" s="54"/>
      <c r="E1995" s="53"/>
      <c r="F1995" s="55"/>
      <c r="G1995" s="53"/>
      <c r="H1995" s="57"/>
      <c r="I1995" s="56"/>
      <c r="J1995" s="56"/>
      <c r="K1995" s="67"/>
      <c r="L1995" s="62">
        <v>1995</v>
      </c>
      <c r="M1995" s="62" t="b">
        <f t="shared" si="31"/>
        <v>1</v>
      </c>
      <c r="N1995" s="63"/>
    </row>
    <row r="1996" spans="1:14" x14ac:dyDescent="0.35">
      <c r="A1996" t="s">
        <v>864</v>
      </c>
      <c r="B1996" t="s">
        <v>2105</v>
      </c>
      <c r="C1996" s="53"/>
      <c r="D1996" s="54"/>
      <c r="E1996" s="53"/>
      <c r="F1996" s="55"/>
      <c r="G1996" s="53"/>
      <c r="H1996" s="57"/>
      <c r="I1996" s="56"/>
      <c r="J1996" s="56"/>
      <c r="K1996" s="67"/>
      <c r="L1996" s="62">
        <v>1996</v>
      </c>
      <c r="M1996" s="62" t="b">
        <f t="shared" si="31"/>
        <v>1</v>
      </c>
      <c r="N1996" s="63"/>
    </row>
    <row r="1997" spans="1:14" x14ac:dyDescent="0.35">
      <c r="A1997" t="s">
        <v>864</v>
      </c>
      <c r="B1997" t="s">
        <v>2106</v>
      </c>
      <c r="C1997" s="53"/>
      <c r="D1997" s="54"/>
      <c r="E1997" s="53"/>
      <c r="F1997" s="55"/>
      <c r="G1997" s="53"/>
      <c r="H1997" s="57"/>
      <c r="I1997" s="56"/>
      <c r="J1997" s="56"/>
      <c r="K1997" s="67"/>
      <c r="L1997" s="62">
        <v>1997</v>
      </c>
      <c r="M1997" s="62" t="b">
        <f t="shared" si="31"/>
        <v>1</v>
      </c>
      <c r="N1997" s="63"/>
    </row>
    <row r="1998" spans="1:14" x14ac:dyDescent="0.35">
      <c r="A1998" t="s">
        <v>2107</v>
      </c>
      <c r="B1998" t="s">
        <v>426</v>
      </c>
      <c r="C1998" s="53"/>
      <c r="D1998" s="54"/>
      <c r="E1998" s="53"/>
      <c r="F1998" s="55"/>
      <c r="G1998" s="53"/>
      <c r="H1998" s="57"/>
      <c r="I1998" s="56"/>
      <c r="J1998" s="56"/>
      <c r="K1998" s="67"/>
      <c r="L1998" s="62">
        <v>1998</v>
      </c>
      <c r="M1998" s="62" t="b">
        <f t="shared" si="31"/>
        <v>1</v>
      </c>
      <c r="N1998" s="63"/>
    </row>
    <row r="1999" spans="1:14" x14ac:dyDescent="0.35">
      <c r="A1999" t="s">
        <v>2108</v>
      </c>
      <c r="B1999" t="s">
        <v>2109</v>
      </c>
      <c r="C1999" s="53"/>
      <c r="D1999" s="54"/>
      <c r="E1999" s="53"/>
      <c r="F1999" s="55"/>
      <c r="G1999" s="53"/>
      <c r="H1999" s="57"/>
      <c r="I1999" s="56"/>
      <c r="J1999" s="56"/>
      <c r="K1999" s="67"/>
      <c r="L1999" s="62">
        <v>1999</v>
      </c>
      <c r="M1999" s="62" t="b">
        <f t="shared" si="31"/>
        <v>1</v>
      </c>
      <c r="N1999" s="63"/>
    </row>
    <row r="2000" spans="1:14" x14ac:dyDescent="0.35">
      <c r="A2000" t="s">
        <v>2110</v>
      </c>
      <c r="B2000" t="s">
        <v>626</v>
      </c>
      <c r="C2000" s="53"/>
      <c r="D2000" s="54"/>
      <c r="E2000" s="53"/>
      <c r="F2000" s="55"/>
      <c r="G2000" s="53"/>
      <c r="H2000" s="57"/>
      <c r="I2000" s="56"/>
      <c r="J2000" s="56"/>
      <c r="K2000" s="67"/>
      <c r="L2000" s="62">
        <v>2000</v>
      </c>
      <c r="M2000" s="62" t="b">
        <f t="shared" si="31"/>
        <v>1</v>
      </c>
      <c r="N2000" s="63"/>
    </row>
    <row r="2001" spans="1:14" x14ac:dyDescent="0.35">
      <c r="A2001" t="s">
        <v>2111</v>
      </c>
      <c r="B2001" t="s">
        <v>1475</v>
      </c>
      <c r="C2001" s="53"/>
      <c r="D2001" s="54"/>
      <c r="E2001" s="53"/>
      <c r="F2001" s="55"/>
      <c r="G2001" s="53"/>
      <c r="H2001" s="57"/>
      <c r="I2001" s="56"/>
      <c r="J2001" s="56"/>
      <c r="K2001" s="67"/>
      <c r="L2001" s="62">
        <v>2001</v>
      </c>
      <c r="M2001" s="62" t="b">
        <f t="shared" si="31"/>
        <v>1</v>
      </c>
      <c r="N2001" s="63"/>
    </row>
    <row r="2002" spans="1:14" x14ac:dyDescent="0.35">
      <c r="A2002" t="s">
        <v>2112</v>
      </c>
      <c r="B2002" t="s">
        <v>2113</v>
      </c>
      <c r="C2002" s="53"/>
      <c r="D2002" s="54"/>
      <c r="E2002" s="53"/>
      <c r="F2002" s="55"/>
      <c r="G2002" s="53"/>
      <c r="H2002" s="57"/>
      <c r="I2002" s="56"/>
      <c r="J2002" s="56"/>
      <c r="K2002" s="67"/>
      <c r="L2002" s="62">
        <v>2002</v>
      </c>
      <c r="M2002" s="62" t="b">
        <f t="shared" si="31"/>
        <v>1</v>
      </c>
      <c r="N2002" s="63"/>
    </row>
    <row r="2003" spans="1:14" x14ac:dyDescent="0.35">
      <c r="A2003" t="s">
        <v>2114</v>
      </c>
      <c r="B2003" t="s">
        <v>2115</v>
      </c>
      <c r="C2003" s="53"/>
      <c r="D2003" s="54"/>
      <c r="E2003" s="53"/>
      <c r="F2003" s="55"/>
      <c r="G2003" s="53"/>
      <c r="H2003" s="57"/>
      <c r="I2003" s="56"/>
      <c r="J2003" s="56"/>
      <c r="K2003" s="67"/>
      <c r="L2003" s="62">
        <v>2003</v>
      </c>
      <c r="M2003" s="62" t="b">
        <f t="shared" si="31"/>
        <v>1</v>
      </c>
      <c r="N2003" s="63"/>
    </row>
    <row r="2004" spans="1:14" x14ac:dyDescent="0.35">
      <c r="A2004" t="s">
        <v>2114</v>
      </c>
      <c r="B2004" t="s">
        <v>2116</v>
      </c>
      <c r="C2004" s="53"/>
      <c r="D2004" s="54"/>
      <c r="E2004" s="53"/>
      <c r="F2004" s="55"/>
      <c r="G2004" s="53"/>
      <c r="H2004" s="57"/>
      <c r="I2004" s="56"/>
      <c r="J2004" s="56"/>
      <c r="K2004" s="67"/>
      <c r="L2004" s="62">
        <v>2004</v>
      </c>
      <c r="M2004" s="62" t="b">
        <f t="shared" si="31"/>
        <v>1</v>
      </c>
      <c r="N2004" s="63"/>
    </row>
    <row r="2005" spans="1:14" x14ac:dyDescent="0.35">
      <c r="A2005" t="s">
        <v>193</v>
      </c>
      <c r="B2005" t="s">
        <v>2117</v>
      </c>
      <c r="C2005" s="53"/>
      <c r="D2005" s="54"/>
      <c r="E2005" s="53"/>
      <c r="F2005" s="55"/>
      <c r="G2005" s="53"/>
      <c r="H2005" s="57"/>
      <c r="I2005" s="56"/>
      <c r="J2005" s="56"/>
      <c r="K2005" s="67"/>
      <c r="L2005" s="62">
        <v>2005</v>
      </c>
      <c r="M2005" s="62" t="b">
        <f t="shared" si="31"/>
        <v>1</v>
      </c>
      <c r="N2005" s="63"/>
    </row>
    <row r="2006" spans="1:14" x14ac:dyDescent="0.35">
      <c r="A2006" t="s">
        <v>293</v>
      </c>
      <c r="B2006" t="s">
        <v>2118</v>
      </c>
      <c r="C2006" s="53"/>
      <c r="D2006" s="54"/>
      <c r="E2006" s="53"/>
      <c r="F2006" s="55"/>
      <c r="G2006" s="53"/>
      <c r="H2006" s="57"/>
      <c r="I2006" s="56"/>
      <c r="J2006" s="56"/>
      <c r="K2006" s="67"/>
      <c r="L2006" s="62">
        <v>2006</v>
      </c>
      <c r="M2006" s="62" t="b">
        <f t="shared" si="31"/>
        <v>1</v>
      </c>
      <c r="N2006" s="63"/>
    </row>
    <row r="2007" spans="1:14" x14ac:dyDescent="0.35">
      <c r="A2007" t="s">
        <v>2119</v>
      </c>
      <c r="B2007" t="s">
        <v>2120</v>
      </c>
      <c r="C2007" s="53"/>
      <c r="D2007" s="54"/>
      <c r="E2007" s="53"/>
      <c r="F2007" s="55"/>
      <c r="G2007" s="53"/>
      <c r="H2007" s="57"/>
      <c r="I2007" s="56"/>
      <c r="J2007" s="56"/>
      <c r="K2007" s="67"/>
      <c r="L2007" s="62">
        <v>2007</v>
      </c>
      <c r="M2007" s="62" t="b">
        <f t="shared" si="31"/>
        <v>1</v>
      </c>
      <c r="N2007" s="63"/>
    </row>
    <row r="2008" spans="1:14" x14ac:dyDescent="0.35">
      <c r="A2008" t="s">
        <v>2119</v>
      </c>
      <c r="B2008" t="s">
        <v>2121</v>
      </c>
      <c r="C2008" s="53"/>
      <c r="D2008" s="54"/>
      <c r="E2008" s="53"/>
      <c r="F2008" s="55"/>
      <c r="G2008" s="53"/>
      <c r="H2008" s="57"/>
      <c r="I2008" s="56"/>
      <c r="J2008" s="56"/>
      <c r="K2008" s="67"/>
      <c r="L2008" s="62">
        <v>2008</v>
      </c>
      <c r="M2008" s="62" t="b">
        <f t="shared" si="31"/>
        <v>1</v>
      </c>
      <c r="N2008" s="63"/>
    </row>
    <row r="2009" spans="1:14" x14ac:dyDescent="0.35">
      <c r="A2009" t="s">
        <v>2122</v>
      </c>
      <c r="B2009" t="s">
        <v>2123</v>
      </c>
      <c r="C2009" s="53"/>
      <c r="D2009" s="54"/>
      <c r="E2009" s="53"/>
      <c r="F2009" s="55"/>
      <c r="G2009" s="53"/>
      <c r="H2009" s="57"/>
      <c r="I2009" s="56"/>
      <c r="J2009" s="56"/>
      <c r="K2009" s="67"/>
      <c r="L2009" s="62">
        <v>2009</v>
      </c>
      <c r="M2009" s="62" t="b">
        <f t="shared" si="31"/>
        <v>1</v>
      </c>
      <c r="N2009" s="63"/>
    </row>
    <row r="2010" spans="1:14" x14ac:dyDescent="0.35">
      <c r="A2010" t="s">
        <v>2122</v>
      </c>
      <c r="B2010" t="s">
        <v>2124</v>
      </c>
      <c r="C2010" s="53"/>
      <c r="D2010" s="54"/>
      <c r="E2010" s="53"/>
      <c r="F2010" s="55"/>
      <c r="G2010" s="53"/>
      <c r="H2010" s="57"/>
      <c r="I2010" s="56"/>
      <c r="J2010" s="56"/>
      <c r="K2010" s="67"/>
      <c r="L2010" s="62">
        <v>2010</v>
      </c>
      <c r="M2010" s="62" t="b">
        <f t="shared" si="31"/>
        <v>1</v>
      </c>
      <c r="N2010" s="63"/>
    </row>
    <row r="2011" spans="1:14" x14ac:dyDescent="0.35">
      <c r="A2011" t="s">
        <v>2122</v>
      </c>
      <c r="B2011" t="s">
        <v>2125</v>
      </c>
      <c r="C2011" s="53"/>
      <c r="D2011" s="54"/>
      <c r="E2011" s="53"/>
      <c r="F2011" s="55"/>
      <c r="G2011" s="53"/>
      <c r="H2011" s="57"/>
      <c r="I2011" s="56"/>
      <c r="J2011" s="56"/>
      <c r="K2011" s="67"/>
      <c r="L2011" s="62">
        <v>2011</v>
      </c>
      <c r="M2011" s="62" t="b">
        <f t="shared" si="31"/>
        <v>1</v>
      </c>
      <c r="N2011" s="63"/>
    </row>
    <row r="2012" spans="1:14" x14ac:dyDescent="0.35">
      <c r="A2012" t="s">
        <v>2122</v>
      </c>
      <c r="B2012" t="s">
        <v>2126</v>
      </c>
      <c r="C2012" s="53"/>
      <c r="D2012" s="54"/>
      <c r="E2012" s="53"/>
      <c r="F2012" s="55"/>
      <c r="G2012" s="53"/>
      <c r="H2012" s="57"/>
      <c r="I2012" s="56"/>
      <c r="J2012" s="56"/>
      <c r="K2012" s="67"/>
      <c r="L2012" s="62">
        <v>2012</v>
      </c>
      <c r="M2012" s="62" t="b">
        <f t="shared" si="31"/>
        <v>1</v>
      </c>
      <c r="N2012" s="63"/>
    </row>
    <row r="2013" spans="1:14" x14ac:dyDescent="0.35">
      <c r="A2013" t="s">
        <v>2127</v>
      </c>
      <c r="B2013" t="s">
        <v>2128</v>
      </c>
      <c r="C2013" s="53"/>
      <c r="D2013" s="54"/>
      <c r="E2013" s="53"/>
      <c r="F2013" s="55"/>
      <c r="G2013" s="53"/>
      <c r="H2013" s="57"/>
      <c r="I2013" s="56"/>
      <c r="J2013" s="56"/>
      <c r="K2013" s="67"/>
      <c r="L2013" s="62">
        <v>2013</v>
      </c>
      <c r="M2013" s="62" t="b">
        <f t="shared" si="31"/>
        <v>1</v>
      </c>
      <c r="N2013" s="63"/>
    </row>
    <row r="2014" spans="1:14" x14ac:dyDescent="0.35">
      <c r="A2014" t="s">
        <v>2127</v>
      </c>
      <c r="B2014" t="s">
        <v>2129</v>
      </c>
      <c r="C2014" s="53"/>
      <c r="D2014" s="54"/>
      <c r="E2014" s="53"/>
      <c r="F2014" s="55"/>
      <c r="G2014" s="53"/>
      <c r="H2014" s="57"/>
      <c r="I2014" s="56"/>
      <c r="J2014" s="56"/>
      <c r="K2014" s="67"/>
      <c r="L2014" s="62">
        <v>2014</v>
      </c>
      <c r="M2014" s="62" t="b">
        <f t="shared" si="31"/>
        <v>1</v>
      </c>
      <c r="N2014" s="63"/>
    </row>
    <row r="2015" spans="1:14" x14ac:dyDescent="0.35">
      <c r="A2015" t="s">
        <v>2130</v>
      </c>
      <c r="B2015" t="s">
        <v>2131</v>
      </c>
      <c r="C2015" s="53"/>
      <c r="D2015" s="54"/>
      <c r="E2015" s="53"/>
      <c r="F2015" s="55"/>
      <c r="G2015" s="53"/>
      <c r="H2015" s="57"/>
      <c r="I2015" s="56"/>
      <c r="J2015" s="56"/>
      <c r="K2015" s="67"/>
      <c r="L2015" s="62">
        <v>2015</v>
      </c>
      <c r="M2015" s="62" t="b">
        <f t="shared" si="31"/>
        <v>1</v>
      </c>
      <c r="N2015" s="63"/>
    </row>
    <row r="2016" spans="1:14" x14ac:dyDescent="0.35">
      <c r="A2016" t="s">
        <v>2130</v>
      </c>
      <c r="B2016" t="s">
        <v>2132</v>
      </c>
      <c r="C2016" s="53"/>
      <c r="D2016" s="54"/>
      <c r="E2016" s="53"/>
      <c r="F2016" s="55"/>
      <c r="G2016" s="53"/>
      <c r="H2016" s="57"/>
      <c r="I2016" s="56"/>
      <c r="J2016" s="56"/>
      <c r="K2016" s="67"/>
      <c r="L2016" s="62">
        <v>2016</v>
      </c>
      <c r="M2016" s="62" t="b">
        <f t="shared" si="31"/>
        <v>1</v>
      </c>
      <c r="N2016" s="63"/>
    </row>
    <row r="2017" spans="1:14" x14ac:dyDescent="0.35">
      <c r="A2017" t="s">
        <v>2130</v>
      </c>
      <c r="B2017" t="s">
        <v>2133</v>
      </c>
      <c r="C2017" s="53"/>
      <c r="D2017" s="54"/>
      <c r="E2017" s="53"/>
      <c r="F2017" s="55"/>
      <c r="G2017" s="53"/>
      <c r="H2017" s="57"/>
      <c r="I2017" s="56"/>
      <c r="J2017" s="56"/>
      <c r="K2017" s="67"/>
      <c r="L2017" s="62">
        <v>2017</v>
      </c>
      <c r="M2017" s="62" t="b">
        <f t="shared" si="31"/>
        <v>1</v>
      </c>
      <c r="N2017" s="63"/>
    </row>
    <row r="2018" spans="1:14" x14ac:dyDescent="0.35">
      <c r="A2018" t="s">
        <v>2130</v>
      </c>
      <c r="B2018" t="s">
        <v>259</v>
      </c>
      <c r="C2018" s="53"/>
      <c r="D2018" s="54"/>
      <c r="E2018" s="53"/>
      <c r="F2018" s="55"/>
      <c r="G2018" s="53"/>
      <c r="H2018" s="57"/>
      <c r="I2018" s="56"/>
      <c r="J2018" s="56"/>
      <c r="K2018" s="67"/>
      <c r="L2018" s="62">
        <v>2018</v>
      </c>
      <c r="M2018" s="62" t="b">
        <f t="shared" si="31"/>
        <v>1</v>
      </c>
      <c r="N2018" s="63"/>
    </row>
    <row r="2019" spans="1:14" x14ac:dyDescent="0.35">
      <c r="A2019" t="s">
        <v>1248</v>
      </c>
      <c r="B2019" t="s">
        <v>2134</v>
      </c>
      <c r="C2019" s="53"/>
      <c r="D2019" s="54"/>
      <c r="E2019" s="53"/>
      <c r="F2019" s="55"/>
      <c r="G2019" s="53"/>
      <c r="H2019" s="57"/>
      <c r="I2019" s="56"/>
      <c r="J2019" s="56"/>
      <c r="K2019" s="67"/>
      <c r="L2019" s="62">
        <v>2019</v>
      </c>
      <c r="M2019" s="62" t="b">
        <f t="shared" si="31"/>
        <v>1</v>
      </c>
      <c r="N2019" s="63"/>
    </row>
    <row r="2020" spans="1:14" x14ac:dyDescent="0.35">
      <c r="A2020" t="s">
        <v>193</v>
      </c>
      <c r="B2020" t="s">
        <v>2135</v>
      </c>
      <c r="C2020" s="53"/>
      <c r="D2020" s="54"/>
      <c r="E2020" s="53"/>
      <c r="F2020" s="55"/>
      <c r="G2020" s="53"/>
      <c r="H2020" s="57"/>
      <c r="I2020" s="56"/>
      <c r="J2020" s="56"/>
      <c r="K2020" s="67"/>
      <c r="L2020" s="62">
        <v>2020</v>
      </c>
      <c r="M2020" s="62" t="b">
        <f t="shared" si="31"/>
        <v>1</v>
      </c>
      <c r="N2020" s="63"/>
    </row>
    <row r="2021" spans="1:14" x14ac:dyDescent="0.35">
      <c r="A2021" t="s">
        <v>193</v>
      </c>
      <c r="B2021" t="s">
        <v>2136</v>
      </c>
      <c r="C2021" s="53"/>
      <c r="D2021" s="54"/>
      <c r="E2021" s="53"/>
      <c r="F2021" s="55"/>
      <c r="G2021" s="53"/>
      <c r="H2021" s="57"/>
      <c r="I2021" s="56"/>
      <c r="J2021" s="56"/>
      <c r="K2021" s="67"/>
      <c r="L2021" s="62">
        <v>2021</v>
      </c>
      <c r="M2021" s="62" t="b">
        <f t="shared" si="31"/>
        <v>1</v>
      </c>
      <c r="N2021" s="63"/>
    </row>
    <row r="2022" spans="1:14" x14ac:dyDescent="0.35">
      <c r="A2022" t="s">
        <v>193</v>
      </c>
      <c r="B2022" t="s">
        <v>2137</v>
      </c>
      <c r="C2022" s="53"/>
      <c r="D2022" s="54"/>
      <c r="E2022" s="53"/>
      <c r="F2022" s="55"/>
      <c r="G2022" s="53"/>
      <c r="H2022" s="57"/>
      <c r="I2022" s="56"/>
      <c r="J2022" s="56"/>
      <c r="K2022" s="67"/>
      <c r="L2022" s="62">
        <v>2022</v>
      </c>
      <c r="M2022" s="62" t="b">
        <f t="shared" si="31"/>
        <v>1</v>
      </c>
      <c r="N2022" s="63"/>
    </row>
    <row r="2023" spans="1:14" x14ac:dyDescent="0.35">
      <c r="A2023" t="s">
        <v>193</v>
      </c>
      <c r="B2023" t="s">
        <v>2138</v>
      </c>
      <c r="C2023" s="53"/>
      <c r="D2023" s="54"/>
      <c r="E2023" s="53"/>
      <c r="F2023" s="55"/>
      <c r="G2023" s="53"/>
      <c r="H2023" s="57"/>
      <c r="I2023" s="56"/>
      <c r="J2023" s="56"/>
      <c r="K2023" s="67"/>
      <c r="L2023" s="62">
        <v>2023</v>
      </c>
      <c r="M2023" s="62" t="b">
        <f t="shared" si="31"/>
        <v>1</v>
      </c>
      <c r="N2023" s="63"/>
    </row>
    <row r="2024" spans="1:14" x14ac:dyDescent="0.35">
      <c r="A2024" t="s">
        <v>193</v>
      </c>
      <c r="B2024" t="s">
        <v>2139</v>
      </c>
      <c r="C2024" s="53"/>
      <c r="D2024" s="54"/>
      <c r="E2024" s="53"/>
      <c r="F2024" s="55"/>
      <c r="G2024" s="53"/>
      <c r="H2024" s="57"/>
      <c r="I2024" s="56"/>
      <c r="J2024" s="56"/>
      <c r="K2024" s="67"/>
      <c r="L2024" s="62">
        <v>2024</v>
      </c>
      <c r="M2024" s="62" t="b">
        <f t="shared" si="31"/>
        <v>1</v>
      </c>
      <c r="N2024" s="63"/>
    </row>
    <row r="2025" spans="1:14" x14ac:dyDescent="0.35">
      <c r="A2025" t="s">
        <v>193</v>
      </c>
      <c r="B2025" t="s">
        <v>2140</v>
      </c>
      <c r="C2025" s="53"/>
      <c r="D2025" s="54"/>
      <c r="E2025" s="53"/>
      <c r="F2025" s="55"/>
      <c r="G2025" s="53"/>
      <c r="H2025" s="57"/>
      <c r="I2025" s="56"/>
      <c r="J2025" s="56"/>
      <c r="K2025" s="67"/>
      <c r="L2025" s="62">
        <v>2025</v>
      </c>
      <c r="M2025" s="62" t="b">
        <f t="shared" si="31"/>
        <v>1</v>
      </c>
      <c r="N2025" s="63"/>
    </row>
    <row r="2026" spans="1:14" x14ac:dyDescent="0.35">
      <c r="A2026" t="s">
        <v>193</v>
      </c>
      <c r="B2026" t="s">
        <v>2141</v>
      </c>
      <c r="C2026" s="53"/>
      <c r="D2026" s="54"/>
      <c r="E2026" s="53"/>
      <c r="F2026" s="55"/>
      <c r="G2026" s="53"/>
      <c r="H2026" s="57"/>
      <c r="I2026" s="56"/>
      <c r="J2026" s="56"/>
      <c r="K2026" s="67"/>
      <c r="L2026" s="62">
        <v>2026</v>
      </c>
      <c r="M2026" s="62" t="b">
        <f t="shared" si="31"/>
        <v>1</v>
      </c>
      <c r="N2026" s="63"/>
    </row>
    <row r="2027" spans="1:14" x14ac:dyDescent="0.35">
      <c r="A2027" t="s">
        <v>193</v>
      </c>
      <c r="B2027" t="s">
        <v>2142</v>
      </c>
      <c r="C2027" s="53"/>
      <c r="D2027" s="54"/>
      <c r="E2027" s="53"/>
      <c r="F2027" s="55"/>
      <c r="G2027" s="53"/>
      <c r="H2027" s="57"/>
      <c r="I2027" s="56"/>
      <c r="J2027" s="56"/>
      <c r="K2027" s="67"/>
      <c r="L2027" s="62">
        <v>2027</v>
      </c>
      <c r="M2027" s="62" t="b">
        <f t="shared" si="31"/>
        <v>1</v>
      </c>
      <c r="N2027" s="63"/>
    </row>
    <row r="2028" spans="1:14" x14ac:dyDescent="0.35">
      <c r="A2028" t="s">
        <v>193</v>
      </c>
      <c r="B2028" t="s">
        <v>2143</v>
      </c>
      <c r="C2028" s="53"/>
      <c r="D2028" s="54"/>
      <c r="E2028" s="53"/>
      <c r="F2028" s="55"/>
      <c r="G2028" s="53"/>
      <c r="H2028" s="57"/>
      <c r="I2028" s="56"/>
      <c r="J2028" s="56"/>
      <c r="K2028" s="67"/>
      <c r="L2028" s="62">
        <v>2028</v>
      </c>
      <c r="M2028" s="62" t="b">
        <f t="shared" si="31"/>
        <v>1</v>
      </c>
      <c r="N2028" s="63"/>
    </row>
    <row r="2029" spans="1:14" x14ac:dyDescent="0.35">
      <c r="A2029" t="s">
        <v>193</v>
      </c>
      <c r="B2029" t="s">
        <v>2144</v>
      </c>
      <c r="C2029" s="53"/>
      <c r="D2029" s="54"/>
      <c r="E2029" s="53"/>
      <c r="F2029" s="55"/>
      <c r="G2029" s="53"/>
      <c r="H2029" s="57"/>
      <c r="I2029" s="56"/>
      <c r="J2029" s="56"/>
      <c r="K2029" s="67"/>
      <c r="L2029" s="62">
        <v>2029</v>
      </c>
      <c r="M2029" s="62" t="b">
        <f t="shared" si="31"/>
        <v>1</v>
      </c>
      <c r="N2029" s="63"/>
    </row>
    <row r="2030" spans="1:14" x14ac:dyDescent="0.35">
      <c r="A2030" t="s">
        <v>193</v>
      </c>
      <c r="B2030" t="s">
        <v>2145</v>
      </c>
      <c r="C2030" s="53"/>
      <c r="D2030" s="54"/>
      <c r="E2030" s="53"/>
      <c r="F2030" s="55"/>
      <c r="G2030" s="53"/>
      <c r="H2030" s="57"/>
      <c r="I2030" s="56"/>
      <c r="J2030" s="56"/>
      <c r="K2030" s="67"/>
      <c r="L2030" s="62">
        <v>2030</v>
      </c>
      <c r="M2030" s="62" t="b">
        <f t="shared" si="31"/>
        <v>1</v>
      </c>
      <c r="N2030" s="63"/>
    </row>
    <row r="2031" spans="1:14" x14ac:dyDescent="0.35">
      <c r="A2031" t="s">
        <v>193</v>
      </c>
      <c r="B2031" t="s">
        <v>2146</v>
      </c>
      <c r="C2031" s="53"/>
      <c r="D2031" s="54"/>
      <c r="E2031" s="53"/>
      <c r="F2031" s="55"/>
      <c r="G2031" s="53"/>
      <c r="H2031" s="57"/>
      <c r="I2031" s="56"/>
      <c r="J2031" s="56"/>
      <c r="K2031" s="67"/>
      <c r="L2031" s="62">
        <v>2031</v>
      </c>
      <c r="M2031" s="62" t="b">
        <f t="shared" si="31"/>
        <v>1</v>
      </c>
      <c r="N2031" s="63"/>
    </row>
    <row r="2032" spans="1:14" x14ac:dyDescent="0.35">
      <c r="A2032" t="s">
        <v>193</v>
      </c>
      <c r="B2032" t="s">
        <v>2147</v>
      </c>
      <c r="C2032" s="53"/>
      <c r="D2032" s="54"/>
      <c r="E2032" s="53"/>
      <c r="F2032" s="55"/>
      <c r="G2032" s="53"/>
      <c r="H2032" s="57"/>
      <c r="I2032" s="56"/>
      <c r="J2032" s="56"/>
      <c r="K2032" s="67"/>
      <c r="L2032" s="62">
        <v>2032</v>
      </c>
      <c r="M2032" s="62" t="b">
        <f t="shared" si="31"/>
        <v>1</v>
      </c>
      <c r="N2032" s="63"/>
    </row>
    <row r="2033" spans="1:14" x14ac:dyDescent="0.35">
      <c r="A2033" t="s">
        <v>193</v>
      </c>
      <c r="B2033" t="s">
        <v>2148</v>
      </c>
      <c r="C2033" s="53"/>
      <c r="D2033" s="54"/>
      <c r="E2033" s="53"/>
      <c r="F2033" s="55"/>
      <c r="G2033" s="53"/>
      <c r="H2033" s="57"/>
      <c r="I2033" s="56"/>
      <c r="J2033" s="56"/>
      <c r="K2033" s="67"/>
      <c r="L2033" s="62">
        <v>2033</v>
      </c>
      <c r="M2033" s="62" t="b">
        <f t="shared" si="31"/>
        <v>1</v>
      </c>
      <c r="N2033" s="63"/>
    </row>
    <row r="2034" spans="1:14" x14ac:dyDescent="0.35">
      <c r="A2034" t="s">
        <v>193</v>
      </c>
      <c r="B2034" t="s">
        <v>2149</v>
      </c>
      <c r="C2034" s="53"/>
      <c r="D2034" s="54"/>
      <c r="E2034" s="53"/>
      <c r="F2034" s="55"/>
      <c r="G2034" s="53"/>
      <c r="H2034" s="57"/>
      <c r="I2034" s="56"/>
      <c r="J2034" s="56"/>
      <c r="K2034" s="67"/>
      <c r="L2034" s="62">
        <v>2034</v>
      </c>
      <c r="M2034" s="62" t="b">
        <f t="shared" si="31"/>
        <v>1</v>
      </c>
      <c r="N2034" s="63"/>
    </row>
    <row r="2035" spans="1:14" x14ac:dyDescent="0.35">
      <c r="A2035" t="s">
        <v>193</v>
      </c>
      <c r="B2035" t="s">
        <v>2150</v>
      </c>
      <c r="C2035" s="53"/>
      <c r="D2035" s="54"/>
      <c r="E2035" s="53"/>
      <c r="F2035" s="55"/>
      <c r="G2035" s="53"/>
      <c r="H2035" s="57"/>
      <c r="I2035" s="56"/>
      <c r="J2035" s="56"/>
      <c r="K2035" s="67"/>
      <c r="L2035" s="62">
        <v>2035</v>
      </c>
      <c r="M2035" s="62" t="b">
        <f t="shared" si="31"/>
        <v>1</v>
      </c>
      <c r="N2035" s="63"/>
    </row>
    <row r="2036" spans="1:14" x14ac:dyDescent="0.35">
      <c r="A2036" t="s">
        <v>193</v>
      </c>
      <c r="B2036" t="s">
        <v>2151</v>
      </c>
      <c r="C2036" s="53"/>
      <c r="D2036" s="54"/>
      <c r="E2036" s="53"/>
      <c r="F2036" s="55"/>
      <c r="G2036" s="53"/>
      <c r="H2036" s="57"/>
      <c r="I2036" s="56"/>
      <c r="J2036" s="56"/>
      <c r="K2036" s="67"/>
      <c r="L2036" s="62">
        <v>2036</v>
      </c>
      <c r="M2036" s="62" t="b">
        <f t="shared" si="31"/>
        <v>1</v>
      </c>
      <c r="N2036" s="63"/>
    </row>
    <row r="2037" spans="1:14" x14ac:dyDescent="0.35">
      <c r="A2037" t="s">
        <v>193</v>
      </c>
      <c r="B2037" t="s">
        <v>2152</v>
      </c>
      <c r="C2037" s="53"/>
      <c r="D2037" s="54"/>
      <c r="E2037" s="53"/>
      <c r="F2037" s="55"/>
      <c r="G2037" s="53"/>
      <c r="H2037" s="57"/>
      <c r="I2037" s="56"/>
      <c r="J2037" s="56"/>
      <c r="K2037" s="67"/>
      <c r="L2037" s="62">
        <v>2037</v>
      </c>
      <c r="M2037" s="62" t="b">
        <f t="shared" si="31"/>
        <v>1</v>
      </c>
      <c r="N2037" s="63"/>
    </row>
    <row r="2038" spans="1:14" x14ac:dyDescent="0.35">
      <c r="A2038" t="s">
        <v>193</v>
      </c>
      <c r="B2038" t="s">
        <v>2153</v>
      </c>
      <c r="C2038" s="53"/>
      <c r="D2038" s="54"/>
      <c r="E2038" s="53"/>
      <c r="F2038" s="55"/>
      <c r="G2038" s="53"/>
      <c r="H2038" s="57"/>
      <c r="I2038" s="56"/>
      <c r="J2038" s="56"/>
      <c r="K2038" s="67"/>
      <c r="L2038" s="62">
        <v>2038</v>
      </c>
      <c r="M2038" s="62" t="b">
        <f t="shared" si="31"/>
        <v>1</v>
      </c>
      <c r="N2038" s="63"/>
    </row>
    <row r="2039" spans="1:14" x14ac:dyDescent="0.35">
      <c r="A2039" t="s">
        <v>193</v>
      </c>
      <c r="B2039" t="s">
        <v>2154</v>
      </c>
      <c r="C2039" s="53"/>
      <c r="D2039" s="54"/>
      <c r="E2039" s="53"/>
      <c r="F2039" s="55"/>
      <c r="G2039" s="53"/>
      <c r="H2039" s="57"/>
      <c r="I2039" s="56"/>
      <c r="J2039" s="56"/>
      <c r="K2039" s="67"/>
      <c r="L2039" s="62">
        <v>2039</v>
      </c>
      <c r="M2039" s="62" t="b">
        <f t="shared" si="31"/>
        <v>1</v>
      </c>
      <c r="N2039" s="63"/>
    </row>
    <row r="2040" spans="1:14" x14ac:dyDescent="0.35">
      <c r="A2040" t="s">
        <v>193</v>
      </c>
      <c r="B2040" t="s">
        <v>2155</v>
      </c>
      <c r="C2040" s="53"/>
      <c r="D2040" s="54"/>
      <c r="E2040" s="53"/>
      <c r="F2040" s="55"/>
      <c r="G2040" s="53"/>
      <c r="H2040" s="57"/>
      <c r="I2040" s="56"/>
      <c r="J2040" s="56"/>
      <c r="K2040" s="67"/>
      <c r="L2040" s="62">
        <v>2040</v>
      </c>
      <c r="M2040" s="62" t="b">
        <f t="shared" si="31"/>
        <v>1</v>
      </c>
      <c r="N2040" s="63"/>
    </row>
    <row r="2041" spans="1:14" x14ac:dyDescent="0.35">
      <c r="A2041" t="s">
        <v>193</v>
      </c>
      <c r="B2041" t="s">
        <v>2156</v>
      </c>
      <c r="C2041" s="53"/>
      <c r="D2041" s="54"/>
      <c r="E2041" s="53"/>
      <c r="F2041" s="55"/>
      <c r="G2041" s="53"/>
      <c r="H2041" s="57"/>
      <c r="I2041" s="56"/>
      <c r="J2041" s="56"/>
      <c r="K2041" s="67"/>
      <c r="L2041" s="62">
        <v>2041</v>
      </c>
      <c r="M2041" s="62" t="b">
        <f t="shared" si="31"/>
        <v>1</v>
      </c>
      <c r="N2041" s="63"/>
    </row>
    <row r="2042" spans="1:14" x14ac:dyDescent="0.35">
      <c r="A2042" t="s">
        <v>193</v>
      </c>
      <c r="B2042" t="s">
        <v>2157</v>
      </c>
      <c r="C2042" s="53"/>
      <c r="D2042" s="54"/>
      <c r="E2042" s="53"/>
      <c r="F2042" s="55"/>
      <c r="G2042" s="53"/>
      <c r="H2042" s="57"/>
      <c r="I2042" s="56"/>
      <c r="J2042" s="56"/>
      <c r="K2042" s="67"/>
      <c r="L2042" s="62">
        <v>2042</v>
      </c>
      <c r="M2042" s="62" t="b">
        <f t="shared" si="31"/>
        <v>1</v>
      </c>
      <c r="N2042" s="63"/>
    </row>
    <row r="2043" spans="1:14" x14ac:dyDescent="0.35">
      <c r="A2043" t="s">
        <v>193</v>
      </c>
      <c r="B2043" t="s">
        <v>2158</v>
      </c>
      <c r="C2043" s="53"/>
      <c r="D2043" s="54"/>
      <c r="E2043" s="53"/>
      <c r="F2043" s="55"/>
      <c r="G2043" s="53"/>
      <c r="H2043" s="57"/>
      <c r="I2043" s="56"/>
      <c r="J2043" s="56"/>
      <c r="K2043" s="67"/>
      <c r="L2043" s="62">
        <v>2043</v>
      </c>
      <c r="M2043" s="62" t="b">
        <f t="shared" si="31"/>
        <v>1</v>
      </c>
      <c r="N2043" s="63"/>
    </row>
    <row r="2044" spans="1:14" x14ac:dyDescent="0.35">
      <c r="A2044" t="s">
        <v>193</v>
      </c>
      <c r="B2044" t="s">
        <v>2159</v>
      </c>
      <c r="C2044" s="53"/>
      <c r="D2044" s="54"/>
      <c r="E2044" s="53"/>
      <c r="F2044" s="55"/>
      <c r="G2044" s="53"/>
      <c r="H2044" s="57"/>
      <c r="I2044" s="56"/>
      <c r="J2044" s="56"/>
      <c r="K2044" s="67"/>
      <c r="L2044" s="62">
        <v>2044</v>
      </c>
      <c r="M2044" s="62" t="b">
        <f t="shared" si="31"/>
        <v>1</v>
      </c>
      <c r="N2044" s="63"/>
    </row>
    <row r="2045" spans="1:14" x14ac:dyDescent="0.35">
      <c r="A2045" t="s">
        <v>193</v>
      </c>
      <c r="B2045" t="s">
        <v>2160</v>
      </c>
      <c r="C2045" s="53"/>
      <c r="D2045" s="54"/>
      <c r="E2045" s="53"/>
      <c r="F2045" s="55"/>
      <c r="G2045" s="53"/>
      <c r="H2045" s="57"/>
      <c r="I2045" s="56"/>
      <c r="J2045" s="56"/>
      <c r="K2045" s="67"/>
      <c r="L2045" s="62">
        <v>2045</v>
      </c>
      <c r="M2045" s="62" t="b">
        <f t="shared" si="31"/>
        <v>1</v>
      </c>
      <c r="N2045" s="63"/>
    </row>
    <row r="2046" spans="1:14" x14ac:dyDescent="0.35">
      <c r="A2046" t="s">
        <v>193</v>
      </c>
      <c r="B2046" t="s">
        <v>2161</v>
      </c>
      <c r="C2046" s="53"/>
      <c r="D2046" s="54"/>
      <c r="E2046" s="53"/>
      <c r="F2046" s="55"/>
      <c r="G2046" s="53"/>
      <c r="H2046" s="57"/>
      <c r="I2046" s="56"/>
      <c r="J2046" s="56"/>
      <c r="K2046" s="67"/>
      <c r="L2046" s="62">
        <v>2046</v>
      </c>
      <c r="M2046" s="62" t="b">
        <f t="shared" si="31"/>
        <v>1</v>
      </c>
      <c r="N2046" s="63"/>
    </row>
    <row r="2047" spans="1:14" x14ac:dyDescent="0.35">
      <c r="A2047" t="s">
        <v>193</v>
      </c>
      <c r="B2047" t="s">
        <v>2162</v>
      </c>
      <c r="C2047" s="53"/>
      <c r="D2047" s="54"/>
      <c r="E2047" s="53"/>
      <c r="F2047" s="55"/>
      <c r="G2047" s="53"/>
      <c r="H2047" s="57"/>
      <c r="I2047" s="56"/>
      <c r="J2047" s="56"/>
      <c r="K2047" s="67"/>
      <c r="L2047" s="62">
        <v>2047</v>
      </c>
      <c r="M2047" s="62" t="b">
        <f t="shared" si="31"/>
        <v>1</v>
      </c>
      <c r="N2047" s="63"/>
    </row>
    <row r="2048" spans="1:14" x14ac:dyDescent="0.35">
      <c r="A2048" t="s">
        <v>193</v>
      </c>
      <c r="B2048" t="s">
        <v>2163</v>
      </c>
      <c r="C2048" s="53"/>
      <c r="D2048" s="54"/>
      <c r="E2048" s="53"/>
      <c r="F2048" s="55"/>
      <c r="G2048" s="53"/>
      <c r="H2048" s="57"/>
      <c r="I2048" s="56"/>
      <c r="J2048" s="56"/>
      <c r="K2048" s="67"/>
      <c r="L2048" s="62">
        <v>2048</v>
      </c>
      <c r="M2048" s="62" t="b">
        <f t="shared" si="31"/>
        <v>1</v>
      </c>
      <c r="N2048" s="63"/>
    </row>
    <row r="2049" spans="1:14" x14ac:dyDescent="0.35">
      <c r="A2049" t="s">
        <v>293</v>
      </c>
      <c r="B2049" t="s">
        <v>2164</v>
      </c>
      <c r="C2049" s="53"/>
      <c r="D2049" s="54"/>
      <c r="E2049" s="53"/>
      <c r="F2049" s="55"/>
      <c r="G2049" s="53"/>
      <c r="H2049" s="57"/>
      <c r="I2049" s="56"/>
      <c r="J2049" s="56"/>
      <c r="K2049" s="67"/>
      <c r="L2049" s="62">
        <v>2049</v>
      </c>
      <c r="M2049" s="62" t="b">
        <f t="shared" si="31"/>
        <v>1</v>
      </c>
      <c r="N2049" s="63"/>
    </row>
    <row r="2050" spans="1:14" x14ac:dyDescent="0.35">
      <c r="A2050" t="s">
        <v>2165</v>
      </c>
      <c r="B2050" t="s">
        <v>1367</v>
      </c>
      <c r="C2050" s="53"/>
      <c r="D2050" s="54"/>
      <c r="E2050" s="53"/>
      <c r="F2050" s="55"/>
      <c r="G2050" s="53"/>
      <c r="H2050" s="57"/>
      <c r="I2050" s="56"/>
      <c r="J2050" s="56"/>
      <c r="K2050" s="67"/>
      <c r="L2050" s="62">
        <v>2050</v>
      </c>
      <c r="M2050" s="62" t="b">
        <f t="shared" si="31"/>
        <v>1</v>
      </c>
      <c r="N2050" s="63"/>
    </row>
    <row r="2051" spans="1:14" x14ac:dyDescent="0.35">
      <c r="A2051" t="s">
        <v>2165</v>
      </c>
      <c r="B2051" t="s">
        <v>2166</v>
      </c>
      <c r="C2051" s="53"/>
      <c r="D2051" s="54"/>
      <c r="E2051" s="53"/>
      <c r="F2051" s="55"/>
      <c r="G2051" s="53"/>
      <c r="H2051" s="57"/>
      <c r="I2051" s="56"/>
      <c r="J2051" s="56"/>
      <c r="K2051" s="67"/>
      <c r="L2051" s="62">
        <v>2051</v>
      </c>
      <c r="M2051" s="62" t="b">
        <f t="shared" ref="M2051:M2114" si="32" xml:space="preserve"> IF(AND(TRUE), TRUE, FALSE)</f>
        <v>1</v>
      </c>
      <c r="N2051" s="63"/>
    </row>
    <row r="2052" spans="1:14" x14ac:dyDescent="0.35">
      <c r="A2052" t="s">
        <v>2165</v>
      </c>
      <c r="B2052" t="s">
        <v>2167</v>
      </c>
      <c r="C2052" s="53"/>
      <c r="D2052" s="54"/>
      <c r="E2052" s="53"/>
      <c r="F2052" s="55"/>
      <c r="G2052" s="53"/>
      <c r="H2052" s="57"/>
      <c r="I2052" s="56"/>
      <c r="J2052" s="56"/>
      <c r="K2052" s="67"/>
      <c r="L2052" s="62">
        <v>2052</v>
      </c>
      <c r="M2052" s="62" t="b">
        <f t="shared" si="32"/>
        <v>1</v>
      </c>
      <c r="N2052" s="63"/>
    </row>
    <row r="2053" spans="1:14" x14ac:dyDescent="0.35">
      <c r="A2053" t="s">
        <v>2165</v>
      </c>
      <c r="B2053" t="s">
        <v>227</v>
      </c>
      <c r="C2053" s="53"/>
      <c r="D2053" s="54"/>
      <c r="E2053" s="53"/>
      <c r="F2053" s="55"/>
      <c r="G2053" s="53"/>
      <c r="H2053" s="57"/>
      <c r="I2053" s="56"/>
      <c r="J2053" s="56"/>
      <c r="K2053" s="67"/>
      <c r="L2053" s="62">
        <v>2053</v>
      </c>
      <c r="M2053" s="62" t="b">
        <f t="shared" si="32"/>
        <v>1</v>
      </c>
      <c r="N2053" s="63"/>
    </row>
    <row r="2054" spans="1:14" x14ac:dyDescent="0.35">
      <c r="A2054" t="s">
        <v>2165</v>
      </c>
      <c r="B2054" t="s">
        <v>643</v>
      </c>
      <c r="C2054" s="53"/>
      <c r="D2054" s="54"/>
      <c r="E2054" s="53"/>
      <c r="F2054" s="55"/>
      <c r="G2054" s="53"/>
      <c r="H2054" s="57"/>
      <c r="I2054" s="56"/>
      <c r="J2054" s="56"/>
      <c r="K2054" s="67"/>
      <c r="L2054" s="62">
        <v>2054</v>
      </c>
      <c r="M2054" s="62" t="b">
        <f t="shared" si="32"/>
        <v>1</v>
      </c>
      <c r="N2054" s="63"/>
    </row>
    <row r="2055" spans="1:14" x14ac:dyDescent="0.35">
      <c r="A2055" t="s">
        <v>2165</v>
      </c>
      <c r="B2055" t="s">
        <v>340</v>
      </c>
      <c r="C2055" s="53"/>
      <c r="D2055" s="54"/>
      <c r="E2055" s="53"/>
      <c r="F2055" s="55"/>
      <c r="G2055" s="53"/>
      <c r="H2055" s="57"/>
      <c r="I2055" s="56"/>
      <c r="J2055" s="56"/>
      <c r="K2055" s="67"/>
      <c r="L2055" s="62">
        <v>2055</v>
      </c>
      <c r="M2055" s="62" t="b">
        <f t="shared" si="32"/>
        <v>1</v>
      </c>
      <c r="N2055" s="63"/>
    </row>
    <row r="2056" spans="1:14" x14ac:dyDescent="0.35">
      <c r="A2056" t="s">
        <v>2165</v>
      </c>
      <c r="B2056" t="s">
        <v>2168</v>
      </c>
      <c r="C2056" s="53"/>
      <c r="D2056" s="54"/>
      <c r="E2056" s="53"/>
      <c r="F2056" s="55"/>
      <c r="G2056" s="53"/>
      <c r="H2056" s="57"/>
      <c r="I2056" s="56"/>
      <c r="J2056" s="56"/>
      <c r="K2056" s="67"/>
      <c r="L2056" s="62">
        <v>2056</v>
      </c>
      <c r="M2056" s="62" t="b">
        <f t="shared" si="32"/>
        <v>1</v>
      </c>
      <c r="N2056" s="63"/>
    </row>
    <row r="2057" spans="1:14" x14ac:dyDescent="0.35">
      <c r="A2057" t="s">
        <v>2165</v>
      </c>
      <c r="B2057" t="s">
        <v>903</v>
      </c>
      <c r="C2057" s="53"/>
      <c r="D2057" s="54"/>
      <c r="E2057" s="53"/>
      <c r="F2057" s="55"/>
      <c r="G2057" s="53"/>
      <c r="H2057" s="57"/>
      <c r="I2057" s="56"/>
      <c r="J2057" s="56"/>
      <c r="K2057" s="67"/>
      <c r="L2057" s="62">
        <v>2057</v>
      </c>
      <c r="M2057" s="62" t="b">
        <f t="shared" si="32"/>
        <v>1</v>
      </c>
      <c r="N2057" s="63"/>
    </row>
    <row r="2058" spans="1:14" x14ac:dyDescent="0.35">
      <c r="A2058" t="s">
        <v>2165</v>
      </c>
      <c r="B2058" t="s">
        <v>2169</v>
      </c>
      <c r="C2058" s="53"/>
      <c r="D2058" s="54"/>
      <c r="E2058" s="53"/>
      <c r="F2058" s="55"/>
      <c r="G2058" s="53"/>
      <c r="H2058" s="57"/>
      <c r="I2058" s="56"/>
      <c r="J2058" s="56"/>
      <c r="K2058" s="67"/>
      <c r="L2058" s="62">
        <v>2058</v>
      </c>
      <c r="M2058" s="62" t="b">
        <f t="shared" si="32"/>
        <v>1</v>
      </c>
      <c r="N2058" s="63"/>
    </row>
    <row r="2059" spans="1:14" x14ac:dyDescent="0.35">
      <c r="A2059" t="s">
        <v>2165</v>
      </c>
      <c r="B2059" t="s">
        <v>2166</v>
      </c>
      <c r="C2059" s="53"/>
      <c r="D2059" s="54"/>
      <c r="E2059" s="53"/>
      <c r="F2059" s="55"/>
      <c r="G2059" s="53"/>
      <c r="H2059" s="57"/>
      <c r="I2059" s="56"/>
      <c r="J2059" s="56"/>
      <c r="K2059" s="67"/>
      <c r="L2059" s="62">
        <v>2059</v>
      </c>
      <c r="M2059" s="62" t="b">
        <f t="shared" si="32"/>
        <v>1</v>
      </c>
      <c r="N2059" s="63"/>
    </row>
    <row r="2060" spans="1:14" x14ac:dyDescent="0.35">
      <c r="A2060" t="s">
        <v>293</v>
      </c>
      <c r="B2060" t="s">
        <v>831</v>
      </c>
      <c r="C2060" s="53"/>
      <c r="D2060" s="54"/>
      <c r="E2060" s="53"/>
      <c r="F2060" s="55"/>
      <c r="G2060" s="53"/>
      <c r="H2060" s="57"/>
      <c r="I2060" s="56"/>
      <c r="J2060" s="56"/>
      <c r="K2060" s="67"/>
      <c r="L2060" s="62">
        <v>2060</v>
      </c>
      <c r="M2060" s="62" t="b">
        <f t="shared" si="32"/>
        <v>1</v>
      </c>
      <c r="N2060" s="63"/>
    </row>
    <row r="2061" spans="1:14" x14ac:dyDescent="0.35">
      <c r="A2061" t="s">
        <v>293</v>
      </c>
      <c r="B2061" t="s">
        <v>294</v>
      </c>
      <c r="C2061" s="53"/>
      <c r="D2061" s="54"/>
      <c r="E2061" s="53"/>
      <c r="F2061" s="55"/>
      <c r="G2061" s="53"/>
      <c r="H2061" s="57"/>
      <c r="I2061" s="56"/>
      <c r="J2061" s="56"/>
      <c r="K2061" s="67"/>
      <c r="L2061" s="62">
        <v>2061</v>
      </c>
      <c r="M2061" s="62" t="b">
        <f t="shared" si="32"/>
        <v>1</v>
      </c>
      <c r="N2061" s="63"/>
    </row>
    <row r="2062" spans="1:14" x14ac:dyDescent="0.35">
      <c r="A2062" t="s">
        <v>2170</v>
      </c>
      <c r="B2062" t="s">
        <v>2171</v>
      </c>
      <c r="C2062" s="53"/>
      <c r="D2062" s="54"/>
      <c r="E2062" s="53"/>
      <c r="F2062" s="55"/>
      <c r="G2062" s="53"/>
      <c r="H2062" s="57"/>
      <c r="I2062" s="56"/>
      <c r="J2062" s="56"/>
      <c r="K2062" s="67"/>
      <c r="L2062" s="62">
        <v>2062</v>
      </c>
      <c r="M2062" s="62" t="b">
        <f t="shared" si="32"/>
        <v>1</v>
      </c>
      <c r="N2062" s="63"/>
    </row>
    <row r="2063" spans="1:14" x14ac:dyDescent="0.35">
      <c r="A2063" t="s">
        <v>2172</v>
      </c>
      <c r="B2063" t="s">
        <v>259</v>
      </c>
      <c r="C2063" s="53"/>
      <c r="D2063" s="54"/>
      <c r="E2063" s="53"/>
      <c r="F2063" s="55"/>
      <c r="G2063" s="53"/>
      <c r="H2063" s="57"/>
      <c r="I2063" s="56"/>
      <c r="J2063" s="56"/>
      <c r="K2063" s="67"/>
      <c r="L2063" s="62">
        <v>2063</v>
      </c>
      <c r="M2063" s="62" t="b">
        <f t="shared" si="32"/>
        <v>1</v>
      </c>
      <c r="N2063" s="63"/>
    </row>
    <row r="2064" spans="1:14" x14ac:dyDescent="0.35">
      <c r="A2064" t="s">
        <v>248</v>
      </c>
      <c r="B2064" t="s">
        <v>790</v>
      </c>
      <c r="C2064" s="53"/>
      <c r="D2064" s="54"/>
      <c r="E2064" s="53"/>
      <c r="F2064" s="55"/>
      <c r="G2064" s="53"/>
      <c r="H2064" s="57"/>
      <c r="I2064" s="56"/>
      <c r="J2064" s="56"/>
      <c r="K2064" s="67"/>
      <c r="L2064" s="62">
        <v>2064</v>
      </c>
      <c r="M2064" s="62" t="b">
        <f t="shared" si="32"/>
        <v>1</v>
      </c>
      <c r="N2064" s="63"/>
    </row>
    <row r="2065" spans="1:14" x14ac:dyDescent="0.35">
      <c r="A2065" t="s">
        <v>248</v>
      </c>
      <c r="B2065" t="s">
        <v>250</v>
      </c>
      <c r="C2065" s="53"/>
      <c r="D2065" s="54"/>
      <c r="E2065" s="53"/>
      <c r="F2065" s="55"/>
      <c r="G2065" s="53"/>
      <c r="H2065" s="57"/>
      <c r="I2065" s="56"/>
      <c r="J2065" s="56"/>
      <c r="K2065" s="67"/>
      <c r="L2065" s="62">
        <v>2065</v>
      </c>
      <c r="M2065" s="62" t="b">
        <f t="shared" si="32"/>
        <v>1</v>
      </c>
      <c r="N2065" s="63"/>
    </row>
    <row r="2066" spans="1:14" x14ac:dyDescent="0.35">
      <c r="A2066" t="s">
        <v>2173</v>
      </c>
      <c r="B2066" t="s">
        <v>520</v>
      </c>
      <c r="C2066" s="53"/>
      <c r="D2066" s="54"/>
      <c r="E2066" s="53"/>
      <c r="F2066" s="55"/>
      <c r="G2066" s="53"/>
      <c r="H2066" s="57"/>
      <c r="I2066" s="56"/>
      <c r="J2066" s="56"/>
      <c r="K2066" s="67"/>
      <c r="L2066" s="62">
        <v>2066</v>
      </c>
      <c r="M2066" s="62" t="b">
        <f t="shared" si="32"/>
        <v>1</v>
      </c>
      <c r="N2066" s="63"/>
    </row>
    <row r="2067" spans="1:14" x14ac:dyDescent="0.35">
      <c r="A2067" t="s">
        <v>2173</v>
      </c>
      <c r="B2067" t="s">
        <v>2174</v>
      </c>
      <c r="C2067" s="53"/>
      <c r="D2067" s="54"/>
      <c r="E2067" s="53"/>
      <c r="F2067" s="55"/>
      <c r="G2067" s="53"/>
      <c r="H2067" s="57"/>
      <c r="I2067" s="56"/>
      <c r="J2067" s="56"/>
      <c r="K2067" s="67"/>
      <c r="L2067" s="62">
        <v>2067</v>
      </c>
      <c r="M2067" s="62" t="b">
        <f t="shared" si="32"/>
        <v>1</v>
      </c>
      <c r="N2067" s="63"/>
    </row>
    <row r="2068" spans="1:14" x14ac:dyDescent="0.35">
      <c r="A2068" t="s">
        <v>2173</v>
      </c>
      <c r="B2068" t="s">
        <v>2175</v>
      </c>
      <c r="C2068" s="53"/>
      <c r="D2068" s="54"/>
      <c r="E2068" s="53"/>
      <c r="F2068" s="55"/>
      <c r="G2068" s="53"/>
      <c r="H2068" s="57"/>
      <c r="I2068" s="56"/>
      <c r="J2068" s="56"/>
      <c r="K2068" s="67"/>
      <c r="L2068" s="62">
        <v>2068</v>
      </c>
      <c r="M2068" s="62" t="b">
        <f t="shared" si="32"/>
        <v>1</v>
      </c>
      <c r="N2068" s="63"/>
    </row>
    <row r="2069" spans="1:14" x14ac:dyDescent="0.35">
      <c r="A2069" t="s">
        <v>2176</v>
      </c>
      <c r="B2069" t="s">
        <v>2177</v>
      </c>
      <c r="C2069" s="53"/>
      <c r="D2069" s="54"/>
      <c r="E2069" s="53"/>
      <c r="F2069" s="55"/>
      <c r="G2069" s="53"/>
      <c r="H2069" s="57"/>
      <c r="I2069" s="56"/>
      <c r="J2069" s="56"/>
      <c r="K2069" s="67"/>
      <c r="L2069" s="62">
        <v>2069</v>
      </c>
      <c r="M2069" s="62" t="b">
        <f t="shared" si="32"/>
        <v>1</v>
      </c>
      <c r="N2069" s="63"/>
    </row>
    <row r="2070" spans="1:14" x14ac:dyDescent="0.35">
      <c r="A2070" t="s">
        <v>2178</v>
      </c>
      <c r="B2070" t="s">
        <v>2179</v>
      </c>
      <c r="C2070" s="53"/>
      <c r="D2070" s="54"/>
      <c r="E2070" s="53"/>
      <c r="F2070" s="55"/>
      <c r="G2070" s="53"/>
      <c r="H2070" s="57"/>
      <c r="I2070" s="56"/>
      <c r="J2070" s="56"/>
      <c r="K2070" s="67"/>
      <c r="L2070" s="62">
        <v>2070</v>
      </c>
      <c r="M2070" s="62" t="b">
        <f t="shared" si="32"/>
        <v>1</v>
      </c>
      <c r="N2070" s="63"/>
    </row>
    <row r="2071" spans="1:14" x14ac:dyDescent="0.35">
      <c r="A2071" t="s">
        <v>2178</v>
      </c>
      <c r="B2071" t="s">
        <v>2180</v>
      </c>
      <c r="C2071" s="53"/>
      <c r="D2071" s="54"/>
      <c r="E2071" s="53"/>
      <c r="F2071" s="55"/>
      <c r="G2071" s="53"/>
      <c r="H2071" s="57"/>
      <c r="I2071" s="56"/>
      <c r="J2071" s="56"/>
      <c r="K2071" s="67"/>
      <c r="L2071" s="62">
        <v>2071</v>
      </c>
      <c r="M2071" s="62" t="b">
        <f t="shared" si="32"/>
        <v>1</v>
      </c>
      <c r="N2071" s="63"/>
    </row>
    <row r="2072" spans="1:14" x14ac:dyDescent="0.35">
      <c r="A2072" t="s">
        <v>2181</v>
      </c>
      <c r="B2072" t="s">
        <v>1073</v>
      </c>
      <c r="C2072" s="53"/>
      <c r="D2072" s="54"/>
      <c r="E2072" s="53"/>
      <c r="F2072" s="55"/>
      <c r="G2072" s="53"/>
      <c r="H2072" s="57"/>
      <c r="I2072" s="56"/>
      <c r="J2072" s="56"/>
      <c r="K2072" s="67"/>
      <c r="L2072" s="62">
        <v>2072</v>
      </c>
      <c r="M2072" s="62" t="b">
        <f t="shared" si="32"/>
        <v>1</v>
      </c>
      <c r="N2072" s="63"/>
    </row>
    <row r="2073" spans="1:14" x14ac:dyDescent="0.35">
      <c r="A2073" t="s">
        <v>2181</v>
      </c>
      <c r="B2073" t="s">
        <v>844</v>
      </c>
      <c r="C2073" s="53"/>
      <c r="D2073" s="54"/>
      <c r="E2073" s="53"/>
      <c r="F2073" s="55"/>
      <c r="G2073" s="53"/>
      <c r="H2073" s="57"/>
      <c r="I2073" s="56"/>
      <c r="J2073" s="56"/>
      <c r="K2073" s="67"/>
      <c r="L2073" s="62">
        <v>2073</v>
      </c>
      <c r="M2073" s="62" t="b">
        <f t="shared" si="32"/>
        <v>1</v>
      </c>
      <c r="N2073" s="63"/>
    </row>
    <row r="2074" spans="1:14" x14ac:dyDescent="0.35">
      <c r="A2074" t="s">
        <v>2181</v>
      </c>
      <c r="B2074" t="s">
        <v>474</v>
      </c>
      <c r="C2074" s="53"/>
      <c r="D2074" s="54"/>
      <c r="E2074" s="53"/>
      <c r="F2074" s="55"/>
      <c r="G2074" s="53"/>
      <c r="H2074" s="57"/>
      <c r="I2074" s="56"/>
      <c r="J2074" s="56"/>
      <c r="K2074" s="67"/>
      <c r="L2074" s="62">
        <v>2074</v>
      </c>
      <c r="M2074" s="62" t="b">
        <f t="shared" si="32"/>
        <v>1</v>
      </c>
      <c r="N2074" s="63"/>
    </row>
    <row r="2075" spans="1:14" x14ac:dyDescent="0.35">
      <c r="A2075" t="s">
        <v>1704</v>
      </c>
      <c r="B2075" t="s">
        <v>2182</v>
      </c>
      <c r="C2075" s="53"/>
      <c r="D2075" s="54"/>
      <c r="E2075" s="53"/>
      <c r="F2075" s="55"/>
      <c r="G2075" s="53"/>
      <c r="H2075" s="57"/>
      <c r="I2075" s="56"/>
      <c r="J2075" s="56"/>
      <c r="K2075" s="67"/>
      <c r="L2075" s="62">
        <v>2075</v>
      </c>
      <c r="M2075" s="62" t="b">
        <f t="shared" si="32"/>
        <v>1</v>
      </c>
      <c r="N2075" s="63"/>
    </row>
    <row r="2076" spans="1:14" x14ac:dyDescent="0.35">
      <c r="A2076" t="s">
        <v>1704</v>
      </c>
      <c r="B2076" t="s">
        <v>2183</v>
      </c>
      <c r="C2076" s="53"/>
      <c r="D2076" s="54"/>
      <c r="E2076" s="53"/>
      <c r="F2076" s="55"/>
      <c r="G2076" s="53"/>
      <c r="H2076" s="57"/>
      <c r="I2076" s="56"/>
      <c r="J2076" s="56"/>
      <c r="K2076" s="67"/>
      <c r="L2076" s="62">
        <v>2076</v>
      </c>
      <c r="M2076" s="62" t="b">
        <f t="shared" si="32"/>
        <v>1</v>
      </c>
      <c r="N2076" s="63"/>
    </row>
    <row r="2077" spans="1:14" x14ac:dyDescent="0.35">
      <c r="A2077" t="s">
        <v>2184</v>
      </c>
      <c r="B2077" t="s">
        <v>2185</v>
      </c>
      <c r="C2077" s="53"/>
      <c r="D2077" s="54"/>
      <c r="E2077" s="53"/>
      <c r="F2077" s="55"/>
      <c r="G2077" s="53"/>
      <c r="H2077" s="57"/>
      <c r="I2077" s="56"/>
      <c r="J2077" s="56"/>
      <c r="K2077" s="67"/>
      <c r="L2077" s="62">
        <v>2077</v>
      </c>
      <c r="M2077" s="62" t="b">
        <f t="shared" si="32"/>
        <v>1</v>
      </c>
      <c r="N2077" s="63"/>
    </row>
    <row r="2078" spans="1:14" x14ac:dyDescent="0.35">
      <c r="A2078" t="s">
        <v>614</v>
      </c>
      <c r="B2078" t="s">
        <v>1430</v>
      </c>
      <c r="C2078" s="53"/>
      <c r="D2078" s="54"/>
      <c r="E2078" s="53"/>
      <c r="F2078" s="55"/>
      <c r="G2078" s="53"/>
      <c r="H2078" s="57"/>
      <c r="I2078" s="56"/>
      <c r="J2078" s="56"/>
      <c r="K2078" s="67"/>
      <c r="L2078" s="62">
        <v>2078</v>
      </c>
      <c r="M2078" s="62" t="b">
        <f t="shared" si="32"/>
        <v>1</v>
      </c>
      <c r="N2078" s="63"/>
    </row>
    <row r="2079" spans="1:14" x14ac:dyDescent="0.35">
      <c r="A2079" t="s">
        <v>1258</v>
      </c>
      <c r="B2079" t="s">
        <v>2186</v>
      </c>
      <c r="C2079" s="53"/>
      <c r="D2079" s="54"/>
      <c r="E2079" s="53"/>
      <c r="F2079" s="55"/>
      <c r="G2079" s="53"/>
      <c r="H2079" s="57"/>
      <c r="I2079" s="56"/>
      <c r="J2079" s="56"/>
      <c r="K2079" s="67"/>
      <c r="L2079" s="62">
        <v>2079</v>
      </c>
      <c r="M2079" s="62" t="b">
        <f t="shared" si="32"/>
        <v>1</v>
      </c>
      <c r="N2079" s="63"/>
    </row>
    <row r="2080" spans="1:14" x14ac:dyDescent="0.35">
      <c r="A2080" t="s">
        <v>2187</v>
      </c>
      <c r="B2080" t="s">
        <v>831</v>
      </c>
      <c r="C2080" s="53"/>
      <c r="D2080" s="54"/>
      <c r="E2080" s="53"/>
      <c r="F2080" s="55"/>
      <c r="G2080" s="53"/>
      <c r="H2080" s="57"/>
      <c r="I2080" s="56"/>
      <c r="J2080" s="56"/>
      <c r="K2080" s="67"/>
      <c r="L2080" s="62">
        <v>2080</v>
      </c>
      <c r="M2080" s="62" t="b">
        <f t="shared" si="32"/>
        <v>1</v>
      </c>
      <c r="N2080" s="63"/>
    </row>
    <row r="2081" spans="1:14" x14ac:dyDescent="0.35">
      <c r="A2081" t="s">
        <v>2188</v>
      </c>
      <c r="B2081" t="s">
        <v>2189</v>
      </c>
      <c r="C2081" s="53"/>
      <c r="D2081" s="54"/>
      <c r="E2081" s="53"/>
      <c r="F2081" s="55"/>
      <c r="G2081" s="53"/>
      <c r="H2081" s="57"/>
      <c r="I2081" s="56"/>
      <c r="J2081" s="56"/>
      <c r="K2081" s="67"/>
      <c r="L2081" s="62">
        <v>2081</v>
      </c>
      <c r="M2081" s="62" t="b">
        <f t="shared" si="32"/>
        <v>1</v>
      </c>
      <c r="N2081" s="63"/>
    </row>
    <row r="2082" spans="1:14" x14ac:dyDescent="0.35">
      <c r="A2082" t="s">
        <v>2188</v>
      </c>
      <c r="B2082" t="s">
        <v>434</v>
      </c>
      <c r="C2082" s="53"/>
      <c r="D2082" s="54"/>
      <c r="E2082" s="53"/>
      <c r="F2082" s="55"/>
      <c r="G2082" s="53"/>
      <c r="H2082" s="57"/>
      <c r="I2082" s="56"/>
      <c r="J2082" s="56"/>
      <c r="K2082" s="67"/>
      <c r="L2082" s="62">
        <v>2082</v>
      </c>
      <c r="M2082" s="62" t="b">
        <f t="shared" si="32"/>
        <v>1</v>
      </c>
      <c r="N2082" s="63"/>
    </row>
    <row r="2083" spans="1:14" x14ac:dyDescent="0.35">
      <c r="A2083" t="s">
        <v>2188</v>
      </c>
      <c r="B2083" t="s">
        <v>789</v>
      </c>
      <c r="C2083" s="53"/>
      <c r="D2083" s="54"/>
      <c r="E2083" s="53"/>
      <c r="F2083" s="55"/>
      <c r="G2083" s="53"/>
      <c r="H2083" s="57"/>
      <c r="I2083" s="56"/>
      <c r="J2083" s="56"/>
      <c r="K2083" s="67"/>
      <c r="L2083" s="62">
        <v>2083</v>
      </c>
      <c r="M2083" s="62" t="b">
        <f t="shared" si="32"/>
        <v>1</v>
      </c>
      <c r="N2083" s="63"/>
    </row>
    <row r="2084" spans="1:14" x14ac:dyDescent="0.35">
      <c r="A2084" t="s">
        <v>2190</v>
      </c>
      <c r="B2084" t="s">
        <v>2191</v>
      </c>
      <c r="C2084" s="53"/>
      <c r="D2084" s="54"/>
      <c r="E2084" s="53"/>
      <c r="F2084" s="55"/>
      <c r="G2084" s="53"/>
      <c r="H2084" s="57"/>
      <c r="I2084" s="56"/>
      <c r="J2084" s="56"/>
      <c r="K2084" s="67"/>
      <c r="L2084" s="62">
        <v>2084</v>
      </c>
      <c r="M2084" s="62" t="b">
        <f t="shared" si="32"/>
        <v>1</v>
      </c>
      <c r="N2084" s="63"/>
    </row>
    <row r="2085" spans="1:14" x14ac:dyDescent="0.35">
      <c r="A2085" t="s">
        <v>2192</v>
      </c>
      <c r="B2085" t="s">
        <v>199</v>
      </c>
      <c r="C2085" s="53"/>
      <c r="D2085" s="54"/>
      <c r="E2085" s="53"/>
      <c r="F2085" s="55"/>
      <c r="G2085" s="53"/>
      <c r="H2085" s="57"/>
      <c r="I2085" s="56"/>
      <c r="J2085" s="56"/>
      <c r="K2085" s="67"/>
      <c r="L2085" s="62">
        <v>2085</v>
      </c>
      <c r="M2085" s="62" t="b">
        <f t="shared" si="32"/>
        <v>1</v>
      </c>
      <c r="N2085" s="63"/>
    </row>
    <row r="2086" spans="1:14" x14ac:dyDescent="0.35">
      <c r="A2086" t="s">
        <v>2192</v>
      </c>
      <c r="B2086" t="s">
        <v>198</v>
      </c>
      <c r="C2086" s="53"/>
      <c r="D2086" s="54"/>
      <c r="E2086" s="53"/>
      <c r="F2086" s="55"/>
      <c r="G2086" s="53"/>
      <c r="H2086" s="57"/>
      <c r="I2086" s="56"/>
      <c r="J2086" s="56"/>
      <c r="K2086" s="67"/>
      <c r="L2086" s="62">
        <v>2086</v>
      </c>
      <c r="M2086" s="62" t="b">
        <f t="shared" si="32"/>
        <v>1</v>
      </c>
      <c r="N2086" s="63"/>
    </row>
    <row r="2087" spans="1:14" x14ac:dyDescent="0.35">
      <c r="A2087" t="s">
        <v>2192</v>
      </c>
      <c r="B2087" t="s">
        <v>1720</v>
      </c>
      <c r="C2087" s="53"/>
      <c r="D2087" s="54"/>
      <c r="E2087" s="53"/>
      <c r="F2087" s="55"/>
      <c r="G2087" s="53"/>
      <c r="H2087" s="57"/>
      <c r="I2087" s="56"/>
      <c r="J2087" s="56"/>
      <c r="K2087" s="67"/>
      <c r="L2087" s="62">
        <v>2087</v>
      </c>
      <c r="M2087" s="62" t="b">
        <f t="shared" si="32"/>
        <v>1</v>
      </c>
      <c r="N2087" s="63"/>
    </row>
    <row r="2088" spans="1:14" x14ac:dyDescent="0.35">
      <c r="A2088" t="s">
        <v>2193</v>
      </c>
      <c r="B2088" t="s">
        <v>2194</v>
      </c>
      <c r="C2088" s="53"/>
      <c r="D2088" s="54"/>
      <c r="E2088" s="53"/>
      <c r="F2088" s="55"/>
      <c r="G2088" s="53"/>
      <c r="H2088" s="57"/>
      <c r="I2088" s="56"/>
      <c r="J2088" s="56"/>
      <c r="K2088" s="67"/>
      <c r="L2088" s="62">
        <v>2088</v>
      </c>
      <c r="M2088" s="62" t="b">
        <f t="shared" si="32"/>
        <v>1</v>
      </c>
      <c r="N2088" s="63"/>
    </row>
    <row r="2089" spans="1:14" x14ac:dyDescent="0.35">
      <c r="A2089" t="s">
        <v>2195</v>
      </c>
      <c r="B2089" t="s">
        <v>2196</v>
      </c>
      <c r="C2089" s="53"/>
      <c r="D2089" s="54"/>
      <c r="E2089" s="53"/>
      <c r="F2089" s="55"/>
      <c r="G2089" s="53"/>
      <c r="H2089" s="57"/>
      <c r="I2089" s="56"/>
      <c r="J2089" s="56"/>
      <c r="K2089" s="67"/>
      <c r="L2089" s="62">
        <v>2089</v>
      </c>
      <c r="M2089" s="62" t="b">
        <f t="shared" si="32"/>
        <v>1</v>
      </c>
      <c r="N2089" s="63"/>
    </row>
    <row r="2090" spans="1:14" x14ac:dyDescent="0.35">
      <c r="A2090" t="s">
        <v>2195</v>
      </c>
      <c r="B2090" t="s">
        <v>1678</v>
      </c>
      <c r="C2090" s="53"/>
      <c r="D2090" s="54"/>
      <c r="E2090" s="53"/>
      <c r="F2090" s="55"/>
      <c r="G2090" s="53"/>
      <c r="H2090" s="57"/>
      <c r="I2090" s="56"/>
      <c r="J2090" s="56"/>
      <c r="K2090" s="67"/>
      <c r="L2090" s="62">
        <v>2090</v>
      </c>
      <c r="M2090" s="62" t="b">
        <f t="shared" si="32"/>
        <v>1</v>
      </c>
      <c r="N2090" s="63"/>
    </row>
    <row r="2091" spans="1:14" x14ac:dyDescent="0.35">
      <c r="A2091" t="s">
        <v>2195</v>
      </c>
      <c r="B2091" t="s">
        <v>1678</v>
      </c>
      <c r="C2091" s="53"/>
      <c r="D2091" s="54"/>
      <c r="E2091" s="53"/>
      <c r="F2091" s="55"/>
      <c r="G2091" s="53"/>
      <c r="H2091" s="57"/>
      <c r="I2091" s="56"/>
      <c r="J2091" s="56"/>
      <c r="K2091" s="67"/>
      <c r="L2091" s="62">
        <v>2091</v>
      </c>
      <c r="M2091" s="62" t="b">
        <f t="shared" si="32"/>
        <v>1</v>
      </c>
      <c r="N2091" s="63"/>
    </row>
    <row r="2092" spans="1:14" x14ac:dyDescent="0.35">
      <c r="A2092" t="s">
        <v>2181</v>
      </c>
      <c r="B2092" t="s">
        <v>2197</v>
      </c>
      <c r="C2092" s="53"/>
      <c r="D2092" s="54"/>
      <c r="E2092" s="53"/>
      <c r="F2092" s="55"/>
      <c r="G2092" s="53"/>
      <c r="H2092" s="57"/>
      <c r="I2092" s="56"/>
      <c r="J2092" s="56"/>
      <c r="K2092" s="67"/>
      <c r="L2092" s="62">
        <v>2092</v>
      </c>
      <c r="M2092" s="62" t="b">
        <f t="shared" si="32"/>
        <v>1</v>
      </c>
      <c r="N2092" s="63"/>
    </row>
    <row r="2093" spans="1:14" x14ac:dyDescent="0.35">
      <c r="A2093" t="s">
        <v>2181</v>
      </c>
      <c r="B2093" t="s">
        <v>1465</v>
      </c>
      <c r="C2093" s="53"/>
      <c r="D2093" s="54"/>
      <c r="E2093" s="53"/>
      <c r="F2093" s="55"/>
      <c r="G2093" s="53"/>
      <c r="H2093" s="57"/>
      <c r="I2093" s="56"/>
      <c r="J2093" s="56"/>
      <c r="K2093" s="67"/>
      <c r="L2093" s="62">
        <v>2093</v>
      </c>
      <c r="M2093" s="62" t="b">
        <f t="shared" si="32"/>
        <v>1</v>
      </c>
      <c r="N2093" s="63"/>
    </row>
    <row r="2094" spans="1:14" x14ac:dyDescent="0.35">
      <c r="A2094" t="s">
        <v>2198</v>
      </c>
      <c r="B2094" t="s">
        <v>2199</v>
      </c>
      <c r="C2094" s="53"/>
      <c r="D2094" s="54"/>
      <c r="E2094" s="53"/>
      <c r="F2094" s="55"/>
      <c r="G2094" s="53"/>
      <c r="H2094" s="57"/>
      <c r="I2094" s="56"/>
      <c r="J2094" s="56"/>
      <c r="K2094" s="67"/>
      <c r="L2094" s="62">
        <v>2094</v>
      </c>
      <c r="M2094" s="62" t="b">
        <f t="shared" si="32"/>
        <v>1</v>
      </c>
      <c r="N2094" s="63"/>
    </row>
    <row r="2095" spans="1:14" x14ac:dyDescent="0.35">
      <c r="A2095" t="s">
        <v>2198</v>
      </c>
      <c r="B2095" t="s">
        <v>2200</v>
      </c>
      <c r="C2095" s="53"/>
      <c r="D2095" s="54"/>
      <c r="E2095" s="53"/>
      <c r="F2095" s="55"/>
      <c r="G2095" s="53"/>
      <c r="H2095" s="57"/>
      <c r="I2095" s="56"/>
      <c r="J2095" s="56"/>
      <c r="K2095" s="67"/>
      <c r="L2095" s="62">
        <v>2095</v>
      </c>
      <c r="M2095" s="62" t="b">
        <f t="shared" si="32"/>
        <v>1</v>
      </c>
      <c r="N2095" s="63"/>
    </row>
    <row r="2096" spans="1:14" x14ac:dyDescent="0.35">
      <c r="A2096" t="s">
        <v>2198</v>
      </c>
      <c r="B2096" t="s">
        <v>2201</v>
      </c>
      <c r="C2096" s="53"/>
      <c r="D2096" s="54"/>
      <c r="E2096" s="53"/>
      <c r="F2096" s="55"/>
      <c r="G2096" s="53"/>
      <c r="H2096" s="57"/>
      <c r="I2096" s="56"/>
      <c r="J2096" s="56"/>
      <c r="K2096" s="67"/>
      <c r="L2096" s="62">
        <v>2096</v>
      </c>
      <c r="M2096" s="62" t="b">
        <f t="shared" si="32"/>
        <v>1</v>
      </c>
      <c r="N2096" s="63"/>
    </row>
    <row r="2097" spans="1:14" x14ac:dyDescent="0.35">
      <c r="A2097" t="s">
        <v>2198</v>
      </c>
      <c r="B2097" t="s">
        <v>1591</v>
      </c>
      <c r="C2097" s="53"/>
      <c r="D2097" s="54"/>
      <c r="E2097" s="53"/>
      <c r="F2097" s="55"/>
      <c r="G2097" s="53"/>
      <c r="H2097" s="57"/>
      <c r="I2097" s="56"/>
      <c r="J2097" s="56"/>
      <c r="K2097" s="67"/>
      <c r="L2097" s="62">
        <v>2097</v>
      </c>
      <c r="M2097" s="62" t="b">
        <f t="shared" si="32"/>
        <v>1</v>
      </c>
      <c r="N2097" s="63"/>
    </row>
    <row r="2098" spans="1:14" x14ac:dyDescent="0.35">
      <c r="A2098" t="s">
        <v>230</v>
      </c>
      <c r="B2098" t="s">
        <v>1167</v>
      </c>
      <c r="C2098" s="53"/>
      <c r="D2098" s="54"/>
      <c r="E2098" s="53"/>
      <c r="F2098" s="55"/>
      <c r="G2098" s="53"/>
      <c r="H2098" s="57"/>
      <c r="I2098" s="56"/>
      <c r="J2098" s="56"/>
      <c r="K2098" s="67"/>
      <c r="L2098" s="62">
        <v>2098</v>
      </c>
      <c r="M2098" s="62" t="b">
        <f t="shared" si="32"/>
        <v>1</v>
      </c>
      <c r="N2098" s="63"/>
    </row>
    <row r="2099" spans="1:14" x14ac:dyDescent="0.35">
      <c r="A2099" t="s">
        <v>2202</v>
      </c>
      <c r="B2099" t="s">
        <v>2203</v>
      </c>
      <c r="C2099" s="53"/>
      <c r="D2099" s="54"/>
      <c r="E2099" s="53"/>
      <c r="F2099" s="55"/>
      <c r="G2099" s="53"/>
      <c r="H2099" s="57"/>
      <c r="I2099" s="56"/>
      <c r="J2099" s="56"/>
      <c r="K2099" s="67"/>
      <c r="L2099" s="62">
        <v>2099</v>
      </c>
      <c r="M2099" s="62" t="b">
        <f t="shared" si="32"/>
        <v>1</v>
      </c>
      <c r="N2099" s="63"/>
    </row>
    <row r="2100" spans="1:14" x14ac:dyDescent="0.35">
      <c r="A2100" t="s">
        <v>2204</v>
      </c>
      <c r="B2100" t="s">
        <v>2205</v>
      </c>
      <c r="C2100" s="53"/>
      <c r="D2100" s="54"/>
      <c r="E2100" s="53"/>
      <c r="F2100" s="55"/>
      <c r="G2100" s="53"/>
      <c r="H2100" s="57"/>
      <c r="I2100" s="56"/>
      <c r="J2100" s="56"/>
      <c r="K2100" s="67"/>
      <c r="L2100" s="62">
        <v>2100</v>
      </c>
      <c r="M2100" s="62" t="b">
        <f t="shared" si="32"/>
        <v>1</v>
      </c>
      <c r="N2100" s="63"/>
    </row>
    <row r="2101" spans="1:14" x14ac:dyDescent="0.35">
      <c r="A2101" t="s">
        <v>2204</v>
      </c>
      <c r="B2101" t="s">
        <v>1886</v>
      </c>
      <c r="C2101" s="53"/>
      <c r="D2101" s="54"/>
      <c r="E2101" s="53"/>
      <c r="F2101" s="55"/>
      <c r="G2101" s="53"/>
      <c r="H2101" s="57"/>
      <c r="I2101" s="56"/>
      <c r="J2101" s="56"/>
      <c r="K2101" s="67"/>
      <c r="L2101" s="62">
        <v>2101</v>
      </c>
      <c r="M2101" s="62" t="b">
        <f t="shared" si="32"/>
        <v>1</v>
      </c>
      <c r="N2101" s="63"/>
    </row>
    <row r="2102" spans="1:14" x14ac:dyDescent="0.35">
      <c r="A2102" t="s">
        <v>230</v>
      </c>
      <c r="B2102" t="s">
        <v>2206</v>
      </c>
      <c r="C2102" s="53"/>
      <c r="D2102" s="54"/>
      <c r="E2102" s="53"/>
      <c r="F2102" s="55"/>
      <c r="G2102" s="53"/>
      <c r="H2102" s="57"/>
      <c r="I2102" s="56"/>
      <c r="J2102" s="56"/>
      <c r="K2102" s="67"/>
      <c r="L2102" s="62">
        <v>2102</v>
      </c>
      <c r="M2102" s="62" t="b">
        <f t="shared" si="32"/>
        <v>1</v>
      </c>
      <c r="N2102" s="63"/>
    </row>
    <row r="2103" spans="1:14" x14ac:dyDescent="0.35">
      <c r="A2103" t="s">
        <v>2207</v>
      </c>
      <c r="B2103" t="s">
        <v>294</v>
      </c>
      <c r="C2103" s="53"/>
      <c r="D2103" s="54"/>
      <c r="E2103" s="53"/>
      <c r="F2103" s="55"/>
      <c r="G2103" s="53"/>
      <c r="H2103" s="57"/>
      <c r="I2103" s="56"/>
      <c r="J2103" s="56"/>
      <c r="K2103" s="67"/>
      <c r="L2103" s="62">
        <v>2103</v>
      </c>
      <c r="M2103" s="62" t="b">
        <f t="shared" si="32"/>
        <v>1</v>
      </c>
      <c r="N2103" s="63"/>
    </row>
    <row r="2104" spans="1:14" x14ac:dyDescent="0.35">
      <c r="A2104" t="s">
        <v>2207</v>
      </c>
      <c r="B2104" t="s">
        <v>1456</v>
      </c>
      <c r="C2104" s="53"/>
      <c r="D2104" s="54"/>
      <c r="E2104" s="53"/>
      <c r="F2104" s="55"/>
      <c r="G2104" s="53"/>
      <c r="H2104" s="57"/>
      <c r="I2104" s="56"/>
      <c r="J2104" s="56"/>
      <c r="K2104" s="67"/>
      <c r="L2104" s="62">
        <v>2104</v>
      </c>
      <c r="M2104" s="62" t="b">
        <f t="shared" si="32"/>
        <v>1</v>
      </c>
      <c r="N2104" s="63"/>
    </row>
    <row r="2105" spans="1:14" x14ac:dyDescent="0.35">
      <c r="A2105" t="s">
        <v>2208</v>
      </c>
      <c r="B2105" t="s">
        <v>2209</v>
      </c>
      <c r="C2105" s="53"/>
      <c r="D2105" s="54"/>
      <c r="E2105" s="53"/>
      <c r="F2105" s="55"/>
      <c r="G2105" s="53"/>
      <c r="H2105" s="57"/>
      <c r="I2105" s="56"/>
      <c r="J2105" s="56"/>
      <c r="K2105" s="67"/>
      <c r="L2105" s="62">
        <v>2105</v>
      </c>
      <c r="M2105" s="62" t="b">
        <f t="shared" si="32"/>
        <v>1</v>
      </c>
      <c r="N2105" s="63"/>
    </row>
    <row r="2106" spans="1:14" x14ac:dyDescent="0.35">
      <c r="A2106" t="s">
        <v>2210</v>
      </c>
      <c r="B2106" t="s">
        <v>2211</v>
      </c>
      <c r="C2106" s="53"/>
      <c r="D2106" s="54"/>
      <c r="E2106" s="53"/>
      <c r="F2106" s="55"/>
      <c r="G2106" s="53"/>
      <c r="H2106" s="57"/>
      <c r="I2106" s="56"/>
      <c r="J2106" s="56"/>
      <c r="K2106" s="67"/>
      <c r="L2106" s="62">
        <v>2106</v>
      </c>
      <c r="M2106" s="62" t="b">
        <f t="shared" si="32"/>
        <v>1</v>
      </c>
      <c r="N2106" s="63"/>
    </row>
    <row r="2107" spans="1:14" x14ac:dyDescent="0.35">
      <c r="A2107" t="s">
        <v>2210</v>
      </c>
      <c r="B2107" t="s">
        <v>2212</v>
      </c>
      <c r="C2107" s="53"/>
      <c r="D2107" s="54"/>
      <c r="E2107" s="53"/>
      <c r="F2107" s="55"/>
      <c r="G2107" s="53"/>
      <c r="H2107" s="57"/>
      <c r="I2107" s="56"/>
      <c r="J2107" s="56"/>
      <c r="K2107" s="67"/>
      <c r="L2107" s="62">
        <v>2107</v>
      </c>
      <c r="M2107" s="62" t="b">
        <f t="shared" si="32"/>
        <v>1</v>
      </c>
      <c r="N2107" s="63"/>
    </row>
    <row r="2108" spans="1:14" x14ac:dyDescent="0.35">
      <c r="A2108" t="s">
        <v>2210</v>
      </c>
      <c r="B2108" t="s">
        <v>657</v>
      </c>
      <c r="C2108" s="53"/>
      <c r="D2108" s="54"/>
      <c r="E2108" s="53"/>
      <c r="F2108" s="55"/>
      <c r="G2108" s="53"/>
      <c r="H2108" s="57"/>
      <c r="I2108" s="56"/>
      <c r="J2108" s="56"/>
      <c r="K2108" s="67"/>
      <c r="L2108" s="62">
        <v>2108</v>
      </c>
      <c r="M2108" s="62" t="b">
        <f t="shared" si="32"/>
        <v>1</v>
      </c>
      <c r="N2108" s="63"/>
    </row>
    <row r="2109" spans="1:14" x14ac:dyDescent="0.35">
      <c r="A2109" t="s">
        <v>2213</v>
      </c>
      <c r="B2109" t="s">
        <v>2214</v>
      </c>
      <c r="C2109" s="53"/>
      <c r="D2109" s="54"/>
      <c r="E2109" s="53"/>
      <c r="F2109" s="55"/>
      <c r="G2109" s="53"/>
      <c r="H2109" s="57"/>
      <c r="I2109" s="56"/>
      <c r="J2109" s="56"/>
      <c r="K2109" s="67"/>
      <c r="L2109" s="62">
        <v>2109</v>
      </c>
      <c r="M2109" s="62" t="b">
        <f t="shared" si="32"/>
        <v>1</v>
      </c>
      <c r="N2109" s="63"/>
    </row>
    <row r="2110" spans="1:14" x14ac:dyDescent="0.35">
      <c r="A2110" t="s">
        <v>2213</v>
      </c>
      <c r="B2110" t="s">
        <v>1465</v>
      </c>
      <c r="C2110" s="53"/>
      <c r="D2110" s="54"/>
      <c r="E2110" s="53"/>
      <c r="F2110" s="55"/>
      <c r="G2110" s="53"/>
      <c r="H2110" s="57"/>
      <c r="I2110" s="56"/>
      <c r="J2110" s="56"/>
      <c r="K2110" s="67"/>
      <c r="L2110" s="62">
        <v>2110</v>
      </c>
      <c r="M2110" s="62" t="b">
        <f t="shared" si="32"/>
        <v>1</v>
      </c>
      <c r="N2110" s="63"/>
    </row>
    <row r="2111" spans="1:14" x14ac:dyDescent="0.35">
      <c r="A2111" t="s">
        <v>2215</v>
      </c>
      <c r="B2111" t="s">
        <v>1127</v>
      </c>
      <c r="C2111" s="53"/>
      <c r="D2111" s="54"/>
      <c r="E2111" s="53"/>
      <c r="F2111" s="55"/>
      <c r="G2111" s="53"/>
      <c r="H2111" s="57"/>
      <c r="I2111" s="56"/>
      <c r="J2111" s="56"/>
      <c r="K2111" s="67"/>
      <c r="L2111" s="62">
        <v>2111</v>
      </c>
      <c r="M2111" s="62" t="b">
        <f t="shared" si="32"/>
        <v>1</v>
      </c>
      <c r="N2111" s="63"/>
    </row>
    <row r="2112" spans="1:14" x14ac:dyDescent="0.35">
      <c r="A2112" t="s">
        <v>2215</v>
      </c>
      <c r="B2112" t="s">
        <v>2216</v>
      </c>
      <c r="C2112" s="53"/>
      <c r="D2112" s="54"/>
      <c r="E2112" s="53"/>
      <c r="F2112" s="55"/>
      <c r="G2112" s="53"/>
      <c r="H2112" s="57"/>
      <c r="I2112" s="56"/>
      <c r="J2112" s="56"/>
      <c r="K2112" s="67"/>
      <c r="L2112" s="62">
        <v>2112</v>
      </c>
      <c r="M2112" s="62" t="b">
        <f t="shared" si="32"/>
        <v>1</v>
      </c>
      <c r="N2112" s="63"/>
    </row>
    <row r="2113" spans="1:14" x14ac:dyDescent="0.35">
      <c r="A2113" t="s">
        <v>2217</v>
      </c>
      <c r="B2113" t="s">
        <v>635</v>
      </c>
      <c r="C2113" s="53"/>
      <c r="D2113" s="54"/>
      <c r="E2113" s="53"/>
      <c r="F2113" s="55"/>
      <c r="G2113" s="53"/>
      <c r="H2113" s="57"/>
      <c r="I2113" s="56"/>
      <c r="J2113" s="56"/>
      <c r="K2113" s="67"/>
      <c r="L2113" s="62">
        <v>2113</v>
      </c>
      <c r="M2113" s="62" t="b">
        <f t="shared" si="32"/>
        <v>1</v>
      </c>
      <c r="N2113" s="63"/>
    </row>
    <row r="2114" spans="1:14" x14ac:dyDescent="0.35">
      <c r="A2114" t="s">
        <v>2218</v>
      </c>
      <c r="B2114" t="s">
        <v>2219</v>
      </c>
      <c r="C2114" s="53"/>
      <c r="D2114" s="54"/>
      <c r="E2114" s="53"/>
      <c r="F2114" s="55"/>
      <c r="G2114" s="53"/>
      <c r="H2114" s="57"/>
      <c r="I2114" s="56"/>
      <c r="J2114" s="56"/>
      <c r="K2114" s="67"/>
      <c r="L2114" s="62">
        <v>2114</v>
      </c>
      <c r="M2114" s="62" t="b">
        <f t="shared" si="32"/>
        <v>1</v>
      </c>
      <c r="N2114" s="63"/>
    </row>
    <row r="2115" spans="1:14" x14ac:dyDescent="0.35">
      <c r="A2115" t="s">
        <v>2218</v>
      </c>
      <c r="B2115" t="s">
        <v>2220</v>
      </c>
      <c r="C2115" s="53"/>
      <c r="D2115" s="54"/>
      <c r="E2115" s="53"/>
      <c r="F2115" s="55"/>
      <c r="G2115" s="53"/>
      <c r="H2115" s="57"/>
      <c r="I2115" s="56"/>
      <c r="J2115" s="56"/>
      <c r="K2115" s="67"/>
      <c r="L2115" s="62">
        <v>2115</v>
      </c>
      <c r="M2115" s="62" t="b">
        <f t="shared" ref="M2115:M2178" si="33" xml:space="preserve"> IF(AND(TRUE), TRUE, FALSE)</f>
        <v>1</v>
      </c>
      <c r="N2115" s="63"/>
    </row>
    <row r="2116" spans="1:14" x14ac:dyDescent="0.35">
      <c r="A2116" t="s">
        <v>2221</v>
      </c>
      <c r="B2116" t="s">
        <v>2222</v>
      </c>
      <c r="C2116" s="53"/>
      <c r="D2116" s="54"/>
      <c r="E2116" s="53"/>
      <c r="F2116" s="55"/>
      <c r="G2116" s="53"/>
      <c r="H2116" s="57"/>
      <c r="I2116" s="56"/>
      <c r="J2116" s="56"/>
      <c r="K2116" s="67"/>
      <c r="L2116" s="62">
        <v>2116</v>
      </c>
      <c r="M2116" s="62" t="b">
        <f t="shared" si="33"/>
        <v>1</v>
      </c>
      <c r="N2116" s="63"/>
    </row>
    <row r="2117" spans="1:14" x14ac:dyDescent="0.35">
      <c r="A2117" t="s">
        <v>2221</v>
      </c>
      <c r="B2117" t="s">
        <v>2223</v>
      </c>
      <c r="C2117" s="53"/>
      <c r="D2117" s="54"/>
      <c r="E2117" s="53"/>
      <c r="F2117" s="55"/>
      <c r="G2117" s="53"/>
      <c r="H2117" s="57"/>
      <c r="I2117" s="56"/>
      <c r="J2117" s="56"/>
      <c r="K2117" s="67"/>
      <c r="L2117" s="62">
        <v>2117</v>
      </c>
      <c r="M2117" s="62" t="b">
        <f t="shared" si="33"/>
        <v>1</v>
      </c>
      <c r="N2117" s="63"/>
    </row>
    <row r="2118" spans="1:14" x14ac:dyDescent="0.35">
      <c r="A2118" t="s">
        <v>334</v>
      </c>
      <c r="B2118" t="s">
        <v>333</v>
      </c>
      <c r="C2118" s="53"/>
      <c r="D2118" s="54"/>
      <c r="E2118" s="53"/>
      <c r="F2118" s="55"/>
      <c r="G2118" s="53"/>
      <c r="H2118" s="57"/>
      <c r="I2118" s="56"/>
      <c r="J2118" s="56"/>
      <c r="K2118" s="67"/>
      <c r="L2118" s="62">
        <v>2118</v>
      </c>
      <c r="M2118" s="62" t="b">
        <f t="shared" si="33"/>
        <v>1</v>
      </c>
      <c r="N2118" s="63"/>
    </row>
    <row r="2119" spans="1:14" x14ac:dyDescent="0.35">
      <c r="A2119" t="s">
        <v>2224</v>
      </c>
      <c r="B2119" t="s">
        <v>2225</v>
      </c>
      <c r="C2119" s="53"/>
      <c r="D2119" s="54"/>
      <c r="E2119" s="53"/>
      <c r="F2119" s="55"/>
      <c r="G2119" s="53"/>
      <c r="H2119" s="57"/>
      <c r="I2119" s="56"/>
      <c r="J2119" s="56"/>
      <c r="K2119" s="67"/>
      <c r="L2119" s="62">
        <v>2119</v>
      </c>
      <c r="M2119" s="62" t="b">
        <f t="shared" si="33"/>
        <v>1</v>
      </c>
      <c r="N2119" s="63"/>
    </row>
    <row r="2120" spans="1:14" x14ac:dyDescent="0.35">
      <c r="A2120" t="s">
        <v>2224</v>
      </c>
      <c r="B2120" t="s">
        <v>2226</v>
      </c>
      <c r="C2120" s="53"/>
      <c r="D2120" s="54"/>
      <c r="E2120" s="53"/>
      <c r="F2120" s="55"/>
      <c r="G2120" s="53"/>
      <c r="H2120" s="57"/>
      <c r="I2120" s="56"/>
      <c r="J2120" s="56"/>
      <c r="K2120" s="67"/>
      <c r="L2120" s="62">
        <v>2120</v>
      </c>
      <c r="M2120" s="62" t="b">
        <f t="shared" si="33"/>
        <v>1</v>
      </c>
      <c r="N2120" s="63"/>
    </row>
    <row r="2121" spans="1:14" x14ac:dyDescent="0.35">
      <c r="A2121" t="s">
        <v>2224</v>
      </c>
      <c r="B2121" t="s">
        <v>662</v>
      </c>
      <c r="C2121" s="53"/>
      <c r="D2121" s="54"/>
      <c r="E2121" s="53"/>
      <c r="F2121" s="55"/>
      <c r="G2121" s="53"/>
      <c r="H2121" s="57"/>
      <c r="I2121" s="56"/>
      <c r="J2121" s="56"/>
      <c r="K2121" s="67"/>
      <c r="L2121" s="62">
        <v>2121</v>
      </c>
      <c r="M2121" s="62" t="b">
        <f t="shared" si="33"/>
        <v>1</v>
      </c>
      <c r="N2121" s="63"/>
    </row>
    <row r="2122" spans="1:14" x14ac:dyDescent="0.35">
      <c r="A2122" t="s">
        <v>2224</v>
      </c>
      <c r="B2122" t="s">
        <v>2227</v>
      </c>
      <c r="C2122" s="53"/>
      <c r="D2122" s="54"/>
      <c r="E2122" s="53"/>
      <c r="F2122" s="55"/>
      <c r="G2122" s="53"/>
      <c r="H2122" s="57"/>
      <c r="I2122" s="56"/>
      <c r="J2122" s="56"/>
      <c r="K2122" s="67"/>
      <c r="L2122" s="62">
        <v>2122</v>
      </c>
      <c r="M2122" s="62" t="b">
        <f t="shared" si="33"/>
        <v>1</v>
      </c>
      <c r="N2122" s="63"/>
    </row>
    <row r="2123" spans="1:14" x14ac:dyDescent="0.35">
      <c r="A2123" t="s">
        <v>2224</v>
      </c>
      <c r="B2123" t="s">
        <v>2228</v>
      </c>
      <c r="C2123" s="53"/>
      <c r="D2123" s="54"/>
      <c r="E2123" s="53"/>
      <c r="F2123" s="55"/>
      <c r="G2123" s="53"/>
      <c r="H2123" s="57"/>
      <c r="I2123" s="56"/>
      <c r="J2123" s="56"/>
      <c r="K2123" s="67"/>
      <c r="L2123" s="62">
        <v>2123</v>
      </c>
      <c r="M2123" s="62" t="b">
        <f t="shared" si="33"/>
        <v>1</v>
      </c>
      <c r="N2123" s="63"/>
    </row>
    <row r="2124" spans="1:14" x14ac:dyDescent="0.35">
      <c r="A2124" t="s">
        <v>2224</v>
      </c>
      <c r="B2124" t="s">
        <v>2229</v>
      </c>
      <c r="C2124" s="53"/>
      <c r="D2124" s="54"/>
      <c r="E2124" s="53"/>
      <c r="F2124" s="55"/>
      <c r="G2124" s="53"/>
      <c r="H2124" s="57"/>
      <c r="I2124" s="56"/>
      <c r="J2124" s="56"/>
      <c r="K2124" s="67"/>
      <c r="L2124" s="62">
        <v>2124</v>
      </c>
      <c r="M2124" s="62" t="b">
        <f t="shared" si="33"/>
        <v>1</v>
      </c>
      <c r="N2124" s="63"/>
    </row>
    <row r="2125" spans="1:14" x14ac:dyDescent="0.35">
      <c r="A2125" t="s">
        <v>333</v>
      </c>
      <c r="B2125" t="s">
        <v>334</v>
      </c>
      <c r="C2125" s="53"/>
      <c r="D2125" s="54"/>
      <c r="E2125" s="53"/>
      <c r="F2125" s="55"/>
      <c r="G2125" s="53"/>
      <c r="H2125" s="57"/>
      <c r="I2125" s="56"/>
      <c r="J2125" s="56"/>
      <c r="K2125" s="67"/>
      <c r="L2125" s="62">
        <v>2125</v>
      </c>
      <c r="M2125" s="62" t="b">
        <f t="shared" si="33"/>
        <v>1</v>
      </c>
      <c r="N2125" s="63"/>
    </row>
    <row r="2126" spans="1:14" x14ac:dyDescent="0.35">
      <c r="A2126" t="s">
        <v>2230</v>
      </c>
      <c r="B2126" t="s">
        <v>527</v>
      </c>
      <c r="C2126" s="53"/>
      <c r="D2126" s="54"/>
      <c r="E2126" s="53"/>
      <c r="F2126" s="55"/>
      <c r="G2126" s="53"/>
      <c r="H2126" s="57"/>
      <c r="I2126" s="56"/>
      <c r="J2126" s="56"/>
      <c r="K2126" s="67"/>
      <c r="L2126" s="62">
        <v>2126</v>
      </c>
      <c r="M2126" s="62" t="b">
        <f t="shared" si="33"/>
        <v>1</v>
      </c>
      <c r="N2126" s="63"/>
    </row>
    <row r="2127" spans="1:14" x14ac:dyDescent="0.35">
      <c r="A2127" t="s">
        <v>2230</v>
      </c>
      <c r="B2127" t="s">
        <v>527</v>
      </c>
      <c r="C2127" s="53"/>
      <c r="D2127" s="54"/>
      <c r="E2127" s="53"/>
      <c r="F2127" s="55"/>
      <c r="G2127" s="53"/>
      <c r="H2127" s="57"/>
      <c r="I2127" s="56"/>
      <c r="J2127" s="56"/>
      <c r="K2127" s="67"/>
      <c r="L2127" s="62">
        <v>2127</v>
      </c>
      <c r="M2127" s="62" t="b">
        <f t="shared" si="33"/>
        <v>1</v>
      </c>
      <c r="N2127" s="63"/>
    </row>
    <row r="2128" spans="1:14" x14ac:dyDescent="0.35">
      <c r="A2128" t="s">
        <v>2231</v>
      </c>
      <c r="B2128" t="s">
        <v>259</v>
      </c>
      <c r="C2128" s="53"/>
      <c r="D2128" s="54"/>
      <c r="E2128" s="53"/>
      <c r="F2128" s="55"/>
      <c r="G2128" s="53"/>
      <c r="H2128" s="57"/>
      <c r="I2128" s="56"/>
      <c r="J2128" s="56"/>
      <c r="K2128" s="67"/>
      <c r="L2128" s="62">
        <v>2128</v>
      </c>
      <c r="M2128" s="62" t="b">
        <f t="shared" si="33"/>
        <v>1</v>
      </c>
      <c r="N2128" s="63"/>
    </row>
    <row r="2129" spans="1:14" x14ac:dyDescent="0.35">
      <c r="A2129" t="s">
        <v>2232</v>
      </c>
      <c r="B2129" t="s">
        <v>2233</v>
      </c>
      <c r="C2129" s="53"/>
      <c r="D2129" s="54"/>
      <c r="E2129" s="53"/>
      <c r="F2129" s="55"/>
      <c r="G2129" s="53"/>
      <c r="H2129" s="57"/>
      <c r="I2129" s="56"/>
      <c r="J2129" s="56"/>
      <c r="K2129" s="67"/>
      <c r="L2129" s="62">
        <v>2129</v>
      </c>
      <c r="M2129" s="62" t="b">
        <f t="shared" si="33"/>
        <v>1</v>
      </c>
      <c r="N2129" s="63"/>
    </row>
    <row r="2130" spans="1:14" x14ac:dyDescent="0.35">
      <c r="A2130" t="s">
        <v>2232</v>
      </c>
      <c r="B2130" t="s">
        <v>2234</v>
      </c>
      <c r="C2130" s="53"/>
      <c r="D2130" s="54"/>
      <c r="E2130" s="53"/>
      <c r="F2130" s="55"/>
      <c r="G2130" s="53"/>
      <c r="H2130" s="57"/>
      <c r="I2130" s="56"/>
      <c r="J2130" s="56"/>
      <c r="K2130" s="67"/>
      <c r="L2130" s="62">
        <v>2130</v>
      </c>
      <c r="M2130" s="62" t="b">
        <f t="shared" si="33"/>
        <v>1</v>
      </c>
      <c r="N2130" s="63"/>
    </row>
    <row r="2131" spans="1:14" x14ac:dyDescent="0.35">
      <c r="A2131" t="s">
        <v>2232</v>
      </c>
      <c r="B2131" t="s">
        <v>2235</v>
      </c>
      <c r="C2131" s="53"/>
      <c r="D2131" s="54"/>
      <c r="E2131" s="53"/>
      <c r="F2131" s="55"/>
      <c r="G2131" s="53"/>
      <c r="H2131" s="57"/>
      <c r="I2131" s="56"/>
      <c r="J2131" s="56"/>
      <c r="K2131" s="67"/>
      <c r="L2131" s="62">
        <v>2131</v>
      </c>
      <c r="M2131" s="62" t="b">
        <f t="shared" si="33"/>
        <v>1</v>
      </c>
      <c r="N2131" s="63"/>
    </row>
    <row r="2132" spans="1:14" x14ac:dyDescent="0.35">
      <c r="A2132" t="s">
        <v>2232</v>
      </c>
      <c r="B2132" t="s">
        <v>1456</v>
      </c>
      <c r="C2132" s="53"/>
      <c r="D2132" s="54"/>
      <c r="E2132" s="53"/>
      <c r="F2132" s="55"/>
      <c r="G2132" s="53"/>
      <c r="H2132" s="57"/>
      <c r="I2132" s="56"/>
      <c r="J2132" s="56"/>
      <c r="K2132" s="67"/>
      <c r="L2132" s="62">
        <v>2132</v>
      </c>
      <c r="M2132" s="62" t="b">
        <f t="shared" si="33"/>
        <v>1</v>
      </c>
      <c r="N2132" s="63"/>
    </row>
    <row r="2133" spans="1:14" x14ac:dyDescent="0.35">
      <c r="A2133" t="s">
        <v>2232</v>
      </c>
      <c r="B2133" t="s">
        <v>259</v>
      </c>
      <c r="C2133" s="53"/>
      <c r="D2133" s="54"/>
      <c r="E2133" s="53"/>
      <c r="F2133" s="55"/>
      <c r="G2133" s="53"/>
      <c r="H2133" s="57"/>
      <c r="I2133" s="56"/>
      <c r="J2133" s="56"/>
      <c r="K2133" s="67"/>
      <c r="L2133" s="62">
        <v>2133</v>
      </c>
      <c r="M2133" s="62" t="b">
        <f t="shared" si="33"/>
        <v>1</v>
      </c>
      <c r="N2133" s="63"/>
    </row>
    <row r="2134" spans="1:14" x14ac:dyDescent="0.35">
      <c r="A2134" t="s">
        <v>2232</v>
      </c>
      <c r="B2134" t="s">
        <v>2236</v>
      </c>
      <c r="C2134" s="53"/>
      <c r="D2134" s="54"/>
      <c r="E2134" s="53"/>
      <c r="F2134" s="55"/>
      <c r="G2134" s="53"/>
      <c r="H2134" s="57"/>
      <c r="I2134" s="56"/>
      <c r="J2134" s="56"/>
      <c r="K2134" s="67"/>
      <c r="L2134" s="62">
        <v>2134</v>
      </c>
      <c r="M2134" s="62" t="b">
        <f t="shared" si="33"/>
        <v>1</v>
      </c>
      <c r="N2134" s="63"/>
    </row>
    <row r="2135" spans="1:14" x14ac:dyDescent="0.35">
      <c r="A2135" t="s">
        <v>2232</v>
      </c>
      <c r="B2135" t="s">
        <v>2237</v>
      </c>
      <c r="C2135" s="53"/>
      <c r="D2135" s="54"/>
      <c r="E2135" s="53"/>
      <c r="F2135" s="55"/>
      <c r="G2135" s="53"/>
      <c r="H2135" s="57"/>
      <c r="I2135" s="56"/>
      <c r="J2135" s="56"/>
      <c r="K2135" s="67"/>
      <c r="L2135" s="62">
        <v>2135</v>
      </c>
      <c r="M2135" s="62" t="b">
        <f t="shared" si="33"/>
        <v>1</v>
      </c>
      <c r="N2135" s="63"/>
    </row>
    <row r="2136" spans="1:14" x14ac:dyDescent="0.35">
      <c r="A2136" t="s">
        <v>2232</v>
      </c>
      <c r="B2136" t="s">
        <v>2238</v>
      </c>
      <c r="C2136" s="53"/>
      <c r="D2136" s="54"/>
      <c r="E2136" s="53"/>
      <c r="F2136" s="55"/>
      <c r="G2136" s="53"/>
      <c r="H2136" s="57"/>
      <c r="I2136" s="56"/>
      <c r="J2136" s="56"/>
      <c r="K2136" s="67"/>
      <c r="L2136" s="62">
        <v>2136</v>
      </c>
      <c r="M2136" s="62" t="b">
        <f t="shared" si="33"/>
        <v>1</v>
      </c>
      <c r="N2136" s="63"/>
    </row>
    <row r="2137" spans="1:14" x14ac:dyDescent="0.35">
      <c r="A2137" t="s">
        <v>2232</v>
      </c>
      <c r="B2137" t="s">
        <v>2239</v>
      </c>
      <c r="C2137" s="53"/>
      <c r="D2137" s="54"/>
      <c r="E2137" s="53"/>
      <c r="F2137" s="55"/>
      <c r="G2137" s="53"/>
      <c r="H2137" s="57"/>
      <c r="I2137" s="56"/>
      <c r="J2137" s="56"/>
      <c r="K2137" s="67"/>
      <c r="L2137" s="62">
        <v>2137</v>
      </c>
      <c r="M2137" s="62" t="b">
        <f t="shared" si="33"/>
        <v>1</v>
      </c>
      <c r="N2137" s="63"/>
    </row>
    <row r="2138" spans="1:14" x14ac:dyDescent="0.35">
      <c r="A2138" t="s">
        <v>2232</v>
      </c>
      <c r="B2138" t="s">
        <v>2240</v>
      </c>
      <c r="C2138" s="53"/>
      <c r="D2138" s="54"/>
      <c r="E2138" s="53"/>
      <c r="F2138" s="55"/>
      <c r="G2138" s="53"/>
      <c r="H2138" s="57"/>
      <c r="I2138" s="56"/>
      <c r="J2138" s="56"/>
      <c r="K2138" s="67"/>
      <c r="L2138" s="62">
        <v>2138</v>
      </c>
      <c r="M2138" s="62" t="b">
        <f t="shared" si="33"/>
        <v>1</v>
      </c>
      <c r="N2138" s="63"/>
    </row>
    <row r="2139" spans="1:14" x14ac:dyDescent="0.35">
      <c r="A2139" t="s">
        <v>2232</v>
      </c>
      <c r="B2139" t="s">
        <v>2241</v>
      </c>
      <c r="C2139" s="53"/>
      <c r="D2139" s="54"/>
      <c r="E2139" s="53"/>
      <c r="F2139" s="55"/>
      <c r="G2139" s="53"/>
      <c r="H2139" s="57"/>
      <c r="I2139" s="56"/>
      <c r="J2139" s="56"/>
      <c r="K2139" s="67"/>
      <c r="L2139" s="62">
        <v>2139</v>
      </c>
      <c r="M2139" s="62" t="b">
        <f t="shared" si="33"/>
        <v>1</v>
      </c>
      <c r="N2139" s="63"/>
    </row>
    <row r="2140" spans="1:14" x14ac:dyDescent="0.35">
      <c r="A2140" t="s">
        <v>2232</v>
      </c>
      <c r="B2140" t="s">
        <v>2242</v>
      </c>
      <c r="C2140" s="53"/>
      <c r="D2140" s="54"/>
      <c r="E2140" s="53"/>
      <c r="F2140" s="55"/>
      <c r="G2140" s="53"/>
      <c r="H2140" s="57"/>
      <c r="I2140" s="56"/>
      <c r="J2140" s="56"/>
      <c r="K2140" s="67"/>
      <c r="L2140" s="62">
        <v>2140</v>
      </c>
      <c r="M2140" s="62" t="b">
        <f t="shared" si="33"/>
        <v>1</v>
      </c>
      <c r="N2140" s="63"/>
    </row>
    <row r="2141" spans="1:14" x14ac:dyDescent="0.35">
      <c r="A2141" t="s">
        <v>2232</v>
      </c>
      <c r="B2141" t="s">
        <v>2243</v>
      </c>
      <c r="C2141" s="53"/>
      <c r="D2141" s="54"/>
      <c r="E2141" s="53"/>
      <c r="F2141" s="55"/>
      <c r="G2141" s="53"/>
      <c r="H2141" s="57"/>
      <c r="I2141" s="56"/>
      <c r="J2141" s="56"/>
      <c r="K2141" s="67"/>
      <c r="L2141" s="62">
        <v>2141</v>
      </c>
      <c r="M2141" s="62" t="b">
        <f t="shared" si="33"/>
        <v>1</v>
      </c>
      <c r="N2141" s="63"/>
    </row>
    <row r="2142" spans="1:14" x14ac:dyDescent="0.35">
      <c r="A2142" t="s">
        <v>2232</v>
      </c>
      <c r="B2142" t="s">
        <v>2244</v>
      </c>
      <c r="C2142" s="53"/>
      <c r="D2142" s="54"/>
      <c r="E2142" s="53"/>
      <c r="F2142" s="55"/>
      <c r="G2142" s="53"/>
      <c r="H2142" s="57"/>
      <c r="I2142" s="56"/>
      <c r="J2142" s="56"/>
      <c r="K2142" s="67"/>
      <c r="L2142" s="62">
        <v>2142</v>
      </c>
      <c r="M2142" s="62" t="b">
        <f t="shared" si="33"/>
        <v>1</v>
      </c>
      <c r="N2142" s="63"/>
    </row>
    <row r="2143" spans="1:14" x14ac:dyDescent="0.35">
      <c r="A2143" t="s">
        <v>2232</v>
      </c>
      <c r="B2143" t="s">
        <v>2245</v>
      </c>
      <c r="C2143" s="53"/>
      <c r="D2143" s="54"/>
      <c r="E2143" s="53"/>
      <c r="F2143" s="55"/>
      <c r="G2143" s="53"/>
      <c r="H2143" s="57"/>
      <c r="I2143" s="56"/>
      <c r="J2143" s="56"/>
      <c r="K2143" s="67"/>
      <c r="L2143" s="62">
        <v>2143</v>
      </c>
      <c r="M2143" s="62" t="b">
        <f t="shared" si="33"/>
        <v>1</v>
      </c>
      <c r="N2143" s="63"/>
    </row>
    <row r="2144" spans="1:14" x14ac:dyDescent="0.35">
      <c r="A2144" t="s">
        <v>2232</v>
      </c>
      <c r="B2144" t="s">
        <v>2246</v>
      </c>
      <c r="C2144" s="53"/>
      <c r="D2144" s="54"/>
      <c r="E2144" s="53"/>
      <c r="F2144" s="55"/>
      <c r="G2144" s="53"/>
      <c r="H2144" s="57"/>
      <c r="I2144" s="56"/>
      <c r="J2144" s="56"/>
      <c r="K2144" s="67"/>
      <c r="L2144" s="62">
        <v>2144</v>
      </c>
      <c r="M2144" s="62" t="b">
        <f t="shared" si="33"/>
        <v>1</v>
      </c>
      <c r="N2144" s="63"/>
    </row>
    <row r="2145" spans="1:14" x14ac:dyDescent="0.35">
      <c r="A2145" t="s">
        <v>2232</v>
      </c>
      <c r="B2145" t="s">
        <v>2247</v>
      </c>
      <c r="C2145" s="53"/>
      <c r="D2145" s="54"/>
      <c r="E2145" s="53"/>
      <c r="F2145" s="55"/>
      <c r="G2145" s="53"/>
      <c r="H2145" s="57"/>
      <c r="I2145" s="56"/>
      <c r="J2145" s="56"/>
      <c r="K2145" s="67"/>
      <c r="L2145" s="62">
        <v>2145</v>
      </c>
      <c r="M2145" s="62" t="b">
        <f t="shared" si="33"/>
        <v>1</v>
      </c>
      <c r="N2145" s="63"/>
    </row>
    <row r="2146" spans="1:14" x14ac:dyDescent="0.35">
      <c r="A2146" t="s">
        <v>2232</v>
      </c>
      <c r="B2146" t="s">
        <v>2248</v>
      </c>
      <c r="C2146" s="53"/>
      <c r="D2146" s="54"/>
      <c r="E2146" s="53"/>
      <c r="F2146" s="55"/>
      <c r="G2146" s="53"/>
      <c r="H2146" s="57"/>
      <c r="I2146" s="56"/>
      <c r="J2146" s="56"/>
      <c r="K2146" s="67"/>
      <c r="L2146" s="62">
        <v>2146</v>
      </c>
      <c r="M2146" s="62" t="b">
        <f t="shared" si="33"/>
        <v>1</v>
      </c>
      <c r="N2146" s="63"/>
    </row>
    <row r="2147" spans="1:14" x14ac:dyDescent="0.35">
      <c r="A2147" t="s">
        <v>2232</v>
      </c>
      <c r="B2147" t="s">
        <v>2249</v>
      </c>
      <c r="C2147" s="53"/>
      <c r="D2147" s="54"/>
      <c r="E2147" s="53"/>
      <c r="F2147" s="55"/>
      <c r="G2147" s="53"/>
      <c r="H2147" s="57"/>
      <c r="I2147" s="56"/>
      <c r="J2147" s="56"/>
      <c r="K2147" s="67"/>
      <c r="L2147" s="62">
        <v>2147</v>
      </c>
      <c r="M2147" s="62" t="b">
        <f t="shared" si="33"/>
        <v>1</v>
      </c>
      <c r="N2147" s="63"/>
    </row>
    <row r="2148" spans="1:14" x14ac:dyDescent="0.35">
      <c r="A2148" t="s">
        <v>2232</v>
      </c>
      <c r="B2148" t="s">
        <v>2250</v>
      </c>
      <c r="C2148" s="53"/>
      <c r="D2148" s="54"/>
      <c r="E2148" s="53"/>
      <c r="F2148" s="55"/>
      <c r="G2148" s="53"/>
      <c r="H2148" s="57"/>
      <c r="I2148" s="56"/>
      <c r="J2148" s="56"/>
      <c r="K2148" s="67"/>
      <c r="L2148" s="62">
        <v>2148</v>
      </c>
      <c r="M2148" s="62" t="b">
        <f t="shared" si="33"/>
        <v>1</v>
      </c>
      <c r="N2148" s="63"/>
    </row>
    <row r="2149" spans="1:14" x14ac:dyDescent="0.35">
      <c r="A2149" t="s">
        <v>2232</v>
      </c>
      <c r="B2149" t="s">
        <v>2251</v>
      </c>
      <c r="C2149" s="53"/>
      <c r="D2149" s="54"/>
      <c r="E2149" s="53"/>
      <c r="F2149" s="55"/>
      <c r="G2149" s="53"/>
      <c r="H2149" s="57"/>
      <c r="I2149" s="56"/>
      <c r="J2149" s="56"/>
      <c r="K2149" s="67"/>
      <c r="L2149" s="62">
        <v>2149</v>
      </c>
      <c r="M2149" s="62" t="b">
        <f t="shared" si="33"/>
        <v>1</v>
      </c>
      <c r="N2149" s="63"/>
    </row>
    <row r="2150" spans="1:14" x14ac:dyDescent="0.35">
      <c r="A2150" t="s">
        <v>2232</v>
      </c>
      <c r="B2150" t="s">
        <v>2252</v>
      </c>
      <c r="C2150" s="53"/>
      <c r="D2150" s="54"/>
      <c r="E2150" s="53"/>
      <c r="F2150" s="55"/>
      <c r="G2150" s="53"/>
      <c r="H2150" s="57"/>
      <c r="I2150" s="56"/>
      <c r="J2150" s="56"/>
      <c r="K2150" s="67"/>
      <c r="L2150" s="62">
        <v>2150</v>
      </c>
      <c r="M2150" s="62" t="b">
        <f t="shared" si="33"/>
        <v>1</v>
      </c>
      <c r="N2150" s="63"/>
    </row>
    <row r="2151" spans="1:14" x14ac:dyDescent="0.35">
      <c r="A2151" t="s">
        <v>2232</v>
      </c>
      <c r="B2151" t="s">
        <v>2253</v>
      </c>
      <c r="C2151" s="53"/>
      <c r="D2151" s="54"/>
      <c r="E2151" s="53"/>
      <c r="F2151" s="55"/>
      <c r="G2151" s="53"/>
      <c r="H2151" s="57"/>
      <c r="I2151" s="56"/>
      <c r="J2151" s="56"/>
      <c r="K2151" s="67"/>
      <c r="L2151" s="62">
        <v>2151</v>
      </c>
      <c r="M2151" s="62" t="b">
        <f t="shared" si="33"/>
        <v>1</v>
      </c>
      <c r="N2151" s="63"/>
    </row>
    <row r="2152" spans="1:14" x14ac:dyDescent="0.35">
      <c r="A2152" t="s">
        <v>2232</v>
      </c>
      <c r="B2152" t="s">
        <v>2254</v>
      </c>
      <c r="C2152" s="53"/>
      <c r="D2152" s="54"/>
      <c r="E2152" s="53"/>
      <c r="F2152" s="55"/>
      <c r="G2152" s="53"/>
      <c r="H2152" s="57"/>
      <c r="I2152" s="56"/>
      <c r="J2152" s="56"/>
      <c r="K2152" s="67"/>
      <c r="L2152" s="62">
        <v>2152</v>
      </c>
      <c r="M2152" s="62" t="b">
        <f t="shared" si="33"/>
        <v>1</v>
      </c>
      <c r="N2152" s="63"/>
    </row>
    <row r="2153" spans="1:14" x14ac:dyDescent="0.35">
      <c r="A2153" t="s">
        <v>2232</v>
      </c>
      <c r="B2153" t="s">
        <v>2255</v>
      </c>
      <c r="C2153" s="53"/>
      <c r="D2153" s="54"/>
      <c r="E2153" s="53"/>
      <c r="F2153" s="55"/>
      <c r="G2153" s="53"/>
      <c r="H2153" s="57"/>
      <c r="I2153" s="56"/>
      <c r="J2153" s="56"/>
      <c r="K2153" s="67"/>
      <c r="L2153" s="62">
        <v>2153</v>
      </c>
      <c r="M2153" s="62" t="b">
        <f t="shared" si="33"/>
        <v>1</v>
      </c>
      <c r="N2153" s="63"/>
    </row>
    <row r="2154" spans="1:14" x14ac:dyDescent="0.35">
      <c r="A2154" t="s">
        <v>2232</v>
      </c>
      <c r="B2154" t="s">
        <v>2256</v>
      </c>
      <c r="C2154" s="53"/>
      <c r="D2154" s="54"/>
      <c r="E2154" s="53"/>
      <c r="F2154" s="55"/>
      <c r="G2154" s="53"/>
      <c r="H2154" s="57"/>
      <c r="I2154" s="56"/>
      <c r="J2154" s="56"/>
      <c r="K2154" s="67"/>
      <c r="L2154" s="62">
        <v>2154</v>
      </c>
      <c r="M2154" s="62" t="b">
        <f t="shared" si="33"/>
        <v>1</v>
      </c>
      <c r="N2154" s="63"/>
    </row>
    <row r="2155" spans="1:14" x14ac:dyDescent="0.35">
      <c r="A2155" t="s">
        <v>2232</v>
      </c>
      <c r="B2155" t="s">
        <v>2257</v>
      </c>
      <c r="C2155" s="53"/>
      <c r="D2155" s="54"/>
      <c r="E2155" s="53"/>
      <c r="F2155" s="55"/>
      <c r="G2155" s="53"/>
      <c r="H2155" s="57"/>
      <c r="I2155" s="56"/>
      <c r="J2155" s="56"/>
      <c r="K2155" s="67"/>
      <c r="L2155" s="62">
        <v>2155</v>
      </c>
      <c r="M2155" s="62" t="b">
        <f t="shared" si="33"/>
        <v>1</v>
      </c>
      <c r="N2155" s="63"/>
    </row>
    <row r="2156" spans="1:14" x14ac:dyDescent="0.35">
      <c r="A2156" t="s">
        <v>2232</v>
      </c>
      <c r="B2156" t="s">
        <v>2258</v>
      </c>
      <c r="C2156" s="53"/>
      <c r="D2156" s="54"/>
      <c r="E2156" s="53"/>
      <c r="F2156" s="55"/>
      <c r="G2156" s="53"/>
      <c r="H2156" s="57"/>
      <c r="I2156" s="56"/>
      <c r="J2156" s="56"/>
      <c r="K2156" s="67"/>
      <c r="L2156" s="62">
        <v>2156</v>
      </c>
      <c r="M2156" s="62" t="b">
        <f t="shared" si="33"/>
        <v>1</v>
      </c>
      <c r="N2156" s="63"/>
    </row>
    <row r="2157" spans="1:14" x14ac:dyDescent="0.35">
      <c r="A2157" t="s">
        <v>2232</v>
      </c>
      <c r="B2157" t="s">
        <v>2259</v>
      </c>
      <c r="C2157" s="53"/>
      <c r="D2157" s="54"/>
      <c r="E2157" s="53"/>
      <c r="F2157" s="55"/>
      <c r="G2157" s="53"/>
      <c r="H2157" s="57"/>
      <c r="I2157" s="56"/>
      <c r="J2157" s="56"/>
      <c r="K2157" s="67"/>
      <c r="L2157" s="62">
        <v>2157</v>
      </c>
      <c r="M2157" s="62" t="b">
        <f t="shared" si="33"/>
        <v>1</v>
      </c>
      <c r="N2157" s="63"/>
    </row>
    <row r="2158" spans="1:14" x14ac:dyDescent="0.35">
      <c r="A2158" t="s">
        <v>2232</v>
      </c>
      <c r="B2158" t="s">
        <v>2260</v>
      </c>
      <c r="C2158" s="53"/>
      <c r="D2158" s="54"/>
      <c r="E2158" s="53"/>
      <c r="F2158" s="55"/>
      <c r="G2158" s="53"/>
      <c r="H2158" s="57"/>
      <c r="I2158" s="56"/>
      <c r="J2158" s="56"/>
      <c r="K2158" s="67"/>
      <c r="L2158" s="62">
        <v>2158</v>
      </c>
      <c r="M2158" s="62" t="b">
        <f t="shared" si="33"/>
        <v>1</v>
      </c>
      <c r="N2158" s="63"/>
    </row>
    <row r="2159" spans="1:14" x14ac:dyDescent="0.35">
      <c r="A2159" t="s">
        <v>2232</v>
      </c>
      <c r="B2159" t="s">
        <v>2261</v>
      </c>
      <c r="C2159" s="53"/>
      <c r="D2159" s="54"/>
      <c r="E2159" s="53"/>
      <c r="F2159" s="55"/>
      <c r="G2159" s="53"/>
      <c r="H2159" s="57"/>
      <c r="I2159" s="56"/>
      <c r="J2159" s="56"/>
      <c r="K2159" s="67"/>
      <c r="L2159" s="62">
        <v>2159</v>
      </c>
      <c r="M2159" s="62" t="b">
        <f t="shared" si="33"/>
        <v>1</v>
      </c>
      <c r="N2159" s="63"/>
    </row>
    <row r="2160" spans="1:14" x14ac:dyDescent="0.35">
      <c r="A2160" t="s">
        <v>2232</v>
      </c>
      <c r="B2160" t="s">
        <v>2262</v>
      </c>
      <c r="C2160" s="53"/>
      <c r="D2160" s="54"/>
      <c r="E2160" s="53"/>
      <c r="F2160" s="55"/>
      <c r="G2160" s="53"/>
      <c r="H2160" s="57"/>
      <c r="I2160" s="56"/>
      <c r="J2160" s="56"/>
      <c r="K2160" s="67"/>
      <c r="L2160" s="62">
        <v>2160</v>
      </c>
      <c r="M2160" s="62" t="b">
        <f t="shared" si="33"/>
        <v>1</v>
      </c>
      <c r="N2160" s="63"/>
    </row>
    <row r="2161" spans="1:14" x14ac:dyDescent="0.35">
      <c r="A2161" t="s">
        <v>2232</v>
      </c>
      <c r="B2161" t="s">
        <v>2263</v>
      </c>
      <c r="C2161" s="53"/>
      <c r="D2161" s="54"/>
      <c r="E2161" s="53"/>
      <c r="F2161" s="55"/>
      <c r="G2161" s="53"/>
      <c r="H2161" s="57"/>
      <c r="I2161" s="56"/>
      <c r="J2161" s="56"/>
      <c r="K2161" s="67"/>
      <c r="L2161" s="62">
        <v>2161</v>
      </c>
      <c r="M2161" s="62" t="b">
        <f t="shared" si="33"/>
        <v>1</v>
      </c>
      <c r="N2161" s="63"/>
    </row>
    <row r="2162" spans="1:14" x14ac:dyDescent="0.35">
      <c r="A2162" t="s">
        <v>2232</v>
      </c>
      <c r="B2162" t="s">
        <v>2264</v>
      </c>
      <c r="C2162" s="53"/>
      <c r="D2162" s="54"/>
      <c r="E2162" s="53"/>
      <c r="F2162" s="55"/>
      <c r="G2162" s="53"/>
      <c r="H2162" s="57"/>
      <c r="I2162" s="56"/>
      <c r="J2162" s="56"/>
      <c r="K2162" s="67"/>
      <c r="L2162" s="62">
        <v>2162</v>
      </c>
      <c r="M2162" s="62" t="b">
        <f t="shared" si="33"/>
        <v>1</v>
      </c>
      <c r="N2162" s="63"/>
    </row>
    <row r="2163" spans="1:14" x14ac:dyDescent="0.35">
      <c r="A2163" t="s">
        <v>2232</v>
      </c>
      <c r="B2163" t="s">
        <v>2265</v>
      </c>
      <c r="C2163" s="53"/>
      <c r="D2163" s="54"/>
      <c r="E2163" s="53"/>
      <c r="F2163" s="55"/>
      <c r="G2163" s="53"/>
      <c r="H2163" s="57"/>
      <c r="I2163" s="56"/>
      <c r="J2163" s="56"/>
      <c r="K2163" s="67"/>
      <c r="L2163" s="62">
        <v>2163</v>
      </c>
      <c r="M2163" s="62" t="b">
        <f t="shared" si="33"/>
        <v>1</v>
      </c>
      <c r="N2163" s="63"/>
    </row>
    <row r="2164" spans="1:14" x14ac:dyDescent="0.35">
      <c r="A2164" t="s">
        <v>2232</v>
      </c>
      <c r="B2164" t="s">
        <v>2266</v>
      </c>
      <c r="C2164" s="53"/>
      <c r="D2164" s="54"/>
      <c r="E2164" s="53"/>
      <c r="F2164" s="55"/>
      <c r="G2164" s="53"/>
      <c r="H2164" s="57"/>
      <c r="I2164" s="56"/>
      <c r="J2164" s="56"/>
      <c r="K2164" s="67"/>
      <c r="L2164" s="62">
        <v>2164</v>
      </c>
      <c r="M2164" s="62" t="b">
        <f t="shared" si="33"/>
        <v>1</v>
      </c>
      <c r="N2164" s="63"/>
    </row>
    <row r="2165" spans="1:14" x14ac:dyDescent="0.35">
      <c r="A2165" t="s">
        <v>2232</v>
      </c>
      <c r="B2165" t="s">
        <v>2267</v>
      </c>
      <c r="C2165" s="53"/>
      <c r="D2165" s="54"/>
      <c r="E2165" s="53"/>
      <c r="F2165" s="55"/>
      <c r="G2165" s="53"/>
      <c r="H2165" s="57"/>
      <c r="I2165" s="56"/>
      <c r="J2165" s="56"/>
      <c r="K2165" s="67"/>
      <c r="L2165" s="62">
        <v>2165</v>
      </c>
      <c r="M2165" s="62" t="b">
        <f t="shared" si="33"/>
        <v>1</v>
      </c>
      <c r="N2165" s="63"/>
    </row>
    <row r="2166" spans="1:14" x14ac:dyDescent="0.35">
      <c r="A2166" t="s">
        <v>2232</v>
      </c>
      <c r="B2166" t="s">
        <v>2268</v>
      </c>
      <c r="C2166" s="53"/>
      <c r="D2166" s="54"/>
      <c r="E2166" s="53"/>
      <c r="F2166" s="55"/>
      <c r="G2166" s="53"/>
      <c r="H2166" s="57"/>
      <c r="I2166" s="56"/>
      <c r="J2166" s="56"/>
      <c r="K2166" s="67"/>
      <c r="L2166" s="62">
        <v>2166</v>
      </c>
      <c r="M2166" s="62" t="b">
        <f t="shared" si="33"/>
        <v>1</v>
      </c>
      <c r="N2166" s="63"/>
    </row>
    <row r="2167" spans="1:14" x14ac:dyDescent="0.35">
      <c r="A2167" t="s">
        <v>2232</v>
      </c>
      <c r="B2167" t="s">
        <v>2269</v>
      </c>
      <c r="C2167" s="53"/>
      <c r="D2167" s="54"/>
      <c r="E2167" s="53"/>
      <c r="F2167" s="55"/>
      <c r="G2167" s="53"/>
      <c r="H2167" s="57"/>
      <c r="I2167" s="56"/>
      <c r="J2167" s="56"/>
      <c r="K2167" s="67"/>
      <c r="L2167" s="62">
        <v>2167</v>
      </c>
      <c r="M2167" s="62" t="b">
        <f t="shared" si="33"/>
        <v>1</v>
      </c>
      <c r="N2167" s="63"/>
    </row>
    <row r="2168" spans="1:14" x14ac:dyDescent="0.35">
      <c r="A2168" t="s">
        <v>2232</v>
      </c>
      <c r="B2168" t="s">
        <v>2270</v>
      </c>
      <c r="C2168" s="53"/>
      <c r="D2168" s="54"/>
      <c r="E2168" s="53"/>
      <c r="F2168" s="55"/>
      <c r="G2168" s="53"/>
      <c r="H2168" s="57"/>
      <c r="I2168" s="56"/>
      <c r="J2168" s="56"/>
      <c r="K2168" s="67"/>
      <c r="L2168" s="62">
        <v>2168</v>
      </c>
      <c r="M2168" s="62" t="b">
        <f t="shared" si="33"/>
        <v>1</v>
      </c>
      <c r="N2168" s="63"/>
    </row>
    <row r="2169" spans="1:14" x14ac:dyDescent="0.35">
      <c r="A2169" t="s">
        <v>2232</v>
      </c>
      <c r="B2169" t="s">
        <v>2271</v>
      </c>
      <c r="C2169" s="53"/>
      <c r="D2169" s="54"/>
      <c r="E2169" s="53"/>
      <c r="F2169" s="55"/>
      <c r="G2169" s="53"/>
      <c r="H2169" s="57"/>
      <c r="I2169" s="56"/>
      <c r="J2169" s="56"/>
      <c r="K2169" s="67"/>
      <c r="L2169" s="62">
        <v>2169</v>
      </c>
      <c r="M2169" s="62" t="b">
        <f t="shared" si="33"/>
        <v>1</v>
      </c>
      <c r="N2169" s="63"/>
    </row>
    <row r="2170" spans="1:14" x14ac:dyDescent="0.35">
      <c r="A2170" t="s">
        <v>2232</v>
      </c>
      <c r="B2170" t="s">
        <v>2272</v>
      </c>
      <c r="C2170" s="53"/>
      <c r="D2170" s="54"/>
      <c r="E2170" s="53"/>
      <c r="F2170" s="55"/>
      <c r="G2170" s="53"/>
      <c r="H2170" s="57"/>
      <c r="I2170" s="56"/>
      <c r="J2170" s="56"/>
      <c r="K2170" s="67"/>
      <c r="L2170" s="62">
        <v>2170</v>
      </c>
      <c r="M2170" s="62" t="b">
        <f t="shared" si="33"/>
        <v>1</v>
      </c>
      <c r="N2170" s="63"/>
    </row>
    <row r="2171" spans="1:14" x14ac:dyDescent="0.35">
      <c r="A2171" t="s">
        <v>2232</v>
      </c>
      <c r="B2171" t="s">
        <v>2273</v>
      </c>
      <c r="C2171" s="53"/>
      <c r="D2171" s="54"/>
      <c r="E2171" s="53"/>
      <c r="F2171" s="55"/>
      <c r="G2171" s="53"/>
      <c r="H2171" s="57"/>
      <c r="I2171" s="56"/>
      <c r="J2171" s="56"/>
      <c r="K2171" s="67"/>
      <c r="L2171" s="62">
        <v>2171</v>
      </c>
      <c r="M2171" s="62" t="b">
        <f t="shared" si="33"/>
        <v>1</v>
      </c>
      <c r="N2171" s="63"/>
    </row>
    <row r="2172" spans="1:14" x14ac:dyDescent="0.35">
      <c r="A2172" t="s">
        <v>2232</v>
      </c>
      <c r="B2172" t="s">
        <v>2274</v>
      </c>
      <c r="C2172" s="53"/>
      <c r="D2172" s="54"/>
      <c r="E2172" s="53"/>
      <c r="F2172" s="55"/>
      <c r="G2172" s="53"/>
      <c r="H2172" s="57"/>
      <c r="I2172" s="56"/>
      <c r="J2172" s="56"/>
      <c r="K2172" s="67"/>
      <c r="L2172" s="62">
        <v>2172</v>
      </c>
      <c r="M2172" s="62" t="b">
        <f t="shared" si="33"/>
        <v>1</v>
      </c>
      <c r="N2172" s="63"/>
    </row>
    <row r="2173" spans="1:14" x14ac:dyDescent="0.35">
      <c r="A2173" t="s">
        <v>2232</v>
      </c>
      <c r="B2173" t="s">
        <v>2275</v>
      </c>
      <c r="C2173" s="53"/>
      <c r="D2173" s="54"/>
      <c r="E2173" s="53"/>
      <c r="F2173" s="55"/>
      <c r="G2173" s="53"/>
      <c r="H2173" s="57"/>
      <c r="I2173" s="56"/>
      <c r="J2173" s="56"/>
      <c r="K2173" s="67"/>
      <c r="L2173" s="62">
        <v>2173</v>
      </c>
      <c r="M2173" s="62" t="b">
        <f t="shared" si="33"/>
        <v>1</v>
      </c>
      <c r="N2173" s="63"/>
    </row>
    <row r="2174" spans="1:14" x14ac:dyDescent="0.35">
      <c r="A2174" t="s">
        <v>2232</v>
      </c>
      <c r="B2174" t="s">
        <v>2276</v>
      </c>
      <c r="C2174" s="53"/>
      <c r="D2174" s="54"/>
      <c r="E2174" s="53"/>
      <c r="F2174" s="55"/>
      <c r="G2174" s="53"/>
      <c r="H2174" s="57"/>
      <c r="I2174" s="56"/>
      <c r="J2174" s="56"/>
      <c r="K2174" s="67"/>
      <c r="L2174" s="62">
        <v>2174</v>
      </c>
      <c r="M2174" s="62" t="b">
        <f t="shared" si="33"/>
        <v>1</v>
      </c>
      <c r="N2174" s="63"/>
    </row>
    <row r="2175" spans="1:14" x14ac:dyDescent="0.35">
      <c r="A2175" t="s">
        <v>2232</v>
      </c>
      <c r="B2175" t="s">
        <v>2277</v>
      </c>
      <c r="C2175" s="53"/>
      <c r="D2175" s="54"/>
      <c r="E2175" s="53"/>
      <c r="F2175" s="55"/>
      <c r="G2175" s="53"/>
      <c r="H2175" s="57"/>
      <c r="I2175" s="56"/>
      <c r="J2175" s="56"/>
      <c r="K2175" s="67"/>
      <c r="L2175" s="62">
        <v>2175</v>
      </c>
      <c r="M2175" s="62" t="b">
        <f t="shared" si="33"/>
        <v>1</v>
      </c>
      <c r="N2175" s="63"/>
    </row>
    <row r="2176" spans="1:14" x14ac:dyDescent="0.35">
      <c r="A2176" t="s">
        <v>2232</v>
      </c>
      <c r="B2176" t="s">
        <v>2278</v>
      </c>
      <c r="C2176" s="53"/>
      <c r="D2176" s="54"/>
      <c r="E2176" s="53"/>
      <c r="F2176" s="55"/>
      <c r="G2176" s="53"/>
      <c r="H2176" s="57"/>
      <c r="I2176" s="56"/>
      <c r="J2176" s="56"/>
      <c r="K2176" s="67"/>
      <c r="L2176" s="62">
        <v>2176</v>
      </c>
      <c r="M2176" s="62" t="b">
        <f t="shared" si="33"/>
        <v>1</v>
      </c>
      <c r="N2176" s="63"/>
    </row>
    <row r="2177" spans="1:14" x14ac:dyDescent="0.35">
      <c r="A2177" t="s">
        <v>2232</v>
      </c>
      <c r="B2177" t="s">
        <v>2279</v>
      </c>
      <c r="C2177" s="53"/>
      <c r="D2177" s="54"/>
      <c r="E2177" s="53"/>
      <c r="F2177" s="55"/>
      <c r="G2177" s="53"/>
      <c r="H2177" s="57"/>
      <c r="I2177" s="56"/>
      <c r="J2177" s="56"/>
      <c r="K2177" s="67"/>
      <c r="L2177" s="62">
        <v>2177</v>
      </c>
      <c r="M2177" s="62" t="b">
        <f t="shared" si="33"/>
        <v>1</v>
      </c>
      <c r="N2177" s="63"/>
    </row>
    <row r="2178" spans="1:14" x14ac:dyDescent="0.35">
      <c r="A2178" t="s">
        <v>2232</v>
      </c>
      <c r="B2178" t="s">
        <v>2280</v>
      </c>
      <c r="C2178" s="53"/>
      <c r="D2178" s="54"/>
      <c r="E2178" s="53"/>
      <c r="F2178" s="55"/>
      <c r="G2178" s="53"/>
      <c r="H2178" s="57"/>
      <c r="I2178" s="56"/>
      <c r="J2178" s="56"/>
      <c r="K2178" s="67"/>
      <c r="L2178" s="62">
        <v>2178</v>
      </c>
      <c r="M2178" s="62" t="b">
        <f t="shared" si="33"/>
        <v>1</v>
      </c>
      <c r="N2178" s="63"/>
    </row>
    <row r="2179" spans="1:14" x14ac:dyDescent="0.35">
      <c r="A2179" t="s">
        <v>2281</v>
      </c>
      <c r="B2179" t="s">
        <v>699</v>
      </c>
      <c r="C2179" s="53"/>
      <c r="D2179" s="54"/>
      <c r="E2179" s="53"/>
      <c r="F2179" s="55"/>
      <c r="G2179" s="53"/>
      <c r="H2179" s="57"/>
      <c r="I2179" s="56"/>
      <c r="J2179" s="56"/>
      <c r="K2179" s="67"/>
      <c r="L2179" s="62">
        <v>2179</v>
      </c>
      <c r="M2179" s="62" t="b">
        <f t="shared" ref="M2179:M2242" si="34" xml:space="preserve"> IF(AND(TRUE), TRUE, FALSE)</f>
        <v>1</v>
      </c>
      <c r="N2179" s="63"/>
    </row>
    <row r="2180" spans="1:14" x14ac:dyDescent="0.35">
      <c r="A2180" t="s">
        <v>2281</v>
      </c>
      <c r="B2180" t="s">
        <v>617</v>
      </c>
      <c r="C2180" s="53"/>
      <c r="D2180" s="54"/>
      <c r="E2180" s="53"/>
      <c r="F2180" s="55"/>
      <c r="G2180" s="53"/>
      <c r="H2180" s="57"/>
      <c r="I2180" s="56"/>
      <c r="J2180" s="56"/>
      <c r="K2180" s="67"/>
      <c r="L2180" s="62">
        <v>2180</v>
      </c>
      <c r="M2180" s="62" t="b">
        <f t="shared" si="34"/>
        <v>1</v>
      </c>
      <c r="N2180" s="63"/>
    </row>
    <row r="2181" spans="1:14" x14ac:dyDescent="0.35">
      <c r="A2181" t="s">
        <v>2281</v>
      </c>
      <c r="B2181" t="s">
        <v>259</v>
      </c>
      <c r="C2181" s="53"/>
      <c r="D2181" s="54"/>
      <c r="E2181" s="53"/>
      <c r="F2181" s="55"/>
      <c r="G2181" s="53"/>
      <c r="H2181" s="57"/>
      <c r="I2181" s="56"/>
      <c r="J2181" s="56"/>
      <c r="K2181" s="67"/>
      <c r="L2181" s="62">
        <v>2181</v>
      </c>
      <c r="M2181" s="62" t="b">
        <f t="shared" si="34"/>
        <v>1</v>
      </c>
      <c r="N2181" s="63"/>
    </row>
    <row r="2182" spans="1:14" x14ac:dyDescent="0.35">
      <c r="A2182" t="s">
        <v>2281</v>
      </c>
      <c r="B2182" t="s">
        <v>808</v>
      </c>
      <c r="C2182" s="53"/>
      <c r="D2182" s="54"/>
      <c r="E2182" s="53"/>
      <c r="F2182" s="55"/>
      <c r="G2182" s="53"/>
      <c r="H2182" s="57"/>
      <c r="I2182" s="56"/>
      <c r="J2182" s="56"/>
      <c r="K2182" s="67"/>
      <c r="L2182" s="62">
        <v>2182</v>
      </c>
      <c r="M2182" s="62" t="b">
        <f t="shared" si="34"/>
        <v>1</v>
      </c>
      <c r="N2182" s="63"/>
    </row>
    <row r="2183" spans="1:14" x14ac:dyDescent="0.35">
      <c r="A2183" t="s">
        <v>2281</v>
      </c>
      <c r="B2183" t="s">
        <v>2282</v>
      </c>
      <c r="C2183" s="53"/>
      <c r="D2183" s="54"/>
      <c r="E2183" s="53"/>
      <c r="F2183" s="55"/>
      <c r="G2183" s="53"/>
      <c r="H2183" s="57"/>
      <c r="I2183" s="56"/>
      <c r="J2183" s="56"/>
      <c r="K2183" s="67"/>
      <c r="L2183" s="62">
        <v>2183</v>
      </c>
      <c r="M2183" s="62" t="b">
        <f t="shared" si="34"/>
        <v>1</v>
      </c>
      <c r="N2183" s="63"/>
    </row>
    <row r="2184" spans="1:14" x14ac:dyDescent="0.35">
      <c r="A2184" t="s">
        <v>2281</v>
      </c>
      <c r="B2184" t="s">
        <v>1321</v>
      </c>
      <c r="C2184" s="53"/>
      <c r="D2184" s="54"/>
      <c r="E2184" s="53"/>
      <c r="F2184" s="55"/>
      <c r="G2184" s="53"/>
      <c r="H2184" s="57"/>
      <c r="I2184" s="56"/>
      <c r="J2184" s="56"/>
      <c r="K2184" s="67"/>
      <c r="L2184" s="62">
        <v>2184</v>
      </c>
      <c r="M2184" s="62" t="b">
        <f t="shared" si="34"/>
        <v>1</v>
      </c>
      <c r="N2184" s="63"/>
    </row>
    <row r="2185" spans="1:14" x14ac:dyDescent="0.35">
      <c r="A2185" t="s">
        <v>2281</v>
      </c>
      <c r="B2185" t="s">
        <v>1949</v>
      </c>
      <c r="C2185" s="53"/>
      <c r="D2185" s="54"/>
      <c r="E2185" s="53"/>
      <c r="F2185" s="55"/>
      <c r="G2185" s="53"/>
      <c r="H2185" s="57"/>
      <c r="I2185" s="56"/>
      <c r="J2185" s="56"/>
      <c r="K2185" s="67"/>
      <c r="L2185" s="62">
        <v>2185</v>
      </c>
      <c r="M2185" s="62" t="b">
        <f t="shared" si="34"/>
        <v>1</v>
      </c>
      <c r="N2185" s="63"/>
    </row>
    <row r="2186" spans="1:14" x14ac:dyDescent="0.35">
      <c r="A2186" t="s">
        <v>2281</v>
      </c>
      <c r="B2186" t="s">
        <v>625</v>
      </c>
      <c r="C2186" s="53"/>
      <c r="D2186" s="54"/>
      <c r="E2186" s="53"/>
      <c r="F2186" s="55"/>
      <c r="G2186" s="53"/>
      <c r="H2186" s="57"/>
      <c r="I2186" s="56"/>
      <c r="J2186" s="56"/>
      <c r="K2186" s="67"/>
      <c r="L2186" s="62">
        <v>2186</v>
      </c>
      <c r="M2186" s="62" t="b">
        <f t="shared" si="34"/>
        <v>1</v>
      </c>
      <c r="N2186" s="63"/>
    </row>
    <row r="2187" spans="1:14" x14ac:dyDescent="0.35">
      <c r="A2187" t="s">
        <v>2281</v>
      </c>
      <c r="B2187" t="s">
        <v>874</v>
      </c>
      <c r="C2187" s="53"/>
      <c r="D2187" s="54"/>
      <c r="E2187" s="53"/>
      <c r="F2187" s="55"/>
      <c r="G2187" s="53"/>
      <c r="H2187" s="57"/>
      <c r="I2187" s="56"/>
      <c r="J2187" s="56"/>
      <c r="K2187" s="67"/>
      <c r="L2187" s="62">
        <v>2187</v>
      </c>
      <c r="M2187" s="62" t="b">
        <f t="shared" si="34"/>
        <v>1</v>
      </c>
      <c r="N2187" s="63"/>
    </row>
    <row r="2188" spans="1:14" x14ac:dyDescent="0.35">
      <c r="A2188" t="s">
        <v>2281</v>
      </c>
      <c r="B2188" t="s">
        <v>206</v>
      </c>
      <c r="C2188" s="53"/>
      <c r="D2188" s="54"/>
      <c r="E2188" s="53"/>
      <c r="F2188" s="55"/>
      <c r="G2188" s="53"/>
      <c r="H2188" s="57"/>
      <c r="I2188" s="56"/>
      <c r="J2188" s="56"/>
      <c r="K2188" s="67"/>
      <c r="L2188" s="62">
        <v>2188</v>
      </c>
      <c r="M2188" s="62" t="b">
        <f t="shared" si="34"/>
        <v>1</v>
      </c>
      <c r="N2188" s="63"/>
    </row>
    <row r="2189" spans="1:14" x14ac:dyDescent="0.35">
      <c r="A2189" t="s">
        <v>2283</v>
      </c>
      <c r="B2189" t="s">
        <v>2284</v>
      </c>
      <c r="C2189" s="53"/>
      <c r="D2189" s="54"/>
      <c r="E2189" s="53"/>
      <c r="F2189" s="55"/>
      <c r="G2189" s="53"/>
      <c r="H2189" s="57"/>
      <c r="I2189" s="56"/>
      <c r="J2189" s="56"/>
      <c r="K2189" s="67"/>
      <c r="L2189" s="62">
        <v>2189</v>
      </c>
      <c r="M2189" s="62" t="b">
        <f t="shared" si="34"/>
        <v>1</v>
      </c>
      <c r="N2189" s="63"/>
    </row>
    <row r="2190" spans="1:14" x14ac:dyDescent="0.35">
      <c r="A2190" t="s">
        <v>2232</v>
      </c>
      <c r="B2190" t="s">
        <v>2285</v>
      </c>
      <c r="C2190" s="53"/>
      <c r="D2190" s="54"/>
      <c r="E2190" s="53"/>
      <c r="F2190" s="55"/>
      <c r="G2190" s="53"/>
      <c r="H2190" s="57"/>
      <c r="I2190" s="56"/>
      <c r="J2190" s="56"/>
      <c r="K2190" s="67"/>
      <c r="L2190" s="62">
        <v>2190</v>
      </c>
      <c r="M2190" s="62" t="b">
        <f t="shared" si="34"/>
        <v>1</v>
      </c>
      <c r="N2190" s="63"/>
    </row>
    <row r="2191" spans="1:14" x14ac:dyDescent="0.35">
      <c r="A2191" t="s">
        <v>2232</v>
      </c>
      <c r="B2191" t="s">
        <v>2286</v>
      </c>
      <c r="C2191" s="53"/>
      <c r="D2191" s="54"/>
      <c r="E2191" s="53"/>
      <c r="F2191" s="55"/>
      <c r="G2191" s="53"/>
      <c r="H2191" s="57"/>
      <c r="I2191" s="56"/>
      <c r="J2191" s="56"/>
      <c r="K2191" s="67"/>
      <c r="L2191" s="62">
        <v>2191</v>
      </c>
      <c r="M2191" s="62" t="b">
        <f t="shared" si="34"/>
        <v>1</v>
      </c>
      <c r="N2191" s="63"/>
    </row>
    <row r="2192" spans="1:14" x14ac:dyDescent="0.35">
      <c r="A2192" t="s">
        <v>2232</v>
      </c>
      <c r="B2192" t="s">
        <v>2287</v>
      </c>
      <c r="C2192" s="53"/>
      <c r="D2192" s="54"/>
      <c r="E2192" s="53"/>
      <c r="F2192" s="55"/>
      <c r="G2192" s="53"/>
      <c r="H2192" s="57"/>
      <c r="I2192" s="56"/>
      <c r="J2192" s="56"/>
      <c r="K2192" s="67"/>
      <c r="L2192" s="62">
        <v>2192</v>
      </c>
      <c r="M2192" s="62" t="b">
        <f t="shared" si="34"/>
        <v>1</v>
      </c>
      <c r="N2192" s="63"/>
    </row>
    <row r="2193" spans="1:14" x14ac:dyDescent="0.35">
      <c r="A2193" t="s">
        <v>2232</v>
      </c>
      <c r="B2193" t="s">
        <v>2272</v>
      </c>
      <c r="C2193" s="53"/>
      <c r="D2193" s="54"/>
      <c r="E2193" s="53"/>
      <c r="F2193" s="55"/>
      <c r="G2193" s="53"/>
      <c r="H2193" s="57"/>
      <c r="I2193" s="56"/>
      <c r="J2193" s="56"/>
      <c r="K2193" s="67"/>
      <c r="L2193" s="62">
        <v>2193</v>
      </c>
      <c r="M2193" s="62" t="b">
        <f t="shared" si="34"/>
        <v>1</v>
      </c>
      <c r="N2193" s="63"/>
    </row>
    <row r="2194" spans="1:14" x14ac:dyDescent="0.35">
      <c r="A2194" t="s">
        <v>2232</v>
      </c>
      <c r="B2194" t="s">
        <v>2288</v>
      </c>
      <c r="C2194" s="53"/>
      <c r="D2194" s="54"/>
      <c r="E2194" s="53"/>
      <c r="F2194" s="55"/>
      <c r="G2194" s="53"/>
      <c r="H2194" s="57"/>
      <c r="I2194" s="56"/>
      <c r="J2194" s="56"/>
      <c r="K2194" s="67"/>
      <c r="L2194" s="62">
        <v>2194</v>
      </c>
      <c r="M2194" s="62" t="b">
        <f t="shared" si="34"/>
        <v>1</v>
      </c>
      <c r="N2194" s="63"/>
    </row>
    <row r="2195" spans="1:14" x14ac:dyDescent="0.35">
      <c r="A2195" t="s">
        <v>2232</v>
      </c>
      <c r="B2195" t="s">
        <v>2289</v>
      </c>
      <c r="C2195" s="53"/>
      <c r="D2195" s="54"/>
      <c r="E2195" s="53"/>
      <c r="F2195" s="55"/>
      <c r="G2195" s="53"/>
      <c r="H2195" s="57"/>
      <c r="I2195" s="56"/>
      <c r="J2195" s="56"/>
      <c r="K2195" s="67"/>
      <c r="L2195" s="62">
        <v>2195</v>
      </c>
      <c r="M2195" s="62" t="b">
        <f t="shared" si="34"/>
        <v>1</v>
      </c>
      <c r="N2195" s="63"/>
    </row>
    <row r="2196" spans="1:14" x14ac:dyDescent="0.35">
      <c r="A2196" t="s">
        <v>2232</v>
      </c>
      <c r="B2196" t="s">
        <v>2290</v>
      </c>
      <c r="C2196" s="53"/>
      <c r="D2196" s="54"/>
      <c r="E2196" s="53"/>
      <c r="F2196" s="55"/>
      <c r="G2196" s="53"/>
      <c r="H2196" s="57"/>
      <c r="I2196" s="56"/>
      <c r="J2196" s="56"/>
      <c r="K2196" s="67"/>
      <c r="L2196" s="62">
        <v>2196</v>
      </c>
      <c r="M2196" s="62" t="b">
        <f t="shared" si="34"/>
        <v>1</v>
      </c>
      <c r="N2196" s="63"/>
    </row>
    <row r="2197" spans="1:14" x14ac:dyDescent="0.35">
      <c r="A2197" t="s">
        <v>2232</v>
      </c>
      <c r="B2197" t="s">
        <v>2291</v>
      </c>
      <c r="C2197" s="53"/>
      <c r="D2197" s="54"/>
      <c r="E2197" s="53"/>
      <c r="F2197" s="55"/>
      <c r="G2197" s="53"/>
      <c r="H2197" s="57"/>
      <c r="I2197" s="56"/>
      <c r="J2197" s="56"/>
      <c r="K2197" s="67"/>
      <c r="L2197" s="62">
        <v>2197</v>
      </c>
      <c r="M2197" s="62" t="b">
        <f t="shared" si="34"/>
        <v>1</v>
      </c>
      <c r="N2197" s="63"/>
    </row>
    <row r="2198" spans="1:14" x14ac:dyDescent="0.35">
      <c r="A2198" t="s">
        <v>2232</v>
      </c>
      <c r="B2198" t="s">
        <v>2292</v>
      </c>
      <c r="C2198" s="53"/>
      <c r="D2198" s="54"/>
      <c r="E2198" s="53"/>
      <c r="F2198" s="55"/>
      <c r="G2198" s="53"/>
      <c r="H2198" s="57"/>
      <c r="I2198" s="56"/>
      <c r="J2198" s="56"/>
      <c r="K2198" s="67"/>
      <c r="L2198" s="62">
        <v>2198</v>
      </c>
      <c r="M2198" s="62" t="b">
        <f t="shared" si="34"/>
        <v>1</v>
      </c>
      <c r="N2198" s="63"/>
    </row>
    <row r="2199" spans="1:14" x14ac:dyDescent="0.35">
      <c r="A2199" t="s">
        <v>2232</v>
      </c>
      <c r="B2199" t="s">
        <v>2293</v>
      </c>
      <c r="C2199" s="53"/>
      <c r="D2199" s="54"/>
      <c r="E2199" s="53"/>
      <c r="F2199" s="55"/>
      <c r="G2199" s="53"/>
      <c r="H2199" s="57"/>
      <c r="I2199" s="56"/>
      <c r="J2199" s="56"/>
      <c r="K2199" s="67"/>
      <c r="L2199" s="62">
        <v>2199</v>
      </c>
      <c r="M2199" s="62" t="b">
        <f t="shared" si="34"/>
        <v>1</v>
      </c>
      <c r="N2199" s="63"/>
    </row>
    <row r="2200" spans="1:14" x14ac:dyDescent="0.35">
      <c r="A2200" t="s">
        <v>2232</v>
      </c>
      <c r="B2200" t="s">
        <v>2294</v>
      </c>
      <c r="C2200" s="53"/>
      <c r="D2200" s="54"/>
      <c r="E2200" s="53"/>
      <c r="F2200" s="55"/>
      <c r="G2200" s="53"/>
      <c r="H2200" s="57"/>
      <c r="I2200" s="56"/>
      <c r="J2200" s="56"/>
      <c r="K2200" s="67"/>
      <c r="L2200" s="62">
        <v>2200</v>
      </c>
      <c r="M2200" s="62" t="b">
        <f t="shared" si="34"/>
        <v>1</v>
      </c>
      <c r="N2200" s="63"/>
    </row>
    <row r="2201" spans="1:14" x14ac:dyDescent="0.35">
      <c r="A2201" t="s">
        <v>2232</v>
      </c>
      <c r="B2201" t="s">
        <v>2295</v>
      </c>
      <c r="C2201" s="53"/>
      <c r="D2201" s="54"/>
      <c r="E2201" s="53"/>
      <c r="F2201" s="55"/>
      <c r="G2201" s="53"/>
      <c r="H2201" s="57"/>
      <c r="I2201" s="56"/>
      <c r="J2201" s="56"/>
      <c r="K2201" s="67"/>
      <c r="L2201" s="62">
        <v>2201</v>
      </c>
      <c r="M2201" s="62" t="b">
        <f t="shared" si="34"/>
        <v>1</v>
      </c>
      <c r="N2201" s="63"/>
    </row>
    <row r="2202" spans="1:14" x14ac:dyDescent="0.35">
      <c r="A2202" t="s">
        <v>2232</v>
      </c>
      <c r="B2202" t="s">
        <v>2296</v>
      </c>
      <c r="C2202" s="53"/>
      <c r="D2202" s="54"/>
      <c r="E2202" s="53"/>
      <c r="F2202" s="55"/>
      <c r="G2202" s="53"/>
      <c r="H2202" s="57"/>
      <c r="I2202" s="56"/>
      <c r="J2202" s="56"/>
      <c r="K2202" s="67"/>
      <c r="L2202" s="62">
        <v>2202</v>
      </c>
      <c r="M2202" s="62" t="b">
        <f t="shared" si="34"/>
        <v>1</v>
      </c>
      <c r="N2202" s="63"/>
    </row>
    <row r="2203" spans="1:14" x14ac:dyDescent="0.35">
      <c r="A2203" t="s">
        <v>2232</v>
      </c>
      <c r="B2203" t="s">
        <v>2297</v>
      </c>
      <c r="C2203" s="53"/>
      <c r="D2203" s="54"/>
      <c r="E2203" s="53"/>
      <c r="F2203" s="55"/>
      <c r="G2203" s="53"/>
      <c r="H2203" s="57"/>
      <c r="I2203" s="56"/>
      <c r="J2203" s="56"/>
      <c r="K2203" s="67"/>
      <c r="L2203" s="62">
        <v>2203</v>
      </c>
      <c r="M2203" s="62" t="b">
        <f t="shared" si="34"/>
        <v>1</v>
      </c>
      <c r="N2203" s="63"/>
    </row>
    <row r="2204" spans="1:14" x14ac:dyDescent="0.35">
      <c r="A2204" t="s">
        <v>2232</v>
      </c>
      <c r="B2204" t="s">
        <v>2298</v>
      </c>
      <c r="C2204" s="53"/>
      <c r="D2204" s="54"/>
      <c r="E2204" s="53"/>
      <c r="F2204" s="55"/>
      <c r="G2204" s="53"/>
      <c r="H2204" s="57"/>
      <c r="I2204" s="56"/>
      <c r="J2204" s="56"/>
      <c r="K2204" s="67"/>
      <c r="L2204" s="62">
        <v>2204</v>
      </c>
      <c r="M2204" s="62" t="b">
        <f t="shared" si="34"/>
        <v>1</v>
      </c>
      <c r="N2204" s="63"/>
    </row>
    <row r="2205" spans="1:14" x14ac:dyDescent="0.35">
      <c r="A2205" t="s">
        <v>2232</v>
      </c>
      <c r="B2205" t="s">
        <v>2299</v>
      </c>
      <c r="C2205" s="53"/>
      <c r="D2205" s="54"/>
      <c r="E2205" s="53"/>
      <c r="F2205" s="55"/>
      <c r="G2205" s="53"/>
      <c r="H2205" s="57"/>
      <c r="I2205" s="56"/>
      <c r="J2205" s="56"/>
      <c r="K2205" s="67"/>
      <c r="L2205" s="62">
        <v>2205</v>
      </c>
      <c r="M2205" s="62" t="b">
        <f t="shared" si="34"/>
        <v>1</v>
      </c>
      <c r="N2205" s="63"/>
    </row>
    <row r="2206" spans="1:14" x14ac:dyDescent="0.35">
      <c r="A2206" t="s">
        <v>2232</v>
      </c>
      <c r="B2206" t="s">
        <v>2300</v>
      </c>
      <c r="C2206" s="53"/>
      <c r="D2206" s="54"/>
      <c r="E2206" s="53"/>
      <c r="F2206" s="55"/>
      <c r="G2206" s="53"/>
      <c r="H2206" s="57"/>
      <c r="I2206" s="56"/>
      <c r="J2206" s="56"/>
      <c r="K2206" s="67"/>
      <c r="L2206" s="62">
        <v>2206</v>
      </c>
      <c r="M2206" s="62" t="b">
        <f t="shared" si="34"/>
        <v>1</v>
      </c>
      <c r="N2206" s="63"/>
    </row>
    <row r="2207" spans="1:14" x14ac:dyDescent="0.35">
      <c r="A2207" t="s">
        <v>2232</v>
      </c>
      <c r="B2207" t="s">
        <v>2301</v>
      </c>
      <c r="C2207" s="53"/>
      <c r="D2207" s="54"/>
      <c r="E2207" s="53"/>
      <c r="F2207" s="55"/>
      <c r="G2207" s="53"/>
      <c r="H2207" s="57"/>
      <c r="I2207" s="56"/>
      <c r="J2207" s="56"/>
      <c r="K2207" s="67"/>
      <c r="L2207" s="62">
        <v>2207</v>
      </c>
      <c r="M2207" s="62" t="b">
        <f t="shared" si="34"/>
        <v>1</v>
      </c>
      <c r="N2207" s="63"/>
    </row>
    <row r="2208" spans="1:14" x14ac:dyDescent="0.35">
      <c r="A2208" t="s">
        <v>2232</v>
      </c>
      <c r="B2208" t="s">
        <v>2302</v>
      </c>
      <c r="C2208" s="53"/>
      <c r="D2208" s="54"/>
      <c r="E2208" s="53"/>
      <c r="F2208" s="55"/>
      <c r="G2208" s="53"/>
      <c r="H2208" s="57"/>
      <c r="I2208" s="56"/>
      <c r="J2208" s="56"/>
      <c r="K2208" s="67"/>
      <c r="L2208" s="62">
        <v>2208</v>
      </c>
      <c r="M2208" s="62" t="b">
        <f t="shared" si="34"/>
        <v>1</v>
      </c>
      <c r="N2208" s="63"/>
    </row>
    <row r="2209" spans="1:14" x14ac:dyDescent="0.35">
      <c r="A2209" t="s">
        <v>2232</v>
      </c>
      <c r="B2209" t="s">
        <v>2303</v>
      </c>
      <c r="C2209" s="53"/>
      <c r="D2209" s="54"/>
      <c r="E2209" s="53"/>
      <c r="F2209" s="55"/>
      <c r="G2209" s="53"/>
      <c r="H2209" s="57"/>
      <c r="I2209" s="56"/>
      <c r="J2209" s="56"/>
      <c r="K2209" s="67"/>
      <c r="L2209" s="62">
        <v>2209</v>
      </c>
      <c r="M2209" s="62" t="b">
        <f t="shared" si="34"/>
        <v>1</v>
      </c>
      <c r="N2209" s="63"/>
    </row>
    <row r="2210" spans="1:14" x14ac:dyDescent="0.35">
      <c r="A2210" t="s">
        <v>2232</v>
      </c>
      <c r="B2210" t="s">
        <v>2304</v>
      </c>
      <c r="C2210" s="53"/>
      <c r="D2210" s="54"/>
      <c r="E2210" s="53"/>
      <c r="F2210" s="55"/>
      <c r="G2210" s="53"/>
      <c r="H2210" s="57"/>
      <c r="I2210" s="56"/>
      <c r="J2210" s="56"/>
      <c r="K2210" s="67"/>
      <c r="L2210" s="62">
        <v>2210</v>
      </c>
      <c r="M2210" s="62" t="b">
        <f t="shared" si="34"/>
        <v>1</v>
      </c>
      <c r="N2210" s="63"/>
    </row>
    <row r="2211" spans="1:14" x14ac:dyDescent="0.35">
      <c r="A2211" t="s">
        <v>2232</v>
      </c>
      <c r="B2211" t="s">
        <v>2305</v>
      </c>
      <c r="C2211" s="53"/>
      <c r="D2211" s="54"/>
      <c r="E2211" s="53"/>
      <c r="F2211" s="55"/>
      <c r="G2211" s="53"/>
      <c r="H2211" s="57"/>
      <c r="I2211" s="56"/>
      <c r="J2211" s="56"/>
      <c r="K2211" s="67"/>
      <c r="L2211" s="62">
        <v>2211</v>
      </c>
      <c r="M2211" s="62" t="b">
        <f t="shared" si="34"/>
        <v>1</v>
      </c>
      <c r="N2211" s="63"/>
    </row>
    <row r="2212" spans="1:14" x14ac:dyDescent="0.35">
      <c r="A2212" t="s">
        <v>2232</v>
      </c>
      <c r="B2212" t="s">
        <v>2306</v>
      </c>
      <c r="C2212" s="53"/>
      <c r="D2212" s="54"/>
      <c r="E2212" s="53"/>
      <c r="F2212" s="55"/>
      <c r="G2212" s="53"/>
      <c r="H2212" s="57"/>
      <c r="I2212" s="56"/>
      <c r="J2212" s="56"/>
      <c r="K2212" s="67"/>
      <c r="L2212" s="62">
        <v>2212</v>
      </c>
      <c r="M2212" s="62" t="b">
        <f t="shared" si="34"/>
        <v>1</v>
      </c>
      <c r="N2212" s="63"/>
    </row>
    <row r="2213" spans="1:14" x14ac:dyDescent="0.35">
      <c r="A2213" t="s">
        <v>2232</v>
      </c>
      <c r="B2213" t="s">
        <v>2307</v>
      </c>
      <c r="C2213" s="53"/>
      <c r="D2213" s="54"/>
      <c r="E2213" s="53"/>
      <c r="F2213" s="55"/>
      <c r="G2213" s="53"/>
      <c r="H2213" s="57"/>
      <c r="I2213" s="56"/>
      <c r="J2213" s="56"/>
      <c r="K2213" s="67"/>
      <c r="L2213" s="62">
        <v>2213</v>
      </c>
      <c r="M2213" s="62" t="b">
        <f t="shared" si="34"/>
        <v>1</v>
      </c>
      <c r="N2213" s="63"/>
    </row>
    <row r="2214" spans="1:14" x14ac:dyDescent="0.35">
      <c r="A2214" t="s">
        <v>2232</v>
      </c>
      <c r="B2214" t="s">
        <v>2279</v>
      </c>
      <c r="C2214" s="53"/>
      <c r="D2214" s="54"/>
      <c r="E2214" s="53"/>
      <c r="F2214" s="55"/>
      <c r="G2214" s="53"/>
      <c r="H2214" s="57"/>
      <c r="I2214" s="56"/>
      <c r="J2214" s="56"/>
      <c r="K2214" s="67"/>
      <c r="L2214" s="62">
        <v>2214</v>
      </c>
      <c r="M2214" s="62" t="b">
        <f t="shared" si="34"/>
        <v>1</v>
      </c>
      <c r="N2214" s="63"/>
    </row>
    <row r="2215" spans="1:14" x14ac:dyDescent="0.35">
      <c r="A2215" t="s">
        <v>2232</v>
      </c>
      <c r="B2215" t="s">
        <v>2308</v>
      </c>
      <c r="C2215" s="53"/>
      <c r="D2215" s="54"/>
      <c r="E2215" s="53"/>
      <c r="F2215" s="55"/>
      <c r="G2215" s="53"/>
      <c r="H2215" s="57"/>
      <c r="I2215" s="56"/>
      <c r="J2215" s="56"/>
      <c r="K2215" s="67"/>
      <c r="L2215" s="62">
        <v>2215</v>
      </c>
      <c r="M2215" s="62" t="b">
        <f t="shared" si="34"/>
        <v>1</v>
      </c>
      <c r="N2215" s="63"/>
    </row>
    <row r="2216" spans="1:14" x14ac:dyDescent="0.35">
      <c r="A2216" t="s">
        <v>2232</v>
      </c>
      <c r="B2216" t="s">
        <v>2309</v>
      </c>
      <c r="C2216" s="53"/>
      <c r="D2216" s="54"/>
      <c r="E2216" s="53"/>
      <c r="F2216" s="55"/>
      <c r="G2216" s="53"/>
      <c r="H2216" s="57"/>
      <c r="I2216" s="56"/>
      <c r="J2216" s="56"/>
      <c r="K2216" s="67"/>
      <c r="L2216" s="62">
        <v>2216</v>
      </c>
      <c r="M2216" s="62" t="b">
        <f t="shared" si="34"/>
        <v>1</v>
      </c>
      <c r="N2216" s="63"/>
    </row>
    <row r="2217" spans="1:14" x14ac:dyDescent="0.35">
      <c r="A2217" t="s">
        <v>2232</v>
      </c>
      <c r="B2217" t="s">
        <v>2310</v>
      </c>
      <c r="C2217" s="53"/>
      <c r="D2217" s="54"/>
      <c r="E2217" s="53"/>
      <c r="F2217" s="55"/>
      <c r="G2217" s="53"/>
      <c r="H2217" s="57"/>
      <c r="I2217" s="56"/>
      <c r="J2217" s="56"/>
      <c r="K2217" s="67"/>
      <c r="L2217" s="62">
        <v>2217</v>
      </c>
      <c r="M2217" s="62" t="b">
        <f t="shared" si="34"/>
        <v>1</v>
      </c>
      <c r="N2217" s="63"/>
    </row>
    <row r="2218" spans="1:14" x14ac:dyDescent="0.35">
      <c r="A2218" t="s">
        <v>2232</v>
      </c>
      <c r="B2218" t="s">
        <v>2311</v>
      </c>
      <c r="C2218" s="53"/>
      <c r="D2218" s="54"/>
      <c r="E2218" s="53"/>
      <c r="F2218" s="55"/>
      <c r="G2218" s="53"/>
      <c r="H2218" s="57"/>
      <c r="I2218" s="56"/>
      <c r="J2218" s="56"/>
      <c r="K2218" s="67"/>
      <c r="L2218" s="62">
        <v>2218</v>
      </c>
      <c r="M2218" s="62" t="b">
        <f t="shared" si="34"/>
        <v>1</v>
      </c>
      <c r="N2218" s="63"/>
    </row>
    <row r="2219" spans="1:14" x14ac:dyDescent="0.35">
      <c r="A2219" t="s">
        <v>2232</v>
      </c>
      <c r="B2219" t="s">
        <v>2312</v>
      </c>
      <c r="C2219" s="53"/>
      <c r="D2219" s="54"/>
      <c r="E2219" s="53"/>
      <c r="F2219" s="55"/>
      <c r="G2219" s="53"/>
      <c r="H2219" s="57"/>
      <c r="I2219" s="56"/>
      <c r="J2219" s="56"/>
      <c r="K2219" s="67"/>
      <c r="L2219" s="62">
        <v>2219</v>
      </c>
      <c r="M2219" s="62" t="b">
        <f t="shared" si="34"/>
        <v>1</v>
      </c>
      <c r="N2219" s="63"/>
    </row>
    <row r="2220" spans="1:14" x14ac:dyDescent="0.35">
      <c r="A2220" t="s">
        <v>2232</v>
      </c>
      <c r="B2220" t="s">
        <v>2313</v>
      </c>
      <c r="C2220" s="53"/>
      <c r="D2220" s="54"/>
      <c r="E2220" s="53"/>
      <c r="F2220" s="55"/>
      <c r="G2220" s="53"/>
      <c r="H2220" s="57"/>
      <c r="I2220" s="56"/>
      <c r="J2220" s="56"/>
      <c r="K2220" s="67"/>
      <c r="L2220" s="62">
        <v>2220</v>
      </c>
      <c r="M2220" s="62" t="b">
        <f t="shared" si="34"/>
        <v>1</v>
      </c>
      <c r="N2220" s="63"/>
    </row>
    <row r="2221" spans="1:14" x14ac:dyDescent="0.35">
      <c r="A2221" t="s">
        <v>2232</v>
      </c>
      <c r="B2221" t="s">
        <v>2314</v>
      </c>
      <c r="C2221" s="53"/>
      <c r="D2221" s="54"/>
      <c r="E2221" s="53"/>
      <c r="F2221" s="55"/>
      <c r="G2221" s="53"/>
      <c r="H2221" s="57"/>
      <c r="I2221" s="56"/>
      <c r="J2221" s="56"/>
      <c r="K2221" s="67"/>
      <c r="L2221" s="62">
        <v>2221</v>
      </c>
      <c r="M2221" s="62" t="b">
        <f t="shared" si="34"/>
        <v>1</v>
      </c>
      <c r="N2221" s="63"/>
    </row>
    <row r="2222" spans="1:14" x14ac:dyDescent="0.35">
      <c r="A2222" t="s">
        <v>2232</v>
      </c>
      <c r="B2222" t="s">
        <v>2315</v>
      </c>
      <c r="C2222" s="53"/>
      <c r="D2222" s="54"/>
      <c r="E2222" s="53"/>
      <c r="F2222" s="55"/>
      <c r="G2222" s="53"/>
      <c r="H2222" s="57"/>
      <c r="I2222" s="56"/>
      <c r="J2222" s="56"/>
      <c r="K2222" s="67"/>
      <c r="L2222" s="62">
        <v>2222</v>
      </c>
      <c r="M2222" s="62" t="b">
        <f t="shared" si="34"/>
        <v>1</v>
      </c>
      <c r="N2222" s="63"/>
    </row>
    <row r="2223" spans="1:14" x14ac:dyDescent="0.35">
      <c r="A2223" t="s">
        <v>2232</v>
      </c>
      <c r="B2223" t="s">
        <v>2270</v>
      </c>
      <c r="C2223" s="53"/>
      <c r="D2223" s="54"/>
      <c r="E2223" s="53"/>
      <c r="F2223" s="55"/>
      <c r="G2223" s="53"/>
      <c r="H2223" s="57"/>
      <c r="I2223" s="56"/>
      <c r="J2223" s="56"/>
      <c r="K2223" s="67"/>
      <c r="L2223" s="62">
        <v>2223</v>
      </c>
      <c r="M2223" s="62" t="b">
        <f t="shared" si="34"/>
        <v>1</v>
      </c>
      <c r="N2223" s="63"/>
    </row>
    <row r="2224" spans="1:14" x14ac:dyDescent="0.35">
      <c r="A2224" t="s">
        <v>2232</v>
      </c>
      <c r="B2224" t="s">
        <v>2316</v>
      </c>
      <c r="C2224" s="53"/>
      <c r="D2224" s="54"/>
      <c r="E2224" s="53"/>
      <c r="F2224" s="55"/>
      <c r="G2224" s="53"/>
      <c r="H2224" s="57"/>
      <c r="I2224" s="56"/>
      <c r="J2224" s="56"/>
      <c r="K2224" s="67"/>
      <c r="L2224" s="62">
        <v>2224</v>
      </c>
      <c r="M2224" s="62" t="b">
        <f t="shared" si="34"/>
        <v>1</v>
      </c>
      <c r="N2224" s="63"/>
    </row>
    <row r="2225" spans="1:14" x14ac:dyDescent="0.35">
      <c r="A2225" t="s">
        <v>2232</v>
      </c>
      <c r="B2225" t="s">
        <v>2317</v>
      </c>
      <c r="C2225" s="53"/>
      <c r="D2225" s="54"/>
      <c r="E2225" s="53"/>
      <c r="F2225" s="55"/>
      <c r="G2225" s="53"/>
      <c r="H2225" s="57"/>
      <c r="I2225" s="56"/>
      <c r="J2225" s="56"/>
      <c r="K2225" s="67"/>
      <c r="L2225" s="62">
        <v>2225</v>
      </c>
      <c r="M2225" s="62" t="b">
        <f t="shared" si="34"/>
        <v>1</v>
      </c>
      <c r="N2225" s="63"/>
    </row>
    <row r="2226" spans="1:14" x14ac:dyDescent="0.35">
      <c r="A2226" t="s">
        <v>2232</v>
      </c>
      <c r="B2226" t="s">
        <v>2274</v>
      </c>
      <c r="C2226" s="53"/>
      <c r="D2226" s="54"/>
      <c r="E2226" s="53"/>
      <c r="F2226" s="55"/>
      <c r="G2226" s="53"/>
      <c r="H2226" s="57"/>
      <c r="I2226" s="56"/>
      <c r="J2226" s="56"/>
      <c r="K2226" s="67"/>
      <c r="L2226" s="62">
        <v>2226</v>
      </c>
      <c r="M2226" s="62" t="b">
        <f t="shared" si="34"/>
        <v>1</v>
      </c>
      <c r="N2226" s="63"/>
    </row>
    <row r="2227" spans="1:14" x14ac:dyDescent="0.35">
      <c r="A2227" t="s">
        <v>2232</v>
      </c>
      <c r="B2227" t="s">
        <v>2318</v>
      </c>
      <c r="C2227" s="53"/>
      <c r="D2227" s="54"/>
      <c r="E2227" s="53"/>
      <c r="F2227" s="55"/>
      <c r="G2227" s="53"/>
      <c r="H2227" s="57"/>
      <c r="I2227" s="56"/>
      <c r="J2227" s="56"/>
      <c r="K2227" s="67"/>
      <c r="L2227" s="62">
        <v>2227</v>
      </c>
      <c r="M2227" s="62" t="b">
        <f t="shared" si="34"/>
        <v>1</v>
      </c>
      <c r="N2227" s="63"/>
    </row>
    <row r="2228" spans="1:14" x14ac:dyDescent="0.35">
      <c r="A2228" t="s">
        <v>2232</v>
      </c>
      <c r="B2228" t="s">
        <v>2319</v>
      </c>
      <c r="C2228" s="53"/>
      <c r="D2228" s="54"/>
      <c r="E2228" s="53"/>
      <c r="F2228" s="55"/>
      <c r="G2228" s="53"/>
      <c r="H2228" s="57"/>
      <c r="I2228" s="56"/>
      <c r="J2228" s="56"/>
      <c r="K2228" s="67"/>
      <c r="L2228" s="62">
        <v>2228</v>
      </c>
      <c r="M2228" s="62" t="b">
        <f t="shared" si="34"/>
        <v>1</v>
      </c>
      <c r="N2228" s="63"/>
    </row>
    <row r="2229" spans="1:14" x14ac:dyDescent="0.35">
      <c r="A2229" t="s">
        <v>2232</v>
      </c>
      <c r="B2229" t="s">
        <v>2320</v>
      </c>
      <c r="C2229" s="53"/>
      <c r="D2229" s="54"/>
      <c r="E2229" s="53"/>
      <c r="F2229" s="55"/>
      <c r="G2229" s="53"/>
      <c r="H2229" s="57"/>
      <c r="I2229" s="56"/>
      <c r="J2229" s="56"/>
      <c r="K2229" s="67"/>
      <c r="L2229" s="62">
        <v>2229</v>
      </c>
      <c r="M2229" s="62" t="b">
        <f t="shared" si="34"/>
        <v>1</v>
      </c>
      <c r="N2229" s="63"/>
    </row>
    <row r="2230" spans="1:14" x14ac:dyDescent="0.35">
      <c r="A2230" t="s">
        <v>2232</v>
      </c>
      <c r="B2230" t="s">
        <v>2321</v>
      </c>
      <c r="C2230" s="53"/>
      <c r="D2230" s="54"/>
      <c r="E2230" s="53"/>
      <c r="F2230" s="55"/>
      <c r="G2230" s="53"/>
      <c r="H2230" s="57"/>
      <c r="I2230" s="56"/>
      <c r="J2230" s="56"/>
      <c r="K2230" s="67"/>
      <c r="L2230" s="62">
        <v>2230</v>
      </c>
      <c r="M2230" s="62" t="b">
        <f t="shared" si="34"/>
        <v>1</v>
      </c>
      <c r="N2230" s="63"/>
    </row>
    <row r="2231" spans="1:14" x14ac:dyDescent="0.35">
      <c r="A2231" t="s">
        <v>2232</v>
      </c>
      <c r="B2231" t="s">
        <v>2273</v>
      </c>
      <c r="C2231" s="53"/>
      <c r="D2231" s="54"/>
      <c r="E2231" s="53"/>
      <c r="F2231" s="55"/>
      <c r="G2231" s="53"/>
      <c r="H2231" s="57"/>
      <c r="I2231" s="56"/>
      <c r="J2231" s="56"/>
      <c r="K2231" s="67"/>
      <c r="L2231" s="62">
        <v>2231</v>
      </c>
      <c r="M2231" s="62" t="b">
        <f t="shared" si="34"/>
        <v>1</v>
      </c>
      <c r="N2231" s="63"/>
    </row>
    <row r="2232" spans="1:14" x14ac:dyDescent="0.35">
      <c r="A2232" t="s">
        <v>2232</v>
      </c>
      <c r="B2232" t="s">
        <v>2322</v>
      </c>
      <c r="C2232" s="53"/>
      <c r="D2232" s="54"/>
      <c r="E2232" s="53"/>
      <c r="F2232" s="55"/>
      <c r="G2232" s="53"/>
      <c r="H2232" s="57"/>
      <c r="I2232" s="56"/>
      <c r="J2232" s="56"/>
      <c r="K2232" s="67"/>
      <c r="L2232" s="62">
        <v>2232</v>
      </c>
      <c r="M2232" s="62" t="b">
        <f t="shared" si="34"/>
        <v>1</v>
      </c>
      <c r="N2232" s="63"/>
    </row>
    <row r="2233" spans="1:14" x14ac:dyDescent="0.35">
      <c r="A2233" t="s">
        <v>2232</v>
      </c>
      <c r="B2233" t="s">
        <v>2323</v>
      </c>
      <c r="C2233" s="53"/>
      <c r="D2233" s="54"/>
      <c r="E2233" s="53"/>
      <c r="F2233" s="55"/>
      <c r="G2233" s="53"/>
      <c r="H2233" s="57"/>
      <c r="I2233" s="56"/>
      <c r="J2233" s="56"/>
      <c r="K2233" s="67"/>
      <c r="L2233" s="62">
        <v>2233</v>
      </c>
      <c r="M2233" s="62" t="b">
        <f t="shared" si="34"/>
        <v>1</v>
      </c>
      <c r="N2233" s="63"/>
    </row>
    <row r="2234" spans="1:14" x14ac:dyDescent="0.35">
      <c r="A2234" t="s">
        <v>2232</v>
      </c>
      <c r="B2234" t="s">
        <v>2324</v>
      </c>
      <c r="C2234" s="53"/>
      <c r="D2234" s="54"/>
      <c r="E2234" s="53"/>
      <c r="F2234" s="55"/>
      <c r="G2234" s="53"/>
      <c r="H2234" s="57"/>
      <c r="I2234" s="56"/>
      <c r="J2234" s="56"/>
      <c r="K2234" s="67"/>
      <c r="L2234" s="62">
        <v>2234</v>
      </c>
      <c r="M2234" s="62" t="b">
        <f t="shared" si="34"/>
        <v>1</v>
      </c>
      <c r="N2234" s="63"/>
    </row>
    <row r="2235" spans="1:14" x14ac:dyDescent="0.35">
      <c r="A2235" t="s">
        <v>2232</v>
      </c>
      <c r="B2235" t="s">
        <v>2325</v>
      </c>
      <c r="C2235" s="53"/>
      <c r="D2235" s="54"/>
      <c r="E2235" s="53"/>
      <c r="F2235" s="55"/>
      <c r="G2235" s="53"/>
      <c r="H2235" s="57"/>
      <c r="I2235" s="56"/>
      <c r="J2235" s="56"/>
      <c r="K2235" s="67"/>
      <c r="L2235" s="62">
        <v>2235</v>
      </c>
      <c r="M2235" s="62" t="b">
        <f t="shared" si="34"/>
        <v>1</v>
      </c>
      <c r="N2235" s="63"/>
    </row>
    <row r="2236" spans="1:14" x14ac:dyDescent="0.35">
      <c r="A2236" t="s">
        <v>2232</v>
      </c>
      <c r="B2236" t="s">
        <v>2326</v>
      </c>
      <c r="C2236" s="53"/>
      <c r="D2236" s="54"/>
      <c r="E2236" s="53"/>
      <c r="F2236" s="55"/>
      <c r="G2236" s="53"/>
      <c r="H2236" s="57"/>
      <c r="I2236" s="56"/>
      <c r="J2236" s="56"/>
      <c r="K2236" s="67"/>
      <c r="L2236" s="62">
        <v>2236</v>
      </c>
      <c r="M2236" s="62" t="b">
        <f t="shared" si="34"/>
        <v>1</v>
      </c>
      <c r="N2236" s="63"/>
    </row>
    <row r="2237" spans="1:14" x14ac:dyDescent="0.35">
      <c r="A2237" t="s">
        <v>2232</v>
      </c>
      <c r="B2237" t="s">
        <v>2327</v>
      </c>
      <c r="C2237" s="53"/>
      <c r="D2237" s="54"/>
      <c r="E2237" s="53"/>
      <c r="F2237" s="55"/>
      <c r="G2237" s="53"/>
      <c r="H2237" s="57"/>
      <c r="I2237" s="56"/>
      <c r="J2237" s="56"/>
      <c r="K2237" s="67"/>
      <c r="L2237" s="62">
        <v>2237</v>
      </c>
      <c r="M2237" s="62" t="b">
        <f t="shared" si="34"/>
        <v>1</v>
      </c>
      <c r="N2237" s="63"/>
    </row>
    <row r="2238" spans="1:14" x14ac:dyDescent="0.35">
      <c r="A2238" t="s">
        <v>2232</v>
      </c>
      <c r="B2238" t="s">
        <v>2328</v>
      </c>
      <c r="C2238" s="53"/>
      <c r="D2238" s="54"/>
      <c r="E2238" s="53"/>
      <c r="F2238" s="55"/>
      <c r="G2238" s="53"/>
      <c r="H2238" s="57"/>
      <c r="I2238" s="56"/>
      <c r="J2238" s="56"/>
      <c r="K2238" s="67"/>
      <c r="L2238" s="62">
        <v>2238</v>
      </c>
      <c r="M2238" s="62" t="b">
        <f t="shared" si="34"/>
        <v>1</v>
      </c>
      <c r="N2238" s="63"/>
    </row>
    <row r="2239" spans="1:14" x14ac:dyDescent="0.35">
      <c r="A2239" t="s">
        <v>2232</v>
      </c>
      <c r="B2239" t="s">
        <v>2329</v>
      </c>
      <c r="C2239" s="53"/>
      <c r="D2239" s="54"/>
      <c r="E2239" s="53"/>
      <c r="F2239" s="55"/>
      <c r="G2239" s="53"/>
      <c r="H2239" s="57"/>
      <c r="I2239" s="56"/>
      <c r="J2239" s="56"/>
      <c r="K2239" s="67"/>
      <c r="L2239" s="62">
        <v>2239</v>
      </c>
      <c r="M2239" s="62" t="b">
        <f t="shared" si="34"/>
        <v>1</v>
      </c>
      <c r="N2239" s="63"/>
    </row>
    <row r="2240" spans="1:14" x14ac:dyDescent="0.35">
      <c r="A2240" t="s">
        <v>334</v>
      </c>
      <c r="B2240" t="s">
        <v>333</v>
      </c>
      <c r="C2240" s="53"/>
      <c r="D2240" s="54"/>
      <c r="E2240" s="53"/>
      <c r="F2240" s="55"/>
      <c r="G2240" s="53"/>
      <c r="H2240" s="57"/>
      <c r="I2240" s="56"/>
      <c r="J2240" s="56"/>
      <c r="K2240" s="67"/>
      <c r="L2240" s="62">
        <v>2240</v>
      </c>
      <c r="M2240" s="62" t="b">
        <f t="shared" si="34"/>
        <v>1</v>
      </c>
      <c r="N2240" s="63"/>
    </row>
    <row r="2241" spans="1:14" x14ac:dyDescent="0.35">
      <c r="A2241" t="s">
        <v>2330</v>
      </c>
      <c r="B2241" t="s">
        <v>2331</v>
      </c>
      <c r="C2241" s="53"/>
      <c r="D2241" s="54"/>
      <c r="E2241" s="53"/>
      <c r="F2241" s="55"/>
      <c r="G2241" s="53"/>
      <c r="H2241" s="57"/>
      <c r="I2241" s="56"/>
      <c r="J2241" s="56"/>
      <c r="K2241" s="67"/>
      <c r="L2241" s="62">
        <v>2241</v>
      </c>
      <c r="M2241" s="62" t="b">
        <f t="shared" si="34"/>
        <v>1</v>
      </c>
      <c r="N2241" s="63"/>
    </row>
    <row r="2242" spans="1:14" x14ac:dyDescent="0.35">
      <c r="A2242" t="s">
        <v>2330</v>
      </c>
      <c r="B2242" t="s">
        <v>2332</v>
      </c>
      <c r="C2242" s="53"/>
      <c r="D2242" s="54"/>
      <c r="E2242" s="53"/>
      <c r="F2242" s="55"/>
      <c r="G2242" s="53"/>
      <c r="H2242" s="57"/>
      <c r="I2242" s="56"/>
      <c r="J2242" s="56"/>
      <c r="K2242" s="67"/>
      <c r="L2242" s="62">
        <v>2242</v>
      </c>
      <c r="M2242" s="62" t="b">
        <f t="shared" si="34"/>
        <v>1</v>
      </c>
      <c r="N2242" s="63"/>
    </row>
    <row r="2243" spans="1:14" x14ac:dyDescent="0.35">
      <c r="A2243" t="s">
        <v>2330</v>
      </c>
      <c r="B2243" t="s">
        <v>2333</v>
      </c>
      <c r="C2243" s="53"/>
      <c r="D2243" s="54"/>
      <c r="E2243" s="53"/>
      <c r="F2243" s="55"/>
      <c r="G2243" s="53"/>
      <c r="H2243" s="57"/>
      <c r="I2243" s="56"/>
      <c r="J2243" s="56"/>
      <c r="K2243" s="67"/>
      <c r="L2243" s="62">
        <v>2243</v>
      </c>
      <c r="M2243" s="62" t="b">
        <f t="shared" ref="M2243:M2306" si="35" xml:space="preserve"> IF(AND(TRUE), TRUE, FALSE)</f>
        <v>1</v>
      </c>
      <c r="N2243" s="63"/>
    </row>
    <row r="2244" spans="1:14" x14ac:dyDescent="0.35">
      <c r="A2244" t="s">
        <v>2334</v>
      </c>
      <c r="B2244" t="s">
        <v>496</v>
      </c>
      <c r="C2244" s="53"/>
      <c r="D2244" s="54"/>
      <c r="E2244" s="53"/>
      <c r="F2244" s="55"/>
      <c r="G2244" s="53"/>
      <c r="H2244" s="57"/>
      <c r="I2244" s="56"/>
      <c r="J2244" s="56"/>
      <c r="K2244" s="67"/>
      <c r="L2244" s="62">
        <v>2244</v>
      </c>
      <c r="M2244" s="62" t="b">
        <f t="shared" si="35"/>
        <v>1</v>
      </c>
      <c r="N2244" s="63"/>
    </row>
    <row r="2245" spans="1:14" x14ac:dyDescent="0.35">
      <c r="A2245" t="s">
        <v>2231</v>
      </c>
      <c r="B2245" t="s">
        <v>259</v>
      </c>
      <c r="C2245" s="53"/>
      <c r="D2245" s="54"/>
      <c r="E2245" s="53"/>
      <c r="F2245" s="55"/>
      <c r="G2245" s="53"/>
      <c r="H2245" s="57"/>
      <c r="I2245" s="56"/>
      <c r="J2245" s="56"/>
      <c r="K2245" s="67"/>
      <c r="L2245" s="62">
        <v>2245</v>
      </c>
      <c r="M2245" s="62" t="b">
        <f t="shared" si="35"/>
        <v>1</v>
      </c>
      <c r="N2245" s="63"/>
    </row>
    <row r="2246" spans="1:14" x14ac:dyDescent="0.35">
      <c r="A2246" t="s">
        <v>333</v>
      </c>
      <c r="B2246" t="s">
        <v>334</v>
      </c>
      <c r="C2246" s="53"/>
      <c r="D2246" s="54"/>
      <c r="E2246" s="53"/>
      <c r="F2246" s="55"/>
      <c r="G2246" s="53"/>
      <c r="H2246" s="57"/>
      <c r="I2246" s="56"/>
      <c r="J2246" s="56"/>
      <c r="K2246" s="67"/>
      <c r="L2246" s="62">
        <v>2246</v>
      </c>
      <c r="M2246" s="62" t="b">
        <f t="shared" si="35"/>
        <v>1</v>
      </c>
      <c r="N2246" s="63"/>
    </row>
    <row r="2247" spans="1:14" x14ac:dyDescent="0.35">
      <c r="A2247" t="s">
        <v>2231</v>
      </c>
      <c r="B2247" t="s">
        <v>259</v>
      </c>
      <c r="C2247" s="53"/>
      <c r="D2247" s="54"/>
      <c r="E2247" s="53"/>
      <c r="F2247" s="55"/>
      <c r="G2247" s="53"/>
      <c r="H2247" s="57"/>
      <c r="I2247" s="56"/>
      <c r="J2247" s="56"/>
      <c r="K2247" s="67"/>
      <c r="L2247" s="62">
        <v>2247</v>
      </c>
      <c r="M2247" s="62" t="b">
        <f t="shared" si="35"/>
        <v>1</v>
      </c>
      <c r="N2247" s="63"/>
    </row>
    <row r="2248" spans="1:14" x14ac:dyDescent="0.35">
      <c r="A2248" t="s">
        <v>2231</v>
      </c>
      <c r="B2248" t="s">
        <v>259</v>
      </c>
      <c r="C2248" s="53"/>
      <c r="D2248" s="54"/>
      <c r="E2248" s="53"/>
      <c r="F2248" s="55"/>
      <c r="G2248" s="53"/>
      <c r="H2248" s="57"/>
      <c r="I2248" s="56"/>
      <c r="J2248" s="56"/>
      <c r="K2248" s="67"/>
      <c r="L2248" s="62">
        <v>2248</v>
      </c>
      <c r="M2248" s="62" t="b">
        <f t="shared" si="35"/>
        <v>1</v>
      </c>
      <c r="N2248" s="63"/>
    </row>
    <row r="2249" spans="1:14" x14ac:dyDescent="0.35">
      <c r="A2249" t="s">
        <v>845</v>
      </c>
      <c r="B2249" t="s">
        <v>2335</v>
      </c>
      <c r="C2249" s="53"/>
      <c r="D2249" s="54"/>
      <c r="E2249" s="53"/>
      <c r="F2249" s="55"/>
      <c r="G2249" s="53"/>
      <c r="H2249" s="57"/>
      <c r="I2249" s="56"/>
      <c r="J2249" s="56"/>
      <c r="K2249" s="67"/>
      <c r="L2249" s="62">
        <v>2249</v>
      </c>
      <c r="M2249" s="62" t="b">
        <f t="shared" si="35"/>
        <v>1</v>
      </c>
      <c r="N2249" s="63"/>
    </row>
    <row r="2250" spans="1:14" x14ac:dyDescent="0.35">
      <c r="A2250" t="s">
        <v>1334</v>
      </c>
      <c r="B2250" t="s">
        <v>635</v>
      </c>
      <c r="C2250" s="53"/>
      <c r="D2250" s="54"/>
      <c r="E2250" s="53"/>
      <c r="F2250" s="55"/>
      <c r="G2250" s="53"/>
      <c r="H2250" s="57"/>
      <c r="I2250" s="56"/>
      <c r="J2250" s="56"/>
      <c r="K2250" s="67"/>
      <c r="L2250" s="62">
        <v>2250</v>
      </c>
      <c r="M2250" s="62" t="b">
        <f t="shared" si="35"/>
        <v>1</v>
      </c>
      <c r="N2250" s="63"/>
    </row>
    <row r="2251" spans="1:14" x14ac:dyDescent="0.35">
      <c r="A2251" t="s">
        <v>334</v>
      </c>
      <c r="B2251" t="s">
        <v>333</v>
      </c>
      <c r="C2251" s="53"/>
      <c r="D2251" s="54"/>
      <c r="E2251" s="53"/>
      <c r="F2251" s="55"/>
      <c r="G2251" s="53"/>
      <c r="H2251" s="57"/>
      <c r="I2251" s="56"/>
      <c r="J2251" s="56"/>
      <c r="K2251" s="67"/>
      <c r="L2251" s="62">
        <v>2251</v>
      </c>
      <c r="M2251" s="62" t="b">
        <f t="shared" si="35"/>
        <v>1</v>
      </c>
      <c r="N2251" s="63"/>
    </row>
    <row r="2252" spans="1:14" x14ac:dyDescent="0.35">
      <c r="A2252" t="s">
        <v>2336</v>
      </c>
      <c r="B2252" t="s">
        <v>2337</v>
      </c>
      <c r="C2252" s="53"/>
      <c r="D2252" s="54"/>
      <c r="E2252" s="53"/>
      <c r="F2252" s="55"/>
      <c r="G2252" s="53"/>
      <c r="H2252" s="57"/>
      <c r="I2252" s="56"/>
      <c r="J2252" s="56"/>
      <c r="K2252" s="67"/>
      <c r="L2252" s="62">
        <v>2252</v>
      </c>
      <c r="M2252" s="62" t="b">
        <f t="shared" si="35"/>
        <v>1</v>
      </c>
      <c r="N2252" s="63"/>
    </row>
    <row r="2253" spans="1:14" x14ac:dyDescent="0.35">
      <c r="A2253" t="s">
        <v>2336</v>
      </c>
      <c r="B2253" t="s">
        <v>1418</v>
      </c>
      <c r="C2253" s="53"/>
      <c r="D2253" s="54"/>
      <c r="E2253" s="53"/>
      <c r="F2253" s="55"/>
      <c r="G2253" s="53"/>
      <c r="H2253" s="57"/>
      <c r="I2253" s="56"/>
      <c r="J2253" s="56"/>
      <c r="K2253" s="67"/>
      <c r="L2253" s="62">
        <v>2253</v>
      </c>
      <c r="M2253" s="62" t="b">
        <f t="shared" si="35"/>
        <v>1</v>
      </c>
      <c r="N2253" s="63"/>
    </row>
    <row r="2254" spans="1:14" x14ac:dyDescent="0.35">
      <c r="A2254" t="s">
        <v>2338</v>
      </c>
      <c r="B2254" t="s">
        <v>2339</v>
      </c>
      <c r="C2254" s="53"/>
      <c r="D2254" s="54"/>
      <c r="E2254" s="53"/>
      <c r="F2254" s="55"/>
      <c r="G2254" s="53"/>
      <c r="H2254" s="57"/>
      <c r="I2254" s="56"/>
      <c r="J2254" s="56"/>
      <c r="K2254" s="67"/>
      <c r="L2254" s="62">
        <v>2254</v>
      </c>
      <c r="M2254" s="62" t="b">
        <f t="shared" si="35"/>
        <v>1</v>
      </c>
      <c r="N2254" s="63"/>
    </row>
    <row r="2255" spans="1:14" x14ac:dyDescent="0.35">
      <c r="A2255" t="s">
        <v>2340</v>
      </c>
      <c r="B2255" t="s">
        <v>2341</v>
      </c>
      <c r="C2255" s="53"/>
      <c r="D2255" s="54"/>
      <c r="E2255" s="53"/>
      <c r="F2255" s="55"/>
      <c r="G2255" s="53"/>
      <c r="H2255" s="57"/>
      <c r="I2255" s="56"/>
      <c r="J2255" s="56"/>
      <c r="K2255" s="67"/>
      <c r="L2255" s="62">
        <v>2255</v>
      </c>
      <c r="M2255" s="62" t="b">
        <f t="shared" si="35"/>
        <v>1</v>
      </c>
      <c r="N2255" s="63"/>
    </row>
    <row r="2256" spans="1:14" x14ac:dyDescent="0.35">
      <c r="A2256" t="s">
        <v>2342</v>
      </c>
      <c r="B2256" t="s">
        <v>2185</v>
      </c>
      <c r="C2256" s="53"/>
      <c r="D2256" s="54"/>
      <c r="E2256" s="53"/>
      <c r="F2256" s="55"/>
      <c r="G2256" s="53"/>
      <c r="H2256" s="57"/>
      <c r="I2256" s="56"/>
      <c r="J2256" s="56"/>
      <c r="K2256" s="67"/>
      <c r="L2256" s="62">
        <v>2256</v>
      </c>
      <c r="M2256" s="62" t="b">
        <f t="shared" si="35"/>
        <v>1</v>
      </c>
      <c r="N2256" s="63"/>
    </row>
    <row r="2257" spans="1:14" x14ac:dyDescent="0.35">
      <c r="A2257" t="s">
        <v>2343</v>
      </c>
      <c r="B2257" t="s">
        <v>314</v>
      </c>
      <c r="C2257" s="53"/>
      <c r="D2257" s="54"/>
      <c r="E2257" s="53"/>
      <c r="F2257" s="55"/>
      <c r="G2257" s="53"/>
      <c r="H2257" s="57"/>
      <c r="I2257" s="56"/>
      <c r="J2257" s="56"/>
      <c r="K2257" s="67"/>
      <c r="L2257" s="62">
        <v>2257</v>
      </c>
      <c r="M2257" s="62" t="b">
        <f t="shared" si="35"/>
        <v>1</v>
      </c>
      <c r="N2257" s="63"/>
    </row>
    <row r="2258" spans="1:14" x14ac:dyDescent="0.35">
      <c r="A2258" t="s">
        <v>2344</v>
      </c>
      <c r="B2258" t="s">
        <v>736</v>
      </c>
      <c r="C2258" s="53"/>
      <c r="D2258" s="54"/>
      <c r="E2258" s="53"/>
      <c r="F2258" s="55"/>
      <c r="G2258" s="53"/>
      <c r="H2258" s="57"/>
      <c r="I2258" s="56"/>
      <c r="J2258" s="56"/>
      <c r="K2258" s="67"/>
      <c r="L2258" s="62">
        <v>2258</v>
      </c>
      <c r="M2258" s="62" t="b">
        <f t="shared" si="35"/>
        <v>1</v>
      </c>
      <c r="N2258" s="63"/>
    </row>
    <row r="2259" spans="1:14" x14ac:dyDescent="0.35">
      <c r="A2259" t="s">
        <v>2345</v>
      </c>
      <c r="B2259" t="s">
        <v>2346</v>
      </c>
      <c r="C2259" s="53"/>
      <c r="D2259" s="54"/>
      <c r="E2259" s="53"/>
      <c r="F2259" s="55"/>
      <c r="G2259" s="53"/>
      <c r="H2259" s="57"/>
      <c r="I2259" s="56"/>
      <c r="J2259" s="56"/>
      <c r="K2259" s="67"/>
      <c r="L2259" s="62">
        <v>2259</v>
      </c>
      <c r="M2259" s="62" t="b">
        <f t="shared" si="35"/>
        <v>1</v>
      </c>
      <c r="N2259" s="63"/>
    </row>
    <row r="2260" spans="1:14" x14ac:dyDescent="0.35">
      <c r="A2260" t="s">
        <v>1944</v>
      </c>
      <c r="B2260" t="s">
        <v>2347</v>
      </c>
      <c r="C2260" s="53"/>
      <c r="D2260" s="54"/>
      <c r="E2260" s="53"/>
      <c r="F2260" s="55"/>
      <c r="G2260" s="53"/>
      <c r="H2260" s="57"/>
      <c r="I2260" s="56"/>
      <c r="J2260" s="56"/>
      <c r="K2260" s="67"/>
      <c r="L2260" s="62">
        <v>2260</v>
      </c>
      <c r="M2260" s="62" t="b">
        <f t="shared" si="35"/>
        <v>1</v>
      </c>
      <c r="N2260" s="63"/>
    </row>
    <row r="2261" spans="1:14" x14ac:dyDescent="0.35">
      <c r="A2261" t="s">
        <v>1630</v>
      </c>
      <c r="B2261" t="s">
        <v>1631</v>
      </c>
      <c r="C2261" s="53"/>
      <c r="D2261" s="54"/>
      <c r="E2261" s="53"/>
      <c r="F2261" s="55"/>
      <c r="G2261" s="53"/>
      <c r="H2261" s="57"/>
      <c r="I2261" s="56"/>
      <c r="J2261" s="56"/>
      <c r="K2261" s="67"/>
      <c r="L2261" s="62">
        <v>2261</v>
      </c>
      <c r="M2261" s="62" t="b">
        <f t="shared" si="35"/>
        <v>1</v>
      </c>
      <c r="N2261" s="63"/>
    </row>
    <row r="2262" spans="1:14" x14ac:dyDescent="0.35">
      <c r="A2262" t="s">
        <v>2111</v>
      </c>
      <c r="B2262" t="s">
        <v>2348</v>
      </c>
      <c r="C2262" s="53"/>
      <c r="D2262" s="54"/>
      <c r="E2262" s="53"/>
      <c r="F2262" s="55"/>
      <c r="G2262" s="53"/>
      <c r="H2262" s="57"/>
      <c r="I2262" s="56"/>
      <c r="J2262" s="56"/>
      <c r="K2262" s="67"/>
      <c r="L2262" s="62">
        <v>2262</v>
      </c>
      <c r="M2262" s="62" t="b">
        <f t="shared" si="35"/>
        <v>1</v>
      </c>
      <c r="N2262" s="63"/>
    </row>
    <row r="2263" spans="1:14" x14ac:dyDescent="0.35">
      <c r="A2263" t="s">
        <v>2111</v>
      </c>
      <c r="B2263" t="s">
        <v>2349</v>
      </c>
      <c r="C2263" s="53"/>
      <c r="D2263" s="54"/>
      <c r="E2263" s="53"/>
      <c r="F2263" s="55"/>
      <c r="G2263" s="53"/>
      <c r="H2263" s="57"/>
      <c r="I2263" s="56"/>
      <c r="J2263" s="56"/>
      <c r="K2263" s="67"/>
      <c r="L2263" s="62">
        <v>2263</v>
      </c>
      <c r="M2263" s="62" t="b">
        <f t="shared" si="35"/>
        <v>1</v>
      </c>
      <c r="N2263" s="63"/>
    </row>
    <row r="2264" spans="1:14" x14ac:dyDescent="0.35">
      <c r="A2264" t="s">
        <v>2350</v>
      </c>
      <c r="B2264" t="s">
        <v>829</v>
      </c>
      <c r="C2264" s="53"/>
      <c r="D2264" s="54"/>
      <c r="E2264" s="53"/>
      <c r="F2264" s="55"/>
      <c r="G2264" s="53"/>
      <c r="H2264" s="57"/>
      <c r="I2264" s="56"/>
      <c r="J2264" s="56"/>
      <c r="K2264" s="67"/>
      <c r="L2264" s="62">
        <v>2264</v>
      </c>
      <c r="M2264" s="62" t="b">
        <f t="shared" si="35"/>
        <v>1</v>
      </c>
      <c r="N2264" s="63"/>
    </row>
    <row r="2265" spans="1:14" x14ac:dyDescent="0.35">
      <c r="A2265" t="s">
        <v>2351</v>
      </c>
      <c r="B2265" t="s">
        <v>2073</v>
      </c>
      <c r="C2265" s="53"/>
      <c r="D2265" s="54"/>
      <c r="E2265" s="53"/>
      <c r="F2265" s="55"/>
      <c r="G2265" s="53"/>
      <c r="H2265" s="57"/>
      <c r="I2265" s="56"/>
      <c r="J2265" s="56"/>
      <c r="K2265" s="67"/>
      <c r="L2265" s="62">
        <v>2265</v>
      </c>
      <c r="M2265" s="62" t="b">
        <f t="shared" si="35"/>
        <v>1</v>
      </c>
      <c r="N2265" s="63"/>
    </row>
    <row r="2266" spans="1:14" x14ac:dyDescent="0.35">
      <c r="A2266" t="s">
        <v>2352</v>
      </c>
      <c r="B2266" t="s">
        <v>2353</v>
      </c>
      <c r="C2266" s="53"/>
      <c r="D2266" s="54"/>
      <c r="E2266" s="53"/>
      <c r="F2266" s="55"/>
      <c r="G2266" s="53"/>
      <c r="H2266" s="57"/>
      <c r="I2266" s="56"/>
      <c r="J2266" s="56"/>
      <c r="K2266" s="67"/>
      <c r="L2266" s="62">
        <v>2266</v>
      </c>
      <c r="M2266" s="62" t="b">
        <f t="shared" si="35"/>
        <v>1</v>
      </c>
      <c r="N2266" s="63"/>
    </row>
    <row r="2267" spans="1:14" x14ac:dyDescent="0.35">
      <c r="A2267" t="s">
        <v>2352</v>
      </c>
      <c r="B2267" t="s">
        <v>2354</v>
      </c>
      <c r="C2267" s="53"/>
      <c r="D2267" s="54"/>
      <c r="E2267" s="53"/>
      <c r="F2267" s="55"/>
      <c r="G2267" s="53"/>
      <c r="H2267" s="57"/>
      <c r="I2267" s="56"/>
      <c r="J2267" s="56"/>
      <c r="K2267" s="67"/>
      <c r="L2267" s="62">
        <v>2267</v>
      </c>
      <c r="M2267" s="62" t="b">
        <f t="shared" si="35"/>
        <v>1</v>
      </c>
      <c r="N2267" s="63"/>
    </row>
    <row r="2268" spans="1:14" x14ac:dyDescent="0.35">
      <c r="A2268" t="s">
        <v>2352</v>
      </c>
      <c r="B2268" t="s">
        <v>2355</v>
      </c>
      <c r="C2268" s="53"/>
      <c r="D2268" s="54"/>
      <c r="E2268" s="53"/>
      <c r="F2268" s="55"/>
      <c r="G2268" s="53"/>
      <c r="H2268" s="57"/>
      <c r="I2268" s="56"/>
      <c r="J2268" s="56"/>
      <c r="K2268" s="67"/>
      <c r="L2268" s="62">
        <v>2268</v>
      </c>
      <c r="M2268" s="62" t="b">
        <f t="shared" si="35"/>
        <v>1</v>
      </c>
      <c r="N2268" s="63"/>
    </row>
    <row r="2269" spans="1:14" x14ac:dyDescent="0.35">
      <c r="A2269" t="s">
        <v>2352</v>
      </c>
      <c r="B2269" t="s">
        <v>2356</v>
      </c>
      <c r="C2269" s="53"/>
      <c r="D2269" s="54"/>
      <c r="E2269" s="53"/>
      <c r="F2269" s="55"/>
      <c r="G2269" s="53"/>
      <c r="H2269" s="57"/>
      <c r="I2269" s="56"/>
      <c r="J2269" s="56"/>
      <c r="K2269" s="67"/>
      <c r="L2269" s="62">
        <v>2269</v>
      </c>
      <c r="M2269" s="62" t="b">
        <f t="shared" si="35"/>
        <v>1</v>
      </c>
      <c r="N2269" s="63"/>
    </row>
    <row r="2270" spans="1:14" x14ac:dyDescent="0.35">
      <c r="A2270" t="s">
        <v>2352</v>
      </c>
      <c r="B2270" t="s">
        <v>2357</v>
      </c>
      <c r="C2270" s="53"/>
      <c r="D2270" s="54"/>
      <c r="E2270" s="53"/>
      <c r="F2270" s="55"/>
      <c r="G2270" s="53"/>
      <c r="H2270" s="57"/>
      <c r="I2270" s="56"/>
      <c r="J2270" s="56"/>
      <c r="K2270" s="67"/>
      <c r="L2270" s="62">
        <v>2270</v>
      </c>
      <c r="M2270" s="62" t="b">
        <f t="shared" si="35"/>
        <v>1</v>
      </c>
      <c r="N2270" s="63"/>
    </row>
    <row r="2271" spans="1:14" x14ac:dyDescent="0.35">
      <c r="A2271" t="s">
        <v>2352</v>
      </c>
      <c r="B2271" t="s">
        <v>2358</v>
      </c>
      <c r="C2271" s="53"/>
      <c r="D2271" s="54"/>
      <c r="E2271" s="53"/>
      <c r="F2271" s="55"/>
      <c r="G2271" s="53"/>
      <c r="H2271" s="57"/>
      <c r="I2271" s="56"/>
      <c r="J2271" s="56"/>
      <c r="K2271" s="67"/>
      <c r="L2271" s="62">
        <v>2271</v>
      </c>
      <c r="M2271" s="62" t="b">
        <f t="shared" si="35"/>
        <v>1</v>
      </c>
      <c r="N2271" s="63"/>
    </row>
    <row r="2272" spans="1:14" x14ac:dyDescent="0.35">
      <c r="A2272" t="s">
        <v>2359</v>
      </c>
      <c r="B2272" t="s">
        <v>2360</v>
      </c>
      <c r="C2272" s="53"/>
      <c r="D2272" s="54"/>
      <c r="E2272" s="53"/>
      <c r="F2272" s="55"/>
      <c r="G2272" s="53"/>
      <c r="H2272" s="57"/>
      <c r="I2272" s="56"/>
      <c r="J2272" s="56"/>
      <c r="K2272" s="67"/>
      <c r="L2272" s="62">
        <v>2272</v>
      </c>
      <c r="M2272" s="62" t="b">
        <f t="shared" si="35"/>
        <v>1</v>
      </c>
      <c r="N2272" s="63"/>
    </row>
    <row r="2273" spans="1:14" x14ac:dyDescent="0.35">
      <c r="A2273" t="s">
        <v>523</v>
      </c>
      <c r="B2273" t="s">
        <v>1525</v>
      </c>
      <c r="C2273" s="53"/>
      <c r="D2273" s="54"/>
      <c r="E2273" s="53"/>
      <c r="F2273" s="55"/>
      <c r="G2273" s="53"/>
      <c r="H2273" s="57"/>
      <c r="I2273" s="56"/>
      <c r="J2273" s="56"/>
      <c r="K2273" s="67"/>
      <c r="L2273" s="62">
        <v>2273</v>
      </c>
      <c r="M2273" s="62" t="b">
        <f t="shared" si="35"/>
        <v>1</v>
      </c>
      <c r="N2273" s="63"/>
    </row>
    <row r="2274" spans="1:14" x14ac:dyDescent="0.35">
      <c r="A2274" t="s">
        <v>523</v>
      </c>
      <c r="B2274" t="s">
        <v>2361</v>
      </c>
      <c r="C2274" s="53"/>
      <c r="D2274" s="54"/>
      <c r="E2274" s="53"/>
      <c r="F2274" s="55"/>
      <c r="G2274" s="53"/>
      <c r="H2274" s="57"/>
      <c r="I2274" s="56"/>
      <c r="J2274" s="56"/>
      <c r="K2274" s="67"/>
      <c r="L2274" s="62">
        <v>2274</v>
      </c>
      <c r="M2274" s="62" t="b">
        <f t="shared" si="35"/>
        <v>1</v>
      </c>
      <c r="N2274" s="63"/>
    </row>
    <row r="2275" spans="1:14" x14ac:dyDescent="0.35">
      <c r="A2275" t="s">
        <v>523</v>
      </c>
      <c r="B2275" t="s">
        <v>2362</v>
      </c>
      <c r="C2275" s="53"/>
      <c r="D2275" s="54"/>
      <c r="E2275" s="53"/>
      <c r="F2275" s="55"/>
      <c r="G2275" s="53"/>
      <c r="H2275" s="57"/>
      <c r="I2275" s="56"/>
      <c r="J2275" s="56"/>
      <c r="K2275" s="67"/>
      <c r="L2275" s="62">
        <v>2275</v>
      </c>
      <c r="M2275" s="62" t="b">
        <f t="shared" si="35"/>
        <v>1</v>
      </c>
      <c r="N2275" s="63"/>
    </row>
    <row r="2276" spans="1:14" x14ac:dyDescent="0.35">
      <c r="A2276" t="s">
        <v>2363</v>
      </c>
      <c r="B2276" t="s">
        <v>2364</v>
      </c>
      <c r="C2276" s="53"/>
      <c r="D2276" s="54"/>
      <c r="E2276" s="53"/>
      <c r="F2276" s="55"/>
      <c r="G2276" s="53"/>
      <c r="H2276" s="57"/>
      <c r="I2276" s="56"/>
      <c r="J2276" s="56"/>
      <c r="K2276" s="67"/>
      <c r="L2276" s="62">
        <v>2276</v>
      </c>
      <c r="M2276" s="62" t="b">
        <f t="shared" si="35"/>
        <v>1</v>
      </c>
      <c r="N2276" s="63"/>
    </row>
    <row r="2277" spans="1:14" x14ac:dyDescent="0.35">
      <c r="A2277" t="s">
        <v>2365</v>
      </c>
      <c r="B2277" t="s">
        <v>1674</v>
      </c>
      <c r="C2277" s="53"/>
      <c r="D2277" s="54"/>
      <c r="E2277" s="53"/>
      <c r="F2277" s="55"/>
      <c r="G2277" s="53"/>
      <c r="H2277" s="57"/>
      <c r="I2277" s="56"/>
      <c r="J2277" s="56"/>
      <c r="K2277" s="67"/>
      <c r="L2277" s="62">
        <v>2277</v>
      </c>
      <c r="M2277" s="62" t="b">
        <f t="shared" si="35"/>
        <v>1</v>
      </c>
      <c r="N2277" s="63"/>
    </row>
    <row r="2278" spans="1:14" x14ac:dyDescent="0.35">
      <c r="A2278" t="s">
        <v>2366</v>
      </c>
      <c r="B2278" t="s">
        <v>2367</v>
      </c>
      <c r="C2278" s="53"/>
      <c r="D2278" s="54"/>
      <c r="E2278" s="53"/>
      <c r="F2278" s="55"/>
      <c r="G2278" s="53"/>
      <c r="H2278" s="57"/>
      <c r="I2278" s="56"/>
      <c r="J2278" s="56"/>
      <c r="K2278" s="67"/>
      <c r="L2278" s="62">
        <v>2278</v>
      </c>
      <c r="M2278" s="62" t="b">
        <f t="shared" si="35"/>
        <v>1</v>
      </c>
      <c r="N2278" s="63"/>
    </row>
    <row r="2279" spans="1:14" x14ac:dyDescent="0.35">
      <c r="A2279" t="s">
        <v>2366</v>
      </c>
      <c r="B2279" t="s">
        <v>2368</v>
      </c>
      <c r="C2279" s="53"/>
      <c r="D2279" s="54"/>
      <c r="E2279" s="53"/>
      <c r="F2279" s="55"/>
      <c r="G2279" s="53"/>
      <c r="H2279" s="57"/>
      <c r="I2279" s="56"/>
      <c r="J2279" s="56"/>
      <c r="K2279" s="67"/>
      <c r="L2279" s="62">
        <v>2279</v>
      </c>
      <c r="M2279" s="62" t="b">
        <f t="shared" si="35"/>
        <v>1</v>
      </c>
      <c r="N2279" s="63"/>
    </row>
    <row r="2280" spans="1:14" x14ac:dyDescent="0.35">
      <c r="A2280" t="s">
        <v>1028</v>
      </c>
      <c r="B2280" t="s">
        <v>2369</v>
      </c>
      <c r="C2280" s="53"/>
      <c r="D2280" s="54"/>
      <c r="E2280" s="53"/>
      <c r="F2280" s="55"/>
      <c r="G2280" s="53"/>
      <c r="H2280" s="57"/>
      <c r="I2280" s="56"/>
      <c r="J2280" s="56"/>
      <c r="K2280" s="67"/>
      <c r="L2280" s="62">
        <v>2280</v>
      </c>
      <c r="M2280" s="62" t="b">
        <f t="shared" si="35"/>
        <v>1</v>
      </c>
      <c r="N2280" s="63"/>
    </row>
    <row r="2281" spans="1:14" x14ac:dyDescent="0.35">
      <c r="A2281" t="s">
        <v>2370</v>
      </c>
      <c r="B2281" t="s">
        <v>2371</v>
      </c>
      <c r="C2281" s="53"/>
      <c r="D2281" s="54"/>
      <c r="E2281" s="53"/>
      <c r="F2281" s="55"/>
      <c r="G2281" s="53"/>
      <c r="H2281" s="57"/>
      <c r="I2281" s="56"/>
      <c r="J2281" s="56"/>
      <c r="K2281" s="67"/>
      <c r="L2281" s="62">
        <v>2281</v>
      </c>
      <c r="M2281" s="62" t="b">
        <f t="shared" si="35"/>
        <v>1</v>
      </c>
      <c r="N2281" s="63"/>
    </row>
    <row r="2282" spans="1:14" x14ac:dyDescent="0.35">
      <c r="A2282" t="s">
        <v>2370</v>
      </c>
      <c r="B2282" t="s">
        <v>2372</v>
      </c>
      <c r="C2282" s="53"/>
      <c r="D2282" s="54"/>
      <c r="E2282" s="53"/>
      <c r="F2282" s="55"/>
      <c r="G2282" s="53"/>
      <c r="H2282" s="57"/>
      <c r="I2282" s="56"/>
      <c r="J2282" s="56"/>
      <c r="K2282" s="67"/>
      <c r="L2282" s="62">
        <v>2282</v>
      </c>
      <c r="M2282" s="62" t="b">
        <f t="shared" si="35"/>
        <v>1</v>
      </c>
      <c r="N2282" s="63"/>
    </row>
    <row r="2283" spans="1:14" x14ac:dyDescent="0.35">
      <c r="A2283" t="s">
        <v>2370</v>
      </c>
      <c r="B2283" t="s">
        <v>2373</v>
      </c>
      <c r="C2283" s="53"/>
      <c r="D2283" s="54"/>
      <c r="E2283" s="53"/>
      <c r="F2283" s="55"/>
      <c r="G2283" s="53"/>
      <c r="H2283" s="57"/>
      <c r="I2283" s="56"/>
      <c r="J2283" s="56"/>
      <c r="K2283" s="67"/>
      <c r="L2283" s="62">
        <v>2283</v>
      </c>
      <c r="M2283" s="62" t="b">
        <f t="shared" si="35"/>
        <v>1</v>
      </c>
      <c r="N2283" s="63"/>
    </row>
    <row r="2284" spans="1:14" x14ac:dyDescent="0.35">
      <c r="A2284" t="s">
        <v>2374</v>
      </c>
      <c r="B2284" t="s">
        <v>325</v>
      </c>
      <c r="C2284" s="53"/>
      <c r="D2284" s="54"/>
      <c r="E2284" s="53"/>
      <c r="F2284" s="55"/>
      <c r="G2284" s="53"/>
      <c r="H2284" s="57"/>
      <c r="I2284" s="56"/>
      <c r="J2284" s="56"/>
      <c r="K2284" s="67"/>
      <c r="L2284" s="62">
        <v>2284</v>
      </c>
      <c r="M2284" s="62" t="b">
        <f t="shared" si="35"/>
        <v>1</v>
      </c>
      <c r="N2284" s="63"/>
    </row>
    <row r="2285" spans="1:14" x14ac:dyDescent="0.35">
      <c r="A2285" t="s">
        <v>2375</v>
      </c>
      <c r="B2285" t="s">
        <v>2376</v>
      </c>
      <c r="C2285" s="53"/>
      <c r="D2285" s="54"/>
      <c r="E2285" s="53"/>
      <c r="F2285" s="55"/>
      <c r="G2285" s="53"/>
      <c r="H2285" s="57"/>
      <c r="I2285" s="56"/>
      <c r="J2285" s="56"/>
      <c r="K2285" s="67"/>
      <c r="L2285" s="62">
        <v>2285</v>
      </c>
      <c r="M2285" s="62" t="b">
        <f t="shared" si="35"/>
        <v>1</v>
      </c>
      <c r="N2285" s="63"/>
    </row>
    <row r="2286" spans="1:14" x14ac:dyDescent="0.35">
      <c r="A2286" t="s">
        <v>1028</v>
      </c>
      <c r="B2286" t="s">
        <v>1631</v>
      </c>
      <c r="C2286" s="53"/>
      <c r="D2286" s="54"/>
      <c r="E2286" s="53"/>
      <c r="F2286" s="55"/>
      <c r="G2286" s="53"/>
      <c r="H2286" s="57"/>
      <c r="I2286" s="56"/>
      <c r="J2286" s="56"/>
      <c r="K2286" s="67"/>
      <c r="L2286" s="62">
        <v>2286</v>
      </c>
      <c r="M2286" s="62" t="b">
        <f t="shared" si="35"/>
        <v>1</v>
      </c>
      <c r="N2286" s="63"/>
    </row>
    <row r="2287" spans="1:14" x14ac:dyDescent="0.35">
      <c r="A2287" t="s">
        <v>1944</v>
      </c>
      <c r="B2287" t="s">
        <v>2377</v>
      </c>
      <c r="C2287" s="53"/>
      <c r="D2287" s="54"/>
      <c r="E2287" s="53"/>
      <c r="F2287" s="55"/>
      <c r="G2287" s="53"/>
      <c r="H2287" s="57"/>
      <c r="I2287" s="56"/>
      <c r="J2287" s="56"/>
      <c r="K2287" s="67"/>
      <c r="L2287" s="62">
        <v>2287</v>
      </c>
      <c r="M2287" s="62" t="b">
        <f t="shared" si="35"/>
        <v>1</v>
      </c>
      <c r="N2287" s="63"/>
    </row>
    <row r="2288" spans="1:14" x14ac:dyDescent="0.35">
      <c r="A2288" t="s">
        <v>1944</v>
      </c>
      <c r="B2288" t="s">
        <v>212</v>
      </c>
      <c r="C2288" s="53"/>
      <c r="D2288" s="54"/>
      <c r="E2288" s="53"/>
      <c r="F2288" s="55"/>
      <c r="G2288" s="53"/>
      <c r="H2288" s="57"/>
      <c r="I2288" s="56"/>
      <c r="J2288" s="56"/>
      <c r="K2288" s="67"/>
      <c r="L2288" s="62">
        <v>2288</v>
      </c>
      <c r="M2288" s="62" t="b">
        <f t="shared" si="35"/>
        <v>1</v>
      </c>
      <c r="N2288" s="63"/>
    </row>
    <row r="2289" spans="1:14" x14ac:dyDescent="0.35">
      <c r="A2289" t="s">
        <v>2378</v>
      </c>
      <c r="B2289" t="s">
        <v>426</v>
      </c>
      <c r="C2289" s="53"/>
      <c r="D2289" s="54"/>
      <c r="E2289" s="53"/>
      <c r="F2289" s="55"/>
      <c r="G2289" s="53"/>
      <c r="H2289" s="57"/>
      <c r="I2289" s="56"/>
      <c r="J2289" s="56"/>
      <c r="K2289" s="67"/>
      <c r="L2289" s="62">
        <v>2289</v>
      </c>
      <c r="M2289" s="62" t="b">
        <f t="shared" si="35"/>
        <v>1</v>
      </c>
      <c r="N2289" s="63"/>
    </row>
    <row r="2290" spans="1:14" x14ac:dyDescent="0.35">
      <c r="A2290" t="s">
        <v>2378</v>
      </c>
      <c r="B2290" t="s">
        <v>2379</v>
      </c>
      <c r="C2290" s="53"/>
      <c r="D2290" s="54"/>
      <c r="E2290" s="53"/>
      <c r="F2290" s="55"/>
      <c r="G2290" s="53"/>
      <c r="H2290" s="57"/>
      <c r="I2290" s="56"/>
      <c r="J2290" s="56"/>
      <c r="K2290" s="67"/>
      <c r="L2290" s="62">
        <v>2290</v>
      </c>
      <c r="M2290" s="62" t="b">
        <f t="shared" si="35"/>
        <v>1</v>
      </c>
      <c r="N2290" s="63"/>
    </row>
    <row r="2291" spans="1:14" x14ac:dyDescent="0.35">
      <c r="A2291" t="s">
        <v>1630</v>
      </c>
      <c r="B2291" t="s">
        <v>2380</v>
      </c>
      <c r="C2291" s="53"/>
      <c r="D2291" s="54"/>
      <c r="E2291" s="53"/>
      <c r="F2291" s="55"/>
      <c r="G2291" s="53"/>
      <c r="H2291" s="57"/>
      <c r="I2291" s="56"/>
      <c r="J2291" s="56"/>
      <c r="K2291" s="67"/>
      <c r="L2291" s="62">
        <v>2291</v>
      </c>
      <c r="M2291" s="62" t="b">
        <f t="shared" si="35"/>
        <v>1</v>
      </c>
      <c r="N2291" s="63"/>
    </row>
    <row r="2292" spans="1:14" x14ac:dyDescent="0.35">
      <c r="A2292" t="s">
        <v>1630</v>
      </c>
      <c r="B2292" t="s">
        <v>2381</v>
      </c>
      <c r="C2292" s="53"/>
      <c r="D2292" s="54"/>
      <c r="E2292" s="53"/>
      <c r="F2292" s="55"/>
      <c r="G2292" s="53"/>
      <c r="H2292" s="57"/>
      <c r="I2292" s="56"/>
      <c r="J2292" s="56"/>
      <c r="K2292" s="67"/>
      <c r="L2292" s="62">
        <v>2292</v>
      </c>
      <c r="M2292" s="62" t="b">
        <f t="shared" si="35"/>
        <v>1</v>
      </c>
      <c r="N2292" s="63"/>
    </row>
    <row r="2293" spans="1:14" x14ac:dyDescent="0.35">
      <c r="A2293" t="s">
        <v>1630</v>
      </c>
      <c r="B2293" t="s">
        <v>1041</v>
      </c>
      <c r="C2293" s="53"/>
      <c r="D2293" s="54"/>
      <c r="E2293" s="53"/>
      <c r="F2293" s="55"/>
      <c r="G2293" s="53"/>
      <c r="H2293" s="57"/>
      <c r="I2293" s="56"/>
      <c r="J2293" s="56"/>
      <c r="K2293" s="67"/>
      <c r="L2293" s="62">
        <v>2293</v>
      </c>
      <c r="M2293" s="62" t="b">
        <f t="shared" si="35"/>
        <v>1</v>
      </c>
      <c r="N2293" s="63"/>
    </row>
    <row r="2294" spans="1:14" x14ac:dyDescent="0.35">
      <c r="A2294" t="s">
        <v>2382</v>
      </c>
      <c r="B2294" t="s">
        <v>2383</v>
      </c>
      <c r="C2294" s="53"/>
      <c r="D2294" s="54"/>
      <c r="E2294" s="53"/>
      <c r="F2294" s="55"/>
      <c r="G2294" s="53"/>
      <c r="H2294" s="57"/>
      <c r="I2294" s="56"/>
      <c r="J2294" s="56"/>
      <c r="K2294" s="67"/>
      <c r="L2294" s="62">
        <v>2294</v>
      </c>
      <c r="M2294" s="62" t="b">
        <f t="shared" si="35"/>
        <v>1</v>
      </c>
      <c r="N2294" s="63"/>
    </row>
    <row r="2295" spans="1:14" x14ac:dyDescent="0.35">
      <c r="A2295" t="s">
        <v>2382</v>
      </c>
      <c r="B2295" t="s">
        <v>432</v>
      </c>
      <c r="C2295" s="53"/>
      <c r="D2295" s="54"/>
      <c r="E2295" s="53"/>
      <c r="F2295" s="55"/>
      <c r="G2295" s="53"/>
      <c r="H2295" s="57"/>
      <c r="I2295" s="56"/>
      <c r="J2295" s="56"/>
      <c r="K2295" s="67"/>
      <c r="L2295" s="62">
        <v>2295</v>
      </c>
      <c r="M2295" s="62" t="b">
        <f t="shared" si="35"/>
        <v>1</v>
      </c>
      <c r="N2295" s="63"/>
    </row>
    <row r="2296" spans="1:14" x14ac:dyDescent="0.35">
      <c r="A2296" t="s">
        <v>2384</v>
      </c>
      <c r="B2296" t="s">
        <v>2385</v>
      </c>
      <c r="C2296" s="53"/>
      <c r="D2296" s="54"/>
      <c r="E2296" s="53"/>
      <c r="F2296" s="55"/>
      <c r="G2296" s="53"/>
      <c r="H2296" s="57"/>
      <c r="I2296" s="56"/>
      <c r="J2296" s="56"/>
      <c r="K2296" s="67"/>
      <c r="L2296" s="62">
        <v>2296</v>
      </c>
      <c r="M2296" s="62" t="b">
        <f t="shared" si="35"/>
        <v>1</v>
      </c>
      <c r="N2296" s="63"/>
    </row>
    <row r="2297" spans="1:14" x14ac:dyDescent="0.35">
      <c r="A2297" t="s">
        <v>2386</v>
      </c>
      <c r="B2297" t="s">
        <v>2387</v>
      </c>
      <c r="C2297" s="53"/>
      <c r="D2297" s="54"/>
      <c r="E2297" s="53"/>
      <c r="F2297" s="55"/>
      <c r="G2297" s="53"/>
      <c r="H2297" s="57"/>
      <c r="I2297" s="56"/>
      <c r="J2297" s="56"/>
      <c r="K2297" s="67"/>
      <c r="L2297" s="62">
        <v>2297</v>
      </c>
      <c r="M2297" s="62" t="b">
        <f t="shared" si="35"/>
        <v>1</v>
      </c>
      <c r="N2297" s="63"/>
    </row>
    <row r="2298" spans="1:14" x14ac:dyDescent="0.35">
      <c r="A2298" t="s">
        <v>2386</v>
      </c>
      <c r="B2298" t="s">
        <v>2185</v>
      </c>
      <c r="C2298" s="53"/>
      <c r="D2298" s="54"/>
      <c r="E2298" s="53"/>
      <c r="F2298" s="55"/>
      <c r="G2298" s="53"/>
      <c r="H2298" s="57"/>
      <c r="I2298" s="56"/>
      <c r="J2298" s="56"/>
      <c r="K2298" s="67"/>
      <c r="L2298" s="62">
        <v>2298</v>
      </c>
      <c r="M2298" s="62" t="b">
        <f t="shared" si="35"/>
        <v>1</v>
      </c>
      <c r="N2298" s="63"/>
    </row>
    <row r="2299" spans="1:14" x14ac:dyDescent="0.35">
      <c r="A2299" t="s">
        <v>2386</v>
      </c>
      <c r="B2299" t="s">
        <v>2388</v>
      </c>
      <c r="C2299" s="53"/>
      <c r="D2299" s="54"/>
      <c r="E2299" s="53"/>
      <c r="F2299" s="55"/>
      <c r="G2299" s="53"/>
      <c r="H2299" s="57"/>
      <c r="I2299" s="56"/>
      <c r="J2299" s="56"/>
      <c r="K2299" s="67"/>
      <c r="L2299" s="62">
        <v>2299</v>
      </c>
      <c r="M2299" s="62" t="b">
        <f t="shared" si="35"/>
        <v>1</v>
      </c>
      <c r="N2299" s="63"/>
    </row>
    <row r="2300" spans="1:14" x14ac:dyDescent="0.35">
      <c r="A2300" t="s">
        <v>2389</v>
      </c>
      <c r="B2300" t="s">
        <v>2390</v>
      </c>
      <c r="C2300" s="53"/>
      <c r="D2300" s="54"/>
      <c r="E2300" s="53"/>
      <c r="F2300" s="55"/>
      <c r="G2300" s="53"/>
      <c r="H2300" s="57"/>
      <c r="I2300" s="56"/>
      <c r="J2300" s="56"/>
      <c r="K2300" s="67"/>
      <c r="L2300" s="62">
        <v>2300</v>
      </c>
      <c r="M2300" s="62" t="b">
        <f t="shared" si="35"/>
        <v>1</v>
      </c>
      <c r="N2300" s="63"/>
    </row>
    <row r="2301" spans="1:14" x14ac:dyDescent="0.35">
      <c r="A2301" t="s">
        <v>2389</v>
      </c>
      <c r="B2301" t="s">
        <v>736</v>
      </c>
      <c r="C2301" s="53"/>
      <c r="D2301" s="54"/>
      <c r="E2301" s="53"/>
      <c r="F2301" s="55"/>
      <c r="G2301" s="53"/>
      <c r="H2301" s="57"/>
      <c r="I2301" s="56"/>
      <c r="J2301" s="56"/>
      <c r="K2301" s="67"/>
      <c r="L2301" s="62">
        <v>2301</v>
      </c>
      <c r="M2301" s="62" t="b">
        <f t="shared" si="35"/>
        <v>1</v>
      </c>
      <c r="N2301" s="63"/>
    </row>
    <row r="2302" spans="1:14" x14ac:dyDescent="0.35">
      <c r="A2302" t="s">
        <v>2391</v>
      </c>
      <c r="B2302" t="s">
        <v>2392</v>
      </c>
      <c r="C2302" s="53"/>
      <c r="D2302" s="54"/>
      <c r="E2302" s="53"/>
      <c r="F2302" s="55"/>
      <c r="G2302" s="53"/>
      <c r="H2302" s="57"/>
      <c r="I2302" s="56"/>
      <c r="J2302" s="56"/>
      <c r="K2302" s="67"/>
      <c r="L2302" s="62">
        <v>2302</v>
      </c>
      <c r="M2302" s="62" t="b">
        <f t="shared" si="35"/>
        <v>1</v>
      </c>
      <c r="N2302" s="63"/>
    </row>
    <row r="2303" spans="1:14" x14ac:dyDescent="0.35">
      <c r="A2303" t="s">
        <v>2393</v>
      </c>
      <c r="B2303" t="s">
        <v>2394</v>
      </c>
      <c r="C2303" s="53"/>
      <c r="D2303" s="54"/>
      <c r="E2303" s="53"/>
      <c r="F2303" s="55"/>
      <c r="G2303" s="53"/>
      <c r="H2303" s="57"/>
      <c r="I2303" s="56"/>
      <c r="J2303" s="56"/>
      <c r="K2303" s="67"/>
      <c r="L2303" s="62">
        <v>2303</v>
      </c>
      <c r="M2303" s="62" t="b">
        <f t="shared" si="35"/>
        <v>1</v>
      </c>
      <c r="N2303" s="63"/>
    </row>
    <row r="2304" spans="1:14" x14ac:dyDescent="0.35">
      <c r="A2304" t="s">
        <v>2395</v>
      </c>
      <c r="B2304" t="s">
        <v>2396</v>
      </c>
      <c r="C2304" s="53"/>
      <c r="D2304" s="54"/>
      <c r="E2304" s="53"/>
      <c r="F2304" s="55"/>
      <c r="G2304" s="53"/>
      <c r="H2304" s="57"/>
      <c r="I2304" s="56"/>
      <c r="J2304" s="56"/>
      <c r="K2304" s="67"/>
      <c r="L2304" s="62">
        <v>2304</v>
      </c>
      <c r="M2304" s="62" t="b">
        <f t="shared" si="35"/>
        <v>1</v>
      </c>
      <c r="N2304" s="63"/>
    </row>
    <row r="2305" spans="1:14" x14ac:dyDescent="0.35">
      <c r="A2305" t="s">
        <v>2395</v>
      </c>
      <c r="B2305" t="s">
        <v>2397</v>
      </c>
      <c r="C2305" s="53"/>
      <c r="D2305" s="54"/>
      <c r="E2305" s="53"/>
      <c r="F2305" s="55"/>
      <c r="G2305" s="53"/>
      <c r="H2305" s="57"/>
      <c r="I2305" s="56"/>
      <c r="J2305" s="56"/>
      <c r="K2305" s="67"/>
      <c r="L2305" s="62">
        <v>2305</v>
      </c>
      <c r="M2305" s="62" t="b">
        <f t="shared" si="35"/>
        <v>1</v>
      </c>
      <c r="N2305" s="63"/>
    </row>
    <row r="2306" spans="1:14" x14ac:dyDescent="0.35">
      <c r="A2306" t="s">
        <v>2398</v>
      </c>
      <c r="B2306" t="s">
        <v>190</v>
      </c>
      <c r="C2306" s="53"/>
      <c r="D2306" s="54"/>
      <c r="E2306" s="53"/>
      <c r="F2306" s="55"/>
      <c r="G2306" s="53"/>
      <c r="H2306" s="57"/>
      <c r="I2306" s="56"/>
      <c r="J2306" s="56"/>
      <c r="K2306" s="67"/>
      <c r="L2306" s="62">
        <v>2306</v>
      </c>
      <c r="M2306" s="62" t="b">
        <f t="shared" si="35"/>
        <v>1</v>
      </c>
      <c r="N2306" s="63"/>
    </row>
    <row r="2307" spans="1:14" x14ac:dyDescent="0.35">
      <c r="A2307" t="s">
        <v>2374</v>
      </c>
      <c r="B2307" t="s">
        <v>2399</v>
      </c>
      <c r="C2307" s="53"/>
      <c r="D2307" s="54"/>
      <c r="E2307" s="53"/>
      <c r="F2307" s="55"/>
      <c r="G2307" s="53"/>
      <c r="H2307" s="57"/>
      <c r="I2307" s="56"/>
      <c r="J2307" s="56"/>
      <c r="K2307" s="67"/>
      <c r="L2307" s="62">
        <v>2307</v>
      </c>
      <c r="M2307" s="62" t="b">
        <f t="shared" ref="M2307:M2370" si="36" xml:space="preserve"> IF(AND(TRUE), TRUE, FALSE)</f>
        <v>1</v>
      </c>
      <c r="N2307" s="63"/>
    </row>
    <row r="2308" spans="1:14" x14ac:dyDescent="0.35">
      <c r="A2308" t="s">
        <v>2374</v>
      </c>
      <c r="B2308" t="s">
        <v>325</v>
      </c>
      <c r="C2308" s="53"/>
      <c r="D2308" s="54"/>
      <c r="E2308" s="53"/>
      <c r="F2308" s="55"/>
      <c r="G2308" s="53"/>
      <c r="H2308" s="57"/>
      <c r="I2308" s="56"/>
      <c r="J2308" s="56"/>
      <c r="K2308" s="67"/>
      <c r="L2308" s="62">
        <v>2308</v>
      </c>
      <c r="M2308" s="62" t="b">
        <f t="shared" si="36"/>
        <v>1</v>
      </c>
      <c r="N2308" s="63"/>
    </row>
    <row r="2309" spans="1:14" x14ac:dyDescent="0.35">
      <c r="A2309" t="s">
        <v>2374</v>
      </c>
      <c r="B2309" t="s">
        <v>905</v>
      </c>
      <c r="C2309" s="53"/>
      <c r="D2309" s="54"/>
      <c r="E2309" s="53"/>
      <c r="F2309" s="55"/>
      <c r="G2309" s="53"/>
      <c r="H2309" s="57"/>
      <c r="I2309" s="56"/>
      <c r="J2309" s="56"/>
      <c r="K2309" s="67"/>
      <c r="L2309" s="62">
        <v>2309</v>
      </c>
      <c r="M2309" s="62" t="b">
        <f t="shared" si="36"/>
        <v>1</v>
      </c>
      <c r="N2309" s="63"/>
    </row>
    <row r="2310" spans="1:14" x14ac:dyDescent="0.35">
      <c r="A2310" t="s">
        <v>2374</v>
      </c>
      <c r="B2310" t="s">
        <v>2400</v>
      </c>
      <c r="C2310" s="53"/>
      <c r="D2310" s="54"/>
      <c r="E2310" s="53"/>
      <c r="F2310" s="55"/>
      <c r="G2310" s="53"/>
      <c r="H2310" s="57"/>
      <c r="I2310" s="56"/>
      <c r="J2310" s="56"/>
      <c r="K2310" s="67"/>
      <c r="L2310" s="62">
        <v>2310</v>
      </c>
      <c r="M2310" s="62" t="b">
        <f t="shared" si="36"/>
        <v>1</v>
      </c>
      <c r="N2310" s="63"/>
    </row>
    <row r="2311" spans="1:14" x14ac:dyDescent="0.35">
      <c r="A2311" t="s">
        <v>2401</v>
      </c>
      <c r="B2311" t="s">
        <v>2402</v>
      </c>
      <c r="C2311" s="53"/>
      <c r="D2311" s="54"/>
      <c r="E2311" s="53"/>
      <c r="F2311" s="55"/>
      <c r="G2311" s="53"/>
      <c r="H2311" s="57"/>
      <c r="I2311" s="56"/>
      <c r="J2311" s="56"/>
      <c r="K2311" s="67"/>
      <c r="L2311" s="62">
        <v>2311</v>
      </c>
      <c r="M2311" s="62" t="b">
        <f t="shared" si="36"/>
        <v>1</v>
      </c>
      <c r="N2311" s="63"/>
    </row>
    <row r="2312" spans="1:14" x14ac:dyDescent="0.35">
      <c r="A2312" t="s">
        <v>2401</v>
      </c>
      <c r="B2312" t="s">
        <v>2403</v>
      </c>
      <c r="C2312" s="53"/>
      <c r="D2312" s="54"/>
      <c r="E2312" s="53"/>
      <c r="F2312" s="55"/>
      <c r="G2312" s="53"/>
      <c r="H2312" s="57"/>
      <c r="I2312" s="56"/>
      <c r="J2312" s="56"/>
      <c r="K2312" s="67"/>
      <c r="L2312" s="62">
        <v>2312</v>
      </c>
      <c r="M2312" s="62" t="b">
        <f t="shared" si="36"/>
        <v>1</v>
      </c>
      <c r="N2312" s="63"/>
    </row>
    <row r="2313" spans="1:14" x14ac:dyDescent="0.35">
      <c r="A2313" t="s">
        <v>2404</v>
      </c>
      <c r="B2313" t="s">
        <v>2405</v>
      </c>
      <c r="C2313" s="53"/>
      <c r="D2313" s="54"/>
      <c r="E2313" s="53"/>
      <c r="F2313" s="55"/>
      <c r="G2313" s="53"/>
      <c r="H2313" s="57"/>
      <c r="I2313" s="56"/>
      <c r="J2313" s="56"/>
      <c r="K2313" s="67"/>
      <c r="L2313" s="62">
        <v>2313</v>
      </c>
      <c r="M2313" s="62" t="b">
        <f t="shared" si="36"/>
        <v>1</v>
      </c>
      <c r="N2313" s="63"/>
    </row>
    <row r="2314" spans="1:14" x14ac:dyDescent="0.35">
      <c r="A2314" t="s">
        <v>333</v>
      </c>
      <c r="B2314" t="s">
        <v>334</v>
      </c>
      <c r="C2314" s="53"/>
      <c r="D2314" s="54"/>
      <c r="E2314" s="53"/>
      <c r="F2314" s="55"/>
      <c r="G2314" s="53"/>
      <c r="H2314" s="57"/>
      <c r="I2314" s="56"/>
      <c r="J2314" s="56"/>
      <c r="K2314" s="67"/>
      <c r="L2314" s="62">
        <v>2314</v>
      </c>
      <c r="M2314" s="62" t="b">
        <f t="shared" si="36"/>
        <v>1</v>
      </c>
      <c r="N2314" s="63"/>
    </row>
    <row r="2315" spans="1:14" x14ac:dyDescent="0.35">
      <c r="A2315" t="s">
        <v>2406</v>
      </c>
      <c r="B2315" t="s">
        <v>1605</v>
      </c>
      <c r="C2315" s="53"/>
      <c r="D2315" s="54"/>
      <c r="E2315" s="53"/>
      <c r="F2315" s="55"/>
      <c r="G2315" s="53"/>
      <c r="H2315" s="57"/>
      <c r="I2315" s="56"/>
      <c r="J2315" s="56"/>
      <c r="K2315" s="67"/>
      <c r="L2315" s="62">
        <v>2315</v>
      </c>
      <c r="M2315" s="62" t="b">
        <f t="shared" si="36"/>
        <v>1</v>
      </c>
      <c r="N2315" s="63"/>
    </row>
    <row r="2316" spans="1:14" x14ac:dyDescent="0.35">
      <c r="A2316" t="s">
        <v>2406</v>
      </c>
      <c r="B2316" t="s">
        <v>1860</v>
      </c>
      <c r="C2316" s="53"/>
      <c r="D2316" s="54"/>
      <c r="E2316" s="53"/>
      <c r="F2316" s="55"/>
      <c r="G2316" s="53"/>
      <c r="H2316" s="57"/>
      <c r="I2316" s="56"/>
      <c r="J2316" s="56"/>
      <c r="K2316" s="67"/>
      <c r="L2316" s="62">
        <v>2316</v>
      </c>
      <c r="M2316" s="62" t="b">
        <f t="shared" si="36"/>
        <v>1</v>
      </c>
      <c r="N2316" s="63"/>
    </row>
    <row r="2317" spans="1:14" x14ac:dyDescent="0.35">
      <c r="A2317" t="s">
        <v>2406</v>
      </c>
      <c r="B2317" t="s">
        <v>2407</v>
      </c>
      <c r="C2317" s="53"/>
      <c r="D2317" s="54"/>
      <c r="E2317" s="53"/>
      <c r="F2317" s="55"/>
      <c r="G2317" s="53"/>
      <c r="H2317" s="57"/>
      <c r="I2317" s="56"/>
      <c r="J2317" s="56"/>
      <c r="K2317" s="67"/>
      <c r="L2317" s="62">
        <v>2317</v>
      </c>
      <c r="M2317" s="62" t="b">
        <f t="shared" si="36"/>
        <v>1</v>
      </c>
      <c r="N2317" s="63"/>
    </row>
    <row r="2318" spans="1:14" x14ac:dyDescent="0.35">
      <c r="A2318" t="s">
        <v>2406</v>
      </c>
      <c r="B2318" t="s">
        <v>416</v>
      </c>
      <c r="C2318" s="53"/>
      <c r="D2318" s="54"/>
      <c r="E2318" s="53"/>
      <c r="F2318" s="55"/>
      <c r="G2318" s="53"/>
      <c r="H2318" s="57"/>
      <c r="I2318" s="56"/>
      <c r="J2318" s="56"/>
      <c r="K2318" s="67"/>
      <c r="L2318" s="62">
        <v>2318</v>
      </c>
      <c r="M2318" s="62" t="b">
        <f t="shared" si="36"/>
        <v>1</v>
      </c>
      <c r="N2318" s="63"/>
    </row>
    <row r="2319" spans="1:14" x14ac:dyDescent="0.35">
      <c r="A2319" t="s">
        <v>2406</v>
      </c>
      <c r="B2319" t="s">
        <v>2408</v>
      </c>
      <c r="C2319" s="53"/>
      <c r="D2319" s="54"/>
      <c r="E2319" s="53"/>
      <c r="F2319" s="55"/>
      <c r="G2319" s="53"/>
      <c r="H2319" s="57"/>
      <c r="I2319" s="56"/>
      <c r="J2319" s="56"/>
      <c r="K2319" s="67"/>
      <c r="L2319" s="62">
        <v>2319</v>
      </c>
      <c r="M2319" s="62" t="b">
        <f t="shared" si="36"/>
        <v>1</v>
      </c>
      <c r="N2319" s="63"/>
    </row>
    <row r="2320" spans="1:14" x14ac:dyDescent="0.35">
      <c r="A2320" t="s">
        <v>2406</v>
      </c>
      <c r="B2320" t="s">
        <v>2409</v>
      </c>
      <c r="C2320" s="53"/>
      <c r="D2320" s="54"/>
      <c r="E2320" s="53"/>
      <c r="F2320" s="55"/>
      <c r="G2320" s="53"/>
      <c r="H2320" s="57"/>
      <c r="I2320" s="56"/>
      <c r="J2320" s="56"/>
      <c r="K2320" s="67"/>
      <c r="L2320" s="62">
        <v>2320</v>
      </c>
      <c r="M2320" s="62" t="b">
        <f t="shared" si="36"/>
        <v>1</v>
      </c>
      <c r="N2320" s="63"/>
    </row>
    <row r="2321" spans="1:14" x14ac:dyDescent="0.35">
      <c r="A2321" t="s">
        <v>2406</v>
      </c>
      <c r="B2321" t="s">
        <v>2410</v>
      </c>
      <c r="C2321" s="53"/>
      <c r="D2321" s="54"/>
      <c r="E2321" s="53"/>
      <c r="F2321" s="55"/>
      <c r="G2321" s="53"/>
      <c r="H2321" s="57"/>
      <c r="I2321" s="56"/>
      <c r="J2321" s="56"/>
      <c r="K2321" s="67"/>
      <c r="L2321" s="62">
        <v>2321</v>
      </c>
      <c r="M2321" s="62" t="b">
        <f t="shared" si="36"/>
        <v>1</v>
      </c>
      <c r="N2321" s="63"/>
    </row>
    <row r="2322" spans="1:14" x14ac:dyDescent="0.35">
      <c r="A2322" t="s">
        <v>2406</v>
      </c>
      <c r="B2322" t="s">
        <v>2411</v>
      </c>
      <c r="C2322" s="53"/>
      <c r="D2322" s="54"/>
      <c r="E2322" s="53"/>
      <c r="F2322" s="55"/>
      <c r="G2322" s="53"/>
      <c r="H2322" s="57"/>
      <c r="I2322" s="56"/>
      <c r="J2322" s="56"/>
      <c r="K2322" s="67"/>
      <c r="L2322" s="62">
        <v>2322</v>
      </c>
      <c r="M2322" s="62" t="b">
        <f t="shared" si="36"/>
        <v>1</v>
      </c>
      <c r="N2322" s="63"/>
    </row>
    <row r="2323" spans="1:14" x14ac:dyDescent="0.35">
      <c r="A2323" t="s">
        <v>2412</v>
      </c>
      <c r="B2323" t="s">
        <v>259</v>
      </c>
      <c r="C2323" s="53"/>
      <c r="D2323" s="54"/>
      <c r="E2323" s="53"/>
      <c r="F2323" s="55"/>
      <c r="G2323" s="53"/>
      <c r="H2323" s="57"/>
      <c r="I2323" s="56"/>
      <c r="J2323" s="56"/>
      <c r="K2323" s="67"/>
      <c r="L2323" s="62">
        <v>2323</v>
      </c>
      <c r="M2323" s="62" t="b">
        <f t="shared" si="36"/>
        <v>1</v>
      </c>
      <c r="N2323" s="63"/>
    </row>
    <row r="2324" spans="1:14" x14ac:dyDescent="0.35">
      <c r="A2324" t="s">
        <v>353</v>
      </c>
      <c r="B2324" t="s">
        <v>2413</v>
      </c>
      <c r="C2324" s="53"/>
      <c r="D2324" s="54"/>
      <c r="E2324" s="53"/>
      <c r="F2324" s="55"/>
      <c r="G2324" s="53"/>
      <c r="H2324" s="57"/>
      <c r="I2324" s="56"/>
      <c r="J2324" s="56"/>
      <c r="K2324" s="67"/>
      <c r="L2324" s="62">
        <v>2324</v>
      </c>
      <c r="M2324" s="62" t="b">
        <f t="shared" si="36"/>
        <v>1</v>
      </c>
      <c r="N2324" s="63"/>
    </row>
    <row r="2325" spans="1:14" x14ac:dyDescent="0.35">
      <c r="A2325" t="s">
        <v>2414</v>
      </c>
      <c r="B2325" t="s">
        <v>259</v>
      </c>
      <c r="C2325" s="53"/>
      <c r="D2325" s="54"/>
      <c r="E2325" s="53"/>
      <c r="F2325" s="55"/>
      <c r="G2325" s="53"/>
      <c r="H2325" s="57"/>
      <c r="I2325" s="56"/>
      <c r="J2325" s="56"/>
      <c r="K2325" s="67"/>
      <c r="L2325" s="62">
        <v>2325</v>
      </c>
      <c r="M2325" s="62" t="b">
        <f t="shared" si="36"/>
        <v>1</v>
      </c>
      <c r="N2325" s="63"/>
    </row>
    <row r="2326" spans="1:14" x14ac:dyDescent="0.35">
      <c r="A2326" t="s">
        <v>2415</v>
      </c>
      <c r="B2326" t="s">
        <v>2416</v>
      </c>
      <c r="C2326" s="53"/>
      <c r="D2326" s="54"/>
      <c r="E2326" s="53"/>
      <c r="F2326" s="55"/>
      <c r="G2326" s="53"/>
      <c r="H2326" s="57"/>
      <c r="I2326" s="56"/>
      <c r="J2326" s="56"/>
      <c r="K2326" s="67"/>
      <c r="L2326" s="62">
        <v>2326</v>
      </c>
      <c r="M2326" s="62" t="b">
        <f t="shared" si="36"/>
        <v>1</v>
      </c>
      <c r="N2326" s="63"/>
    </row>
    <row r="2327" spans="1:14" x14ac:dyDescent="0.35">
      <c r="A2327" t="s">
        <v>2417</v>
      </c>
      <c r="B2327" t="s">
        <v>2418</v>
      </c>
      <c r="C2327" s="53"/>
      <c r="D2327" s="54"/>
      <c r="E2327" s="53"/>
      <c r="F2327" s="55"/>
      <c r="G2327" s="53"/>
      <c r="H2327" s="57"/>
      <c r="I2327" s="56"/>
      <c r="J2327" s="56"/>
      <c r="K2327" s="67"/>
      <c r="L2327" s="62">
        <v>2327</v>
      </c>
      <c r="M2327" s="62" t="b">
        <f t="shared" si="36"/>
        <v>1</v>
      </c>
      <c r="N2327" s="63"/>
    </row>
    <row r="2328" spans="1:14" x14ac:dyDescent="0.35">
      <c r="A2328" t="s">
        <v>2419</v>
      </c>
      <c r="B2328" t="s">
        <v>2420</v>
      </c>
      <c r="C2328" s="53"/>
      <c r="D2328" s="54"/>
      <c r="E2328" s="53"/>
      <c r="F2328" s="55"/>
      <c r="G2328" s="53"/>
      <c r="H2328" s="57"/>
      <c r="I2328" s="56"/>
      <c r="J2328" s="56"/>
      <c r="K2328" s="67"/>
      <c r="L2328" s="62">
        <v>2328</v>
      </c>
      <c r="M2328" s="62" t="b">
        <f t="shared" si="36"/>
        <v>1</v>
      </c>
      <c r="N2328" s="63"/>
    </row>
    <row r="2329" spans="1:14" x14ac:dyDescent="0.35">
      <c r="A2329" t="s">
        <v>2419</v>
      </c>
      <c r="B2329" t="s">
        <v>2421</v>
      </c>
      <c r="C2329" s="53"/>
      <c r="D2329" s="54"/>
      <c r="E2329" s="53"/>
      <c r="F2329" s="55"/>
      <c r="G2329" s="53"/>
      <c r="H2329" s="57"/>
      <c r="I2329" s="56"/>
      <c r="J2329" s="56"/>
      <c r="K2329" s="67"/>
      <c r="L2329" s="62">
        <v>2329</v>
      </c>
      <c r="M2329" s="62" t="b">
        <f t="shared" si="36"/>
        <v>1</v>
      </c>
      <c r="N2329" s="63"/>
    </row>
    <row r="2330" spans="1:14" x14ac:dyDescent="0.35">
      <c r="A2330" t="s">
        <v>618</v>
      </c>
      <c r="B2330" t="s">
        <v>2422</v>
      </c>
      <c r="C2330" s="53"/>
      <c r="D2330" s="54"/>
      <c r="E2330" s="53"/>
      <c r="F2330" s="55"/>
      <c r="G2330" s="53"/>
      <c r="H2330" s="57"/>
      <c r="I2330" s="56"/>
      <c r="J2330" s="56"/>
      <c r="K2330" s="67"/>
      <c r="L2330" s="62">
        <v>2330</v>
      </c>
      <c r="M2330" s="62" t="b">
        <f t="shared" si="36"/>
        <v>1</v>
      </c>
      <c r="N2330" s="63"/>
    </row>
    <row r="2331" spans="1:14" x14ac:dyDescent="0.35">
      <c r="A2331" t="s">
        <v>618</v>
      </c>
      <c r="B2331" t="s">
        <v>2423</v>
      </c>
      <c r="C2331" s="53"/>
      <c r="D2331" s="54"/>
      <c r="E2331" s="53"/>
      <c r="F2331" s="55"/>
      <c r="G2331" s="53"/>
      <c r="H2331" s="57"/>
      <c r="I2331" s="56"/>
      <c r="J2331" s="56"/>
      <c r="K2331" s="67"/>
      <c r="L2331" s="62">
        <v>2331</v>
      </c>
      <c r="M2331" s="62" t="b">
        <f t="shared" si="36"/>
        <v>1</v>
      </c>
      <c r="N2331" s="63"/>
    </row>
    <row r="2332" spans="1:14" x14ac:dyDescent="0.35">
      <c r="A2332" t="s">
        <v>271</v>
      </c>
      <c r="B2332" t="s">
        <v>273</v>
      </c>
      <c r="C2332" s="53"/>
      <c r="D2332" s="54"/>
      <c r="E2332" s="53"/>
      <c r="F2332" s="55"/>
      <c r="G2332" s="53"/>
      <c r="H2332" s="57"/>
      <c r="I2332" s="56"/>
      <c r="J2332" s="56"/>
      <c r="K2332" s="67"/>
      <c r="L2332" s="62">
        <v>2332</v>
      </c>
      <c r="M2332" s="62" t="b">
        <f t="shared" si="36"/>
        <v>1</v>
      </c>
      <c r="N2332" s="63"/>
    </row>
    <row r="2333" spans="1:14" x14ac:dyDescent="0.35">
      <c r="A2333" t="s">
        <v>271</v>
      </c>
      <c r="B2333" t="s">
        <v>277</v>
      </c>
      <c r="C2333" s="53"/>
      <c r="D2333" s="54"/>
      <c r="E2333" s="53"/>
      <c r="F2333" s="55"/>
      <c r="G2333" s="53"/>
      <c r="H2333" s="57"/>
      <c r="I2333" s="56"/>
      <c r="J2333" s="56"/>
      <c r="K2333" s="67"/>
      <c r="L2333" s="62">
        <v>2333</v>
      </c>
      <c r="M2333" s="62" t="b">
        <f t="shared" si="36"/>
        <v>1</v>
      </c>
      <c r="N2333" s="63"/>
    </row>
    <row r="2334" spans="1:14" x14ac:dyDescent="0.35">
      <c r="A2334" t="s">
        <v>271</v>
      </c>
      <c r="B2334" t="s">
        <v>279</v>
      </c>
      <c r="C2334" s="53"/>
      <c r="D2334" s="54"/>
      <c r="E2334" s="53"/>
      <c r="F2334" s="55"/>
      <c r="G2334" s="53"/>
      <c r="H2334" s="57"/>
      <c r="I2334" s="56"/>
      <c r="J2334" s="56"/>
      <c r="K2334" s="67"/>
      <c r="L2334" s="62">
        <v>2334</v>
      </c>
      <c r="M2334" s="62" t="b">
        <f t="shared" si="36"/>
        <v>1</v>
      </c>
      <c r="N2334" s="63"/>
    </row>
    <row r="2335" spans="1:14" x14ac:dyDescent="0.35">
      <c r="A2335" t="s">
        <v>271</v>
      </c>
      <c r="B2335" t="s">
        <v>275</v>
      </c>
      <c r="C2335" s="53"/>
      <c r="D2335" s="54"/>
      <c r="E2335" s="53"/>
      <c r="F2335" s="55"/>
      <c r="G2335" s="53"/>
      <c r="H2335" s="57"/>
      <c r="I2335" s="56"/>
      <c r="J2335" s="56"/>
      <c r="K2335" s="67"/>
      <c r="L2335" s="62">
        <v>2335</v>
      </c>
      <c r="M2335" s="62" t="b">
        <f t="shared" si="36"/>
        <v>1</v>
      </c>
      <c r="N2335" s="63"/>
    </row>
    <row r="2336" spans="1:14" x14ac:dyDescent="0.35">
      <c r="A2336" t="s">
        <v>271</v>
      </c>
      <c r="B2336" t="s">
        <v>282</v>
      </c>
      <c r="C2336" s="53"/>
      <c r="D2336" s="54"/>
      <c r="E2336" s="53"/>
      <c r="F2336" s="55"/>
      <c r="G2336" s="53"/>
      <c r="H2336" s="57"/>
      <c r="I2336" s="56"/>
      <c r="J2336" s="56"/>
      <c r="K2336" s="67"/>
      <c r="L2336" s="62">
        <v>2336</v>
      </c>
      <c r="M2336" s="62" t="b">
        <f t="shared" si="36"/>
        <v>1</v>
      </c>
      <c r="N2336" s="63"/>
    </row>
    <row r="2337" spans="1:14" x14ac:dyDescent="0.35">
      <c r="A2337" t="s">
        <v>271</v>
      </c>
      <c r="B2337" t="s">
        <v>278</v>
      </c>
      <c r="C2337" s="53"/>
      <c r="D2337" s="54"/>
      <c r="E2337" s="53"/>
      <c r="F2337" s="55"/>
      <c r="G2337" s="53"/>
      <c r="H2337" s="57"/>
      <c r="I2337" s="56"/>
      <c r="J2337" s="56"/>
      <c r="K2337" s="67"/>
      <c r="L2337" s="62">
        <v>2337</v>
      </c>
      <c r="M2337" s="62" t="b">
        <f t="shared" si="36"/>
        <v>1</v>
      </c>
      <c r="N2337" s="63"/>
    </row>
    <row r="2338" spans="1:14" x14ac:dyDescent="0.35">
      <c r="A2338" t="s">
        <v>271</v>
      </c>
      <c r="B2338" t="s">
        <v>273</v>
      </c>
      <c r="C2338" s="53"/>
      <c r="D2338" s="54"/>
      <c r="E2338" s="53"/>
      <c r="F2338" s="55"/>
      <c r="G2338" s="53"/>
      <c r="H2338" s="57"/>
      <c r="I2338" s="56"/>
      <c r="J2338" s="56"/>
      <c r="K2338" s="67"/>
      <c r="L2338" s="62">
        <v>2338</v>
      </c>
      <c r="M2338" s="62" t="b">
        <f t="shared" si="36"/>
        <v>1</v>
      </c>
      <c r="N2338" s="63"/>
    </row>
    <row r="2339" spans="1:14" x14ac:dyDescent="0.35">
      <c r="A2339" t="s">
        <v>271</v>
      </c>
      <c r="B2339" t="s">
        <v>277</v>
      </c>
      <c r="C2339" s="53"/>
      <c r="D2339" s="54"/>
      <c r="E2339" s="53"/>
      <c r="F2339" s="55"/>
      <c r="G2339" s="53"/>
      <c r="H2339" s="57"/>
      <c r="I2339" s="56"/>
      <c r="J2339" s="56"/>
      <c r="K2339" s="67"/>
      <c r="L2339" s="62">
        <v>2339</v>
      </c>
      <c r="M2339" s="62" t="b">
        <f t="shared" si="36"/>
        <v>1</v>
      </c>
      <c r="N2339" s="63"/>
    </row>
    <row r="2340" spans="1:14" x14ac:dyDescent="0.35">
      <c r="A2340" t="s">
        <v>271</v>
      </c>
      <c r="B2340" t="s">
        <v>279</v>
      </c>
      <c r="C2340" s="53"/>
      <c r="D2340" s="54"/>
      <c r="E2340" s="53"/>
      <c r="F2340" s="55"/>
      <c r="G2340" s="53"/>
      <c r="H2340" s="57"/>
      <c r="I2340" s="56"/>
      <c r="J2340" s="56"/>
      <c r="K2340" s="67"/>
      <c r="L2340" s="62">
        <v>2340</v>
      </c>
      <c r="M2340" s="62" t="b">
        <f t="shared" si="36"/>
        <v>1</v>
      </c>
      <c r="N2340" s="63"/>
    </row>
    <row r="2341" spans="1:14" x14ac:dyDescent="0.35">
      <c r="A2341" t="s">
        <v>271</v>
      </c>
      <c r="B2341" t="s">
        <v>275</v>
      </c>
      <c r="C2341" s="53"/>
      <c r="D2341" s="54"/>
      <c r="E2341" s="53"/>
      <c r="F2341" s="55"/>
      <c r="G2341" s="53"/>
      <c r="H2341" s="57"/>
      <c r="I2341" s="56"/>
      <c r="J2341" s="56"/>
      <c r="K2341" s="67"/>
      <c r="L2341" s="62">
        <v>2341</v>
      </c>
      <c r="M2341" s="62" t="b">
        <f t="shared" si="36"/>
        <v>1</v>
      </c>
      <c r="N2341" s="63"/>
    </row>
    <row r="2342" spans="1:14" x14ac:dyDescent="0.35">
      <c r="A2342" t="s">
        <v>271</v>
      </c>
      <c r="B2342" t="s">
        <v>282</v>
      </c>
      <c r="C2342" s="53"/>
      <c r="D2342" s="54"/>
      <c r="E2342" s="53"/>
      <c r="F2342" s="55"/>
      <c r="G2342" s="53"/>
      <c r="H2342" s="57"/>
      <c r="I2342" s="56"/>
      <c r="J2342" s="56"/>
      <c r="K2342" s="67"/>
      <c r="L2342" s="62">
        <v>2342</v>
      </c>
      <c r="M2342" s="62" t="b">
        <f t="shared" si="36"/>
        <v>1</v>
      </c>
      <c r="N2342" s="63"/>
    </row>
    <row r="2343" spans="1:14" x14ac:dyDescent="0.35">
      <c r="A2343" t="s">
        <v>271</v>
      </c>
      <c r="B2343" t="s">
        <v>278</v>
      </c>
      <c r="C2343" s="53"/>
      <c r="D2343" s="54"/>
      <c r="E2343" s="53"/>
      <c r="F2343" s="55"/>
      <c r="G2343" s="53"/>
      <c r="H2343" s="57"/>
      <c r="I2343" s="56"/>
      <c r="J2343" s="56"/>
      <c r="K2343" s="67"/>
      <c r="L2343" s="62">
        <v>2343</v>
      </c>
      <c r="M2343" s="62" t="b">
        <f t="shared" si="36"/>
        <v>1</v>
      </c>
      <c r="N2343" s="63"/>
    </row>
    <row r="2344" spans="1:14" x14ac:dyDescent="0.35">
      <c r="A2344" t="s">
        <v>618</v>
      </c>
      <c r="B2344" t="s">
        <v>2424</v>
      </c>
      <c r="C2344" s="53"/>
      <c r="D2344" s="54"/>
      <c r="E2344" s="53"/>
      <c r="F2344" s="55"/>
      <c r="G2344" s="53"/>
      <c r="H2344" s="57"/>
      <c r="I2344" s="56"/>
      <c r="J2344" s="56"/>
      <c r="K2344" s="67"/>
      <c r="L2344" s="62">
        <v>2344</v>
      </c>
      <c r="M2344" s="62" t="b">
        <f t="shared" si="36"/>
        <v>1</v>
      </c>
      <c r="N2344" s="63"/>
    </row>
    <row r="2345" spans="1:14" x14ac:dyDescent="0.35">
      <c r="A2345" t="s">
        <v>618</v>
      </c>
      <c r="B2345" t="s">
        <v>1551</v>
      </c>
      <c r="C2345" s="53"/>
      <c r="D2345" s="54"/>
      <c r="E2345" s="53"/>
      <c r="F2345" s="55"/>
      <c r="G2345" s="53"/>
      <c r="H2345" s="57"/>
      <c r="I2345" s="56"/>
      <c r="J2345" s="56"/>
      <c r="K2345" s="67"/>
      <c r="L2345" s="62">
        <v>2345</v>
      </c>
      <c r="M2345" s="62" t="b">
        <f t="shared" si="36"/>
        <v>1</v>
      </c>
      <c r="N2345" s="63"/>
    </row>
    <row r="2346" spans="1:14" x14ac:dyDescent="0.35">
      <c r="A2346" t="s">
        <v>2425</v>
      </c>
      <c r="B2346" t="s">
        <v>616</v>
      </c>
      <c r="C2346" s="53"/>
      <c r="D2346" s="54"/>
      <c r="E2346" s="53"/>
      <c r="F2346" s="55"/>
      <c r="G2346" s="53"/>
      <c r="H2346" s="57"/>
      <c r="I2346" s="56"/>
      <c r="J2346" s="56"/>
      <c r="K2346" s="67"/>
      <c r="L2346" s="62">
        <v>2346</v>
      </c>
      <c r="M2346" s="62" t="b">
        <f t="shared" si="36"/>
        <v>1</v>
      </c>
      <c r="N2346" s="63"/>
    </row>
    <row r="2347" spans="1:14" x14ac:dyDescent="0.35">
      <c r="A2347" t="s">
        <v>2425</v>
      </c>
      <c r="B2347" t="s">
        <v>2426</v>
      </c>
      <c r="C2347" s="53"/>
      <c r="D2347" s="54"/>
      <c r="E2347" s="53"/>
      <c r="F2347" s="55"/>
      <c r="G2347" s="53"/>
      <c r="H2347" s="57"/>
      <c r="I2347" s="56"/>
      <c r="J2347" s="56"/>
      <c r="K2347" s="67"/>
      <c r="L2347" s="62">
        <v>2347</v>
      </c>
      <c r="M2347" s="62" t="b">
        <f t="shared" si="36"/>
        <v>1</v>
      </c>
      <c r="N2347" s="63"/>
    </row>
    <row r="2348" spans="1:14" x14ac:dyDescent="0.35">
      <c r="A2348" t="s">
        <v>1066</v>
      </c>
      <c r="B2348" t="s">
        <v>1686</v>
      </c>
      <c r="C2348" s="53"/>
      <c r="D2348" s="54"/>
      <c r="E2348" s="53"/>
      <c r="F2348" s="55"/>
      <c r="G2348" s="53"/>
      <c r="H2348" s="57"/>
      <c r="I2348" s="56"/>
      <c r="J2348" s="56"/>
      <c r="K2348" s="67"/>
      <c r="L2348" s="62">
        <v>2348</v>
      </c>
      <c r="M2348" s="62" t="b">
        <f t="shared" si="36"/>
        <v>1</v>
      </c>
      <c r="N2348" s="63"/>
    </row>
    <row r="2349" spans="1:14" x14ac:dyDescent="0.35">
      <c r="A2349" t="s">
        <v>2427</v>
      </c>
      <c r="B2349" t="s">
        <v>2428</v>
      </c>
      <c r="C2349" s="53"/>
      <c r="D2349" s="54"/>
      <c r="E2349" s="53"/>
      <c r="F2349" s="55"/>
      <c r="G2349" s="53"/>
      <c r="H2349" s="57"/>
      <c r="I2349" s="56"/>
      <c r="J2349" s="56"/>
      <c r="K2349" s="67"/>
      <c r="L2349" s="62">
        <v>2349</v>
      </c>
      <c r="M2349" s="62" t="b">
        <f t="shared" si="36"/>
        <v>1</v>
      </c>
      <c r="N2349" s="63"/>
    </row>
    <row r="2350" spans="1:14" x14ac:dyDescent="0.35">
      <c r="A2350" t="s">
        <v>2427</v>
      </c>
      <c r="B2350" t="s">
        <v>2429</v>
      </c>
      <c r="C2350" s="53"/>
      <c r="D2350" s="54"/>
      <c r="E2350" s="53"/>
      <c r="F2350" s="55"/>
      <c r="G2350" s="53"/>
      <c r="H2350" s="57"/>
      <c r="I2350" s="56"/>
      <c r="J2350" s="56"/>
      <c r="K2350" s="67"/>
      <c r="L2350" s="62">
        <v>2350</v>
      </c>
      <c r="M2350" s="62" t="b">
        <f t="shared" si="36"/>
        <v>1</v>
      </c>
      <c r="N2350" s="63"/>
    </row>
    <row r="2351" spans="1:14" x14ac:dyDescent="0.35">
      <c r="A2351" t="s">
        <v>2430</v>
      </c>
      <c r="B2351" t="s">
        <v>2431</v>
      </c>
      <c r="C2351" s="53"/>
      <c r="D2351" s="54"/>
      <c r="E2351" s="53"/>
      <c r="F2351" s="55"/>
      <c r="G2351" s="53"/>
      <c r="H2351" s="57"/>
      <c r="I2351" s="56"/>
      <c r="J2351" s="56"/>
      <c r="K2351" s="67"/>
      <c r="L2351" s="62">
        <v>2351</v>
      </c>
      <c r="M2351" s="62" t="b">
        <f t="shared" si="36"/>
        <v>1</v>
      </c>
      <c r="N2351" s="63"/>
    </row>
    <row r="2352" spans="1:14" x14ac:dyDescent="0.35">
      <c r="A2352" t="s">
        <v>2430</v>
      </c>
      <c r="B2352" t="s">
        <v>2432</v>
      </c>
      <c r="C2352" s="53"/>
      <c r="D2352" s="54"/>
      <c r="E2352" s="53"/>
      <c r="F2352" s="55"/>
      <c r="G2352" s="53"/>
      <c r="H2352" s="57"/>
      <c r="I2352" s="56"/>
      <c r="J2352" s="56"/>
      <c r="K2352" s="67"/>
      <c r="L2352" s="62">
        <v>2352</v>
      </c>
      <c r="M2352" s="62" t="b">
        <f t="shared" si="36"/>
        <v>1</v>
      </c>
      <c r="N2352" s="63"/>
    </row>
    <row r="2353" spans="1:14" x14ac:dyDescent="0.35">
      <c r="A2353" t="s">
        <v>2433</v>
      </c>
      <c r="B2353" t="s">
        <v>591</v>
      </c>
      <c r="C2353" s="53"/>
      <c r="D2353" s="54"/>
      <c r="E2353" s="53"/>
      <c r="F2353" s="55"/>
      <c r="G2353" s="53"/>
      <c r="H2353" s="57"/>
      <c r="I2353" s="56"/>
      <c r="J2353" s="56"/>
      <c r="K2353" s="67"/>
      <c r="L2353" s="62">
        <v>2353</v>
      </c>
      <c r="M2353" s="62" t="b">
        <f t="shared" si="36"/>
        <v>1</v>
      </c>
      <c r="N2353" s="63"/>
    </row>
    <row r="2354" spans="1:14" x14ac:dyDescent="0.35">
      <c r="A2354" t="s">
        <v>2434</v>
      </c>
      <c r="B2354" t="s">
        <v>283</v>
      </c>
      <c r="C2354" s="53"/>
      <c r="D2354" s="54"/>
      <c r="E2354" s="53"/>
      <c r="F2354" s="55"/>
      <c r="G2354" s="53"/>
      <c r="H2354" s="57"/>
      <c r="I2354" s="56"/>
      <c r="J2354" s="56"/>
      <c r="K2354" s="67"/>
      <c r="L2354" s="62">
        <v>2354</v>
      </c>
      <c r="M2354" s="62" t="b">
        <f t="shared" si="36"/>
        <v>1</v>
      </c>
      <c r="N2354" s="63"/>
    </row>
    <row r="2355" spans="1:14" x14ac:dyDescent="0.35">
      <c r="A2355" t="s">
        <v>2434</v>
      </c>
      <c r="B2355" t="s">
        <v>2435</v>
      </c>
      <c r="C2355" s="53"/>
      <c r="D2355" s="54"/>
      <c r="E2355" s="53"/>
      <c r="F2355" s="55"/>
      <c r="G2355" s="53"/>
      <c r="H2355" s="57"/>
      <c r="I2355" s="56"/>
      <c r="J2355" s="56"/>
      <c r="K2355" s="67"/>
      <c r="L2355" s="62">
        <v>2355</v>
      </c>
      <c r="M2355" s="62" t="b">
        <f t="shared" si="36"/>
        <v>1</v>
      </c>
      <c r="N2355" s="63"/>
    </row>
    <row r="2356" spans="1:14" x14ac:dyDescent="0.35">
      <c r="A2356" t="s">
        <v>2436</v>
      </c>
      <c r="B2356" t="s">
        <v>2437</v>
      </c>
      <c r="C2356" s="53"/>
      <c r="D2356" s="54"/>
      <c r="E2356" s="53"/>
      <c r="F2356" s="55"/>
      <c r="G2356" s="53"/>
      <c r="H2356" s="57"/>
      <c r="I2356" s="56"/>
      <c r="J2356" s="56"/>
      <c r="K2356" s="67"/>
      <c r="L2356" s="62">
        <v>2356</v>
      </c>
      <c r="M2356" s="62" t="b">
        <f t="shared" si="36"/>
        <v>1</v>
      </c>
      <c r="N2356" s="63"/>
    </row>
    <row r="2357" spans="1:14" x14ac:dyDescent="0.35">
      <c r="A2357" t="s">
        <v>2438</v>
      </c>
      <c r="B2357" t="s">
        <v>2439</v>
      </c>
      <c r="C2357" s="53"/>
      <c r="D2357" s="54"/>
      <c r="E2357" s="53"/>
      <c r="F2357" s="55"/>
      <c r="G2357" s="53"/>
      <c r="H2357" s="57"/>
      <c r="I2357" s="56"/>
      <c r="J2357" s="56"/>
      <c r="K2357" s="67"/>
      <c r="L2357" s="62">
        <v>2357</v>
      </c>
      <c r="M2357" s="62" t="b">
        <f t="shared" si="36"/>
        <v>1</v>
      </c>
      <c r="N2357" s="63"/>
    </row>
    <row r="2358" spans="1:14" x14ac:dyDescent="0.35">
      <c r="A2358" t="s">
        <v>2440</v>
      </c>
      <c r="B2358" t="s">
        <v>2441</v>
      </c>
      <c r="C2358" s="53"/>
      <c r="D2358" s="54"/>
      <c r="E2358" s="53"/>
      <c r="F2358" s="55"/>
      <c r="G2358" s="53"/>
      <c r="H2358" s="57"/>
      <c r="I2358" s="56"/>
      <c r="J2358" s="56"/>
      <c r="K2358" s="67"/>
      <c r="L2358" s="62">
        <v>2358</v>
      </c>
      <c r="M2358" s="62" t="b">
        <f t="shared" si="36"/>
        <v>1</v>
      </c>
      <c r="N2358" s="63"/>
    </row>
    <row r="2359" spans="1:14" x14ac:dyDescent="0.35">
      <c r="A2359" t="s">
        <v>2440</v>
      </c>
      <c r="B2359" t="s">
        <v>2442</v>
      </c>
      <c r="C2359" s="53"/>
      <c r="D2359" s="54"/>
      <c r="E2359" s="53"/>
      <c r="F2359" s="55"/>
      <c r="G2359" s="53"/>
      <c r="H2359" s="57"/>
      <c r="I2359" s="56"/>
      <c r="J2359" s="56"/>
      <c r="K2359" s="67"/>
      <c r="L2359" s="62">
        <v>2359</v>
      </c>
      <c r="M2359" s="62" t="b">
        <f t="shared" si="36"/>
        <v>1</v>
      </c>
      <c r="N2359" s="63"/>
    </row>
    <row r="2360" spans="1:14" x14ac:dyDescent="0.35">
      <c r="A2360" t="s">
        <v>2440</v>
      </c>
      <c r="B2360" t="s">
        <v>2443</v>
      </c>
      <c r="C2360" s="53"/>
      <c r="D2360" s="54"/>
      <c r="E2360" s="53"/>
      <c r="F2360" s="55"/>
      <c r="G2360" s="53"/>
      <c r="H2360" s="57"/>
      <c r="I2360" s="56"/>
      <c r="J2360" s="56"/>
      <c r="K2360" s="67"/>
      <c r="L2360" s="62">
        <v>2360</v>
      </c>
      <c r="M2360" s="62" t="b">
        <f t="shared" si="36"/>
        <v>1</v>
      </c>
      <c r="N2360" s="63"/>
    </row>
    <row r="2361" spans="1:14" x14ac:dyDescent="0.35">
      <c r="A2361" t="s">
        <v>1809</v>
      </c>
      <c r="B2361" t="s">
        <v>2444</v>
      </c>
      <c r="C2361" s="53"/>
      <c r="D2361" s="54"/>
      <c r="E2361" s="53"/>
      <c r="F2361" s="55"/>
      <c r="G2361" s="53"/>
      <c r="H2361" s="57"/>
      <c r="I2361" s="56"/>
      <c r="J2361" s="56"/>
      <c r="K2361" s="67"/>
      <c r="L2361" s="62">
        <v>2361</v>
      </c>
      <c r="M2361" s="62" t="b">
        <f t="shared" si="36"/>
        <v>1</v>
      </c>
      <c r="N2361" s="63"/>
    </row>
    <row r="2362" spans="1:14" x14ac:dyDescent="0.35">
      <c r="A2362" t="s">
        <v>1809</v>
      </c>
      <c r="B2362" t="s">
        <v>192</v>
      </c>
      <c r="C2362" s="53"/>
      <c r="D2362" s="54"/>
      <c r="E2362" s="53"/>
      <c r="F2362" s="55"/>
      <c r="G2362" s="53"/>
      <c r="H2362" s="57"/>
      <c r="I2362" s="56"/>
      <c r="J2362" s="56"/>
      <c r="K2362" s="67"/>
      <c r="L2362" s="62">
        <v>2362</v>
      </c>
      <c r="M2362" s="62" t="b">
        <f t="shared" si="36"/>
        <v>1</v>
      </c>
      <c r="N2362" s="63"/>
    </row>
    <row r="2363" spans="1:14" x14ac:dyDescent="0.35">
      <c r="A2363" t="s">
        <v>2066</v>
      </c>
      <c r="B2363" t="s">
        <v>2445</v>
      </c>
      <c r="C2363" s="53"/>
      <c r="D2363" s="54"/>
      <c r="E2363" s="53"/>
      <c r="F2363" s="55"/>
      <c r="G2363" s="53"/>
      <c r="H2363" s="57"/>
      <c r="I2363" s="56"/>
      <c r="J2363" s="56"/>
      <c r="K2363" s="67"/>
      <c r="L2363" s="62">
        <v>2363</v>
      </c>
      <c r="M2363" s="62" t="b">
        <f t="shared" si="36"/>
        <v>1</v>
      </c>
      <c r="N2363" s="63"/>
    </row>
    <row r="2364" spans="1:14" x14ac:dyDescent="0.35">
      <c r="A2364" t="s">
        <v>2066</v>
      </c>
      <c r="B2364" t="s">
        <v>2418</v>
      </c>
      <c r="C2364" s="53"/>
      <c r="D2364" s="54"/>
      <c r="E2364" s="53"/>
      <c r="F2364" s="55"/>
      <c r="G2364" s="53"/>
      <c r="H2364" s="57"/>
      <c r="I2364" s="56"/>
      <c r="J2364" s="56"/>
      <c r="K2364" s="67"/>
      <c r="L2364" s="62">
        <v>2364</v>
      </c>
      <c r="M2364" s="62" t="b">
        <f t="shared" si="36"/>
        <v>1</v>
      </c>
      <c r="N2364" s="63"/>
    </row>
    <row r="2365" spans="1:14" x14ac:dyDescent="0.35">
      <c r="A2365" t="s">
        <v>2446</v>
      </c>
      <c r="B2365" t="s">
        <v>635</v>
      </c>
      <c r="C2365" s="53"/>
      <c r="D2365" s="54"/>
      <c r="E2365" s="53"/>
      <c r="F2365" s="55"/>
      <c r="G2365" s="53"/>
      <c r="H2365" s="57"/>
      <c r="I2365" s="56"/>
      <c r="J2365" s="56"/>
      <c r="K2365" s="67"/>
      <c r="L2365" s="62">
        <v>2365</v>
      </c>
      <c r="M2365" s="62" t="b">
        <f t="shared" si="36"/>
        <v>1</v>
      </c>
      <c r="N2365" s="63"/>
    </row>
    <row r="2366" spans="1:14" x14ac:dyDescent="0.35">
      <c r="A2366" t="s">
        <v>2447</v>
      </c>
      <c r="B2366" t="s">
        <v>2448</v>
      </c>
      <c r="C2366" s="53"/>
      <c r="D2366" s="54"/>
      <c r="E2366" s="53"/>
      <c r="F2366" s="55"/>
      <c r="G2366" s="53"/>
      <c r="H2366" s="57"/>
      <c r="I2366" s="56"/>
      <c r="J2366" s="56"/>
      <c r="K2366" s="67"/>
      <c r="L2366" s="62">
        <v>2366</v>
      </c>
      <c r="M2366" s="62" t="b">
        <f t="shared" si="36"/>
        <v>1</v>
      </c>
      <c r="N2366" s="63"/>
    </row>
    <row r="2367" spans="1:14" x14ac:dyDescent="0.35">
      <c r="A2367" t="s">
        <v>2449</v>
      </c>
      <c r="B2367" t="s">
        <v>626</v>
      </c>
      <c r="C2367" s="53"/>
      <c r="D2367" s="54"/>
      <c r="E2367" s="53"/>
      <c r="F2367" s="55"/>
      <c r="G2367" s="53"/>
      <c r="H2367" s="57"/>
      <c r="I2367" s="56"/>
      <c r="J2367" s="56"/>
      <c r="K2367" s="67"/>
      <c r="L2367" s="62">
        <v>2367</v>
      </c>
      <c r="M2367" s="62" t="b">
        <f t="shared" si="36"/>
        <v>1</v>
      </c>
      <c r="N2367" s="63"/>
    </row>
    <row r="2368" spans="1:14" x14ac:dyDescent="0.35">
      <c r="A2368" t="s">
        <v>2449</v>
      </c>
      <c r="B2368" t="s">
        <v>2450</v>
      </c>
      <c r="C2368" s="53"/>
      <c r="D2368" s="54"/>
      <c r="E2368" s="53"/>
      <c r="F2368" s="55"/>
      <c r="G2368" s="53"/>
      <c r="H2368" s="57"/>
      <c r="I2368" s="56"/>
      <c r="J2368" s="56"/>
      <c r="K2368" s="67"/>
      <c r="L2368" s="62">
        <v>2368</v>
      </c>
      <c r="M2368" s="62" t="b">
        <f t="shared" si="36"/>
        <v>1</v>
      </c>
      <c r="N2368" s="63"/>
    </row>
    <row r="2369" spans="1:14" x14ac:dyDescent="0.35">
      <c r="A2369" t="s">
        <v>2449</v>
      </c>
      <c r="B2369" t="s">
        <v>711</v>
      </c>
      <c r="C2369" s="53"/>
      <c r="D2369" s="54"/>
      <c r="E2369" s="53"/>
      <c r="F2369" s="55"/>
      <c r="G2369" s="53"/>
      <c r="H2369" s="57"/>
      <c r="I2369" s="56"/>
      <c r="J2369" s="56"/>
      <c r="K2369" s="67"/>
      <c r="L2369" s="62">
        <v>2369</v>
      </c>
      <c r="M2369" s="62" t="b">
        <f t="shared" si="36"/>
        <v>1</v>
      </c>
      <c r="N2369" s="63"/>
    </row>
    <row r="2370" spans="1:14" x14ac:dyDescent="0.35">
      <c r="A2370" t="s">
        <v>2212</v>
      </c>
      <c r="B2370" t="s">
        <v>452</v>
      </c>
      <c r="C2370" s="53"/>
      <c r="D2370" s="54"/>
      <c r="E2370" s="53"/>
      <c r="F2370" s="55"/>
      <c r="G2370" s="53"/>
      <c r="H2370" s="57"/>
      <c r="I2370" s="56"/>
      <c r="J2370" s="56"/>
      <c r="K2370" s="67"/>
      <c r="L2370" s="62">
        <v>2370</v>
      </c>
      <c r="M2370" s="62" t="b">
        <f t="shared" si="36"/>
        <v>1</v>
      </c>
      <c r="N2370" s="63"/>
    </row>
    <row r="2371" spans="1:14" x14ac:dyDescent="0.35">
      <c r="A2371" t="s">
        <v>2451</v>
      </c>
      <c r="B2371" t="s">
        <v>294</v>
      </c>
      <c r="C2371" s="53"/>
      <c r="D2371" s="54"/>
      <c r="E2371" s="53"/>
      <c r="F2371" s="55"/>
      <c r="G2371" s="53"/>
      <c r="H2371" s="57"/>
      <c r="I2371" s="56"/>
      <c r="J2371" s="56"/>
      <c r="K2371" s="67"/>
      <c r="L2371" s="62">
        <v>2371</v>
      </c>
      <c r="M2371" s="62" t="b">
        <f t="shared" ref="M2371:M2434" si="37" xml:space="preserve"> IF(AND(TRUE), TRUE, FALSE)</f>
        <v>1</v>
      </c>
      <c r="N2371" s="63"/>
    </row>
    <row r="2372" spans="1:14" x14ac:dyDescent="0.35">
      <c r="A2372" t="s">
        <v>2451</v>
      </c>
      <c r="B2372" t="s">
        <v>1456</v>
      </c>
      <c r="C2372" s="53"/>
      <c r="D2372" s="54"/>
      <c r="E2372" s="53"/>
      <c r="F2372" s="55"/>
      <c r="G2372" s="53"/>
      <c r="H2372" s="57"/>
      <c r="I2372" s="56"/>
      <c r="J2372" s="56"/>
      <c r="K2372" s="67"/>
      <c r="L2372" s="62">
        <v>2372</v>
      </c>
      <c r="M2372" s="62" t="b">
        <f t="shared" si="37"/>
        <v>1</v>
      </c>
      <c r="N2372" s="63"/>
    </row>
    <row r="2373" spans="1:14" x14ac:dyDescent="0.35">
      <c r="A2373" t="s">
        <v>2452</v>
      </c>
      <c r="B2373" t="s">
        <v>2453</v>
      </c>
      <c r="C2373" s="53"/>
      <c r="D2373" s="54"/>
      <c r="E2373" s="53"/>
      <c r="F2373" s="55"/>
      <c r="G2373" s="53"/>
      <c r="H2373" s="57"/>
      <c r="I2373" s="56"/>
      <c r="J2373" s="56"/>
      <c r="K2373" s="67"/>
      <c r="L2373" s="62">
        <v>2373</v>
      </c>
      <c r="M2373" s="62" t="b">
        <f t="shared" si="37"/>
        <v>1</v>
      </c>
      <c r="N2373" s="63"/>
    </row>
    <row r="2374" spans="1:14" x14ac:dyDescent="0.35">
      <c r="A2374" t="s">
        <v>2452</v>
      </c>
      <c r="B2374" t="s">
        <v>2454</v>
      </c>
      <c r="C2374" s="53"/>
      <c r="D2374" s="54"/>
      <c r="E2374" s="53"/>
      <c r="F2374" s="55"/>
      <c r="G2374" s="53"/>
      <c r="H2374" s="57"/>
      <c r="I2374" s="56"/>
      <c r="J2374" s="56"/>
      <c r="K2374" s="67"/>
      <c r="L2374" s="62">
        <v>2374</v>
      </c>
      <c r="M2374" s="62" t="b">
        <f t="shared" si="37"/>
        <v>1</v>
      </c>
      <c r="N2374" s="63"/>
    </row>
    <row r="2375" spans="1:14" x14ac:dyDescent="0.35">
      <c r="A2375" t="s">
        <v>2452</v>
      </c>
      <c r="B2375" t="s">
        <v>2455</v>
      </c>
      <c r="C2375" s="53"/>
      <c r="D2375" s="54"/>
      <c r="E2375" s="53"/>
      <c r="F2375" s="55"/>
      <c r="G2375" s="53"/>
      <c r="H2375" s="57"/>
      <c r="I2375" s="56"/>
      <c r="J2375" s="56"/>
      <c r="K2375" s="67"/>
      <c r="L2375" s="62">
        <v>2375</v>
      </c>
      <c r="M2375" s="62" t="b">
        <f t="shared" si="37"/>
        <v>1</v>
      </c>
      <c r="N2375" s="63"/>
    </row>
    <row r="2376" spans="1:14" x14ac:dyDescent="0.35">
      <c r="A2376" t="s">
        <v>2452</v>
      </c>
      <c r="B2376" t="s">
        <v>2456</v>
      </c>
      <c r="C2376" s="53"/>
      <c r="D2376" s="54"/>
      <c r="E2376" s="53"/>
      <c r="F2376" s="55"/>
      <c r="G2376" s="53"/>
      <c r="H2376" s="57"/>
      <c r="I2376" s="56"/>
      <c r="J2376" s="56"/>
      <c r="K2376" s="67"/>
      <c r="L2376" s="62">
        <v>2376</v>
      </c>
      <c r="M2376" s="62" t="b">
        <f t="shared" si="37"/>
        <v>1</v>
      </c>
      <c r="N2376" s="63"/>
    </row>
    <row r="2377" spans="1:14" x14ac:dyDescent="0.35">
      <c r="A2377" t="s">
        <v>2452</v>
      </c>
      <c r="B2377" t="s">
        <v>2457</v>
      </c>
      <c r="C2377" s="53"/>
      <c r="D2377" s="54"/>
      <c r="E2377" s="53"/>
      <c r="F2377" s="55"/>
      <c r="G2377" s="53"/>
      <c r="H2377" s="57"/>
      <c r="I2377" s="56"/>
      <c r="J2377" s="56"/>
      <c r="K2377" s="67"/>
      <c r="L2377" s="62">
        <v>2377</v>
      </c>
      <c r="M2377" s="62" t="b">
        <f t="shared" si="37"/>
        <v>1</v>
      </c>
      <c r="N2377" s="63"/>
    </row>
    <row r="2378" spans="1:14" x14ac:dyDescent="0.35">
      <c r="A2378" t="s">
        <v>2458</v>
      </c>
      <c r="B2378" t="s">
        <v>2459</v>
      </c>
      <c r="C2378" s="53"/>
      <c r="D2378" s="54"/>
      <c r="E2378" s="53"/>
      <c r="F2378" s="55"/>
      <c r="G2378" s="53"/>
      <c r="H2378" s="57"/>
      <c r="I2378" s="56"/>
      <c r="J2378" s="56"/>
      <c r="K2378" s="67"/>
      <c r="L2378" s="62">
        <v>2378</v>
      </c>
      <c r="M2378" s="62" t="b">
        <f t="shared" si="37"/>
        <v>1</v>
      </c>
      <c r="N2378" s="63"/>
    </row>
    <row r="2379" spans="1:14" x14ac:dyDescent="0.35">
      <c r="A2379" t="s">
        <v>2460</v>
      </c>
      <c r="B2379" t="s">
        <v>749</v>
      </c>
      <c r="C2379" s="53"/>
      <c r="D2379" s="54"/>
      <c r="E2379" s="53"/>
      <c r="F2379" s="55"/>
      <c r="G2379" s="53"/>
      <c r="H2379" s="57"/>
      <c r="I2379" s="56"/>
      <c r="J2379" s="56"/>
      <c r="K2379" s="67"/>
      <c r="L2379" s="62">
        <v>2379</v>
      </c>
      <c r="M2379" s="62" t="b">
        <f t="shared" si="37"/>
        <v>1</v>
      </c>
      <c r="N2379" s="63"/>
    </row>
    <row r="2380" spans="1:14" x14ac:dyDescent="0.35">
      <c r="A2380" t="s">
        <v>2446</v>
      </c>
      <c r="B2380" t="s">
        <v>635</v>
      </c>
      <c r="C2380" s="53"/>
      <c r="D2380" s="54"/>
      <c r="E2380" s="53"/>
      <c r="F2380" s="55"/>
      <c r="G2380" s="53"/>
      <c r="H2380" s="57"/>
      <c r="I2380" s="56"/>
      <c r="J2380" s="56"/>
      <c r="K2380" s="67"/>
      <c r="L2380" s="62">
        <v>2380</v>
      </c>
      <c r="M2380" s="62" t="b">
        <f t="shared" si="37"/>
        <v>1</v>
      </c>
      <c r="N2380" s="63"/>
    </row>
    <row r="2381" spans="1:14" x14ac:dyDescent="0.35">
      <c r="A2381" t="s">
        <v>2461</v>
      </c>
      <c r="B2381" t="s">
        <v>2462</v>
      </c>
      <c r="C2381" s="53"/>
      <c r="D2381" s="54"/>
      <c r="E2381" s="53"/>
      <c r="F2381" s="55"/>
      <c r="G2381" s="53"/>
      <c r="H2381" s="57"/>
      <c r="I2381" s="56"/>
      <c r="J2381" s="56"/>
      <c r="K2381" s="67"/>
      <c r="L2381" s="62">
        <v>2381</v>
      </c>
      <c r="M2381" s="62" t="b">
        <f t="shared" si="37"/>
        <v>1</v>
      </c>
      <c r="N2381" s="63"/>
    </row>
    <row r="2382" spans="1:14" x14ac:dyDescent="0.35">
      <c r="A2382" t="s">
        <v>2461</v>
      </c>
      <c r="B2382" t="s">
        <v>821</v>
      </c>
      <c r="C2382" s="53"/>
      <c r="D2382" s="54"/>
      <c r="E2382" s="53"/>
      <c r="F2382" s="55"/>
      <c r="G2382" s="53"/>
      <c r="H2382" s="57"/>
      <c r="I2382" s="56"/>
      <c r="J2382" s="56"/>
      <c r="K2382" s="67"/>
      <c r="L2382" s="62">
        <v>2382</v>
      </c>
      <c r="M2382" s="62" t="b">
        <f t="shared" si="37"/>
        <v>1</v>
      </c>
      <c r="N2382" s="63"/>
    </row>
    <row r="2383" spans="1:14" x14ac:dyDescent="0.35">
      <c r="A2383" t="s">
        <v>618</v>
      </c>
      <c r="B2383" t="s">
        <v>2418</v>
      </c>
      <c r="C2383" s="53"/>
      <c r="D2383" s="54"/>
      <c r="E2383" s="53"/>
      <c r="F2383" s="55"/>
      <c r="G2383" s="53"/>
      <c r="H2383" s="57"/>
      <c r="I2383" s="56"/>
      <c r="J2383" s="56"/>
      <c r="K2383" s="67"/>
      <c r="L2383" s="62">
        <v>2383</v>
      </c>
      <c r="M2383" s="62" t="b">
        <f t="shared" si="37"/>
        <v>1</v>
      </c>
      <c r="N2383" s="63"/>
    </row>
    <row r="2384" spans="1:14" x14ac:dyDescent="0.35">
      <c r="A2384" t="s">
        <v>2446</v>
      </c>
      <c r="B2384" t="s">
        <v>635</v>
      </c>
      <c r="C2384" s="53"/>
      <c r="D2384" s="54"/>
      <c r="E2384" s="53"/>
      <c r="F2384" s="55"/>
      <c r="G2384" s="53"/>
      <c r="H2384" s="57"/>
      <c r="I2384" s="56"/>
      <c r="J2384" s="56"/>
      <c r="K2384" s="67"/>
      <c r="L2384" s="62">
        <v>2384</v>
      </c>
      <c r="M2384" s="62" t="b">
        <f t="shared" si="37"/>
        <v>1</v>
      </c>
      <c r="N2384" s="63"/>
    </row>
    <row r="2385" spans="1:14" x14ac:dyDescent="0.35">
      <c r="A2385" t="s">
        <v>1215</v>
      </c>
      <c r="B2385" t="s">
        <v>2463</v>
      </c>
      <c r="C2385" s="53"/>
      <c r="D2385" s="54"/>
      <c r="E2385" s="53"/>
      <c r="F2385" s="55"/>
      <c r="G2385" s="53"/>
      <c r="H2385" s="57"/>
      <c r="I2385" s="56"/>
      <c r="J2385" s="56"/>
      <c r="K2385" s="67"/>
      <c r="L2385" s="62">
        <v>2385</v>
      </c>
      <c r="M2385" s="62" t="b">
        <f t="shared" si="37"/>
        <v>1</v>
      </c>
      <c r="N2385" s="63"/>
    </row>
    <row r="2386" spans="1:14" x14ac:dyDescent="0.35">
      <c r="A2386" t="s">
        <v>618</v>
      </c>
      <c r="B2386" t="s">
        <v>2464</v>
      </c>
      <c r="C2386" s="53"/>
      <c r="D2386" s="54"/>
      <c r="E2386" s="53"/>
      <c r="F2386" s="55"/>
      <c r="G2386" s="53"/>
      <c r="H2386" s="57"/>
      <c r="I2386" s="56"/>
      <c r="J2386" s="56"/>
      <c r="K2386" s="67"/>
      <c r="L2386" s="62">
        <v>2386</v>
      </c>
      <c r="M2386" s="62" t="b">
        <f t="shared" si="37"/>
        <v>1</v>
      </c>
      <c r="N2386" s="63"/>
    </row>
    <row r="2387" spans="1:14" x14ac:dyDescent="0.35">
      <c r="A2387" t="s">
        <v>2465</v>
      </c>
      <c r="B2387" t="s">
        <v>2466</v>
      </c>
      <c r="C2387" s="53"/>
      <c r="D2387" s="54"/>
      <c r="E2387" s="53"/>
      <c r="F2387" s="55"/>
      <c r="G2387" s="53"/>
      <c r="H2387" s="57"/>
      <c r="I2387" s="56"/>
      <c r="J2387" s="56"/>
      <c r="K2387" s="67"/>
      <c r="L2387" s="62">
        <v>2387</v>
      </c>
      <c r="M2387" s="62" t="b">
        <f t="shared" si="37"/>
        <v>1</v>
      </c>
      <c r="N2387" s="63"/>
    </row>
    <row r="2388" spans="1:14" x14ac:dyDescent="0.35">
      <c r="A2388" t="s">
        <v>2467</v>
      </c>
      <c r="B2388" t="s">
        <v>2468</v>
      </c>
      <c r="C2388" s="53"/>
      <c r="D2388" s="54"/>
      <c r="E2388" s="53"/>
      <c r="F2388" s="55"/>
      <c r="G2388" s="53"/>
      <c r="H2388" s="57"/>
      <c r="I2388" s="56"/>
      <c r="J2388" s="56"/>
      <c r="K2388" s="67"/>
      <c r="L2388" s="62">
        <v>2388</v>
      </c>
      <c r="M2388" s="62" t="b">
        <f t="shared" si="37"/>
        <v>1</v>
      </c>
      <c r="N2388" s="63"/>
    </row>
    <row r="2389" spans="1:14" x14ac:dyDescent="0.35">
      <c r="A2389" t="s">
        <v>2467</v>
      </c>
      <c r="B2389" t="s">
        <v>2469</v>
      </c>
      <c r="C2389" s="53"/>
      <c r="D2389" s="54"/>
      <c r="E2389" s="53"/>
      <c r="F2389" s="55"/>
      <c r="G2389" s="53"/>
      <c r="H2389" s="57"/>
      <c r="I2389" s="56"/>
      <c r="J2389" s="56"/>
      <c r="K2389" s="67"/>
      <c r="L2389" s="62">
        <v>2389</v>
      </c>
      <c r="M2389" s="62" t="b">
        <f t="shared" si="37"/>
        <v>1</v>
      </c>
      <c r="N2389" s="63"/>
    </row>
    <row r="2390" spans="1:14" x14ac:dyDescent="0.35">
      <c r="A2390" t="s">
        <v>2470</v>
      </c>
      <c r="B2390" t="s">
        <v>2471</v>
      </c>
      <c r="C2390" s="53"/>
      <c r="D2390" s="54"/>
      <c r="E2390" s="53"/>
      <c r="F2390" s="55"/>
      <c r="G2390" s="53"/>
      <c r="H2390" s="57"/>
      <c r="I2390" s="56"/>
      <c r="J2390" s="56"/>
      <c r="K2390" s="67"/>
      <c r="L2390" s="62">
        <v>2390</v>
      </c>
      <c r="M2390" s="62" t="b">
        <f t="shared" si="37"/>
        <v>1</v>
      </c>
      <c r="N2390" s="63"/>
    </row>
    <row r="2391" spans="1:14" x14ac:dyDescent="0.35">
      <c r="A2391" t="s">
        <v>2472</v>
      </c>
      <c r="B2391" t="s">
        <v>2473</v>
      </c>
      <c r="C2391" s="53"/>
      <c r="D2391" s="54"/>
      <c r="E2391" s="53"/>
      <c r="F2391" s="55"/>
      <c r="G2391" s="53"/>
      <c r="H2391" s="57"/>
      <c r="I2391" s="56"/>
      <c r="J2391" s="56"/>
      <c r="K2391" s="67"/>
      <c r="L2391" s="62">
        <v>2391</v>
      </c>
      <c r="M2391" s="62" t="b">
        <f t="shared" si="37"/>
        <v>1</v>
      </c>
      <c r="N2391" s="63"/>
    </row>
    <row r="2392" spans="1:14" x14ac:dyDescent="0.35">
      <c r="A2392" t="s">
        <v>2472</v>
      </c>
      <c r="B2392" t="s">
        <v>2474</v>
      </c>
      <c r="C2392" s="53"/>
      <c r="D2392" s="54"/>
      <c r="E2392" s="53"/>
      <c r="F2392" s="55"/>
      <c r="G2392" s="53"/>
      <c r="H2392" s="57"/>
      <c r="I2392" s="56"/>
      <c r="J2392" s="56"/>
      <c r="K2392" s="67"/>
      <c r="L2392" s="62">
        <v>2392</v>
      </c>
      <c r="M2392" s="62" t="b">
        <f t="shared" si="37"/>
        <v>1</v>
      </c>
      <c r="N2392" s="63"/>
    </row>
    <row r="2393" spans="1:14" x14ac:dyDescent="0.35">
      <c r="A2393" t="s">
        <v>2475</v>
      </c>
      <c r="B2393" t="s">
        <v>312</v>
      </c>
      <c r="C2393" s="53"/>
      <c r="D2393" s="54"/>
      <c r="E2393" s="53"/>
      <c r="F2393" s="55"/>
      <c r="G2393" s="53"/>
      <c r="H2393" s="57"/>
      <c r="I2393" s="56"/>
      <c r="J2393" s="56"/>
      <c r="K2393" s="67"/>
      <c r="L2393" s="62">
        <v>2393</v>
      </c>
      <c r="M2393" s="62" t="b">
        <f t="shared" si="37"/>
        <v>1</v>
      </c>
      <c r="N2393" s="63"/>
    </row>
    <row r="2394" spans="1:14" x14ac:dyDescent="0.35">
      <c r="A2394" t="s">
        <v>2476</v>
      </c>
      <c r="B2394" t="s">
        <v>2477</v>
      </c>
      <c r="C2394" s="53"/>
      <c r="D2394" s="54"/>
      <c r="E2394" s="53"/>
      <c r="F2394" s="55"/>
      <c r="G2394" s="53"/>
      <c r="H2394" s="57"/>
      <c r="I2394" s="56"/>
      <c r="J2394" s="56"/>
      <c r="K2394" s="67"/>
      <c r="L2394" s="62">
        <v>2394</v>
      </c>
      <c r="M2394" s="62" t="b">
        <f t="shared" si="37"/>
        <v>1</v>
      </c>
      <c r="N2394" s="63"/>
    </row>
    <row r="2395" spans="1:14" x14ac:dyDescent="0.35">
      <c r="A2395" t="s">
        <v>2478</v>
      </c>
      <c r="B2395" t="s">
        <v>2479</v>
      </c>
      <c r="C2395" s="53"/>
      <c r="D2395" s="54"/>
      <c r="E2395" s="53"/>
      <c r="F2395" s="55"/>
      <c r="G2395" s="53"/>
      <c r="H2395" s="57"/>
      <c r="I2395" s="56"/>
      <c r="J2395" s="56"/>
      <c r="K2395" s="67"/>
      <c r="L2395" s="62">
        <v>2395</v>
      </c>
      <c r="M2395" s="62" t="b">
        <f t="shared" si="37"/>
        <v>1</v>
      </c>
      <c r="N2395" s="63"/>
    </row>
    <row r="2396" spans="1:14" x14ac:dyDescent="0.35">
      <c r="A2396" t="s">
        <v>2480</v>
      </c>
      <c r="B2396" t="s">
        <v>2481</v>
      </c>
      <c r="C2396" s="53"/>
      <c r="D2396" s="54"/>
      <c r="E2396" s="53"/>
      <c r="F2396" s="55"/>
      <c r="G2396" s="53"/>
      <c r="H2396" s="57"/>
      <c r="I2396" s="56"/>
      <c r="J2396" s="56"/>
      <c r="K2396" s="67"/>
      <c r="L2396" s="62">
        <v>2396</v>
      </c>
      <c r="M2396" s="62" t="b">
        <f t="shared" si="37"/>
        <v>1</v>
      </c>
      <c r="N2396" s="63"/>
    </row>
    <row r="2397" spans="1:14" x14ac:dyDescent="0.35">
      <c r="A2397" t="s">
        <v>2480</v>
      </c>
      <c r="B2397" t="s">
        <v>2482</v>
      </c>
      <c r="C2397" s="53"/>
      <c r="D2397" s="54"/>
      <c r="E2397" s="53"/>
      <c r="F2397" s="55"/>
      <c r="G2397" s="53"/>
      <c r="H2397" s="57"/>
      <c r="I2397" s="56"/>
      <c r="J2397" s="56"/>
      <c r="K2397" s="67"/>
      <c r="L2397" s="62">
        <v>2397</v>
      </c>
      <c r="M2397" s="62" t="b">
        <f t="shared" si="37"/>
        <v>1</v>
      </c>
      <c r="N2397" s="63"/>
    </row>
    <row r="2398" spans="1:14" x14ac:dyDescent="0.35">
      <c r="A2398" t="s">
        <v>2483</v>
      </c>
      <c r="B2398" t="s">
        <v>2484</v>
      </c>
      <c r="C2398" s="53"/>
      <c r="D2398" s="54"/>
      <c r="E2398" s="53"/>
      <c r="F2398" s="55"/>
      <c r="G2398" s="53"/>
      <c r="H2398" s="57"/>
      <c r="I2398" s="56"/>
      <c r="J2398" s="56"/>
      <c r="K2398" s="67"/>
      <c r="L2398" s="62">
        <v>2398</v>
      </c>
      <c r="M2398" s="62" t="b">
        <f t="shared" si="37"/>
        <v>1</v>
      </c>
      <c r="N2398" s="63"/>
    </row>
    <row r="2399" spans="1:14" x14ac:dyDescent="0.35">
      <c r="A2399" t="s">
        <v>2483</v>
      </c>
      <c r="B2399" t="s">
        <v>740</v>
      </c>
      <c r="C2399" s="53"/>
      <c r="D2399" s="54"/>
      <c r="E2399" s="53"/>
      <c r="F2399" s="55"/>
      <c r="G2399" s="53"/>
      <c r="H2399" s="57"/>
      <c r="I2399" s="56"/>
      <c r="J2399" s="56"/>
      <c r="K2399" s="67"/>
      <c r="L2399" s="62">
        <v>2399</v>
      </c>
      <c r="M2399" s="62" t="b">
        <f t="shared" si="37"/>
        <v>1</v>
      </c>
      <c r="N2399" s="63"/>
    </row>
    <row r="2400" spans="1:14" x14ac:dyDescent="0.35">
      <c r="A2400" t="s">
        <v>2485</v>
      </c>
      <c r="B2400" t="s">
        <v>2486</v>
      </c>
      <c r="C2400" s="53"/>
      <c r="D2400" s="54"/>
      <c r="E2400" s="53"/>
      <c r="F2400" s="55"/>
      <c r="G2400" s="53"/>
      <c r="H2400" s="57"/>
      <c r="I2400" s="56"/>
      <c r="J2400" s="56"/>
      <c r="K2400" s="67"/>
      <c r="L2400" s="62">
        <v>2400</v>
      </c>
      <c r="M2400" s="62" t="b">
        <f t="shared" si="37"/>
        <v>1</v>
      </c>
      <c r="N2400" s="63"/>
    </row>
    <row r="2401" spans="1:14" x14ac:dyDescent="0.35">
      <c r="A2401" t="s">
        <v>2487</v>
      </c>
      <c r="B2401" t="s">
        <v>2488</v>
      </c>
      <c r="C2401" s="53"/>
      <c r="D2401" s="54"/>
      <c r="E2401" s="53"/>
      <c r="F2401" s="55"/>
      <c r="G2401" s="53"/>
      <c r="H2401" s="57"/>
      <c r="I2401" s="56"/>
      <c r="J2401" s="56"/>
      <c r="K2401" s="67"/>
      <c r="L2401" s="62">
        <v>2401</v>
      </c>
      <c r="M2401" s="62" t="b">
        <f t="shared" si="37"/>
        <v>1</v>
      </c>
      <c r="N2401" s="63"/>
    </row>
    <row r="2402" spans="1:14" x14ac:dyDescent="0.35">
      <c r="A2402" t="s">
        <v>2487</v>
      </c>
      <c r="B2402" t="s">
        <v>2489</v>
      </c>
      <c r="C2402" s="53"/>
      <c r="D2402" s="54"/>
      <c r="E2402" s="53"/>
      <c r="F2402" s="55"/>
      <c r="G2402" s="53"/>
      <c r="H2402" s="57"/>
      <c r="I2402" s="56"/>
      <c r="J2402" s="56"/>
      <c r="K2402" s="67"/>
      <c r="L2402" s="62">
        <v>2402</v>
      </c>
      <c r="M2402" s="62" t="b">
        <f t="shared" si="37"/>
        <v>1</v>
      </c>
      <c r="N2402" s="63"/>
    </row>
    <row r="2403" spans="1:14" x14ac:dyDescent="0.35">
      <c r="A2403" t="s">
        <v>2490</v>
      </c>
      <c r="B2403" t="s">
        <v>2491</v>
      </c>
      <c r="C2403" s="53"/>
      <c r="D2403" s="54"/>
      <c r="E2403" s="53"/>
      <c r="F2403" s="55"/>
      <c r="G2403" s="53"/>
      <c r="H2403" s="57"/>
      <c r="I2403" s="56"/>
      <c r="J2403" s="56"/>
      <c r="K2403" s="67"/>
      <c r="L2403" s="62">
        <v>2403</v>
      </c>
      <c r="M2403" s="62" t="b">
        <f t="shared" si="37"/>
        <v>1</v>
      </c>
      <c r="N2403" s="63"/>
    </row>
    <row r="2404" spans="1:14" x14ac:dyDescent="0.35">
      <c r="A2404" t="s">
        <v>2492</v>
      </c>
      <c r="B2404" t="s">
        <v>2493</v>
      </c>
      <c r="C2404" s="53"/>
      <c r="D2404" s="54"/>
      <c r="E2404" s="53"/>
      <c r="F2404" s="55"/>
      <c r="G2404" s="53"/>
      <c r="H2404" s="57"/>
      <c r="I2404" s="56"/>
      <c r="J2404" s="56"/>
      <c r="K2404" s="67"/>
      <c r="L2404" s="62">
        <v>2404</v>
      </c>
      <c r="M2404" s="62" t="b">
        <f t="shared" si="37"/>
        <v>1</v>
      </c>
      <c r="N2404" s="63"/>
    </row>
    <row r="2405" spans="1:14" x14ac:dyDescent="0.35">
      <c r="A2405" t="s">
        <v>2492</v>
      </c>
      <c r="B2405" t="s">
        <v>1456</v>
      </c>
      <c r="C2405" s="53"/>
      <c r="D2405" s="54"/>
      <c r="E2405" s="53"/>
      <c r="F2405" s="55"/>
      <c r="G2405" s="53"/>
      <c r="H2405" s="57"/>
      <c r="I2405" s="56"/>
      <c r="J2405" s="56"/>
      <c r="K2405" s="67"/>
      <c r="L2405" s="62">
        <v>2405</v>
      </c>
      <c r="M2405" s="62" t="b">
        <f t="shared" si="37"/>
        <v>1</v>
      </c>
      <c r="N2405" s="63"/>
    </row>
    <row r="2406" spans="1:14" x14ac:dyDescent="0.35">
      <c r="A2406" t="s">
        <v>2494</v>
      </c>
      <c r="B2406" t="s">
        <v>2495</v>
      </c>
      <c r="C2406" s="53"/>
      <c r="D2406" s="54"/>
      <c r="E2406" s="53"/>
      <c r="F2406" s="55"/>
      <c r="G2406" s="53"/>
      <c r="H2406" s="57"/>
      <c r="I2406" s="56"/>
      <c r="J2406" s="56"/>
      <c r="K2406" s="67"/>
      <c r="L2406" s="62">
        <v>2406</v>
      </c>
      <c r="M2406" s="62" t="b">
        <f t="shared" si="37"/>
        <v>1</v>
      </c>
      <c r="N2406" s="63"/>
    </row>
    <row r="2407" spans="1:14" x14ac:dyDescent="0.35">
      <c r="A2407" t="s">
        <v>2494</v>
      </c>
      <c r="B2407" t="s">
        <v>1513</v>
      </c>
      <c r="C2407" s="53"/>
      <c r="D2407" s="54"/>
      <c r="E2407" s="53"/>
      <c r="F2407" s="55"/>
      <c r="G2407" s="53"/>
      <c r="H2407" s="57"/>
      <c r="I2407" s="56"/>
      <c r="J2407" s="56"/>
      <c r="K2407" s="67"/>
      <c r="L2407" s="62">
        <v>2407</v>
      </c>
      <c r="M2407" s="62" t="b">
        <f t="shared" si="37"/>
        <v>1</v>
      </c>
      <c r="N2407" s="63"/>
    </row>
    <row r="2408" spans="1:14" x14ac:dyDescent="0.35">
      <c r="A2408" t="s">
        <v>2496</v>
      </c>
      <c r="B2408" t="s">
        <v>256</v>
      </c>
      <c r="C2408" s="53"/>
      <c r="D2408" s="54"/>
      <c r="E2408" s="53"/>
      <c r="F2408" s="55"/>
      <c r="G2408" s="53"/>
      <c r="H2408" s="57"/>
      <c r="I2408" s="56"/>
      <c r="J2408" s="56"/>
      <c r="K2408" s="67"/>
      <c r="L2408" s="62">
        <v>2408</v>
      </c>
      <c r="M2408" s="62" t="b">
        <f t="shared" si="37"/>
        <v>1</v>
      </c>
      <c r="N2408" s="63"/>
    </row>
    <row r="2409" spans="1:14" x14ac:dyDescent="0.35">
      <c r="A2409" t="s">
        <v>2497</v>
      </c>
      <c r="B2409" t="s">
        <v>2498</v>
      </c>
      <c r="C2409" s="53"/>
      <c r="D2409" s="54"/>
      <c r="E2409" s="53"/>
      <c r="F2409" s="55"/>
      <c r="G2409" s="53"/>
      <c r="H2409" s="57"/>
      <c r="I2409" s="56"/>
      <c r="J2409" s="56"/>
      <c r="K2409" s="67"/>
      <c r="L2409" s="62">
        <v>2409</v>
      </c>
      <c r="M2409" s="62" t="b">
        <f t="shared" si="37"/>
        <v>1</v>
      </c>
      <c r="N2409" s="63"/>
    </row>
    <row r="2410" spans="1:14" x14ac:dyDescent="0.35">
      <c r="A2410" t="s">
        <v>2499</v>
      </c>
      <c r="B2410" t="s">
        <v>2500</v>
      </c>
      <c r="C2410" s="53"/>
      <c r="D2410" s="54"/>
      <c r="E2410" s="53"/>
      <c r="F2410" s="55"/>
      <c r="G2410" s="53"/>
      <c r="H2410" s="57"/>
      <c r="I2410" s="56"/>
      <c r="J2410" s="56"/>
      <c r="K2410" s="67"/>
      <c r="L2410" s="62">
        <v>2410</v>
      </c>
      <c r="M2410" s="62" t="b">
        <f t="shared" si="37"/>
        <v>1</v>
      </c>
      <c r="N2410" s="63"/>
    </row>
    <row r="2411" spans="1:14" x14ac:dyDescent="0.35">
      <c r="A2411" t="s">
        <v>2499</v>
      </c>
      <c r="B2411" t="s">
        <v>2501</v>
      </c>
      <c r="C2411" s="53"/>
      <c r="D2411" s="54"/>
      <c r="E2411" s="53"/>
      <c r="F2411" s="55"/>
      <c r="G2411" s="53"/>
      <c r="H2411" s="57"/>
      <c r="I2411" s="56"/>
      <c r="J2411" s="56"/>
      <c r="K2411" s="67"/>
      <c r="L2411" s="62">
        <v>2411</v>
      </c>
      <c r="M2411" s="62" t="b">
        <f t="shared" si="37"/>
        <v>1</v>
      </c>
      <c r="N2411" s="63"/>
    </row>
    <row r="2412" spans="1:14" x14ac:dyDescent="0.35">
      <c r="A2412" t="s">
        <v>2499</v>
      </c>
      <c r="B2412" t="s">
        <v>2502</v>
      </c>
      <c r="C2412" s="53"/>
      <c r="D2412" s="54"/>
      <c r="E2412" s="53"/>
      <c r="F2412" s="55"/>
      <c r="G2412" s="53"/>
      <c r="H2412" s="57"/>
      <c r="I2412" s="56"/>
      <c r="J2412" s="56"/>
      <c r="K2412" s="67"/>
      <c r="L2412" s="62">
        <v>2412</v>
      </c>
      <c r="M2412" s="62" t="b">
        <f t="shared" si="37"/>
        <v>1</v>
      </c>
      <c r="N2412" s="63"/>
    </row>
    <row r="2413" spans="1:14" x14ac:dyDescent="0.35">
      <c r="A2413" t="s">
        <v>2499</v>
      </c>
      <c r="B2413" t="s">
        <v>2503</v>
      </c>
      <c r="C2413" s="53"/>
      <c r="D2413" s="54"/>
      <c r="E2413" s="53"/>
      <c r="F2413" s="55"/>
      <c r="G2413" s="53"/>
      <c r="H2413" s="57"/>
      <c r="I2413" s="56"/>
      <c r="J2413" s="56"/>
      <c r="K2413" s="67"/>
      <c r="L2413" s="62">
        <v>2413</v>
      </c>
      <c r="M2413" s="62" t="b">
        <f t="shared" si="37"/>
        <v>1</v>
      </c>
      <c r="N2413" s="63"/>
    </row>
    <row r="2414" spans="1:14" x14ac:dyDescent="0.35">
      <c r="A2414" t="s">
        <v>2504</v>
      </c>
      <c r="B2414" t="s">
        <v>2505</v>
      </c>
      <c r="C2414" s="53"/>
      <c r="D2414" s="54"/>
      <c r="E2414" s="53"/>
      <c r="F2414" s="55"/>
      <c r="G2414" s="53"/>
      <c r="H2414" s="57"/>
      <c r="I2414" s="56"/>
      <c r="J2414" s="56"/>
      <c r="K2414" s="67"/>
      <c r="L2414" s="62">
        <v>2414</v>
      </c>
      <c r="M2414" s="62" t="b">
        <f t="shared" si="37"/>
        <v>1</v>
      </c>
      <c r="N2414" s="63"/>
    </row>
    <row r="2415" spans="1:14" x14ac:dyDescent="0.35">
      <c r="A2415" t="s">
        <v>352</v>
      </c>
      <c r="B2415" t="s">
        <v>273</v>
      </c>
      <c r="C2415" s="53"/>
      <c r="D2415" s="54"/>
      <c r="E2415" s="53"/>
      <c r="F2415" s="55"/>
      <c r="G2415" s="53"/>
      <c r="H2415" s="57"/>
      <c r="I2415" s="56"/>
      <c r="J2415" s="56"/>
      <c r="K2415" s="67"/>
      <c r="L2415" s="62">
        <v>2415</v>
      </c>
      <c r="M2415" s="62" t="b">
        <f t="shared" si="37"/>
        <v>1</v>
      </c>
      <c r="N2415" s="63"/>
    </row>
    <row r="2416" spans="1:14" x14ac:dyDescent="0.35">
      <c r="A2416" t="s">
        <v>352</v>
      </c>
      <c r="B2416" t="s">
        <v>2506</v>
      </c>
      <c r="C2416" s="53"/>
      <c r="D2416" s="54"/>
      <c r="E2416" s="53"/>
      <c r="F2416" s="55"/>
      <c r="G2416" s="53"/>
      <c r="H2416" s="57"/>
      <c r="I2416" s="56"/>
      <c r="J2416" s="56"/>
      <c r="K2416" s="67"/>
      <c r="L2416" s="62">
        <v>2416</v>
      </c>
      <c r="M2416" s="62" t="b">
        <f t="shared" si="37"/>
        <v>1</v>
      </c>
      <c r="N2416" s="63"/>
    </row>
    <row r="2417" spans="1:14" x14ac:dyDescent="0.35">
      <c r="A2417" t="s">
        <v>352</v>
      </c>
      <c r="B2417" t="s">
        <v>2507</v>
      </c>
      <c r="C2417" s="53"/>
      <c r="D2417" s="54"/>
      <c r="E2417" s="53"/>
      <c r="F2417" s="55"/>
      <c r="G2417" s="53"/>
      <c r="H2417" s="57"/>
      <c r="I2417" s="56"/>
      <c r="J2417" s="56"/>
      <c r="K2417" s="67"/>
      <c r="L2417" s="62">
        <v>2417</v>
      </c>
      <c r="M2417" s="62" t="b">
        <f t="shared" si="37"/>
        <v>1</v>
      </c>
      <c r="N2417" s="63"/>
    </row>
    <row r="2418" spans="1:14" x14ac:dyDescent="0.35">
      <c r="A2418" t="s">
        <v>2508</v>
      </c>
      <c r="B2418" t="s">
        <v>1159</v>
      </c>
      <c r="C2418" s="53"/>
      <c r="D2418" s="54"/>
      <c r="E2418" s="53"/>
      <c r="F2418" s="55"/>
      <c r="G2418" s="53"/>
      <c r="H2418" s="57"/>
      <c r="I2418" s="56"/>
      <c r="J2418" s="56"/>
      <c r="K2418" s="67"/>
      <c r="L2418" s="62">
        <v>2418</v>
      </c>
      <c r="M2418" s="62" t="b">
        <f t="shared" si="37"/>
        <v>1</v>
      </c>
      <c r="N2418" s="63"/>
    </row>
    <row r="2419" spans="1:14" x14ac:dyDescent="0.35">
      <c r="A2419" t="s">
        <v>352</v>
      </c>
      <c r="B2419" t="s">
        <v>2506</v>
      </c>
      <c r="C2419" s="53"/>
      <c r="D2419" s="54"/>
      <c r="E2419" s="53"/>
      <c r="F2419" s="55"/>
      <c r="G2419" s="53"/>
      <c r="H2419" s="57"/>
      <c r="I2419" s="56"/>
      <c r="J2419" s="56"/>
      <c r="K2419" s="67"/>
      <c r="L2419" s="62">
        <v>2419</v>
      </c>
      <c r="M2419" s="62" t="b">
        <f t="shared" si="37"/>
        <v>1</v>
      </c>
      <c r="N2419" s="63"/>
    </row>
    <row r="2420" spans="1:14" x14ac:dyDescent="0.35">
      <c r="A2420" t="s">
        <v>2509</v>
      </c>
      <c r="B2420" t="s">
        <v>2510</v>
      </c>
      <c r="C2420" s="53"/>
      <c r="D2420" s="54"/>
      <c r="E2420" s="53"/>
      <c r="F2420" s="55"/>
      <c r="G2420" s="53"/>
      <c r="H2420" s="57"/>
      <c r="I2420" s="56"/>
      <c r="J2420" s="56"/>
      <c r="K2420" s="67"/>
      <c r="L2420" s="62">
        <v>2420</v>
      </c>
      <c r="M2420" s="62" t="b">
        <f t="shared" si="37"/>
        <v>1</v>
      </c>
      <c r="N2420" s="63"/>
    </row>
    <row r="2421" spans="1:14" x14ac:dyDescent="0.35">
      <c r="A2421" t="s">
        <v>2511</v>
      </c>
      <c r="B2421" t="s">
        <v>2512</v>
      </c>
      <c r="C2421" s="53"/>
      <c r="D2421" s="54"/>
      <c r="E2421" s="53"/>
      <c r="F2421" s="55"/>
      <c r="G2421" s="53"/>
      <c r="H2421" s="57"/>
      <c r="I2421" s="56"/>
      <c r="J2421" s="56"/>
      <c r="K2421" s="67"/>
      <c r="L2421" s="62">
        <v>2421</v>
      </c>
      <c r="M2421" s="62" t="b">
        <f t="shared" si="37"/>
        <v>1</v>
      </c>
      <c r="N2421" s="63"/>
    </row>
    <row r="2422" spans="1:14" x14ac:dyDescent="0.35">
      <c r="A2422" t="s">
        <v>2511</v>
      </c>
      <c r="B2422" t="s">
        <v>2513</v>
      </c>
      <c r="C2422" s="53"/>
      <c r="D2422" s="54"/>
      <c r="E2422" s="53"/>
      <c r="F2422" s="55"/>
      <c r="G2422" s="53"/>
      <c r="H2422" s="57"/>
      <c r="I2422" s="56"/>
      <c r="J2422" s="56"/>
      <c r="K2422" s="67"/>
      <c r="L2422" s="62">
        <v>2422</v>
      </c>
      <c r="M2422" s="62" t="b">
        <f t="shared" si="37"/>
        <v>1</v>
      </c>
      <c r="N2422" s="63"/>
    </row>
    <row r="2423" spans="1:14" x14ac:dyDescent="0.35">
      <c r="A2423" t="s">
        <v>2514</v>
      </c>
      <c r="B2423" t="s">
        <v>2515</v>
      </c>
      <c r="C2423" s="53"/>
      <c r="D2423" s="54"/>
      <c r="E2423" s="53"/>
      <c r="F2423" s="55"/>
      <c r="G2423" s="53"/>
      <c r="H2423" s="57"/>
      <c r="I2423" s="56"/>
      <c r="J2423" s="56"/>
      <c r="K2423" s="67"/>
      <c r="L2423" s="62">
        <v>2423</v>
      </c>
      <c r="M2423" s="62" t="b">
        <f t="shared" si="37"/>
        <v>1</v>
      </c>
      <c r="N2423" s="63"/>
    </row>
    <row r="2424" spans="1:14" x14ac:dyDescent="0.35">
      <c r="A2424" t="s">
        <v>2516</v>
      </c>
      <c r="B2424" t="s">
        <v>2517</v>
      </c>
      <c r="C2424" s="53"/>
      <c r="D2424" s="54"/>
      <c r="E2424" s="53"/>
      <c r="F2424" s="55"/>
      <c r="G2424" s="53"/>
      <c r="H2424" s="57"/>
      <c r="I2424" s="56"/>
      <c r="J2424" s="56"/>
      <c r="K2424" s="67"/>
      <c r="L2424" s="62">
        <v>2424</v>
      </c>
      <c r="M2424" s="62" t="b">
        <f t="shared" si="37"/>
        <v>1</v>
      </c>
      <c r="N2424" s="63"/>
    </row>
    <row r="2425" spans="1:14" x14ac:dyDescent="0.35">
      <c r="A2425" t="s">
        <v>2516</v>
      </c>
      <c r="B2425" t="s">
        <v>977</v>
      </c>
      <c r="C2425" s="53"/>
      <c r="D2425" s="54"/>
      <c r="E2425" s="53"/>
      <c r="F2425" s="55"/>
      <c r="G2425" s="53"/>
      <c r="H2425" s="57"/>
      <c r="I2425" s="56"/>
      <c r="J2425" s="56"/>
      <c r="K2425" s="67"/>
      <c r="L2425" s="62">
        <v>2425</v>
      </c>
      <c r="M2425" s="62" t="b">
        <f t="shared" si="37"/>
        <v>1</v>
      </c>
      <c r="N2425" s="63"/>
    </row>
    <row r="2426" spans="1:14" x14ac:dyDescent="0.35">
      <c r="A2426" t="s">
        <v>2516</v>
      </c>
      <c r="B2426" t="s">
        <v>2518</v>
      </c>
      <c r="C2426" s="53"/>
      <c r="D2426" s="54"/>
      <c r="E2426" s="53"/>
      <c r="F2426" s="55"/>
      <c r="G2426" s="53"/>
      <c r="H2426" s="57"/>
      <c r="I2426" s="56"/>
      <c r="J2426" s="56"/>
      <c r="K2426" s="67"/>
      <c r="L2426" s="62">
        <v>2426</v>
      </c>
      <c r="M2426" s="62" t="b">
        <f t="shared" si="37"/>
        <v>1</v>
      </c>
      <c r="N2426" s="63"/>
    </row>
    <row r="2427" spans="1:14" x14ac:dyDescent="0.35">
      <c r="A2427" t="s">
        <v>2519</v>
      </c>
      <c r="B2427" t="s">
        <v>2520</v>
      </c>
      <c r="C2427" s="53"/>
      <c r="D2427" s="54"/>
      <c r="E2427" s="53"/>
      <c r="F2427" s="55"/>
      <c r="G2427" s="53"/>
      <c r="H2427" s="57"/>
      <c r="I2427" s="56"/>
      <c r="J2427" s="56"/>
      <c r="K2427" s="67"/>
      <c r="L2427" s="62">
        <v>2427</v>
      </c>
      <c r="M2427" s="62" t="b">
        <f t="shared" si="37"/>
        <v>1</v>
      </c>
      <c r="N2427" s="63"/>
    </row>
    <row r="2428" spans="1:14" x14ac:dyDescent="0.35">
      <c r="A2428" t="s">
        <v>2521</v>
      </c>
      <c r="B2428" t="s">
        <v>259</v>
      </c>
      <c r="C2428" s="53"/>
      <c r="D2428" s="54"/>
      <c r="E2428" s="53"/>
      <c r="F2428" s="55"/>
      <c r="G2428" s="53"/>
      <c r="H2428" s="57"/>
      <c r="I2428" s="56"/>
      <c r="J2428" s="56"/>
      <c r="K2428" s="67"/>
      <c r="L2428" s="62">
        <v>2428</v>
      </c>
      <c r="M2428" s="62" t="b">
        <f t="shared" si="37"/>
        <v>1</v>
      </c>
      <c r="N2428" s="63"/>
    </row>
    <row r="2429" spans="1:14" x14ac:dyDescent="0.35">
      <c r="A2429" t="s">
        <v>2522</v>
      </c>
      <c r="B2429" t="s">
        <v>749</v>
      </c>
      <c r="C2429" s="53"/>
      <c r="D2429" s="54"/>
      <c r="E2429" s="53"/>
      <c r="F2429" s="55"/>
      <c r="G2429" s="53"/>
      <c r="H2429" s="57"/>
      <c r="I2429" s="56"/>
      <c r="J2429" s="56"/>
      <c r="K2429" s="67"/>
      <c r="L2429" s="62">
        <v>2429</v>
      </c>
      <c r="M2429" s="62" t="b">
        <f t="shared" si="37"/>
        <v>1</v>
      </c>
      <c r="N2429" s="63"/>
    </row>
    <row r="2430" spans="1:14" x14ac:dyDescent="0.35">
      <c r="A2430" t="s">
        <v>2523</v>
      </c>
      <c r="B2430" t="s">
        <v>2524</v>
      </c>
      <c r="C2430" s="53"/>
      <c r="D2430" s="54"/>
      <c r="E2430" s="53"/>
      <c r="F2430" s="55"/>
      <c r="G2430" s="53"/>
      <c r="H2430" s="57"/>
      <c r="I2430" s="56"/>
      <c r="J2430" s="56"/>
      <c r="K2430" s="67"/>
      <c r="L2430" s="62">
        <v>2430</v>
      </c>
      <c r="M2430" s="62" t="b">
        <f t="shared" si="37"/>
        <v>1</v>
      </c>
      <c r="N2430" s="63"/>
    </row>
    <row r="2431" spans="1:14" x14ac:dyDescent="0.35">
      <c r="A2431" t="s">
        <v>2525</v>
      </c>
      <c r="B2431" t="s">
        <v>2526</v>
      </c>
      <c r="C2431" s="53"/>
      <c r="D2431" s="54"/>
      <c r="E2431" s="53"/>
      <c r="F2431" s="55"/>
      <c r="G2431" s="53"/>
      <c r="H2431" s="57"/>
      <c r="I2431" s="56"/>
      <c r="J2431" s="56"/>
      <c r="K2431" s="67"/>
      <c r="L2431" s="62">
        <v>2431</v>
      </c>
      <c r="M2431" s="62" t="b">
        <f t="shared" si="37"/>
        <v>1</v>
      </c>
      <c r="N2431" s="63"/>
    </row>
    <row r="2432" spans="1:14" x14ac:dyDescent="0.35">
      <c r="A2432" t="s">
        <v>2525</v>
      </c>
      <c r="B2432" t="s">
        <v>2527</v>
      </c>
      <c r="C2432" s="53"/>
      <c r="D2432" s="54"/>
      <c r="E2432" s="53"/>
      <c r="F2432" s="55"/>
      <c r="G2432" s="53"/>
      <c r="H2432" s="57"/>
      <c r="I2432" s="56"/>
      <c r="J2432" s="56"/>
      <c r="K2432" s="67"/>
      <c r="L2432" s="62">
        <v>2432</v>
      </c>
      <c r="M2432" s="62" t="b">
        <f t="shared" si="37"/>
        <v>1</v>
      </c>
      <c r="N2432" s="63"/>
    </row>
    <row r="2433" spans="1:14" x14ac:dyDescent="0.35">
      <c r="A2433" t="s">
        <v>2525</v>
      </c>
      <c r="B2433" t="s">
        <v>2528</v>
      </c>
      <c r="C2433" s="53"/>
      <c r="D2433" s="54"/>
      <c r="E2433" s="53"/>
      <c r="F2433" s="55"/>
      <c r="G2433" s="53"/>
      <c r="H2433" s="57"/>
      <c r="I2433" s="56"/>
      <c r="J2433" s="56"/>
      <c r="K2433" s="67"/>
      <c r="L2433" s="62">
        <v>2433</v>
      </c>
      <c r="M2433" s="62" t="b">
        <f t="shared" si="37"/>
        <v>1</v>
      </c>
      <c r="N2433" s="63"/>
    </row>
    <row r="2434" spans="1:14" x14ac:dyDescent="0.35">
      <c r="A2434" t="s">
        <v>2525</v>
      </c>
      <c r="B2434" t="s">
        <v>2529</v>
      </c>
      <c r="C2434" s="53"/>
      <c r="D2434" s="54"/>
      <c r="E2434" s="53"/>
      <c r="F2434" s="55"/>
      <c r="G2434" s="53"/>
      <c r="H2434" s="57"/>
      <c r="I2434" s="56"/>
      <c r="J2434" s="56"/>
      <c r="K2434" s="67"/>
      <c r="L2434" s="62">
        <v>2434</v>
      </c>
      <c r="M2434" s="62" t="b">
        <f t="shared" si="37"/>
        <v>1</v>
      </c>
      <c r="N2434" s="63"/>
    </row>
    <row r="2435" spans="1:14" x14ac:dyDescent="0.35">
      <c r="A2435" t="s">
        <v>2530</v>
      </c>
      <c r="B2435" t="s">
        <v>426</v>
      </c>
      <c r="C2435" s="53"/>
      <c r="D2435" s="54"/>
      <c r="E2435" s="53"/>
      <c r="F2435" s="55"/>
      <c r="G2435" s="53"/>
      <c r="H2435" s="57"/>
      <c r="I2435" s="56"/>
      <c r="J2435" s="56"/>
      <c r="K2435" s="67"/>
      <c r="L2435" s="62">
        <v>2435</v>
      </c>
      <c r="M2435" s="62" t="b">
        <f t="shared" ref="M2435:M2498" si="38" xml:space="preserve"> IF(AND(TRUE), TRUE, FALSE)</f>
        <v>1</v>
      </c>
      <c r="N2435" s="63"/>
    </row>
    <row r="2436" spans="1:14" x14ac:dyDescent="0.35">
      <c r="A2436" t="s">
        <v>2531</v>
      </c>
      <c r="B2436" t="s">
        <v>2532</v>
      </c>
      <c r="C2436" s="53"/>
      <c r="D2436" s="54"/>
      <c r="E2436" s="53"/>
      <c r="F2436" s="55"/>
      <c r="G2436" s="53"/>
      <c r="H2436" s="57"/>
      <c r="I2436" s="56"/>
      <c r="J2436" s="56"/>
      <c r="K2436" s="67"/>
      <c r="L2436" s="62">
        <v>2436</v>
      </c>
      <c r="M2436" s="62" t="b">
        <f t="shared" si="38"/>
        <v>1</v>
      </c>
      <c r="N2436" s="63"/>
    </row>
    <row r="2437" spans="1:14" x14ac:dyDescent="0.35">
      <c r="A2437" t="s">
        <v>2533</v>
      </c>
      <c r="B2437" t="s">
        <v>2534</v>
      </c>
      <c r="C2437" s="53"/>
      <c r="D2437" s="54"/>
      <c r="E2437" s="53"/>
      <c r="F2437" s="55"/>
      <c r="G2437" s="53"/>
      <c r="H2437" s="57"/>
      <c r="I2437" s="56"/>
      <c r="J2437" s="56"/>
      <c r="K2437" s="67"/>
      <c r="L2437" s="62">
        <v>2437</v>
      </c>
      <c r="M2437" s="62" t="b">
        <f t="shared" si="38"/>
        <v>1</v>
      </c>
      <c r="N2437" s="63"/>
    </row>
    <row r="2438" spans="1:14" x14ac:dyDescent="0.35">
      <c r="A2438" t="s">
        <v>2232</v>
      </c>
      <c r="B2438" t="s">
        <v>2274</v>
      </c>
      <c r="C2438" s="53"/>
      <c r="D2438" s="54"/>
      <c r="E2438" s="53"/>
      <c r="F2438" s="55"/>
      <c r="G2438" s="53"/>
      <c r="H2438" s="57"/>
      <c r="I2438" s="56"/>
      <c r="J2438" s="56"/>
      <c r="K2438" s="67"/>
      <c r="L2438" s="62">
        <v>2438</v>
      </c>
      <c r="M2438" s="62" t="b">
        <f t="shared" si="38"/>
        <v>1</v>
      </c>
      <c r="N2438" s="63"/>
    </row>
    <row r="2439" spans="1:14" x14ac:dyDescent="0.35">
      <c r="A2439" t="s">
        <v>2232</v>
      </c>
      <c r="B2439" t="s">
        <v>2411</v>
      </c>
      <c r="C2439" s="53"/>
      <c r="D2439" s="54"/>
      <c r="E2439" s="53"/>
      <c r="F2439" s="55"/>
      <c r="G2439" s="53"/>
      <c r="H2439" s="57"/>
      <c r="I2439" s="56"/>
      <c r="J2439" s="56"/>
      <c r="K2439" s="67"/>
      <c r="L2439" s="62">
        <v>2439</v>
      </c>
      <c r="M2439" s="62" t="b">
        <f t="shared" si="38"/>
        <v>1</v>
      </c>
      <c r="N2439" s="63"/>
    </row>
    <row r="2440" spans="1:14" x14ac:dyDescent="0.35">
      <c r="A2440" t="s">
        <v>2535</v>
      </c>
      <c r="B2440" t="s">
        <v>2536</v>
      </c>
      <c r="C2440" s="53"/>
      <c r="D2440" s="54"/>
      <c r="E2440" s="53"/>
      <c r="F2440" s="55"/>
      <c r="G2440" s="53"/>
      <c r="H2440" s="57"/>
      <c r="I2440" s="56"/>
      <c r="J2440" s="56"/>
      <c r="K2440" s="67"/>
      <c r="L2440" s="62">
        <v>2440</v>
      </c>
      <c r="M2440" s="62" t="b">
        <f t="shared" si="38"/>
        <v>1</v>
      </c>
      <c r="N2440" s="63"/>
    </row>
    <row r="2441" spans="1:14" x14ac:dyDescent="0.35">
      <c r="A2441" t="s">
        <v>2406</v>
      </c>
      <c r="B2441" t="s">
        <v>591</v>
      </c>
      <c r="C2441" s="53"/>
      <c r="D2441" s="54"/>
      <c r="E2441" s="53"/>
      <c r="F2441" s="55"/>
      <c r="G2441" s="53"/>
      <c r="H2441" s="57"/>
      <c r="I2441" s="56"/>
      <c r="J2441" s="56"/>
      <c r="K2441" s="67"/>
      <c r="L2441" s="62">
        <v>2441</v>
      </c>
      <c r="M2441" s="62" t="b">
        <f t="shared" si="38"/>
        <v>1</v>
      </c>
      <c r="N2441" s="63"/>
    </row>
    <row r="2442" spans="1:14" x14ac:dyDescent="0.35">
      <c r="A2442" t="s">
        <v>2232</v>
      </c>
      <c r="B2442" t="s">
        <v>2262</v>
      </c>
      <c r="C2442" s="53"/>
      <c r="D2442" s="54"/>
      <c r="E2442" s="53"/>
      <c r="F2442" s="55"/>
      <c r="G2442" s="53"/>
      <c r="H2442" s="57"/>
      <c r="I2442" s="56"/>
      <c r="J2442" s="56"/>
      <c r="K2442" s="67"/>
      <c r="L2442" s="62">
        <v>2442</v>
      </c>
      <c r="M2442" s="62" t="b">
        <f t="shared" si="38"/>
        <v>1</v>
      </c>
      <c r="N2442" s="63"/>
    </row>
    <row r="2443" spans="1:14" x14ac:dyDescent="0.35">
      <c r="A2443" t="s">
        <v>2232</v>
      </c>
      <c r="B2443" t="s">
        <v>2537</v>
      </c>
      <c r="C2443" s="53"/>
      <c r="D2443" s="54"/>
      <c r="E2443" s="53"/>
      <c r="F2443" s="55"/>
      <c r="G2443" s="53"/>
      <c r="H2443" s="57"/>
      <c r="I2443" s="56"/>
      <c r="J2443" s="56"/>
      <c r="K2443" s="67"/>
      <c r="L2443" s="62">
        <v>2443</v>
      </c>
      <c r="M2443" s="62" t="b">
        <f t="shared" si="38"/>
        <v>1</v>
      </c>
      <c r="N2443" s="63"/>
    </row>
    <row r="2444" spans="1:14" x14ac:dyDescent="0.35">
      <c r="A2444" t="s">
        <v>2232</v>
      </c>
      <c r="B2444" t="s">
        <v>2272</v>
      </c>
      <c r="C2444" s="53"/>
      <c r="D2444" s="54"/>
      <c r="E2444" s="53"/>
      <c r="F2444" s="55"/>
      <c r="G2444" s="53"/>
      <c r="H2444" s="57"/>
      <c r="I2444" s="56"/>
      <c r="J2444" s="56"/>
      <c r="K2444" s="67"/>
      <c r="L2444" s="62">
        <v>2444</v>
      </c>
      <c r="M2444" s="62" t="b">
        <f t="shared" si="38"/>
        <v>1</v>
      </c>
      <c r="N2444" s="63"/>
    </row>
    <row r="2445" spans="1:14" x14ac:dyDescent="0.35">
      <c r="A2445" t="s">
        <v>2232</v>
      </c>
      <c r="B2445" t="s">
        <v>2238</v>
      </c>
      <c r="C2445" s="53"/>
      <c r="D2445" s="54"/>
      <c r="E2445" s="53"/>
      <c r="F2445" s="55"/>
      <c r="G2445" s="53"/>
      <c r="H2445" s="57"/>
      <c r="I2445" s="56"/>
      <c r="J2445" s="56"/>
      <c r="K2445" s="67"/>
      <c r="L2445" s="62">
        <v>2445</v>
      </c>
      <c r="M2445" s="62" t="b">
        <f t="shared" si="38"/>
        <v>1</v>
      </c>
      <c r="N2445" s="63"/>
    </row>
    <row r="2446" spans="1:14" x14ac:dyDescent="0.35">
      <c r="A2446" t="s">
        <v>2232</v>
      </c>
      <c r="B2446" t="s">
        <v>2276</v>
      </c>
      <c r="C2446" s="53"/>
      <c r="D2446" s="54"/>
      <c r="E2446" s="53"/>
      <c r="F2446" s="55"/>
      <c r="G2446" s="53"/>
      <c r="H2446" s="57"/>
      <c r="I2446" s="56"/>
      <c r="J2446" s="56"/>
      <c r="K2446" s="67"/>
      <c r="L2446" s="62">
        <v>2446</v>
      </c>
      <c r="M2446" s="62" t="b">
        <f t="shared" si="38"/>
        <v>1</v>
      </c>
      <c r="N2446" s="63"/>
    </row>
    <row r="2447" spans="1:14" x14ac:dyDescent="0.35">
      <c r="A2447" t="s">
        <v>2232</v>
      </c>
      <c r="B2447" t="s">
        <v>2235</v>
      </c>
      <c r="C2447" s="53"/>
      <c r="D2447" s="54"/>
      <c r="E2447" s="53"/>
      <c r="F2447" s="55"/>
      <c r="G2447" s="53"/>
      <c r="H2447" s="57"/>
      <c r="I2447" s="56"/>
      <c r="J2447" s="56"/>
      <c r="K2447" s="67"/>
      <c r="L2447" s="62">
        <v>2447</v>
      </c>
      <c r="M2447" s="62" t="b">
        <f t="shared" si="38"/>
        <v>1</v>
      </c>
      <c r="N2447" s="63"/>
    </row>
    <row r="2448" spans="1:14" x14ac:dyDescent="0.35">
      <c r="A2448" t="s">
        <v>2232</v>
      </c>
      <c r="B2448" t="s">
        <v>1456</v>
      </c>
      <c r="C2448" s="53"/>
      <c r="D2448" s="54"/>
      <c r="E2448" s="53"/>
      <c r="F2448" s="55"/>
      <c r="G2448" s="53"/>
      <c r="H2448" s="57"/>
      <c r="I2448" s="56"/>
      <c r="J2448" s="56"/>
      <c r="K2448" s="67"/>
      <c r="L2448" s="62">
        <v>2448</v>
      </c>
      <c r="M2448" s="62" t="b">
        <f t="shared" si="38"/>
        <v>1</v>
      </c>
      <c r="N2448" s="63"/>
    </row>
    <row r="2449" spans="1:14" x14ac:dyDescent="0.35">
      <c r="A2449" t="s">
        <v>2232</v>
      </c>
      <c r="B2449" t="s">
        <v>259</v>
      </c>
      <c r="C2449" s="53"/>
      <c r="D2449" s="54"/>
      <c r="E2449" s="53"/>
      <c r="F2449" s="55"/>
      <c r="G2449" s="53"/>
      <c r="H2449" s="57"/>
      <c r="I2449" s="56"/>
      <c r="J2449" s="56"/>
      <c r="K2449" s="67"/>
      <c r="L2449" s="62">
        <v>2449</v>
      </c>
      <c r="M2449" s="62" t="b">
        <f t="shared" si="38"/>
        <v>1</v>
      </c>
      <c r="N2449" s="63"/>
    </row>
    <row r="2450" spans="1:14" x14ac:dyDescent="0.35">
      <c r="A2450" t="s">
        <v>2232</v>
      </c>
      <c r="B2450" t="s">
        <v>2236</v>
      </c>
      <c r="C2450" s="53"/>
      <c r="D2450" s="54"/>
      <c r="E2450" s="53"/>
      <c r="F2450" s="55"/>
      <c r="G2450" s="53"/>
      <c r="H2450" s="57"/>
      <c r="I2450" s="56"/>
      <c r="J2450" s="56"/>
      <c r="K2450" s="67"/>
      <c r="L2450" s="62">
        <v>2450</v>
      </c>
      <c r="M2450" s="62" t="b">
        <f t="shared" si="38"/>
        <v>1</v>
      </c>
      <c r="N2450" s="63"/>
    </row>
    <row r="2451" spans="1:14" x14ac:dyDescent="0.35">
      <c r="A2451" t="s">
        <v>2232</v>
      </c>
      <c r="B2451" t="s">
        <v>2237</v>
      </c>
      <c r="C2451" s="53"/>
      <c r="D2451" s="54"/>
      <c r="E2451" s="53"/>
      <c r="F2451" s="55"/>
      <c r="G2451" s="53"/>
      <c r="H2451" s="57"/>
      <c r="I2451" s="56"/>
      <c r="J2451" s="56"/>
      <c r="K2451" s="67"/>
      <c r="L2451" s="62">
        <v>2451</v>
      </c>
      <c r="M2451" s="62" t="b">
        <f t="shared" si="38"/>
        <v>1</v>
      </c>
      <c r="N2451" s="63"/>
    </row>
    <row r="2452" spans="1:14" x14ac:dyDescent="0.35">
      <c r="A2452" t="s">
        <v>2232</v>
      </c>
      <c r="B2452" t="s">
        <v>2239</v>
      </c>
      <c r="C2452" s="53"/>
      <c r="D2452" s="54"/>
      <c r="E2452" s="53"/>
      <c r="F2452" s="55"/>
      <c r="G2452" s="53"/>
      <c r="H2452" s="57"/>
      <c r="I2452" s="56"/>
      <c r="J2452" s="56"/>
      <c r="K2452" s="67"/>
      <c r="L2452" s="62">
        <v>2452</v>
      </c>
      <c r="M2452" s="62" t="b">
        <f t="shared" si="38"/>
        <v>1</v>
      </c>
      <c r="N2452" s="63"/>
    </row>
    <row r="2453" spans="1:14" x14ac:dyDescent="0.35">
      <c r="A2453" t="s">
        <v>2232</v>
      </c>
      <c r="B2453" t="s">
        <v>2240</v>
      </c>
      <c r="C2453" s="53"/>
      <c r="D2453" s="54"/>
      <c r="E2453" s="53"/>
      <c r="F2453" s="55"/>
      <c r="G2453" s="53"/>
      <c r="H2453" s="57"/>
      <c r="I2453" s="56"/>
      <c r="J2453" s="56"/>
      <c r="K2453" s="67"/>
      <c r="L2453" s="62">
        <v>2453</v>
      </c>
      <c r="M2453" s="62" t="b">
        <f t="shared" si="38"/>
        <v>1</v>
      </c>
      <c r="N2453" s="63"/>
    </row>
    <row r="2454" spans="1:14" x14ac:dyDescent="0.35">
      <c r="A2454" t="s">
        <v>2232</v>
      </c>
      <c r="B2454" t="s">
        <v>2241</v>
      </c>
      <c r="C2454" s="53"/>
      <c r="D2454" s="54"/>
      <c r="E2454" s="53"/>
      <c r="F2454" s="55"/>
      <c r="G2454" s="53"/>
      <c r="H2454" s="57"/>
      <c r="I2454" s="56"/>
      <c r="J2454" s="56"/>
      <c r="K2454" s="67"/>
      <c r="L2454" s="62">
        <v>2454</v>
      </c>
      <c r="M2454" s="62" t="b">
        <f t="shared" si="38"/>
        <v>1</v>
      </c>
      <c r="N2454" s="63"/>
    </row>
    <row r="2455" spans="1:14" x14ac:dyDescent="0.35">
      <c r="A2455" t="s">
        <v>2232</v>
      </c>
      <c r="B2455" t="s">
        <v>2242</v>
      </c>
      <c r="C2455" s="53"/>
      <c r="D2455" s="54"/>
      <c r="E2455" s="53"/>
      <c r="F2455" s="55"/>
      <c r="G2455" s="53"/>
      <c r="H2455" s="57"/>
      <c r="I2455" s="56"/>
      <c r="J2455" s="56"/>
      <c r="K2455" s="67"/>
      <c r="L2455" s="62">
        <v>2455</v>
      </c>
      <c r="M2455" s="62" t="b">
        <f t="shared" si="38"/>
        <v>1</v>
      </c>
      <c r="N2455" s="63"/>
    </row>
    <row r="2456" spans="1:14" x14ac:dyDescent="0.35">
      <c r="A2456" t="s">
        <v>2232</v>
      </c>
      <c r="B2456" t="s">
        <v>2243</v>
      </c>
      <c r="C2456" s="53"/>
      <c r="D2456" s="54"/>
      <c r="E2456" s="53"/>
      <c r="F2456" s="55"/>
      <c r="G2456" s="53"/>
      <c r="H2456" s="57"/>
      <c r="I2456" s="56"/>
      <c r="J2456" s="56"/>
      <c r="K2456" s="67"/>
      <c r="L2456" s="62">
        <v>2456</v>
      </c>
      <c r="M2456" s="62" t="b">
        <f t="shared" si="38"/>
        <v>1</v>
      </c>
      <c r="N2456" s="63"/>
    </row>
    <row r="2457" spans="1:14" x14ac:dyDescent="0.35">
      <c r="A2457" t="s">
        <v>2232</v>
      </c>
      <c r="B2457" t="s">
        <v>2244</v>
      </c>
      <c r="C2457" s="53"/>
      <c r="D2457" s="54"/>
      <c r="E2457" s="53"/>
      <c r="F2457" s="55"/>
      <c r="G2457" s="53"/>
      <c r="H2457" s="57"/>
      <c r="I2457" s="56"/>
      <c r="J2457" s="56"/>
      <c r="K2457" s="67"/>
      <c r="L2457" s="62">
        <v>2457</v>
      </c>
      <c r="M2457" s="62" t="b">
        <f t="shared" si="38"/>
        <v>1</v>
      </c>
      <c r="N2457" s="63"/>
    </row>
    <row r="2458" spans="1:14" x14ac:dyDescent="0.35">
      <c r="A2458" t="s">
        <v>2232</v>
      </c>
      <c r="B2458" t="s">
        <v>2245</v>
      </c>
      <c r="C2458" s="53"/>
      <c r="D2458" s="54"/>
      <c r="E2458" s="53"/>
      <c r="F2458" s="55"/>
      <c r="G2458" s="53"/>
      <c r="H2458" s="57"/>
      <c r="I2458" s="56"/>
      <c r="J2458" s="56"/>
      <c r="K2458" s="67"/>
      <c r="L2458" s="62">
        <v>2458</v>
      </c>
      <c r="M2458" s="62" t="b">
        <f t="shared" si="38"/>
        <v>1</v>
      </c>
      <c r="N2458" s="63"/>
    </row>
    <row r="2459" spans="1:14" x14ac:dyDescent="0.35">
      <c r="A2459" t="s">
        <v>2232</v>
      </c>
      <c r="B2459" t="s">
        <v>2246</v>
      </c>
      <c r="C2459" s="53"/>
      <c r="D2459" s="54"/>
      <c r="E2459" s="53"/>
      <c r="F2459" s="55"/>
      <c r="G2459" s="53"/>
      <c r="H2459" s="57"/>
      <c r="I2459" s="56"/>
      <c r="J2459" s="56"/>
      <c r="K2459" s="67"/>
      <c r="L2459" s="62">
        <v>2459</v>
      </c>
      <c r="M2459" s="62" t="b">
        <f t="shared" si="38"/>
        <v>1</v>
      </c>
      <c r="N2459" s="63"/>
    </row>
    <row r="2460" spans="1:14" x14ac:dyDescent="0.35">
      <c r="A2460" t="s">
        <v>2232</v>
      </c>
      <c r="B2460" t="s">
        <v>2247</v>
      </c>
      <c r="C2460" s="53"/>
      <c r="D2460" s="54"/>
      <c r="E2460" s="53"/>
      <c r="F2460" s="55"/>
      <c r="G2460" s="53"/>
      <c r="H2460" s="57"/>
      <c r="I2460" s="56"/>
      <c r="J2460" s="56"/>
      <c r="K2460" s="67"/>
      <c r="L2460" s="62">
        <v>2460</v>
      </c>
      <c r="M2460" s="62" t="b">
        <f t="shared" si="38"/>
        <v>1</v>
      </c>
      <c r="N2460" s="63"/>
    </row>
    <row r="2461" spans="1:14" x14ac:dyDescent="0.35">
      <c r="A2461" t="s">
        <v>2232</v>
      </c>
      <c r="B2461" t="s">
        <v>2234</v>
      </c>
      <c r="C2461" s="53"/>
      <c r="D2461" s="54"/>
      <c r="E2461" s="53"/>
      <c r="F2461" s="55"/>
      <c r="G2461" s="53"/>
      <c r="H2461" s="57"/>
      <c r="I2461" s="56"/>
      <c r="J2461" s="56"/>
      <c r="K2461" s="67"/>
      <c r="L2461" s="62">
        <v>2461</v>
      </c>
      <c r="M2461" s="62" t="b">
        <f t="shared" si="38"/>
        <v>1</v>
      </c>
      <c r="N2461" s="63"/>
    </row>
    <row r="2462" spans="1:14" x14ac:dyDescent="0.35">
      <c r="A2462" t="s">
        <v>2232</v>
      </c>
      <c r="B2462" t="s">
        <v>2248</v>
      </c>
      <c r="C2462" s="53"/>
      <c r="D2462" s="54"/>
      <c r="E2462" s="53"/>
      <c r="F2462" s="55"/>
      <c r="G2462" s="53"/>
      <c r="H2462" s="57"/>
      <c r="I2462" s="56"/>
      <c r="J2462" s="56"/>
      <c r="K2462" s="67"/>
      <c r="L2462" s="62">
        <v>2462</v>
      </c>
      <c r="M2462" s="62" t="b">
        <f t="shared" si="38"/>
        <v>1</v>
      </c>
      <c r="N2462" s="63"/>
    </row>
    <row r="2463" spans="1:14" x14ac:dyDescent="0.35">
      <c r="A2463" t="s">
        <v>2232</v>
      </c>
      <c r="B2463" t="s">
        <v>2249</v>
      </c>
      <c r="C2463" s="53"/>
      <c r="D2463" s="54"/>
      <c r="E2463" s="53"/>
      <c r="F2463" s="55"/>
      <c r="G2463" s="53"/>
      <c r="H2463" s="57"/>
      <c r="I2463" s="56"/>
      <c r="J2463" s="56"/>
      <c r="K2463" s="67"/>
      <c r="L2463" s="62">
        <v>2463</v>
      </c>
      <c r="M2463" s="62" t="b">
        <f t="shared" si="38"/>
        <v>1</v>
      </c>
      <c r="N2463" s="63"/>
    </row>
    <row r="2464" spans="1:14" x14ac:dyDescent="0.35">
      <c r="A2464" t="s">
        <v>2232</v>
      </c>
      <c r="B2464" t="s">
        <v>2250</v>
      </c>
      <c r="C2464" s="53"/>
      <c r="D2464" s="54"/>
      <c r="E2464" s="53"/>
      <c r="F2464" s="55"/>
      <c r="G2464" s="53"/>
      <c r="H2464" s="57"/>
      <c r="I2464" s="56"/>
      <c r="J2464" s="56"/>
      <c r="K2464" s="67"/>
      <c r="L2464" s="62">
        <v>2464</v>
      </c>
      <c r="M2464" s="62" t="b">
        <f t="shared" si="38"/>
        <v>1</v>
      </c>
      <c r="N2464" s="63"/>
    </row>
    <row r="2465" spans="1:14" x14ac:dyDescent="0.35">
      <c r="A2465" t="s">
        <v>2232</v>
      </c>
      <c r="B2465" t="s">
        <v>2251</v>
      </c>
      <c r="C2465" s="53"/>
      <c r="D2465" s="54"/>
      <c r="E2465" s="53"/>
      <c r="F2465" s="55"/>
      <c r="G2465" s="53"/>
      <c r="H2465" s="57"/>
      <c r="I2465" s="56"/>
      <c r="J2465" s="56"/>
      <c r="K2465" s="67"/>
      <c r="L2465" s="62">
        <v>2465</v>
      </c>
      <c r="M2465" s="62" t="b">
        <f t="shared" si="38"/>
        <v>1</v>
      </c>
      <c r="N2465" s="63"/>
    </row>
    <row r="2466" spans="1:14" x14ac:dyDescent="0.35">
      <c r="A2466" t="s">
        <v>2232</v>
      </c>
      <c r="B2466" t="s">
        <v>2252</v>
      </c>
      <c r="C2466" s="53"/>
      <c r="D2466" s="54"/>
      <c r="E2466" s="53"/>
      <c r="F2466" s="55"/>
      <c r="G2466" s="53"/>
      <c r="H2466" s="57"/>
      <c r="I2466" s="56"/>
      <c r="J2466" s="56"/>
      <c r="K2466" s="67"/>
      <c r="L2466" s="62">
        <v>2466</v>
      </c>
      <c r="M2466" s="62" t="b">
        <f t="shared" si="38"/>
        <v>1</v>
      </c>
      <c r="N2466" s="63"/>
    </row>
    <row r="2467" spans="1:14" x14ac:dyDescent="0.35">
      <c r="A2467" t="s">
        <v>2232</v>
      </c>
      <c r="B2467" t="s">
        <v>2253</v>
      </c>
      <c r="C2467" s="53"/>
      <c r="D2467" s="54"/>
      <c r="E2467" s="53"/>
      <c r="F2467" s="55"/>
      <c r="G2467" s="53"/>
      <c r="H2467" s="57"/>
      <c r="I2467" s="56"/>
      <c r="J2467" s="56"/>
      <c r="K2467" s="67"/>
      <c r="L2467" s="62">
        <v>2467</v>
      </c>
      <c r="M2467" s="62" t="b">
        <f t="shared" si="38"/>
        <v>1</v>
      </c>
      <c r="N2467" s="63"/>
    </row>
    <row r="2468" spans="1:14" x14ac:dyDescent="0.35">
      <c r="A2468" t="s">
        <v>2232</v>
      </c>
      <c r="B2468" t="s">
        <v>2254</v>
      </c>
      <c r="C2468" s="53"/>
      <c r="D2468" s="54"/>
      <c r="E2468" s="53"/>
      <c r="F2468" s="55"/>
      <c r="G2468" s="53"/>
      <c r="H2468" s="57"/>
      <c r="I2468" s="56"/>
      <c r="J2468" s="56"/>
      <c r="K2468" s="67"/>
      <c r="L2468" s="62">
        <v>2468</v>
      </c>
      <c r="M2468" s="62" t="b">
        <f t="shared" si="38"/>
        <v>1</v>
      </c>
      <c r="N2468" s="63"/>
    </row>
    <row r="2469" spans="1:14" x14ac:dyDescent="0.35">
      <c r="A2469" t="s">
        <v>2232</v>
      </c>
      <c r="B2469" t="s">
        <v>2255</v>
      </c>
      <c r="C2469" s="53"/>
      <c r="D2469" s="54"/>
      <c r="E2469" s="53"/>
      <c r="F2469" s="55"/>
      <c r="G2469" s="53"/>
      <c r="H2469" s="57"/>
      <c r="I2469" s="56"/>
      <c r="J2469" s="56"/>
      <c r="K2469" s="67"/>
      <c r="L2469" s="62">
        <v>2469</v>
      </c>
      <c r="M2469" s="62" t="b">
        <f t="shared" si="38"/>
        <v>1</v>
      </c>
      <c r="N2469" s="63"/>
    </row>
    <row r="2470" spans="1:14" x14ac:dyDescent="0.35">
      <c r="A2470" t="s">
        <v>2232</v>
      </c>
      <c r="B2470" t="s">
        <v>2256</v>
      </c>
      <c r="C2470" s="53"/>
      <c r="D2470" s="54"/>
      <c r="E2470" s="53"/>
      <c r="F2470" s="55"/>
      <c r="G2470" s="53"/>
      <c r="H2470" s="57"/>
      <c r="I2470" s="56"/>
      <c r="J2470" s="56"/>
      <c r="K2470" s="67"/>
      <c r="L2470" s="62">
        <v>2470</v>
      </c>
      <c r="M2470" s="62" t="b">
        <f t="shared" si="38"/>
        <v>1</v>
      </c>
      <c r="N2470" s="63"/>
    </row>
    <row r="2471" spans="1:14" x14ac:dyDescent="0.35">
      <c r="A2471" t="s">
        <v>2232</v>
      </c>
      <c r="B2471" t="s">
        <v>2257</v>
      </c>
      <c r="C2471" s="53"/>
      <c r="D2471" s="54"/>
      <c r="E2471" s="53"/>
      <c r="F2471" s="55"/>
      <c r="G2471" s="53"/>
      <c r="H2471" s="57"/>
      <c r="I2471" s="56"/>
      <c r="J2471" s="56"/>
      <c r="K2471" s="67"/>
      <c r="L2471" s="62">
        <v>2471</v>
      </c>
      <c r="M2471" s="62" t="b">
        <f t="shared" si="38"/>
        <v>1</v>
      </c>
      <c r="N2471" s="63"/>
    </row>
    <row r="2472" spans="1:14" x14ac:dyDescent="0.35">
      <c r="A2472" t="s">
        <v>2232</v>
      </c>
      <c r="B2472" t="s">
        <v>2258</v>
      </c>
      <c r="C2472" s="53"/>
      <c r="D2472" s="54"/>
      <c r="E2472" s="53"/>
      <c r="F2472" s="55"/>
      <c r="G2472" s="53"/>
      <c r="H2472" s="57"/>
      <c r="I2472" s="56"/>
      <c r="J2472" s="56"/>
      <c r="K2472" s="67"/>
      <c r="L2472" s="62">
        <v>2472</v>
      </c>
      <c r="M2472" s="62" t="b">
        <f t="shared" si="38"/>
        <v>1</v>
      </c>
      <c r="N2472" s="63"/>
    </row>
    <row r="2473" spans="1:14" x14ac:dyDescent="0.35">
      <c r="A2473" t="s">
        <v>2232</v>
      </c>
      <c r="B2473" t="s">
        <v>2259</v>
      </c>
      <c r="C2473" s="53"/>
      <c r="D2473" s="54"/>
      <c r="E2473" s="53"/>
      <c r="F2473" s="55"/>
      <c r="G2473" s="53"/>
      <c r="H2473" s="57"/>
      <c r="I2473" s="56"/>
      <c r="J2473" s="56"/>
      <c r="K2473" s="67"/>
      <c r="L2473" s="62">
        <v>2473</v>
      </c>
      <c r="M2473" s="62" t="b">
        <f t="shared" si="38"/>
        <v>1</v>
      </c>
      <c r="N2473" s="63"/>
    </row>
    <row r="2474" spans="1:14" x14ac:dyDescent="0.35">
      <c r="A2474" t="s">
        <v>2232</v>
      </c>
      <c r="B2474" t="s">
        <v>2260</v>
      </c>
      <c r="C2474" s="53"/>
      <c r="D2474" s="54"/>
      <c r="E2474" s="53"/>
      <c r="F2474" s="55"/>
      <c r="G2474" s="53"/>
      <c r="H2474" s="57"/>
      <c r="I2474" s="56"/>
      <c r="J2474" s="56"/>
      <c r="K2474" s="67"/>
      <c r="L2474" s="62">
        <v>2474</v>
      </c>
      <c r="M2474" s="62" t="b">
        <f t="shared" si="38"/>
        <v>1</v>
      </c>
      <c r="N2474" s="63"/>
    </row>
    <row r="2475" spans="1:14" x14ac:dyDescent="0.35">
      <c r="A2475" t="s">
        <v>2232</v>
      </c>
      <c r="B2475" t="s">
        <v>2261</v>
      </c>
      <c r="C2475" s="53"/>
      <c r="D2475" s="54"/>
      <c r="E2475" s="53"/>
      <c r="F2475" s="55"/>
      <c r="G2475" s="53"/>
      <c r="H2475" s="57"/>
      <c r="I2475" s="56"/>
      <c r="J2475" s="56"/>
      <c r="K2475" s="67"/>
      <c r="L2475" s="62">
        <v>2475</v>
      </c>
      <c r="M2475" s="62" t="b">
        <f t="shared" si="38"/>
        <v>1</v>
      </c>
      <c r="N2475" s="63"/>
    </row>
    <row r="2476" spans="1:14" x14ac:dyDescent="0.35">
      <c r="A2476" t="s">
        <v>2232</v>
      </c>
      <c r="B2476" t="s">
        <v>2263</v>
      </c>
      <c r="C2476" s="53"/>
      <c r="D2476" s="54"/>
      <c r="E2476" s="53"/>
      <c r="F2476" s="55"/>
      <c r="G2476" s="53"/>
      <c r="H2476" s="57"/>
      <c r="I2476" s="56"/>
      <c r="J2476" s="56"/>
      <c r="K2476" s="67"/>
      <c r="L2476" s="62">
        <v>2476</v>
      </c>
      <c r="M2476" s="62" t="b">
        <f t="shared" si="38"/>
        <v>1</v>
      </c>
      <c r="N2476" s="63"/>
    </row>
    <row r="2477" spans="1:14" x14ac:dyDescent="0.35">
      <c r="A2477" t="s">
        <v>2232</v>
      </c>
      <c r="B2477" t="s">
        <v>2264</v>
      </c>
      <c r="C2477" s="53"/>
      <c r="D2477" s="54"/>
      <c r="E2477" s="53"/>
      <c r="F2477" s="55"/>
      <c r="G2477" s="53"/>
      <c r="H2477" s="57"/>
      <c r="I2477" s="56"/>
      <c r="J2477" s="56"/>
      <c r="K2477" s="67"/>
      <c r="L2477" s="62">
        <v>2477</v>
      </c>
      <c r="M2477" s="62" t="b">
        <f t="shared" si="38"/>
        <v>1</v>
      </c>
      <c r="N2477" s="63"/>
    </row>
    <row r="2478" spans="1:14" x14ac:dyDescent="0.35">
      <c r="A2478" t="s">
        <v>2232</v>
      </c>
      <c r="B2478" t="s">
        <v>2265</v>
      </c>
      <c r="C2478" s="53"/>
      <c r="D2478" s="54"/>
      <c r="E2478" s="53"/>
      <c r="F2478" s="55"/>
      <c r="G2478" s="53"/>
      <c r="H2478" s="57"/>
      <c r="I2478" s="56"/>
      <c r="J2478" s="56"/>
      <c r="K2478" s="67"/>
      <c r="L2478" s="62">
        <v>2478</v>
      </c>
      <c r="M2478" s="62" t="b">
        <f t="shared" si="38"/>
        <v>1</v>
      </c>
      <c r="N2478" s="63"/>
    </row>
    <row r="2479" spans="1:14" x14ac:dyDescent="0.35">
      <c r="A2479" t="s">
        <v>2232</v>
      </c>
      <c r="B2479" t="s">
        <v>2266</v>
      </c>
      <c r="C2479" s="53"/>
      <c r="D2479" s="54"/>
      <c r="E2479" s="53"/>
      <c r="F2479" s="55"/>
      <c r="G2479" s="53"/>
      <c r="H2479" s="57"/>
      <c r="I2479" s="56"/>
      <c r="J2479" s="56"/>
      <c r="K2479" s="67"/>
      <c r="L2479" s="62">
        <v>2479</v>
      </c>
      <c r="M2479" s="62" t="b">
        <f t="shared" si="38"/>
        <v>1</v>
      </c>
      <c r="N2479" s="63"/>
    </row>
    <row r="2480" spans="1:14" x14ac:dyDescent="0.35">
      <c r="A2480" t="s">
        <v>2232</v>
      </c>
      <c r="B2480" t="s">
        <v>2267</v>
      </c>
      <c r="C2480" s="53"/>
      <c r="D2480" s="54"/>
      <c r="E2480" s="53"/>
      <c r="F2480" s="55"/>
      <c r="G2480" s="53"/>
      <c r="H2480" s="57"/>
      <c r="I2480" s="56"/>
      <c r="J2480" s="56"/>
      <c r="K2480" s="67"/>
      <c r="L2480" s="62">
        <v>2480</v>
      </c>
      <c r="M2480" s="62" t="b">
        <f t="shared" si="38"/>
        <v>1</v>
      </c>
      <c r="N2480" s="63"/>
    </row>
    <row r="2481" spans="1:14" x14ac:dyDescent="0.35">
      <c r="A2481" t="s">
        <v>2232</v>
      </c>
      <c r="B2481" t="s">
        <v>2268</v>
      </c>
      <c r="C2481" s="53"/>
      <c r="D2481" s="54"/>
      <c r="E2481" s="53"/>
      <c r="F2481" s="55"/>
      <c r="G2481" s="53"/>
      <c r="H2481" s="57"/>
      <c r="I2481" s="56"/>
      <c r="J2481" s="56"/>
      <c r="K2481" s="67"/>
      <c r="L2481" s="62">
        <v>2481</v>
      </c>
      <c r="M2481" s="62" t="b">
        <f t="shared" si="38"/>
        <v>1</v>
      </c>
      <c r="N2481" s="63"/>
    </row>
    <row r="2482" spans="1:14" x14ac:dyDescent="0.35">
      <c r="A2482" t="s">
        <v>2232</v>
      </c>
      <c r="B2482" t="s">
        <v>2269</v>
      </c>
      <c r="C2482" s="53"/>
      <c r="D2482" s="54"/>
      <c r="E2482" s="53"/>
      <c r="F2482" s="55"/>
      <c r="G2482" s="53"/>
      <c r="H2482" s="57"/>
      <c r="I2482" s="56"/>
      <c r="J2482" s="56"/>
      <c r="K2482" s="67"/>
      <c r="L2482" s="62">
        <v>2482</v>
      </c>
      <c r="M2482" s="62" t="b">
        <f t="shared" si="38"/>
        <v>1</v>
      </c>
      <c r="N2482" s="63"/>
    </row>
    <row r="2483" spans="1:14" x14ac:dyDescent="0.35">
      <c r="A2483" t="s">
        <v>2232</v>
      </c>
      <c r="B2483" t="s">
        <v>2270</v>
      </c>
      <c r="C2483" s="53"/>
      <c r="D2483" s="54"/>
      <c r="E2483" s="53"/>
      <c r="F2483" s="55"/>
      <c r="G2483" s="53"/>
      <c r="H2483" s="57"/>
      <c r="I2483" s="56"/>
      <c r="J2483" s="56"/>
      <c r="K2483" s="67"/>
      <c r="L2483" s="62">
        <v>2483</v>
      </c>
      <c r="M2483" s="62" t="b">
        <f t="shared" si="38"/>
        <v>1</v>
      </c>
      <c r="N2483" s="63"/>
    </row>
    <row r="2484" spans="1:14" x14ac:dyDescent="0.35">
      <c r="A2484" t="s">
        <v>2232</v>
      </c>
      <c r="B2484" t="s">
        <v>2271</v>
      </c>
      <c r="C2484" s="53"/>
      <c r="D2484" s="54"/>
      <c r="E2484" s="53"/>
      <c r="F2484" s="55"/>
      <c r="G2484" s="53"/>
      <c r="H2484" s="57"/>
      <c r="I2484" s="56"/>
      <c r="J2484" s="56"/>
      <c r="K2484" s="67"/>
      <c r="L2484" s="62">
        <v>2484</v>
      </c>
      <c r="M2484" s="62" t="b">
        <f t="shared" si="38"/>
        <v>1</v>
      </c>
      <c r="N2484" s="63"/>
    </row>
    <row r="2485" spans="1:14" x14ac:dyDescent="0.35">
      <c r="A2485" t="s">
        <v>2232</v>
      </c>
      <c r="B2485" t="s">
        <v>2273</v>
      </c>
      <c r="C2485" s="53"/>
      <c r="D2485" s="54"/>
      <c r="E2485" s="53"/>
      <c r="F2485" s="55"/>
      <c r="G2485" s="53"/>
      <c r="H2485" s="57"/>
      <c r="I2485" s="56"/>
      <c r="J2485" s="56"/>
      <c r="K2485" s="67"/>
      <c r="L2485" s="62">
        <v>2485</v>
      </c>
      <c r="M2485" s="62" t="b">
        <f t="shared" si="38"/>
        <v>1</v>
      </c>
      <c r="N2485" s="63"/>
    </row>
    <row r="2486" spans="1:14" x14ac:dyDescent="0.35">
      <c r="A2486" t="s">
        <v>2232</v>
      </c>
      <c r="B2486" t="s">
        <v>2274</v>
      </c>
      <c r="C2486" s="53"/>
      <c r="D2486" s="54"/>
      <c r="E2486" s="53"/>
      <c r="F2486" s="55"/>
      <c r="G2486" s="53"/>
      <c r="H2486" s="57"/>
      <c r="I2486" s="56"/>
      <c r="J2486" s="56"/>
      <c r="K2486" s="67"/>
      <c r="L2486" s="62">
        <v>2486</v>
      </c>
      <c r="M2486" s="62" t="b">
        <f t="shared" si="38"/>
        <v>1</v>
      </c>
      <c r="N2486" s="63"/>
    </row>
    <row r="2487" spans="1:14" x14ac:dyDescent="0.35">
      <c r="A2487" t="s">
        <v>2232</v>
      </c>
      <c r="B2487" t="s">
        <v>2275</v>
      </c>
      <c r="C2487" s="53"/>
      <c r="D2487" s="54"/>
      <c r="E2487" s="53"/>
      <c r="F2487" s="55"/>
      <c r="G2487" s="53"/>
      <c r="H2487" s="57"/>
      <c r="I2487" s="56"/>
      <c r="J2487" s="56"/>
      <c r="K2487" s="67"/>
      <c r="L2487" s="62">
        <v>2487</v>
      </c>
      <c r="M2487" s="62" t="b">
        <f t="shared" si="38"/>
        <v>1</v>
      </c>
      <c r="N2487" s="63"/>
    </row>
    <row r="2488" spans="1:14" x14ac:dyDescent="0.35">
      <c r="A2488" t="s">
        <v>2232</v>
      </c>
      <c r="B2488" t="s">
        <v>2277</v>
      </c>
      <c r="C2488" s="53"/>
      <c r="D2488" s="54"/>
      <c r="E2488" s="53"/>
      <c r="F2488" s="55"/>
      <c r="G2488" s="53"/>
      <c r="H2488" s="57"/>
      <c r="I2488" s="56"/>
      <c r="J2488" s="56"/>
      <c r="K2488" s="67"/>
      <c r="L2488" s="62">
        <v>2488</v>
      </c>
      <c r="M2488" s="62" t="b">
        <f t="shared" si="38"/>
        <v>1</v>
      </c>
      <c r="N2488" s="63"/>
    </row>
    <row r="2489" spans="1:14" x14ac:dyDescent="0.35">
      <c r="A2489" t="s">
        <v>2232</v>
      </c>
      <c r="B2489" t="s">
        <v>2538</v>
      </c>
      <c r="C2489" s="53"/>
      <c r="D2489" s="54"/>
      <c r="E2489" s="53"/>
      <c r="F2489" s="55"/>
      <c r="G2489" s="53"/>
      <c r="H2489" s="57"/>
      <c r="I2489" s="56"/>
      <c r="J2489" s="56"/>
      <c r="K2489" s="67"/>
      <c r="L2489" s="62">
        <v>2489</v>
      </c>
      <c r="M2489" s="62" t="b">
        <f t="shared" si="38"/>
        <v>1</v>
      </c>
      <c r="N2489" s="63"/>
    </row>
    <row r="2490" spans="1:14" x14ac:dyDescent="0.35">
      <c r="A2490" t="s">
        <v>2232</v>
      </c>
      <c r="B2490" t="s">
        <v>2539</v>
      </c>
      <c r="C2490" s="53"/>
      <c r="D2490" s="54"/>
      <c r="E2490" s="53"/>
      <c r="F2490" s="55"/>
      <c r="G2490" s="53"/>
      <c r="H2490" s="57"/>
      <c r="I2490" s="56"/>
      <c r="J2490" s="56"/>
      <c r="K2490" s="67"/>
      <c r="L2490" s="62">
        <v>2490</v>
      </c>
      <c r="M2490" s="62" t="b">
        <f t="shared" si="38"/>
        <v>1</v>
      </c>
      <c r="N2490" s="63"/>
    </row>
    <row r="2491" spans="1:14" x14ac:dyDescent="0.35">
      <c r="A2491" t="s">
        <v>2232</v>
      </c>
      <c r="B2491" t="s">
        <v>2540</v>
      </c>
      <c r="C2491" s="53"/>
      <c r="D2491" s="54"/>
      <c r="E2491" s="53"/>
      <c r="F2491" s="55"/>
      <c r="G2491" s="53"/>
      <c r="H2491" s="57"/>
      <c r="I2491" s="56"/>
      <c r="J2491" s="56"/>
      <c r="K2491" s="67"/>
      <c r="L2491" s="62">
        <v>2491</v>
      </c>
      <c r="M2491" s="62" t="b">
        <f t="shared" si="38"/>
        <v>1</v>
      </c>
      <c r="N2491" s="63"/>
    </row>
    <row r="2492" spans="1:14" x14ac:dyDescent="0.35">
      <c r="A2492" t="s">
        <v>2541</v>
      </c>
      <c r="B2492" t="s">
        <v>259</v>
      </c>
      <c r="C2492" s="53"/>
      <c r="D2492" s="54"/>
      <c r="E2492" s="53"/>
      <c r="F2492" s="55"/>
      <c r="G2492" s="53"/>
      <c r="H2492" s="57"/>
      <c r="I2492" s="56"/>
      <c r="J2492" s="56"/>
      <c r="K2492" s="67"/>
      <c r="L2492" s="62">
        <v>2492</v>
      </c>
      <c r="M2492" s="62" t="b">
        <f t="shared" si="38"/>
        <v>1</v>
      </c>
      <c r="N2492" s="63"/>
    </row>
    <row r="2493" spans="1:14" x14ac:dyDescent="0.35">
      <c r="A2493" t="s">
        <v>2406</v>
      </c>
      <c r="B2493" t="s">
        <v>2542</v>
      </c>
      <c r="C2493" s="53"/>
      <c r="D2493" s="54"/>
      <c r="E2493" s="53"/>
      <c r="F2493" s="55"/>
      <c r="G2493" s="53"/>
      <c r="H2493" s="57"/>
      <c r="I2493" s="56"/>
      <c r="J2493" s="56"/>
      <c r="K2493" s="67"/>
      <c r="L2493" s="62">
        <v>2493</v>
      </c>
      <c r="M2493" s="62" t="b">
        <f t="shared" si="38"/>
        <v>1</v>
      </c>
      <c r="N2493" s="63"/>
    </row>
    <row r="2494" spans="1:14" x14ac:dyDescent="0.35">
      <c r="A2494" t="s">
        <v>2406</v>
      </c>
      <c r="B2494" t="s">
        <v>616</v>
      </c>
      <c r="C2494" s="53"/>
      <c r="D2494" s="54"/>
      <c r="E2494" s="53"/>
      <c r="F2494" s="55"/>
      <c r="G2494" s="53"/>
      <c r="H2494" s="57"/>
      <c r="I2494" s="56"/>
      <c r="J2494" s="56"/>
      <c r="K2494" s="67"/>
      <c r="L2494" s="62">
        <v>2494</v>
      </c>
      <c r="M2494" s="62" t="b">
        <f t="shared" si="38"/>
        <v>1</v>
      </c>
      <c r="N2494" s="63"/>
    </row>
    <row r="2495" spans="1:14" x14ac:dyDescent="0.35">
      <c r="A2495" t="s">
        <v>2543</v>
      </c>
      <c r="B2495" t="s">
        <v>2544</v>
      </c>
      <c r="C2495" s="53"/>
      <c r="D2495" s="54"/>
      <c r="E2495" s="53"/>
      <c r="F2495" s="55"/>
      <c r="G2495" s="53"/>
      <c r="H2495" s="57"/>
      <c r="I2495" s="56"/>
      <c r="J2495" s="56"/>
      <c r="K2495" s="67"/>
      <c r="L2495" s="62">
        <v>2495</v>
      </c>
      <c r="M2495" s="62" t="b">
        <f t="shared" si="38"/>
        <v>1</v>
      </c>
      <c r="N2495" s="63"/>
    </row>
    <row r="2496" spans="1:14" x14ac:dyDescent="0.35">
      <c r="A2496" t="s">
        <v>2406</v>
      </c>
      <c r="B2496" t="s">
        <v>2545</v>
      </c>
      <c r="C2496" s="53"/>
      <c r="D2496" s="54"/>
      <c r="E2496" s="53"/>
      <c r="F2496" s="55"/>
      <c r="G2496" s="53"/>
      <c r="H2496" s="57"/>
      <c r="I2496" s="56"/>
      <c r="J2496" s="56"/>
      <c r="K2496" s="67"/>
      <c r="L2496" s="62">
        <v>2496</v>
      </c>
      <c r="M2496" s="62" t="b">
        <f t="shared" si="38"/>
        <v>1</v>
      </c>
      <c r="N2496" s="63"/>
    </row>
    <row r="2497" spans="1:14" x14ac:dyDescent="0.35">
      <c r="A2497" t="s">
        <v>2546</v>
      </c>
      <c r="B2497" t="s">
        <v>419</v>
      </c>
      <c r="C2497" s="53"/>
      <c r="D2497" s="54"/>
      <c r="E2497" s="53"/>
      <c r="F2497" s="55"/>
      <c r="G2497" s="53"/>
      <c r="H2497" s="57"/>
      <c r="I2497" s="56"/>
      <c r="J2497" s="56"/>
      <c r="K2497" s="67"/>
      <c r="L2497" s="62">
        <v>2497</v>
      </c>
      <c r="M2497" s="62" t="b">
        <f t="shared" si="38"/>
        <v>1</v>
      </c>
      <c r="N2497" s="63"/>
    </row>
    <row r="2498" spans="1:14" x14ac:dyDescent="0.35">
      <c r="A2498" t="s">
        <v>2546</v>
      </c>
      <c r="B2498" t="s">
        <v>474</v>
      </c>
      <c r="C2498" s="53"/>
      <c r="D2498" s="54"/>
      <c r="E2498" s="53"/>
      <c r="F2498" s="55"/>
      <c r="G2498" s="53"/>
      <c r="H2498" s="57"/>
      <c r="I2498" s="56"/>
      <c r="J2498" s="56"/>
      <c r="K2498" s="67"/>
      <c r="L2498" s="62">
        <v>2498</v>
      </c>
      <c r="M2498" s="62" t="b">
        <f t="shared" si="38"/>
        <v>1</v>
      </c>
      <c r="N2498" s="63"/>
    </row>
    <row r="2499" spans="1:14" x14ac:dyDescent="0.35">
      <c r="A2499" t="s">
        <v>2546</v>
      </c>
      <c r="B2499" t="s">
        <v>1530</v>
      </c>
      <c r="C2499" s="53"/>
      <c r="D2499" s="54"/>
      <c r="E2499" s="53"/>
      <c r="F2499" s="55"/>
      <c r="G2499" s="53"/>
      <c r="H2499" s="57"/>
      <c r="I2499" s="56"/>
      <c r="J2499" s="56"/>
      <c r="K2499" s="67"/>
      <c r="L2499" s="62">
        <v>2499</v>
      </c>
      <c r="M2499" s="62" t="b">
        <f t="shared" ref="M2499:M2562" si="39" xml:space="preserve"> IF(AND(TRUE), TRUE, FALSE)</f>
        <v>1</v>
      </c>
      <c r="N2499" s="63"/>
    </row>
    <row r="2500" spans="1:14" x14ac:dyDescent="0.35">
      <c r="A2500" t="s">
        <v>2406</v>
      </c>
      <c r="B2500" t="s">
        <v>2547</v>
      </c>
      <c r="C2500" s="53"/>
      <c r="D2500" s="54"/>
      <c r="E2500" s="53"/>
      <c r="F2500" s="55"/>
      <c r="G2500" s="53"/>
      <c r="H2500" s="57"/>
      <c r="I2500" s="56"/>
      <c r="J2500" s="56"/>
      <c r="K2500" s="67"/>
      <c r="L2500" s="62">
        <v>2500</v>
      </c>
      <c r="M2500" s="62" t="b">
        <f t="shared" si="39"/>
        <v>1</v>
      </c>
      <c r="N2500" s="63"/>
    </row>
    <row r="2501" spans="1:14" x14ac:dyDescent="0.35">
      <c r="A2501" t="s">
        <v>2548</v>
      </c>
      <c r="B2501" t="s">
        <v>2549</v>
      </c>
      <c r="C2501" s="53"/>
      <c r="D2501" s="54"/>
      <c r="E2501" s="53"/>
      <c r="F2501" s="55"/>
      <c r="G2501" s="53"/>
      <c r="H2501" s="57"/>
      <c r="I2501" s="56"/>
      <c r="J2501" s="56"/>
      <c r="K2501" s="67"/>
      <c r="L2501" s="62">
        <v>2501</v>
      </c>
      <c r="M2501" s="62" t="b">
        <f t="shared" si="39"/>
        <v>1</v>
      </c>
      <c r="N2501" s="63"/>
    </row>
    <row r="2502" spans="1:14" x14ac:dyDescent="0.35">
      <c r="A2502" t="s">
        <v>2548</v>
      </c>
      <c r="B2502" t="s">
        <v>2550</v>
      </c>
      <c r="C2502" s="53"/>
      <c r="D2502" s="54"/>
      <c r="E2502" s="53"/>
      <c r="F2502" s="55"/>
      <c r="G2502" s="53"/>
      <c r="H2502" s="57"/>
      <c r="I2502" s="56"/>
      <c r="J2502" s="56"/>
      <c r="K2502" s="67"/>
      <c r="L2502" s="62">
        <v>2502</v>
      </c>
      <c r="M2502" s="62" t="b">
        <f t="shared" si="39"/>
        <v>1</v>
      </c>
      <c r="N2502" s="63"/>
    </row>
    <row r="2503" spans="1:14" x14ac:dyDescent="0.35">
      <c r="A2503" t="s">
        <v>2551</v>
      </c>
      <c r="B2503" t="s">
        <v>2552</v>
      </c>
      <c r="C2503" s="53"/>
      <c r="D2503" s="54"/>
      <c r="E2503" s="53"/>
      <c r="F2503" s="55"/>
      <c r="G2503" s="53"/>
      <c r="H2503" s="57"/>
      <c r="I2503" s="56"/>
      <c r="J2503" s="56"/>
      <c r="K2503" s="67"/>
      <c r="L2503" s="62">
        <v>2503</v>
      </c>
      <c r="M2503" s="62" t="b">
        <f t="shared" si="39"/>
        <v>1</v>
      </c>
      <c r="N2503" s="63"/>
    </row>
    <row r="2504" spans="1:14" x14ac:dyDescent="0.35">
      <c r="A2504" t="s">
        <v>2551</v>
      </c>
      <c r="B2504" t="s">
        <v>639</v>
      </c>
      <c r="C2504" s="53"/>
      <c r="D2504" s="54"/>
      <c r="E2504" s="53"/>
      <c r="F2504" s="55"/>
      <c r="G2504" s="53"/>
      <c r="H2504" s="57"/>
      <c r="I2504" s="56"/>
      <c r="J2504" s="56"/>
      <c r="K2504" s="67"/>
      <c r="L2504" s="62">
        <v>2504</v>
      </c>
      <c r="M2504" s="62" t="b">
        <f t="shared" si="39"/>
        <v>1</v>
      </c>
      <c r="N2504" s="63"/>
    </row>
    <row r="2505" spans="1:14" x14ac:dyDescent="0.35">
      <c r="A2505" t="s">
        <v>2406</v>
      </c>
      <c r="B2505" t="s">
        <v>736</v>
      </c>
      <c r="C2505" s="53"/>
      <c r="D2505" s="54"/>
      <c r="E2505" s="53"/>
      <c r="F2505" s="55"/>
      <c r="G2505" s="53"/>
      <c r="H2505" s="57"/>
      <c r="I2505" s="56"/>
      <c r="J2505" s="56"/>
      <c r="K2505" s="67"/>
      <c r="L2505" s="62">
        <v>2505</v>
      </c>
      <c r="M2505" s="62" t="b">
        <f t="shared" si="39"/>
        <v>1</v>
      </c>
      <c r="N2505" s="63"/>
    </row>
    <row r="2506" spans="1:14" x14ac:dyDescent="0.35">
      <c r="A2506" t="s">
        <v>2406</v>
      </c>
      <c r="B2506" t="s">
        <v>2553</v>
      </c>
      <c r="C2506" s="53"/>
      <c r="D2506" s="54"/>
      <c r="E2506" s="53"/>
      <c r="F2506" s="55"/>
      <c r="G2506" s="53"/>
      <c r="H2506" s="57"/>
      <c r="I2506" s="56"/>
      <c r="J2506" s="56"/>
      <c r="K2506" s="67"/>
      <c r="L2506" s="62">
        <v>2506</v>
      </c>
      <c r="M2506" s="62" t="b">
        <f t="shared" si="39"/>
        <v>1</v>
      </c>
      <c r="N2506" s="63"/>
    </row>
    <row r="2507" spans="1:14" x14ac:dyDescent="0.35">
      <c r="A2507" t="s">
        <v>2406</v>
      </c>
      <c r="B2507" t="s">
        <v>2554</v>
      </c>
      <c r="C2507" s="53"/>
      <c r="D2507" s="54"/>
      <c r="E2507" s="53"/>
      <c r="F2507" s="55"/>
      <c r="G2507" s="53"/>
      <c r="H2507" s="57"/>
      <c r="I2507" s="56"/>
      <c r="J2507" s="56"/>
      <c r="K2507" s="67"/>
      <c r="L2507" s="62">
        <v>2507</v>
      </c>
      <c r="M2507" s="62" t="b">
        <f t="shared" si="39"/>
        <v>1</v>
      </c>
      <c r="N2507" s="63"/>
    </row>
    <row r="2508" spans="1:14" x14ac:dyDescent="0.35">
      <c r="A2508" t="s">
        <v>618</v>
      </c>
      <c r="B2508" t="s">
        <v>2555</v>
      </c>
      <c r="C2508" s="53"/>
      <c r="D2508" s="54"/>
      <c r="E2508" s="53"/>
      <c r="F2508" s="55"/>
      <c r="G2508" s="53"/>
      <c r="H2508" s="57"/>
      <c r="I2508" s="56"/>
      <c r="J2508" s="56"/>
      <c r="K2508" s="67"/>
      <c r="L2508" s="62">
        <v>2508</v>
      </c>
      <c r="M2508" s="62" t="b">
        <f t="shared" si="39"/>
        <v>1</v>
      </c>
      <c r="N2508" s="63"/>
    </row>
    <row r="2509" spans="1:14" x14ac:dyDescent="0.35">
      <c r="A2509" t="s">
        <v>2556</v>
      </c>
      <c r="B2509" t="s">
        <v>2557</v>
      </c>
      <c r="C2509" s="53"/>
      <c r="D2509" s="54"/>
      <c r="E2509" s="53"/>
      <c r="F2509" s="55"/>
      <c r="G2509" s="53"/>
      <c r="H2509" s="57"/>
      <c r="I2509" s="56"/>
      <c r="J2509" s="56"/>
      <c r="K2509" s="67"/>
      <c r="L2509" s="62">
        <v>2509</v>
      </c>
      <c r="M2509" s="62" t="b">
        <f t="shared" si="39"/>
        <v>1</v>
      </c>
      <c r="N2509" s="63"/>
    </row>
    <row r="2510" spans="1:14" x14ac:dyDescent="0.35">
      <c r="A2510" t="s">
        <v>2558</v>
      </c>
      <c r="B2510" t="s">
        <v>2559</v>
      </c>
      <c r="C2510" s="53"/>
      <c r="D2510" s="54"/>
      <c r="E2510" s="53"/>
      <c r="F2510" s="55"/>
      <c r="G2510" s="53"/>
      <c r="H2510" s="57"/>
      <c r="I2510" s="56"/>
      <c r="J2510" s="56"/>
      <c r="K2510" s="67"/>
      <c r="L2510" s="62">
        <v>2510</v>
      </c>
      <c r="M2510" s="62" t="b">
        <f t="shared" si="39"/>
        <v>1</v>
      </c>
      <c r="N2510" s="63"/>
    </row>
    <row r="2511" spans="1:14" x14ac:dyDescent="0.35">
      <c r="A2511" t="s">
        <v>2560</v>
      </c>
      <c r="B2511" t="s">
        <v>2561</v>
      </c>
      <c r="C2511" s="53"/>
      <c r="D2511" s="54"/>
      <c r="E2511" s="53"/>
      <c r="F2511" s="55"/>
      <c r="G2511" s="53"/>
      <c r="H2511" s="57"/>
      <c r="I2511" s="56"/>
      <c r="J2511" s="56"/>
      <c r="K2511" s="67"/>
      <c r="L2511" s="62">
        <v>2511</v>
      </c>
      <c r="M2511" s="62" t="b">
        <f t="shared" si="39"/>
        <v>1</v>
      </c>
      <c r="N2511" s="63"/>
    </row>
    <row r="2512" spans="1:14" x14ac:dyDescent="0.35">
      <c r="A2512" t="s">
        <v>2560</v>
      </c>
      <c r="B2512" t="s">
        <v>2562</v>
      </c>
      <c r="C2512" s="53"/>
      <c r="D2512" s="54"/>
      <c r="E2512" s="53"/>
      <c r="F2512" s="55"/>
      <c r="G2512" s="53"/>
      <c r="H2512" s="57"/>
      <c r="I2512" s="56"/>
      <c r="J2512" s="56"/>
      <c r="K2512" s="67"/>
      <c r="L2512" s="62">
        <v>2512</v>
      </c>
      <c r="M2512" s="62" t="b">
        <f t="shared" si="39"/>
        <v>1</v>
      </c>
      <c r="N2512" s="63"/>
    </row>
    <row r="2513" spans="1:14" x14ac:dyDescent="0.35">
      <c r="A2513" t="s">
        <v>2563</v>
      </c>
      <c r="B2513" t="s">
        <v>2564</v>
      </c>
      <c r="C2513" s="53"/>
      <c r="D2513" s="54"/>
      <c r="E2513" s="53"/>
      <c r="F2513" s="55"/>
      <c r="G2513" s="53"/>
      <c r="H2513" s="57"/>
      <c r="I2513" s="56"/>
      <c r="J2513" s="56"/>
      <c r="K2513" s="67"/>
      <c r="L2513" s="62">
        <v>2513</v>
      </c>
      <c r="M2513" s="62" t="b">
        <f t="shared" si="39"/>
        <v>1</v>
      </c>
      <c r="N2513" s="63"/>
    </row>
    <row r="2514" spans="1:14" x14ac:dyDescent="0.35">
      <c r="A2514" t="s">
        <v>2563</v>
      </c>
      <c r="B2514" t="s">
        <v>2565</v>
      </c>
      <c r="C2514" s="53"/>
      <c r="D2514" s="54"/>
      <c r="E2514" s="53"/>
      <c r="F2514" s="55"/>
      <c r="G2514" s="53"/>
      <c r="H2514" s="57"/>
      <c r="I2514" s="56"/>
      <c r="J2514" s="56"/>
      <c r="K2514" s="67"/>
      <c r="L2514" s="62">
        <v>2514</v>
      </c>
      <c r="M2514" s="62" t="b">
        <f t="shared" si="39"/>
        <v>1</v>
      </c>
      <c r="N2514" s="63"/>
    </row>
    <row r="2515" spans="1:14" x14ac:dyDescent="0.35">
      <c r="A2515" t="s">
        <v>2563</v>
      </c>
      <c r="B2515" t="s">
        <v>2566</v>
      </c>
      <c r="C2515" s="53"/>
      <c r="D2515" s="54"/>
      <c r="E2515" s="53"/>
      <c r="F2515" s="55"/>
      <c r="G2515" s="53"/>
      <c r="H2515" s="57"/>
      <c r="I2515" s="56"/>
      <c r="J2515" s="56"/>
      <c r="K2515" s="67"/>
      <c r="L2515" s="62">
        <v>2515</v>
      </c>
      <c r="M2515" s="62" t="b">
        <f t="shared" si="39"/>
        <v>1</v>
      </c>
      <c r="N2515" s="63"/>
    </row>
    <row r="2516" spans="1:14" x14ac:dyDescent="0.35">
      <c r="A2516" t="s">
        <v>2563</v>
      </c>
      <c r="B2516" t="s">
        <v>2567</v>
      </c>
      <c r="C2516" s="53"/>
      <c r="D2516" s="54"/>
      <c r="E2516" s="53"/>
      <c r="F2516" s="55"/>
      <c r="G2516" s="53"/>
      <c r="H2516" s="57"/>
      <c r="I2516" s="56"/>
      <c r="J2516" s="56"/>
      <c r="K2516" s="67"/>
      <c r="L2516" s="62">
        <v>2516</v>
      </c>
      <c r="M2516" s="62" t="b">
        <f t="shared" si="39"/>
        <v>1</v>
      </c>
      <c r="N2516" s="63"/>
    </row>
    <row r="2517" spans="1:14" x14ac:dyDescent="0.35">
      <c r="A2517" t="s">
        <v>2563</v>
      </c>
      <c r="B2517" t="s">
        <v>2568</v>
      </c>
      <c r="C2517" s="53"/>
      <c r="D2517" s="54"/>
      <c r="E2517" s="53"/>
      <c r="F2517" s="55"/>
      <c r="G2517" s="53"/>
      <c r="H2517" s="57"/>
      <c r="I2517" s="56"/>
      <c r="J2517" s="56"/>
      <c r="K2517" s="67"/>
      <c r="L2517" s="62">
        <v>2517</v>
      </c>
      <c r="M2517" s="62" t="b">
        <f t="shared" si="39"/>
        <v>1</v>
      </c>
      <c r="N2517" s="63"/>
    </row>
    <row r="2518" spans="1:14" x14ac:dyDescent="0.35">
      <c r="A2518" t="s">
        <v>2563</v>
      </c>
      <c r="B2518" t="s">
        <v>2569</v>
      </c>
      <c r="C2518" s="53"/>
      <c r="D2518" s="54"/>
      <c r="E2518" s="53"/>
      <c r="F2518" s="55"/>
      <c r="G2518" s="53"/>
      <c r="H2518" s="57"/>
      <c r="I2518" s="56"/>
      <c r="J2518" s="56"/>
      <c r="K2518" s="67"/>
      <c r="L2518" s="62">
        <v>2518</v>
      </c>
      <c r="M2518" s="62" t="b">
        <f t="shared" si="39"/>
        <v>1</v>
      </c>
      <c r="N2518" s="63"/>
    </row>
    <row r="2519" spans="1:14" x14ac:dyDescent="0.35">
      <c r="A2519" t="s">
        <v>2563</v>
      </c>
      <c r="B2519" t="s">
        <v>2570</v>
      </c>
      <c r="C2519" s="53"/>
      <c r="D2519" s="54"/>
      <c r="E2519" s="53"/>
      <c r="F2519" s="55"/>
      <c r="G2519" s="53"/>
      <c r="H2519" s="57"/>
      <c r="I2519" s="56"/>
      <c r="J2519" s="56"/>
      <c r="K2519" s="67"/>
      <c r="L2519" s="62">
        <v>2519</v>
      </c>
      <c r="M2519" s="62" t="b">
        <f t="shared" si="39"/>
        <v>1</v>
      </c>
      <c r="N2519" s="63"/>
    </row>
    <row r="2520" spans="1:14" x14ac:dyDescent="0.35">
      <c r="A2520" t="s">
        <v>2563</v>
      </c>
      <c r="B2520" t="s">
        <v>2571</v>
      </c>
      <c r="C2520" s="53"/>
      <c r="D2520" s="54"/>
      <c r="E2520" s="53"/>
      <c r="F2520" s="55"/>
      <c r="G2520" s="53"/>
      <c r="H2520" s="57"/>
      <c r="I2520" s="56"/>
      <c r="J2520" s="56"/>
      <c r="K2520" s="67"/>
      <c r="L2520" s="62">
        <v>2520</v>
      </c>
      <c r="M2520" s="62" t="b">
        <f t="shared" si="39"/>
        <v>1</v>
      </c>
      <c r="N2520" s="63"/>
    </row>
    <row r="2521" spans="1:14" x14ac:dyDescent="0.35">
      <c r="A2521" t="s">
        <v>193</v>
      </c>
      <c r="B2521" t="s">
        <v>1325</v>
      </c>
      <c r="C2521" s="53"/>
      <c r="D2521" s="54"/>
      <c r="E2521" s="53"/>
      <c r="F2521" s="55"/>
      <c r="G2521" s="53"/>
      <c r="H2521" s="57"/>
      <c r="I2521" s="56"/>
      <c r="J2521" s="56"/>
      <c r="K2521" s="67"/>
      <c r="L2521" s="62">
        <v>2521</v>
      </c>
      <c r="M2521" s="62" t="b">
        <f t="shared" si="39"/>
        <v>1</v>
      </c>
      <c r="N2521" s="63"/>
    </row>
    <row r="2522" spans="1:14" x14ac:dyDescent="0.35">
      <c r="A2522" t="s">
        <v>193</v>
      </c>
      <c r="B2522" t="s">
        <v>2572</v>
      </c>
      <c r="C2522" s="53"/>
      <c r="D2522" s="54"/>
      <c r="E2522" s="53"/>
      <c r="F2522" s="55"/>
      <c r="G2522" s="53"/>
      <c r="H2522" s="57"/>
      <c r="I2522" s="56"/>
      <c r="J2522" s="56"/>
      <c r="K2522" s="67"/>
      <c r="L2522" s="62">
        <v>2522</v>
      </c>
      <c r="M2522" s="62" t="b">
        <f t="shared" si="39"/>
        <v>1</v>
      </c>
      <c r="N2522" s="63"/>
    </row>
    <row r="2523" spans="1:14" x14ac:dyDescent="0.35">
      <c r="A2523" t="s">
        <v>2573</v>
      </c>
      <c r="B2523" t="s">
        <v>2574</v>
      </c>
      <c r="C2523" s="53"/>
      <c r="D2523" s="54"/>
      <c r="E2523" s="53"/>
      <c r="F2523" s="55"/>
      <c r="G2523" s="53"/>
      <c r="H2523" s="57"/>
      <c r="I2523" s="56"/>
      <c r="J2523" s="56"/>
      <c r="K2523" s="67"/>
      <c r="L2523" s="62">
        <v>2523</v>
      </c>
      <c r="M2523" s="62" t="b">
        <f t="shared" si="39"/>
        <v>1</v>
      </c>
      <c r="N2523" s="63"/>
    </row>
    <row r="2524" spans="1:14" x14ac:dyDescent="0.35">
      <c r="A2524" t="s">
        <v>2573</v>
      </c>
      <c r="B2524" t="s">
        <v>444</v>
      </c>
      <c r="C2524" s="53"/>
      <c r="D2524" s="54"/>
      <c r="E2524" s="53"/>
      <c r="F2524" s="55"/>
      <c r="G2524" s="53"/>
      <c r="H2524" s="57"/>
      <c r="I2524" s="56"/>
      <c r="J2524" s="56"/>
      <c r="K2524" s="67"/>
      <c r="L2524" s="62">
        <v>2524</v>
      </c>
      <c r="M2524" s="62" t="b">
        <f t="shared" si="39"/>
        <v>1</v>
      </c>
      <c r="N2524" s="63"/>
    </row>
    <row r="2525" spans="1:14" x14ac:dyDescent="0.35">
      <c r="A2525" t="s">
        <v>2573</v>
      </c>
      <c r="B2525" t="s">
        <v>2575</v>
      </c>
      <c r="C2525" s="53"/>
      <c r="D2525" s="54"/>
      <c r="E2525" s="53"/>
      <c r="F2525" s="55"/>
      <c r="G2525" s="53"/>
      <c r="H2525" s="57"/>
      <c r="I2525" s="56"/>
      <c r="J2525" s="56"/>
      <c r="K2525" s="67"/>
      <c r="L2525" s="62">
        <v>2525</v>
      </c>
      <c r="M2525" s="62" t="b">
        <f t="shared" si="39"/>
        <v>1</v>
      </c>
      <c r="N2525" s="63"/>
    </row>
    <row r="2526" spans="1:14" x14ac:dyDescent="0.35">
      <c r="A2526" t="s">
        <v>2573</v>
      </c>
      <c r="B2526" t="s">
        <v>2576</v>
      </c>
      <c r="C2526" s="53"/>
      <c r="D2526" s="54"/>
      <c r="E2526" s="53"/>
      <c r="F2526" s="55"/>
      <c r="G2526" s="53"/>
      <c r="H2526" s="57"/>
      <c r="I2526" s="56"/>
      <c r="J2526" s="56"/>
      <c r="K2526" s="67"/>
      <c r="L2526" s="62">
        <v>2526</v>
      </c>
      <c r="M2526" s="62" t="b">
        <f t="shared" si="39"/>
        <v>1</v>
      </c>
      <c r="N2526" s="63"/>
    </row>
    <row r="2527" spans="1:14" x14ac:dyDescent="0.35">
      <c r="A2527" t="s">
        <v>2573</v>
      </c>
      <c r="B2527" t="s">
        <v>2577</v>
      </c>
      <c r="C2527" s="53"/>
      <c r="D2527" s="54"/>
      <c r="E2527" s="53"/>
      <c r="F2527" s="55"/>
      <c r="G2527" s="53"/>
      <c r="H2527" s="57"/>
      <c r="I2527" s="56"/>
      <c r="J2527" s="56"/>
      <c r="K2527" s="67"/>
      <c r="L2527" s="62">
        <v>2527</v>
      </c>
      <c r="M2527" s="62" t="b">
        <f t="shared" si="39"/>
        <v>1</v>
      </c>
      <c r="N2527" s="63"/>
    </row>
    <row r="2528" spans="1:14" x14ac:dyDescent="0.35">
      <c r="A2528" t="s">
        <v>2573</v>
      </c>
      <c r="B2528" t="s">
        <v>2576</v>
      </c>
      <c r="C2528" s="53"/>
      <c r="D2528" s="54"/>
      <c r="E2528" s="53"/>
      <c r="F2528" s="55"/>
      <c r="G2528" s="53"/>
      <c r="H2528" s="57"/>
      <c r="I2528" s="56"/>
      <c r="J2528" s="56"/>
      <c r="K2528" s="67"/>
      <c r="L2528" s="62">
        <v>2528</v>
      </c>
      <c r="M2528" s="62" t="b">
        <f t="shared" si="39"/>
        <v>1</v>
      </c>
      <c r="N2528" s="63"/>
    </row>
    <row r="2529" spans="1:14" x14ac:dyDescent="0.35">
      <c r="A2529" t="s">
        <v>1649</v>
      </c>
      <c r="B2529" t="s">
        <v>259</v>
      </c>
      <c r="C2529" s="53"/>
      <c r="D2529" s="54"/>
      <c r="E2529" s="53"/>
      <c r="F2529" s="55"/>
      <c r="G2529" s="53"/>
      <c r="H2529" s="57"/>
      <c r="I2529" s="56"/>
      <c r="J2529" s="56"/>
      <c r="K2529" s="67"/>
      <c r="L2529" s="62">
        <v>2529</v>
      </c>
      <c r="M2529" s="62" t="b">
        <f t="shared" si="39"/>
        <v>1</v>
      </c>
      <c r="N2529" s="63"/>
    </row>
    <row r="2530" spans="1:14" x14ac:dyDescent="0.35">
      <c r="A2530" t="s">
        <v>334</v>
      </c>
      <c r="B2530" t="s">
        <v>333</v>
      </c>
      <c r="C2530" s="53"/>
      <c r="D2530" s="54"/>
      <c r="E2530" s="53"/>
      <c r="F2530" s="55"/>
      <c r="G2530" s="53"/>
      <c r="H2530" s="57"/>
      <c r="I2530" s="56"/>
      <c r="J2530" s="56"/>
      <c r="K2530" s="67"/>
      <c r="L2530" s="62">
        <v>2530</v>
      </c>
      <c r="M2530" s="62" t="b">
        <f t="shared" si="39"/>
        <v>1</v>
      </c>
      <c r="N2530" s="63"/>
    </row>
    <row r="2531" spans="1:14" x14ac:dyDescent="0.35">
      <c r="A2531" t="s">
        <v>2578</v>
      </c>
      <c r="B2531" t="s">
        <v>2579</v>
      </c>
      <c r="C2531" s="53"/>
      <c r="D2531" s="54"/>
      <c r="E2531" s="53"/>
      <c r="F2531" s="55"/>
      <c r="G2531" s="53"/>
      <c r="H2531" s="57"/>
      <c r="I2531" s="56"/>
      <c r="J2531" s="56"/>
      <c r="K2531" s="67"/>
      <c r="L2531" s="62">
        <v>2531</v>
      </c>
      <c r="M2531" s="62" t="b">
        <f t="shared" si="39"/>
        <v>1</v>
      </c>
      <c r="N2531" s="63"/>
    </row>
    <row r="2532" spans="1:14" x14ac:dyDescent="0.35">
      <c r="A2532" t="s">
        <v>2580</v>
      </c>
      <c r="B2532" t="s">
        <v>426</v>
      </c>
      <c r="C2532" s="53"/>
      <c r="D2532" s="54"/>
      <c r="E2532" s="53"/>
      <c r="F2532" s="55"/>
      <c r="G2532" s="53"/>
      <c r="H2532" s="57"/>
      <c r="I2532" s="56"/>
      <c r="J2532" s="56"/>
      <c r="K2532" s="67"/>
      <c r="L2532" s="62">
        <v>2532</v>
      </c>
      <c r="M2532" s="62" t="b">
        <f t="shared" si="39"/>
        <v>1</v>
      </c>
      <c r="N2532" s="63"/>
    </row>
    <row r="2533" spans="1:14" x14ac:dyDescent="0.35">
      <c r="A2533" t="s">
        <v>2581</v>
      </c>
      <c r="B2533" t="s">
        <v>1172</v>
      </c>
      <c r="C2533" s="53"/>
      <c r="D2533" s="54"/>
      <c r="E2533" s="53"/>
      <c r="F2533" s="55"/>
      <c r="G2533" s="53"/>
      <c r="H2533" s="57"/>
      <c r="I2533" s="56"/>
      <c r="J2533" s="56"/>
      <c r="K2533" s="67"/>
      <c r="L2533" s="62">
        <v>2533</v>
      </c>
      <c r="M2533" s="62" t="b">
        <f t="shared" si="39"/>
        <v>1</v>
      </c>
      <c r="N2533" s="63"/>
    </row>
    <row r="2534" spans="1:14" x14ac:dyDescent="0.35">
      <c r="A2534" t="s">
        <v>2582</v>
      </c>
      <c r="B2534" t="s">
        <v>2583</v>
      </c>
      <c r="C2534" s="53"/>
      <c r="D2534" s="54"/>
      <c r="E2534" s="53"/>
      <c r="F2534" s="55"/>
      <c r="G2534" s="53"/>
      <c r="H2534" s="57"/>
      <c r="I2534" s="56"/>
      <c r="J2534" s="56"/>
      <c r="K2534" s="67"/>
      <c r="L2534" s="62">
        <v>2534</v>
      </c>
      <c r="M2534" s="62" t="b">
        <f t="shared" si="39"/>
        <v>1</v>
      </c>
      <c r="N2534" s="63"/>
    </row>
    <row r="2535" spans="1:14" x14ac:dyDescent="0.35">
      <c r="A2535" t="s">
        <v>2582</v>
      </c>
      <c r="B2535" t="s">
        <v>2584</v>
      </c>
      <c r="C2535" s="53"/>
      <c r="D2535" s="54"/>
      <c r="E2535" s="53"/>
      <c r="F2535" s="55"/>
      <c r="G2535" s="53"/>
      <c r="H2535" s="57"/>
      <c r="I2535" s="56"/>
      <c r="J2535" s="56"/>
      <c r="K2535" s="67"/>
      <c r="L2535" s="62">
        <v>2535</v>
      </c>
      <c r="M2535" s="62" t="b">
        <f t="shared" si="39"/>
        <v>1</v>
      </c>
      <c r="N2535" s="63"/>
    </row>
    <row r="2536" spans="1:14" x14ac:dyDescent="0.35">
      <c r="A2536" t="s">
        <v>2585</v>
      </c>
      <c r="B2536" t="s">
        <v>1751</v>
      </c>
      <c r="C2536" s="53"/>
      <c r="D2536" s="54"/>
      <c r="E2536" s="53"/>
      <c r="F2536" s="55"/>
      <c r="G2536" s="53"/>
      <c r="H2536" s="57"/>
      <c r="I2536" s="56"/>
      <c r="J2536" s="56"/>
      <c r="K2536" s="67"/>
      <c r="L2536" s="62">
        <v>2536</v>
      </c>
      <c r="M2536" s="62" t="b">
        <f t="shared" si="39"/>
        <v>1</v>
      </c>
      <c r="N2536" s="63"/>
    </row>
    <row r="2537" spans="1:14" x14ac:dyDescent="0.35">
      <c r="A2537" t="s">
        <v>2585</v>
      </c>
      <c r="B2537" t="s">
        <v>2267</v>
      </c>
      <c r="C2537" s="53"/>
      <c r="D2537" s="54"/>
      <c r="E2537" s="53"/>
      <c r="F2537" s="55"/>
      <c r="G2537" s="53"/>
      <c r="H2537" s="57"/>
      <c r="I2537" s="56"/>
      <c r="J2537" s="56"/>
      <c r="K2537" s="67"/>
      <c r="L2537" s="62">
        <v>2537</v>
      </c>
      <c r="M2537" s="62" t="b">
        <f t="shared" si="39"/>
        <v>1</v>
      </c>
      <c r="N2537" s="63"/>
    </row>
    <row r="2538" spans="1:14" x14ac:dyDescent="0.35">
      <c r="A2538" t="s">
        <v>2586</v>
      </c>
      <c r="B2538" t="s">
        <v>830</v>
      </c>
      <c r="C2538" s="53"/>
      <c r="D2538" s="54"/>
      <c r="E2538" s="53"/>
      <c r="F2538" s="55"/>
      <c r="G2538" s="53"/>
      <c r="H2538" s="57"/>
      <c r="I2538" s="56"/>
      <c r="J2538" s="56"/>
      <c r="K2538" s="67"/>
      <c r="L2538" s="62">
        <v>2538</v>
      </c>
      <c r="M2538" s="62" t="b">
        <f t="shared" si="39"/>
        <v>1</v>
      </c>
      <c r="N2538" s="63"/>
    </row>
    <row r="2539" spans="1:14" x14ac:dyDescent="0.35">
      <c r="A2539" t="s">
        <v>2586</v>
      </c>
      <c r="B2539" t="s">
        <v>259</v>
      </c>
      <c r="C2539" s="53"/>
      <c r="D2539" s="54"/>
      <c r="E2539" s="53"/>
      <c r="F2539" s="55"/>
      <c r="G2539" s="53"/>
      <c r="H2539" s="57"/>
      <c r="I2539" s="56"/>
      <c r="J2539" s="56"/>
      <c r="K2539" s="67"/>
      <c r="L2539" s="62">
        <v>2539</v>
      </c>
      <c r="M2539" s="62" t="b">
        <f t="shared" si="39"/>
        <v>1</v>
      </c>
      <c r="N2539" s="63"/>
    </row>
    <row r="2540" spans="1:14" x14ac:dyDescent="0.35">
      <c r="A2540" t="s">
        <v>1131</v>
      </c>
      <c r="B2540" t="s">
        <v>2587</v>
      </c>
      <c r="C2540" s="53"/>
      <c r="D2540" s="54"/>
      <c r="E2540" s="53"/>
      <c r="F2540" s="55"/>
      <c r="G2540" s="53"/>
      <c r="H2540" s="57"/>
      <c r="I2540" s="56"/>
      <c r="J2540" s="56"/>
      <c r="K2540" s="67"/>
      <c r="L2540" s="62">
        <v>2540</v>
      </c>
      <c r="M2540" s="62" t="b">
        <f t="shared" si="39"/>
        <v>1</v>
      </c>
      <c r="N2540" s="63"/>
    </row>
    <row r="2541" spans="1:14" x14ac:dyDescent="0.35">
      <c r="A2541" t="s">
        <v>1131</v>
      </c>
      <c r="B2541" t="s">
        <v>2588</v>
      </c>
      <c r="C2541" s="53"/>
      <c r="D2541" s="54"/>
      <c r="E2541" s="53"/>
      <c r="F2541" s="55"/>
      <c r="G2541" s="53"/>
      <c r="H2541" s="57"/>
      <c r="I2541" s="56"/>
      <c r="J2541" s="56"/>
      <c r="K2541" s="67"/>
      <c r="L2541" s="62">
        <v>2541</v>
      </c>
      <c r="M2541" s="62" t="b">
        <f t="shared" si="39"/>
        <v>1</v>
      </c>
      <c r="N2541" s="63"/>
    </row>
    <row r="2542" spans="1:14" x14ac:dyDescent="0.35">
      <c r="A2542" t="s">
        <v>1131</v>
      </c>
      <c r="B2542" t="s">
        <v>2589</v>
      </c>
      <c r="C2542" s="53"/>
      <c r="D2542" s="54"/>
      <c r="E2542" s="53"/>
      <c r="F2542" s="55"/>
      <c r="G2542" s="53"/>
      <c r="H2542" s="57"/>
      <c r="I2542" s="56"/>
      <c r="J2542" s="56"/>
      <c r="K2542" s="67"/>
      <c r="L2542" s="62">
        <v>2542</v>
      </c>
      <c r="M2542" s="62" t="b">
        <f t="shared" si="39"/>
        <v>1</v>
      </c>
      <c r="N2542" s="63"/>
    </row>
    <row r="2543" spans="1:14" x14ac:dyDescent="0.35">
      <c r="A2543" t="s">
        <v>2590</v>
      </c>
      <c r="B2543" t="s">
        <v>1045</v>
      </c>
      <c r="C2543" s="53"/>
      <c r="D2543" s="54"/>
      <c r="E2543" s="53"/>
      <c r="F2543" s="55"/>
      <c r="G2543" s="53"/>
      <c r="H2543" s="57"/>
      <c r="I2543" s="56"/>
      <c r="J2543" s="56"/>
      <c r="K2543" s="67"/>
      <c r="L2543" s="62">
        <v>2543</v>
      </c>
      <c r="M2543" s="62" t="b">
        <f t="shared" si="39"/>
        <v>1</v>
      </c>
      <c r="N2543" s="63"/>
    </row>
    <row r="2544" spans="1:14" x14ac:dyDescent="0.35">
      <c r="A2544" t="s">
        <v>2590</v>
      </c>
      <c r="B2544" t="s">
        <v>2591</v>
      </c>
      <c r="C2544" s="53"/>
      <c r="D2544" s="54"/>
      <c r="E2544" s="53"/>
      <c r="F2544" s="55"/>
      <c r="G2544" s="53"/>
      <c r="H2544" s="57"/>
      <c r="I2544" s="56"/>
      <c r="J2544" s="56"/>
      <c r="K2544" s="67"/>
      <c r="L2544" s="62">
        <v>2544</v>
      </c>
      <c r="M2544" s="62" t="b">
        <f t="shared" si="39"/>
        <v>1</v>
      </c>
      <c r="N2544" s="63"/>
    </row>
    <row r="2545" spans="1:14" x14ac:dyDescent="0.35">
      <c r="A2545" t="s">
        <v>2592</v>
      </c>
      <c r="B2545" t="s">
        <v>2593</v>
      </c>
      <c r="C2545" s="53"/>
      <c r="D2545" s="54"/>
      <c r="E2545" s="53"/>
      <c r="F2545" s="55"/>
      <c r="G2545" s="53"/>
      <c r="H2545" s="57"/>
      <c r="I2545" s="56"/>
      <c r="J2545" s="56"/>
      <c r="K2545" s="67"/>
      <c r="L2545" s="62">
        <v>2545</v>
      </c>
      <c r="M2545" s="62" t="b">
        <f t="shared" si="39"/>
        <v>1</v>
      </c>
      <c r="N2545" s="63"/>
    </row>
    <row r="2546" spans="1:14" x14ac:dyDescent="0.35">
      <c r="A2546" t="s">
        <v>2592</v>
      </c>
      <c r="B2546" t="s">
        <v>2594</v>
      </c>
      <c r="C2546" s="53"/>
      <c r="D2546" s="54"/>
      <c r="E2546" s="53"/>
      <c r="F2546" s="55"/>
      <c r="G2546" s="53"/>
      <c r="H2546" s="57"/>
      <c r="I2546" s="56"/>
      <c r="J2546" s="56"/>
      <c r="K2546" s="67"/>
      <c r="L2546" s="62">
        <v>2546</v>
      </c>
      <c r="M2546" s="62" t="b">
        <f t="shared" si="39"/>
        <v>1</v>
      </c>
      <c r="N2546" s="63"/>
    </row>
    <row r="2547" spans="1:14" x14ac:dyDescent="0.35">
      <c r="A2547" t="s">
        <v>2592</v>
      </c>
      <c r="B2547" t="s">
        <v>1003</v>
      </c>
      <c r="C2547" s="53"/>
      <c r="D2547" s="54"/>
      <c r="E2547" s="53"/>
      <c r="F2547" s="55"/>
      <c r="G2547" s="53"/>
      <c r="H2547" s="57"/>
      <c r="I2547" s="56"/>
      <c r="J2547" s="56"/>
      <c r="K2547" s="67"/>
      <c r="L2547" s="62">
        <v>2547</v>
      </c>
      <c r="M2547" s="62" t="b">
        <f t="shared" si="39"/>
        <v>1</v>
      </c>
      <c r="N2547" s="63"/>
    </row>
    <row r="2548" spans="1:14" x14ac:dyDescent="0.35">
      <c r="A2548" t="s">
        <v>2592</v>
      </c>
      <c r="B2548" t="s">
        <v>2420</v>
      </c>
      <c r="C2548" s="53"/>
      <c r="D2548" s="54"/>
      <c r="E2548" s="53"/>
      <c r="F2548" s="55"/>
      <c r="G2548" s="53"/>
      <c r="H2548" s="57"/>
      <c r="I2548" s="56"/>
      <c r="J2548" s="56"/>
      <c r="K2548" s="67"/>
      <c r="L2548" s="62">
        <v>2548</v>
      </c>
      <c r="M2548" s="62" t="b">
        <f t="shared" si="39"/>
        <v>1</v>
      </c>
      <c r="N2548" s="63"/>
    </row>
    <row r="2549" spans="1:14" x14ac:dyDescent="0.35">
      <c r="A2549" t="s">
        <v>2592</v>
      </c>
      <c r="B2549" t="s">
        <v>259</v>
      </c>
      <c r="C2549" s="53"/>
      <c r="D2549" s="54"/>
      <c r="E2549" s="53"/>
      <c r="F2549" s="55"/>
      <c r="G2549" s="53"/>
      <c r="H2549" s="57"/>
      <c r="I2549" s="56"/>
      <c r="J2549" s="56"/>
      <c r="K2549" s="67"/>
      <c r="L2549" s="62">
        <v>2549</v>
      </c>
      <c r="M2549" s="62" t="b">
        <f t="shared" si="39"/>
        <v>1</v>
      </c>
      <c r="N2549" s="63"/>
    </row>
    <row r="2550" spans="1:14" x14ac:dyDescent="0.35">
      <c r="A2550" t="s">
        <v>2595</v>
      </c>
      <c r="B2550" t="s">
        <v>635</v>
      </c>
      <c r="C2550" s="53"/>
      <c r="D2550" s="54"/>
      <c r="E2550" s="53"/>
      <c r="F2550" s="55"/>
      <c r="G2550" s="53"/>
      <c r="H2550" s="57"/>
      <c r="I2550" s="56"/>
      <c r="J2550" s="56"/>
      <c r="K2550" s="67"/>
      <c r="L2550" s="62">
        <v>2550</v>
      </c>
      <c r="M2550" s="62" t="b">
        <f t="shared" si="39"/>
        <v>1</v>
      </c>
      <c r="N2550" s="63"/>
    </row>
    <row r="2551" spans="1:14" x14ac:dyDescent="0.35">
      <c r="A2551" t="s">
        <v>2596</v>
      </c>
      <c r="B2551" t="s">
        <v>1629</v>
      </c>
      <c r="C2551" s="53"/>
      <c r="D2551" s="54"/>
      <c r="E2551" s="53"/>
      <c r="F2551" s="55"/>
      <c r="G2551" s="53"/>
      <c r="H2551" s="57"/>
      <c r="I2551" s="56"/>
      <c r="J2551" s="56"/>
      <c r="K2551" s="67"/>
      <c r="L2551" s="62">
        <v>2551</v>
      </c>
      <c r="M2551" s="62" t="b">
        <f t="shared" si="39"/>
        <v>1</v>
      </c>
      <c r="N2551" s="63"/>
    </row>
    <row r="2552" spans="1:14" x14ac:dyDescent="0.35">
      <c r="A2552" t="s">
        <v>2592</v>
      </c>
      <c r="B2552" t="s">
        <v>2594</v>
      </c>
      <c r="C2552" s="53"/>
      <c r="D2552" s="54"/>
      <c r="E2552" s="53"/>
      <c r="F2552" s="55"/>
      <c r="G2552" s="53"/>
      <c r="H2552" s="57"/>
      <c r="I2552" s="56"/>
      <c r="J2552" s="56"/>
      <c r="K2552" s="67"/>
      <c r="L2552" s="62">
        <v>2552</v>
      </c>
      <c r="M2552" s="62" t="b">
        <f t="shared" si="39"/>
        <v>1</v>
      </c>
      <c r="N2552" s="63"/>
    </row>
    <row r="2553" spans="1:14" x14ac:dyDescent="0.35">
      <c r="A2553" t="s">
        <v>2592</v>
      </c>
      <c r="B2553" t="s">
        <v>2593</v>
      </c>
      <c r="C2553" s="53"/>
      <c r="D2553" s="54"/>
      <c r="E2553" s="53"/>
      <c r="F2553" s="55"/>
      <c r="G2553" s="53"/>
      <c r="H2553" s="57"/>
      <c r="I2553" s="56"/>
      <c r="J2553" s="56"/>
      <c r="K2553" s="67"/>
      <c r="L2553" s="62">
        <v>2553</v>
      </c>
      <c r="M2553" s="62" t="b">
        <f t="shared" si="39"/>
        <v>1</v>
      </c>
      <c r="N2553" s="63"/>
    </row>
    <row r="2554" spans="1:14" x14ac:dyDescent="0.35">
      <c r="A2554" t="s">
        <v>2592</v>
      </c>
      <c r="B2554" t="s">
        <v>1003</v>
      </c>
      <c r="C2554" s="53"/>
      <c r="D2554" s="54"/>
      <c r="E2554" s="53"/>
      <c r="F2554" s="55"/>
      <c r="G2554" s="53"/>
      <c r="H2554" s="57"/>
      <c r="I2554" s="56"/>
      <c r="J2554" s="56"/>
      <c r="K2554" s="67"/>
      <c r="L2554" s="62">
        <v>2554</v>
      </c>
      <c r="M2554" s="62" t="b">
        <f t="shared" si="39"/>
        <v>1</v>
      </c>
      <c r="N2554" s="63"/>
    </row>
    <row r="2555" spans="1:14" x14ac:dyDescent="0.35">
      <c r="A2555" t="s">
        <v>2592</v>
      </c>
      <c r="B2555" t="s">
        <v>2420</v>
      </c>
      <c r="C2555" s="53"/>
      <c r="D2555" s="54"/>
      <c r="E2555" s="53"/>
      <c r="F2555" s="55"/>
      <c r="G2555" s="53"/>
      <c r="H2555" s="57"/>
      <c r="I2555" s="56"/>
      <c r="J2555" s="56"/>
      <c r="K2555" s="67"/>
      <c r="L2555" s="62">
        <v>2555</v>
      </c>
      <c r="M2555" s="62" t="b">
        <f t="shared" si="39"/>
        <v>1</v>
      </c>
      <c r="N2555" s="63"/>
    </row>
    <row r="2556" spans="1:14" x14ac:dyDescent="0.35">
      <c r="A2556" t="s">
        <v>2592</v>
      </c>
      <c r="B2556" t="s">
        <v>259</v>
      </c>
      <c r="C2556" s="53"/>
      <c r="D2556" s="54"/>
      <c r="E2556" s="53"/>
      <c r="F2556" s="55"/>
      <c r="G2556" s="53"/>
      <c r="H2556" s="57"/>
      <c r="I2556" s="56"/>
      <c r="J2556" s="56"/>
      <c r="K2556" s="67"/>
      <c r="L2556" s="62">
        <v>2556</v>
      </c>
      <c r="M2556" s="62" t="b">
        <f t="shared" si="39"/>
        <v>1</v>
      </c>
      <c r="N2556" s="63"/>
    </row>
    <row r="2557" spans="1:14" x14ac:dyDescent="0.35">
      <c r="A2557" t="s">
        <v>2597</v>
      </c>
      <c r="B2557" t="s">
        <v>2598</v>
      </c>
      <c r="C2557" s="53"/>
      <c r="D2557" s="54"/>
      <c r="E2557" s="53"/>
      <c r="F2557" s="55"/>
      <c r="G2557" s="53"/>
      <c r="H2557" s="57"/>
      <c r="I2557" s="56"/>
      <c r="J2557" s="56"/>
      <c r="K2557" s="67"/>
      <c r="L2557" s="62">
        <v>2557</v>
      </c>
      <c r="M2557" s="62" t="b">
        <f t="shared" si="39"/>
        <v>1</v>
      </c>
      <c r="N2557" s="63"/>
    </row>
    <row r="2558" spans="1:14" x14ac:dyDescent="0.35">
      <c r="A2558" t="s">
        <v>618</v>
      </c>
      <c r="B2558" t="s">
        <v>192</v>
      </c>
      <c r="C2558" s="53"/>
      <c r="D2558" s="54"/>
      <c r="E2558" s="53"/>
      <c r="F2558" s="55"/>
      <c r="G2558" s="53"/>
      <c r="H2558" s="57"/>
      <c r="I2558" s="56"/>
      <c r="J2558" s="56"/>
      <c r="K2558" s="67"/>
      <c r="L2558" s="62">
        <v>2558</v>
      </c>
      <c r="M2558" s="62" t="b">
        <f t="shared" si="39"/>
        <v>1</v>
      </c>
      <c r="N2558" s="63"/>
    </row>
    <row r="2559" spans="1:14" x14ac:dyDescent="0.35">
      <c r="A2559" t="s">
        <v>2592</v>
      </c>
      <c r="B2559" t="s">
        <v>2594</v>
      </c>
      <c r="C2559" s="53"/>
      <c r="D2559" s="54"/>
      <c r="E2559" s="53"/>
      <c r="F2559" s="55"/>
      <c r="G2559" s="53"/>
      <c r="H2559" s="57"/>
      <c r="I2559" s="56"/>
      <c r="J2559" s="56"/>
      <c r="K2559" s="67"/>
      <c r="L2559" s="62">
        <v>2559</v>
      </c>
      <c r="M2559" s="62" t="b">
        <f t="shared" si="39"/>
        <v>1</v>
      </c>
      <c r="N2559" s="63"/>
    </row>
    <row r="2560" spans="1:14" x14ac:dyDescent="0.35">
      <c r="A2560" t="s">
        <v>2592</v>
      </c>
      <c r="B2560" t="s">
        <v>1003</v>
      </c>
      <c r="C2560" s="53"/>
      <c r="D2560" s="54"/>
      <c r="E2560" s="53"/>
      <c r="F2560" s="55"/>
      <c r="G2560" s="53"/>
      <c r="H2560" s="57"/>
      <c r="I2560" s="56"/>
      <c r="J2560" s="56"/>
      <c r="K2560" s="67"/>
      <c r="L2560" s="62">
        <v>2560</v>
      </c>
      <c r="M2560" s="62" t="b">
        <f t="shared" si="39"/>
        <v>1</v>
      </c>
      <c r="N2560" s="63"/>
    </row>
    <row r="2561" spans="1:14" x14ac:dyDescent="0.35">
      <c r="A2561" t="s">
        <v>2592</v>
      </c>
      <c r="B2561" t="s">
        <v>2420</v>
      </c>
      <c r="C2561" s="53"/>
      <c r="D2561" s="54"/>
      <c r="E2561" s="53"/>
      <c r="F2561" s="55"/>
      <c r="G2561" s="53"/>
      <c r="H2561" s="57"/>
      <c r="I2561" s="56"/>
      <c r="J2561" s="56"/>
      <c r="K2561" s="67"/>
      <c r="L2561" s="62">
        <v>2561</v>
      </c>
      <c r="M2561" s="62" t="b">
        <f t="shared" si="39"/>
        <v>1</v>
      </c>
      <c r="N2561" s="63"/>
    </row>
    <row r="2562" spans="1:14" x14ac:dyDescent="0.35">
      <c r="A2562" t="s">
        <v>2592</v>
      </c>
      <c r="B2562" t="s">
        <v>259</v>
      </c>
      <c r="C2562" s="53"/>
      <c r="D2562" s="54"/>
      <c r="E2562" s="53"/>
      <c r="F2562" s="55"/>
      <c r="G2562" s="53"/>
      <c r="H2562" s="57"/>
      <c r="I2562" s="56"/>
      <c r="J2562" s="56"/>
      <c r="K2562" s="67"/>
      <c r="L2562" s="62">
        <v>2562</v>
      </c>
      <c r="M2562" s="62" t="b">
        <f t="shared" si="39"/>
        <v>1</v>
      </c>
      <c r="N2562" s="63"/>
    </row>
    <row r="2563" spans="1:14" x14ac:dyDescent="0.35">
      <c r="A2563" t="s">
        <v>551</v>
      </c>
      <c r="B2563" t="s">
        <v>2599</v>
      </c>
      <c r="C2563" s="53"/>
      <c r="D2563" s="54"/>
      <c r="E2563" s="53"/>
      <c r="F2563" s="55"/>
      <c r="G2563" s="53"/>
      <c r="H2563" s="57"/>
      <c r="I2563" s="56"/>
      <c r="J2563" s="56"/>
      <c r="K2563" s="67"/>
      <c r="L2563" s="62">
        <v>2563</v>
      </c>
      <c r="M2563" s="62" t="b">
        <f t="shared" ref="M2563:M2626" si="40" xml:space="preserve"> IF(AND(TRUE), TRUE, FALSE)</f>
        <v>1</v>
      </c>
      <c r="N2563" s="63"/>
    </row>
    <row r="2564" spans="1:14" x14ac:dyDescent="0.35">
      <c r="A2564" t="s">
        <v>271</v>
      </c>
      <c r="B2564" t="s">
        <v>277</v>
      </c>
      <c r="C2564" s="53"/>
      <c r="D2564" s="54"/>
      <c r="E2564" s="53"/>
      <c r="F2564" s="55"/>
      <c r="G2564" s="53"/>
      <c r="H2564" s="57"/>
      <c r="I2564" s="56"/>
      <c r="J2564" s="56"/>
      <c r="K2564" s="67"/>
      <c r="L2564" s="62">
        <v>2564</v>
      </c>
      <c r="M2564" s="62" t="b">
        <f t="shared" si="40"/>
        <v>1</v>
      </c>
      <c r="N2564" s="63"/>
    </row>
    <row r="2565" spans="1:14" x14ac:dyDescent="0.35">
      <c r="A2565" t="s">
        <v>271</v>
      </c>
      <c r="B2565" t="s">
        <v>2600</v>
      </c>
      <c r="C2565" s="53"/>
      <c r="D2565" s="54"/>
      <c r="E2565" s="53"/>
      <c r="F2565" s="55"/>
      <c r="G2565" s="53"/>
      <c r="H2565" s="57"/>
      <c r="I2565" s="56"/>
      <c r="J2565" s="56"/>
      <c r="K2565" s="67"/>
      <c r="L2565" s="62">
        <v>2565</v>
      </c>
      <c r="M2565" s="62" t="b">
        <f t="shared" si="40"/>
        <v>1</v>
      </c>
      <c r="N2565" s="63"/>
    </row>
    <row r="2566" spans="1:14" x14ac:dyDescent="0.35">
      <c r="A2566" t="s">
        <v>271</v>
      </c>
      <c r="B2566" t="s">
        <v>1516</v>
      </c>
      <c r="C2566" s="53"/>
      <c r="D2566" s="54"/>
      <c r="E2566" s="53"/>
      <c r="F2566" s="55"/>
      <c r="G2566" s="53"/>
      <c r="H2566" s="57"/>
      <c r="I2566" s="56"/>
      <c r="J2566" s="56"/>
      <c r="K2566" s="67"/>
      <c r="L2566" s="62">
        <v>2566</v>
      </c>
      <c r="M2566" s="62" t="b">
        <f t="shared" si="40"/>
        <v>1</v>
      </c>
      <c r="N2566" s="63"/>
    </row>
    <row r="2567" spans="1:14" x14ac:dyDescent="0.35">
      <c r="A2567" t="s">
        <v>2601</v>
      </c>
      <c r="B2567" t="s">
        <v>2471</v>
      </c>
      <c r="C2567" s="53"/>
      <c r="D2567" s="54"/>
      <c r="E2567" s="53"/>
      <c r="F2567" s="55"/>
      <c r="G2567" s="53"/>
      <c r="H2567" s="57"/>
      <c r="I2567" s="56"/>
      <c r="J2567" s="56"/>
      <c r="K2567" s="67"/>
      <c r="L2567" s="62">
        <v>2567</v>
      </c>
      <c r="M2567" s="62" t="b">
        <f t="shared" si="40"/>
        <v>1</v>
      </c>
      <c r="N2567" s="63"/>
    </row>
    <row r="2568" spans="1:14" x14ac:dyDescent="0.35">
      <c r="A2568" t="s">
        <v>2601</v>
      </c>
      <c r="B2568" t="s">
        <v>2471</v>
      </c>
      <c r="C2568" s="53"/>
      <c r="D2568" s="54"/>
      <c r="E2568" s="53"/>
      <c r="F2568" s="55"/>
      <c r="G2568" s="53"/>
      <c r="H2568" s="57"/>
      <c r="I2568" s="56"/>
      <c r="J2568" s="56"/>
      <c r="K2568" s="67"/>
      <c r="L2568" s="62">
        <v>2568</v>
      </c>
      <c r="M2568" s="62" t="b">
        <f t="shared" si="40"/>
        <v>1</v>
      </c>
      <c r="N2568" s="63"/>
    </row>
    <row r="2569" spans="1:14" x14ac:dyDescent="0.35">
      <c r="A2569" t="s">
        <v>618</v>
      </c>
      <c r="B2569" t="s">
        <v>2602</v>
      </c>
      <c r="C2569" s="53"/>
      <c r="D2569" s="54"/>
      <c r="E2569" s="53"/>
      <c r="F2569" s="55"/>
      <c r="G2569" s="53"/>
      <c r="H2569" s="57"/>
      <c r="I2569" s="56"/>
      <c r="J2569" s="56"/>
      <c r="K2569" s="67"/>
      <c r="L2569" s="62">
        <v>2569</v>
      </c>
      <c r="M2569" s="62" t="b">
        <f t="shared" si="40"/>
        <v>1</v>
      </c>
      <c r="N2569" s="63"/>
    </row>
    <row r="2570" spans="1:14" x14ac:dyDescent="0.35">
      <c r="A2570" t="s">
        <v>2114</v>
      </c>
      <c r="B2570" t="s">
        <v>2589</v>
      </c>
      <c r="C2570" s="53"/>
      <c r="D2570" s="54"/>
      <c r="E2570" s="53"/>
      <c r="F2570" s="55"/>
      <c r="G2570" s="53"/>
      <c r="H2570" s="57"/>
      <c r="I2570" s="56"/>
      <c r="J2570" s="56"/>
      <c r="K2570" s="67"/>
      <c r="L2570" s="62">
        <v>2570</v>
      </c>
      <c r="M2570" s="62" t="b">
        <f t="shared" si="40"/>
        <v>1</v>
      </c>
      <c r="N2570" s="63"/>
    </row>
    <row r="2571" spans="1:14" x14ac:dyDescent="0.35">
      <c r="A2571" t="s">
        <v>680</v>
      </c>
      <c r="B2571" t="s">
        <v>180</v>
      </c>
      <c r="C2571" s="53"/>
      <c r="D2571" s="54"/>
      <c r="E2571" s="53"/>
      <c r="F2571" s="55"/>
      <c r="G2571" s="53"/>
      <c r="H2571" s="57"/>
      <c r="I2571" s="56"/>
      <c r="J2571" s="56"/>
      <c r="K2571" s="67"/>
      <c r="L2571" s="62">
        <v>2571</v>
      </c>
      <c r="M2571" s="62" t="b">
        <f t="shared" si="40"/>
        <v>1</v>
      </c>
      <c r="N2571" s="63"/>
    </row>
    <row r="2572" spans="1:14" x14ac:dyDescent="0.35">
      <c r="A2572" t="s">
        <v>2592</v>
      </c>
      <c r="B2572" t="s">
        <v>2603</v>
      </c>
      <c r="C2572" s="53"/>
      <c r="D2572" s="54"/>
      <c r="E2572" s="53"/>
      <c r="F2572" s="55"/>
      <c r="G2572" s="53"/>
      <c r="H2572" s="57"/>
      <c r="I2572" s="56"/>
      <c r="J2572" s="56"/>
      <c r="K2572" s="67"/>
      <c r="L2572" s="62">
        <v>2572</v>
      </c>
      <c r="M2572" s="62" t="b">
        <f t="shared" si="40"/>
        <v>1</v>
      </c>
      <c r="N2572" s="63"/>
    </row>
    <row r="2573" spans="1:14" x14ac:dyDescent="0.35">
      <c r="A2573" t="s">
        <v>2592</v>
      </c>
      <c r="B2573" t="s">
        <v>1003</v>
      </c>
      <c r="C2573" s="53"/>
      <c r="D2573" s="54"/>
      <c r="E2573" s="53"/>
      <c r="F2573" s="55"/>
      <c r="G2573" s="53"/>
      <c r="H2573" s="57"/>
      <c r="I2573" s="56"/>
      <c r="J2573" s="56"/>
      <c r="K2573" s="67"/>
      <c r="L2573" s="62">
        <v>2573</v>
      </c>
      <c r="M2573" s="62" t="b">
        <f t="shared" si="40"/>
        <v>1</v>
      </c>
      <c r="N2573" s="63"/>
    </row>
    <row r="2574" spans="1:14" x14ac:dyDescent="0.35">
      <c r="A2574" t="s">
        <v>2592</v>
      </c>
      <c r="B2574" t="s">
        <v>259</v>
      </c>
      <c r="C2574" s="53"/>
      <c r="D2574" s="54"/>
      <c r="E2574" s="53"/>
      <c r="F2574" s="55"/>
      <c r="G2574" s="53"/>
      <c r="H2574" s="57"/>
      <c r="I2574" s="56"/>
      <c r="J2574" s="56"/>
      <c r="K2574" s="67"/>
      <c r="L2574" s="62">
        <v>2574</v>
      </c>
      <c r="M2574" s="62" t="b">
        <f t="shared" si="40"/>
        <v>1</v>
      </c>
      <c r="N2574" s="63"/>
    </row>
    <row r="2575" spans="1:14" x14ac:dyDescent="0.35">
      <c r="A2575" t="s">
        <v>271</v>
      </c>
      <c r="B2575" t="s">
        <v>273</v>
      </c>
      <c r="C2575" s="53"/>
      <c r="D2575" s="54"/>
      <c r="E2575" s="53"/>
      <c r="F2575" s="55"/>
      <c r="G2575" s="53"/>
      <c r="H2575" s="57"/>
      <c r="I2575" s="56"/>
      <c r="J2575" s="56"/>
      <c r="K2575" s="67"/>
      <c r="L2575" s="62">
        <v>2575</v>
      </c>
      <c r="M2575" s="62" t="b">
        <f t="shared" si="40"/>
        <v>1</v>
      </c>
      <c r="N2575" s="63"/>
    </row>
    <row r="2576" spans="1:14" x14ac:dyDescent="0.35">
      <c r="A2576" t="s">
        <v>271</v>
      </c>
      <c r="B2576" t="s">
        <v>423</v>
      </c>
      <c r="C2576" s="53"/>
      <c r="D2576" s="54"/>
      <c r="E2576" s="53"/>
      <c r="F2576" s="55"/>
      <c r="G2576" s="53"/>
      <c r="H2576" s="57"/>
      <c r="I2576" s="56"/>
      <c r="J2576" s="56"/>
      <c r="K2576" s="67"/>
      <c r="L2576" s="62">
        <v>2576</v>
      </c>
      <c r="M2576" s="62" t="b">
        <f t="shared" si="40"/>
        <v>1</v>
      </c>
      <c r="N2576" s="63"/>
    </row>
    <row r="2577" spans="1:14" x14ac:dyDescent="0.35">
      <c r="A2577" t="s">
        <v>271</v>
      </c>
      <c r="B2577" t="s">
        <v>423</v>
      </c>
      <c r="C2577" s="53"/>
      <c r="D2577" s="54"/>
      <c r="E2577" s="53"/>
      <c r="F2577" s="55"/>
      <c r="G2577" s="53"/>
      <c r="H2577" s="57"/>
      <c r="I2577" s="56"/>
      <c r="J2577" s="56"/>
      <c r="K2577" s="67"/>
      <c r="L2577" s="62">
        <v>2577</v>
      </c>
      <c r="M2577" s="62" t="b">
        <f t="shared" si="40"/>
        <v>1</v>
      </c>
      <c r="N2577" s="63"/>
    </row>
    <row r="2578" spans="1:14" x14ac:dyDescent="0.35">
      <c r="A2578" t="s">
        <v>551</v>
      </c>
      <c r="B2578" t="s">
        <v>2604</v>
      </c>
      <c r="C2578" s="53"/>
      <c r="D2578" s="54"/>
      <c r="E2578" s="53"/>
      <c r="F2578" s="55"/>
      <c r="G2578" s="53"/>
      <c r="H2578" s="57"/>
      <c r="I2578" s="56"/>
      <c r="J2578" s="56"/>
      <c r="K2578" s="67"/>
      <c r="L2578" s="62">
        <v>2578</v>
      </c>
      <c r="M2578" s="62" t="b">
        <f t="shared" si="40"/>
        <v>1</v>
      </c>
      <c r="N2578" s="63"/>
    </row>
    <row r="2579" spans="1:14" x14ac:dyDescent="0.35">
      <c r="A2579" t="s">
        <v>2605</v>
      </c>
      <c r="B2579" t="s">
        <v>654</v>
      </c>
      <c r="C2579" s="53"/>
      <c r="D2579" s="54"/>
      <c r="E2579" s="53"/>
      <c r="F2579" s="55"/>
      <c r="G2579" s="53"/>
      <c r="H2579" s="57"/>
      <c r="I2579" s="56"/>
      <c r="J2579" s="56"/>
      <c r="K2579" s="67"/>
      <c r="L2579" s="62">
        <v>2579</v>
      </c>
      <c r="M2579" s="62" t="b">
        <f t="shared" si="40"/>
        <v>1</v>
      </c>
      <c r="N2579" s="63"/>
    </row>
    <row r="2580" spans="1:14" x14ac:dyDescent="0.35">
      <c r="A2580" t="s">
        <v>1637</v>
      </c>
      <c r="B2580" t="s">
        <v>1786</v>
      </c>
      <c r="C2580" s="53"/>
      <c r="D2580" s="54"/>
      <c r="E2580" s="53"/>
      <c r="F2580" s="55"/>
      <c r="G2580" s="53"/>
      <c r="H2580" s="57"/>
      <c r="I2580" s="56"/>
      <c r="J2580" s="56"/>
      <c r="K2580" s="67"/>
      <c r="L2580" s="62">
        <v>2580</v>
      </c>
      <c r="M2580" s="62" t="b">
        <f t="shared" si="40"/>
        <v>1</v>
      </c>
      <c r="N2580" s="63"/>
    </row>
    <row r="2581" spans="1:14" x14ac:dyDescent="0.35">
      <c r="A2581" t="s">
        <v>1637</v>
      </c>
      <c r="B2581" t="s">
        <v>2606</v>
      </c>
      <c r="C2581" s="53"/>
      <c r="D2581" s="54"/>
      <c r="E2581" s="53"/>
      <c r="F2581" s="55"/>
      <c r="G2581" s="53"/>
      <c r="H2581" s="57"/>
      <c r="I2581" s="56"/>
      <c r="J2581" s="56"/>
      <c r="K2581" s="67"/>
      <c r="L2581" s="62">
        <v>2581</v>
      </c>
      <c r="M2581" s="62" t="b">
        <f t="shared" si="40"/>
        <v>1</v>
      </c>
      <c r="N2581" s="63"/>
    </row>
    <row r="2582" spans="1:14" x14ac:dyDescent="0.35">
      <c r="A2582" t="s">
        <v>2607</v>
      </c>
      <c r="B2582" t="s">
        <v>2608</v>
      </c>
      <c r="C2582" s="53"/>
      <c r="D2582" s="54"/>
      <c r="E2582" s="53"/>
      <c r="F2582" s="55"/>
      <c r="G2582" s="53"/>
      <c r="H2582" s="57"/>
      <c r="I2582" s="56"/>
      <c r="J2582" s="56"/>
      <c r="K2582" s="67"/>
      <c r="L2582" s="62">
        <v>2582</v>
      </c>
      <c r="M2582" s="62" t="b">
        <f t="shared" si="40"/>
        <v>1</v>
      </c>
      <c r="N2582" s="63"/>
    </row>
    <row r="2583" spans="1:14" x14ac:dyDescent="0.35">
      <c r="A2583" t="s">
        <v>2607</v>
      </c>
      <c r="B2583" t="s">
        <v>616</v>
      </c>
      <c r="C2583" s="53"/>
      <c r="D2583" s="54"/>
      <c r="E2583" s="53"/>
      <c r="F2583" s="55"/>
      <c r="G2583" s="53"/>
      <c r="H2583" s="57"/>
      <c r="I2583" s="56"/>
      <c r="J2583" s="56"/>
      <c r="K2583" s="67"/>
      <c r="L2583" s="62">
        <v>2583</v>
      </c>
      <c r="M2583" s="62" t="b">
        <f t="shared" si="40"/>
        <v>1</v>
      </c>
      <c r="N2583" s="63"/>
    </row>
    <row r="2584" spans="1:14" x14ac:dyDescent="0.35">
      <c r="A2584" t="s">
        <v>2609</v>
      </c>
      <c r="B2584" t="s">
        <v>2610</v>
      </c>
      <c r="C2584" s="53"/>
      <c r="D2584" s="54"/>
      <c r="E2584" s="53"/>
      <c r="F2584" s="55"/>
      <c r="G2584" s="53"/>
      <c r="H2584" s="57"/>
      <c r="I2584" s="56"/>
      <c r="J2584" s="56"/>
      <c r="K2584" s="67"/>
      <c r="L2584" s="62">
        <v>2584</v>
      </c>
      <c r="M2584" s="62" t="b">
        <f t="shared" si="40"/>
        <v>1</v>
      </c>
      <c r="N2584" s="63"/>
    </row>
    <row r="2585" spans="1:14" x14ac:dyDescent="0.35">
      <c r="A2585" t="s">
        <v>2611</v>
      </c>
      <c r="B2585" t="s">
        <v>2612</v>
      </c>
      <c r="C2585" s="53"/>
      <c r="D2585" s="54"/>
      <c r="E2585" s="53"/>
      <c r="F2585" s="55"/>
      <c r="G2585" s="53"/>
      <c r="H2585" s="57"/>
      <c r="I2585" s="56"/>
      <c r="J2585" s="56"/>
      <c r="K2585" s="67"/>
      <c r="L2585" s="62">
        <v>2585</v>
      </c>
      <c r="M2585" s="62" t="b">
        <f t="shared" si="40"/>
        <v>1</v>
      </c>
      <c r="N2585" s="63"/>
    </row>
    <row r="2586" spans="1:14" x14ac:dyDescent="0.35">
      <c r="A2586" t="s">
        <v>2611</v>
      </c>
      <c r="B2586" t="s">
        <v>465</v>
      </c>
      <c r="C2586" s="53"/>
      <c r="D2586" s="54"/>
      <c r="E2586" s="53"/>
      <c r="F2586" s="55"/>
      <c r="G2586" s="53"/>
      <c r="H2586" s="57"/>
      <c r="I2586" s="56"/>
      <c r="J2586" s="56"/>
      <c r="K2586" s="67"/>
      <c r="L2586" s="62">
        <v>2586</v>
      </c>
      <c r="M2586" s="62" t="b">
        <f t="shared" si="40"/>
        <v>1</v>
      </c>
      <c r="N2586" s="63"/>
    </row>
    <row r="2587" spans="1:14" x14ac:dyDescent="0.35">
      <c r="A2587" t="s">
        <v>2592</v>
      </c>
      <c r="B2587" t="s">
        <v>2613</v>
      </c>
      <c r="C2587" s="53"/>
      <c r="D2587" s="54"/>
      <c r="E2587" s="53"/>
      <c r="F2587" s="55"/>
      <c r="G2587" s="53"/>
      <c r="H2587" s="57"/>
      <c r="I2587" s="56"/>
      <c r="J2587" s="56"/>
      <c r="K2587" s="67"/>
      <c r="L2587" s="62">
        <v>2587</v>
      </c>
      <c r="M2587" s="62" t="b">
        <f t="shared" si="40"/>
        <v>1</v>
      </c>
      <c r="N2587" s="63"/>
    </row>
    <row r="2588" spans="1:14" x14ac:dyDescent="0.35">
      <c r="A2588" t="s">
        <v>2592</v>
      </c>
      <c r="B2588" t="s">
        <v>1003</v>
      </c>
      <c r="C2588" s="53"/>
      <c r="D2588" s="54"/>
      <c r="E2588" s="53"/>
      <c r="F2588" s="55"/>
      <c r="G2588" s="53"/>
      <c r="H2588" s="57"/>
      <c r="I2588" s="56"/>
      <c r="J2588" s="56"/>
      <c r="K2588" s="67"/>
      <c r="L2588" s="62">
        <v>2588</v>
      </c>
      <c r="M2588" s="62" t="b">
        <f t="shared" si="40"/>
        <v>1</v>
      </c>
      <c r="N2588" s="63"/>
    </row>
    <row r="2589" spans="1:14" x14ac:dyDescent="0.35">
      <c r="A2589" t="s">
        <v>2592</v>
      </c>
      <c r="B2589" t="s">
        <v>259</v>
      </c>
      <c r="C2589" s="53"/>
      <c r="D2589" s="54"/>
      <c r="E2589" s="53"/>
      <c r="F2589" s="55"/>
      <c r="G2589" s="53"/>
      <c r="H2589" s="57"/>
      <c r="I2589" s="56"/>
      <c r="J2589" s="56"/>
      <c r="K2589" s="67"/>
      <c r="L2589" s="62">
        <v>2589</v>
      </c>
      <c r="M2589" s="62" t="b">
        <f t="shared" si="40"/>
        <v>1</v>
      </c>
      <c r="N2589" s="63"/>
    </row>
    <row r="2590" spans="1:14" x14ac:dyDescent="0.35">
      <c r="A2590" t="s">
        <v>551</v>
      </c>
      <c r="B2590" t="s">
        <v>1073</v>
      </c>
      <c r="C2590" s="53"/>
      <c r="D2590" s="54"/>
      <c r="E2590" s="53"/>
      <c r="F2590" s="55"/>
      <c r="G2590" s="53"/>
      <c r="H2590" s="57"/>
      <c r="I2590" s="56"/>
      <c r="J2590" s="56"/>
      <c r="K2590" s="67"/>
      <c r="L2590" s="62">
        <v>2590</v>
      </c>
      <c r="M2590" s="62" t="b">
        <f t="shared" si="40"/>
        <v>1</v>
      </c>
      <c r="N2590" s="63"/>
    </row>
    <row r="2591" spans="1:14" x14ac:dyDescent="0.35">
      <c r="A2591" t="s">
        <v>1153</v>
      </c>
      <c r="B2591" t="s">
        <v>2614</v>
      </c>
      <c r="C2591" s="53"/>
      <c r="D2591" s="54"/>
      <c r="E2591" s="53"/>
      <c r="F2591" s="55"/>
      <c r="G2591" s="53"/>
      <c r="H2591" s="57"/>
      <c r="I2591" s="56"/>
      <c r="J2591" s="56"/>
      <c r="K2591" s="67"/>
      <c r="L2591" s="62">
        <v>2591</v>
      </c>
      <c r="M2591" s="62" t="b">
        <f t="shared" si="40"/>
        <v>1</v>
      </c>
      <c r="N2591" s="63"/>
    </row>
    <row r="2592" spans="1:14" x14ac:dyDescent="0.35">
      <c r="A2592" t="s">
        <v>1153</v>
      </c>
      <c r="B2592" t="s">
        <v>699</v>
      </c>
      <c r="C2592" s="53"/>
      <c r="D2592" s="54"/>
      <c r="E2592" s="53"/>
      <c r="F2592" s="55"/>
      <c r="G2592" s="53"/>
      <c r="H2592" s="57"/>
      <c r="I2592" s="56"/>
      <c r="J2592" s="56"/>
      <c r="K2592" s="67"/>
      <c r="L2592" s="62">
        <v>2592</v>
      </c>
      <c r="M2592" s="62" t="b">
        <f t="shared" si="40"/>
        <v>1</v>
      </c>
      <c r="N2592" s="63"/>
    </row>
    <row r="2593" spans="1:14" x14ac:dyDescent="0.35">
      <c r="A2593" t="s">
        <v>2615</v>
      </c>
      <c r="B2593" t="s">
        <v>2616</v>
      </c>
      <c r="C2593" s="53"/>
      <c r="D2593" s="54"/>
      <c r="E2593" s="53"/>
      <c r="F2593" s="55"/>
      <c r="G2593" s="53"/>
      <c r="H2593" s="57"/>
      <c r="I2593" s="56"/>
      <c r="J2593" s="56"/>
      <c r="K2593" s="67"/>
      <c r="L2593" s="62">
        <v>2593</v>
      </c>
      <c r="M2593" s="62" t="b">
        <f t="shared" si="40"/>
        <v>1</v>
      </c>
      <c r="N2593" s="63"/>
    </row>
    <row r="2594" spans="1:14" x14ac:dyDescent="0.35">
      <c r="A2594" t="s">
        <v>2592</v>
      </c>
      <c r="B2594" t="s">
        <v>1003</v>
      </c>
      <c r="C2594" s="53"/>
      <c r="D2594" s="54"/>
      <c r="E2594" s="53"/>
      <c r="F2594" s="55"/>
      <c r="G2594" s="53"/>
      <c r="H2594" s="57"/>
      <c r="I2594" s="56"/>
      <c r="J2594" s="56"/>
      <c r="K2594" s="67"/>
      <c r="L2594" s="62">
        <v>2594</v>
      </c>
      <c r="M2594" s="62" t="b">
        <f t="shared" si="40"/>
        <v>1</v>
      </c>
      <c r="N2594" s="63"/>
    </row>
    <row r="2595" spans="1:14" x14ac:dyDescent="0.35">
      <c r="A2595" t="s">
        <v>2592</v>
      </c>
      <c r="B2595" t="s">
        <v>259</v>
      </c>
      <c r="C2595" s="53"/>
      <c r="D2595" s="54"/>
      <c r="E2595" s="53"/>
      <c r="F2595" s="55"/>
      <c r="G2595" s="53"/>
      <c r="H2595" s="57"/>
      <c r="I2595" s="56"/>
      <c r="J2595" s="56"/>
      <c r="K2595" s="67"/>
      <c r="L2595" s="62">
        <v>2595</v>
      </c>
      <c r="M2595" s="62" t="b">
        <f t="shared" si="40"/>
        <v>1</v>
      </c>
      <c r="N2595" s="63"/>
    </row>
    <row r="2596" spans="1:14" x14ac:dyDescent="0.35">
      <c r="A2596" t="s">
        <v>2617</v>
      </c>
      <c r="B2596" t="s">
        <v>2618</v>
      </c>
      <c r="C2596" s="53"/>
      <c r="D2596" s="54"/>
      <c r="E2596" s="53"/>
      <c r="F2596" s="55"/>
      <c r="G2596" s="53"/>
      <c r="H2596" s="57"/>
      <c r="I2596" s="56"/>
      <c r="J2596" s="56"/>
      <c r="K2596" s="67"/>
      <c r="L2596" s="62">
        <v>2596</v>
      </c>
      <c r="M2596" s="62" t="b">
        <f t="shared" si="40"/>
        <v>1</v>
      </c>
      <c r="N2596" s="63"/>
    </row>
    <row r="2597" spans="1:14" x14ac:dyDescent="0.35">
      <c r="A2597" t="s">
        <v>2619</v>
      </c>
      <c r="B2597" t="s">
        <v>259</v>
      </c>
      <c r="C2597" s="53"/>
      <c r="D2597" s="54"/>
      <c r="E2597" s="53"/>
      <c r="F2597" s="55"/>
      <c r="G2597" s="53"/>
      <c r="H2597" s="57"/>
      <c r="I2597" s="56"/>
      <c r="J2597" s="56"/>
      <c r="K2597" s="67"/>
      <c r="L2597" s="62">
        <v>2597</v>
      </c>
      <c r="M2597" s="62" t="b">
        <f t="shared" si="40"/>
        <v>1</v>
      </c>
      <c r="N2597" s="63"/>
    </row>
    <row r="2598" spans="1:14" x14ac:dyDescent="0.35">
      <c r="A2598" t="s">
        <v>2620</v>
      </c>
      <c r="B2598" t="s">
        <v>304</v>
      </c>
      <c r="C2598" s="53"/>
      <c r="D2598" s="54"/>
      <c r="E2598" s="53"/>
      <c r="F2598" s="55"/>
      <c r="G2598" s="53"/>
      <c r="H2598" s="57"/>
      <c r="I2598" s="56"/>
      <c r="J2598" s="56"/>
      <c r="K2598" s="67"/>
      <c r="L2598" s="62">
        <v>2598</v>
      </c>
      <c r="M2598" s="62" t="b">
        <f t="shared" si="40"/>
        <v>1</v>
      </c>
      <c r="N2598" s="63"/>
    </row>
    <row r="2599" spans="1:14" x14ac:dyDescent="0.35">
      <c r="A2599" t="s">
        <v>1139</v>
      </c>
      <c r="B2599" t="s">
        <v>2621</v>
      </c>
      <c r="C2599" s="53"/>
      <c r="D2599" s="54"/>
      <c r="E2599" s="53"/>
      <c r="F2599" s="55"/>
      <c r="G2599" s="53"/>
      <c r="H2599" s="57"/>
      <c r="I2599" s="56"/>
      <c r="J2599" s="56"/>
      <c r="K2599" s="67"/>
      <c r="L2599" s="62">
        <v>2599</v>
      </c>
      <c r="M2599" s="62" t="b">
        <f t="shared" si="40"/>
        <v>1</v>
      </c>
      <c r="N2599" s="63"/>
    </row>
    <row r="2600" spans="1:14" x14ac:dyDescent="0.35">
      <c r="A2600" t="s">
        <v>1139</v>
      </c>
      <c r="B2600" t="s">
        <v>2622</v>
      </c>
      <c r="C2600" s="53"/>
      <c r="D2600" s="54"/>
      <c r="E2600" s="53"/>
      <c r="F2600" s="55"/>
      <c r="G2600" s="53"/>
      <c r="H2600" s="57"/>
      <c r="I2600" s="56"/>
      <c r="J2600" s="56"/>
      <c r="K2600" s="67"/>
      <c r="L2600" s="62">
        <v>2600</v>
      </c>
      <c r="M2600" s="62" t="b">
        <f t="shared" si="40"/>
        <v>1</v>
      </c>
      <c r="N2600" s="63"/>
    </row>
    <row r="2601" spans="1:14" x14ac:dyDescent="0.35">
      <c r="A2601" t="s">
        <v>2623</v>
      </c>
      <c r="B2601" t="s">
        <v>467</v>
      </c>
      <c r="C2601" s="53"/>
      <c r="D2601" s="54"/>
      <c r="E2601" s="53"/>
      <c r="F2601" s="55"/>
      <c r="G2601" s="53"/>
      <c r="H2601" s="57"/>
      <c r="I2601" s="56"/>
      <c r="J2601" s="56"/>
      <c r="K2601" s="67"/>
      <c r="L2601" s="62">
        <v>2601</v>
      </c>
      <c r="M2601" s="62" t="b">
        <f t="shared" si="40"/>
        <v>1</v>
      </c>
      <c r="N2601" s="63"/>
    </row>
    <row r="2602" spans="1:14" x14ac:dyDescent="0.35">
      <c r="A2602" t="s">
        <v>2623</v>
      </c>
      <c r="B2602" t="s">
        <v>2624</v>
      </c>
      <c r="C2602" s="53"/>
      <c r="D2602" s="54"/>
      <c r="E2602" s="53"/>
      <c r="F2602" s="55"/>
      <c r="G2602" s="53"/>
      <c r="H2602" s="57"/>
      <c r="I2602" s="56"/>
      <c r="J2602" s="56"/>
      <c r="K2602" s="67"/>
      <c r="L2602" s="62">
        <v>2602</v>
      </c>
      <c r="M2602" s="62" t="b">
        <f t="shared" si="40"/>
        <v>1</v>
      </c>
      <c r="N2602" s="63"/>
    </row>
    <row r="2603" spans="1:14" x14ac:dyDescent="0.35">
      <c r="A2603" t="s">
        <v>2625</v>
      </c>
      <c r="B2603" t="s">
        <v>1965</v>
      </c>
      <c r="C2603" s="53"/>
      <c r="D2603" s="54"/>
      <c r="E2603" s="53"/>
      <c r="F2603" s="55"/>
      <c r="G2603" s="53"/>
      <c r="H2603" s="57"/>
      <c r="I2603" s="56"/>
      <c r="J2603" s="56"/>
      <c r="K2603" s="67"/>
      <c r="L2603" s="62">
        <v>2603</v>
      </c>
      <c r="M2603" s="62" t="b">
        <f t="shared" si="40"/>
        <v>1</v>
      </c>
      <c r="N2603" s="63"/>
    </row>
    <row r="2604" spans="1:14" x14ac:dyDescent="0.35">
      <c r="A2604" t="s">
        <v>2625</v>
      </c>
      <c r="B2604" t="s">
        <v>1965</v>
      </c>
      <c r="C2604" s="53"/>
      <c r="D2604" s="54"/>
      <c r="E2604" s="53"/>
      <c r="F2604" s="55"/>
      <c r="G2604" s="53"/>
      <c r="H2604" s="57"/>
      <c r="I2604" s="56"/>
      <c r="J2604" s="56"/>
      <c r="K2604" s="67"/>
      <c r="L2604" s="62">
        <v>2604</v>
      </c>
      <c r="M2604" s="62" t="b">
        <f t="shared" si="40"/>
        <v>1</v>
      </c>
      <c r="N2604" s="63"/>
    </row>
    <row r="2605" spans="1:14" x14ac:dyDescent="0.35">
      <c r="A2605" t="s">
        <v>2626</v>
      </c>
      <c r="B2605" t="s">
        <v>2627</v>
      </c>
      <c r="C2605" s="53"/>
      <c r="D2605" s="54"/>
      <c r="E2605" s="53"/>
      <c r="F2605" s="55"/>
      <c r="G2605" s="53"/>
      <c r="H2605" s="57"/>
      <c r="I2605" s="56"/>
      <c r="J2605" s="56"/>
      <c r="K2605" s="67"/>
      <c r="L2605" s="62">
        <v>2605</v>
      </c>
      <c r="M2605" s="62" t="b">
        <f t="shared" si="40"/>
        <v>1</v>
      </c>
      <c r="N2605" s="63"/>
    </row>
    <row r="2606" spans="1:14" x14ac:dyDescent="0.35">
      <c r="A2606" t="s">
        <v>2628</v>
      </c>
      <c r="B2606" t="s">
        <v>2034</v>
      </c>
      <c r="C2606" s="53"/>
      <c r="D2606" s="54"/>
      <c r="E2606" s="53"/>
      <c r="F2606" s="55"/>
      <c r="G2606" s="53"/>
      <c r="H2606" s="57"/>
      <c r="I2606" s="56"/>
      <c r="J2606" s="56"/>
      <c r="K2606" s="67"/>
      <c r="L2606" s="62">
        <v>2606</v>
      </c>
      <c r="M2606" s="62" t="b">
        <f t="shared" si="40"/>
        <v>1</v>
      </c>
      <c r="N2606" s="63"/>
    </row>
    <row r="2607" spans="1:14" x14ac:dyDescent="0.35">
      <c r="A2607" t="s">
        <v>2628</v>
      </c>
      <c r="B2607" t="s">
        <v>2629</v>
      </c>
      <c r="C2607" s="53"/>
      <c r="D2607" s="54"/>
      <c r="E2607" s="53"/>
      <c r="F2607" s="55"/>
      <c r="G2607" s="53"/>
      <c r="H2607" s="57"/>
      <c r="I2607" s="56"/>
      <c r="J2607" s="56"/>
      <c r="K2607" s="67"/>
      <c r="L2607" s="62">
        <v>2607</v>
      </c>
      <c r="M2607" s="62" t="b">
        <f t="shared" si="40"/>
        <v>1</v>
      </c>
      <c r="N2607" s="63"/>
    </row>
    <row r="2608" spans="1:14" x14ac:dyDescent="0.35">
      <c r="A2608" t="s">
        <v>2628</v>
      </c>
      <c r="B2608" t="s">
        <v>1032</v>
      </c>
      <c r="C2608" s="53"/>
      <c r="D2608" s="54"/>
      <c r="E2608" s="53"/>
      <c r="F2608" s="55"/>
      <c r="G2608" s="53"/>
      <c r="H2608" s="57"/>
      <c r="I2608" s="56"/>
      <c r="J2608" s="56"/>
      <c r="K2608" s="67"/>
      <c r="L2608" s="62">
        <v>2608</v>
      </c>
      <c r="M2608" s="62" t="b">
        <f t="shared" si="40"/>
        <v>1</v>
      </c>
      <c r="N2608" s="63"/>
    </row>
    <row r="2609" spans="1:14" x14ac:dyDescent="0.35">
      <c r="A2609" t="s">
        <v>2628</v>
      </c>
      <c r="B2609" t="s">
        <v>2036</v>
      </c>
      <c r="C2609" s="53"/>
      <c r="D2609" s="54"/>
      <c r="E2609" s="53"/>
      <c r="F2609" s="55"/>
      <c r="G2609" s="53"/>
      <c r="H2609" s="57"/>
      <c r="I2609" s="56"/>
      <c r="J2609" s="56"/>
      <c r="K2609" s="67"/>
      <c r="L2609" s="62">
        <v>2609</v>
      </c>
      <c r="M2609" s="62" t="b">
        <f t="shared" si="40"/>
        <v>1</v>
      </c>
      <c r="N2609" s="63"/>
    </row>
    <row r="2610" spans="1:14" x14ac:dyDescent="0.35">
      <c r="A2610" t="s">
        <v>2628</v>
      </c>
      <c r="B2610" t="s">
        <v>2630</v>
      </c>
      <c r="C2610" s="53"/>
      <c r="D2610" s="54"/>
      <c r="E2610" s="53"/>
      <c r="F2610" s="55"/>
      <c r="G2610" s="53"/>
      <c r="H2610" s="57"/>
      <c r="I2610" s="56"/>
      <c r="J2610" s="56"/>
      <c r="K2610" s="67"/>
      <c r="L2610" s="62">
        <v>2610</v>
      </c>
      <c r="M2610" s="62" t="b">
        <f t="shared" si="40"/>
        <v>1</v>
      </c>
      <c r="N2610" s="63"/>
    </row>
    <row r="2611" spans="1:14" x14ac:dyDescent="0.35">
      <c r="A2611" t="s">
        <v>2631</v>
      </c>
      <c r="B2611" t="s">
        <v>1316</v>
      </c>
      <c r="C2611" s="53"/>
      <c r="D2611" s="54"/>
      <c r="E2611" s="53"/>
      <c r="F2611" s="55"/>
      <c r="G2611" s="53"/>
      <c r="H2611" s="57"/>
      <c r="I2611" s="56"/>
      <c r="J2611" s="56"/>
      <c r="K2611" s="67"/>
      <c r="L2611" s="62">
        <v>2611</v>
      </c>
      <c r="M2611" s="62" t="b">
        <f t="shared" si="40"/>
        <v>1</v>
      </c>
      <c r="N2611" s="63"/>
    </row>
    <row r="2612" spans="1:14" x14ac:dyDescent="0.35">
      <c r="A2612" t="s">
        <v>2632</v>
      </c>
      <c r="B2612" t="s">
        <v>2633</v>
      </c>
      <c r="C2612" s="53"/>
      <c r="D2612" s="54"/>
      <c r="E2612" s="53"/>
      <c r="F2612" s="55"/>
      <c r="G2612" s="53"/>
      <c r="H2612" s="57"/>
      <c r="I2612" s="56"/>
      <c r="J2612" s="56"/>
      <c r="K2612" s="67"/>
      <c r="L2612" s="62">
        <v>2612</v>
      </c>
      <c r="M2612" s="62" t="b">
        <f t="shared" si="40"/>
        <v>1</v>
      </c>
      <c r="N2612" s="63"/>
    </row>
    <row r="2613" spans="1:14" x14ac:dyDescent="0.35">
      <c r="A2613" t="s">
        <v>2634</v>
      </c>
      <c r="B2613" t="s">
        <v>2635</v>
      </c>
      <c r="C2613" s="53"/>
      <c r="D2613" s="54"/>
      <c r="E2613" s="53"/>
      <c r="F2613" s="55"/>
      <c r="G2613" s="53"/>
      <c r="H2613" s="57"/>
      <c r="I2613" s="56"/>
      <c r="J2613" s="56"/>
      <c r="K2613" s="67"/>
      <c r="L2613" s="62">
        <v>2613</v>
      </c>
      <c r="M2613" s="62" t="b">
        <f t="shared" si="40"/>
        <v>1</v>
      </c>
      <c r="N2613" s="63"/>
    </row>
    <row r="2614" spans="1:14" x14ac:dyDescent="0.35">
      <c r="A2614" t="s">
        <v>2636</v>
      </c>
      <c r="B2614" t="s">
        <v>1456</v>
      </c>
      <c r="C2614" s="53"/>
      <c r="D2614" s="54"/>
      <c r="E2614" s="53"/>
      <c r="F2614" s="55"/>
      <c r="G2614" s="53"/>
      <c r="H2614" s="57"/>
      <c r="I2614" s="56"/>
      <c r="J2614" s="56"/>
      <c r="K2614" s="67"/>
      <c r="L2614" s="62">
        <v>2614</v>
      </c>
      <c r="M2614" s="62" t="b">
        <f t="shared" si="40"/>
        <v>1</v>
      </c>
      <c r="N2614" s="63"/>
    </row>
    <row r="2615" spans="1:14" x14ac:dyDescent="0.35">
      <c r="A2615" t="s">
        <v>1992</v>
      </c>
      <c r="B2615" t="s">
        <v>2637</v>
      </c>
      <c r="C2615" s="53"/>
      <c r="D2615" s="54"/>
      <c r="E2615" s="53"/>
      <c r="F2615" s="55"/>
      <c r="G2615" s="53"/>
      <c r="H2615" s="57"/>
      <c r="I2615" s="56"/>
      <c r="J2615" s="56"/>
      <c r="K2615" s="67"/>
      <c r="L2615" s="62">
        <v>2615</v>
      </c>
      <c r="M2615" s="62" t="b">
        <f t="shared" si="40"/>
        <v>1</v>
      </c>
      <c r="N2615" s="63"/>
    </row>
    <row r="2616" spans="1:14" x14ac:dyDescent="0.35">
      <c r="A2616" t="s">
        <v>1992</v>
      </c>
      <c r="B2616" t="s">
        <v>2091</v>
      </c>
      <c r="C2616" s="53"/>
      <c r="D2616" s="54"/>
      <c r="E2616" s="53"/>
      <c r="F2616" s="55"/>
      <c r="G2616" s="53"/>
      <c r="H2616" s="57"/>
      <c r="I2616" s="56"/>
      <c r="J2616" s="56"/>
      <c r="K2616" s="67"/>
      <c r="L2616" s="62">
        <v>2616</v>
      </c>
      <c r="M2616" s="62" t="b">
        <f t="shared" si="40"/>
        <v>1</v>
      </c>
      <c r="N2616" s="63"/>
    </row>
    <row r="2617" spans="1:14" x14ac:dyDescent="0.35">
      <c r="A2617" t="s">
        <v>2638</v>
      </c>
      <c r="B2617" t="s">
        <v>190</v>
      </c>
      <c r="C2617" s="53"/>
      <c r="D2617" s="54"/>
      <c r="E2617" s="53"/>
      <c r="F2617" s="55"/>
      <c r="G2617" s="53"/>
      <c r="H2617" s="57"/>
      <c r="I2617" s="56"/>
      <c r="J2617" s="56"/>
      <c r="K2617" s="67"/>
      <c r="L2617" s="62">
        <v>2617</v>
      </c>
      <c r="M2617" s="62" t="b">
        <f t="shared" si="40"/>
        <v>1</v>
      </c>
      <c r="N2617" s="63"/>
    </row>
    <row r="2618" spans="1:14" x14ac:dyDescent="0.35">
      <c r="A2618" t="s">
        <v>2638</v>
      </c>
      <c r="B2618" t="s">
        <v>617</v>
      </c>
      <c r="C2618" s="53"/>
      <c r="D2618" s="54"/>
      <c r="E2618" s="53"/>
      <c r="F2618" s="55"/>
      <c r="G2618" s="53"/>
      <c r="H2618" s="57"/>
      <c r="I2618" s="56"/>
      <c r="J2618" s="56"/>
      <c r="K2618" s="67"/>
      <c r="L2618" s="62">
        <v>2618</v>
      </c>
      <c r="M2618" s="62" t="b">
        <f t="shared" si="40"/>
        <v>1</v>
      </c>
      <c r="N2618" s="63"/>
    </row>
    <row r="2619" spans="1:14" x14ac:dyDescent="0.35">
      <c r="A2619" t="s">
        <v>2639</v>
      </c>
      <c r="B2619" t="s">
        <v>1068</v>
      </c>
      <c r="C2619" s="53"/>
      <c r="D2619" s="54"/>
      <c r="E2619" s="53"/>
      <c r="F2619" s="55"/>
      <c r="G2619" s="53"/>
      <c r="H2619" s="57"/>
      <c r="I2619" s="56"/>
      <c r="J2619" s="56"/>
      <c r="K2619" s="67"/>
      <c r="L2619" s="62">
        <v>2619</v>
      </c>
      <c r="M2619" s="62" t="b">
        <f t="shared" si="40"/>
        <v>1</v>
      </c>
      <c r="N2619" s="63"/>
    </row>
    <row r="2620" spans="1:14" x14ac:dyDescent="0.35">
      <c r="A2620" t="s">
        <v>2639</v>
      </c>
      <c r="B2620" t="s">
        <v>2640</v>
      </c>
      <c r="C2620" s="53"/>
      <c r="D2620" s="54"/>
      <c r="E2620" s="53"/>
      <c r="F2620" s="55"/>
      <c r="G2620" s="53"/>
      <c r="H2620" s="57"/>
      <c r="I2620" s="56"/>
      <c r="J2620" s="56"/>
      <c r="K2620" s="67"/>
      <c r="L2620" s="62">
        <v>2620</v>
      </c>
      <c r="M2620" s="62" t="b">
        <f t="shared" si="40"/>
        <v>1</v>
      </c>
      <c r="N2620" s="63"/>
    </row>
    <row r="2621" spans="1:14" x14ac:dyDescent="0.35">
      <c r="A2621" t="s">
        <v>2641</v>
      </c>
      <c r="B2621" t="s">
        <v>2642</v>
      </c>
      <c r="C2621" s="53"/>
      <c r="D2621" s="54"/>
      <c r="E2621" s="53"/>
      <c r="F2621" s="55"/>
      <c r="G2621" s="53"/>
      <c r="H2621" s="57"/>
      <c r="I2621" s="56"/>
      <c r="J2621" s="56"/>
      <c r="K2621" s="67"/>
      <c r="L2621" s="62">
        <v>2621</v>
      </c>
      <c r="M2621" s="62" t="b">
        <f t="shared" si="40"/>
        <v>1</v>
      </c>
      <c r="N2621" s="63"/>
    </row>
    <row r="2622" spans="1:14" x14ac:dyDescent="0.35">
      <c r="A2622" t="s">
        <v>2641</v>
      </c>
      <c r="B2622" t="s">
        <v>2643</v>
      </c>
      <c r="C2622" s="53"/>
      <c r="D2622" s="54"/>
      <c r="E2622" s="53"/>
      <c r="F2622" s="55"/>
      <c r="G2622" s="53"/>
      <c r="H2622" s="57"/>
      <c r="I2622" s="56"/>
      <c r="J2622" s="56"/>
      <c r="K2622" s="67"/>
      <c r="L2622" s="62">
        <v>2622</v>
      </c>
      <c r="M2622" s="62" t="b">
        <f t="shared" si="40"/>
        <v>1</v>
      </c>
      <c r="N2622" s="63"/>
    </row>
    <row r="2623" spans="1:14" x14ac:dyDescent="0.35">
      <c r="A2623" t="s">
        <v>2641</v>
      </c>
      <c r="B2623" t="s">
        <v>339</v>
      </c>
      <c r="C2623" s="53"/>
      <c r="D2623" s="54"/>
      <c r="E2623" s="53"/>
      <c r="F2623" s="55"/>
      <c r="G2623" s="53"/>
      <c r="H2623" s="57"/>
      <c r="I2623" s="56"/>
      <c r="J2623" s="56"/>
      <c r="K2623" s="67"/>
      <c r="L2623" s="62">
        <v>2623</v>
      </c>
      <c r="M2623" s="62" t="b">
        <f t="shared" si="40"/>
        <v>1</v>
      </c>
      <c r="N2623" s="63"/>
    </row>
    <row r="2624" spans="1:14" x14ac:dyDescent="0.35">
      <c r="A2624" t="s">
        <v>2641</v>
      </c>
      <c r="B2624" t="s">
        <v>2644</v>
      </c>
      <c r="C2624" s="53"/>
      <c r="D2624" s="54"/>
      <c r="E2624" s="53"/>
      <c r="F2624" s="55"/>
      <c r="G2624" s="53"/>
      <c r="H2624" s="57"/>
      <c r="I2624" s="56"/>
      <c r="J2624" s="56"/>
      <c r="K2624" s="67"/>
      <c r="L2624" s="62">
        <v>2624</v>
      </c>
      <c r="M2624" s="62" t="b">
        <f t="shared" si="40"/>
        <v>1</v>
      </c>
      <c r="N2624" s="63"/>
    </row>
    <row r="2625" spans="1:14" x14ac:dyDescent="0.35">
      <c r="A2625" t="s">
        <v>2641</v>
      </c>
      <c r="B2625" t="s">
        <v>2645</v>
      </c>
      <c r="C2625" s="53"/>
      <c r="D2625" s="54"/>
      <c r="E2625" s="53"/>
      <c r="F2625" s="55"/>
      <c r="G2625" s="53"/>
      <c r="H2625" s="57"/>
      <c r="I2625" s="56"/>
      <c r="J2625" s="56"/>
      <c r="K2625" s="67"/>
      <c r="L2625" s="62">
        <v>2625</v>
      </c>
      <c r="M2625" s="62" t="b">
        <f t="shared" si="40"/>
        <v>1</v>
      </c>
      <c r="N2625" s="63"/>
    </row>
    <row r="2626" spans="1:14" x14ac:dyDescent="0.35">
      <c r="A2626" t="s">
        <v>2641</v>
      </c>
      <c r="B2626" t="s">
        <v>2646</v>
      </c>
      <c r="C2626" s="53"/>
      <c r="D2626" s="54"/>
      <c r="E2626" s="53"/>
      <c r="F2626" s="55"/>
      <c r="G2626" s="53"/>
      <c r="H2626" s="57"/>
      <c r="I2626" s="56"/>
      <c r="J2626" s="56"/>
      <c r="K2626" s="67"/>
      <c r="L2626" s="62">
        <v>2626</v>
      </c>
      <c r="M2626" s="62" t="b">
        <f t="shared" si="40"/>
        <v>1</v>
      </c>
      <c r="N2626" s="63"/>
    </row>
    <row r="2627" spans="1:14" x14ac:dyDescent="0.35">
      <c r="A2627" t="s">
        <v>2641</v>
      </c>
      <c r="B2627" t="s">
        <v>2647</v>
      </c>
      <c r="C2627" s="53"/>
      <c r="D2627" s="54"/>
      <c r="E2627" s="53"/>
      <c r="F2627" s="55"/>
      <c r="G2627" s="53"/>
      <c r="H2627" s="57"/>
      <c r="I2627" s="56"/>
      <c r="J2627" s="56"/>
      <c r="K2627" s="67"/>
      <c r="L2627" s="62">
        <v>2627</v>
      </c>
      <c r="M2627" s="62" t="b">
        <f t="shared" ref="M2627:M2690" si="41" xml:space="preserve"> IF(AND(TRUE), TRUE, FALSE)</f>
        <v>1</v>
      </c>
      <c r="N2627" s="63"/>
    </row>
    <row r="2628" spans="1:14" x14ac:dyDescent="0.35">
      <c r="A2628" t="s">
        <v>2641</v>
      </c>
      <c r="B2628" t="s">
        <v>2648</v>
      </c>
      <c r="C2628" s="53"/>
      <c r="D2628" s="54"/>
      <c r="E2628" s="53"/>
      <c r="F2628" s="55"/>
      <c r="G2628" s="53"/>
      <c r="H2628" s="57"/>
      <c r="I2628" s="56"/>
      <c r="J2628" s="56"/>
      <c r="K2628" s="67"/>
      <c r="L2628" s="62">
        <v>2628</v>
      </c>
      <c r="M2628" s="62" t="b">
        <f t="shared" si="41"/>
        <v>1</v>
      </c>
      <c r="N2628" s="63"/>
    </row>
    <row r="2629" spans="1:14" x14ac:dyDescent="0.35">
      <c r="A2629" t="s">
        <v>2641</v>
      </c>
      <c r="B2629" t="s">
        <v>2649</v>
      </c>
      <c r="C2629" s="53"/>
      <c r="D2629" s="54"/>
      <c r="E2629" s="53"/>
      <c r="F2629" s="55"/>
      <c r="G2629" s="53"/>
      <c r="H2629" s="57"/>
      <c r="I2629" s="56"/>
      <c r="J2629" s="56"/>
      <c r="K2629" s="67"/>
      <c r="L2629" s="62">
        <v>2629</v>
      </c>
      <c r="M2629" s="62" t="b">
        <f t="shared" si="41"/>
        <v>1</v>
      </c>
      <c r="N2629" s="63"/>
    </row>
    <row r="2630" spans="1:14" x14ac:dyDescent="0.35">
      <c r="A2630" t="s">
        <v>2641</v>
      </c>
      <c r="B2630" t="s">
        <v>2650</v>
      </c>
      <c r="C2630" s="53"/>
      <c r="D2630" s="54"/>
      <c r="E2630" s="53"/>
      <c r="F2630" s="55"/>
      <c r="G2630" s="53"/>
      <c r="H2630" s="57"/>
      <c r="I2630" s="56"/>
      <c r="J2630" s="56"/>
      <c r="K2630" s="67"/>
      <c r="L2630" s="62">
        <v>2630</v>
      </c>
      <c r="M2630" s="62" t="b">
        <f t="shared" si="41"/>
        <v>1</v>
      </c>
      <c r="N2630" s="63"/>
    </row>
    <row r="2631" spans="1:14" x14ac:dyDescent="0.35">
      <c r="A2631" t="s">
        <v>2641</v>
      </c>
      <c r="B2631" t="s">
        <v>2651</v>
      </c>
      <c r="C2631" s="53"/>
      <c r="D2631" s="54"/>
      <c r="E2631" s="53"/>
      <c r="F2631" s="55"/>
      <c r="G2631" s="53"/>
      <c r="H2631" s="57"/>
      <c r="I2631" s="56"/>
      <c r="J2631" s="56"/>
      <c r="K2631" s="67"/>
      <c r="L2631" s="62">
        <v>2631</v>
      </c>
      <c r="M2631" s="62" t="b">
        <f t="shared" si="41"/>
        <v>1</v>
      </c>
      <c r="N2631" s="63"/>
    </row>
    <row r="2632" spans="1:14" x14ac:dyDescent="0.35">
      <c r="A2632" t="s">
        <v>2641</v>
      </c>
      <c r="B2632" t="s">
        <v>2652</v>
      </c>
      <c r="C2632" s="53"/>
      <c r="D2632" s="54"/>
      <c r="E2632" s="53"/>
      <c r="F2632" s="55"/>
      <c r="G2632" s="53"/>
      <c r="H2632" s="57"/>
      <c r="I2632" s="56"/>
      <c r="J2632" s="56"/>
      <c r="K2632" s="67"/>
      <c r="L2632" s="62">
        <v>2632</v>
      </c>
      <c r="M2632" s="62" t="b">
        <f t="shared" si="41"/>
        <v>1</v>
      </c>
      <c r="N2632" s="63"/>
    </row>
    <row r="2633" spans="1:14" x14ac:dyDescent="0.35">
      <c r="A2633" t="s">
        <v>2641</v>
      </c>
      <c r="B2633" t="s">
        <v>2653</v>
      </c>
      <c r="C2633" s="53"/>
      <c r="D2633" s="54"/>
      <c r="E2633" s="53"/>
      <c r="F2633" s="55"/>
      <c r="G2633" s="53"/>
      <c r="H2633" s="57"/>
      <c r="I2633" s="56"/>
      <c r="J2633" s="56"/>
      <c r="K2633" s="67"/>
      <c r="L2633" s="62">
        <v>2633</v>
      </c>
      <c r="M2633" s="62" t="b">
        <f t="shared" si="41"/>
        <v>1</v>
      </c>
      <c r="N2633" s="63"/>
    </row>
    <row r="2634" spans="1:14" x14ac:dyDescent="0.35">
      <c r="A2634" t="s">
        <v>2641</v>
      </c>
      <c r="B2634" t="s">
        <v>2654</v>
      </c>
      <c r="C2634" s="53"/>
      <c r="D2634" s="54"/>
      <c r="E2634" s="53"/>
      <c r="F2634" s="55"/>
      <c r="G2634" s="53"/>
      <c r="H2634" s="57"/>
      <c r="I2634" s="56"/>
      <c r="J2634" s="56"/>
      <c r="K2634" s="67"/>
      <c r="L2634" s="62">
        <v>2634</v>
      </c>
      <c r="M2634" s="62" t="b">
        <f t="shared" si="41"/>
        <v>1</v>
      </c>
      <c r="N2634" s="63"/>
    </row>
    <row r="2635" spans="1:14" x14ac:dyDescent="0.35">
      <c r="A2635" t="s">
        <v>293</v>
      </c>
      <c r="B2635" t="s">
        <v>2655</v>
      </c>
      <c r="C2635" s="53"/>
      <c r="D2635" s="54"/>
      <c r="E2635" s="53"/>
      <c r="F2635" s="55"/>
      <c r="G2635" s="53"/>
      <c r="H2635" s="57"/>
      <c r="I2635" s="56"/>
      <c r="J2635" s="56"/>
      <c r="K2635" s="67"/>
      <c r="L2635" s="62">
        <v>2635</v>
      </c>
      <c r="M2635" s="62" t="b">
        <f t="shared" si="41"/>
        <v>1</v>
      </c>
      <c r="N2635" s="63"/>
    </row>
    <row r="2636" spans="1:14" x14ac:dyDescent="0.35">
      <c r="A2636" t="s">
        <v>293</v>
      </c>
      <c r="B2636" t="s">
        <v>874</v>
      </c>
      <c r="C2636" s="53"/>
      <c r="D2636" s="54"/>
      <c r="E2636" s="53"/>
      <c r="F2636" s="55"/>
      <c r="G2636" s="53"/>
      <c r="H2636" s="57"/>
      <c r="I2636" s="56"/>
      <c r="J2636" s="56"/>
      <c r="K2636" s="67"/>
      <c r="L2636" s="62">
        <v>2636</v>
      </c>
      <c r="M2636" s="62" t="b">
        <f t="shared" si="41"/>
        <v>1</v>
      </c>
      <c r="N2636" s="63"/>
    </row>
    <row r="2637" spans="1:14" x14ac:dyDescent="0.35">
      <c r="A2637" t="s">
        <v>2656</v>
      </c>
      <c r="B2637" t="s">
        <v>2657</v>
      </c>
      <c r="C2637" s="53"/>
      <c r="D2637" s="54"/>
      <c r="E2637" s="53"/>
      <c r="F2637" s="55"/>
      <c r="G2637" s="53"/>
      <c r="H2637" s="57"/>
      <c r="I2637" s="56"/>
      <c r="J2637" s="56"/>
      <c r="K2637" s="67"/>
      <c r="L2637" s="62">
        <v>2637</v>
      </c>
      <c r="M2637" s="62" t="b">
        <f t="shared" si="41"/>
        <v>1</v>
      </c>
      <c r="N2637" s="63"/>
    </row>
    <row r="2638" spans="1:14" x14ac:dyDescent="0.35">
      <c r="A2638" t="s">
        <v>2656</v>
      </c>
      <c r="B2638" t="s">
        <v>2658</v>
      </c>
      <c r="C2638" s="53"/>
      <c r="D2638" s="54"/>
      <c r="E2638" s="53"/>
      <c r="F2638" s="55"/>
      <c r="G2638" s="53"/>
      <c r="H2638" s="57"/>
      <c r="I2638" s="56"/>
      <c r="J2638" s="56"/>
      <c r="K2638" s="67"/>
      <c r="L2638" s="62">
        <v>2638</v>
      </c>
      <c r="M2638" s="62" t="b">
        <f t="shared" si="41"/>
        <v>1</v>
      </c>
      <c r="N2638" s="63"/>
    </row>
    <row r="2639" spans="1:14" x14ac:dyDescent="0.35">
      <c r="A2639" t="s">
        <v>2656</v>
      </c>
      <c r="B2639" t="s">
        <v>1159</v>
      </c>
      <c r="C2639" s="53"/>
      <c r="D2639" s="54"/>
      <c r="E2639" s="53"/>
      <c r="F2639" s="55"/>
      <c r="G2639" s="53"/>
      <c r="H2639" s="57"/>
      <c r="I2639" s="56"/>
      <c r="J2639" s="56"/>
      <c r="K2639" s="67"/>
      <c r="L2639" s="62">
        <v>2639</v>
      </c>
      <c r="M2639" s="62" t="b">
        <f t="shared" si="41"/>
        <v>1</v>
      </c>
      <c r="N2639" s="63"/>
    </row>
    <row r="2640" spans="1:14" x14ac:dyDescent="0.35">
      <c r="A2640" t="s">
        <v>2641</v>
      </c>
      <c r="B2640" t="s">
        <v>2659</v>
      </c>
      <c r="C2640" s="53"/>
      <c r="D2640" s="54"/>
      <c r="E2640" s="53"/>
      <c r="F2640" s="55"/>
      <c r="G2640" s="53"/>
      <c r="H2640" s="57"/>
      <c r="I2640" s="56"/>
      <c r="J2640" s="56"/>
      <c r="K2640" s="67"/>
      <c r="L2640" s="62">
        <v>2640</v>
      </c>
      <c r="M2640" s="62" t="b">
        <f t="shared" si="41"/>
        <v>1</v>
      </c>
      <c r="N2640" s="63"/>
    </row>
    <row r="2641" spans="1:14" x14ac:dyDescent="0.35">
      <c r="A2641" t="s">
        <v>2660</v>
      </c>
      <c r="B2641" t="s">
        <v>2477</v>
      </c>
      <c r="C2641" s="53"/>
      <c r="D2641" s="54"/>
      <c r="E2641" s="53"/>
      <c r="F2641" s="55"/>
      <c r="G2641" s="53"/>
      <c r="H2641" s="57"/>
      <c r="I2641" s="56"/>
      <c r="J2641" s="56"/>
      <c r="K2641" s="67"/>
      <c r="L2641" s="62">
        <v>2641</v>
      </c>
      <c r="M2641" s="62" t="b">
        <f t="shared" si="41"/>
        <v>1</v>
      </c>
      <c r="N2641" s="63"/>
    </row>
    <row r="2642" spans="1:14" x14ac:dyDescent="0.35">
      <c r="A2642" t="s">
        <v>2661</v>
      </c>
      <c r="B2642" t="s">
        <v>2477</v>
      </c>
      <c r="C2642" s="53"/>
      <c r="D2642" s="54"/>
      <c r="E2642" s="53"/>
      <c r="F2642" s="55"/>
      <c r="G2642" s="53"/>
      <c r="H2642" s="57"/>
      <c r="I2642" s="56"/>
      <c r="J2642" s="56"/>
      <c r="K2642" s="67"/>
      <c r="L2642" s="62">
        <v>2642</v>
      </c>
      <c r="M2642" s="62" t="b">
        <f t="shared" si="41"/>
        <v>1</v>
      </c>
      <c r="N2642" s="63"/>
    </row>
    <row r="2643" spans="1:14" x14ac:dyDescent="0.35">
      <c r="A2643" t="s">
        <v>2662</v>
      </c>
      <c r="B2643" t="s">
        <v>616</v>
      </c>
      <c r="C2643" s="53"/>
      <c r="D2643" s="54"/>
      <c r="E2643" s="53"/>
      <c r="F2643" s="55"/>
      <c r="G2643" s="53"/>
      <c r="H2643" s="57"/>
      <c r="I2643" s="56"/>
      <c r="J2643" s="56"/>
      <c r="K2643" s="67"/>
      <c r="L2643" s="62">
        <v>2643</v>
      </c>
      <c r="M2643" s="62" t="b">
        <f t="shared" si="41"/>
        <v>1</v>
      </c>
      <c r="N2643" s="63"/>
    </row>
    <row r="2644" spans="1:14" x14ac:dyDescent="0.35">
      <c r="A2644" t="s">
        <v>293</v>
      </c>
      <c r="B2644" t="s">
        <v>2663</v>
      </c>
      <c r="C2644" s="53"/>
      <c r="D2644" s="54"/>
      <c r="E2644" s="53"/>
      <c r="F2644" s="55"/>
      <c r="G2644" s="53"/>
      <c r="H2644" s="57"/>
      <c r="I2644" s="56"/>
      <c r="J2644" s="56"/>
      <c r="K2644" s="67"/>
      <c r="L2644" s="62">
        <v>2644</v>
      </c>
      <c r="M2644" s="62" t="b">
        <f t="shared" si="41"/>
        <v>1</v>
      </c>
      <c r="N2644" s="63"/>
    </row>
    <row r="2645" spans="1:14" x14ac:dyDescent="0.35">
      <c r="A2645" t="s">
        <v>293</v>
      </c>
      <c r="B2645" t="s">
        <v>182</v>
      </c>
      <c r="C2645" s="53"/>
      <c r="D2645" s="54"/>
      <c r="E2645" s="53"/>
      <c r="F2645" s="55"/>
      <c r="G2645" s="53"/>
      <c r="H2645" s="57"/>
      <c r="I2645" s="56"/>
      <c r="J2645" s="56"/>
      <c r="K2645" s="67"/>
      <c r="L2645" s="62">
        <v>2645</v>
      </c>
      <c r="M2645" s="62" t="b">
        <f t="shared" si="41"/>
        <v>1</v>
      </c>
      <c r="N2645" s="63"/>
    </row>
    <row r="2646" spans="1:14" x14ac:dyDescent="0.35">
      <c r="A2646" t="s">
        <v>293</v>
      </c>
      <c r="B2646" t="s">
        <v>540</v>
      </c>
      <c r="C2646" s="53"/>
      <c r="D2646" s="54"/>
      <c r="E2646" s="53"/>
      <c r="F2646" s="55"/>
      <c r="G2646" s="53"/>
      <c r="H2646" s="57"/>
      <c r="I2646" s="56"/>
      <c r="J2646" s="56"/>
      <c r="K2646" s="67"/>
      <c r="L2646" s="62">
        <v>2646</v>
      </c>
      <c r="M2646" s="62" t="b">
        <f t="shared" si="41"/>
        <v>1</v>
      </c>
      <c r="N2646" s="63"/>
    </row>
    <row r="2647" spans="1:14" x14ac:dyDescent="0.35">
      <c r="A2647" t="s">
        <v>2664</v>
      </c>
      <c r="B2647" t="s">
        <v>2665</v>
      </c>
      <c r="C2647" s="53"/>
      <c r="D2647" s="54"/>
      <c r="E2647" s="53"/>
      <c r="F2647" s="55"/>
      <c r="G2647" s="53"/>
      <c r="H2647" s="57"/>
      <c r="I2647" s="56"/>
      <c r="J2647" s="56"/>
      <c r="K2647" s="67"/>
      <c r="L2647" s="62">
        <v>2647</v>
      </c>
      <c r="M2647" s="62" t="b">
        <f t="shared" si="41"/>
        <v>1</v>
      </c>
      <c r="N2647" s="63"/>
    </row>
    <row r="2648" spans="1:14" x14ac:dyDescent="0.35">
      <c r="A2648" t="s">
        <v>551</v>
      </c>
      <c r="B2648" t="s">
        <v>2666</v>
      </c>
      <c r="C2648" s="53"/>
      <c r="D2648" s="54"/>
      <c r="E2648" s="53"/>
      <c r="F2648" s="55"/>
      <c r="G2648" s="53"/>
      <c r="H2648" s="57"/>
      <c r="I2648" s="56"/>
      <c r="J2648" s="56"/>
      <c r="K2648" s="67"/>
      <c r="L2648" s="62">
        <v>2648</v>
      </c>
      <c r="M2648" s="62" t="b">
        <f t="shared" si="41"/>
        <v>1</v>
      </c>
      <c r="N2648" s="63"/>
    </row>
    <row r="2649" spans="1:14" x14ac:dyDescent="0.35">
      <c r="A2649" t="s">
        <v>2661</v>
      </c>
      <c r="B2649" t="s">
        <v>2477</v>
      </c>
      <c r="C2649" s="53"/>
      <c r="D2649" s="54"/>
      <c r="E2649" s="53"/>
      <c r="F2649" s="55"/>
      <c r="G2649" s="53"/>
      <c r="H2649" s="57"/>
      <c r="I2649" s="56"/>
      <c r="J2649" s="56"/>
      <c r="K2649" s="67"/>
      <c r="L2649" s="62">
        <v>2649</v>
      </c>
      <c r="M2649" s="62" t="b">
        <f t="shared" si="41"/>
        <v>1</v>
      </c>
      <c r="N2649" s="63"/>
    </row>
    <row r="2650" spans="1:14" x14ac:dyDescent="0.35">
      <c r="A2650" t="s">
        <v>2636</v>
      </c>
      <c r="B2650" t="s">
        <v>259</v>
      </c>
      <c r="C2650" s="53"/>
      <c r="D2650" s="54"/>
      <c r="E2650" s="53"/>
      <c r="F2650" s="55"/>
      <c r="G2650" s="53"/>
      <c r="H2650" s="57"/>
      <c r="I2650" s="56"/>
      <c r="J2650" s="56"/>
      <c r="K2650" s="67"/>
      <c r="L2650" s="62">
        <v>2650</v>
      </c>
      <c r="M2650" s="62" t="b">
        <f t="shared" si="41"/>
        <v>1</v>
      </c>
      <c r="N2650" s="63"/>
    </row>
    <row r="2651" spans="1:14" x14ac:dyDescent="0.35">
      <c r="A2651" t="s">
        <v>2636</v>
      </c>
      <c r="B2651" t="s">
        <v>1456</v>
      </c>
      <c r="C2651" s="53"/>
      <c r="D2651" s="54"/>
      <c r="E2651" s="53"/>
      <c r="F2651" s="55"/>
      <c r="G2651" s="53"/>
      <c r="H2651" s="57"/>
      <c r="I2651" s="56"/>
      <c r="J2651" s="56"/>
      <c r="K2651" s="67"/>
      <c r="L2651" s="62">
        <v>2651</v>
      </c>
      <c r="M2651" s="62" t="b">
        <f t="shared" si="41"/>
        <v>1</v>
      </c>
      <c r="N2651" s="63"/>
    </row>
    <row r="2652" spans="1:14" x14ac:dyDescent="0.35">
      <c r="A2652" t="s">
        <v>618</v>
      </c>
      <c r="B2652" t="s">
        <v>2423</v>
      </c>
      <c r="C2652" s="53"/>
      <c r="D2652" s="54"/>
      <c r="E2652" s="53"/>
      <c r="F2652" s="55"/>
      <c r="G2652" s="53"/>
      <c r="H2652" s="57"/>
      <c r="I2652" s="56"/>
      <c r="J2652" s="56"/>
      <c r="K2652" s="67"/>
      <c r="L2652" s="62">
        <v>2652</v>
      </c>
      <c r="M2652" s="62" t="b">
        <f t="shared" si="41"/>
        <v>1</v>
      </c>
      <c r="N2652" s="63"/>
    </row>
    <row r="2653" spans="1:14" x14ac:dyDescent="0.35">
      <c r="A2653" t="s">
        <v>618</v>
      </c>
      <c r="B2653" t="s">
        <v>2667</v>
      </c>
      <c r="C2653" s="53"/>
      <c r="D2653" s="54"/>
      <c r="E2653" s="53"/>
      <c r="F2653" s="55"/>
      <c r="G2653" s="53"/>
      <c r="H2653" s="57"/>
      <c r="I2653" s="56"/>
      <c r="J2653" s="56"/>
      <c r="K2653" s="67"/>
      <c r="L2653" s="62">
        <v>2653</v>
      </c>
      <c r="M2653" s="62" t="b">
        <f t="shared" si="41"/>
        <v>1</v>
      </c>
      <c r="N2653" s="63"/>
    </row>
    <row r="2654" spans="1:14" x14ac:dyDescent="0.35">
      <c r="A2654" t="s">
        <v>618</v>
      </c>
      <c r="B2654" t="s">
        <v>2668</v>
      </c>
      <c r="C2654" s="53"/>
      <c r="D2654" s="54"/>
      <c r="E2654" s="53"/>
      <c r="F2654" s="55"/>
      <c r="G2654" s="53"/>
      <c r="H2654" s="57"/>
      <c r="I2654" s="56"/>
      <c r="J2654" s="56"/>
      <c r="K2654" s="67"/>
      <c r="L2654" s="62">
        <v>2654</v>
      </c>
      <c r="M2654" s="62" t="b">
        <f t="shared" si="41"/>
        <v>1</v>
      </c>
      <c r="N2654" s="63"/>
    </row>
    <row r="2655" spans="1:14" x14ac:dyDescent="0.35">
      <c r="A2655" t="s">
        <v>618</v>
      </c>
      <c r="B2655" t="s">
        <v>2669</v>
      </c>
      <c r="C2655" s="53"/>
      <c r="D2655" s="54"/>
      <c r="E2655" s="53"/>
      <c r="F2655" s="55"/>
      <c r="G2655" s="53"/>
      <c r="H2655" s="57"/>
      <c r="I2655" s="56"/>
      <c r="J2655" s="56"/>
      <c r="K2655" s="67"/>
      <c r="L2655" s="62">
        <v>2655</v>
      </c>
      <c r="M2655" s="62" t="b">
        <f t="shared" si="41"/>
        <v>1</v>
      </c>
      <c r="N2655" s="63"/>
    </row>
    <row r="2656" spans="1:14" x14ac:dyDescent="0.35">
      <c r="A2656" t="s">
        <v>2670</v>
      </c>
      <c r="B2656" t="s">
        <v>294</v>
      </c>
      <c r="C2656" s="53"/>
      <c r="D2656" s="54"/>
      <c r="E2656" s="53"/>
      <c r="F2656" s="55"/>
      <c r="G2656" s="53"/>
      <c r="H2656" s="57"/>
      <c r="I2656" s="56"/>
      <c r="J2656" s="56"/>
      <c r="K2656" s="67"/>
      <c r="L2656" s="62">
        <v>2656</v>
      </c>
      <c r="M2656" s="62" t="b">
        <f t="shared" si="41"/>
        <v>1</v>
      </c>
      <c r="N2656" s="63"/>
    </row>
    <row r="2657" spans="1:14" x14ac:dyDescent="0.35">
      <c r="A2657" t="s">
        <v>2670</v>
      </c>
      <c r="B2657" t="s">
        <v>1456</v>
      </c>
      <c r="C2657" s="53"/>
      <c r="D2657" s="54"/>
      <c r="E2657" s="53"/>
      <c r="F2657" s="55"/>
      <c r="G2657" s="53"/>
      <c r="H2657" s="57"/>
      <c r="I2657" s="56"/>
      <c r="J2657" s="56"/>
      <c r="K2657" s="67"/>
      <c r="L2657" s="62">
        <v>2657</v>
      </c>
      <c r="M2657" s="62" t="b">
        <f t="shared" si="41"/>
        <v>1</v>
      </c>
      <c r="N2657" s="63"/>
    </row>
    <row r="2658" spans="1:14" x14ac:dyDescent="0.35">
      <c r="A2658" t="s">
        <v>1988</v>
      </c>
      <c r="B2658" t="s">
        <v>2671</v>
      </c>
      <c r="C2658" s="53"/>
      <c r="D2658" s="54"/>
      <c r="E2658" s="53"/>
      <c r="F2658" s="55"/>
      <c r="G2658" s="53"/>
      <c r="H2658" s="57"/>
      <c r="I2658" s="56"/>
      <c r="J2658" s="56"/>
      <c r="K2658" s="67"/>
      <c r="L2658" s="62">
        <v>2658</v>
      </c>
      <c r="M2658" s="62" t="b">
        <f t="shared" si="41"/>
        <v>1</v>
      </c>
      <c r="N2658" s="63"/>
    </row>
    <row r="2659" spans="1:14" x14ac:dyDescent="0.35">
      <c r="A2659" t="s">
        <v>1988</v>
      </c>
      <c r="B2659" t="s">
        <v>1989</v>
      </c>
      <c r="C2659" s="53"/>
      <c r="D2659" s="54"/>
      <c r="E2659" s="53"/>
      <c r="F2659" s="55"/>
      <c r="G2659" s="53"/>
      <c r="H2659" s="57"/>
      <c r="I2659" s="56"/>
      <c r="J2659" s="56"/>
      <c r="K2659" s="67"/>
      <c r="L2659" s="62">
        <v>2659</v>
      </c>
      <c r="M2659" s="62" t="b">
        <f t="shared" si="41"/>
        <v>1</v>
      </c>
      <c r="N2659" s="63"/>
    </row>
    <row r="2660" spans="1:14" x14ac:dyDescent="0.35">
      <c r="A2660" t="s">
        <v>1988</v>
      </c>
      <c r="B2660" t="s">
        <v>259</v>
      </c>
      <c r="C2660" s="53"/>
      <c r="D2660" s="54"/>
      <c r="E2660" s="53"/>
      <c r="F2660" s="55"/>
      <c r="G2660" s="53"/>
      <c r="H2660" s="57"/>
      <c r="I2660" s="56"/>
      <c r="J2660" s="56"/>
      <c r="K2660" s="67"/>
      <c r="L2660" s="62">
        <v>2660</v>
      </c>
      <c r="M2660" s="62" t="b">
        <f t="shared" si="41"/>
        <v>1</v>
      </c>
      <c r="N2660" s="63"/>
    </row>
    <row r="2661" spans="1:14" x14ac:dyDescent="0.35">
      <c r="A2661" t="s">
        <v>2672</v>
      </c>
      <c r="B2661" t="s">
        <v>2673</v>
      </c>
      <c r="C2661" s="53"/>
      <c r="D2661" s="54"/>
      <c r="E2661" s="53"/>
      <c r="F2661" s="55"/>
      <c r="G2661" s="53"/>
      <c r="H2661" s="57"/>
      <c r="I2661" s="56"/>
      <c r="J2661" s="56"/>
      <c r="K2661" s="67"/>
      <c r="L2661" s="62">
        <v>2661</v>
      </c>
      <c r="M2661" s="62" t="b">
        <f t="shared" si="41"/>
        <v>1</v>
      </c>
      <c r="N2661" s="63"/>
    </row>
    <row r="2662" spans="1:14" x14ac:dyDescent="0.35">
      <c r="A2662" t="s">
        <v>2672</v>
      </c>
      <c r="B2662" t="s">
        <v>2674</v>
      </c>
      <c r="C2662" s="53"/>
      <c r="D2662" s="54"/>
      <c r="E2662" s="53"/>
      <c r="F2662" s="55"/>
      <c r="G2662" s="53"/>
      <c r="H2662" s="57"/>
      <c r="I2662" s="56"/>
      <c r="J2662" s="56"/>
      <c r="K2662" s="67"/>
      <c r="L2662" s="62">
        <v>2662</v>
      </c>
      <c r="M2662" s="62" t="b">
        <f t="shared" si="41"/>
        <v>1</v>
      </c>
      <c r="N2662" s="63"/>
    </row>
    <row r="2663" spans="1:14" x14ac:dyDescent="0.35">
      <c r="A2663" t="s">
        <v>2675</v>
      </c>
      <c r="B2663" t="s">
        <v>2676</v>
      </c>
      <c r="C2663" s="53"/>
      <c r="D2663" s="54"/>
      <c r="E2663" s="53"/>
      <c r="F2663" s="55"/>
      <c r="G2663" s="53"/>
      <c r="H2663" s="57"/>
      <c r="I2663" s="56"/>
      <c r="J2663" s="56"/>
      <c r="K2663" s="67"/>
      <c r="L2663" s="62">
        <v>2663</v>
      </c>
      <c r="M2663" s="62" t="b">
        <f t="shared" si="41"/>
        <v>1</v>
      </c>
      <c r="N2663" s="63"/>
    </row>
    <row r="2664" spans="1:14" x14ac:dyDescent="0.35">
      <c r="A2664" t="s">
        <v>2675</v>
      </c>
      <c r="B2664" t="s">
        <v>2676</v>
      </c>
      <c r="C2664" s="53"/>
      <c r="D2664" s="54"/>
      <c r="E2664" s="53"/>
      <c r="F2664" s="55"/>
      <c r="G2664" s="53"/>
      <c r="H2664" s="57"/>
      <c r="I2664" s="56"/>
      <c r="J2664" s="56"/>
      <c r="K2664" s="67"/>
      <c r="L2664" s="62">
        <v>2664</v>
      </c>
      <c r="M2664" s="62" t="b">
        <f t="shared" si="41"/>
        <v>1</v>
      </c>
      <c r="N2664" s="63"/>
    </row>
    <row r="2665" spans="1:14" x14ac:dyDescent="0.35">
      <c r="A2665" t="s">
        <v>2675</v>
      </c>
      <c r="B2665" t="s">
        <v>2677</v>
      </c>
      <c r="C2665" s="53"/>
      <c r="D2665" s="54"/>
      <c r="E2665" s="53"/>
      <c r="F2665" s="55"/>
      <c r="G2665" s="53"/>
      <c r="H2665" s="57"/>
      <c r="I2665" s="56"/>
      <c r="J2665" s="56"/>
      <c r="K2665" s="67"/>
      <c r="L2665" s="62">
        <v>2665</v>
      </c>
      <c r="M2665" s="62" t="b">
        <f t="shared" si="41"/>
        <v>1</v>
      </c>
      <c r="N2665" s="63"/>
    </row>
    <row r="2666" spans="1:14" x14ac:dyDescent="0.35">
      <c r="A2666" t="s">
        <v>2675</v>
      </c>
      <c r="B2666" t="s">
        <v>1289</v>
      </c>
      <c r="C2666" s="53"/>
      <c r="D2666" s="54"/>
      <c r="E2666" s="53"/>
      <c r="F2666" s="55"/>
      <c r="G2666" s="53"/>
      <c r="H2666" s="57"/>
      <c r="I2666" s="56"/>
      <c r="J2666" s="56"/>
      <c r="K2666" s="67"/>
      <c r="L2666" s="62">
        <v>2666</v>
      </c>
      <c r="M2666" s="62" t="b">
        <f t="shared" si="41"/>
        <v>1</v>
      </c>
      <c r="N2666" s="63"/>
    </row>
    <row r="2667" spans="1:14" x14ac:dyDescent="0.35">
      <c r="A2667" t="s">
        <v>2675</v>
      </c>
      <c r="B2667" t="s">
        <v>1057</v>
      </c>
      <c r="C2667" s="53"/>
      <c r="D2667" s="54"/>
      <c r="E2667" s="53"/>
      <c r="F2667" s="55"/>
      <c r="G2667" s="53"/>
      <c r="H2667" s="57"/>
      <c r="I2667" s="56"/>
      <c r="J2667" s="56"/>
      <c r="K2667" s="67"/>
      <c r="L2667" s="62">
        <v>2667</v>
      </c>
      <c r="M2667" s="62" t="b">
        <f t="shared" si="41"/>
        <v>1</v>
      </c>
      <c r="N2667" s="63"/>
    </row>
    <row r="2668" spans="1:14" x14ac:dyDescent="0.35">
      <c r="A2668" t="s">
        <v>2675</v>
      </c>
      <c r="B2668" t="s">
        <v>340</v>
      </c>
      <c r="C2668" s="53"/>
      <c r="D2668" s="54"/>
      <c r="E2668" s="53"/>
      <c r="F2668" s="55"/>
      <c r="G2668" s="53"/>
      <c r="H2668" s="57"/>
      <c r="I2668" s="56"/>
      <c r="J2668" s="56"/>
      <c r="K2668" s="67"/>
      <c r="L2668" s="62">
        <v>2668</v>
      </c>
      <c r="M2668" s="62" t="b">
        <f t="shared" si="41"/>
        <v>1</v>
      </c>
      <c r="N2668" s="63"/>
    </row>
    <row r="2669" spans="1:14" x14ac:dyDescent="0.35">
      <c r="A2669" t="s">
        <v>2675</v>
      </c>
      <c r="B2669" t="s">
        <v>2678</v>
      </c>
      <c r="C2669" s="53"/>
      <c r="D2669" s="54"/>
      <c r="E2669" s="53"/>
      <c r="F2669" s="55"/>
      <c r="G2669" s="53"/>
      <c r="H2669" s="57"/>
      <c r="I2669" s="56"/>
      <c r="J2669" s="56"/>
      <c r="K2669" s="67"/>
      <c r="L2669" s="62">
        <v>2669</v>
      </c>
      <c r="M2669" s="62" t="b">
        <f t="shared" si="41"/>
        <v>1</v>
      </c>
      <c r="N2669" s="63"/>
    </row>
    <row r="2670" spans="1:14" x14ac:dyDescent="0.35">
      <c r="A2670" t="s">
        <v>2675</v>
      </c>
      <c r="B2670" t="s">
        <v>2679</v>
      </c>
      <c r="C2670" s="53"/>
      <c r="D2670" s="54"/>
      <c r="E2670" s="53"/>
      <c r="F2670" s="55"/>
      <c r="G2670" s="53"/>
      <c r="H2670" s="57"/>
      <c r="I2670" s="56"/>
      <c r="J2670" s="56"/>
      <c r="K2670" s="67"/>
      <c r="L2670" s="62">
        <v>2670</v>
      </c>
      <c r="M2670" s="62" t="b">
        <f t="shared" si="41"/>
        <v>1</v>
      </c>
      <c r="N2670" s="63"/>
    </row>
    <row r="2671" spans="1:14" x14ac:dyDescent="0.35">
      <c r="A2671" t="s">
        <v>2675</v>
      </c>
      <c r="B2671" t="s">
        <v>227</v>
      </c>
      <c r="C2671" s="53"/>
      <c r="D2671" s="54"/>
      <c r="E2671" s="53"/>
      <c r="F2671" s="55"/>
      <c r="G2671" s="53"/>
      <c r="H2671" s="57"/>
      <c r="I2671" s="56"/>
      <c r="J2671" s="56"/>
      <c r="K2671" s="67"/>
      <c r="L2671" s="62">
        <v>2671</v>
      </c>
      <c r="M2671" s="62" t="b">
        <f t="shared" si="41"/>
        <v>1</v>
      </c>
      <c r="N2671" s="63"/>
    </row>
    <row r="2672" spans="1:14" x14ac:dyDescent="0.35">
      <c r="A2672" t="s">
        <v>2675</v>
      </c>
      <c r="B2672" t="s">
        <v>2680</v>
      </c>
      <c r="C2672" s="53"/>
      <c r="D2672" s="54"/>
      <c r="E2672" s="53"/>
      <c r="F2672" s="55"/>
      <c r="G2672" s="53"/>
      <c r="H2672" s="57"/>
      <c r="I2672" s="56"/>
      <c r="J2672" s="56"/>
      <c r="K2672" s="67"/>
      <c r="L2672" s="62">
        <v>2672</v>
      </c>
      <c r="M2672" s="62" t="b">
        <f t="shared" si="41"/>
        <v>1</v>
      </c>
      <c r="N2672" s="63"/>
    </row>
    <row r="2673" spans="1:14" x14ac:dyDescent="0.35">
      <c r="A2673" t="s">
        <v>2675</v>
      </c>
      <c r="B2673" t="s">
        <v>821</v>
      </c>
      <c r="C2673" s="53"/>
      <c r="D2673" s="54"/>
      <c r="E2673" s="53"/>
      <c r="F2673" s="55"/>
      <c r="G2673" s="53"/>
      <c r="H2673" s="57"/>
      <c r="I2673" s="56"/>
      <c r="J2673" s="56"/>
      <c r="K2673" s="67"/>
      <c r="L2673" s="62">
        <v>2673</v>
      </c>
      <c r="M2673" s="62" t="b">
        <f t="shared" si="41"/>
        <v>1</v>
      </c>
      <c r="N2673" s="63"/>
    </row>
    <row r="2674" spans="1:14" x14ac:dyDescent="0.35">
      <c r="A2674" t="s">
        <v>2675</v>
      </c>
      <c r="B2674" t="s">
        <v>2677</v>
      </c>
      <c r="C2674" s="53"/>
      <c r="D2674" s="54"/>
      <c r="E2674" s="53"/>
      <c r="F2674" s="55"/>
      <c r="G2674" s="53"/>
      <c r="H2674" s="57"/>
      <c r="I2674" s="56"/>
      <c r="J2674" s="56"/>
      <c r="K2674" s="67"/>
      <c r="L2674" s="62">
        <v>2674</v>
      </c>
      <c r="M2674" s="62" t="b">
        <f t="shared" si="41"/>
        <v>1</v>
      </c>
      <c r="N2674" s="63"/>
    </row>
    <row r="2675" spans="1:14" x14ac:dyDescent="0.35">
      <c r="A2675" t="s">
        <v>2675</v>
      </c>
      <c r="B2675" t="s">
        <v>1289</v>
      </c>
      <c r="C2675" s="53"/>
      <c r="D2675" s="54"/>
      <c r="E2675" s="53"/>
      <c r="F2675" s="55"/>
      <c r="G2675" s="53"/>
      <c r="H2675" s="57"/>
      <c r="I2675" s="56"/>
      <c r="J2675" s="56"/>
      <c r="K2675" s="67"/>
      <c r="L2675" s="62">
        <v>2675</v>
      </c>
      <c r="M2675" s="62" t="b">
        <f t="shared" si="41"/>
        <v>1</v>
      </c>
      <c r="N2675" s="63"/>
    </row>
    <row r="2676" spans="1:14" x14ac:dyDescent="0.35">
      <c r="A2676" t="s">
        <v>2675</v>
      </c>
      <c r="B2676" t="s">
        <v>1057</v>
      </c>
      <c r="C2676" s="53"/>
      <c r="D2676" s="54"/>
      <c r="E2676" s="53"/>
      <c r="F2676" s="55"/>
      <c r="G2676" s="53"/>
      <c r="H2676" s="57"/>
      <c r="I2676" s="56"/>
      <c r="J2676" s="56"/>
      <c r="K2676" s="67"/>
      <c r="L2676" s="62">
        <v>2676</v>
      </c>
      <c r="M2676" s="62" t="b">
        <f t="shared" si="41"/>
        <v>1</v>
      </c>
      <c r="N2676" s="63"/>
    </row>
    <row r="2677" spans="1:14" x14ac:dyDescent="0.35">
      <c r="A2677" t="s">
        <v>2675</v>
      </c>
      <c r="B2677" t="s">
        <v>340</v>
      </c>
      <c r="C2677" s="53"/>
      <c r="D2677" s="54"/>
      <c r="E2677" s="53"/>
      <c r="F2677" s="55"/>
      <c r="G2677" s="53"/>
      <c r="H2677" s="57"/>
      <c r="I2677" s="56"/>
      <c r="J2677" s="56"/>
      <c r="K2677" s="67"/>
      <c r="L2677" s="62">
        <v>2677</v>
      </c>
      <c r="M2677" s="62" t="b">
        <f t="shared" si="41"/>
        <v>1</v>
      </c>
      <c r="N2677" s="63"/>
    </row>
    <row r="2678" spans="1:14" x14ac:dyDescent="0.35">
      <c r="A2678" t="s">
        <v>2675</v>
      </c>
      <c r="B2678" t="s">
        <v>2678</v>
      </c>
      <c r="C2678" s="53"/>
      <c r="D2678" s="54"/>
      <c r="E2678" s="53"/>
      <c r="F2678" s="55"/>
      <c r="G2678" s="53"/>
      <c r="H2678" s="57"/>
      <c r="I2678" s="56"/>
      <c r="J2678" s="56"/>
      <c r="K2678" s="67"/>
      <c r="L2678" s="62">
        <v>2678</v>
      </c>
      <c r="M2678" s="62" t="b">
        <f t="shared" si="41"/>
        <v>1</v>
      </c>
      <c r="N2678" s="63"/>
    </row>
    <row r="2679" spans="1:14" x14ac:dyDescent="0.35">
      <c r="A2679" t="s">
        <v>2675</v>
      </c>
      <c r="B2679" t="s">
        <v>2679</v>
      </c>
      <c r="C2679" s="53"/>
      <c r="D2679" s="54"/>
      <c r="E2679" s="53"/>
      <c r="F2679" s="55"/>
      <c r="G2679" s="53"/>
      <c r="H2679" s="57"/>
      <c r="I2679" s="56"/>
      <c r="J2679" s="56"/>
      <c r="K2679" s="67"/>
      <c r="L2679" s="62">
        <v>2679</v>
      </c>
      <c r="M2679" s="62" t="b">
        <f t="shared" si="41"/>
        <v>1</v>
      </c>
      <c r="N2679" s="63"/>
    </row>
    <row r="2680" spans="1:14" x14ac:dyDescent="0.35">
      <c r="A2680" t="s">
        <v>2675</v>
      </c>
      <c r="B2680" t="s">
        <v>227</v>
      </c>
      <c r="C2680" s="53"/>
      <c r="D2680" s="54"/>
      <c r="E2680" s="53"/>
      <c r="F2680" s="55"/>
      <c r="G2680" s="53"/>
      <c r="H2680" s="57"/>
      <c r="I2680" s="56"/>
      <c r="J2680" s="56"/>
      <c r="K2680" s="67"/>
      <c r="L2680" s="62">
        <v>2680</v>
      </c>
      <c r="M2680" s="62" t="b">
        <f t="shared" si="41"/>
        <v>1</v>
      </c>
      <c r="N2680" s="63"/>
    </row>
    <row r="2681" spans="1:14" x14ac:dyDescent="0.35">
      <c r="A2681" t="s">
        <v>2672</v>
      </c>
      <c r="B2681" t="s">
        <v>2674</v>
      </c>
      <c r="C2681" s="53"/>
      <c r="D2681" s="54"/>
      <c r="E2681" s="53"/>
      <c r="F2681" s="55"/>
      <c r="G2681" s="53"/>
      <c r="H2681" s="57"/>
      <c r="I2681" s="56"/>
      <c r="J2681" s="56"/>
      <c r="K2681" s="67"/>
      <c r="L2681" s="62">
        <v>2681</v>
      </c>
      <c r="M2681" s="62" t="b">
        <f t="shared" si="41"/>
        <v>1</v>
      </c>
      <c r="N2681" s="63"/>
    </row>
    <row r="2682" spans="1:14" x14ac:dyDescent="0.35">
      <c r="A2682" t="s">
        <v>2675</v>
      </c>
      <c r="B2682" t="s">
        <v>2681</v>
      </c>
      <c r="C2682" s="53"/>
      <c r="D2682" s="54"/>
      <c r="E2682" s="53"/>
      <c r="F2682" s="55"/>
      <c r="G2682" s="53"/>
      <c r="H2682" s="57"/>
      <c r="I2682" s="56"/>
      <c r="J2682" s="56"/>
      <c r="K2682" s="67"/>
      <c r="L2682" s="62">
        <v>2682</v>
      </c>
      <c r="M2682" s="62" t="b">
        <f t="shared" si="41"/>
        <v>1</v>
      </c>
      <c r="N2682" s="63"/>
    </row>
    <row r="2683" spans="1:14" x14ac:dyDescent="0.35">
      <c r="A2683" t="s">
        <v>2675</v>
      </c>
      <c r="B2683" t="s">
        <v>765</v>
      </c>
      <c r="C2683" s="53"/>
      <c r="D2683" s="54"/>
      <c r="E2683" s="53"/>
      <c r="F2683" s="55"/>
      <c r="G2683" s="53"/>
      <c r="H2683" s="57"/>
      <c r="I2683" s="56"/>
      <c r="J2683" s="56"/>
      <c r="K2683" s="67"/>
      <c r="L2683" s="62">
        <v>2683</v>
      </c>
      <c r="M2683" s="62" t="b">
        <f t="shared" si="41"/>
        <v>1</v>
      </c>
      <c r="N2683" s="63"/>
    </row>
    <row r="2684" spans="1:14" x14ac:dyDescent="0.35">
      <c r="A2684" t="s">
        <v>2675</v>
      </c>
      <c r="B2684" t="s">
        <v>821</v>
      </c>
      <c r="C2684" s="53"/>
      <c r="D2684" s="54"/>
      <c r="E2684" s="53"/>
      <c r="F2684" s="55"/>
      <c r="G2684" s="53"/>
      <c r="H2684" s="57"/>
      <c r="I2684" s="56"/>
      <c r="J2684" s="56"/>
      <c r="K2684" s="67"/>
      <c r="L2684" s="62">
        <v>2684</v>
      </c>
      <c r="M2684" s="62" t="b">
        <f t="shared" si="41"/>
        <v>1</v>
      </c>
      <c r="N2684" s="63"/>
    </row>
    <row r="2685" spans="1:14" x14ac:dyDescent="0.35">
      <c r="A2685" t="s">
        <v>2675</v>
      </c>
      <c r="B2685" t="s">
        <v>2677</v>
      </c>
      <c r="C2685" s="53"/>
      <c r="D2685" s="54"/>
      <c r="E2685" s="53"/>
      <c r="F2685" s="55"/>
      <c r="G2685" s="53"/>
      <c r="H2685" s="57"/>
      <c r="I2685" s="56"/>
      <c r="J2685" s="56"/>
      <c r="K2685" s="67"/>
      <c r="L2685" s="62">
        <v>2685</v>
      </c>
      <c r="M2685" s="62" t="b">
        <f t="shared" si="41"/>
        <v>1</v>
      </c>
      <c r="N2685" s="63"/>
    </row>
    <row r="2686" spans="1:14" x14ac:dyDescent="0.35">
      <c r="A2686" t="s">
        <v>2675</v>
      </c>
      <c r="B2686" t="s">
        <v>1289</v>
      </c>
      <c r="C2686" s="53"/>
      <c r="D2686" s="54"/>
      <c r="E2686" s="53"/>
      <c r="F2686" s="55"/>
      <c r="G2686" s="53"/>
      <c r="H2686" s="57"/>
      <c r="I2686" s="56"/>
      <c r="J2686" s="56"/>
      <c r="K2686" s="67"/>
      <c r="L2686" s="62">
        <v>2686</v>
      </c>
      <c r="M2686" s="62" t="b">
        <f t="shared" si="41"/>
        <v>1</v>
      </c>
      <c r="N2686" s="63"/>
    </row>
    <row r="2687" spans="1:14" x14ac:dyDescent="0.35">
      <c r="A2687" t="s">
        <v>2675</v>
      </c>
      <c r="B2687" t="s">
        <v>1057</v>
      </c>
      <c r="C2687" s="53"/>
      <c r="D2687" s="54"/>
      <c r="E2687" s="53"/>
      <c r="F2687" s="55"/>
      <c r="G2687" s="53"/>
      <c r="H2687" s="57"/>
      <c r="I2687" s="56"/>
      <c r="J2687" s="56"/>
      <c r="K2687" s="67"/>
      <c r="L2687" s="62">
        <v>2687</v>
      </c>
      <c r="M2687" s="62" t="b">
        <f t="shared" si="41"/>
        <v>1</v>
      </c>
      <c r="N2687" s="63"/>
    </row>
    <row r="2688" spans="1:14" x14ac:dyDescent="0.35">
      <c r="A2688" t="s">
        <v>2675</v>
      </c>
      <c r="B2688" t="s">
        <v>340</v>
      </c>
      <c r="C2688" s="53"/>
      <c r="D2688" s="54"/>
      <c r="E2688" s="53"/>
      <c r="F2688" s="55"/>
      <c r="G2688" s="53"/>
      <c r="H2688" s="57"/>
      <c r="I2688" s="56"/>
      <c r="J2688" s="56"/>
      <c r="K2688" s="67"/>
      <c r="L2688" s="62">
        <v>2688</v>
      </c>
      <c r="M2688" s="62" t="b">
        <f t="shared" si="41"/>
        <v>1</v>
      </c>
      <c r="N2688" s="63"/>
    </row>
    <row r="2689" spans="1:14" x14ac:dyDescent="0.35">
      <c r="A2689" t="s">
        <v>2675</v>
      </c>
      <c r="B2689" t="s">
        <v>2678</v>
      </c>
      <c r="C2689" s="53"/>
      <c r="D2689" s="54"/>
      <c r="E2689" s="53"/>
      <c r="F2689" s="55"/>
      <c r="G2689" s="53"/>
      <c r="H2689" s="57"/>
      <c r="I2689" s="56"/>
      <c r="J2689" s="56"/>
      <c r="K2689" s="67"/>
      <c r="L2689" s="62">
        <v>2689</v>
      </c>
      <c r="M2689" s="62" t="b">
        <f t="shared" si="41"/>
        <v>1</v>
      </c>
      <c r="N2689" s="63"/>
    </row>
    <row r="2690" spans="1:14" x14ac:dyDescent="0.35">
      <c r="A2690" t="s">
        <v>2675</v>
      </c>
      <c r="B2690" t="s">
        <v>2679</v>
      </c>
      <c r="C2690" s="53"/>
      <c r="D2690" s="54"/>
      <c r="E2690" s="53"/>
      <c r="F2690" s="55"/>
      <c r="G2690" s="53"/>
      <c r="H2690" s="57"/>
      <c r="I2690" s="56"/>
      <c r="J2690" s="56"/>
      <c r="K2690" s="67"/>
      <c r="L2690" s="62">
        <v>2690</v>
      </c>
      <c r="M2690" s="62" t="b">
        <f t="shared" si="41"/>
        <v>1</v>
      </c>
      <c r="N2690" s="63"/>
    </row>
    <row r="2691" spans="1:14" x14ac:dyDescent="0.35">
      <c r="A2691" t="s">
        <v>2675</v>
      </c>
      <c r="B2691" t="s">
        <v>227</v>
      </c>
      <c r="C2691" s="53"/>
      <c r="D2691" s="54"/>
      <c r="E2691" s="53"/>
      <c r="F2691" s="55"/>
      <c r="G2691" s="53"/>
      <c r="H2691" s="57"/>
      <c r="I2691" s="56"/>
      <c r="J2691" s="56"/>
      <c r="K2691" s="67"/>
      <c r="L2691" s="62">
        <v>2691</v>
      </c>
      <c r="M2691" s="62" t="b">
        <f t="shared" ref="M2691:M2754" si="42" xml:space="preserve"> IF(AND(TRUE), TRUE, FALSE)</f>
        <v>1</v>
      </c>
      <c r="N2691" s="63"/>
    </row>
    <row r="2692" spans="1:14" x14ac:dyDescent="0.35">
      <c r="A2692" t="s">
        <v>722</v>
      </c>
      <c r="B2692" t="s">
        <v>2682</v>
      </c>
      <c r="C2692" s="53"/>
      <c r="D2692" s="54"/>
      <c r="E2692" s="53"/>
      <c r="F2692" s="55"/>
      <c r="G2692" s="53"/>
      <c r="H2692" s="57"/>
      <c r="I2692" s="56"/>
      <c r="J2692" s="56"/>
      <c r="K2692" s="67"/>
      <c r="L2692" s="62">
        <v>2692</v>
      </c>
      <c r="M2692" s="62" t="b">
        <f t="shared" si="42"/>
        <v>1</v>
      </c>
      <c r="N2692" s="63"/>
    </row>
    <row r="2693" spans="1:14" x14ac:dyDescent="0.35">
      <c r="A2693" t="s">
        <v>722</v>
      </c>
      <c r="B2693" t="s">
        <v>2683</v>
      </c>
      <c r="C2693" s="53"/>
      <c r="D2693" s="54"/>
      <c r="E2693" s="53"/>
      <c r="F2693" s="55"/>
      <c r="G2693" s="53"/>
      <c r="H2693" s="57"/>
      <c r="I2693" s="56"/>
      <c r="J2693" s="56"/>
      <c r="K2693" s="67"/>
      <c r="L2693" s="62">
        <v>2693</v>
      </c>
      <c r="M2693" s="62" t="b">
        <f t="shared" si="42"/>
        <v>1</v>
      </c>
      <c r="N2693" s="63"/>
    </row>
    <row r="2694" spans="1:14" x14ac:dyDescent="0.35">
      <c r="A2694" t="s">
        <v>722</v>
      </c>
      <c r="B2694" t="s">
        <v>182</v>
      </c>
      <c r="C2694" s="53"/>
      <c r="D2694" s="54"/>
      <c r="E2694" s="53"/>
      <c r="F2694" s="55"/>
      <c r="G2694" s="53"/>
      <c r="H2694" s="57"/>
      <c r="I2694" s="56"/>
      <c r="J2694" s="56"/>
      <c r="K2694" s="67"/>
      <c r="L2694" s="62">
        <v>2694</v>
      </c>
      <c r="M2694" s="62" t="b">
        <f t="shared" si="42"/>
        <v>1</v>
      </c>
      <c r="N2694" s="63"/>
    </row>
    <row r="2695" spans="1:14" x14ac:dyDescent="0.35">
      <c r="A2695" t="s">
        <v>191</v>
      </c>
      <c r="B2695" t="s">
        <v>2684</v>
      </c>
      <c r="C2695" s="53"/>
      <c r="D2695" s="54"/>
      <c r="E2695" s="53"/>
      <c r="F2695" s="55"/>
      <c r="G2695" s="53"/>
      <c r="H2695" s="57"/>
      <c r="I2695" s="56"/>
      <c r="J2695" s="56"/>
      <c r="K2695" s="67"/>
      <c r="L2695" s="62">
        <v>2695</v>
      </c>
      <c r="M2695" s="62" t="b">
        <f t="shared" si="42"/>
        <v>1</v>
      </c>
      <c r="N2695" s="63"/>
    </row>
    <row r="2696" spans="1:14" x14ac:dyDescent="0.35">
      <c r="A2696" t="s">
        <v>191</v>
      </c>
      <c r="B2696" t="s">
        <v>2685</v>
      </c>
      <c r="C2696" s="53"/>
      <c r="D2696" s="54"/>
      <c r="E2696" s="53"/>
      <c r="F2696" s="55"/>
      <c r="G2696" s="53"/>
      <c r="H2696" s="57"/>
      <c r="I2696" s="56"/>
      <c r="J2696" s="56"/>
      <c r="K2696" s="67"/>
      <c r="L2696" s="62">
        <v>2696</v>
      </c>
      <c r="M2696" s="62" t="b">
        <f t="shared" si="42"/>
        <v>1</v>
      </c>
      <c r="N2696" s="63"/>
    </row>
    <row r="2697" spans="1:14" x14ac:dyDescent="0.35">
      <c r="A2697" t="s">
        <v>2686</v>
      </c>
      <c r="B2697" t="s">
        <v>635</v>
      </c>
      <c r="C2697" s="53"/>
      <c r="D2697" s="54"/>
      <c r="E2697" s="53"/>
      <c r="F2697" s="55"/>
      <c r="G2697" s="53"/>
      <c r="H2697" s="57"/>
      <c r="I2697" s="56"/>
      <c r="J2697" s="56"/>
      <c r="K2697" s="67"/>
      <c r="L2697" s="62">
        <v>2697</v>
      </c>
      <c r="M2697" s="62" t="b">
        <f t="shared" si="42"/>
        <v>1</v>
      </c>
      <c r="N2697" s="63"/>
    </row>
    <row r="2698" spans="1:14" x14ac:dyDescent="0.35">
      <c r="A2698" t="s">
        <v>2686</v>
      </c>
      <c r="B2698" t="s">
        <v>635</v>
      </c>
      <c r="C2698" s="53"/>
      <c r="D2698" s="54"/>
      <c r="E2698" s="53"/>
      <c r="F2698" s="55"/>
      <c r="G2698" s="53"/>
      <c r="H2698" s="57"/>
      <c r="I2698" s="56"/>
      <c r="J2698" s="56"/>
      <c r="K2698" s="67"/>
      <c r="L2698" s="62">
        <v>2698</v>
      </c>
      <c r="M2698" s="62" t="b">
        <f t="shared" si="42"/>
        <v>1</v>
      </c>
      <c r="N2698" s="63"/>
    </row>
    <row r="2699" spans="1:14" x14ac:dyDescent="0.35">
      <c r="A2699" t="s">
        <v>2675</v>
      </c>
      <c r="B2699" t="s">
        <v>337</v>
      </c>
      <c r="C2699" s="53"/>
      <c r="D2699" s="54"/>
      <c r="E2699" s="53"/>
      <c r="F2699" s="55"/>
      <c r="G2699" s="53"/>
      <c r="H2699" s="57"/>
      <c r="I2699" s="56"/>
      <c r="J2699" s="56"/>
      <c r="K2699" s="67"/>
      <c r="L2699" s="62">
        <v>2699</v>
      </c>
      <c r="M2699" s="62" t="b">
        <f t="shared" si="42"/>
        <v>1</v>
      </c>
      <c r="N2699" s="63"/>
    </row>
    <row r="2700" spans="1:14" x14ac:dyDescent="0.35">
      <c r="A2700" t="s">
        <v>2675</v>
      </c>
      <c r="B2700" t="s">
        <v>821</v>
      </c>
      <c r="C2700" s="53"/>
      <c r="D2700" s="54"/>
      <c r="E2700" s="53"/>
      <c r="F2700" s="55"/>
      <c r="G2700" s="53"/>
      <c r="H2700" s="57"/>
      <c r="I2700" s="56"/>
      <c r="J2700" s="56"/>
      <c r="K2700" s="67"/>
      <c r="L2700" s="62">
        <v>2700</v>
      </c>
      <c r="M2700" s="62" t="b">
        <f t="shared" si="42"/>
        <v>1</v>
      </c>
      <c r="N2700" s="63"/>
    </row>
    <row r="2701" spans="1:14" x14ac:dyDescent="0.35">
      <c r="A2701" t="s">
        <v>2675</v>
      </c>
      <c r="B2701" t="s">
        <v>2677</v>
      </c>
      <c r="C2701" s="53"/>
      <c r="D2701" s="54"/>
      <c r="E2701" s="53"/>
      <c r="F2701" s="55"/>
      <c r="G2701" s="53"/>
      <c r="H2701" s="57"/>
      <c r="I2701" s="56"/>
      <c r="J2701" s="56"/>
      <c r="K2701" s="67"/>
      <c r="L2701" s="62">
        <v>2701</v>
      </c>
      <c r="M2701" s="62" t="b">
        <f t="shared" si="42"/>
        <v>1</v>
      </c>
      <c r="N2701" s="63"/>
    </row>
    <row r="2702" spans="1:14" x14ac:dyDescent="0.35">
      <c r="A2702" t="s">
        <v>2675</v>
      </c>
      <c r="B2702" t="s">
        <v>1289</v>
      </c>
      <c r="C2702" s="53"/>
      <c r="D2702" s="54"/>
      <c r="E2702" s="53"/>
      <c r="F2702" s="55"/>
      <c r="G2702" s="53"/>
      <c r="H2702" s="57"/>
      <c r="I2702" s="56"/>
      <c r="J2702" s="56"/>
      <c r="K2702" s="67"/>
      <c r="L2702" s="62">
        <v>2702</v>
      </c>
      <c r="M2702" s="62" t="b">
        <f t="shared" si="42"/>
        <v>1</v>
      </c>
      <c r="N2702" s="63"/>
    </row>
    <row r="2703" spans="1:14" x14ac:dyDescent="0.35">
      <c r="A2703" t="s">
        <v>2675</v>
      </c>
      <c r="B2703" t="s">
        <v>1057</v>
      </c>
      <c r="C2703" s="53"/>
      <c r="D2703" s="54"/>
      <c r="E2703" s="53"/>
      <c r="F2703" s="55"/>
      <c r="G2703" s="53"/>
      <c r="H2703" s="57"/>
      <c r="I2703" s="56"/>
      <c r="J2703" s="56"/>
      <c r="K2703" s="67"/>
      <c r="L2703" s="62">
        <v>2703</v>
      </c>
      <c r="M2703" s="62" t="b">
        <f t="shared" si="42"/>
        <v>1</v>
      </c>
      <c r="N2703" s="63"/>
    </row>
    <row r="2704" spans="1:14" x14ac:dyDescent="0.35">
      <c r="A2704" t="s">
        <v>2675</v>
      </c>
      <c r="B2704" t="s">
        <v>340</v>
      </c>
      <c r="C2704" s="53"/>
      <c r="D2704" s="54"/>
      <c r="E2704" s="53"/>
      <c r="F2704" s="55"/>
      <c r="G2704" s="53"/>
      <c r="H2704" s="57"/>
      <c r="I2704" s="56"/>
      <c r="J2704" s="56"/>
      <c r="K2704" s="67"/>
      <c r="L2704" s="62">
        <v>2704</v>
      </c>
      <c r="M2704" s="62" t="b">
        <f t="shared" si="42"/>
        <v>1</v>
      </c>
      <c r="N2704" s="63"/>
    </row>
    <row r="2705" spans="1:14" x14ac:dyDescent="0.35">
      <c r="A2705" t="s">
        <v>2675</v>
      </c>
      <c r="B2705" t="s">
        <v>2678</v>
      </c>
      <c r="C2705" s="53"/>
      <c r="D2705" s="54"/>
      <c r="E2705" s="53"/>
      <c r="F2705" s="55"/>
      <c r="G2705" s="53"/>
      <c r="H2705" s="57"/>
      <c r="I2705" s="56"/>
      <c r="J2705" s="56"/>
      <c r="K2705" s="67"/>
      <c r="L2705" s="62">
        <v>2705</v>
      </c>
      <c r="M2705" s="62" t="b">
        <f t="shared" si="42"/>
        <v>1</v>
      </c>
      <c r="N2705" s="63"/>
    </row>
    <row r="2706" spans="1:14" x14ac:dyDescent="0.35">
      <c r="A2706" t="s">
        <v>2675</v>
      </c>
      <c r="B2706" t="s">
        <v>2679</v>
      </c>
      <c r="C2706" s="53"/>
      <c r="D2706" s="54"/>
      <c r="E2706" s="53"/>
      <c r="F2706" s="55"/>
      <c r="G2706" s="53"/>
      <c r="H2706" s="57"/>
      <c r="I2706" s="56"/>
      <c r="J2706" s="56"/>
      <c r="K2706" s="67"/>
      <c r="L2706" s="62">
        <v>2706</v>
      </c>
      <c r="M2706" s="62" t="b">
        <f t="shared" si="42"/>
        <v>1</v>
      </c>
      <c r="N2706" s="63"/>
    </row>
    <row r="2707" spans="1:14" x14ac:dyDescent="0.35">
      <c r="A2707" t="s">
        <v>2675</v>
      </c>
      <c r="B2707" t="s">
        <v>227</v>
      </c>
      <c r="C2707" s="53"/>
      <c r="D2707" s="54"/>
      <c r="E2707" s="53"/>
      <c r="F2707" s="55"/>
      <c r="G2707" s="53"/>
      <c r="H2707" s="57"/>
      <c r="I2707" s="56"/>
      <c r="J2707" s="56"/>
      <c r="K2707" s="67"/>
      <c r="L2707" s="62">
        <v>2707</v>
      </c>
      <c r="M2707" s="62" t="b">
        <f t="shared" si="42"/>
        <v>1</v>
      </c>
      <c r="N2707" s="63"/>
    </row>
    <row r="2708" spans="1:14" x14ac:dyDescent="0.35">
      <c r="A2708" t="s">
        <v>2675</v>
      </c>
      <c r="B2708" t="s">
        <v>1354</v>
      </c>
      <c r="C2708" s="53"/>
      <c r="D2708" s="54"/>
      <c r="E2708" s="53"/>
      <c r="F2708" s="55"/>
      <c r="G2708" s="53"/>
      <c r="H2708" s="57"/>
      <c r="I2708" s="56"/>
      <c r="J2708" s="56"/>
      <c r="K2708" s="67"/>
      <c r="L2708" s="62">
        <v>2708</v>
      </c>
      <c r="M2708" s="62" t="b">
        <f t="shared" si="42"/>
        <v>1</v>
      </c>
      <c r="N2708" s="63"/>
    </row>
    <row r="2709" spans="1:14" x14ac:dyDescent="0.35">
      <c r="A2709" t="s">
        <v>2675</v>
      </c>
      <c r="B2709" t="s">
        <v>821</v>
      </c>
      <c r="C2709" s="53"/>
      <c r="D2709" s="54"/>
      <c r="E2709" s="53"/>
      <c r="F2709" s="55"/>
      <c r="G2709" s="53"/>
      <c r="H2709" s="57"/>
      <c r="I2709" s="56"/>
      <c r="J2709" s="56"/>
      <c r="K2709" s="67"/>
      <c r="L2709" s="62">
        <v>2709</v>
      </c>
      <c r="M2709" s="62" t="b">
        <f t="shared" si="42"/>
        <v>1</v>
      </c>
      <c r="N2709" s="63"/>
    </row>
    <row r="2710" spans="1:14" x14ac:dyDescent="0.35">
      <c r="A2710" t="s">
        <v>2675</v>
      </c>
      <c r="B2710" t="s">
        <v>2677</v>
      </c>
      <c r="C2710" s="53"/>
      <c r="D2710" s="54"/>
      <c r="E2710" s="53"/>
      <c r="F2710" s="55"/>
      <c r="G2710" s="53"/>
      <c r="H2710" s="57"/>
      <c r="I2710" s="56"/>
      <c r="J2710" s="56"/>
      <c r="K2710" s="67"/>
      <c r="L2710" s="62">
        <v>2710</v>
      </c>
      <c r="M2710" s="62" t="b">
        <f t="shared" si="42"/>
        <v>1</v>
      </c>
      <c r="N2710" s="63"/>
    </row>
    <row r="2711" spans="1:14" x14ac:dyDescent="0.35">
      <c r="A2711" t="s">
        <v>2675</v>
      </c>
      <c r="B2711" t="s">
        <v>1289</v>
      </c>
      <c r="C2711" s="53"/>
      <c r="D2711" s="54"/>
      <c r="E2711" s="53"/>
      <c r="F2711" s="55"/>
      <c r="G2711" s="53"/>
      <c r="H2711" s="57"/>
      <c r="I2711" s="56"/>
      <c r="J2711" s="56"/>
      <c r="K2711" s="67"/>
      <c r="L2711" s="62">
        <v>2711</v>
      </c>
      <c r="M2711" s="62" t="b">
        <f t="shared" si="42"/>
        <v>1</v>
      </c>
      <c r="N2711" s="63"/>
    </row>
    <row r="2712" spans="1:14" x14ac:dyDescent="0.35">
      <c r="A2712" t="s">
        <v>2675</v>
      </c>
      <c r="B2712" t="s">
        <v>1057</v>
      </c>
      <c r="C2712" s="53"/>
      <c r="D2712" s="54"/>
      <c r="E2712" s="53"/>
      <c r="F2712" s="55"/>
      <c r="G2712" s="53"/>
      <c r="H2712" s="57"/>
      <c r="I2712" s="56"/>
      <c r="J2712" s="56"/>
      <c r="K2712" s="67"/>
      <c r="L2712" s="62">
        <v>2712</v>
      </c>
      <c r="M2712" s="62" t="b">
        <f t="shared" si="42"/>
        <v>1</v>
      </c>
      <c r="N2712" s="63"/>
    </row>
    <row r="2713" spans="1:14" x14ac:dyDescent="0.35">
      <c r="A2713" t="s">
        <v>2675</v>
      </c>
      <c r="B2713" t="s">
        <v>340</v>
      </c>
      <c r="C2713" s="53"/>
      <c r="D2713" s="54"/>
      <c r="E2713" s="53"/>
      <c r="F2713" s="55"/>
      <c r="G2713" s="53"/>
      <c r="H2713" s="57"/>
      <c r="I2713" s="56"/>
      <c r="J2713" s="56"/>
      <c r="K2713" s="67"/>
      <c r="L2713" s="62">
        <v>2713</v>
      </c>
      <c r="M2713" s="62" t="b">
        <f t="shared" si="42"/>
        <v>1</v>
      </c>
      <c r="N2713" s="63"/>
    </row>
    <row r="2714" spans="1:14" x14ac:dyDescent="0.35">
      <c r="A2714" t="s">
        <v>2675</v>
      </c>
      <c r="B2714" t="s">
        <v>2678</v>
      </c>
      <c r="C2714" s="53"/>
      <c r="D2714" s="54"/>
      <c r="E2714" s="53"/>
      <c r="F2714" s="55"/>
      <c r="G2714" s="53"/>
      <c r="H2714" s="57"/>
      <c r="I2714" s="56"/>
      <c r="J2714" s="56"/>
      <c r="K2714" s="67"/>
      <c r="L2714" s="62">
        <v>2714</v>
      </c>
      <c r="M2714" s="62" t="b">
        <f t="shared" si="42"/>
        <v>1</v>
      </c>
      <c r="N2714" s="63"/>
    </row>
    <row r="2715" spans="1:14" x14ac:dyDescent="0.35">
      <c r="A2715" t="s">
        <v>2675</v>
      </c>
      <c r="B2715" t="s">
        <v>2679</v>
      </c>
      <c r="C2715" s="53"/>
      <c r="D2715" s="54"/>
      <c r="E2715" s="53"/>
      <c r="F2715" s="55"/>
      <c r="G2715" s="53"/>
      <c r="H2715" s="57"/>
      <c r="I2715" s="56"/>
      <c r="J2715" s="56"/>
      <c r="K2715" s="67"/>
      <c r="L2715" s="62">
        <v>2715</v>
      </c>
      <c r="M2715" s="62" t="b">
        <f t="shared" si="42"/>
        <v>1</v>
      </c>
      <c r="N2715" s="63"/>
    </row>
    <row r="2716" spans="1:14" x14ac:dyDescent="0.35">
      <c r="A2716" t="s">
        <v>2675</v>
      </c>
      <c r="B2716" t="s">
        <v>227</v>
      </c>
      <c r="C2716" s="53"/>
      <c r="D2716" s="54"/>
      <c r="E2716" s="53"/>
      <c r="F2716" s="55"/>
      <c r="G2716" s="53"/>
      <c r="H2716" s="57"/>
      <c r="I2716" s="56"/>
      <c r="J2716" s="56"/>
      <c r="K2716" s="67"/>
      <c r="L2716" s="62">
        <v>2716</v>
      </c>
      <c r="M2716" s="62" t="b">
        <f t="shared" si="42"/>
        <v>1</v>
      </c>
      <c r="N2716" s="63"/>
    </row>
    <row r="2717" spans="1:14" x14ac:dyDescent="0.35">
      <c r="A2717" t="s">
        <v>2687</v>
      </c>
      <c r="B2717" t="s">
        <v>576</v>
      </c>
      <c r="C2717" s="53"/>
      <c r="D2717" s="54"/>
      <c r="E2717" s="53"/>
      <c r="F2717" s="55"/>
      <c r="G2717" s="53"/>
      <c r="H2717" s="57"/>
      <c r="I2717" s="56"/>
      <c r="J2717" s="56"/>
      <c r="K2717" s="67"/>
      <c r="L2717" s="62">
        <v>2717</v>
      </c>
      <c r="M2717" s="62" t="b">
        <f t="shared" si="42"/>
        <v>1</v>
      </c>
      <c r="N2717" s="63"/>
    </row>
    <row r="2718" spans="1:14" x14ac:dyDescent="0.35">
      <c r="A2718" t="s">
        <v>437</v>
      </c>
      <c r="B2718" t="s">
        <v>2688</v>
      </c>
      <c r="C2718" s="53"/>
      <c r="D2718" s="54"/>
      <c r="E2718" s="53"/>
      <c r="F2718" s="55"/>
      <c r="G2718" s="53"/>
      <c r="H2718" s="57"/>
      <c r="I2718" s="56"/>
      <c r="J2718" s="56"/>
      <c r="K2718" s="67"/>
      <c r="L2718" s="62">
        <v>2718</v>
      </c>
      <c r="M2718" s="62" t="b">
        <f t="shared" si="42"/>
        <v>1</v>
      </c>
      <c r="N2718" s="63"/>
    </row>
    <row r="2719" spans="1:14" x14ac:dyDescent="0.35">
      <c r="A2719" t="s">
        <v>2689</v>
      </c>
      <c r="B2719" t="s">
        <v>736</v>
      </c>
      <c r="C2719" s="53"/>
      <c r="D2719" s="54"/>
      <c r="E2719" s="53"/>
      <c r="F2719" s="55"/>
      <c r="G2719" s="53"/>
      <c r="H2719" s="57"/>
      <c r="I2719" s="56"/>
      <c r="J2719" s="56"/>
      <c r="K2719" s="67"/>
      <c r="L2719" s="62">
        <v>2719</v>
      </c>
      <c r="M2719" s="62" t="b">
        <f t="shared" si="42"/>
        <v>1</v>
      </c>
      <c r="N2719" s="63"/>
    </row>
    <row r="2720" spans="1:14" x14ac:dyDescent="0.35">
      <c r="A2720" t="s">
        <v>2675</v>
      </c>
      <c r="B2720" t="s">
        <v>821</v>
      </c>
      <c r="C2720" s="53"/>
      <c r="D2720" s="54"/>
      <c r="E2720" s="53"/>
      <c r="F2720" s="55"/>
      <c r="G2720" s="53"/>
      <c r="H2720" s="57"/>
      <c r="I2720" s="56"/>
      <c r="J2720" s="56"/>
      <c r="K2720" s="67"/>
      <c r="L2720" s="62">
        <v>2720</v>
      </c>
      <c r="M2720" s="62" t="b">
        <f t="shared" si="42"/>
        <v>1</v>
      </c>
      <c r="N2720" s="63"/>
    </row>
    <row r="2721" spans="1:14" x14ac:dyDescent="0.35">
      <c r="A2721" t="s">
        <v>2675</v>
      </c>
      <c r="B2721" t="s">
        <v>2677</v>
      </c>
      <c r="C2721" s="53"/>
      <c r="D2721" s="54"/>
      <c r="E2721" s="53"/>
      <c r="F2721" s="55"/>
      <c r="G2721" s="53"/>
      <c r="H2721" s="57"/>
      <c r="I2721" s="56"/>
      <c r="J2721" s="56"/>
      <c r="K2721" s="67"/>
      <c r="L2721" s="62">
        <v>2721</v>
      </c>
      <c r="M2721" s="62" t="b">
        <f t="shared" si="42"/>
        <v>1</v>
      </c>
      <c r="N2721" s="63"/>
    </row>
    <row r="2722" spans="1:14" x14ac:dyDescent="0.35">
      <c r="A2722" t="s">
        <v>2675</v>
      </c>
      <c r="B2722" t="s">
        <v>1289</v>
      </c>
      <c r="C2722" s="53"/>
      <c r="D2722" s="54"/>
      <c r="E2722" s="53"/>
      <c r="F2722" s="55"/>
      <c r="G2722" s="53"/>
      <c r="H2722" s="57"/>
      <c r="I2722" s="56"/>
      <c r="J2722" s="56"/>
      <c r="K2722" s="67"/>
      <c r="L2722" s="62">
        <v>2722</v>
      </c>
      <c r="M2722" s="62" t="b">
        <f t="shared" si="42"/>
        <v>1</v>
      </c>
      <c r="N2722" s="63"/>
    </row>
    <row r="2723" spans="1:14" x14ac:dyDescent="0.35">
      <c r="A2723" t="s">
        <v>2675</v>
      </c>
      <c r="B2723" t="s">
        <v>1057</v>
      </c>
      <c r="C2723" s="53"/>
      <c r="D2723" s="54"/>
      <c r="E2723" s="53"/>
      <c r="F2723" s="55"/>
      <c r="G2723" s="53"/>
      <c r="H2723" s="57"/>
      <c r="I2723" s="56"/>
      <c r="J2723" s="56"/>
      <c r="K2723" s="67"/>
      <c r="L2723" s="62">
        <v>2723</v>
      </c>
      <c r="M2723" s="62" t="b">
        <f t="shared" si="42"/>
        <v>1</v>
      </c>
      <c r="N2723" s="63"/>
    </row>
    <row r="2724" spans="1:14" x14ac:dyDescent="0.35">
      <c r="A2724" t="s">
        <v>2675</v>
      </c>
      <c r="B2724" t="s">
        <v>340</v>
      </c>
      <c r="C2724" s="53"/>
      <c r="D2724" s="54"/>
      <c r="E2724" s="53"/>
      <c r="F2724" s="55"/>
      <c r="G2724" s="53"/>
      <c r="H2724" s="57"/>
      <c r="I2724" s="56"/>
      <c r="J2724" s="56"/>
      <c r="K2724" s="67"/>
      <c r="L2724" s="62">
        <v>2724</v>
      </c>
      <c r="M2724" s="62" t="b">
        <f t="shared" si="42"/>
        <v>1</v>
      </c>
      <c r="N2724" s="63"/>
    </row>
    <row r="2725" spans="1:14" x14ac:dyDescent="0.35">
      <c r="A2725" t="s">
        <v>2675</v>
      </c>
      <c r="B2725" t="s">
        <v>2678</v>
      </c>
      <c r="C2725" s="53"/>
      <c r="D2725" s="54"/>
      <c r="E2725" s="53"/>
      <c r="F2725" s="55"/>
      <c r="G2725" s="53"/>
      <c r="H2725" s="57"/>
      <c r="I2725" s="56"/>
      <c r="J2725" s="56"/>
      <c r="K2725" s="67"/>
      <c r="L2725" s="62">
        <v>2725</v>
      </c>
      <c r="M2725" s="62" t="b">
        <f t="shared" si="42"/>
        <v>1</v>
      </c>
      <c r="N2725" s="63"/>
    </row>
    <row r="2726" spans="1:14" x14ac:dyDescent="0.35">
      <c r="A2726" t="s">
        <v>2675</v>
      </c>
      <c r="B2726" t="s">
        <v>2679</v>
      </c>
      <c r="C2726" s="53"/>
      <c r="D2726" s="54"/>
      <c r="E2726" s="53"/>
      <c r="F2726" s="55"/>
      <c r="G2726" s="53"/>
      <c r="H2726" s="57"/>
      <c r="I2726" s="56"/>
      <c r="J2726" s="56"/>
      <c r="K2726" s="67"/>
      <c r="L2726" s="62">
        <v>2726</v>
      </c>
      <c r="M2726" s="62" t="b">
        <f t="shared" si="42"/>
        <v>1</v>
      </c>
      <c r="N2726" s="63"/>
    </row>
    <row r="2727" spans="1:14" x14ac:dyDescent="0.35">
      <c r="A2727" t="s">
        <v>2675</v>
      </c>
      <c r="B2727" t="s">
        <v>227</v>
      </c>
      <c r="C2727" s="53"/>
      <c r="D2727" s="54"/>
      <c r="E2727" s="53"/>
      <c r="F2727" s="55"/>
      <c r="G2727" s="53"/>
      <c r="H2727" s="57"/>
      <c r="I2727" s="56"/>
      <c r="J2727" s="56"/>
      <c r="K2727" s="67"/>
      <c r="L2727" s="62">
        <v>2727</v>
      </c>
      <c r="M2727" s="62" t="b">
        <f t="shared" si="42"/>
        <v>1</v>
      </c>
      <c r="N2727" s="63"/>
    </row>
    <row r="2728" spans="1:14" x14ac:dyDescent="0.35">
      <c r="A2728" t="s">
        <v>814</v>
      </c>
      <c r="B2728" t="s">
        <v>2690</v>
      </c>
      <c r="C2728" s="53"/>
      <c r="D2728" s="54"/>
      <c r="E2728" s="53"/>
      <c r="F2728" s="55"/>
      <c r="G2728" s="53"/>
      <c r="H2728" s="57"/>
      <c r="I2728" s="56"/>
      <c r="J2728" s="56"/>
      <c r="K2728" s="67"/>
      <c r="L2728" s="62">
        <v>2728</v>
      </c>
      <c r="M2728" s="62" t="b">
        <f t="shared" si="42"/>
        <v>1</v>
      </c>
      <c r="N2728" s="63"/>
    </row>
    <row r="2729" spans="1:14" x14ac:dyDescent="0.35">
      <c r="A2729" t="s">
        <v>814</v>
      </c>
      <c r="B2729" t="s">
        <v>2691</v>
      </c>
      <c r="C2729" s="53"/>
      <c r="D2729" s="54"/>
      <c r="E2729" s="53"/>
      <c r="F2729" s="55"/>
      <c r="G2729" s="53"/>
      <c r="H2729" s="57"/>
      <c r="I2729" s="56"/>
      <c r="J2729" s="56"/>
      <c r="K2729" s="67"/>
      <c r="L2729" s="62">
        <v>2729</v>
      </c>
      <c r="M2729" s="62" t="b">
        <f t="shared" si="42"/>
        <v>1</v>
      </c>
      <c r="N2729" s="63"/>
    </row>
    <row r="2730" spans="1:14" x14ac:dyDescent="0.35">
      <c r="A2730" t="s">
        <v>814</v>
      </c>
      <c r="B2730" t="s">
        <v>2614</v>
      </c>
      <c r="C2730" s="53"/>
      <c r="D2730" s="54"/>
      <c r="E2730" s="53"/>
      <c r="F2730" s="55"/>
      <c r="G2730" s="53"/>
      <c r="H2730" s="57"/>
      <c r="I2730" s="56"/>
      <c r="J2730" s="56"/>
      <c r="K2730" s="67"/>
      <c r="L2730" s="62">
        <v>2730</v>
      </c>
      <c r="M2730" s="62" t="b">
        <f t="shared" si="42"/>
        <v>1</v>
      </c>
      <c r="N2730" s="63"/>
    </row>
    <row r="2731" spans="1:14" x14ac:dyDescent="0.35">
      <c r="A2731" t="s">
        <v>2692</v>
      </c>
      <c r="B2731" t="s">
        <v>1631</v>
      </c>
      <c r="C2731" s="53"/>
      <c r="D2731" s="54"/>
      <c r="E2731" s="53"/>
      <c r="F2731" s="55"/>
      <c r="G2731" s="53"/>
      <c r="H2731" s="57"/>
      <c r="I2731" s="56"/>
      <c r="J2731" s="56"/>
      <c r="K2731" s="67"/>
      <c r="L2731" s="62">
        <v>2731</v>
      </c>
      <c r="M2731" s="62" t="b">
        <f t="shared" si="42"/>
        <v>1</v>
      </c>
      <c r="N2731" s="63"/>
    </row>
    <row r="2732" spans="1:14" x14ac:dyDescent="0.35">
      <c r="A2732" t="s">
        <v>2686</v>
      </c>
      <c r="B2732" t="s">
        <v>635</v>
      </c>
      <c r="C2732" s="53"/>
      <c r="D2732" s="54"/>
      <c r="E2732" s="53"/>
      <c r="F2732" s="55"/>
      <c r="G2732" s="53"/>
      <c r="H2732" s="57"/>
      <c r="I2732" s="56"/>
      <c r="J2732" s="56"/>
      <c r="K2732" s="67"/>
      <c r="L2732" s="62">
        <v>2732</v>
      </c>
      <c r="M2732" s="62" t="b">
        <f t="shared" si="42"/>
        <v>1</v>
      </c>
      <c r="N2732" s="63"/>
    </row>
    <row r="2733" spans="1:14" x14ac:dyDescent="0.35">
      <c r="A2733" t="s">
        <v>2686</v>
      </c>
      <c r="B2733" t="s">
        <v>635</v>
      </c>
      <c r="C2733" s="53"/>
      <c r="D2733" s="54"/>
      <c r="E2733" s="53"/>
      <c r="F2733" s="55"/>
      <c r="G2733" s="53"/>
      <c r="H2733" s="57"/>
      <c r="I2733" s="56"/>
      <c r="J2733" s="56"/>
      <c r="K2733" s="67"/>
      <c r="L2733" s="62">
        <v>2733</v>
      </c>
      <c r="M2733" s="62" t="b">
        <f t="shared" si="42"/>
        <v>1</v>
      </c>
      <c r="N2733" s="63"/>
    </row>
    <row r="2734" spans="1:14" x14ac:dyDescent="0.35">
      <c r="A2734" t="s">
        <v>2686</v>
      </c>
      <c r="B2734" t="s">
        <v>635</v>
      </c>
      <c r="C2734" s="53"/>
      <c r="D2734" s="54"/>
      <c r="E2734" s="53"/>
      <c r="F2734" s="55"/>
      <c r="G2734" s="53"/>
      <c r="H2734" s="57"/>
      <c r="I2734" s="56"/>
      <c r="J2734" s="56"/>
      <c r="K2734" s="67"/>
      <c r="L2734" s="62">
        <v>2734</v>
      </c>
      <c r="M2734" s="62" t="b">
        <f t="shared" si="42"/>
        <v>1</v>
      </c>
      <c r="N2734" s="63"/>
    </row>
    <row r="2735" spans="1:14" x14ac:dyDescent="0.35">
      <c r="A2735" t="s">
        <v>618</v>
      </c>
      <c r="B2735" t="s">
        <v>2413</v>
      </c>
      <c r="C2735" s="53"/>
      <c r="D2735" s="54"/>
      <c r="E2735" s="53"/>
      <c r="F2735" s="55"/>
      <c r="G2735" s="53"/>
      <c r="H2735" s="57"/>
      <c r="I2735" s="56"/>
      <c r="J2735" s="56"/>
      <c r="K2735" s="67"/>
      <c r="L2735" s="62">
        <v>2735</v>
      </c>
      <c r="M2735" s="62" t="b">
        <f t="shared" si="42"/>
        <v>1</v>
      </c>
      <c r="N2735" s="63"/>
    </row>
    <row r="2736" spans="1:14" x14ac:dyDescent="0.35">
      <c r="A2736" t="s">
        <v>618</v>
      </c>
      <c r="B2736" t="s">
        <v>1168</v>
      </c>
      <c r="C2736" s="53"/>
      <c r="D2736" s="54"/>
      <c r="E2736" s="53"/>
      <c r="F2736" s="55"/>
      <c r="G2736" s="53"/>
      <c r="H2736" s="57"/>
      <c r="I2736" s="56"/>
      <c r="J2736" s="56"/>
      <c r="K2736" s="67"/>
      <c r="L2736" s="62">
        <v>2736</v>
      </c>
      <c r="M2736" s="62" t="b">
        <f t="shared" si="42"/>
        <v>1</v>
      </c>
      <c r="N2736" s="63"/>
    </row>
    <row r="2737" spans="1:14" x14ac:dyDescent="0.35">
      <c r="A2737" t="s">
        <v>2693</v>
      </c>
      <c r="B2737" t="s">
        <v>1456</v>
      </c>
      <c r="C2737" s="53"/>
      <c r="D2737" s="54"/>
      <c r="E2737" s="53"/>
      <c r="F2737" s="55"/>
      <c r="G2737" s="53"/>
      <c r="H2737" s="57"/>
      <c r="I2737" s="56"/>
      <c r="J2737" s="56"/>
      <c r="K2737" s="67"/>
      <c r="L2737" s="62">
        <v>2737</v>
      </c>
      <c r="M2737" s="62" t="b">
        <f t="shared" si="42"/>
        <v>1</v>
      </c>
      <c r="N2737" s="63"/>
    </row>
    <row r="2738" spans="1:14" x14ac:dyDescent="0.35">
      <c r="A2738" t="s">
        <v>2693</v>
      </c>
      <c r="B2738" t="s">
        <v>259</v>
      </c>
      <c r="C2738" s="53"/>
      <c r="D2738" s="54"/>
      <c r="E2738" s="53"/>
      <c r="F2738" s="55"/>
      <c r="G2738" s="53"/>
      <c r="H2738" s="57"/>
      <c r="I2738" s="56"/>
      <c r="J2738" s="56"/>
      <c r="K2738" s="67"/>
      <c r="L2738" s="62">
        <v>2738</v>
      </c>
      <c r="M2738" s="62" t="b">
        <f t="shared" si="42"/>
        <v>1</v>
      </c>
      <c r="N2738" s="63"/>
    </row>
    <row r="2739" spans="1:14" x14ac:dyDescent="0.35">
      <c r="A2739" t="s">
        <v>239</v>
      </c>
      <c r="B2739" t="s">
        <v>2694</v>
      </c>
      <c r="C2739" s="53"/>
      <c r="D2739" s="54"/>
      <c r="E2739" s="53"/>
      <c r="F2739" s="55"/>
      <c r="G2739" s="53"/>
      <c r="H2739" s="57"/>
      <c r="I2739" s="56"/>
      <c r="J2739" s="56"/>
      <c r="K2739" s="67"/>
      <c r="L2739" s="62">
        <v>2739</v>
      </c>
      <c r="M2739" s="62" t="b">
        <f t="shared" si="42"/>
        <v>1</v>
      </c>
      <c r="N2739" s="63"/>
    </row>
    <row r="2740" spans="1:14" x14ac:dyDescent="0.35">
      <c r="A2740" t="s">
        <v>239</v>
      </c>
      <c r="B2740" t="s">
        <v>2695</v>
      </c>
      <c r="C2740" s="53"/>
      <c r="D2740" s="54"/>
      <c r="E2740" s="53"/>
      <c r="F2740" s="55"/>
      <c r="G2740" s="53"/>
      <c r="H2740" s="57"/>
      <c r="I2740" s="56"/>
      <c r="J2740" s="56"/>
      <c r="K2740" s="67"/>
      <c r="L2740" s="62">
        <v>2740</v>
      </c>
      <c r="M2740" s="62" t="b">
        <f t="shared" si="42"/>
        <v>1</v>
      </c>
      <c r="N2740" s="63"/>
    </row>
    <row r="2741" spans="1:14" x14ac:dyDescent="0.35">
      <c r="A2741" t="s">
        <v>239</v>
      </c>
      <c r="B2741" t="s">
        <v>2696</v>
      </c>
      <c r="C2741" s="53"/>
      <c r="D2741" s="54"/>
      <c r="E2741" s="53"/>
      <c r="F2741" s="55"/>
      <c r="G2741" s="53"/>
      <c r="H2741" s="57"/>
      <c r="I2741" s="56"/>
      <c r="J2741" s="56"/>
      <c r="K2741" s="67"/>
      <c r="L2741" s="62">
        <v>2741</v>
      </c>
      <c r="M2741" s="62" t="b">
        <f t="shared" si="42"/>
        <v>1</v>
      </c>
      <c r="N2741" s="63"/>
    </row>
    <row r="2742" spans="1:14" x14ac:dyDescent="0.35">
      <c r="A2742" t="s">
        <v>1702</v>
      </c>
      <c r="B2742" t="s">
        <v>1457</v>
      </c>
      <c r="C2742" s="53"/>
      <c r="D2742" s="54"/>
      <c r="E2742" s="53"/>
      <c r="F2742" s="55"/>
      <c r="G2742" s="53"/>
      <c r="H2742" s="57"/>
      <c r="I2742" s="56"/>
      <c r="J2742" s="56"/>
      <c r="K2742" s="67"/>
      <c r="L2742" s="62">
        <v>2742</v>
      </c>
      <c r="M2742" s="62" t="b">
        <f t="shared" si="42"/>
        <v>1</v>
      </c>
      <c r="N2742" s="63"/>
    </row>
    <row r="2743" spans="1:14" x14ac:dyDescent="0.35">
      <c r="A2743" t="s">
        <v>2697</v>
      </c>
      <c r="B2743" t="s">
        <v>2698</v>
      </c>
      <c r="C2743" s="53"/>
      <c r="D2743" s="54"/>
      <c r="E2743" s="53"/>
      <c r="F2743" s="55"/>
      <c r="G2743" s="53"/>
      <c r="H2743" s="57"/>
      <c r="I2743" s="56"/>
      <c r="J2743" s="56"/>
      <c r="K2743" s="67"/>
      <c r="L2743" s="62">
        <v>2743</v>
      </c>
      <c r="M2743" s="62" t="b">
        <f t="shared" si="42"/>
        <v>1</v>
      </c>
      <c r="N2743" s="63"/>
    </row>
    <row r="2744" spans="1:14" x14ac:dyDescent="0.35">
      <c r="A2744" t="s">
        <v>2672</v>
      </c>
      <c r="B2744" t="s">
        <v>2699</v>
      </c>
      <c r="C2744" s="53"/>
      <c r="D2744" s="54"/>
      <c r="E2744" s="53"/>
      <c r="F2744" s="55"/>
      <c r="G2744" s="53"/>
      <c r="H2744" s="57"/>
      <c r="I2744" s="56"/>
      <c r="J2744" s="56"/>
      <c r="K2744" s="67"/>
      <c r="L2744" s="62">
        <v>2744</v>
      </c>
      <c r="M2744" s="62" t="b">
        <f t="shared" si="42"/>
        <v>1</v>
      </c>
      <c r="N2744" s="63"/>
    </row>
    <row r="2745" spans="1:14" x14ac:dyDescent="0.35">
      <c r="A2745" t="s">
        <v>563</v>
      </c>
      <c r="B2745" t="s">
        <v>1249</v>
      </c>
      <c r="C2745" s="53"/>
      <c r="D2745" s="54"/>
      <c r="E2745" s="53"/>
      <c r="F2745" s="55"/>
      <c r="G2745" s="53"/>
      <c r="H2745" s="57"/>
      <c r="I2745" s="56"/>
      <c r="J2745" s="56"/>
      <c r="K2745" s="67"/>
      <c r="L2745" s="62">
        <v>2745</v>
      </c>
      <c r="M2745" s="62" t="b">
        <f t="shared" si="42"/>
        <v>1</v>
      </c>
      <c r="N2745" s="63"/>
    </row>
    <row r="2746" spans="1:14" x14ac:dyDescent="0.35">
      <c r="A2746" t="s">
        <v>2700</v>
      </c>
      <c r="B2746" t="s">
        <v>2701</v>
      </c>
      <c r="C2746" s="53"/>
      <c r="D2746" s="54"/>
      <c r="E2746" s="53"/>
      <c r="F2746" s="55"/>
      <c r="G2746" s="53"/>
      <c r="H2746" s="57"/>
      <c r="I2746" s="56"/>
      <c r="J2746" s="56"/>
      <c r="K2746" s="67"/>
      <c r="L2746" s="62">
        <v>2746</v>
      </c>
      <c r="M2746" s="62" t="b">
        <f t="shared" si="42"/>
        <v>1</v>
      </c>
      <c r="N2746" s="63"/>
    </row>
    <row r="2747" spans="1:14" x14ac:dyDescent="0.35">
      <c r="A2747" t="s">
        <v>2700</v>
      </c>
      <c r="B2747" t="s">
        <v>2702</v>
      </c>
      <c r="C2747" s="53"/>
      <c r="D2747" s="54"/>
      <c r="E2747" s="53"/>
      <c r="F2747" s="55"/>
      <c r="G2747" s="53"/>
      <c r="H2747" s="57"/>
      <c r="I2747" s="56"/>
      <c r="J2747" s="56"/>
      <c r="K2747" s="67"/>
      <c r="L2747" s="62">
        <v>2747</v>
      </c>
      <c r="M2747" s="62" t="b">
        <f t="shared" si="42"/>
        <v>1</v>
      </c>
      <c r="N2747" s="63"/>
    </row>
    <row r="2748" spans="1:14" x14ac:dyDescent="0.35">
      <c r="A2748" t="s">
        <v>2700</v>
      </c>
      <c r="B2748" t="s">
        <v>2703</v>
      </c>
      <c r="C2748" s="53"/>
      <c r="D2748" s="54"/>
      <c r="E2748" s="53"/>
      <c r="F2748" s="55"/>
      <c r="G2748" s="53"/>
      <c r="H2748" s="57"/>
      <c r="I2748" s="56"/>
      <c r="J2748" s="56"/>
      <c r="K2748" s="67"/>
      <c r="L2748" s="62">
        <v>2748</v>
      </c>
      <c r="M2748" s="62" t="b">
        <f t="shared" si="42"/>
        <v>1</v>
      </c>
      <c r="N2748" s="63"/>
    </row>
    <row r="2749" spans="1:14" x14ac:dyDescent="0.35">
      <c r="A2749" t="s">
        <v>2700</v>
      </c>
      <c r="B2749" t="s">
        <v>2704</v>
      </c>
      <c r="C2749" s="53"/>
      <c r="D2749" s="54"/>
      <c r="E2749" s="53"/>
      <c r="F2749" s="55"/>
      <c r="G2749" s="53"/>
      <c r="H2749" s="57"/>
      <c r="I2749" s="56"/>
      <c r="J2749" s="56"/>
      <c r="K2749" s="67"/>
      <c r="L2749" s="62">
        <v>2749</v>
      </c>
      <c r="M2749" s="62" t="b">
        <f t="shared" si="42"/>
        <v>1</v>
      </c>
      <c r="N2749" s="63"/>
    </row>
    <row r="2750" spans="1:14" x14ac:dyDescent="0.35">
      <c r="A2750" t="s">
        <v>563</v>
      </c>
      <c r="B2750" t="s">
        <v>436</v>
      </c>
      <c r="C2750" s="53"/>
      <c r="D2750" s="54"/>
      <c r="E2750" s="53"/>
      <c r="F2750" s="55"/>
      <c r="G2750" s="53"/>
      <c r="H2750" s="57"/>
      <c r="I2750" s="56"/>
      <c r="J2750" s="56"/>
      <c r="K2750" s="67"/>
      <c r="L2750" s="62">
        <v>2750</v>
      </c>
      <c r="M2750" s="62" t="b">
        <f t="shared" si="42"/>
        <v>1</v>
      </c>
      <c r="N2750" s="63"/>
    </row>
    <row r="2751" spans="1:14" x14ac:dyDescent="0.35">
      <c r="A2751" t="s">
        <v>2686</v>
      </c>
      <c r="B2751" t="s">
        <v>635</v>
      </c>
      <c r="C2751" s="53"/>
      <c r="D2751" s="54"/>
      <c r="E2751" s="53"/>
      <c r="F2751" s="55"/>
      <c r="G2751" s="53"/>
      <c r="H2751" s="57"/>
      <c r="I2751" s="56"/>
      <c r="J2751" s="56"/>
      <c r="K2751" s="67"/>
      <c r="L2751" s="62">
        <v>2751</v>
      </c>
      <c r="M2751" s="62" t="b">
        <f t="shared" si="42"/>
        <v>1</v>
      </c>
      <c r="N2751" s="63"/>
    </row>
    <row r="2752" spans="1:14" x14ac:dyDescent="0.35">
      <c r="A2752" t="s">
        <v>2686</v>
      </c>
      <c r="B2752" t="s">
        <v>635</v>
      </c>
      <c r="C2752" s="53"/>
      <c r="D2752" s="54"/>
      <c r="E2752" s="53"/>
      <c r="F2752" s="55"/>
      <c r="G2752" s="53"/>
      <c r="H2752" s="57"/>
      <c r="I2752" s="56"/>
      <c r="J2752" s="56"/>
      <c r="K2752" s="67"/>
      <c r="L2752" s="62">
        <v>2752</v>
      </c>
      <c r="M2752" s="62" t="b">
        <f t="shared" si="42"/>
        <v>1</v>
      </c>
      <c r="N2752" s="63"/>
    </row>
    <row r="2753" spans="1:14" x14ac:dyDescent="0.35">
      <c r="A2753" t="s">
        <v>2686</v>
      </c>
      <c r="B2753" t="s">
        <v>635</v>
      </c>
      <c r="C2753" s="53"/>
      <c r="D2753" s="54"/>
      <c r="E2753" s="53"/>
      <c r="F2753" s="55"/>
      <c r="G2753" s="53"/>
      <c r="H2753" s="57"/>
      <c r="I2753" s="56"/>
      <c r="J2753" s="56"/>
      <c r="K2753" s="67"/>
      <c r="L2753" s="62">
        <v>2753</v>
      </c>
      <c r="M2753" s="62" t="b">
        <f t="shared" si="42"/>
        <v>1</v>
      </c>
      <c r="N2753" s="63"/>
    </row>
    <row r="2754" spans="1:14" x14ac:dyDescent="0.35">
      <c r="A2754" t="s">
        <v>2686</v>
      </c>
      <c r="B2754" t="s">
        <v>635</v>
      </c>
      <c r="C2754" s="53"/>
      <c r="D2754" s="54"/>
      <c r="E2754" s="53"/>
      <c r="F2754" s="55"/>
      <c r="G2754" s="53"/>
      <c r="H2754" s="57"/>
      <c r="I2754" s="56"/>
      <c r="J2754" s="56"/>
      <c r="K2754" s="67"/>
      <c r="L2754" s="62">
        <v>2754</v>
      </c>
      <c r="M2754" s="62" t="b">
        <f t="shared" si="42"/>
        <v>1</v>
      </c>
      <c r="N2754" s="63"/>
    </row>
    <row r="2755" spans="1:14" x14ac:dyDescent="0.35">
      <c r="A2755" t="s">
        <v>2686</v>
      </c>
      <c r="B2755" t="s">
        <v>635</v>
      </c>
      <c r="C2755" s="53"/>
      <c r="D2755" s="54"/>
      <c r="E2755" s="53"/>
      <c r="F2755" s="55"/>
      <c r="G2755" s="53"/>
      <c r="H2755" s="57"/>
      <c r="I2755" s="56"/>
      <c r="J2755" s="56"/>
      <c r="K2755" s="67"/>
      <c r="L2755" s="62">
        <v>2755</v>
      </c>
      <c r="M2755" s="62" t="b">
        <f t="shared" ref="M2755:M2818" si="43" xml:space="preserve"> IF(AND(TRUE), TRUE, FALSE)</f>
        <v>1</v>
      </c>
      <c r="N2755" s="63"/>
    </row>
    <row r="2756" spans="1:14" x14ac:dyDescent="0.35">
      <c r="A2756" t="s">
        <v>1944</v>
      </c>
      <c r="B2756" t="s">
        <v>2705</v>
      </c>
      <c r="C2756" s="53"/>
      <c r="D2756" s="54"/>
      <c r="E2756" s="53"/>
      <c r="F2756" s="55"/>
      <c r="G2756" s="53"/>
      <c r="H2756" s="57"/>
      <c r="I2756" s="56"/>
      <c r="J2756" s="56"/>
      <c r="K2756" s="67"/>
      <c r="L2756" s="62">
        <v>2756</v>
      </c>
      <c r="M2756" s="62" t="b">
        <f t="shared" si="43"/>
        <v>1</v>
      </c>
      <c r="N2756" s="63"/>
    </row>
    <row r="2757" spans="1:14" x14ac:dyDescent="0.35">
      <c r="A2757" t="s">
        <v>1944</v>
      </c>
      <c r="B2757" t="s">
        <v>2706</v>
      </c>
      <c r="C2757" s="53"/>
      <c r="D2757" s="54"/>
      <c r="E2757" s="53"/>
      <c r="F2757" s="55"/>
      <c r="G2757" s="53"/>
      <c r="H2757" s="57"/>
      <c r="I2757" s="56"/>
      <c r="J2757" s="56"/>
      <c r="K2757" s="67"/>
      <c r="L2757" s="62">
        <v>2757</v>
      </c>
      <c r="M2757" s="62" t="b">
        <f t="shared" si="43"/>
        <v>1</v>
      </c>
      <c r="N2757" s="63"/>
    </row>
    <row r="2758" spans="1:14" x14ac:dyDescent="0.35">
      <c r="A2758" t="s">
        <v>618</v>
      </c>
      <c r="B2758" t="s">
        <v>2707</v>
      </c>
      <c r="C2758" s="53"/>
      <c r="D2758" s="54"/>
      <c r="E2758" s="53"/>
      <c r="F2758" s="55"/>
      <c r="G2758" s="53"/>
      <c r="H2758" s="57"/>
      <c r="I2758" s="56"/>
      <c r="J2758" s="56"/>
      <c r="K2758" s="67"/>
      <c r="L2758" s="62">
        <v>2758</v>
      </c>
      <c r="M2758" s="62" t="b">
        <f t="shared" si="43"/>
        <v>1</v>
      </c>
      <c r="N2758" s="63"/>
    </row>
    <row r="2759" spans="1:14" x14ac:dyDescent="0.35">
      <c r="A2759" t="s">
        <v>230</v>
      </c>
      <c r="B2759" t="s">
        <v>312</v>
      </c>
      <c r="C2759" s="53"/>
      <c r="D2759" s="54"/>
      <c r="E2759" s="53"/>
      <c r="F2759" s="55"/>
      <c r="G2759" s="53"/>
      <c r="H2759" s="57"/>
      <c r="I2759" s="56"/>
      <c r="J2759" s="56"/>
      <c r="K2759" s="67"/>
      <c r="L2759" s="62">
        <v>2759</v>
      </c>
      <c r="M2759" s="62" t="b">
        <f t="shared" si="43"/>
        <v>1</v>
      </c>
      <c r="N2759" s="63"/>
    </row>
    <row r="2760" spans="1:14" x14ac:dyDescent="0.35">
      <c r="A2760" t="s">
        <v>230</v>
      </c>
      <c r="B2760" t="s">
        <v>339</v>
      </c>
      <c r="C2760" s="53"/>
      <c r="D2760" s="54"/>
      <c r="E2760" s="53"/>
      <c r="F2760" s="55"/>
      <c r="G2760" s="53"/>
      <c r="H2760" s="57"/>
      <c r="I2760" s="56"/>
      <c r="J2760" s="56"/>
      <c r="K2760" s="67"/>
      <c r="L2760" s="62">
        <v>2760</v>
      </c>
      <c r="M2760" s="62" t="b">
        <f t="shared" si="43"/>
        <v>1</v>
      </c>
      <c r="N2760" s="63"/>
    </row>
    <row r="2761" spans="1:14" x14ac:dyDescent="0.35">
      <c r="A2761" t="s">
        <v>230</v>
      </c>
      <c r="B2761" t="s">
        <v>227</v>
      </c>
      <c r="C2761" s="53"/>
      <c r="D2761" s="54"/>
      <c r="E2761" s="53"/>
      <c r="F2761" s="55"/>
      <c r="G2761" s="53"/>
      <c r="H2761" s="57"/>
      <c r="I2761" s="56"/>
      <c r="J2761" s="56"/>
      <c r="K2761" s="67"/>
      <c r="L2761" s="62">
        <v>2761</v>
      </c>
      <c r="M2761" s="62" t="b">
        <f t="shared" si="43"/>
        <v>1</v>
      </c>
      <c r="N2761" s="63"/>
    </row>
    <row r="2762" spans="1:14" x14ac:dyDescent="0.35">
      <c r="A2762" t="s">
        <v>230</v>
      </c>
      <c r="B2762" t="s">
        <v>182</v>
      </c>
      <c r="C2762" s="53"/>
      <c r="D2762" s="54"/>
      <c r="E2762" s="53"/>
      <c r="F2762" s="55"/>
      <c r="G2762" s="53"/>
      <c r="H2762" s="57"/>
      <c r="I2762" s="56"/>
      <c r="J2762" s="56"/>
      <c r="K2762" s="67"/>
      <c r="L2762" s="62">
        <v>2762</v>
      </c>
      <c r="M2762" s="62" t="b">
        <f t="shared" si="43"/>
        <v>1</v>
      </c>
      <c r="N2762" s="63"/>
    </row>
    <row r="2763" spans="1:14" x14ac:dyDescent="0.35">
      <c r="A2763" t="s">
        <v>230</v>
      </c>
      <c r="B2763" t="s">
        <v>767</v>
      </c>
      <c r="C2763" s="53"/>
      <c r="D2763" s="54"/>
      <c r="E2763" s="53"/>
      <c r="F2763" s="55"/>
      <c r="G2763" s="53"/>
      <c r="H2763" s="57"/>
      <c r="I2763" s="56"/>
      <c r="J2763" s="56"/>
      <c r="K2763" s="67"/>
      <c r="L2763" s="62">
        <v>2763</v>
      </c>
      <c r="M2763" s="62" t="b">
        <f t="shared" si="43"/>
        <v>1</v>
      </c>
      <c r="N2763" s="63"/>
    </row>
    <row r="2764" spans="1:14" x14ac:dyDescent="0.35">
      <c r="A2764" t="s">
        <v>618</v>
      </c>
      <c r="B2764" t="s">
        <v>1456</v>
      </c>
      <c r="C2764" s="53"/>
      <c r="D2764" s="54"/>
      <c r="E2764" s="53"/>
      <c r="F2764" s="55"/>
      <c r="G2764" s="53"/>
      <c r="H2764" s="57"/>
      <c r="I2764" s="56"/>
      <c r="J2764" s="56"/>
      <c r="K2764" s="67"/>
      <c r="L2764" s="62">
        <v>2764</v>
      </c>
      <c r="M2764" s="62" t="b">
        <f t="shared" si="43"/>
        <v>1</v>
      </c>
      <c r="N2764" s="63"/>
    </row>
    <row r="2765" spans="1:14" x14ac:dyDescent="0.35">
      <c r="A2765" t="s">
        <v>618</v>
      </c>
      <c r="B2765" t="s">
        <v>2708</v>
      </c>
      <c r="C2765" s="53"/>
      <c r="D2765" s="54"/>
      <c r="E2765" s="53"/>
      <c r="F2765" s="55"/>
      <c r="G2765" s="53"/>
      <c r="H2765" s="57"/>
      <c r="I2765" s="56"/>
      <c r="J2765" s="56"/>
      <c r="K2765" s="67"/>
      <c r="L2765" s="62">
        <v>2765</v>
      </c>
      <c r="M2765" s="62" t="b">
        <f t="shared" si="43"/>
        <v>1</v>
      </c>
      <c r="N2765" s="63"/>
    </row>
    <row r="2766" spans="1:14" x14ac:dyDescent="0.35">
      <c r="A2766" t="s">
        <v>618</v>
      </c>
      <c r="B2766" t="s">
        <v>2708</v>
      </c>
      <c r="C2766" s="53"/>
      <c r="D2766" s="54"/>
      <c r="E2766" s="53"/>
      <c r="F2766" s="55"/>
      <c r="G2766" s="53"/>
      <c r="H2766" s="57"/>
      <c r="I2766" s="56"/>
      <c r="J2766" s="56"/>
      <c r="K2766" s="67"/>
      <c r="L2766" s="62">
        <v>2766</v>
      </c>
      <c r="M2766" s="62" t="b">
        <f t="shared" si="43"/>
        <v>1</v>
      </c>
      <c r="N2766" s="63"/>
    </row>
    <row r="2767" spans="1:14" x14ac:dyDescent="0.35">
      <c r="A2767" t="s">
        <v>618</v>
      </c>
      <c r="B2767" t="s">
        <v>2709</v>
      </c>
      <c r="C2767" s="53"/>
      <c r="D2767" s="54"/>
      <c r="E2767" s="53"/>
      <c r="F2767" s="55"/>
      <c r="G2767" s="53"/>
      <c r="H2767" s="57"/>
      <c r="I2767" s="56"/>
      <c r="J2767" s="56"/>
      <c r="K2767" s="67"/>
      <c r="L2767" s="62">
        <v>2767</v>
      </c>
      <c r="M2767" s="62" t="b">
        <f t="shared" si="43"/>
        <v>1</v>
      </c>
      <c r="N2767" s="63"/>
    </row>
    <row r="2768" spans="1:14" x14ac:dyDescent="0.35">
      <c r="A2768" t="s">
        <v>2710</v>
      </c>
      <c r="B2768" t="s">
        <v>2711</v>
      </c>
      <c r="C2768" s="53"/>
      <c r="D2768" s="54"/>
      <c r="E2768" s="53"/>
      <c r="F2768" s="55"/>
      <c r="G2768" s="53"/>
      <c r="H2768" s="57"/>
      <c r="I2768" s="56"/>
      <c r="J2768" s="56"/>
      <c r="K2768" s="67"/>
      <c r="L2768" s="62">
        <v>2768</v>
      </c>
      <c r="M2768" s="62" t="b">
        <f t="shared" si="43"/>
        <v>1</v>
      </c>
      <c r="N2768" s="63"/>
    </row>
    <row r="2769" spans="1:14" x14ac:dyDescent="0.35">
      <c r="A2769" t="s">
        <v>2710</v>
      </c>
      <c r="B2769" t="s">
        <v>2712</v>
      </c>
      <c r="C2769" s="53"/>
      <c r="D2769" s="54"/>
      <c r="E2769" s="53"/>
      <c r="F2769" s="55"/>
      <c r="G2769" s="53"/>
      <c r="H2769" s="57"/>
      <c r="I2769" s="56"/>
      <c r="J2769" s="56"/>
      <c r="K2769" s="67"/>
      <c r="L2769" s="62">
        <v>2769</v>
      </c>
      <c r="M2769" s="62" t="b">
        <f t="shared" si="43"/>
        <v>1</v>
      </c>
      <c r="N2769" s="63"/>
    </row>
    <row r="2770" spans="1:14" x14ac:dyDescent="0.35">
      <c r="A2770" t="s">
        <v>618</v>
      </c>
      <c r="B2770" t="s">
        <v>1456</v>
      </c>
      <c r="C2770" s="53"/>
      <c r="D2770" s="54"/>
      <c r="E2770" s="53"/>
      <c r="F2770" s="55"/>
      <c r="G2770" s="53"/>
      <c r="H2770" s="57"/>
      <c r="I2770" s="56"/>
      <c r="J2770" s="56"/>
      <c r="K2770" s="67"/>
      <c r="L2770" s="62">
        <v>2770</v>
      </c>
      <c r="M2770" s="62" t="b">
        <f t="shared" si="43"/>
        <v>1</v>
      </c>
      <c r="N2770" s="63"/>
    </row>
    <row r="2771" spans="1:14" x14ac:dyDescent="0.35">
      <c r="A2771" t="s">
        <v>2713</v>
      </c>
      <c r="B2771" t="s">
        <v>2714</v>
      </c>
      <c r="C2771" s="53"/>
      <c r="D2771" s="54"/>
      <c r="E2771" s="53"/>
      <c r="F2771" s="55"/>
      <c r="G2771" s="53"/>
      <c r="H2771" s="57"/>
      <c r="I2771" s="56"/>
      <c r="J2771" s="56"/>
      <c r="K2771" s="67"/>
      <c r="L2771" s="62">
        <v>2771</v>
      </c>
      <c r="M2771" s="62" t="b">
        <f t="shared" si="43"/>
        <v>1</v>
      </c>
      <c r="N2771" s="63"/>
    </row>
    <row r="2772" spans="1:14" x14ac:dyDescent="0.35">
      <c r="A2772" t="s">
        <v>2715</v>
      </c>
      <c r="B2772" t="s">
        <v>2716</v>
      </c>
      <c r="C2772" s="53"/>
      <c r="D2772" s="54"/>
      <c r="E2772" s="53"/>
      <c r="F2772" s="55"/>
      <c r="G2772" s="53"/>
      <c r="H2772" s="57"/>
      <c r="I2772" s="56"/>
      <c r="J2772" s="56"/>
      <c r="K2772" s="67"/>
      <c r="L2772" s="62">
        <v>2772</v>
      </c>
      <c r="M2772" s="62" t="b">
        <f t="shared" si="43"/>
        <v>1</v>
      </c>
      <c r="N2772" s="63"/>
    </row>
    <row r="2773" spans="1:14" x14ac:dyDescent="0.35">
      <c r="A2773" t="s">
        <v>2717</v>
      </c>
      <c r="B2773" t="s">
        <v>2718</v>
      </c>
      <c r="C2773" s="53"/>
      <c r="D2773" s="54"/>
      <c r="E2773" s="53"/>
      <c r="F2773" s="55"/>
      <c r="G2773" s="53"/>
      <c r="H2773" s="57"/>
      <c r="I2773" s="56"/>
      <c r="J2773" s="56"/>
      <c r="K2773" s="67"/>
      <c r="L2773" s="62">
        <v>2773</v>
      </c>
      <c r="M2773" s="62" t="b">
        <f t="shared" si="43"/>
        <v>1</v>
      </c>
      <c r="N2773" s="63"/>
    </row>
    <row r="2774" spans="1:14" x14ac:dyDescent="0.35">
      <c r="A2774" t="s">
        <v>2717</v>
      </c>
      <c r="B2774" t="s">
        <v>2719</v>
      </c>
      <c r="C2774" s="53"/>
      <c r="D2774" s="54"/>
      <c r="E2774" s="53"/>
      <c r="F2774" s="55"/>
      <c r="G2774" s="53"/>
      <c r="H2774" s="57"/>
      <c r="I2774" s="56"/>
      <c r="J2774" s="56"/>
      <c r="K2774" s="67"/>
      <c r="L2774" s="62">
        <v>2774</v>
      </c>
      <c r="M2774" s="62" t="b">
        <f t="shared" si="43"/>
        <v>1</v>
      </c>
      <c r="N2774" s="63"/>
    </row>
    <row r="2775" spans="1:14" x14ac:dyDescent="0.35">
      <c r="A2775" t="s">
        <v>2720</v>
      </c>
      <c r="B2775" t="s">
        <v>2721</v>
      </c>
      <c r="C2775" s="53"/>
      <c r="D2775" s="54"/>
      <c r="E2775" s="53"/>
      <c r="F2775" s="55"/>
      <c r="G2775" s="53"/>
      <c r="H2775" s="57"/>
      <c r="I2775" s="56"/>
      <c r="J2775" s="56"/>
      <c r="K2775" s="67"/>
      <c r="L2775" s="62">
        <v>2775</v>
      </c>
      <c r="M2775" s="62" t="b">
        <f t="shared" si="43"/>
        <v>1</v>
      </c>
      <c r="N2775" s="63"/>
    </row>
    <row r="2776" spans="1:14" x14ac:dyDescent="0.35">
      <c r="A2776" t="s">
        <v>2722</v>
      </c>
      <c r="B2776" t="s">
        <v>2723</v>
      </c>
      <c r="C2776" s="53"/>
      <c r="D2776" s="54"/>
      <c r="E2776" s="53"/>
      <c r="F2776" s="55"/>
      <c r="G2776" s="53"/>
      <c r="H2776" s="57"/>
      <c r="I2776" s="56"/>
      <c r="J2776" s="56"/>
      <c r="K2776" s="67"/>
      <c r="L2776" s="62">
        <v>2776</v>
      </c>
      <c r="M2776" s="62" t="b">
        <f t="shared" si="43"/>
        <v>1</v>
      </c>
      <c r="N2776" s="63"/>
    </row>
    <row r="2777" spans="1:14" x14ac:dyDescent="0.35">
      <c r="A2777" t="s">
        <v>2722</v>
      </c>
      <c r="B2777" t="s">
        <v>1588</v>
      </c>
      <c r="C2777" s="53"/>
      <c r="D2777" s="54"/>
      <c r="E2777" s="53"/>
      <c r="F2777" s="55"/>
      <c r="G2777" s="53"/>
      <c r="H2777" s="57"/>
      <c r="I2777" s="56"/>
      <c r="J2777" s="56"/>
      <c r="K2777" s="67"/>
      <c r="L2777" s="62">
        <v>2777</v>
      </c>
      <c r="M2777" s="62" t="b">
        <f t="shared" si="43"/>
        <v>1</v>
      </c>
      <c r="N2777" s="63"/>
    </row>
    <row r="2778" spans="1:14" x14ac:dyDescent="0.35">
      <c r="A2778" t="s">
        <v>230</v>
      </c>
      <c r="B2778" t="s">
        <v>231</v>
      </c>
      <c r="C2778" s="53"/>
      <c r="D2778" s="54"/>
      <c r="E2778" s="53"/>
      <c r="F2778" s="55"/>
      <c r="G2778" s="53"/>
      <c r="H2778" s="57"/>
      <c r="I2778" s="56"/>
      <c r="J2778" s="56"/>
      <c r="K2778" s="67"/>
      <c r="L2778" s="62">
        <v>2778</v>
      </c>
      <c r="M2778" s="62" t="b">
        <f t="shared" si="43"/>
        <v>1</v>
      </c>
      <c r="N2778" s="63"/>
    </row>
    <row r="2779" spans="1:14" x14ac:dyDescent="0.35">
      <c r="A2779" t="s">
        <v>230</v>
      </c>
      <c r="B2779" t="s">
        <v>312</v>
      </c>
      <c r="C2779" s="53"/>
      <c r="D2779" s="54"/>
      <c r="E2779" s="53"/>
      <c r="F2779" s="55"/>
      <c r="G2779" s="53"/>
      <c r="H2779" s="57"/>
      <c r="I2779" s="56"/>
      <c r="J2779" s="56"/>
      <c r="K2779" s="67"/>
      <c r="L2779" s="62">
        <v>2779</v>
      </c>
      <c r="M2779" s="62" t="b">
        <f t="shared" si="43"/>
        <v>1</v>
      </c>
      <c r="N2779" s="63"/>
    </row>
    <row r="2780" spans="1:14" x14ac:dyDescent="0.35">
      <c r="A2780" t="s">
        <v>2715</v>
      </c>
      <c r="B2780" t="s">
        <v>2716</v>
      </c>
      <c r="C2780" s="53"/>
      <c r="D2780" s="54"/>
      <c r="E2780" s="53"/>
      <c r="F2780" s="55"/>
      <c r="G2780" s="53"/>
      <c r="H2780" s="57"/>
      <c r="I2780" s="56"/>
      <c r="J2780" s="56"/>
      <c r="K2780" s="67"/>
      <c r="L2780" s="62">
        <v>2780</v>
      </c>
      <c r="M2780" s="62" t="b">
        <f t="shared" si="43"/>
        <v>1</v>
      </c>
      <c r="N2780" s="63"/>
    </row>
    <row r="2781" spans="1:14" x14ac:dyDescent="0.35">
      <c r="A2781" t="s">
        <v>253</v>
      </c>
      <c r="B2781" t="s">
        <v>2724</v>
      </c>
      <c r="C2781" s="53"/>
      <c r="D2781" s="54"/>
      <c r="E2781" s="53"/>
      <c r="F2781" s="55"/>
      <c r="G2781" s="53"/>
      <c r="H2781" s="57"/>
      <c r="I2781" s="56"/>
      <c r="J2781" s="56"/>
      <c r="K2781" s="67"/>
      <c r="L2781" s="62">
        <v>2781</v>
      </c>
      <c r="M2781" s="62" t="b">
        <f t="shared" si="43"/>
        <v>1</v>
      </c>
      <c r="N2781" s="63"/>
    </row>
    <row r="2782" spans="1:14" x14ac:dyDescent="0.35">
      <c r="A2782" t="s">
        <v>2725</v>
      </c>
      <c r="B2782" t="s">
        <v>259</v>
      </c>
      <c r="C2782" s="53"/>
      <c r="D2782" s="54"/>
      <c r="E2782" s="53"/>
      <c r="F2782" s="55"/>
      <c r="G2782" s="53"/>
      <c r="H2782" s="57"/>
      <c r="I2782" s="56"/>
      <c r="J2782" s="56"/>
      <c r="K2782" s="67"/>
      <c r="L2782" s="62">
        <v>2782</v>
      </c>
      <c r="M2782" s="62" t="b">
        <f t="shared" si="43"/>
        <v>1</v>
      </c>
      <c r="N2782" s="63"/>
    </row>
    <row r="2783" spans="1:14" x14ac:dyDescent="0.35">
      <c r="A2783" t="s">
        <v>2725</v>
      </c>
      <c r="B2783" t="s">
        <v>1619</v>
      </c>
      <c r="C2783" s="53"/>
      <c r="D2783" s="54"/>
      <c r="E2783" s="53"/>
      <c r="F2783" s="55"/>
      <c r="G2783" s="53"/>
      <c r="H2783" s="57"/>
      <c r="I2783" s="56"/>
      <c r="J2783" s="56"/>
      <c r="K2783" s="67"/>
      <c r="L2783" s="62">
        <v>2783</v>
      </c>
      <c r="M2783" s="62" t="b">
        <f t="shared" si="43"/>
        <v>1</v>
      </c>
      <c r="N2783" s="63"/>
    </row>
    <row r="2784" spans="1:14" x14ac:dyDescent="0.35">
      <c r="A2784" t="s">
        <v>2726</v>
      </c>
      <c r="B2784" t="s">
        <v>1931</v>
      </c>
      <c r="C2784" s="53"/>
      <c r="D2784" s="54"/>
      <c r="E2784" s="53"/>
      <c r="F2784" s="55"/>
      <c r="G2784" s="53"/>
      <c r="H2784" s="57"/>
      <c r="I2784" s="56"/>
      <c r="J2784" s="56"/>
      <c r="K2784" s="67"/>
      <c r="L2784" s="62">
        <v>2784</v>
      </c>
      <c r="M2784" s="62" t="b">
        <f t="shared" si="43"/>
        <v>1</v>
      </c>
      <c r="N2784" s="63"/>
    </row>
    <row r="2785" spans="1:14" x14ac:dyDescent="0.35">
      <c r="A2785" t="s">
        <v>2726</v>
      </c>
      <c r="B2785" t="s">
        <v>2727</v>
      </c>
      <c r="C2785" s="53"/>
      <c r="D2785" s="54"/>
      <c r="E2785" s="53"/>
      <c r="F2785" s="55"/>
      <c r="G2785" s="53"/>
      <c r="H2785" s="57"/>
      <c r="I2785" s="56"/>
      <c r="J2785" s="56"/>
      <c r="K2785" s="67"/>
      <c r="L2785" s="62">
        <v>2785</v>
      </c>
      <c r="M2785" s="62" t="b">
        <f t="shared" si="43"/>
        <v>1</v>
      </c>
      <c r="N2785" s="63"/>
    </row>
    <row r="2786" spans="1:14" x14ac:dyDescent="0.35">
      <c r="A2786" t="s">
        <v>2726</v>
      </c>
      <c r="B2786" t="s">
        <v>2413</v>
      </c>
      <c r="C2786" s="53"/>
      <c r="D2786" s="54"/>
      <c r="E2786" s="53"/>
      <c r="F2786" s="55"/>
      <c r="G2786" s="53"/>
      <c r="H2786" s="57"/>
      <c r="I2786" s="56"/>
      <c r="J2786" s="56"/>
      <c r="K2786" s="67"/>
      <c r="L2786" s="62">
        <v>2786</v>
      </c>
      <c r="M2786" s="62" t="b">
        <f t="shared" si="43"/>
        <v>1</v>
      </c>
      <c r="N2786" s="63"/>
    </row>
    <row r="2787" spans="1:14" x14ac:dyDescent="0.35">
      <c r="A2787" t="s">
        <v>2728</v>
      </c>
      <c r="B2787" t="s">
        <v>740</v>
      </c>
      <c r="C2787" s="53"/>
      <c r="D2787" s="54"/>
      <c r="E2787" s="53"/>
      <c r="F2787" s="55"/>
      <c r="G2787" s="53"/>
      <c r="H2787" s="57"/>
      <c r="I2787" s="56"/>
      <c r="J2787" s="56"/>
      <c r="K2787" s="67"/>
      <c r="L2787" s="62">
        <v>2787</v>
      </c>
      <c r="M2787" s="62" t="b">
        <f t="shared" si="43"/>
        <v>1</v>
      </c>
      <c r="N2787" s="63"/>
    </row>
    <row r="2788" spans="1:14" x14ac:dyDescent="0.35">
      <c r="A2788" t="s">
        <v>2729</v>
      </c>
      <c r="B2788" t="s">
        <v>2730</v>
      </c>
      <c r="C2788" s="53"/>
      <c r="D2788" s="54"/>
      <c r="E2788" s="53"/>
      <c r="F2788" s="55"/>
      <c r="G2788" s="53"/>
      <c r="H2788" s="57"/>
      <c r="I2788" s="56"/>
      <c r="J2788" s="56"/>
      <c r="K2788" s="67"/>
      <c r="L2788" s="62">
        <v>2788</v>
      </c>
      <c r="M2788" s="62" t="b">
        <f t="shared" si="43"/>
        <v>1</v>
      </c>
      <c r="N2788" s="63"/>
    </row>
    <row r="2789" spans="1:14" x14ac:dyDescent="0.35">
      <c r="A2789" t="s">
        <v>253</v>
      </c>
      <c r="B2789" t="s">
        <v>2731</v>
      </c>
      <c r="C2789" s="53"/>
      <c r="D2789" s="54"/>
      <c r="E2789" s="53"/>
      <c r="F2789" s="55"/>
      <c r="G2789" s="53"/>
      <c r="H2789" s="57"/>
      <c r="I2789" s="56"/>
      <c r="J2789" s="56"/>
      <c r="K2789" s="67"/>
      <c r="L2789" s="62">
        <v>2789</v>
      </c>
      <c r="M2789" s="62" t="b">
        <f t="shared" si="43"/>
        <v>1</v>
      </c>
      <c r="N2789" s="63"/>
    </row>
    <row r="2790" spans="1:14" x14ac:dyDescent="0.35">
      <c r="A2790" t="s">
        <v>253</v>
      </c>
      <c r="B2790" t="s">
        <v>2732</v>
      </c>
      <c r="C2790" s="53"/>
      <c r="D2790" s="54"/>
      <c r="E2790" s="53"/>
      <c r="F2790" s="55"/>
      <c r="G2790" s="53"/>
      <c r="H2790" s="57"/>
      <c r="I2790" s="56"/>
      <c r="J2790" s="56"/>
      <c r="K2790" s="67"/>
      <c r="L2790" s="62">
        <v>2790</v>
      </c>
      <c r="M2790" s="62" t="b">
        <f t="shared" si="43"/>
        <v>1</v>
      </c>
      <c r="N2790" s="63"/>
    </row>
    <row r="2791" spans="1:14" x14ac:dyDescent="0.35">
      <c r="A2791" t="s">
        <v>2733</v>
      </c>
      <c r="B2791" t="s">
        <v>2734</v>
      </c>
      <c r="C2791" s="53"/>
      <c r="D2791" s="54"/>
      <c r="E2791" s="53"/>
      <c r="F2791" s="55"/>
      <c r="G2791" s="53"/>
      <c r="H2791" s="57"/>
      <c r="I2791" s="56"/>
      <c r="J2791" s="56"/>
      <c r="K2791" s="67"/>
      <c r="L2791" s="62">
        <v>2791</v>
      </c>
      <c r="M2791" s="62" t="b">
        <f t="shared" si="43"/>
        <v>1</v>
      </c>
      <c r="N2791" s="63"/>
    </row>
    <row r="2792" spans="1:14" x14ac:dyDescent="0.35">
      <c r="A2792" t="s">
        <v>2733</v>
      </c>
      <c r="B2792" t="s">
        <v>2735</v>
      </c>
      <c r="C2792" s="53"/>
      <c r="D2792" s="54"/>
      <c r="E2792" s="53"/>
      <c r="F2792" s="55"/>
      <c r="G2792" s="53"/>
      <c r="H2792" s="57"/>
      <c r="I2792" s="56"/>
      <c r="J2792" s="56"/>
      <c r="K2792" s="67"/>
      <c r="L2792" s="62">
        <v>2792</v>
      </c>
      <c r="M2792" s="62" t="b">
        <f t="shared" si="43"/>
        <v>1</v>
      </c>
      <c r="N2792" s="63"/>
    </row>
    <row r="2793" spans="1:14" x14ac:dyDescent="0.35">
      <c r="A2793" t="s">
        <v>2733</v>
      </c>
      <c r="B2793" t="s">
        <v>2214</v>
      </c>
      <c r="C2793" s="53"/>
      <c r="D2793" s="54"/>
      <c r="E2793" s="53"/>
      <c r="F2793" s="55"/>
      <c r="G2793" s="53"/>
      <c r="H2793" s="57"/>
      <c r="I2793" s="56"/>
      <c r="J2793" s="56"/>
      <c r="K2793" s="67"/>
      <c r="L2793" s="62">
        <v>2793</v>
      </c>
      <c r="M2793" s="62" t="b">
        <f t="shared" si="43"/>
        <v>1</v>
      </c>
      <c r="N2793" s="63"/>
    </row>
    <row r="2794" spans="1:14" x14ac:dyDescent="0.35">
      <c r="A2794" t="s">
        <v>2736</v>
      </c>
      <c r="B2794" t="s">
        <v>2737</v>
      </c>
      <c r="C2794" s="53"/>
      <c r="D2794" s="54"/>
      <c r="E2794" s="53"/>
      <c r="F2794" s="55"/>
      <c r="G2794" s="53"/>
      <c r="H2794" s="57"/>
      <c r="I2794" s="56"/>
      <c r="J2794" s="56"/>
      <c r="K2794" s="67"/>
      <c r="L2794" s="62">
        <v>2794</v>
      </c>
      <c r="M2794" s="62" t="b">
        <f t="shared" si="43"/>
        <v>1</v>
      </c>
      <c r="N2794" s="63"/>
    </row>
    <row r="2795" spans="1:14" x14ac:dyDescent="0.35">
      <c r="A2795" t="s">
        <v>253</v>
      </c>
      <c r="B2795" t="s">
        <v>2738</v>
      </c>
      <c r="C2795" s="53"/>
      <c r="D2795" s="54"/>
      <c r="E2795" s="53"/>
      <c r="F2795" s="55"/>
      <c r="G2795" s="53"/>
      <c r="H2795" s="57"/>
      <c r="I2795" s="56"/>
      <c r="J2795" s="56"/>
      <c r="K2795" s="67"/>
      <c r="L2795" s="62">
        <v>2795</v>
      </c>
      <c r="M2795" s="62" t="b">
        <f t="shared" si="43"/>
        <v>1</v>
      </c>
      <c r="N2795" s="63"/>
    </row>
    <row r="2796" spans="1:14" x14ac:dyDescent="0.35">
      <c r="A2796" t="s">
        <v>253</v>
      </c>
      <c r="B2796" t="s">
        <v>2739</v>
      </c>
      <c r="C2796" s="53"/>
      <c r="D2796" s="54"/>
      <c r="E2796" s="53"/>
      <c r="F2796" s="55"/>
      <c r="G2796" s="53"/>
      <c r="H2796" s="57"/>
      <c r="I2796" s="56"/>
      <c r="J2796" s="56"/>
      <c r="K2796" s="67"/>
      <c r="L2796" s="62">
        <v>2796</v>
      </c>
      <c r="M2796" s="62" t="b">
        <f t="shared" si="43"/>
        <v>1</v>
      </c>
      <c r="N2796" s="63"/>
    </row>
    <row r="2797" spans="1:14" x14ac:dyDescent="0.35">
      <c r="A2797" t="s">
        <v>2740</v>
      </c>
      <c r="B2797" t="s">
        <v>1242</v>
      </c>
      <c r="C2797" s="53"/>
      <c r="D2797" s="54"/>
      <c r="E2797" s="53"/>
      <c r="F2797" s="55"/>
      <c r="G2797" s="53"/>
      <c r="H2797" s="57"/>
      <c r="I2797" s="56"/>
      <c r="J2797" s="56"/>
      <c r="K2797" s="67"/>
      <c r="L2797" s="62">
        <v>2797</v>
      </c>
      <c r="M2797" s="62" t="b">
        <f t="shared" si="43"/>
        <v>1</v>
      </c>
      <c r="N2797" s="63"/>
    </row>
    <row r="2798" spans="1:14" x14ac:dyDescent="0.35">
      <c r="A2798" t="s">
        <v>2741</v>
      </c>
      <c r="B2798" t="s">
        <v>2333</v>
      </c>
      <c r="C2798" s="53"/>
      <c r="D2798" s="54"/>
      <c r="E2798" s="53"/>
      <c r="F2798" s="55"/>
      <c r="G2798" s="53"/>
      <c r="H2798" s="57"/>
      <c r="I2798" s="56"/>
      <c r="J2798" s="56"/>
      <c r="K2798" s="67"/>
      <c r="L2798" s="62">
        <v>2798</v>
      </c>
      <c r="M2798" s="62" t="b">
        <f t="shared" si="43"/>
        <v>1</v>
      </c>
      <c r="N2798" s="63"/>
    </row>
    <row r="2799" spans="1:14" x14ac:dyDescent="0.35">
      <c r="A2799" t="s">
        <v>2741</v>
      </c>
      <c r="B2799" t="s">
        <v>2742</v>
      </c>
      <c r="C2799" s="53"/>
      <c r="D2799" s="54"/>
      <c r="E2799" s="53"/>
      <c r="F2799" s="55"/>
      <c r="G2799" s="53"/>
      <c r="H2799" s="57"/>
      <c r="I2799" s="56"/>
      <c r="J2799" s="56"/>
      <c r="K2799" s="67"/>
      <c r="L2799" s="62">
        <v>2799</v>
      </c>
      <c r="M2799" s="62" t="b">
        <f t="shared" si="43"/>
        <v>1</v>
      </c>
      <c r="N2799" s="63"/>
    </row>
    <row r="2800" spans="1:14" x14ac:dyDescent="0.35">
      <c r="A2800" t="s">
        <v>2743</v>
      </c>
      <c r="B2800" t="s">
        <v>2744</v>
      </c>
      <c r="C2800" s="53"/>
      <c r="D2800" s="54"/>
      <c r="E2800" s="53"/>
      <c r="F2800" s="55"/>
      <c r="G2800" s="53"/>
      <c r="H2800" s="57"/>
      <c r="I2800" s="56"/>
      <c r="J2800" s="56"/>
      <c r="K2800" s="67"/>
      <c r="L2800" s="62">
        <v>2800</v>
      </c>
      <c r="M2800" s="62" t="b">
        <f t="shared" si="43"/>
        <v>1</v>
      </c>
      <c r="N2800" s="63"/>
    </row>
    <row r="2801" spans="1:14" x14ac:dyDescent="0.35">
      <c r="A2801" t="s">
        <v>2745</v>
      </c>
      <c r="B2801" t="s">
        <v>2746</v>
      </c>
      <c r="C2801" s="53"/>
      <c r="D2801" s="54"/>
      <c r="E2801" s="53"/>
      <c r="F2801" s="55"/>
      <c r="G2801" s="53"/>
      <c r="H2801" s="57"/>
      <c r="I2801" s="56"/>
      <c r="J2801" s="56"/>
      <c r="K2801" s="67"/>
      <c r="L2801" s="62">
        <v>2801</v>
      </c>
      <c r="M2801" s="62" t="b">
        <f t="shared" si="43"/>
        <v>1</v>
      </c>
      <c r="N2801" s="63"/>
    </row>
    <row r="2802" spans="1:14" x14ac:dyDescent="0.35">
      <c r="A2802" t="s">
        <v>2745</v>
      </c>
      <c r="B2802" t="s">
        <v>2747</v>
      </c>
      <c r="C2802" s="53"/>
      <c r="D2802" s="54"/>
      <c r="E2802" s="53"/>
      <c r="F2802" s="55"/>
      <c r="G2802" s="53"/>
      <c r="H2802" s="57"/>
      <c r="I2802" s="56"/>
      <c r="J2802" s="56"/>
      <c r="K2802" s="67"/>
      <c r="L2802" s="62">
        <v>2802</v>
      </c>
      <c r="M2802" s="62" t="b">
        <f t="shared" si="43"/>
        <v>1</v>
      </c>
      <c r="N2802" s="63"/>
    </row>
    <row r="2803" spans="1:14" x14ac:dyDescent="0.35">
      <c r="A2803" t="s">
        <v>2745</v>
      </c>
      <c r="B2803" t="s">
        <v>2748</v>
      </c>
      <c r="C2803" s="53"/>
      <c r="D2803" s="54"/>
      <c r="E2803" s="53"/>
      <c r="F2803" s="55"/>
      <c r="G2803" s="53"/>
      <c r="H2803" s="57"/>
      <c r="I2803" s="56"/>
      <c r="J2803" s="56"/>
      <c r="K2803" s="67"/>
      <c r="L2803" s="62">
        <v>2803</v>
      </c>
      <c r="M2803" s="62" t="b">
        <f t="shared" si="43"/>
        <v>1</v>
      </c>
      <c r="N2803" s="63"/>
    </row>
    <row r="2804" spans="1:14" x14ac:dyDescent="0.35">
      <c r="A2804" t="s">
        <v>2745</v>
      </c>
      <c r="B2804" t="s">
        <v>2749</v>
      </c>
      <c r="C2804" s="53"/>
      <c r="D2804" s="54"/>
      <c r="E2804" s="53"/>
      <c r="F2804" s="55"/>
      <c r="G2804" s="53"/>
      <c r="H2804" s="57"/>
      <c r="I2804" s="56"/>
      <c r="J2804" s="56"/>
      <c r="K2804" s="67"/>
      <c r="L2804" s="62">
        <v>2804</v>
      </c>
      <c r="M2804" s="62" t="b">
        <f t="shared" si="43"/>
        <v>1</v>
      </c>
      <c r="N2804" s="63"/>
    </row>
    <row r="2805" spans="1:14" x14ac:dyDescent="0.35">
      <c r="A2805" t="s">
        <v>2745</v>
      </c>
      <c r="B2805" t="s">
        <v>2750</v>
      </c>
      <c r="C2805" s="53"/>
      <c r="D2805" s="54"/>
      <c r="E2805" s="53"/>
      <c r="F2805" s="55"/>
      <c r="G2805" s="53"/>
      <c r="H2805" s="57"/>
      <c r="I2805" s="56"/>
      <c r="J2805" s="56"/>
      <c r="K2805" s="67"/>
      <c r="L2805" s="62">
        <v>2805</v>
      </c>
      <c r="M2805" s="62" t="b">
        <f t="shared" si="43"/>
        <v>1</v>
      </c>
      <c r="N2805" s="63"/>
    </row>
    <row r="2806" spans="1:14" x14ac:dyDescent="0.35">
      <c r="A2806" t="s">
        <v>2745</v>
      </c>
      <c r="B2806" t="s">
        <v>2751</v>
      </c>
      <c r="C2806" s="53"/>
      <c r="D2806" s="54"/>
      <c r="E2806" s="53"/>
      <c r="F2806" s="55"/>
      <c r="G2806" s="53"/>
      <c r="H2806" s="57"/>
      <c r="I2806" s="56"/>
      <c r="J2806" s="56"/>
      <c r="K2806" s="67"/>
      <c r="L2806" s="62">
        <v>2806</v>
      </c>
      <c r="M2806" s="62" t="b">
        <f t="shared" si="43"/>
        <v>1</v>
      </c>
      <c r="N2806" s="63"/>
    </row>
    <row r="2807" spans="1:14" x14ac:dyDescent="0.35">
      <c r="A2807" t="s">
        <v>2745</v>
      </c>
      <c r="B2807" t="s">
        <v>2752</v>
      </c>
      <c r="C2807" s="53"/>
      <c r="D2807" s="54"/>
      <c r="E2807" s="53"/>
      <c r="F2807" s="55"/>
      <c r="G2807" s="53"/>
      <c r="H2807" s="57"/>
      <c r="I2807" s="56"/>
      <c r="J2807" s="56"/>
      <c r="K2807" s="67"/>
      <c r="L2807" s="62">
        <v>2807</v>
      </c>
      <c r="M2807" s="62" t="b">
        <f t="shared" si="43"/>
        <v>1</v>
      </c>
      <c r="N2807" s="63"/>
    </row>
    <row r="2808" spans="1:14" x14ac:dyDescent="0.35">
      <c r="A2808" t="s">
        <v>2745</v>
      </c>
      <c r="B2808" t="s">
        <v>2753</v>
      </c>
      <c r="C2808" s="53"/>
      <c r="D2808" s="54"/>
      <c r="E2808" s="53"/>
      <c r="F2808" s="55"/>
      <c r="G2808" s="53"/>
      <c r="H2808" s="57"/>
      <c r="I2808" s="56"/>
      <c r="J2808" s="56"/>
      <c r="K2808" s="67"/>
      <c r="L2808" s="62">
        <v>2808</v>
      </c>
      <c r="M2808" s="62" t="b">
        <f t="shared" si="43"/>
        <v>1</v>
      </c>
      <c r="N2808" s="63"/>
    </row>
    <row r="2809" spans="1:14" x14ac:dyDescent="0.35">
      <c r="A2809" t="s">
        <v>2745</v>
      </c>
      <c r="B2809" t="s">
        <v>2754</v>
      </c>
      <c r="C2809" s="53"/>
      <c r="D2809" s="54"/>
      <c r="E2809" s="53"/>
      <c r="F2809" s="55"/>
      <c r="G2809" s="53"/>
      <c r="H2809" s="57"/>
      <c r="I2809" s="56"/>
      <c r="J2809" s="56"/>
      <c r="K2809" s="67"/>
      <c r="L2809" s="62">
        <v>2809</v>
      </c>
      <c r="M2809" s="62" t="b">
        <f t="shared" si="43"/>
        <v>1</v>
      </c>
      <c r="N2809" s="63"/>
    </row>
    <row r="2810" spans="1:14" x14ac:dyDescent="0.35">
      <c r="A2810" t="s">
        <v>2745</v>
      </c>
      <c r="B2810" t="s">
        <v>2755</v>
      </c>
      <c r="C2810" s="53"/>
      <c r="D2810" s="54"/>
      <c r="E2810" s="53"/>
      <c r="F2810" s="55"/>
      <c r="G2810" s="53"/>
      <c r="H2810" s="57"/>
      <c r="I2810" s="56"/>
      <c r="J2810" s="56"/>
      <c r="K2810" s="67"/>
      <c r="L2810" s="62">
        <v>2810</v>
      </c>
      <c r="M2810" s="62" t="b">
        <f t="shared" si="43"/>
        <v>1</v>
      </c>
      <c r="N2810" s="63"/>
    </row>
    <row r="2811" spans="1:14" x14ac:dyDescent="0.35">
      <c r="A2811" t="s">
        <v>2745</v>
      </c>
      <c r="B2811" t="s">
        <v>2756</v>
      </c>
      <c r="C2811" s="53"/>
      <c r="D2811" s="54"/>
      <c r="E2811" s="53"/>
      <c r="F2811" s="55"/>
      <c r="G2811" s="53"/>
      <c r="H2811" s="57"/>
      <c r="I2811" s="56"/>
      <c r="J2811" s="56"/>
      <c r="K2811" s="67"/>
      <c r="L2811" s="62">
        <v>2811</v>
      </c>
      <c r="M2811" s="62" t="b">
        <f t="shared" si="43"/>
        <v>1</v>
      </c>
      <c r="N2811" s="63"/>
    </row>
    <row r="2812" spans="1:14" x14ac:dyDescent="0.35">
      <c r="A2812" t="s">
        <v>2745</v>
      </c>
      <c r="B2812" t="s">
        <v>2757</v>
      </c>
      <c r="C2812" s="53"/>
      <c r="D2812" s="54"/>
      <c r="E2812" s="53"/>
      <c r="F2812" s="55"/>
      <c r="G2812" s="53"/>
      <c r="H2812" s="57"/>
      <c r="I2812" s="56"/>
      <c r="J2812" s="56"/>
      <c r="K2812" s="67"/>
      <c r="L2812" s="62">
        <v>2812</v>
      </c>
      <c r="M2812" s="62" t="b">
        <f t="shared" si="43"/>
        <v>1</v>
      </c>
      <c r="N2812" s="63"/>
    </row>
    <row r="2813" spans="1:14" x14ac:dyDescent="0.35">
      <c r="A2813" t="s">
        <v>2745</v>
      </c>
      <c r="B2813" t="s">
        <v>2758</v>
      </c>
      <c r="C2813" s="53"/>
      <c r="D2813" s="54"/>
      <c r="E2813" s="53"/>
      <c r="F2813" s="55"/>
      <c r="G2813" s="53"/>
      <c r="H2813" s="57"/>
      <c r="I2813" s="56"/>
      <c r="J2813" s="56"/>
      <c r="K2813" s="67"/>
      <c r="L2813" s="62">
        <v>2813</v>
      </c>
      <c r="M2813" s="62" t="b">
        <f t="shared" si="43"/>
        <v>1</v>
      </c>
      <c r="N2813" s="63"/>
    </row>
    <row r="2814" spans="1:14" x14ac:dyDescent="0.35">
      <c r="A2814" t="s">
        <v>2745</v>
      </c>
      <c r="B2814" t="s">
        <v>2759</v>
      </c>
      <c r="C2814" s="53"/>
      <c r="D2814" s="54"/>
      <c r="E2814" s="53"/>
      <c r="F2814" s="55"/>
      <c r="G2814" s="53"/>
      <c r="H2814" s="57"/>
      <c r="I2814" s="56"/>
      <c r="J2814" s="56"/>
      <c r="K2814" s="67"/>
      <c r="L2814" s="62">
        <v>2814</v>
      </c>
      <c r="M2814" s="62" t="b">
        <f t="shared" si="43"/>
        <v>1</v>
      </c>
      <c r="N2814" s="63"/>
    </row>
    <row r="2815" spans="1:14" x14ac:dyDescent="0.35">
      <c r="A2815" t="s">
        <v>2745</v>
      </c>
      <c r="B2815" t="s">
        <v>2760</v>
      </c>
      <c r="C2815" s="53"/>
      <c r="D2815" s="54"/>
      <c r="E2815" s="53"/>
      <c r="F2815" s="55"/>
      <c r="G2815" s="53"/>
      <c r="H2815" s="57"/>
      <c r="I2815" s="56"/>
      <c r="J2815" s="56"/>
      <c r="K2815" s="67"/>
      <c r="L2815" s="62">
        <v>2815</v>
      </c>
      <c r="M2815" s="62" t="b">
        <f t="shared" si="43"/>
        <v>1</v>
      </c>
      <c r="N2815" s="63"/>
    </row>
    <row r="2816" spans="1:14" x14ac:dyDescent="0.35">
      <c r="A2816" t="s">
        <v>2745</v>
      </c>
      <c r="B2816" t="s">
        <v>2761</v>
      </c>
      <c r="C2816" s="53"/>
      <c r="D2816" s="54"/>
      <c r="E2816" s="53"/>
      <c r="F2816" s="55"/>
      <c r="G2816" s="53"/>
      <c r="H2816" s="57"/>
      <c r="I2816" s="56"/>
      <c r="J2816" s="56"/>
      <c r="K2816" s="67"/>
      <c r="L2816" s="62">
        <v>2816</v>
      </c>
      <c r="M2816" s="62" t="b">
        <f t="shared" si="43"/>
        <v>1</v>
      </c>
      <c r="N2816" s="63"/>
    </row>
    <row r="2817" spans="1:14" x14ac:dyDescent="0.35">
      <c r="A2817" t="s">
        <v>2745</v>
      </c>
      <c r="B2817" t="s">
        <v>2762</v>
      </c>
      <c r="C2817" s="53"/>
      <c r="D2817" s="54"/>
      <c r="E2817" s="53"/>
      <c r="F2817" s="55"/>
      <c r="G2817" s="53"/>
      <c r="H2817" s="57"/>
      <c r="I2817" s="56"/>
      <c r="J2817" s="56"/>
      <c r="K2817" s="67"/>
      <c r="L2817" s="62">
        <v>2817</v>
      </c>
      <c r="M2817" s="62" t="b">
        <f t="shared" si="43"/>
        <v>1</v>
      </c>
      <c r="N2817" s="63"/>
    </row>
    <row r="2818" spans="1:14" x14ac:dyDescent="0.35">
      <c r="A2818" t="s">
        <v>2745</v>
      </c>
      <c r="B2818" t="s">
        <v>2763</v>
      </c>
      <c r="C2818" s="53"/>
      <c r="D2818" s="54"/>
      <c r="E2818" s="53"/>
      <c r="F2818" s="55"/>
      <c r="G2818" s="53"/>
      <c r="H2818" s="57"/>
      <c r="I2818" s="56"/>
      <c r="J2818" s="56"/>
      <c r="K2818" s="67"/>
      <c r="L2818" s="62">
        <v>2818</v>
      </c>
      <c r="M2818" s="62" t="b">
        <f t="shared" si="43"/>
        <v>1</v>
      </c>
      <c r="N2818" s="63"/>
    </row>
    <row r="2819" spans="1:14" x14ac:dyDescent="0.35">
      <c r="A2819" t="s">
        <v>2745</v>
      </c>
      <c r="B2819" t="s">
        <v>2764</v>
      </c>
      <c r="C2819" s="53"/>
      <c r="D2819" s="54"/>
      <c r="E2819" s="53"/>
      <c r="F2819" s="55"/>
      <c r="G2819" s="53"/>
      <c r="H2819" s="57"/>
      <c r="I2819" s="56"/>
      <c r="J2819" s="56"/>
      <c r="K2819" s="67"/>
      <c r="L2819" s="62">
        <v>2819</v>
      </c>
      <c r="M2819" s="62" t="b">
        <f t="shared" ref="M2819:M2882" si="44" xml:space="preserve"> IF(AND(TRUE), TRUE, FALSE)</f>
        <v>1</v>
      </c>
      <c r="N2819" s="63"/>
    </row>
    <row r="2820" spans="1:14" x14ac:dyDescent="0.35">
      <c r="A2820" t="s">
        <v>2745</v>
      </c>
      <c r="B2820" t="s">
        <v>2765</v>
      </c>
      <c r="C2820" s="53"/>
      <c r="D2820" s="54"/>
      <c r="E2820" s="53"/>
      <c r="F2820" s="55"/>
      <c r="G2820" s="53"/>
      <c r="H2820" s="57"/>
      <c r="I2820" s="56"/>
      <c r="J2820" s="56"/>
      <c r="K2820" s="67"/>
      <c r="L2820" s="62">
        <v>2820</v>
      </c>
      <c r="M2820" s="62" t="b">
        <f t="shared" si="44"/>
        <v>1</v>
      </c>
      <c r="N2820" s="63"/>
    </row>
    <row r="2821" spans="1:14" x14ac:dyDescent="0.35">
      <c r="A2821" t="s">
        <v>2745</v>
      </c>
      <c r="B2821" t="s">
        <v>2766</v>
      </c>
      <c r="C2821" s="53"/>
      <c r="D2821" s="54"/>
      <c r="E2821" s="53"/>
      <c r="F2821" s="55"/>
      <c r="G2821" s="53"/>
      <c r="H2821" s="57"/>
      <c r="I2821" s="56"/>
      <c r="J2821" s="56"/>
      <c r="K2821" s="67"/>
      <c r="L2821" s="62">
        <v>2821</v>
      </c>
      <c r="M2821" s="62" t="b">
        <f t="shared" si="44"/>
        <v>1</v>
      </c>
      <c r="N2821" s="63"/>
    </row>
    <row r="2822" spans="1:14" x14ac:dyDescent="0.35">
      <c r="A2822" t="s">
        <v>2745</v>
      </c>
      <c r="B2822" t="s">
        <v>2767</v>
      </c>
      <c r="C2822" s="53"/>
      <c r="D2822" s="54"/>
      <c r="E2822" s="53"/>
      <c r="F2822" s="55"/>
      <c r="G2822" s="53"/>
      <c r="H2822" s="57"/>
      <c r="I2822" s="56"/>
      <c r="J2822" s="56"/>
      <c r="K2822" s="67"/>
      <c r="L2822" s="62">
        <v>2822</v>
      </c>
      <c r="M2822" s="62" t="b">
        <f t="shared" si="44"/>
        <v>1</v>
      </c>
      <c r="N2822" s="63"/>
    </row>
    <row r="2823" spans="1:14" x14ac:dyDescent="0.35">
      <c r="A2823" t="s">
        <v>2745</v>
      </c>
      <c r="B2823" t="s">
        <v>2768</v>
      </c>
      <c r="C2823" s="53"/>
      <c r="D2823" s="54"/>
      <c r="E2823" s="53"/>
      <c r="F2823" s="55"/>
      <c r="G2823" s="53"/>
      <c r="H2823" s="57"/>
      <c r="I2823" s="56"/>
      <c r="J2823" s="56"/>
      <c r="K2823" s="67"/>
      <c r="L2823" s="62">
        <v>2823</v>
      </c>
      <c r="M2823" s="62" t="b">
        <f t="shared" si="44"/>
        <v>1</v>
      </c>
      <c r="N2823" s="63"/>
    </row>
    <row r="2824" spans="1:14" x14ac:dyDescent="0.35">
      <c r="A2824" t="s">
        <v>2745</v>
      </c>
      <c r="B2824" t="s">
        <v>2769</v>
      </c>
      <c r="C2824" s="53"/>
      <c r="D2824" s="54"/>
      <c r="E2824" s="53"/>
      <c r="F2824" s="55"/>
      <c r="G2824" s="53"/>
      <c r="H2824" s="57"/>
      <c r="I2824" s="56"/>
      <c r="J2824" s="56"/>
      <c r="K2824" s="67"/>
      <c r="L2824" s="62">
        <v>2824</v>
      </c>
      <c r="M2824" s="62" t="b">
        <f t="shared" si="44"/>
        <v>1</v>
      </c>
      <c r="N2824" s="63"/>
    </row>
    <row r="2825" spans="1:14" x14ac:dyDescent="0.35">
      <c r="A2825" t="s">
        <v>2745</v>
      </c>
      <c r="B2825" t="s">
        <v>2770</v>
      </c>
      <c r="C2825" s="53"/>
      <c r="D2825" s="54"/>
      <c r="E2825" s="53"/>
      <c r="F2825" s="55"/>
      <c r="G2825" s="53"/>
      <c r="H2825" s="57"/>
      <c r="I2825" s="56"/>
      <c r="J2825" s="56"/>
      <c r="K2825" s="67"/>
      <c r="L2825" s="62">
        <v>2825</v>
      </c>
      <c r="M2825" s="62" t="b">
        <f t="shared" si="44"/>
        <v>1</v>
      </c>
      <c r="N2825" s="63"/>
    </row>
    <row r="2826" spans="1:14" x14ac:dyDescent="0.35">
      <c r="A2826" t="s">
        <v>2745</v>
      </c>
      <c r="B2826" t="s">
        <v>2771</v>
      </c>
      <c r="C2826" s="53"/>
      <c r="D2826" s="54"/>
      <c r="E2826" s="53"/>
      <c r="F2826" s="55"/>
      <c r="G2826" s="53"/>
      <c r="H2826" s="57"/>
      <c r="I2826" s="56"/>
      <c r="J2826" s="56"/>
      <c r="K2826" s="67"/>
      <c r="L2826" s="62">
        <v>2826</v>
      </c>
      <c r="M2826" s="62" t="b">
        <f t="shared" si="44"/>
        <v>1</v>
      </c>
      <c r="N2826" s="63"/>
    </row>
    <row r="2827" spans="1:14" x14ac:dyDescent="0.35">
      <c r="A2827" t="s">
        <v>2745</v>
      </c>
      <c r="B2827" t="s">
        <v>2772</v>
      </c>
      <c r="C2827" s="53"/>
      <c r="D2827" s="54"/>
      <c r="E2827" s="53"/>
      <c r="F2827" s="55"/>
      <c r="G2827" s="53"/>
      <c r="H2827" s="57"/>
      <c r="I2827" s="56"/>
      <c r="J2827" s="56"/>
      <c r="K2827" s="67"/>
      <c r="L2827" s="62">
        <v>2827</v>
      </c>
      <c r="M2827" s="62" t="b">
        <f t="shared" si="44"/>
        <v>1</v>
      </c>
      <c r="N2827" s="63"/>
    </row>
    <row r="2828" spans="1:14" x14ac:dyDescent="0.35">
      <c r="A2828" t="s">
        <v>2745</v>
      </c>
      <c r="B2828" t="s">
        <v>2773</v>
      </c>
      <c r="C2828" s="53"/>
      <c r="D2828" s="54"/>
      <c r="E2828" s="53"/>
      <c r="F2828" s="55"/>
      <c r="G2828" s="53"/>
      <c r="H2828" s="57"/>
      <c r="I2828" s="56"/>
      <c r="J2828" s="56"/>
      <c r="K2828" s="67"/>
      <c r="L2828" s="62">
        <v>2828</v>
      </c>
      <c r="M2828" s="62" t="b">
        <f t="shared" si="44"/>
        <v>1</v>
      </c>
      <c r="N2828" s="63"/>
    </row>
    <row r="2829" spans="1:14" x14ac:dyDescent="0.35">
      <c r="A2829" t="s">
        <v>2745</v>
      </c>
      <c r="B2829" t="s">
        <v>2774</v>
      </c>
      <c r="C2829" s="53"/>
      <c r="D2829" s="54"/>
      <c r="E2829" s="53"/>
      <c r="F2829" s="55"/>
      <c r="G2829" s="53"/>
      <c r="H2829" s="57"/>
      <c r="I2829" s="56"/>
      <c r="J2829" s="56"/>
      <c r="K2829" s="67"/>
      <c r="L2829" s="62">
        <v>2829</v>
      </c>
      <c r="M2829" s="62" t="b">
        <f t="shared" si="44"/>
        <v>1</v>
      </c>
      <c r="N2829" s="63"/>
    </row>
    <row r="2830" spans="1:14" x14ac:dyDescent="0.35">
      <c r="A2830" t="s">
        <v>2745</v>
      </c>
      <c r="B2830" t="s">
        <v>2775</v>
      </c>
      <c r="C2830" s="53"/>
      <c r="D2830" s="54"/>
      <c r="E2830" s="53"/>
      <c r="F2830" s="55"/>
      <c r="G2830" s="53"/>
      <c r="H2830" s="57"/>
      <c r="I2830" s="56"/>
      <c r="J2830" s="56"/>
      <c r="K2830" s="67"/>
      <c r="L2830" s="62">
        <v>2830</v>
      </c>
      <c r="M2830" s="62" t="b">
        <f t="shared" si="44"/>
        <v>1</v>
      </c>
      <c r="N2830" s="63"/>
    </row>
    <row r="2831" spans="1:14" x14ac:dyDescent="0.35">
      <c r="A2831" t="s">
        <v>2745</v>
      </c>
      <c r="B2831" t="s">
        <v>2776</v>
      </c>
      <c r="C2831" s="53"/>
      <c r="D2831" s="54"/>
      <c r="E2831" s="53"/>
      <c r="F2831" s="55"/>
      <c r="G2831" s="53"/>
      <c r="H2831" s="57"/>
      <c r="I2831" s="56"/>
      <c r="J2831" s="56"/>
      <c r="K2831" s="67"/>
      <c r="L2831" s="62">
        <v>2831</v>
      </c>
      <c r="M2831" s="62" t="b">
        <f t="shared" si="44"/>
        <v>1</v>
      </c>
      <c r="N2831" s="63"/>
    </row>
    <row r="2832" spans="1:14" x14ac:dyDescent="0.35">
      <c r="A2832" t="s">
        <v>2745</v>
      </c>
      <c r="B2832" t="s">
        <v>2777</v>
      </c>
      <c r="C2832" s="53"/>
      <c r="D2832" s="54"/>
      <c r="E2832" s="53"/>
      <c r="F2832" s="55"/>
      <c r="G2832" s="53"/>
      <c r="H2832" s="57"/>
      <c r="I2832" s="56"/>
      <c r="J2832" s="56"/>
      <c r="K2832" s="67"/>
      <c r="L2832" s="62">
        <v>2832</v>
      </c>
      <c r="M2832" s="62" t="b">
        <f t="shared" si="44"/>
        <v>1</v>
      </c>
      <c r="N2832" s="63"/>
    </row>
    <row r="2833" spans="1:14" x14ac:dyDescent="0.35">
      <c r="A2833" t="s">
        <v>2745</v>
      </c>
      <c r="B2833" t="s">
        <v>2778</v>
      </c>
      <c r="C2833" s="53"/>
      <c r="D2833" s="54"/>
      <c r="E2833" s="53"/>
      <c r="F2833" s="55"/>
      <c r="G2833" s="53"/>
      <c r="H2833" s="57"/>
      <c r="I2833" s="56"/>
      <c r="J2833" s="56"/>
      <c r="K2833" s="67"/>
      <c r="L2833" s="62">
        <v>2833</v>
      </c>
      <c r="M2833" s="62" t="b">
        <f t="shared" si="44"/>
        <v>1</v>
      </c>
      <c r="N2833" s="63"/>
    </row>
    <row r="2834" spans="1:14" x14ac:dyDescent="0.35">
      <c r="A2834" t="s">
        <v>2745</v>
      </c>
      <c r="B2834" t="s">
        <v>2779</v>
      </c>
      <c r="C2834" s="53"/>
      <c r="D2834" s="54"/>
      <c r="E2834" s="53"/>
      <c r="F2834" s="55"/>
      <c r="G2834" s="53"/>
      <c r="H2834" s="57"/>
      <c r="I2834" s="56"/>
      <c r="J2834" s="56"/>
      <c r="K2834" s="67"/>
      <c r="L2834" s="62">
        <v>2834</v>
      </c>
      <c r="M2834" s="62" t="b">
        <f t="shared" si="44"/>
        <v>1</v>
      </c>
      <c r="N2834" s="63"/>
    </row>
    <row r="2835" spans="1:14" x14ac:dyDescent="0.35">
      <c r="A2835" t="s">
        <v>2745</v>
      </c>
      <c r="B2835" t="s">
        <v>2780</v>
      </c>
      <c r="C2835" s="53"/>
      <c r="D2835" s="54"/>
      <c r="E2835" s="53"/>
      <c r="F2835" s="55"/>
      <c r="G2835" s="53"/>
      <c r="H2835" s="57"/>
      <c r="I2835" s="56"/>
      <c r="J2835" s="56"/>
      <c r="K2835" s="67"/>
      <c r="L2835" s="62">
        <v>2835</v>
      </c>
      <c r="M2835" s="62" t="b">
        <f t="shared" si="44"/>
        <v>1</v>
      </c>
      <c r="N2835" s="63"/>
    </row>
    <row r="2836" spans="1:14" x14ac:dyDescent="0.35">
      <c r="A2836" t="s">
        <v>2745</v>
      </c>
      <c r="B2836" t="s">
        <v>2781</v>
      </c>
      <c r="C2836" s="53"/>
      <c r="D2836" s="54"/>
      <c r="E2836" s="53"/>
      <c r="F2836" s="55"/>
      <c r="G2836" s="53"/>
      <c r="H2836" s="57"/>
      <c r="I2836" s="56"/>
      <c r="J2836" s="56"/>
      <c r="K2836" s="67"/>
      <c r="L2836" s="62">
        <v>2836</v>
      </c>
      <c r="M2836" s="62" t="b">
        <f t="shared" si="44"/>
        <v>1</v>
      </c>
      <c r="N2836" s="63"/>
    </row>
    <row r="2837" spans="1:14" x14ac:dyDescent="0.35">
      <c r="A2837" t="s">
        <v>2745</v>
      </c>
      <c r="B2837" t="s">
        <v>2782</v>
      </c>
      <c r="C2837" s="53"/>
      <c r="D2837" s="54"/>
      <c r="E2837" s="53"/>
      <c r="F2837" s="55"/>
      <c r="G2837" s="53"/>
      <c r="H2837" s="57"/>
      <c r="I2837" s="56"/>
      <c r="J2837" s="56"/>
      <c r="K2837" s="67"/>
      <c r="L2837" s="62">
        <v>2837</v>
      </c>
      <c r="M2837" s="62" t="b">
        <f t="shared" si="44"/>
        <v>1</v>
      </c>
      <c r="N2837" s="63"/>
    </row>
    <row r="2838" spans="1:14" x14ac:dyDescent="0.35">
      <c r="A2838" t="s">
        <v>2745</v>
      </c>
      <c r="B2838" t="s">
        <v>2783</v>
      </c>
      <c r="C2838" s="53"/>
      <c r="D2838" s="54"/>
      <c r="E2838" s="53"/>
      <c r="F2838" s="55"/>
      <c r="G2838" s="53"/>
      <c r="H2838" s="57"/>
      <c r="I2838" s="56"/>
      <c r="J2838" s="56"/>
      <c r="K2838" s="67"/>
      <c r="L2838" s="62">
        <v>2838</v>
      </c>
      <c r="M2838" s="62" t="b">
        <f t="shared" si="44"/>
        <v>1</v>
      </c>
      <c r="N2838" s="63"/>
    </row>
    <row r="2839" spans="1:14" x14ac:dyDescent="0.35">
      <c r="A2839" t="s">
        <v>2745</v>
      </c>
      <c r="B2839" t="s">
        <v>2784</v>
      </c>
      <c r="C2839" s="53"/>
      <c r="D2839" s="54"/>
      <c r="E2839" s="53"/>
      <c r="F2839" s="55"/>
      <c r="G2839" s="53"/>
      <c r="H2839" s="57"/>
      <c r="I2839" s="56"/>
      <c r="J2839" s="56"/>
      <c r="K2839" s="67"/>
      <c r="L2839" s="62">
        <v>2839</v>
      </c>
      <c r="M2839" s="62" t="b">
        <f t="shared" si="44"/>
        <v>1</v>
      </c>
      <c r="N2839" s="63"/>
    </row>
    <row r="2840" spans="1:14" x14ac:dyDescent="0.35">
      <c r="A2840" t="s">
        <v>2745</v>
      </c>
      <c r="B2840" t="s">
        <v>2785</v>
      </c>
      <c r="C2840" s="53"/>
      <c r="D2840" s="54"/>
      <c r="E2840" s="53"/>
      <c r="F2840" s="55"/>
      <c r="G2840" s="53"/>
      <c r="H2840" s="57"/>
      <c r="I2840" s="56"/>
      <c r="J2840" s="56"/>
      <c r="K2840" s="67"/>
      <c r="L2840" s="62">
        <v>2840</v>
      </c>
      <c r="M2840" s="62" t="b">
        <f t="shared" si="44"/>
        <v>1</v>
      </c>
      <c r="N2840" s="63"/>
    </row>
    <row r="2841" spans="1:14" x14ac:dyDescent="0.35">
      <c r="A2841" t="s">
        <v>2745</v>
      </c>
      <c r="B2841" t="s">
        <v>2786</v>
      </c>
      <c r="C2841" s="53"/>
      <c r="D2841" s="54"/>
      <c r="E2841" s="53"/>
      <c r="F2841" s="55"/>
      <c r="G2841" s="53"/>
      <c r="H2841" s="57"/>
      <c r="I2841" s="56"/>
      <c r="J2841" s="56"/>
      <c r="K2841" s="67"/>
      <c r="L2841" s="62">
        <v>2841</v>
      </c>
      <c r="M2841" s="62" t="b">
        <f t="shared" si="44"/>
        <v>1</v>
      </c>
      <c r="N2841" s="63"/>
    </row>
    <row r="2842" spans="1:14" x14ac:dyDescent="0.35">
      <c r="A2842" t="s">
        <v>2745</v>
      </c>
      <c r="B2842" t="s">
        <v>2787</v>
      </c>
      <c r="C2842" s="53"/>
      <c r="D2842" s="54"/>
      <c r="E2842" s="53"/>
      <c r="F2842" s="55"/>
      <c r="G2842" s="53"/>
      <c r="H2842" s="57"/>
      <c r="I2842" s="56"/>
      <c r="J2842" s="56"/>
      <c r="K2842" s="67"/>
      <c r="L2842" s="62">
        <v>2842</v>
      </c>
      <c r="M2842" s="62" t="b">
        <f t="shared" si="44"/>
        <v>1</v>
      </c>
      <c r="N2842" s="63"/>
    </row>
    <row r="2843" spans="1:14" x14ac:dyDescent="0.35">
      <c r="A2843" t="s">
        <v>2745</v>
      </c>
      <c r="B2843" t="s">
        <v>2788</v>
      </c>
      <c r="C2843" s="53"/>
      <c r="D2843" s="54"/>
      <c r="E2843" s="53"/>
      <c r="F2843" s="55"/>
      <c r="G2843" s="53"/>
      <c r="H2843" s="57"/>
      <c r="I2843" s="56"/>
      <c r="J2843" s="56"/>
      <c r="K2843" s="67"/>
      <c r="L2843" s="62">
        <v>2843</v>
      </c>
      <c r="M2843" s="62" t="b">
        <f t="shared" si="44"/>
        <v>1</v>
      </c>
      <c r="N2843" s="63"/>
    </row>
    <row r="2844" spans="1:14" x14ac:dyDescent="0.35">
      <c r="A2844" t="s">
        <v>2745</v>
      </c>
      <c r="B2844" t="s">
        <v>2789</v>
      </c>
      <c r="C2844" s="53"/>
      <c r="D2844" s="54"/>
      <c r="E2844" s="53"/>
      <c r="F2844" s="55"/>
      <c r="G2844" s="53"/>
      <c r="H2844" s="57"/>
      <c r="I2844" s="56"/>
      <c r="J2844" s="56"/>
      <c r="K2844" s="67"/>
      <c r="L2844" s="62">
        <v>2844</v>
      </c>
      <c r="M2844" s="62" t="b">
        <f t="shared" si="44"/>
        <v>1</v>
      </c>
      <c r="N2844" s="63"/>
    </row>
    <row r="2845" spans="1:14" x14ac:dyDescent="0.35">
      <c r="A2845" t="s">
        <v>2745</v>
      </c>
      <c r="B2845" t="s">
        <v>2790</v>
      </c>
      <c r="C2845" s="53"/>
      <c r="D2845" s="54"/>
      <c r="E2845" s="53"/>
      <c r="F2845" s="55"/>
      <c r="G2845" s="53"/>
      <c r="H2845" s="57"/>
      <c r="I2845" s="56"/>
      <c r="J2845" s="56"/>
      <c r="K2845" s="67"/>
      <c r="L2845" s="62">
        <v>2845</v>
      </c>
      <c r="M2845" s="62" t="b">
        <f t="shared" si="44"/>
        <v>1</v>
      </c>
      <c r="N2845" s="63"/>
    </row>
    <row r="2846" spans="1:14" x14ac:dyDescent="0.35">
      <c r="A2846" t="s">
        <v>2745</v>
      </c>
      <c r="B2846" t="s">
        <v>2791</v>
      </c>
      <c r="C2846" s="53"/>
      <c r="D2846" s="54"/>
      <c r="E2846" s="53"/>
      <c r="F2846" s="55"/>
      <c r="G2846" s="53"/>
      <c r="H2846" s="57"/>
      <c r="I2846" s="56"/>
      <c r="J2846" s="56"/>
      <c r="K2846" s="67"/>
      <c r="L2846" s="62">
        <v>2846</v>
      </c>
      <c r="M2846" s="62" t="b">
        <f t="shared" si="44"/>
        <v>1</v>
      </c>
      <c r="N2846" s="63"/>
    </row>
    <row r="2847" spans="1:14" x14ac:dyDescent="0.35">
      <c r="A2847" t="s">
        <v>2745</v>
      </c>
      <c r="B2847" t="s">
        <v>2792</v>
      </c>
      <c r="C2847" s="53"/>
      <c r="D2847" s="54"/>
      <c r="E2847" s="53"/>
      <c r="F2847" s="55"/>
      <c r="G2847" s="53"/>
      <c r="H2847" s="57"/>
      <c r="I2847" s="56"/>
      <c r="J2847" s="56"/>
      <c r="K2847" s="67"/>
      <c r="L2847" s="62">
        <v>2847</v>
      </c>
      <c r="M2847" s="62" t="b">
        <f t="shared" si="44"/>
        <v>1</v>
      </c>
      <c r="N2847" s="63"/>
    </row>
    <row r="2848" spans="1:14" x14ac:dyDescent="0.35">
      <c r="A2848" t="s">
        <v>2745</v>
      </c>
      <c r="B2848" t="s">
        <v>2793</v>
      </c>
      <c r="C2848" s="53"/>
      <c r="D2848" s="54"/>
      <c r="E2848" s="53"/>
      <c r="F2848" s="55"/>
      <c r="G2848" s="53"/>
      <c r="H2848" s="57"/>
      <c r="I2848" s="56"/>
      <c r="J2848" s="56"/>
      <c r="K2848" s="67"/>
      <c r="L2848" s="62">
        <v>2848</v>
      </c>
      <c r="M2848" s="62" t="b">
        <f t="shared" si="44"/>
        <v>1</v>
      </c>
      <c r="N2848" s="63"/>
    </row>
    <row r="2849" spans="1:14" x14ac:dyDescent="0.35">
      <c r="A2849" t="s">
        <v>2745</v>
      </c>
      <c r="B2849" t="s">
        <v>2794</v>
      </c>
      <c r="C2849" s="53"/>
      <c r="D2849" s="54"/>
      <c r="E2849" s="53"/>
      <c r="F2849" s="55"/>
      <c r="G2849" s="53"/>
      <c r="H2849" s="57"/>
      <c r="I2849" s="56"/>
      <c r="J2849" s="56"/>
      <c r="K2849" s="67"/>
      <c r="L2849" s="62">
        <v>2849</v>
      </c>
      <c r="M2849" s="62" t="b">
        <f t="shared" si="44"/>
        <v>1</v>
      </c>
      <c r="N2849" s="63"/>
    </row>
    <row r="2850" spans="1:14" x14ac:dyDescent="0.35">
      <c r="A2850" t="s">
        <v>2745</v>
      </c>
      <c r="B2850" t="s">
        <v>2795</v>
      </c>
      <c r="C2850" s="53"/>
      <c r="D2850" s="54"/>
      <c r="E2850" s="53"/>
      <c r="F2850" s="55"/>
      <c r="G2850" s="53"/>
      <c r="H2850" s="57"/>
      <c r="I2850" s="56"/>
      <c r="J2850" s="56"/>
      <c r="K2850" s="67"/>
      <c r="L2850" s="62">
        <v>2850</v>
      </c>
      <c r="M2850" s="62" t="b">
        <f t="shared" si="44"/>
        <v>1</v>
      </c>
      <c r="N2850" s="63"/>
    </row>
    <row r="2851" spans="1:14" x14ac:dyDescent="0.35">
      <c r="A2851" t="s">
        <v>2796</v>
      </c>
      <c r="B2851" t="s">
        <v>2797</v>
      </c>
      <c r="C2851" s="53"/>
      <c r="D2851" s="54"/>
      <c r="E2851" s="53"/>
      <c r="F2851" s="55"/>
      <c r="G2851" s="53"/>
      <c r="H2851" s="57"/>
      <c r="I2851" s="56"/>
      <c r="J2851" s="56"/>
      <c r="K2851" s="67"/>
      <c r="L2851" s="62">
        <v>2851</v>
      </c>
      <c r="M2851" s="62" t="b">
        <f t="shared" si="44"/>
        <v>1</v>
      </c>
      <c r="N2851" s="63"/>
    </row>
    <row r="2852" spans="1:14" x14ac:dyDescent="0.35">
      <c r="A2852" t="s">
        <v>2796</v>
      </c>
      <c r="B2852" t="s">
        <v>259</v>
      </c>
      <c r="C2852" s="53"/>
      <c r="D2852" s="54"/>
      <c r="E2852" s="53"/>
      <c r="F2852" s="55"/>
      <c r="G2852" s="53"/>
      <c r="H2852" s="57"/>
      <c r="I2852" s="56"/>
      <c r="J2852" s="56"/>
      <c r="K2852" s="67"/>
      <c r="L2852" s="62">
        <v>2852</v>
      </c>
      <c r="M2852" s="62" t="b">
        <f t="shared" si="44"/>
        <v>1</v>
      </c>
      <c r="N2852" s="63"/>
    </row>
    <row r="2853" spans="1:14" x14ac:dyDescent="0.35">
      <c r="A2853" t="s">
        <v>2796</v>
      </c>
      <c r="B2853" t="s">
        <v>259</v>
      </c>
      <c r="C2853" s="53"/>
      <c r="D2853" s="54"/>
      <c r="E2853" s="53"/>
      <c r="F2853" s="55"/>
      <c r="G2853" s="53"/>
      <c r="H2853" s="57"/>
      <c r="I2853" s="56"/>
      <c r="J2853" s="56"/>
      <c r="K2853" s="67"/>
      <c r="L2853" s="62">
        <v>2853</v>
      </c>
      <c r="M2853" s="62" t="b">
        <f t="shared" si="44"/>
        <v>1</v>
      </c>
      <c r="N2853" s="63"/>
    </row>
    <row r="2854" spans="1:14" x14ac:dyDescent="0.35">
      <c r="A2854" t="s">
        <v>2740</v>
      </c>
      <c r="B2854" t="s">
        <v>1172</v>
      </c>
      <c r="C2854" s="53"/>
      <c r="D2854" s="54"/>
      <c r="E2854" s="53"/>
      <c r="F2854" s="55"/>
      <c r="G2854" s="53"/>
      <c r="H2854" s="57"/>
      <c r="I2854" s="56"/>
      <c r="J2854" s="56"/>
      <c r="K2854" s="67"/>
      <c r="L2854" s="62">
        <v>2854</v>
      </c>
      <c r="M2854" s="62" t="b">
        <f t="shared" si="44"/>
        <v>1</v>
      </c>
      <c r="N2854" s="63"/>
    </row>
    <row r="2855" spans="1:14" x14ac:dyDescent="0.35">
      <c r="A2855" t="s">
        <v>2740</v>
      </c>
      <c r="B2855" t="s">
        <v>2179</v>
      </c>
      <c r="C2855" s="53"/>
      <c r="D2855" s="54"/>
      <c r="E2855" s="53"/>
      <c r="F2855" s="55"/>
      <c r="G2855" s="53"/>
      <c r="H2855" s="57"/>
      <c r="I2855" s="56"/>
      <c r="J2855" s="56"/>
      <c r="K2855" s="67"/>
      <c r="L2855" s="62">
        <v>2855</v>
      </c>
      <c r="M2855" s="62" t="b">
        <f t="shared" si="44"/>
        <v>1</v>
      </c>
      <c r="N2855" s="63"/>
    </row>
    <row r="2856" spans="1:14" x14ac:dyDescent="0.35">
      <c r="A2856" t="s">
        <v>1944</v>
      </c>
      <c r="B2856" t="s">
        <v>2798</v>
      </c>
      <c r="C2856" s="53"/>
      <c r="D2856" s="54"/>
      <c r="E2856" s="53"/>
      <c r="F2856" s="55"/>
      <c r="G2856" s="53"/>
      <c r="H2856" s="57"/>
      <c r="I2856" s="56"/>
      <c r="J2856" s="56"/>
      <c r="K2856" s="67"/>
      <c r="L2856" s="62">
        <v>2856</v>
      </c>
      <c r="M2856" s="62" t="b">
        <f t="shared" si="44"/>
        <v>1</v>
      </c>
      <c r="N2856" s="63"/>
    </row>
    <row r="2857" spans="1:14" x14ac:dyDescent="0.35">
      <c r="A2857" t="s">
        <v>2740</v>
      </c>
      <c r="B2857" t="s">
        <v>2799</v>
      </c>
      <c r="C2857" s="53"/>
      <c r="D2857" s="54"/>
      <c r="E2857" s="53"/>
      <c r="F2857" s="55"/>
      <c r="G2857" s="53"/>
      <c r="H2857" s="57"/>
      <c r="I2857" s="56"/>
      <c r="J2857" s="56"/>
      <c r="K2857" s="67"/>
      <c r="L2857" s="62">
        <v>2857</v>
      </c>
      <c r="M2857" s="62" t="b">
        <f t="shared" si="44"/>
        <v>1</v>
      </c>
      <c r="N2857" s="63"/>
    </row>
    <row r="2858" spans="1:14" x14ac:dyDescent="0.35">
      <c r="A2858" t="s">
        <v>2800</v>
      </c>
      <c r="B2858" t="s">
        <v>2801</v>
      </c>
      <c r="C2858" s="53"/>
      <c r="D2858" s="54"/>
      <c r="E2858" s="53"/>
      <c r="F2858" s="55"/>
      <c r="G2858" s="53"/>
      <c r="H2858" s="57"/>
      <c r="I2858" s="56"/>
      <c r="J2858" s="56"/>
      <c r="K2858" s="67"/>
      <c r="L2858" s="62">
        <v>2858</v>
      </c>
      <c r="M2858" s="62" t="b">
        <f t="shared" si="44"/>
        <v>1</v>
      </c>
      <c r="N2858" s="63"/>
    </row>
    <row r="2859" spans="1:14" x14ac:dyDescent="0.35">
      <c r="A2859" t="s">
        <v>2743</v>
      </c>
      <c r="B2859" t="s">
        <v>1513</v>
      </c>
      <c r="C2859" s="53"/>
      <c r="D2859" s="54"/>
      <c r="E2859" s="53"/>
      <c r="F2859" s="55"/>
      <c r="G2859" s="53"/>
      <c r="H2859" s="57"/>
      <c r="I2859" s="56"/>
      <c r="J2859" s="56"/>
      <c r="K2859" s="67"/>
      <c r="L2859" s="62">
        <v>2859</v>
      </c>
      <c r="M2859" s="62" t="b">
        <f t="shared" si="44"/>
        <v>1</v>
      </c>
      <c r="N2859" s="63"/>
    </row>
    <row r="2860" spans="1:14" x14ac:dyDescent="0.35">
      <c r="A2860" t="s">
        <v>2743</v>
      </c>
      <c r="B2860" t="s">
        <v>294</v>
      </c>
      <c r="C2860" s="53"/>
      <c r="D2860" s="54"/>
      <c r="E2860" s="53"/>
      <c r="F2860" s="55"/>
      <c r="G2860" s="53"/>
      <c r="H2860" s="57"/>
      <c r="I2860" s="56"/>
      <c r="J2860" s="56"/>
      <c r="K2860" s="67"/>
      <c r="L2860" s="62">
        <v>2860</v>
      </c>
      <c r="M2860" s="62" t="b">
        <f t="shared" si="44"/>
        <v>1</v>
      </c>
      <c r="N2860" s="63"/>
    </row>
    <row r="2861" spans="1:14" x14ac:dyDescent="0.35">
      <c r="A2861" t="s">
        <v>2802</v>
      </c>
      <c r="B2861" t="s">
        <v>2803</v>
      </c>
      <c r="C2861" s="53"/>
      <c r="D2861" s="54"/>
      <c r="E2861" s="53"/>
      <c r="F2861" s="55"/>
      <c r="G2861" s="53"/>
      <c r="H2861" s="57"/>
      <c r="I2861" s="56"/>
      <c r="J2861" s="56"/>
      <c r="K2861" s="67"/>
      <c r="L2861" s="62">
        <v>2861</v>
      </c>
      <c r="M2861" s="62" t="b">
        <f t="shared" si="44"/>
        <v>1</v>
      </c>
      <c r="N2861" s="63"/>
    </row>
    <row r="2862" spans="1:14" x14ac:dyDescent="0.35">
      <c r="A2862" t="s">
        <v>2802</v>
      </c>
      <c r="B2862" t="s">
        <v>1091</v>
      </c>
      <c r="C2862" s="53"/>
      <c r="D2862" s="54"/>
      <c r="E2862" s="53"/>
      <c r="F2862" s="55"/>
      <c r="G2862" s="53"/>
      <c r="H2862" s="57"/>
      <c r="I2862" s="56"/>
      <c r="J2862" s="56"/>
      <c r="K2862" s="67"/>
      <c r="L2862" s="62">
        <v>2862</v>
      </c>
      <c r="M2862" s="62" t="b">
        <f t="shared" si="44"/>
        <v>1</v>
      </c>
      <c r="N2862" s="63"/>
    </row>
    <row r="2863" spans="1:14" x14ac:dyDescent="0.35">
      <c r="A2863" t="s">
        <v>2802</v>
      </c>
      <c r="B2863" t="s">
        <v>2804</v>
      </c>
      <c r="C2863" s="53"/>
      <c r="D2863" s="54"/>
      <c r="E2863" s="53"/>
      <c r="F2863" s="55"/>
      <c r="G2863" s="53"/>
      <c r="H2863" s="57"/>
      <c r="I2863" s="56"/>
      <c r="J2863" s="56"/>
      <c r="K2863" s="67"/>
      <c r="L2863" s="62">
        <v>2863</v>
      </c>
      <c r="M2863" s="62" t="b">
        <f t="shared" si="44"/>
        <v>1</v>
      </c>
      <c r="N2863" s="63"/>
    </row>
    <row r="2864" spans="1:14" x14ac:dyDescent="0.35">
      <c r="A2864" t="s">
        <v>640</v>
      </c>
      <c r="B2864" t="s">
        <v>2805</v>
      </c>
      <c r="C2864" s="53"/>
      <c r="D2864" s="54"/>
      <c r="E2864" s="53"/>
      <c r="F2864" s="55"/>
      <c r="G2864" s="53"/>
      <c r="H2864" s="57"/>
      <c r="I2864" s="56"/>
      <c r="J2864" s="56"/>
      <c r="K2864" s="67"/>
      <c r="L2864" s="62">
        <v>2864</v>
      </c>
      <c r="M2864" s="62" t="b">
        <f t="shared" si="44"/>
        <v>1</v>
      </c>
      <c r="N2864" s="63"/>
    </row>
    <row r="2865" spans="1:14" x14ac:dyDescent="0.35">
      <c r="A2865" t="s">
        <v>640</v>
      </c>
      <c r="B2865" t="s">
        <v>2806</v>
      </c>
      <c r="C2865" s="53"/>
      <c r="D2865" s="54"/>
      <c r="E2865" s="53"/>
      <c r="F2865" s="55"/>
      <c r="G2865" s="53"/>
      <c r="H2865" s="57"/>
      <c r="I2865" s="56"/>
      <c r="J2865" s="56"/>
      <c r="K2865" s="67"/>
      <c r="L2865" s="62">
        <v>2865</v>
      </c>
      <c r="M2865" s="62" t="b">
        <f t="shared" si="44"/>
        <v>1</v>
      </c>
      <c r="N2865" s="63"/>
    </row>
    <row r="2866" spans="1:14" x14ac:dyDescent="0.35">
      <c r="A2866" t="s">
        <v>2800</v>
      </c>
      <c r="B2866" t="s">
        <v>2801</v>
      </c>
      <c r="C2866" s="53"/>
      <c r="D2866" s="54"/>
      <c r="E2866" s="53"/>
      <c r="F2866" s="55"/>
      <c r="G2866" s="53"/>
      <c r="H2866" s="57"/>
      <c r="I2866" s="56"/>
      <c r="J2866" s="56"/>
      <c r="K2866" s="67"/>
      <c r="L2866" s="62">
        <v>2866</v>
      </c>
      <c r="M2866" s="62" t="b">
        <f t="shared" si="44"/>
        <v>1</v>
      </c>
      <c r="N2866" s="63"/>
    </row>
    <row r="2867" spans="1:14" x14ac:dyDescent="0.35">
      <c r="A2867" t="s">
        <v>2800</v>
      </c>
      <c r="B2867" t="s">
        <v>2801</v>
      </c>
      <c r="C2867" s="53"/>
      <c r="D2867" s="54"/>
      <c r="E2867" s="53"/>
      <c r="F2867" s="55"/>
      <c r="G2867" s="53"/>
      <c r="H2867" s="57"/>
      <c r="I2867" s="56"/>
      <c r="J2867" s="56"/>
      <c r="K2867" s="67"/>
      <c r="L2867" s="62">
        <v>2867</v>
      </c>
      <c r="M2867" s="62" t="b">
        <f t="shared" si="44"/>
        <v>1</v>
      </c>
      <c r="N2867" s="63"/>
    </row>
    <row r="2868" spans="1:14" x14ac:dyDescent="0.35">
      <c r="A2868" t="s">
        <v>2401</v>
      </c>
      <c r="B2868" t="s">
        <v>2807</v>
      </c>
      <c r="C2868" s="53"/>
      <c r="D2868" s="54"/>
      <c r="E2868" s="53"/>
      <c r="F2868" s="55"/>
      <c r="G2868" s="53"/>
      <c r="H2868" s="57"/>
      <c r="I2868" s="56"/>
      <c r="J2868" s="56"/>
      <c r="K2868" s="67"/>
      <c r="L2868" s="62">
        <v>2868</v>
      </c>
      <c r="M2868" s="62" t="b">
        <f t="shared" si="44"/>
        <v>1</v>
      </c>
      <c r="N2868" s="63"/>
    </row>
    <row r="2869" spans="1:14" x14ac:dyDescent="0.35">
      <c r="A2869" t="s">
        <v>2686</v>
      </c>
      <c r="B2869" t="s">
        <v>635</v>
      </c>
      <c r="C2869" s="53"/>
      <c r="D2869" s="54"/>
      <c r="E2869" s="53"/>
      <c r="F2869" s="55"/>
      <c r="G2869" s="53"/>
      <c r="H2869" s="57"/>
      <c r="I2869" s="56"/>
      <c r="J2869" s="56"/>
      <c r="K2869" s="67"/>
      <c r="L2869" s="62">
        <v>2869</v>
      </c>
      <c r="M2869" s="62" t="b">
        <f t="shared" si="44"/>
        <v>1</v>
      </c>
      <c r="N2869" s="63"/>
    </row>
    <row r="2870" spans="1:14" x14ac:dyDescent="0.35">
      <c r="A2870" t="s">
        <v>2808</v>
      </c>
      <c r="B2870" t="s">
        <v>740</v>
      </c>
      <c r="C2870" s="53"/>
      <c r="D2870" s="54"/>
      <c r="E2870" s="53"/>
      <c r="F2870" s="55"/>
      <c r="G2870" s="53"/>
      <c r="H2870" s="57"/>
      <c r="I2870" s="56"/>
      <c r="J2870" s="56"/>
      <c r="K2870" s="67"/>
      <c r="L2870" s="62">
        <v>2870</v>
      </c>
      <c r="M2870" s="62" t="b">
        <f t="shared" si="44"/>
        <v>1</v>
      </c>
      <c r="N2870" s="63"/>
    </row>
    <row r="2871" spans="1:14" x14ac:dyDescent="0.35">
      <c r="A2871" t="s">
        <v>2808</v>
      </c>
      <c r="B2871" t="s">
        <v>2809</v>
      </c>
      <c r="C2871" s="53"/>
      <c r="D2871" s="54"/>
      <c r="E2871" s="53"/>
      <c r="F2871" s="55"/>
      <c r="G2871" s="53"/>
      <c r="H2871" s="57"/>
      <c r="I2871" s="56"/>
      <c r="J2871" s="56"/>
      <c r="K2871" s="67"/>
      <c r="L2871" s="62">
        <v>2871</v>
      </c>
      <c r="M2871" s="62" t="b">
        <f t="shared" si="44"/>
        <v>1</v>
      </c>
      <c r="N2871" s="63"/>
    </row>
    <row r="2872" spans="1:14" x14ac:dyDescent="0.35">
      <c r="A2872" t="s">
        <v>1944</v>
      </c>
      <c r="B2872" t="s">
        <v>2810</v>
      </c>
      <c r="C2872" s="53"/>
      <c r="D2872" s="54"/>
      <c r="E2872" s="53"/>
      <c r="F2872" s="55"/>
      <c r="G2872" s="53"/>
      <c r="H2872" s="57"/>
      <c r="I2872" s="56"/>
      <c r="J2872" s="56"/>
      <c r="K2872" s="67"/>
      <c r="L2872" s="62">
        <v>2872</v>
      </c>
      <c r="M2872" s="62" t="b">
        <f t="shared" si="44"/>
        <v>1</v>
      </c>
      <c r="N2872" s="63"/>
    </row>
    <row r="2873" spans="1:14" x14ac:dyDescent="0.35">
      <c r="A2873" t="s">
        <v>2686</v>
      </c>
      <c r="B2873" t="s">
        <v>635</v>
      </c>
      <c r="C2873" s="53"/>
      <c r="D2873" s="54"/>
      <c r="E2873" s="53"/>
      <c r="F2873" s="55"/>
      <c r="G2873" s="53"/>
      <c r="H2873" s="57"/>
      <c r="I2873" s="56"/>
      <c r="J2873" s="56"/>
      <c r="K2873" s="67"/>
      <c r="L2873" s="62">
        <v>2873</v>
      </c>
      <c r="M2873" s="62" t="b">
        <f t="shared" si="44"/>
        <v>1</v>
      </c>
      <c r="N2873" s="63"/>
    </row>
    <row r="2874" spans="1:14" x14ac:dyDescent="0.35">
      <c r="A2874" t="s">
        <v>1944</v>
      </c>
      <c r="B2874" t="s">
        <v>2798</v>
      </c>
      <c r="C2874" s="53"/>
      <c r="D2874" s="54"/>
      <c r="E2874" s="53"/>
      <c r="F2874" s="55"/>
      <c r="G2874" s="53"/>
      <c r="H2874" s="57"/>
      <c r="I2874" s="56"/>
      <c r="J2874" s="56"/>
      <c r="K2874" s="67"/>
      <c r="L2874" s="62">
        <v>2874</v>
      </c>
      <c r="M2874" s="62" t="b">
        <f t="shared" si="44"/>
        <v>1</v>
      </c>
      <c r="N2874" s="63"/>
    </row>
    <row r="2875" spans="1:14" x14ac:dyDescent="0.35">
      <c r="A2875" t="s">
        <v>2700</v>
      </c>
      <c r="B2875" t="s">
        <v>2698</v>
      </c>
      <c r="C2875" s="53"/>
      <c r="D2875" s="54"/>
      <c r="E2875" s="53"/>
      <c r="F2875" s="55"/>
      <c r="G2875" s="53"/>
      <c r="H2875" s="57"/>
      <c r="I2875" s="56"/>
      <c r="J2875" s="56"/>
      <c r="K2875" s="67"/>
      <c r="L2875" s="62">
        <v>2875</v>
      </c>
      <c r="M2875" s="62" t="b">
        <f t="shared" si="44"/>
        <v>1</v>
      </c>
      <c r="N2875" s="63"/>
    </row>
    <row r="2876" spans="1:14" x14ac:dyDescent="0.35">
      <c r="A2876" t="s">
        <v>2686</v>
      </c>
      <c r="B2876" t="s">
        <v>635</v>
      </c>
      <c r="C2876" s="53"/>
      <c r="D2876" s="54"/>
      <c r="E2876" s="53"/>
      <c r="F2876" s="55"/>
      <c r="G2876" s="53"/>
      <c r="H2876" s="57"/>
      <c r="I2876" s="56"/>
      <c r="J2876" s="56"/>
      <c r="K2876" s="67"/>
      <c r="L2876" s="62">
        <v>2876</v>
      </c>
      <c r="M2876" s="62" t="b">
        <f t="shared" si="44"/>
        <v>1</v>
      </c>
      <c r="N2876" s="63"/>
    </row>
    <row r="2877" spans="1:14" x14ac:dyDescent="0.35">
      <c r="A2877" t="s">
        <v>2811</v>
      </c>
      <c r="B2877" t="s">
        <v>2812</v>
      </c>
      <c r="C2877" s="53"/>
      <c r="D2877" s="54"/>
      <c r="E2877" s="53"/>
      <c r="F2877" s="55"/>
      <c r="G2877" s="53"/>
      <c r="H2877" s="57"/>
      <c r="I2877" s="56"/>
      <c r="J2877" s="56"/>
      <c r="K2877" s="67"/>
      <c r="L2877" s="62">
        <v>2877</v>
      </c>
      <c r="M2877" s="62" t="b">
        <f t="shared" si="44"/>
        <v>1</v>
      </c>
      <c r="N2877" s="63"/>
    </row>
    <row r="2878" spans="1:14" x14ac:dyDescent="0.35">
      <c r="A2878" t="s">
        <v>551</v>
      </c>
      <c r="B2878" t="s">
        <v>2813</v>
      </c>
      <c r="C2878" s="53"/>
      <c r="D2878" s="54"/>
      <c r="E2878" s="53"/>
      <c r="F2878" s="55"/>
      <c r="G2878" s="53"/>
      <c r="H2878" s="57"/>
      <c r="I2878" s="56"/>
      <c r="J2878" s="56"/>
      <c r="K2878" s="67"/>
      <c r="L2878" s="62">
        <v>2878</v>
      </c>
      <c r="M2878" s="62" t="b">
        <f t="shared" si="44"/>
        <v>1</v>
      </c>
      <c r="N2878" s="63"/>
    </row>
    <row r="2879" spans="1:14" x14ac:dyDescent="0.35">
      <c r="A2879" t="s">
        <v>2814</v>
      </c>
      <c r="B2879" t="s">
        <v>975</v>
      </c>
      <c r="C2879" s="53"/>
      <c r="D2879" s="54"/>
      <c r="E2879" s="53"/>
      <c r="F2879" s="55"/>
      <c r="G2879" s="53"/>
      <c r="H2879" s="57"/>
      <c r="I2879" s="56"/>
      <c r="J2879" s="56"/>
      <c r="K2879" s="67"/>
      <c r="L2879" s="62">
        <v>2879</v>
      </c>
      <c r="M2879" s="62" t="b">
        <f t="shared" si="44"/>
        <v>1</v>
      </c>
      <c r="N2879" s="63"/>
    </row>
    <row r="2880" spans="1:14" x14ac:dyDescent="0.35">
      <c r="A2880" t="s">
        <v>2814</v>
      </c>
      <c r="B2880" t="s">
        <v>866</v>
      </c>
      <c r="C2880" s="53"/>
      <c r="D2880" s="54"/>
      <c r="E2880" s="53"/>
      <c r="F2880" s="55"/>
      <c r="G2880" s="53"/>
      <c r="H2880" s="57"/>
      <c r="I2880" s="56"/>
      <c r="J2880" s="56"/>
      <c r="K2880" s="67"/>
      <c r="L2880" s="62">
        <v>2880</v>
      </c>
      <c r="M2880" s="62" t="b">
        <f t="shared" si="44"/>
        <v>1</v>
      </c>
      <c r="N2880" s="63"/>
    </row>
    <row r="2881" spans="1:14" x14ac:dyDescent="0.35">
      <c r="A2881" t="s">
        <v>2815</v>
      </c>
      <c r="B2881" t="s">
        <v>337</v>
      </c>
      <c r="C2881" s="53"/>
      <c r="D2881" s="54"/>
      <c r="E2881" s="53"/>
      <c r="F2881" s="55"/>
      <c r="G2881" s="53"/>
      <c r="H2881" s="57"/>
      <c r="I2881" s="56"/>
      <c r="J2881" s="56"/>
      <c r="K2881" s="67"/>
      <c r="L2881" s="62">
        <v>2881</v>
      </c>
      <c r="M2881" s="62" t="b">
        <f t="shared" si="44"/>
        <v>1</v>
      </c>
      <c r="N2881" s="63"/>
    </row>
    <row r="2882" spans="1:14" x14ac:dyDescent="0.35">
      <c r="A2882" t="s">
        <v>2815</v>
      </c>
      <c r="B2882" t="s">
        <v>2816</v>
      </c>
      <c r="C2882" s="53"/>
      <c r="D2882" s="54"/>
      <c r="E2882" s="53"/>
      <c r="F2882" s="55"/>
      <c r="G2882" s="53"/>
      <c r="H2882" s="57"/>
      <c r="I2882" s="56"/>
      <c r="J2882" s="56"/>
      <c r="K2882" s="67"/>
      <c r="L2882" s="62">
        <v>2882</v>
      </c>
      <c r="M2882" s="62" t="b">
        <f t="shared" si="44"/>
        <v>1</v>
      </c>
      <c r="N2882" s="63"/>
    </row>
    <row r="2883" spans="1:14" x14ac:dyDescent="0.35">
      <c r="A2883" t="s">
        <v>2815</v>
      </c>
      <c r="B2883" t="s">
        <v>2817</v>
      </c>
      <c r="C2883" s="53"/>
      <c r="D2883" s="54"/>
      <c r="E2883" s="53"/>
      <c r="F2883" s="55"/>
      <c r="G2883" s="53"/>
      <c r="H2883" s="57"/>
      <c r="I2883" s="56"/>
      <c r="J2883" s="56"/>
      <c r="K2883" s="67"/>
      <c r="L2883" s="62">
        <v>2883</v>
      </c>
      <c r="M2883" s="62" t="b">
        <f t="shared" ref="M2883:M2946" si="45" xml:space="preserve"> IF(AND(TRUE), TRUE, FALSE)</f>
        <v>1</v>
      </c>
      <c r="N2883" s="63"/>
    </row>
    <row r="2884" spans="1:14" x14ac:dyDescent="0.35">
      <c r="A2884" t="s">
        <v>1944</v>
      </c>
      <c r="B2884" t="s">
        <v>2818</v>
      </c>
      <c r="C2884" s="53"/>
      <c r="D2884" s="54"/>
      <c r="E2884" s="53"/>
      <c r="F2884" s="55"/>
      <c r="G2884" s="53"/>
      <c r="H2884" s="57"/>
      <c r="I2884" s="56"/>
      <c r="J2884" s="56"/>
      <c r="K2884" s="67"/>
      <c r="L2884" s="62">
        <v>2884</v>
      </c>
      <c r="M2884" s="62" t="b">
        <f t="shared" si="45"/>
        <v>1</v>
      </c>
      <c r="N2884" s="63"/>
    </row>
    <row r="2885" spans="1:14" x14ac:dyDescent="0.35">
      <c r="A2885" t="s">
        <v>1944</v>
      </c>
      <c r="B2885" t="s">
        <v>2819</v>
      </c>
      <c r="C2885" s="53"/>
      <c r="D2885" s="54"/>
      <c r="E2885" s="53"/>
      <c r="F2885" s="55"/>
      <c r="G2885" s="53"/>
      <c r="H2885" s="57"/>
      <c r="I2885" s="56"/>
      <c r="J2885" s="56"/>
      <c r="K2885" s="67"/>
      <c r="L2885" s="62">
        <v>2885</v>
      </c>
      <c r="M2885" s="62" t="b">
        <f t="shared" si="45"/>
        <v>1</v>
      </c>
      <c r="N2885" s="63"/>
    </row>
    <row r="2886" spans="1:14" x14ac:dyDescent="0.35">
      <c r="A2886" t="s">
        <v>2686</v>
      </c>
      <c r="B2886" t="s">
        <v>635</v>
      </c>
      <c r="C2886" s="53"/>
      <c r="D2886" s="54"/>
      <c r="E2886" s="53"/>
      <c r="F2886" s="55"/>
      <c r="G2886" s="53"/>
      <c r="H2886" s="57"/>
      <c r="I2886" s="56"/>
      <c r="J2886" s="56"/>
      <c r="K2886" s="67"/>
      <c r="L2886" s="62">
        <v>2886</v>
      </c>
      <c r="M2886" s="62" t="b">
        <f t="shared" si="45"/>
        <v>1</v>
      </c>
      <c r="N2886" s="63"/>
    </row>
    <row r="2887" spans="1:14" x14ac:dyDescent="0.35">
      <c r="A2887" t="s">
        <v>2686</v>
      </c>
      <c r="B2887" t="s">
        <v>635</v>
      </c>
      <c r="C2887" s="53"/>
      <c r="D2887" s="54"/>
      <c r="E2887" s="53"/>
      <c r="F2887" s="55"/>
      <c r="G2887" s="53"/>
      <c r="H2887" s="57"/>
      <c r="I2887" s="56"/>
      <c r="J2887" s="56"/>
      <c r="K2887" s="67"/>
      <c r="L2887" s="62">
        <v>2887</v>
      </c>
      <c r="M2887" s="62" t="b">
        <f t="shared" si="45"/>
        <v>1</v>
      </c>
      <c r="N2887" s="63"/>
    </row>
    <row r="2888" spans="1:14" x14ac:dyDescent="0.35">
      <c r="A2888" t="s">
        <v>2686</v>
      </c>
      <c r="B2888" t="s">
        <v>635</v>
      </c>
      <c r="C2888" s="53"/>
      <c r="D2888" s="54"/>
      <c r="E2888" s="53"/>
      <c r="F2888" s="55"/>
      <c r="G2888" s="53"/>
      <c r="H2888" s="57"/>
      <c r="I2888" s="56"/>
      <c r="J2888" s="56"/>
      <c r="K2888" s="67"/>
      <c r="L2888" s="62">
        <v>2888</v>
      </c>
      <c r="M2888" s="62" t="b">
        <f t="shared" si="45"/>
        <v>1</v>
      </c>
      <c r="N2888" s="63"/>
    </row>
    <row r="2889" spans="1:14" x14ac:dyDescent="0.35">
      <c r="A2889" t="s">
        <v>2686</v>
      </c>
      <c r="B2889" t="s">
        <v>635</v>
      </c>
      <c r="C2889" s="53"/>
      <c r="D2889" s="54"/>
      <c r="E2889" s="53"/>
      <c r="F2889" s="55"/>
      <c r="G2889" s="53"/>
      <c r="H2889" s="57"/>
      <c r="I2889" s="56"/>
      <c r="J2889" s="56"/>
      <c r="K2889" s="67"/>
      <c r="L2889" s="62">
        <v>2889</v>
      </c>
      <c r="M2889" s="62" t="b">
        <f t="shared" si="45"/>
        <v>1</v>
      </c>
      <c r="N2889" s="63"/>
    </row>
    <row r="2890" spans="1:14" x14ac:dyDescent="0.35">
      <c r="A2890" t="s">
        <v>2686</v>
      </c>
      <c r="B2890" t="s">
        <v>635</v>
      </c>
      <c r="C2890" s="53"/>
      <c r="D2890" s="54"/>
      <c r="E2890" s="53"/>
      <c r="F2890" s="55"/>
      <c r="G2890" s="53"/>
      <c r="H2890" s="57"/>
      <c r="I2890" s="56"/>
      <c r="J2890" s="56"/>
      <c r="K2890" s="67"/>
      <c r="L2890" s="62">
        <v>2890</v>
      </c>
      <c r="M2890" s="62" t="b">
        <f t="shared" si="45"/>
        <v>1</v>
      </c>
      <c r="N2890" s="63"/>
    </row>
    <row r="2891" spans="1:14" x14ac:dyDescent="0.35">
      <c r="A2891" t="s">
        <v>2686</v>
      </c>
      <c r="B2891" t="s">
        <v>635</v>
      </c>
      <c r="C2891" s="53"/>
      <c r="D2891" s="54"/>
      <c r="E2891" s="53"/>
      <c r="F2891" s="55"/>
      <c r="G2891" s="53"/>
      <c r="H2891" s="57"/>
      <c r="I2891" s="56"/>
      <c r="J2891" s="56"/>
      <c r="K2891" s="67"/>
      <c r="L2891" s="62">
        <v>2891</v>
      </c>
      <c r="M2891" s="62" t="b">
        <f t="shared" si="45"/>
        <v>1</v>
      </c>
      <c r="N2891" s="63"/>
    </row>
    <row r="2892" spans="1:14" x14ac:dyDescent="0.35">
      <c r="A2892" t="s">
        <v>2686</v>
      </c>
      <c r="B2892" t="s">
        <v>635</v>
      </c>
      <c r="C2892" s="53"/>
      <c r="D2892" s="54"/>
      <c r="E2892" s="53"/>
      <c r="F2892" s="55"/>
      <c r="G2892" s="53"/>
      <c r="H2892" s="57"/>
      <c r="I2892" s="56"/>
      <c r="J2892" s="56"/>
      <c r="K2892" s="67"/>
      <c r="L2892" s="62">
        <v>2892</v>
      </c>
      <c r="M2892" s="62" t="b">
        <f t="shared" si="45"/>
        <v>1</v>
      </c>
      <c r="N2892" s="63"/>
    </row>
    <row r="2893" spans="1:14" x14ac:dyDescent="0.35">
      <c r="A2893" t="s">
        <v>2686</v>
      </c>
      <c r="B2893" t="s">
        <v>635</v>
      </c>
      <c r="C2893" s="53"/>
      <c r="D2893" s="54"/>
      <c r="E2893" s="53"/>
      <c r="F2893" s="55"/>
      <c r="G2893" s="53"/>
      <c r="H2893" s="57"/>
      <c r="I2893" s="56"/>
      <c r="J2893" s="56"/>
      <c r="K2893" s="67"/>
      <c r="L2893" s="62">
        <v>2893</v>
      </c>
      <c r="M2893" s="62" t="b">
        <f t="shared" si="45"/>
        <v>1</v>
      </c>
      <c r="N2893" s="63"/>
    </row>
    <row r="2894" spans="1:14" x14ac:dyDescent="0.35">
      <c r="A2894" t="s">
        <v>1944</v>
      </c>
      <c r="B2894" t="s">
        <v>2205</v>
      </c>
      <c r="C2894" s="53"/>
      <c r="D2894" s="54"/>
      <c r="E2894" s="53"/>
      <c r="F2894" s="55"/>
      <c r="G2894" s="53"/>
      <c r="H2894" s="57"/>
      <c r="I2894" s="56"/>
      <c r="J2894" s="56"/>
      <c r="K2894" s="67"/>
      <c r="L2894" s="62">
        <v>2894</v>
      </c>
      <c r="M2894" s="62" t="b">
        <f t="shared" si="45"/>
        <v>1</v>
      </c>
      <c r="N2894" s="63"/>
    </row>
    <row r="2895" spans="1:14" x14ac:dyDescent="0.35">
      <c r="A2895" t="s">
        <v>2820</v>
      </c>
      <c r="B2895" t="s">
        <v>2821</v>
      </c>
      <c r="C2895" s="53"/>
      <c r="D2895" s="54"/>
      <c r="E2895" s="53"/>
      <c r="F2895" s="55"/>
      <c r="G2895" s="53"/>
      <c r="H2895" s="57"/>
      <c r="I2895" s="56"/>
      <c r="J2895" s="56"/>
      <c r="K2895" s="67"/>
      <c r="L2895" s="62">
        <v>2895</v>
      </c>
      <c r="M2895" s="62" t="b">
        <f t="shared" si="45"/>
        <v>1</v>
      </c>
      <c r="N2895" s="63"/>
    </row>
    <row r="2896" spans="1:14" x14ac:dyDescent="0.35">
      <c r="A2896" t="s">
        <v>2820</v>
      </c>
      <c r="B2896" t="s">
        <v>1241</v>
      </c>
      <c r="C2896" s="53"/>
      <c r="D2896" s="54"/>
      <c r="E2896" s="53"/>
      <c r="F2896" s="55"/>
      <c r="G2896" s="53"/>
      <c r="H2896" s="57"/>
      <c r="I2896" s="56"/>
      <c r="J2896" s="56"/>
      <c r="K2896" s="67"/>
      <c r="L2896" s="62">
        <v>2896</v>
      </c>
      <c r="M2896" s="62" t="b">
        <f t="shared" si="45"/>
        <v>1</v>
      </c>
      <c r="N2896" s="63"/>
    </row>
    <row r="2897" spans="1:14" x14ac:dyDescent="0.35">
      <c r="A2897" t="s">
        <v>864</v>
      </c>
      <c r="B2897" t="s">
        <v>2822</v>
      </c>
      <c r="C2897" s="53"/>
      <c r="D2897" s="54"/>
      <c r="E2897" s="53"/>
      <c r="F2897" s="55"/>
      <c r="G2897" s="53"/>
      <c r="H2897" s="57"/>
      <c r="I2897" s="56"/>
      <c r="J2897" s="56"/>
      <c r="K2897" s="67"/>
      <c r="L2897" s="62">
        <v>2897</v>
      </c>
      <c r="M2897" s="62" t="b">
        <f t="shared" si="45"/>
        <v>1</v>
      </c>
      <c r="N2897" s="63"/>
    </row>
    <row r="2898" spans="1:14" x14ac:dyDescent="0.35">
      <c r="A2898" t="s">
        <v>864</v>
      </c>
      <c r="B2898" t="s">
        <v>2086</v>
      </c>
      <c r="C2898" s="53"/>
      <c r="D2898" s="54"/>
      <c r="E2898" s="53"/>
      <c r="F2898" s="55"/>
      <c r="G2898" s="53"/>
      <c r="H2898" s="57"/>
      <c r="I2898" s="56"/>
      <c r="J2898" s="56"/>
      <c r="K2898" s="67"/>
      <c r="L2898" s="62">
        <v>2898</v>
      </c>
      <c r="M2898" s="62" t="b">
        <f t="shared" si="45"/>
        <v>1</v>
      </c>
      <c r="N2898" s="63"/>
    </row>
    <row r="2899" spans="1:14" x14ac:dyDescent="0.35">
      <c r="A2899" t="s">
        <v>864</v>
      </c>
      <c r="B2899" t="s">
        <v>2823</v>
      </c>
      <c r="C2899" s="53"/>
      <c r="D2899" s="54"/>
      <c r="E2899" s="53"/>
      <c r="F2899" s="55"/>
      <c r="G2899" s="53"/>
      <c r="H2899" s="57"/>
      <c r="I2899" s="56"/>
      <c r="J2899" s="56"/>
      <c r="K2899" s="67"/>
      <c r="L2899" s="62">
        <v>2899</v>
      </c>
      <c r="M2899" s="62" t="b">
        <f t="shared" si="45"/>
        <v>1</v>
      </c>
      <c r="N2899" s="63"/>
    </row>
    <row r="2900" spans="1:14" x14ac:dyDescent="0.35">
      <c r="A2900" t="s">
        <v>864</v>
      </c>
      <c r="B2900" t="s">
        <v>2824</v>
      </c>
      <c r="C2900" s="53"/>
      <c r="D2900" s="54"/>
      <c r="E2900" s="53"/>
      <c r="F2900" s="55"/>
      <c r="G2900" s="53"/>
      <c r="H2900" s="57"/>
      <c r="I2900" s="56"/>
      <c r="J2900" s="56"/>
      <c r="K2900" s="67"/>
      <c r="L2900" s="62">
        <v>2900</v>
      </c>
      <c r="M2900" s="62" t="b">
        <f t="shared" si="45"/>
        <v>1</v>
      </c>
      <c r="N2900" s="63"/>
    </row>
    <row r="2901" spans="1:14" x14ac:dyDescent="0.35">
      <c r="A2901" t="s">
        <v>864</v>
      </c>
      <c r="B2901" t="s">
        <v>2825</v>
      </c>
      <c r="C2901" s="53"/>
      <c r="D2901" s="54"/>
      <c r="E2901" s="53"/>
      <c r="F2901" s="55"/>
      <c r="G2901" s="53"/>
      <c r="H2901" s="57"/>
      <c r="I2901" s="56"/>
      <c r="J2901" s="56"/>
      <c r="K2901" s="67"/>
      <c r="L2901" s="62">
        <v>2901</v>
      </c>
      <c r="M2901" s="62" t="b">
        <f t="shared" si="45"/>
        <v>1</v>
      </c>
      <c r="N2901" s="63"/>
    </row>
    <row r="2902" spans="1:14" x14ac:dyDescent="0.35">
      <c r="A2902" t="s">
        <v>864</v>
      </c>
      <c r="B2902" t="s">
        <v>2826</v>
      </c>
      <c r="C2902" s="53"/>
      <c r="D2902" s="54"/>
      <c r="E2902" s="53"/>
      <c r="F2902" s="55"/>
      <c r="G2902" s="53"/>
      <c r="H2902" s="57"/>
      <c r="I2902" s="56"/>
      <c r="J2902" s="56"/>
      <c r="K2902" s="67"/>
      <c r="L2902" s="62">
        <v>2902</v>
      </c>
      <c r="M2902" s="62" t="b">
        <f t="shared" si="45"/>
        <v>1</v>
      </c>
      <c r="N2902" s="63"/>
    </row>
    <row r="2903" spans="1:14" x14ac:dyDescent="0.35">
      <c r="A2903" t="s">
        <v>864</v>
      </c>
      <c r="B2903" t="s">
        <v>2827</v>
      </c>
      <c r="C2903" s="53"/>
      <c r="D2903" s="54"/>
      <c r="E2903" s="53"/>
      <c r="F2903" s="55"/>
      <c r="G2903" s="53"/>
      <c r="H2903" s="57"/>
      <c r="I2903" s="56"/>
      <c r="J2903" s="56"/>
      <c r="K2903" s="67"/>
      <c r="L2903" s="62">
        <v>2903</v>
      </c>
      <c r="M2903" s="62" t="b">
        <f t="shared" si="45"/>
        <v>1</v>
      </c>
      <c r="N2903" s="63"/>
    </row>
    <row r="2904" spans="1:14" x14ac:dyDescent="0.35">
      <c r="A2904" t="s">
        <v>864</v>
      </c>
      <c r="B2904" t="s">
        <v>2828</v>
      </c>
      <c r="C2904" s="53"/>
      <c r="D2904" s="54"/>
      <c r="E2904" s="53"/>
      <c r="F2904" s="55"/>
      <c r="G2904" s="53"/>
      <c r="H2904" s="57"/>
      <c r="I2904" s="56"/>
      <c r="J2904" s="56"/>
      <c r="K2904" s="67"/>
      <c r="L2904" s="62">
        <v>2904</v>
      </c>
      <c r="M2904" s="62" t="b">
        <f t="shared" si="45"/>
        <v>1</v>
      </c>
      <c r="N2904" s="63"/>
    </row>
    <row r="2905" spans="1:14" x14ac:dyDescent="0.35">
      <c r="A2905" t="s">
        <v>864</v>
      </c>
      <c r="B2905" t="s">
        <v>2829</v>
      </c>
      <c r="C2905" s="53"/>
      <c r="D2905" s="54"/>
      <c r="E2905" s="53"/>
      <c r="F2905" s="55"/>
      <c r="G2905" s="53"/>
      <c r="H2905" s="57"/>
      <c r="I2905" s="56"/>
      <c r="J2905" s="56"/>
      <c r="K2905" s="67"/>
      <c r="L2905" s="62">
        <v>2905</v>
      </c>
      <c r="M2905" s="62" t="b">
        <f t="shared" si="45"/>
        <v>1</v>
      </c>
      <c r="N2905" s="63"/>
    </row>
    <row r="2906" spans="1:14" x14ac:dyDescent="0.35">
      <c r="A2906" t="s">
        <v>864</v>
      </c>
      <c r="B2906" t="s">
        <v>2830</v>
      </c>
      <c r="C2906" s="53"/>
      <c r="D2906" s="54"/>
      <c r="E2906" s="53"/>
      <c r="F2906" s="55"/>
      <c r="G2906" s="53"/>
      <c r="H2906" s="57"/>
      <c r="I2906" s="56"/>
      <c r="J2906" s="56"/>
      <c r="K2906" s="67"/>
      <c r="L2906" s="62">
        <v>2906</v>
      </c>
      <c r="M2906" s="62" t="b">
        <f t="shared" si="45"/>
        <v>1</v>
      </c>
      <c r="N2906" s="63"/>
    </row>
    <row r="2907" spans="1:14" x14ac:dyDescent="0.35">
      <c r="A2907" t="s">
        <v>864</v>
      </c>
      <c r="B2907" t="s">
        <v>1386</v>
      </c>
      <c r="C2907" s="53"/>
      <c r="D2907" s="54"/>
      <c r="E2907" s="53"/>
      <c r="F2907" s="55"/>
      <c r="G2907" s="53"/>
      <c r="H2907" s="57"/>
      <c r="I2907" s="56"/>
      <c r="J2907" s="56"/>
      <c r="K2907" s="67"/>
      <c r="L2907" s="62">
        <v>2907</v>
      </c>
      <c r="M2907" s="62" t="b">
        <f t="shared" si="45"/>
        <v>1</v>
      </c>
      <c r="N2907" s="63"/>
    </row>
    <row r="2908" spans="1:14" x14ac:dyDescent="0.35">
      <c r="A2908" t="s">
        <v>864</v>
      </c>
      <c r="B2908" t="s">
        <v>2831</v>
      </c>
      <c r="C2908" s="53"/>
      <c r="D2908" s="54"/>
      <c r="E2908" s="53"/>
      <c r="F2908" s="55"/>
      <c r="G2908" s="53"/>
      <c r="H2908" s="57"/>
      <c r="I2908" s="56"/>
      <c r="J2908" s="56"/>
      <c r="K2908" s="67"/>
      <c r="L2908" s="62">
        <v>2908</v>
      </c>
      <c r="M2908" s="62" t="b">
        <f t="shared" si="45"/>
        <v>1</v>
      </c>
      <c r="N2908" s="63"/>
    </row>
    <row r="2909" spans="1:14" x14ac:dyDescent="0.35">
      <c r="A2909" t="s">
        <v>864</v>
      </c>
      <c r="B2909" t="s">
        <v>2832</v>
      </c>
      <c r="C2909" s="53"/>
      <c r="D2909" s="54"/>
      <c r="E2909" s="53"/>
      <c r="F2909" s="55"/>
      <c r="G2909" s="53"/>
      <c r="H2909" s="57"/>
      <c r="I2909" s="56"/>
      <c r="J2909" s="56"/>
      <c r="K2909" s="67"/>
      <c r="L2909" s="62">
        <v>2909</v>
      </c>
      <c r="M2909" s="62" t="b">
        <f t="shared" si="45"/>
        <v>1</v>
      </c>
      <c r="N2909" s="63"/>
    </row>
    <row r="2910" spans="1:14" x14ac:dyDescent="0.35">
      <c r="A2910" t="s">
        <v>864</v>
      </c>
      <c r="B2910" t="s">
        <v>2833</v>
      </c>
      <c r="C2910" s="53"/>
      <c r="D2910" s="54"/>
      <c r="E2910" s="53"/>
      <c r="F2910" s="55"/>
      <c r="G2910" s="53"/>
      <c r="H2910" s="57"/>
      <c r="I2910" s="56"/>
      <c r="J2910" s="56"/>
      <c r="K2910" s="67"/>
      <c r="L2910" s="62">
        <v>2910</v>
      </c>
      <c r="M2910" s="62" t="b">
        <f t="shared" si="45"/>
        <v>1</v>
      </c>
      <c r="N2910" s="63"/>
    </row>
    <row r="2911" spans="1:14" x14ac:dyDescent="0.35">
      <c r="A2911" t="s">
        <v>864</v>
      </c>
      <c r="B2911" t="s">
        <v>2834</v>
      </c>
      <c r="C2911" s="53"/>
      <c r="D2911" s="54"/>
      <c r="E2911" s="53"/>
      <c r="F2911" s="55"/>
      <c r="G2911" s="53"/>
      <c r="H2911" s="57"/>
      <c r="I2911" s="56"/>
      <c r="J2911" s="56"/>
      <c r="K2911" s="67"/>
      <c r="L2911" s="62">
        <v>2911</v>
      </c>
      <c r="M2911" s="62" t="b">
        <f t="shared" si="45"/>
        <v>1</v>
      </c>
      <c r="N2911" s="63"/>
    </row>
    <row r="2912" spans="1:14" x14ac:dyDescent="0.35">
      <c r="A2912" t="s">
        <v>864</v>
      </c>
      <c r="B2912" t="s">
        <v>2835</v>
      </c>
      <c r="C2912" s="53"/>
      <c r="D2912" s="54"/>
      <c r="E2912" s="53"/>
      <c r="F2912" s="55"/>
      <c r="G2912" s="53"/>
      <c r="H2912" s="57"/>
      <c r="I2912" s="56"/>
      <c r="J2912" s="56"/>
      <c r="K2912" s="67"/>
      <c r="L2912" s="62">
        <v>2912</v>
      </c>
      <c r="M2912" s="62" t="b">
        <f t="shared" si="45"/>
        <v>1</v>
      </c>
      <c r="N2912" s="63"/>
    </row>
    <row r="2913" spans="1:14" x14ac:dyDescent="0.35">
      <c r="A2913" t="s">
        <v>864</v>
      </c>
      <c r="B2913" t="s">
        <v>2836</v>
      </c>
      <c r="C2913" s="53"/>
      <c r="D2913" s="54"/>
      <c r="E2913" s="53"/>
      <c r="F2913" s="55"/>
      <c r="G2913" s="53"/>
      <c r="H2913" s="57"/>
      <c r="I2913" s="56"/>
      <c r="J2913" s="56"/>
      <c r="K2913" s="67"/>
      <c r="L2913" s="62">
        <v>2913</v>
      </c>
      <c r="M2913" s="62" t="b">
        <f t="shared" si="45"/>
        <v>1</v>
      </c>
      <c r="N2913" s="63"/>
    </row>
    <row r="2914" spans="1:14" x14ac:dyDescent="0.35">
      <c r="A2914" t="s">
        <v>864</v>
      </c>
      <c r="B2914" t="s">
        <v>2837</v>
      </c>
      <c r="C2914" s="53"/>
      <c r="D2914" s="54"/>
      <c r="E2914" s="53"/>
      <c r="F2914" s="55"/>
      <c r="G2914" s="53"/>
      <c r="H2914" s="57"/>
      <c r="I2914" s="56"/>
      <c r="J2914" s="56"/>
      <c r="K2914" s="67"/>
      <c r="L2914" s="62">
        <v>2914</v>
      </c>
      <c r="M2914" s="62" t="b">
        <f t="shared" si="45"/>
        <v>1</v>
      </c>
      <c r="N2914" s="63"/>
    </row>
    <row r="2915" spans="1:14" x14ac:dyDescent="0.35">
      <c r="A2915" t="s">
        <v>864</v>
      </c>
      <c r="B2915" t="s">
        <v>2838</v>
      </c>
      <c r="C2915" s="53"/>
      <c r="D2915" s="54"/>
      <c r="E2915" s="53"/>
      <c r="F2915" s="55"/>
      <c r="G2915" s="53"/>
      <c r="H2915" s="57"/>
      <c r="I2915" s="56"/>
      <c r="J2915" s="56"/>
      <c r="K2915" s="67"/>
      <c r="L2915" s="62">
        <v>2915</v>
      </c>
      <c r="M2915" s="62" t="b">
        <f t="shared" si="45"/>
        <v>1</v>
      </c>
      <c r="N2915" s="63"/>
    </row>
    <row r="2916" spans="1:14" x14ac:dyDescent="0.35">
      <c r="A2916" t="s">
        <v>864</v>
      </c>
      <c r="B2916" t="s">
        <v>2839</v>
      </c>
      <c r="C2916" s="53"/>
      <c r="D2916" s="54"/>
      <c r="E2916" s="53"/>
      <c r="F2916" s="55"/>
      <c r="G2916" s="53"/>
      <c r="H2916" s="57"/>
      <c r="I2916" s="56"/>
      <c r="J2916" s="56"/>
      <c r="K2916" s="67"/>
      <c r="L2916" s="62">
        <v>2916</v>
      </c>
      <c r="M2916" s="62" t="b">
        <f t="shared" si="45"/>
        <v>1</v>
      </c>
      <c r="N2916" s="63"/>
    </row>
    <row r="2917" spans="1:14" x14ac:dyDescent="0.35">
      <c r="A2917" t="s">
        <v>864</v>
      </c>
      <c r="B2917" t="s">
        <v>2840</v>
      </c>
      <c r="C2917" s="53"/>
      <c r="D2917" s="54"/>
      <c r="E2917" s="53"/>
      <c r="F2917" s="55"/>
      <c r="G2917" s="53"/>
      <c r="H2917" s="57"/>
      <c r="I2917" s="56"/>
      <c r="J2917" s="56"/>
      <c r="K2917" s="67"/>
      <c r="L2917" s="62">
        <v>2917</v>
      </c>
      <c r="M2917" s="62" t="b">
        <f t="shared" si="45"/>
        <v>1</v>
      </c>
      <c r="N2917" s="63"/>
    </row>
    <row r="2918" spans="1:14" x14ac:dyDescent="0.35">
      <c r="A2918" t="s">
        <v>333</v>
      </c>
      <c r="B2918" t="s">
        <v>334</v>
      </c>
      <c r="C2918" s="53"/>
      <c r="D2918" s="54"/>
      <c r="E2918" s="53"/>
      <c r="F2918" s="55"/>
      <c r="G2918" s="53"/>
      <c r="H2918" s="57"/>
      <c r="I2918" s="56"/>
      <c r="J2918" s="56"/>
      <c r="K2918" s="67"/>
      <c r="L2918" s="62">
        <v>2918</v>
      </c>
      <c r="M2918" s="62" t="b">
        <f t="shared" si="45"/>
        <v>1</v>
      </c>
      <c r="N2918" s="63"/>
    </row>
    <row r="2919" spans="1:14" x14ac:dyDescent="0.35">
      <c r="A2919" t="s">
        <v>2841</v>
      </c>
      <c r="B2919" t="s">
        <v>699</v>
      </c>
      <c r="C2919" s="53"/>
      <c r="D2919" s="54"/>
      <c r="E2919" s="53"/>
      <c r="F2919" s="55"/>
      <c r="G2919" s="53"/>
      <c r="H2919" s="57"/>
      <c r="I2919" s="56"/>
      <c r="J2919" s="56"/>
      <c r="K2919" s="67"/>
      <c r="L2919" s="62">
        <v>2919</v>
      </c>
      <c r="M2919" s="62" t="b">
        <f t="shared" si="45"/>
        <v>1</v>
      </c>
      <c r="N2919" s="63"/>
    </row>
    <row r="2920" spans="1:14" x14ac:dyDescent="0.35">
      <c r="A2920" t="s">
        <v>2842</v>
      </c>
      <c r="B2920" t="s">
        <v>2128</v>
      </c>
      <c r="C2920" s="53"/>
      <c r="D2920" s="54"/>
      <c r="E2920" s="53"/>
      <c r="F2920" s="55"/>
      <c r="G2920" s="53"/>
      <c r="H2920" s="57"/>
      <c r="I2920" s="56"/>
      <c r="J2920" s="56"/>
      <c r="K2920" s="67"/>
      <c r="L2920" s="62">
        <v>2920</v>
      </c>
      <c r="M2920" s="62" t="b">
        <f t="shared" si="45"/>
        <v>1</v>
      </c>
      <c r="N2920" s="63"/>
    </row>
    <row r="2921" spans="1:14" x14ac:dyDescent="0.35">
      <c r="A2921" t="s">
        <v>551</v>
      </c>
      <c r="B2921" t="s">
        <v>2179</v>
      </c>
      <c r="C2921" s="53"/>
      <c r="D2921" s="54"/>
      <c r="E2921" s="53"/>
      <c r="F2921" s="55"/>
      <c r="G2921" s="53"/>
      <c r="H2921" s="57"/>
      <c r="I2921" s="56"/>
      <c r="J2921" s="56"/>
      <c r="K2921" s="67"/>
      <c r="L2921" s="62">
        <v>2921</v>
      </c>
      <c r="M2921" s="62" t="b">
        <f t="shared" si="45"/>
        <v>1</v>
      </c>
      <c r="N2921" s="63"/>
    </row>
    <row r="2922" spans="1:14" x14ac:dyDescent="0.35">
      <c r="A2922" t="s">
        <v>2843</v>
      </c>
      <c r="B2922" t="s">
        <v>2844</v>
      </c>
      <c r="C2922" s="53"/>
      <c r="D2922" s="54"/>
      <c r="E2922" s="53"/>
      <c r="F2922" s="55"/>
      <c r="G2922" s="53"/>
      <c r="H2922" s="57"/>
      <c r="I2922" s="56"/>
      <c r="J2922" s="56"/>
      <c r="K2922" s="67"/>
      <c r="L2922" s="62">
        <v>2922</v>
      </c>
      <c r="M2922" s="62" t="b">
        <f t="shared" si="45"/>
        <v>1</v>
      </c>
      <c r="N2922" s="63"/>
    </row>
    <row r="2923" spans="1:14" x14ac:dyDescent="0.35">
      <c r="A2923" t="s">
        <v>2843</v>
      </c>
      <c r="B2923" t="s">
        <v>767</v>
      </c>
      <c r="C2923" s="53"/>
      <c r="D2923" s="54"/>
      <c r="E2923" s="53"/>
      <c r="F2923" s="55"/>
      <c r="G2923" s="53"/>
      <c r="H2923" s="57"/>
      <c r="I2923" s="56"/>
      <c r="J2923" s="56"/>
      <c r="K2923" s="67"/>
      <c r="L2923" s="62">
        <v>2923</v>
      </c>
      <c r="M2923" s="62" t="b">
        <f t="shared" si="45"/>
        <v>1</v>
      </c>
      <c r="N2923" s="63"/>
    </row>
    <row r="2924" spans="1:14" x14ac:dyDescent="0.35">
      <c r="A2924" t="s">
        <v>2843</v>
      </c>
      <c r="B2924" t="s">
        <v>2845</v>
      </c>
      <c r="C2924" s="53"/>
      <c r="D2924" s="54"/>
      <c r="E2924" s="53"/>
      <c r="F2924" s="55"/>
      <c r="G2924" s="53"/>
      <c r="H2924" s="57"/>
      <c r="I2924" s="56"/>
      <c r="J2924" s="56"/>
      <c r="K2924" s="67"/>
      <c r="L2924" s="62">
        <v>2924</v>
      </c>
      <c r="M2924" s="62" t="b">
        <f t="shared" si="45"/>
        <v>1</v>
      </c>
      <c r="N2924" s="63"/>
    </row>
    <row r="2925" spans="1:14" x14ac:dyDescent="0.35">
      <c r="A2925" t="s">
        <v>2843</v>
      </c>
      <c r="B2925" t="s">
        <v>182</v>
      </c>
      <c r="C2925" s="53"/>
      <c r="D2925" s="54"/>
      <c r="E2925" s="53"/>
      <c r="F2925" s="55"/>
      <c r="G2925" s="53"/>
      <c r="H2925" s="57"/>
      <c r="I2925" s="56"/>
      <c r="J2925" s="56"/>
      <c r="K2925" s="67"/>
      <c r="L2925" s="62">
        <v>2925</v>
      </c>
      <c r="M2925" s="62" t="b">
        <f t="shared" si="45"/>
        <v>1</v>
      </c>
      <c r="N2925" s="63"/>
    </row>
    <row r="2926" spans="1:14" x14ac:dyDescent="0.35">
      <c r="A2926" t="s">
        <v>2843</v>
      </c>
      <c r="B2926" t="s">
        <v>2846</v>
      </c>
      <c r="C2926" s="53"/>
      <c r="D2926" s="54"/>
      <c r="E2926" s="53"/>
      <c r="F2926" s="55"/>
      <c r="G2926" s="53"/>
      <c r="H2926" s="57"/>
      <c r="I2926" s="56"/>
      <c r="J2926" s="56"/>
      <c r="K2926" s="67"/>
      <c r="L2926" s="62">
        <v>2926</v>
      </c>
      <c r="M2926" s="62" t="b">
        <f t="shared" si="45"/>
        <v>1</v>
      </c>
      <c r="N2926" s="63"/>
    </row>
    <row r="2927" spans="1:14" x14ac:dyDescent="0.35">
      <c r="A2927" t="s">
        <v>2847</v>
      </c>
      <c r="B2927" t="s">
        <v>777</v>
      </c>
      <c r="C2927" s="53"/>
      <c r="D2927" s="54"/>
      <c r="E2927" s="53"/>
      <c r="F2927" s="55"/>
      <c r="G2927" s="53"/>
      <c r="H2927" s="57"/>
      <c r="I2927" s="56"/>
      <c r="J2927" s="56"/>
      <c r="K2927" s="67"/>
      <c r="L2927" s="62">
        <v>2927</v>
      </c>
      <c r="M2927" s="62" t="b">
        <f t="shared" si="45"/>
        <v>1</v>
      </c>
      <c r="N2927" s="63"/>
    </row>
    <row r="2928" spans="1:14" x14ac:dyDescent="0.35">
      <c r="A2928" t="s">
        <v>2847</v>
      </c>
      <c r="B2928" t="s">
        <v>1172</v>
      </c>
      <c r="C2928" s="53"/>
      <c r="D2928" s="54"/>
      <c r="E2928" s="53"/>
      <c r="F2928" s="55"/>
      <c r="G2928" s="53"/>
      <c r="H2928" s="57"/>
      <c r="I2928" s="56"/>
      <c r="J2928" s="56"/>
      <c r="K2928" s="67"/>
      <c r="L2928" s="62">
        <v>2928</v>
      </c>
      <c r="M2928" s="62" t="b">
        <f t="shared" si="45"/>
        <v>1</v>
      </c>
      <c r="N2928" s="63"/>
    </row>
    <row r="2929" spans="1:14" x14ac:dyDescent="0.35">
      <c r="A2929" t="s">
        <v>2842</v>
      </c>
      <c r="B2929" t="s">
        <v>1355</v>
      </c>
      <c r="C2929" s="53"/>
      <c r="D2929" s="54"/>
      <c r="E2929" s="53"/>
      <c r="F2929" s="55"/>
      <c r="G2929" s="53"/>
      <c r="H2929" s="57"/>
      <c r="I2929" s="56"/>
      <c r="J2929" s="56"/>
      <c r="K2929" s="67"/>
      <c r="L2929" s="62">
        <v>2929</v>
      </c>
      <c r="M2929" s="62" t="b">
        <f t="shared" si="45"/>
        <v>1</v>
      </c>
      <c r="N2929" s="63"/>
    </row>
    <row r="2930" spans="1:14" x14ac:dyDescent="0.35">
      <c r="A2930" t="s">
        <v>2842</v>
      </c>
      <c r="B2930" t="s">
        <v>2848</v>
      </c>
      <c r="C2930" s="53"/>
      <c r="D2930" s="54"/>
      <c r="E2930" s="53"/>
      <c r="F2930" s="55"/>
      <c r="G2930" s="53"/>
      <c r="H2930" s="57"/>
      <c r="I2930" s="56"/>
      <c r="J2930" s="56"/>
      <c r="K2930" s="67"/>
      <c r="L2930" s="62">
        <v>2930</v>
      </c>
      <c r="M2930" s="62" t="b">
        <f t="shared" si="45"/>
        <v>1</v>
      </c>
      <c r="N2930" s="63"/>
    </row>
    <row r="2931" spans="1:14" x14ac:dyDescent="0.35">
      <c r="A2931" t="s">
        <v>253</v>
      </c>
      <c r="B2931" t="s">
        <v>2849</v>
      </c>
      <c r="C2931" s="53"/>
      <c r="D2931" s="54"/>
      <c r="E2931" s="53"/>
      <c r="F2931" s="55"/>
      <c r="G2931" s="53"/>
      <c r="H2931" s="57"/>
      <c r="I2931" s="56"/>
      <c r="J2931" s="56"/>
      <c r="K2931" s="67"/>
      <c r="L2931" s="62">
        <v>2931</v>
      </c>
      <c r="M2931" s="62" t="b">
        <f t="shared" si="45"/>
        <v>1</v>
      </c>
      <c r="N2931" s="63"/>
    </row>
    <row r="2932" spans="1:14" x14ac:dyDescent="0.35">
      <c r="A2932" t="s">
        <v>253</v>
      </c>
      <c r="B2932" t="s">
        <v>2850</v>
      </c>
      <c r="C2932" s="53"/>
      <c r="D2932" s="54"/>
      <c r="E2932" s="53"/>
      <c r="F2932" s="55"/>
      <c r="G2932" s="53"/>
      <c r="H2932" s="57"/>
      <c r="I2932" s="56"/>
      <c r="J2932" s="56"/>
      <c r="K2932" s="67"/>
      <c r="L2932" s="62">
        <v>2932</v>
      </c>
      <c r="M2932" s="62" t="b">
        <f t="shared" si="45"/>
        <v>1</v>
      </c>
      <c r="N2932" s="63"/>
    </row>
    <row r="2933" spans="1:14" x14ac:dyDescent="0.35">
      <c r="A2933" t="s">
        <v>2851</v>
      </c>
      <c r="B2933" t="s">
        <v>2852</v>
      </c>
      <c r="C2933" s="53"/>
      <c r="D2933" s="54"/>
      <c r="E2933" s="53"/>
      <c r="F2933" s="55"/>
      <c r="G2933" s="53"/>
      <c r="H2933" s="57"/>
      <c r="I2933" s="56"/>
      <c r="J2933" s="56"/>
      <c r="K2933" s="67"/>
      <c r="L2933" s="62">
        <v>2933</v>
      </c>
      <c r="M2933" s="62" t="b">
        <f t="shared" si="45"/>
        <v>1</v>
      </c>
      <c r="N2933" s="63"/>
    </row>
    <row r="2934" spans="1:14" x14ac:dyDescent="0.35">
      <c r="A2934" t="s">
        <v>2851</v>
      </c>
      <c r="B2934" t="s">
        <v>462</v>
      </c>
      <c r="C2934" s="53"/>
      <c r="D2934" s="54"/>
      <c r="E2934" s="53"/>
      <c r="F2934" s="55"/>
      <c r="G2934" s="53"/>
      <c r="H2934" s="57"/>
      <c r="I2934" s="56"/>
      <c r="J2934" s="56"/>
      <c r="K2934" s="67"/>
      <c r="L2934" s="62">
        <v>2934</v>
      </c>
      <c r="M2934" s="62" t="b">
        <f t="shared" si="45"/>
        <v>1</v>
      </c>
      <c r="N2934" s="63"/>
    </row>
    <row r="2935" spans="1:14" x14ac:dyDescent="0.35">
      <c r="A2935" t="s">
        <v>2851</v>
      </c>
      <c r="B2935" t="s">
        <v>2853</v>
      </c>
      <c r="C2935" s="53"/>
      <c r="D2935" s="54"/>
      <c r="E2935" s="53"/>
      <c r="F2935" s="55"/>
      <c r="G2935" s="53"/>
      <c r="H2935" s="57"/>
      <c r="I2935" s="56"/>
      <c r="J2935" s="56"/>
      <c r="K2935" s="67"/>
      <c r="L2935" s="62">
        <v>2935</v>
      </c>
      <c r="M2935" s="62" t="b">
        <f t="shared" si="45"/>
        <v>1</v>
      </c>
      <c r="N2935" s="63"/>
    </row>
    <row r="2936" spans="1:14" x14ac:dyDescent="0.35">
      <c r="A2936" t="s">
        <v>618</v>
      </c>
      <c r="B2936" t="s">
        <v>2854</v>
      </c>
      <c r="C2936" s="53"/>
      <c r="D2936" s="54"/>
      <c r="E2936" s="53"/>
      <c r="F2936" s="55"/>
      <c r="G2936" s="53"/>
      <c r="H2936" s="57"/>
      <c r="I2936" s="56"/>
      <c r="J2936" s="56"/>
      <c r="K2936" s="67"/>
      <c r="L2936" s="62">
        <v>2936</v>
      </c>
      <c r="M2936" s="62" t="b">
        <f t="shared" si="45"/>
        <v>1</v>
      </c>
      <c r="N2936" s="63"/>
    </row>
    <row r="2937" spans="1:14" x14ac:dyDescent="0.35">
      <c r="A2937" t="s">
        <v>618</v>
      </c>
      <c r="B2937" t="s">
        <v>2848</v>
      </c>
      <c r="C2937" s="53"/>
      <c r="D2937" s="54"/>
      <c r="E2937" s="53"/>
      <c r="F2937" s="55"/>
      <c r="G2937" s="53"/>
      <c r="H2937" s="57"/>
      <c r="I2937" s="56"/>
      <c r="J2937" s="56"/>
      <c r="K2937" s="67"/>
      <c r="L2937" s="62">
        <v>2937</v>
      </c>
      <c r="M2937" s="62" t="b">
        <f t="shared" si="45"/>
        <v>1</v>
      </c>
      <c r="N2937" s="63"/>
    </row>
    <row r="2938" spans="1:14" x14ac:dyDescent="0.35">
      <c r="A2938" t="s">
        <v>618</v>
      </c>
      <c r="B2938" t="s">
        <v>2855</v>
      </c>
      <c r="C2938" s="53"/>
      <c r="D2938" s="54"/>
      <c r="E2938" s="53"/>
      <c r="F2938" s="55"/>
      <c r="G2938" s="53"/>
      <c r="H2938" s="57"/>
      <c r="I2938" s="56"/>
      <c r="J2938" s="56"/>
      <c r="K2938" s="67"/>
      <c r="L2938" s="62">
        <v>2938</v>
      </c>
      <c r="M2938" s="62" t="b">
        <f t="shared" si="45"/>
        <v>1</v>
      </c>
      <c r="N2938" s="63"/>
    </row>
    <row r="2939" spans="1:14" x14ac:dyDescent="0.35">
      <c r="A2939" t="s">
        <v>618</v>
      </c>
      <c r="B2939" t="s">
        <v>2856</v>
      </c>
      <c r="C2939" s="53"/>
      <c r="D2939" s="54"/>
      <c r="E2939" s="53"/>
      <c r="F2939" s="55"/>
      <c r="G2939" s="53"/>
      <c r="H2939" s="57"/>
      <c r="I2939" s="56"/>
      <c r="J2939" s="56"/>
      <c r="K2939" s="67"/>
      <c r="L2939" s="62">
        <v>2939</v>
      </c>
      <c r="M2939" s="62" t="b">
        <f t="shared" si="45"/>
        <v>1</v>
      </c>
      <c r="N2939" s="63"/>
    </row>
    <row r="2940" spans="1:14" x14ac:dyDescent="0.35">
      <c r="A2940" t="s">
        <v>618</v>
      </c>
      <c r="B2940" t="s">
        <v>443</v>
      </c>
      <c r="C2940" s="53"/>
      <c r="D2940" s="54"/>
      <c r="E2940" s="53"/>
      <c r="F2940" s="55"/>
      <c r="G2940" s="53"/>
      <c r="H2940" s="57"/>
      <c r="I2940" s="56"/>
      <c r="J2940" s="56"/>
      <c r="K2940" s="67"/>
      <c r="L2940" s="62">
        <v>2940</v>
      </c>
      <c r="M2940" s="62" t="b">
        <f t="shared" si="45"/>
        <v>1</v>
      </c>
      <c r="N2940" s="63"/>
    </row>
    <row r="2941" spans="1:14" x14ac:dyDescent="0.35">
      <c r="A2941" t="s">
        <v>618</v>
      </c>
      <c r="B2941" t="s">
        <v>1639</v>
      </c>
      <c r="C2941" s="53"/>
      <c r="D2941" s="54"/>
      <c r="E2941" s="53"/>
      <c r="F2941" s="55"/>
      <c r="G2941" s="53"/>
      <c r="H2941" s="57"/>
      <c r="I2941" s="56"/>
      <c r="J2941" s="56"/>
      <c r="K2941" s="67"/>
      <c r="L2941" s="62">
        <v>2941</v>
      </c>
      <c r="M2941" s="62" t="b">
        <f t="shared" si="45"/>
        <v>1</v>
      </c>
      <c r="N2941" s="63"/>
    </row>
    <row r="2942" spans="1:14" x14ac:dyDescent="0.35">
      <c r="A2942" t="s">
        <v>2857</v>
      </c>
      <c r="B2942" t="s">
        <v>259</v>
      </c>
      <c r="C2942" s="53"/>
      <c r="D2942" s="54"/>
      <c r="E2942" s="53"/>
      <c r="F2942" s="55"/>
      <c r="G2942" s="53"/>
      <c r="H2942" s="57"/>
      <c r="I2942" s="56"/>
      <c r="J2942" s="56"/>
      <c r="K2942" s="67"/>
      <c r="L2942" s="62">
        <v>2942</v>
      </c>
      <c r="M2942" s="62" t="b">
        <f t="shared" si="45"/>
        <v>1</v>
      </c>
      <c r="N2942" s="63"/>
    </row>
    <row r="2943" spans="1:14" x14ac:dyDescent="0.35">
      <c r="A2943" t="s">
        <v>2858</v>
      </c>
      <c r="B2943" t="s">
        <v>2859</v>
      </c>
      <c r="C2943" s="53"/>
      <c r="D2943" s="54"/>
      <c r="E2943" s="53"/>
      <c r="F2943" s="55"/>
      <c r="G2943" s="53"/>
      <c r="H2943" s="57"/>
      <c r="I2943" s="56"/>
      <c r="J2943" s="56"/>
      <c r="K2943" s="67"/>
      <c r="L2943" s="62">
        <v>2943</v>
      </c>
      <c r="M2943" s="62" t="b">
        <f t="shared" si="45"/>
        <v>1</v>
      </c>
      <c r="N2943" s="63"/>
    </row>
    <row r="2944" spans="1:14" x14ac:dyDescent="0.35">
      <c r="A2944" t="s">
        <v>2858</v>
      </c>
      <c r="B2944" t="s">
        <v>2860</v>
      </c>
      <c r="C2944" s="53"/>
      <c r="D2944" s="54"/>
      <c r="E2944" s="53"/>
      <c r="F2944" s="55"/>
      <c r="G2944" s="53"/>
      <c r="H2944" s="57"/>
      <c r="I2944" s="56"/>
      <c r="J2944" s="56"/>
      <c r="K2944" s="67"/>
      <c r="L2944" s="62">
        <v>2944</v>
      </c>
      <c r="M2944" s="62" t="b">
        <f t="shared" si="45"/>
        <v>1</v>
      </c>
      <c r="N2944" s="63"/>
    </row>
    <row r="2945" spans="1:14" x14ac:dyDescent="0.35">
      <c r="A2945" t="s">
        <v>2861</v>
      </c>
      <c r="B2945" t="s">
        <v>2862</v>
      </c>
      <c r="C2945" s="53"/>
      <c r="D2945" s="54"/>
      <c r="E2945" s="53"/>
      <c r="F2945" s="55"/>
      <c r="G2945" s="53"/>
      <c r="H2945" s="57"/>
      <c r="I2945" s="56"/>
      <c r="J2945" s="56"/>
      <c r="K2945" s="67"/>
      <c r="L2945" s="62">
        <v>2945</v>
      </c>
      <c r="M2945" s="62" t="b">
        <f t="shared" si="45"/>
        <v>1</v>
      </c>
      <c r="N2945" s="63"/>
    </row>
    <row r="2946" spans="1:14" x14ac:dyDescent="0.35">
      <c r="A2946" t="s">
        <v>2863</v>
      </c>
      <c r="B2946" t="s">
        <v>905</v>
      </c>
      <c r="C2946" s="53"/>
      <c r="D2946" s="54"/>
      <c r="E2946" s="53"/>
      <c r="F2946" s="55"/>
      <c r="G2946" s="53"/>
      <c r="H2946" s="57"/>
      <c r="I2946" s="56"/>
      <c r="J2946" s="56"/>
      <c r="K2946" s="67"/>
      <c r="L2946" s="62">
        <v>2946</v>
      </c>
      <c r="M2946" s="62" t="b">
        <f t="shared" si="45"/>
        <v>1</v>
      </c>
      <c r="N2946" s="63"/>
    </row>
    <row r="2947" spans="1:14" x14ac:dyDescent="0.35">
      <c r="A2947" t="s">
        <v>2863</v>
      </c>
      <c r="B2947" t="s">
        <v>1659</v>
      </c>
      <c r="C2947" s="53"/>
      <c r="D2947" s="54"/>
      <c r="E2947" s="53"/>
      <c r="F2947" s="55"/>
      <c r="G2947" s="53"/>
      <c r="H2947" s="57"/>
      <c r="I2947" s="56"/>
      <c r="J2947" s="56"/>
      <c r="K2947" s="67"/>
      <c r="L2947" s="62">
        <v>2947</v>
      </c>
      <c r="M2947" s="62" t="b">
        <f t="shared" ref="M2947:M3010" si="46" xml:space="preserve"> IF(AND(TRUE), TRUE, FALSE)</f>
        <v>1</v>
      </c>
      <c r="N2947" s="63"/>
    </row>
    <row r="2948" spans="1:14" x14ac:dyDescent="0.35">
      <c r="A2948" t="s">
        <v>618</v>
      </c>
      <c r="B2948" t="s">
        <v>1172</v>
      </c>
      <c r="C2948" s="53"/>
      <c r="D2948" s="54"/>
      <c r="E2948" s="53"/>
      <c r="F2948" s="55"/>
      <c r="G2948" s="53"/>
      <c r="H2948" s="57"/>
      <c r="I2948" s="56"/>
      <c r="J2948" s="56"/>
      <c r="K2948" s="67"/>
      <c r="L2948" s="62">
        <v>2948</v>
      </c>
      <c r="M2948" s="62" t="b">
        <f t="shared" si="46"/>
        <v>1</v>
      </c>
      <c r="N2948" s="63"/>
    </row>
    <row r="2949" spans="1:14" x14ac:dyDescent="0.35">
      <c r="A2949" t="s">
        <v>2406</v>
      </c>
      <c r="B2949" t="s">
        <v>2864</v>
      </c>
      <c r="C2949" s="53"/>
      <c r="D2949" s="54"/>
      <c r="E2949" s="53"/>
      <c r="F2949" s="55"/>
      <c r="G2949" s="53"/>
      <c r="H2949" s="57"/>
      <c r="I2949" s="56"/>
      <c r="J2949" s="56"/>
      <c r="K2949" s="67"/>
      <c r="L2949" s="62">
        <v>2949</v>
      </c>
      <c r="M2949" s="62" t="b">
        <f t="shared" si="46"/>
        <v>1</v>
      </c>
      <c r="N2949" s="63"/>
    </row>
    <row r="2950" spans="1:14" x14ac:dyDescent="0.35">
      <c r="A2950" t="s">
        <v>618</v>
      </c>
      <c r="B2950" t="s">
        <v>2865</v>
      </c>
      <c r="C2950" s="53"/>
      <c r="D2950" s="54"/>
      <c r="E2950" s="53"/>
      <c r="F2950" s="55"/>
      <c r="G2950" s="53"/>
      <c r="H2950" s="57"/>
      <c r="I2950" s="56"/>
      <c r="J2950" s="56"/>
      <c r="K2950" s="67"/>
      <c r="L2950" s="62">
        <v>2950</v>
      </c>
      <c r="M2950" s="62" t="b">
        <f t="shared" si="46"/>
        <v>1</v>
      </c>
      <c r="N2950" s="63"/>
    </row>
    <row r="2951" spans="1:14" x14ac:dyDescent="0.35">
      <c r="A2951" t="s">
        <v>2406</v>
      </c>
      <c r="B2951" t="s">
        <v>430</v>
      </c>
      <c r="C2951" s="53"/>
      <c r="D2951" s="54"/>
      <c r="E2951" s="53"/>
      <c r="F2951" s="55"/>
      <c r="G2951" s="53"/>
      <c r="H2951" s="57"/>
      <c r="I2951" s="56"/>
      <c r="J2951" s="56"/>
      <c r="K2951" s="67"/>
      <c r="L2951" s="62">
        <v>2951</v>
      </c>
      <c r="M2951" s="62" t="b">
        <f t="shared" si="46"/>
        <v>1</v>
      </c>
      <c r="N2951" s="63"/>
    </row>
    <row r="2952" spans="1:14" x14ac:dyDescent="0.35">
      <c r="A2952" t="s">
        <v>2866</v>
      </c>
      <c r="B2952" t="s">
        <v>2128</v>
      </c>
      <c r="C2952" s="53"/>
      <c r="D2952" s="54"/>
      <c r="E2952" s="53"/>
      <c r="F2952" s="55"/>
      <c r="G2952" s="53"/>
      <c r="H2952" s="57"/>
      <c r="I2952" s="56"/>
      <c r="J2952" s="56"/>
      <c r="K2952" s="67"/>
      <c r="L2952" s="62">
        <v>2952</v>
      </c>
      <c r="M2952" s="62" t="b">
        <f t="shared" si="46"/>
        <v>1</v>
      </c>
      <c r="N2952" s="63"/>
    </row>
    <row r="2953" spans="1:14" x14ac:dyDescent="0.35">
      <c r="A2953" t="s">
        <v>2866</v>
      </c>
      <c r="B2953" t="s">
        <v>2867</v>
      </c>
      <c r="C2953" s="53"/>
      <c r="D2953" s="54"/>
      <c r="E2953" s="53"/>
      <c r="F2953" s="55"/>
      <c r="G2953" s="53"/>
      <c r="H2953" s="57"/>
      <c r="I2953" s="56"/>
      <c r="J2953" s="56"/>
      <c r="K2953" s="67"/>
      <c r="L2953" s="62">
        <v>2953</v>
      </c>
      <c r="M2953" s="62" t="b">
        <f t="shared" si="46"/>
        <v>1</v>
      </c>
      <c r="N2953" s="63"/>
    </row>
    <row r="2954" spans="1:14" x14ac:dyDescent="0.35">
      <c r="A2954" t="s">
        <v>2406</v>
      </c>
      <c r="B2954" t="s">
        <v>1190</v>
      </c>
      <c r="C2954" s="53"/>
      <c r="D2954" s="54"/>
      <c r="E2954" s="53"/>
      <c r="F2954" s="55"/>
      <c r="G2954" s="53"/>
      <c r="H2954" s="57"/>
      <c r="I2954" s="56"/>
      <c r="J2954" s="56"/>
      <c r="K2954" s="67"/>
      <c r="L2954" s="62">
        <v>2954</v>
      </c>
      <c r="M2954" s="62" t="b">
        <f t="shared" si="46"/>
        <v>1</v>
      </c>
      <c r="N2954" s="63"/>
    </row>
    <row r="2955" spans="1:14" x14ac:dyDescent="0.35">
      <c r="A2955" t="s">
        <v>2868</v>
      </c>
      <c r="B2955" t="s">
        <v>1354</v>
      </c>
      <c r="C2955" s="53"/>
      <c r="D2955" s="54"/>
      <c r="E2955" s="53"/>
      <c r="F2955" s="55"/>
      <c r="G2955" s="53"/>
      <c r="H2955" s="57"/>
      <c r="I2955" s="56"/>
      <c r="J2955" s="56"/>
      <c r="K2955" s="67"/>
      <c r="L2955" s="62">
        <v>2955</v>
      </c>
      <c r="M2955" s="62" t="b">
        <f t="shared" si="46"/>
        <v>1</v>
      </c>
      <c r="N2955" s="63"/>
    </row>
    <row r="2956" spans="1:14" x14ac:dyDescent="0.35">
      <c r="A2956" t="s">
        <v>2869</v>
      </c>
      <c r="B2956" t="s">
        <v>984</v>
      </c>
      <c r="C2956" s="53"/>
      <c r="D2956" s="54"/>
      <c r="E2956" s="53"/>
      <c r="F2956" s="55"/>
      <c r="G2956" s="53"/>
      <c r="H2956" s="57"/>
      <c r="I2956" s="56"/>
      <c r="J2956" s="56"/>
      <c r="K2956" s="67"/>
      <c r="L2956" s="62">
        <v>2956</v>
      </c>
      <c r="M2956" s="62" t="b">
        <f t="shared" si="46"/>
        <v>1</v>
      </c>
      <c r="N2956" s="63"/>
    </row>
    <row r="2957" spans="1:14" x14ac:dyDescent="0.35">
      <c r="A2957" t="s">
        <v>2870</v>
      </c>
      <c r="B2957" t="s">
        <v>1354</v>
      </c>
      <c r="C2957" s="53"/>
      <c r="D2957" s="54"/>
      <c r="E2957" s="53"/>
      <c r="F2957" s="55"/>
      <c r="G2957" s="53"/>
      <c r="H2957" s="57"/>
      <c r="I2957" s="56"/>
      <c r="J2957" s="56"/>
      <c r="K2957" s="67"/>
      <c r="L2957" s="62">
        <v>2957</v>
      </c>
      <c r="M2957" s="62" t="b">
        <f t="shared" si="46"/>
        <v>1</v>
      </c>
      <c r="N2957" s="63"/>
    </row>
    <row r="2958" spans="1:14" x14ac:dyDescent="0.35">
      <c r="A2958" t="s">
        <v>2871</v>
      </c>
      <c r="B2958" t="s">
        <v>2872</v>
      </c>
      <c r="C2958" s="53"/>
      <c r="D2958" s="54"/>
      <c r="E2958" s="53"/>
      <c r="F2958" s="55"/>
      <c r="G2958" s="53"/>
      <c r="H2958" s="57"/>
      <c r="I2958" s="56"/>
      <c r="J2958" s="56"/>
      <c r="K2958" s="67"/>
      <c r="L2958" s="62">
        <v>2958</v>
      </c>
      <c r="M2958" s="62" t="b">
        <f t="shared" si="46"/>
        <v>1</v>
      </c>
      <c r="N2958" s="63"/>
    </row>
    <row r="2959" spans="1:14" x14ac:dyDescent="0.35">
      <c r="A2959" t="s">
        <v>2871</v>
      </c>
      <c r="B2959" t="s">
        <v>2873</v>
      </c>
      <c r="C2959" s="53"/>
      <c r="D2959" s="54"/>
      <c r="E2959" s="53"/>
      <c r="F2959" s="55"/>
      <c r="G2959" s="53"/>
      <c r="H2959" s="57"/>
      <c r="I2959" s="56"/>
      <c r="J2959" s="56"/>
      <c r="K2959" s="67"/>
      <c r="L2959" s="62">
        <v>2959</v>
      </c>
      <c r="M2959" s="62" t="b">
        <f t="shared" si="46"/>
        <v>1</v>
      </c>
      <c r="N2959" s="63"/>
    </row>
    <row r="2960" spans="1:14" x14ac:dyDescent="0.35">
      <c r="A2960" t="s">
        <v>2871</v>
      </c>
      <c r="B2960" t="s">
        <v>2874</v>
      </c>
      <c r="C2960" s="53"/>
      <c r="D2960" s="54"/>
      <c r="E2960" s="53"/>
      <c r="F2960" s="55"/>
      <c r="G2960" s="53"/>
      <c r="H2960" s="57"/>
      <c r="I2960" s="56"/>
      <c r="J2960" s="56"/>
      <c r="K2960" s="67"/>
      <c r="L2960" s="62">
        <v>2960</v>
      </c>
      <c r="M2960" s="62" t="b">
        <f t="shared" si="46"/>
        <v>1</v>
      </c>
      <c r="N2960" s="63"/>
    </row>
    <row r="2961" spans="1:14" x14ac:dyDescent="0.35">
      <c r="A2961" t="s">
        <v>1355</v>
      </c>
      <c r="B2961" t="s">
        <v>2128</v>
      </c>
      <c r="C2961" s="53"/>
      <c r="D2961" s="54"/>
      <c r="E2961" s="53"/>
      <c r="F2961" s="55"/>
      <c r="G2961" s="53"/>
      <c r="H2961" s="57"/>
      <c r="I2961" s="56"/>
      <c r="J2961" s="56"/>
      <c r="K2961" s="67"/>
      <c r="L2961" s="62">
        <v>2961</v>
      </c>
      <c r="M2961" s="62" t="b">
        <f t="shared" si="46"/>
        <v>1</v>
      </c>
      <c r="N2961" s="63"/>
    </row>
    <row r="2962" spans="1:14" x14ac:dyDescent="0.35">
      <c r="A2962" t="s">
        <v>1355</v>
      </c>
      <c r="B2962" t="s">
        <v>2875</v>
      </c>
      <c r="C2962" s="53"/>
      <c r="D2962" s="54"/>
      <c r="E2962" s="53"/>
      <c r="F2962" s="55"/>
      <c r="G2962" s="53"/>
      <c r="H2962" s="57"/>
      <c r="I2962" s="56"/>
      <c r="J2962" s="56"/>
      <c r="K2962" s="67"/>
      <c r="L2962" s="62">
        <v>2962</v>
      </c>
      <c r="M2962" s="62" t="b">
        <f t="shared" si="46"/>
        <v>1</v>
      </c>
      <c r="N2962" s="63"/>
    </row>
    <row r="2963" spans="1:14" x14ac:dyDescent="0.35">
      <c r="A2963" t="s">
        <v>2876</v>
      </c>
      <c r="B2963" t="s">
        <v>2877</v>
      </c>
      <c r="C2963" s="53"/>
      <c r="D2963" s="54"/>
      <c r="E2963" s="53"/>
      <c r="F2963" s="55"/>
      <c r="G2963" s="53"/>
      <c r="H2963" s="57"/>
      <c r="I2963" s="56"/>
      <c r="J2963" s="56"/>
      <c r="K2963" s="67"/>
      <c r="L2963" s="62">
        <v>2963</v>
      </c>
      <c r="M2963" s="62" t="b">
        <f t="shared" si="46"/>
        <v>1</v>
      </c>
      <c r="N2963" s="63"/>
    </row>
    <row r="2964" spans="1:14" x14ac:dyDescent="0.35">
      <c r="A2964" t="s">
        <v>2878</v>
      </c>
      <c r="B2964" t="s">
        <v>2879</v>
      </c>
      <c r="C2964" s="53"/>
      <c r="D2964" s="54"/>
      <c r="E2964" s="53"/>
      <c r="F2964" s="55"/>
      <c r="G2964" s="53"/>
      <c r="H2964" s="57"/>
      <c r="I2964" s="56"/>
      <c r="J2964" s="56"/>
      <c r="K2964" s="67"/>
      <c r="L2964" s="62">
        <v>2964</v>
      </c>
      <c r="M2964" s="62" t="b">
        <f t="shared" si="46"/>
        <v>1</v>
      </c>
      <c r="N2964" s="63"/>
    </row>
    <row r="2965" spans="1:14" x14ac:dyDescent="0.35">
      <c r="A2965" t="s">
        <v>2878</v>
      </c>
      <c r="B2965" t="s">
        <v>2880</v>
      </c>
      <c r="C2965" s="53"/>
      <c r="D2965" s="54"/>
      <c r="E2965" s="53"/>
      <c r="F2965" s="55"/>
      <c r="G2965" s="53"/>
      <c r="H2965" s="57"/>
      <c r="I2965" s="56"/>
      <c r="J2965" s="56"/>
      <c r="K2965" s="67"/>
      <c r="L2965" s="62">
        <v>2965</v>
      </c>
      <c r="M2965" s="62" t="b">
        <f t="shared" si="46"/>
        <v>1</v>
      </c>
      <c r="N2965" s="63"/>
    </row>
    <row r="2966" spans="1:14" x14ac:dyDescent="0.35">
      <c r="A2966" t="s">
        <v>2881</v>
      </c>
      <c r="B2966" t="s">
        <v>2882</v>
      </c>
      <c r="C2966" s="53"/>
      <c r="D2966" s="54"/>
      <c r="E2966" s="53"/>
      <c r="F2966" s="55"/>
      <c r="G2966" s="53"/>
      <c r="H2966" s="57"/>
      <c r="I2966" s="56"/>
      <c r="J2966" s="56"/>
      <c r="K2966" s="67"/>
      <c r="L2966" s="62">
        <v>2966</v>
      </c>
      <c r="M2966" s="62" t="b">
        <f t="shared" si="46"/>
        <v>1</v>
      </c>
      <c r="N2966" s="63"/>
    </row>
    <row r="2967" spans="1:14" x14ac:dyDescent="0.35">
      <c r="A2967" t="s">
        <v>2881</v>
      </c>
      <c r="B2967" t="s">
        <v>1045</v>
      </c>
      <c r="C2967" s="53"/>
      <c r="D2967" s="54"/>
      <c r="E2967" s="53"/>
      <c r="F2967" s="55"/>
      <c r="G2967" s="53"/>
      <c r="H2967" s="57"/>
      <c r="I2967" s="56"/>
      <c r="J2967" s="56"/>
      <c r="K2967" s="67"/>
      <c r="L2967" s="62">
        <v>2967</v>
      </c>
      <c r="M2967" s="62" t="b">
        <f t="shared" si="46"/>
        <v>1</v>
      </c>
      <c r="N2967" s="63"/>
    </row>
    <row r="2968" spans="1:14" x14ac:dyDescent="0.35">
      <c r="A2968" t="s">
        <v>248</v>
      </c>
      <c r="B2968" t="s">
        <v>2883</v>
      </c>
      <c r="C2968" s="53"/>
      <c r="D2968" s="54"/>
      <c r="E2968" s="53"/>
      <c r="F2968" s="55"/>
      <c r="G2968" s="53"/>
      <c r="H2968" s="57"/>
      <c r="I2968" s="56"/>
      <c r="J2968" s="56"/>
      <c r="K2968" s="67"/>
      <c r="L2968" s="62">
        <v>2968</v>
      </c>
      <c r="M2968" s="62" t="b">
        <f t="shared" si="46"/>
        <v>1</v>
      </c>
      <c r="N2968" s="63"/>
    </row>
    <row r="2969" spans="1:14" x14ac:dyDescent="0.35">
      <c r="A2969" t="s">
        <v>248</v>
      </c>
      <c r="B2969" t="s">
        <v>804</v>
      </c>
      <c r="C2969" s="53"/>
      <c r="D2969" s="54"/>
      <c r="E2969" s="53"/>
      <c r="F2969" s="55"/>
      <c r="G2969" s="53"/>
      <c r="H2969" s="57"/>
      <c r="I2969" s="56"/>
      <c r="J2969" s="56"/>
      <c r="K2969" s="67"/>
      <c r="L2969" s="62">
        <v>2969</v>
      </c>
      <c r="M2969" s="62" t="b">
        <f t="shared" si="46"/>
        <v>1</v>
      </c>
      <c r="N2969" s="63"/>
    </row>
    <row r="2970" spans="1:14" x14ac:dyDescent="0.35">
      <c r="A2970" t="s">
        <v>248</v>
      </c>
      <c r="B2970" t="s">
        <v>250</v>
      </c>
      <c r="C2970" s="53"/>
      <c r="D2970" s="54"/>
      <c r="E2970" s="53"/>
      <c r="F2970" s="55"/>
      <c r="G2970" s="53"/>
      <c r="H2970" s="57"/>
      <c r="I2970" s="56"/>
      <c r="J2970" s="56"/>
      <c r="K2970" s="67"/>
      <c r="L2970" s="62">
        <v>2970</v>
      </c>
      <c r="M2970" s="62" t="b">
        <f t="shared" si="46"/>
        <v>1</v>
      </c>
      <c r="N2970" s="63"/>
    </row>
    <row r="2971" spans="1:14" x14ac:dyDescent="0.35">
      <c r="A2971" t="s">
        <v>2884</v>
      </c>
      <c r="B2971" t="s">
        <v>210</v>
      </c>
      <c r="C2971" s="53"/>
      <c r="D2971" s="54"/>
      <c r="E2971" s="53"/>
      <c r="F2971" s="55"/>
      <c r="G2971" s="53"/>
      <c r="H2971" s="57"/>
      <c r="I2971" s="56"/>
      <c r="J2971" s="56"/>
      <c r="K2971" s="67"/>
      <c r="L2971" s="62">
        <v>2971</v>
      </c>
      <c r="M2971" s="62" t="b">
        <f t="shared" si="46"/>
        <v>1</v>
      </c>
      <c r="N2971" s="63"/>
    </row>
    <row r="2972" spans="1:14" x14ac:dyDescent="0.35">
      <c r="A2972" t="s">
        <v>230</v>
      </c>
      <c r="B2972" t="s">
        <v>231</v>
      </c>
      <c r="C2972" s="53"/>
      <c r="D2972" s="54"/>
      <c r="E2972" s="53"/>
      <c r="F2972" s="55"/>
      <c r="G2972" s="53"/>
      <c r="H2972" s="57"/>
      <c r="I2972" s="56"/>
      <c r="J2972" s="56"/>
      <c r="K2972" s="67"/>
      <c r="L2972" s="62">
        <v>2972</v>
      </c>
      <c r="M2972" s="62" t="b">
        <f t="shared" si="46"/>
        <v>1</v>
      </c>
      <c r="N2972" s="63"/>
    </row>
    <row r="2973" spans="1:14" x14ac:dyDescent="0.35">
      <c r="A2973" t="s">
        <v>551</v>
      </c>
      <c r="B2973" t="s">
        <v>2885</v>
      </c>
      <c r="C2973" s="53"/>
      <c r="D2973" s="54"/>
      <c r="E2973" s="53"/>
      <c r="F2973" s="55"/>
      <c r="G2973" s="53"/>
      <c r="H2973" s="57"/>
      <c r="I2973" s="56"/>
      <c r="J2973" s="56"/>
      <c r="K2973" s="67"/>
      <c r="L2973" s="62">
        <v>2973</v>
      </c>
      <c r="M2973" s="62" t="b">
        <f t="shared" si="46"/>
        <v>1</v>
      </c>
      <c r="N2973" s="63"/>
    </row>
    <row r="2974" spans="1:14" x14ac:dyDescent="0.35">
      <c r="A2974" t="s">
        <v>2886</v>
      </c>
      <c r="B2974" t="s">
        <v>1588</v>
      </c>
      <c r="C2974" s="53"/>
      <c r="D2974" s="54"/>
      <c r="E2974" s="53"/>
      <c r="F2974" s="55"/>
      <c r="G2974" s="53"/>
      <c r="H2974" s="57"/>
      <c r="I2974" s="56"/>
      <c r="J2974" s="56"/>
      <c r="K2974" s="67"/>
      <c r="L2974" s="62">
        <v>2974</v>
      </c>
      <c r="M2974" s="62" t="b">
        <f t="shared" si="46"/>
        <v>1</v>
      </c>
      <c r="N2974" s="63"/>
    </row>
    <row r="2975" spans="1:14" x14ac:dyDescent="0.35">
      <c r="A2975" t="s">
        <v>2887</v>
      </c>
      <c r="B2975" t="s">
        <v>2888</v>
      </c>
      <c r="C2975" s="53"/>
      <c r="D2975" s="54"/>
      <c r="E2975" s="53"/>
      <c r="F2975" s="55"/>
      <c r="G2975" s="53"/>
      <c r="H2975" s="57"/>
      <c r="I2975" s="56"/>
      <c r="J2975" s="56"/>
      <c r="K2975" s="67"/>
      <c r="L2975" s="62">
        <v>2975</v>
      </c>
      <c r="M2975" s="62" t="b">
        <f t="shared" si="46"/>
        <v>1</v>
      </c>
      <c r="N2975" s="63"/>
    </row>
    <row r="2976" spans="1:14" x14ac:dyDescent="0.35">
      <c r="A2976" t="s">
        <v>2889</v>
      </c>
      <c r="B2976" t="s">
        <v>1430</v>
      </c>
      <c r="C2976" s="53"/>
      <c r="D2976" s="54"/>
      <c r="E2976" s="53"/>
      <c r="F2976" s="55"/>
      <c r="G2976" s="53"/>
      <c r="H2976" s="57"/>
      <c r="I2976" s="56"/>
      <c r="J2976" s="56"/>
      <c r="K2976" s="67"/>
      <c r="L2976" s="62">
        <v>2976</v>
      </c>
      <c r="M2976" s="62" t="b">
        <f t="shared" si="46"/>
        <v>1</v>
      </c>
      <c r="N2976" s="63"/>
    </row>
    <row r="2977" spans="1:14" x14ac:dyDescent="0.35">
      <c r="A2977" t="s">
        <v>2890</v>
      </c>
      <c r="B2977" t="s">
        <v>304</v>
      </c>
      <c r="C2977" s="53"/>
      <c r="D2977" s="54"/>
      <c r="E2977" s="53"/>
      <c r="F2977" s="55"/>
      <c r="G2977" s="53"/>
      <c r="H2977" s="57"/>
      <c r="I2977" s="56"/>
      <c r="J2977" s="56"/>
      <c r="K2977" s="67"/>
      <c r="L2977" s="62">
        <v>2977</v>
      </c>
      <c r="M2977" s="62" t="b">
        <f t="shared" si="46"/>
        <v>1</v>
      </c>
      <c r="N2977" s="63"/>
    </row>
    <row r="2978" spans="1:14" x14ac:dyDescent="0.35">
      <c r="A2978" t="s">
        <v>230</v>
      </c>
      <c r="B2978" t="s">
        <v>1316</v>
      </c>
      <c r="C2978" s="53"/>
      <c r="D2978" s="54"/>
      <c r="E2978" s="53"/>
      <c r="F2978" s="55"/>
      <c r="G2978" s="53"/>
      <c r="H2978" s="57"/>
      <c r="I2978" s="56"/>
      <c r="J2978" s="56"/>
      <c r="K2978" s="67"/>
      <c r="L2978" s="62">
        <v>2978</v>
      </c>
      <c r="M2978" s="62" t="b">
        <f t="shared" si="46"/>
        <v>1</v>
      </c>
      <c r="N2978" s="63"/>
    </row>
    <row r="2979" spans="1:14" x14ac:dyDescent="0.35">
      <c r="A2979" t="s">
        <v>2891</v>
      </c>
      <c r="B2979" t="s">
        <v>259</v>
      </c>
      <c r="C2979" s="53"/>
      <c r="D2979" s="54"/>
      <c r="E2979" s="53"/>
      <c r="F2979" s="55"/>
      <c r="G2979" s="53"/>
      <c r="H2979" s="57"/>
      <c r="I2979" s="56"/>
      <c r="J2979" s="56"/>
      <c r="K2979" s="67"/>
      <c r="L2979" s="62">
        <v>2979</v>
      </c>
      <c r="M2979" s="62" t="b">
        <f t="shared" si="46"/>
        <v>1</v>
      </c>
      <c r="N2979" s="63"/>
    </row>
    <row r="2980" spans="1:14" x14ac:dyDescent="0.35">
      <c r="A2980" t="s">
        <v>2892</v>
      </c>
      <c r="B2980" t="s">
        <v>2893</v>
      </c>
      <c r="C2980" s="53"/>
      <c r="D2980" s="54"/>
      <c r="E2980" s="53"/>
      <c r="F2980" s="55"/>
      <c r="G2980" s="53"/>
      <c r="H2980" s="57"/>
      <c r="I2980" s="56"/>
      <c r="J2980" s="56"/>
      <c r="K2980" s="67"/>
      <c r="L2980" s="62">
        <v>2980</v>
      </c>
      <c r="M2980" s="62" t="b">
        <f t="shared" si="46"/>
        <v>1</v>
      </c>
      <c r="N2980" s="63"/>
    </row>
    <row r="2981" spans="1:14" x14ac:dyDescent="0.35">
      <c r="A2981" t="s">
        <v>2892</v>
      </c>
      <c r="B2981" t="s">
        <v>527</v>
      </c>
      <c r="C2981" s="53"/>
      <c r="D2981" s="54"/>
      <c r="E2981" s="53"/>
      <c r="F2981" s="55"/>
      <c r="G2981" s="53"/>
      <c r="H2981" s="57"/>
      <c r="I2981" s="56"/>
      <c r="J2981" s="56"/>
      <c r="K2981" s="67"/>
      <c r="L2981" s="62">
        <v>2981</v>
      </c>
      <c r="M2981" s="62" t="b">
        <f t="shared" si="46"/>
        <v>1</v>
      </c>
      <c r="N2981" s="63"/>
    </row>
    <row r="2982" spans="1:14" x14ac:dyDescent="0.35">
      <c r="A2982" t="s">
        <v>2894</v>
      </c>
      <c r="B2982" t="s">
        <v>2895</v>
      </c>
      <c r="C2982" s="53"/>
      <c r="D2982" s="54"/>
      <c r="E2982" s="53"/>
      <c r="F2982" s="55"/>
      <c r="G2982" s="53"/>
      <c r="H2982" s="57"/>
      <c r="I2982" s="56"/>
      <c r="J2982" s="56"/>
      <c r="K2982" s="67"/>
      <c r="L2982" s="62">
        <v>2982</v>
      </c>
      <c r="M2982" s="62" t="b">
        <f t="shared" si="46"/>
        <v>1</v>
      </c>
      <c r="N2982" s="63"/>
    </row>
    <row r="2983" spans="1:14" x14ac:dyDescent="0.35">
      <c r="A2983" t="s">
        <v>2896</v>
      </c>
      <c r="B2983" t="s">
        <v>2897</v>
      </c>
      <c r="C2983" s="53"/>
      <c r="D2983" s="54"/>
      <c r="E2983" s="53"/>
      <c r="F2983" s="55"/>
      <c r="G2983" s="53"/>
      <c r="H2983" s="57"/>
      <c r="I2983" s="56"/>
      <c r="J2983" s="56"/>
      <c r="K2983" s="67"/>
      <c r="L2983" s="62">
        <v>2983</v>
      </c>
      <c r="M2983" s="62" t="b">
        <f t="shared" si="46"/>
        <v>1</v>
      </c>
      <c r="N2983" s="63"/>
    </row>
    <row r="2984" spans="1:14" x14ac:dyDescent="0.35">
      <c r="A2984" t="s">
        <v>2896</v>
      </c>
      <c r="B2984" t="s">
        <v>2898</v>
      </c>
      <c r="C2984" s="53"/>
      <c r="D2984" s="54"/>
      <c r="E2984" s="53"/>
      <c r="F2984" s="55"/>
      <c r="G2984" s="53"/>
      <c r="H2984" s="57"/>
      <c r="I2984" s="56"/>
      <c r="J2984" s="56"/>
      <c r="K2984" s="67"/>
      <c r="L2984" s="62">
        <v>2984</v>
      </c>
      <c r="M2984" s="62" t="b">
        <f t="shared" si="46"/>
        <v>1</v>
      </c>
      <c r="N2984" s="63"/>
    </row>
    <row r="2985" spans="1:14" x14ac:dyDescent="0.35">
      <c r="A2985" t="s">
        <v>2896</v>
      </c>
      <c r="B2985" t="s">
        <v>452</v>
      </c>
      <c r="C2985" s="53"/>
      <c r="D2985" s="54"/>
      <c r="E2985" s="53"/>
      <c r="F2985" s="55"/>
      <c r="G2985" s="53"/>
      <c r="H2985" s="57"/>
      <c r="I2985" s="56"/>
      <c r="J2985" s="56"/>
      <c r="K2985" s="67"/>
      <c r="L2985" s="62">
        <v>2985</v>
      </c>
      <c r="M2985" s="62" t="b">
        <f t="shared" si="46"/>
        <v>1</v>
      </c>
      <c r="N2985" s="63"/>
    </row>
    <row r="2986" spans="1:14" x14ac:dyDescent="0.35">
      <c r="A2986" t="s">
        <v>1704</v>
      </c>
      <c r="B2986" t="s">
        <v>529</v>
      </c>
      <c r="C2986" s="53"/>
      <c r="D2986" s="54"/>
      <c r="E2986" s="53"/>
      <c r="F2986" s="55"/>
      <c r="G2986" s="53"/>
      <c r="H2986" s="57"/>
      <c r="I2986" s="56"/>
      <c r="J2986" s="56"/>
      <c r="K2986" s="67"/>
      <c r="L2986" s="62">
        <v>2986</v>
      </c>
      <c r="M2986" s="62" t="b">
        <f t="shared" si="46"/>
        <v>1</v>
      </c>
      <c r="N2986" s="63"/>
    </row>
    <row r="2987" spans="1:14" x14ac:dyDescent="0.35">
      <c r="A2987" t="s">
        <v>2899</v>
      </c>
      <c r="B2987" t="s">
        <v>2900</v>
      </c>
      <c r="C2987" s="53"/>
      <c r="D2987" s="54"/>
      <c r="E2987" s="53"/>
      <c r="F2987" s="55"/>
      <c r="G2987" s="53"/>
      <c r="H2987" s="57"/>
      <c r="I2987" s="56"/>
      <c r="J2987" s="56"/>
      <c r="K2987" s="67"/>
      <c r="L2987" s="62">
        <v>2987</v>
      </c>
      <c r="M2987" s="62" t="b">
        <f t="shared" si="46"/>
        <v>1</v>
      </c>
      <c r="N2987" s="63"/>
    </row>
    <row r="2988" spans="1:14" x14ac:dyDescent="0.35">
      <c r="A2988" t="s">
        <v>2899</v>
      </c>
      <c r="B2988" t="s">
        <v>2901</v>
      </c>
      <c r="C2988" s="53"/>
      <c r="D2988" s="54"/>
      <c r="E2988" s="53"/>
      <c r="F2988" s="55"/>
      <c r="G2988" s="53"/>
      <c r="H2988" s="57"/>
      <c r="I2988" s="56"/>
      <c r="J2988" s="56"/>
      <c r="K2988" s="67"/>
      <c r="L2988" s="62">
        <v>2988</v>
      </c>
      <c r="M2988" s="62" t="b">
        <f t="shared" si="46"/>
        <v>1</v>
      </c>
      <c r="N2988" s="63"/>
    </row>
    <row r="2989" spans="1:14" x14ac:dyDescent="0.35">
      <c r="A2989" t="s">
        <v>2899</v>
      </c>
      <c r="B2989" t="s">
        <v>2902</v>
      </c>
      <c r="C2989" s="53"/>
      <c r="D2989" s="54"/>
      <c r="E2989" s="53"/>
      <c r="F2989" s="55"/>
      <c r="G2989" s="53"/>
      <c r="H2989" s="57"/>
      <c r="I2989" s="56"/>
      <c r="J2989" s="56"/>
      <c r="K2989" s="67"/>
      <c r="L2989" s="62">
        <v>2989</v>
      </c>
      <c r="M2989" s="62" t="b">
        <f t="shared" si="46"/>
        <v>1</v>
      </c>
      <c r="N2989" s="63"/>
    </row>
    <row r="2990" spans="1:14" x14ac:dyDescent="0.35">
      <c r="A2990" t="s">
        <v>2899</v>
      </c>
      <c r="B2990" t="s">
        <v>2903</v>
      </c>
      <c r="C2990" s="53"/>
      <c r="D2990" s="54"/>
      <c r="E2990" s="53"/>
      <c r="F2990" s="55"/>
      <c r="G2990" s="53"/>
      <c r="H2990" s="57"/>
      <c r="I2990" s="56"/>
      <c r="J2990" s="56"/>
      <c r="K2990" s="67"/>
      <c r="L2990" s="62">
        <v>2990</v>
      </c>
      <c r="M2990" s="62" t="b">
        <f t="shared" si="46"/>
        <v>1</v>
      </c>
      <c r="N2990" s="63"/>
    </row>
    <row r="2991" spans="1:14" x14ac:dyDescent="0.35">
      <c r="A2991" t="s">
        <v>2899</v>
      </c>
      <c r="B2991" t="s">
        <v>2904</v>
      </c>
      <c r="C2991" s="53"/>
      <c r="D2991" s="54"/>
      <c r="E2991" s="53"/>
      <c r="F2991" s="55"/>
      <c r="G2991" s="53"/>
      <c r="H2991" s="57"/>
      <c r="I2991" s="56"/>
      <c r="J2991" s="56"/>
      <c r="K2991" s="67"/>
      <c r="L2991" s="62">
        <v>2991</v>
      </c>
      <c r="M2991" s="62" t="b">
        <f t="shared" si="46"/>
        <v>1</v>
      </c>
      <c r="N2991" s="63"/>
    </row>
    <row r="2992" spans="1:14" x14ac:dyDescent="0.35">
      <c r="A2992" t="s">
        <v>2899</v>
      </c>
      <c r="B2992" t="s">
        <v>2905</v>
      </c>
      <c r="C2992" s="53"/>
      <c r="D2992" s="54"/>
      <c r="E2992" s="53"/>
      <c r="F2992" s="55"/>
      <c r="G2992" s="53"/>
      <c r="H2992" s="57"/>
      <c r="I2992" s="56"/>
      <c r="J2992" s="56"/>
      <c r="K2992" s="67"/>
      <c r="L2992" s="62">
        <v>2992</v>
      </c>
      <c r="M2992" s="62" t="b">
        <f t="shared" si="46"/>
        <v>1</v>
      </c>
      <c r="N2992" s="63"/>
    </row>
    <row r="2993" spans="1:14" x14ac:dyDescent="0.35">
      <c r="A2993" t="s">
        <v>2906</v>
      </c>
      <c r="B2993" t="s">
        <v>339</v>
      </c>
      <c r="C2993" s="53"/>
      <c r="D2993" s="54"/>
      <c r="E2993" s="53"/>
      <c r="F2993" s="55"/>
      <c r="G2993" s="53"/>
      <c r="H2993" s="57"/>
      <c r="I2993" s="56"/>
      <c r="J2993" s="56"/>
      <c r="K2993" s="67"/>
      <c r="L2993" s="62">
        <v>2993</v>
      </c>
      <c r="M2993" s="62" t="b">
        <f t="shared" si="46"/>
        <v>1</v>
      </c>
      <c r="N2993" s="63"/>
    </row>
    <row r="2994" spans="1:14" x14ac:dyDescent="0.35">
      <c r="A2994" t="s">
        <v>2906</v>
      </c>
      <c r="B2994" t="s">
        <v>227</v>
      </c>
      <c r="C2994" s="53"/>
      <c r="D2994" s="54"/>
      <c r="E2994" s="53"/>
      <c r="F2994" s="55"/>
      <c r="G2994" s="53"/>
      <c r="H2994" s="57"/>
      <c r="I2994" s="56"/>
      <c r="J2994" s="56"/>
      <c r="K2994" s="67"/>
      <c r="L2994" s="62">
        <v>2994</v>
      </c>
      <c r="M2994" s="62" t="b">
        <f t="shared" si="46"/>
        <v>1</v>
      </c>
      <c r="N2994" s="63"/>
    </row>
    <row r="2995" spans="1:14" x14ac:dyDescent="0.35">
      <c r="A2995" t="s">
        <v>2906</v>
      </c>
      <c r="B2995" t="s">
        <v>259</v>
      </c>
      <c r="C2995" s="53"/>
      <c r="D2995" s="54"/>
      <c r="E2995" s="53"/>
      <c r="F2995" s="55"/>
      <c r="G2995" s="53"/>
      <c r="H2995" s="57"/>
      <c r="I2995" s="56"/>
      <c r="J2995" s="56"/>
      <c r="K2995" s="67"/>
      <c r="L2995" s="62">
        <v>2995</v>
      </c>
      <c r="M2995" s="62" t="b">
        <f t="shared" si="46"/>
        <v>1</v>
      </c>
      <c r="N2995" s="63"/>
    </row>
    <row r="2996" spans="1:14" x14ac:dyDescent="0.35">
      <c r="A2996" t="s">
        <v>230</v>
      </c>
      <c r="B2996" t="s">
        <v>2482</v>
      </c>
      <c r="C2996" s="53"/>
      <c r="D2996" s="54"/>
      <c r="E2996" s="53"/>
      <c r="F2996" s="55"/>
      <c r="G2996" s="53"/>
      <c r="H2996" s="57"/>
      <c r="I2996" s="56"/>
      <c r="J2996" s="56"/>
      <c r="K2996" s="67"/>
      <c r="L2996" s="62">
        <v>2996</v>
      </c>
      <c r="M2996" s="62" t="b">
        <f t="shared" si="46"/>
        <v>1</v>
      </c>
      <c r="N2996" s="63"/>
    </row>
    <row r="2997" spans="1:14" x14ac:dyDescent="0.35">
      <c r="A2997" t="s">
        <v>2907</v>
      </c>
      <c r="B2997" t="s">
        <v>2908</v>
      </c>
      <c r="C2997" s="53"/>
      <c r="D2997" s="54"/>
      <c r="E2997" s="53"/>
      <c r="F2997" s="55"/>
      <c r="G2997" s="53"/>
      <c r="H2997" s="57"/>
      <c r="I2997" s="56"/>
      <c r="J2997" s="56"/>
      <c r="K2997" s="67"/>
      <c r="L2997" s="62">
        <v>2997</v>
      </c>
      <c r="M2997" s="62" t="b">
        <f t="shared" si="46"/>
        <v>1</v>
      </c>
      <c r="N2997" s="63"/>
    </row>
    <row r="2998" spans="1:14" x14ac:dyDescent="0.35">
      <c r="A2998" t="s">
        <v>2907</v>
      </c>
      <c r="B2998" t="s">
        <v>2909</v>
      </c>
      <c r="C2998" s="53"/>
      <c r="D2998" s="54"/>
      <c r="E2998" s="53"/>
      <c r="F2998" s="55"/>
      <c r="G2998" s="53"/>
      <c r="H2998" s="57"/>
      <c r="I2998" s="56"/>
      <c r="J2998" s="56"/>
      <c r="K2998" s="67"/>
      <c r="L2998" s="62">
        <v>2998</v>
      </c>
      <c r="M2998" s="62" t="b">
        <f t="shared" si="46"/>
        <v>1</v>
      </c>
      <c r="N2998" s="63"/>
    </row>
    <row r="2999" spans="1:14" x14ac:dyDescent="0.35">
      <c r="A2999" t="s">
        <v>2907</v>
      </c>
      <c r="B2999" t="s">
        <v>2908</v>
      </c>
      <c r="C2999" s="53"/>
      <c r="D2999" s="54"/>
      <c r="E2999" s="53"/>
      <c r="F2999" s="55"/>
      <c r="G2999" s="53"/>
      <c r="H2999" s="57"/>
      <c r="I2999" s="56"/>
      <c r="J2999" s="56"/>
      <c r="K2999" s="67"/>
      <c r="L2999" s="62">
        <v>2999</v>
      </c>
      <c r="M2999" s="62" t="b">
        <f t="shared" si="46"/>
        <v>1</v>
      </c>
      <c r="N2999" s="63"/>
    </row>
    <row r="3000" spans="1:14" x14ac:dyDescent="0.35">
      <c r="A3000" t="s">
        <v>2910</v>
      </c>
      <c r="B3000" t="s">
        <v>2911</v>
      </c>
      <c r="C3000" s="53"/>
      <c r="D3000" s="54"/>
      <c r="E3000" s="53"/>
      <c r="F3000" s="55"/>
      <c r="G3000" s="53"/>
      <c r="H3000" s="57"/>
      <c r="I3000" s="56"/>
      <c r="J3000" s="56"/>
      <c r="K3000" s="67"/>
      <c r="L3000" s="62">
        <v>3000</v>
      </c>
      <c r="M3000" s="62" t="b">
        <f t="shared" si="46"/>
        <v>1</v>
      </c>
      <c r="N3000" s="63"/>
    </row>
    <row r="3001" spans="1:14" x14ac:dyDescent="0.35">
      <c r="A3001" t="s">
        <v>2910</v>
      </c>
      <c r="B3001" t="s">
        <v>1003</v>
      </c>
      <c r="C3001" s="53"/>
      <c r="D3001" s="54"/>
      <c r="E3001" s="53"/>
      <c r="F3001" s="55"/>
      <c r="G3001" s="53"/>
      <c r="H3001" s="57"/>
      <c r="I3001" s="56"/>
      <c r="J3001" s="56"/>
      <c r="K3001" s="67"/>
      <c r="L3001" s="62">
        <v>3001</v>
      </c>
      <c r="M3001" s="62" t="b">
        <f t="shared" si="46"/>
        <v>1</v>
      </c>
      <c r="N3001" s="63"/>
    </row>
    <row r="3002" spans="1:14" x14ac:dyDescent="0.35">
      <c r="A3002" t="s">
        <v>2910</v>
      </c>
      <c r="B3002" t="s">
        <v>210</v>
      </c>
      <c r="C3002" s="53"/>
      <c r="D3002" s="54"/>
      <c r="E3002" s="53"/>
      <c r="F3002" s="55"/>
      <c r="G3002" s="53"/>
      <c r="H3002" s="57"/>
      <c r="I3002" s="56"/>
      <c r="J3002" s="56"/>
      <c r="K3002" s="67"/>
      <c r="L3002" s="62">
        <v>3002</v>
      </c>
      <c r="M3002" s="62" t="b">
        <f t="shared" si="46"/>
        <v>1</v>
      </c>
      <c r="N3002" s="63"/>
    </row>
    <row r="3003" spans="1:14" x14ac:dyDescent="0.35">
      <c r="A3003" t="s">
        <v>2910</v>
      </c>
      <c r="B3003" t="s">
        <v>2912</v>
      </c>
      <c r="C3003" s="53"/>
      <c r="D3003" s="54"/>
      <c r="E3003" s="53"/>
      <c r="F3003" s="55"/>
      <c r="G3003" s="53"/>
      <c r="H3003" s="57"/>
      <c r="I3003" s="56"/>
      <c r="J3003" s="56"/>
      <c r="K3003" s="67"/>
      <c r="L3003" s="62">
        <v>3003</v>
      </c>
      <c r="M3003" s="62" t="b">
        <f t="shared" si="46"/>
        <v>1</v>
      </c>
      <c r="N3003" s="63"/>
    </row>
    <row r="3004" spans="1:14" x14ac:dyDescent="0.35">
      <c r="A3004" t="s">
        <v>2910</v>
      </c>
      <c r="B3004" t="s">
        <v>2913</v>
      </c>
      <c r="C3004" s="53"/>
      <c r="D3004" s="54"/>
      <c r="E3004" s="53"/>
      <c r="F3004" s="55"/>
      <c r="G3004" s="53"/>
      <c r="H3004" s="57"/>
      <c r="I3004" s="56"/>
      <c r="J3004" s="56"/>
      <c r="K3004" s="67"/>
      <c r="L3004" s="62">
        <v>3004</v>
      </c>
      <c r="M3004" s="62" t="b">
        <f t="shared" si="46"/>
        <v>1</v>
      </c>
      <c r="N3004" s="63"/>
    </row>
    <row r="3005" spans="1:14" x14ac:dyDescent="0.35">
      <c r="A3005" t="s">
        <v>1332</v>
      </c>
      <c r="B3005" t="s">
        <v>1954</v>
      </c>
      <c r="C3005" s="53"/>
      <c r="D3005" s="54"/>
      <c r="E3005" s="53"/>
      <c r="F3005" s="55"/>
      <c r="G3005" s="53"/>
      <c r="H3005" s="57"/>
      <c r="I3005" s="56"/>
      <c r="J3005" s="56"/>
      <c r="K3005" s="67"/>
      <c r="L3005" s="62">
        <v>3005</v>
      </c>
      <c r="M3005" s="62" t="b">
        <f t="shared" si="46"/>
        <v>1</v>
      </c>
      <c r="N3005" s="63"/>
    </row>
    <row r="3006" spans="1:14" x14ac:dyDescent="0.35">
      <c r="A3006" t="s">
        <v>2914</v>
      </c>
      <c r="B3006" t="s">
        <v>1325</v>
      </c>
      <c r="C3006" s="53"/>
      <c r="D3006" s="54"/>
      <c r="E3006" s="53"/>
      <c r="F3006" s="55"/>
      <c r="G3006" s="53"/>
      <c r="H3006" s="57"/>
      <c r="I3006" s="56"/>
      <c r="J3006" s="56"/>
      <c r="K3006" s="67"/>
      <c r="L3006" s="62">
        <v>3006</v>
      </c>
      <c r="M3006" s="62" t="b">
        <f t="shared" si="46"/>
        <v>1</v>
      </c>
      <c r="N3006" s="63"/>
    </row>
    <row r="3007" spans="1:14" x14ac:dyDescent="0.35">
      <c r="A3007" t="s">
        <v>2021</v>
      </c>
      <c r="B3007" t="s">
        <v>2915</v>
      </c>
      <c r="C3007" s="53"/>
      <c r="D3007" s="54"/>
      <c r="E3007" s="53"/>
      <c r="F3007" s="55"/>
      <c r="G3007" s="53"/>
      <c r="H3007" s="57"/>
      <c r="I3007" s="56"/>
      <c r="J3007" s="56"/>
      <c r="K3007" s="67"/>
      <c r="L3007" s="62">
        <v>3007</v>
      </c>
      <c r="M3007" s="62" t="b">
        <f t="shared" si="46"/>
        <v>1</v>
      </c>
      <c r="N3007" s="63"/>
    </row>
    <row r="3008" spans="1:14" x14ac:dyDescent="0.35">
      <c r="A3008" t="s">
        <v>2021</v>
      </c>
      <c r="B3008" t="s">
        <v>259</v>
      </c>
      <c r="C3008" s="53"/>
      <c r="D3008" s="54"/>
      <c r="E3008" s="53"/>
      <c r="F3008" s="55"/>
      <c r="G3008" s="53"/>
      <c r="H3008" s="57"/>
      <c r="I3008" s="56"/>
      <c r="J3008" s="56"/>
      <c r="K3008" s="67"/>
      <c r="L3008" s="62">
        <v>3008</v>
      </c>
      <c r="M3008" s="62" t="b">
        <f t="shared" si="46"/>
        <v>1</v>
      </c>
      <c r="N3008" s="63"/>
    </row>
    <row r="3009" spans="1:14" x14ac:dyDescent="0.35">
      <c r="A3009" t="s">
        <v>2916</v>
      </c>
      <c r="B3009" t="s">
        <v>749</v>
      </c>
      <c r="C3009" s="53"/>
      <c r="D3009" s="54"/>
      <c r="E3009" s="53"/>
      <c r="F3009" s="55"/>
      <c r="G3009" s="53"/>
      <c r="H3009" s="57"/>
      <c r="I3009" s="56"/>
      <c r="J3009" s="56"/>
      <c r="K3009" s="67"/>
      <c r="L3009" s="62">
        <v>3009</v>
      </c>
      <c r="M3009" s="62" t="b">
        <f t="shared" si="46"/>
        <v>1</v>
      </c>
      <c r="N3009" s="63"/>
    </row>
    <row r="3010" spans="1:14" x14ac:dyDescent="0.35">
      <c r="A3010" t="s">
        <v>2916</v>
      </c>
      <c r="B3010" t="s">
        <v>2917</v>
      </c>
      <c r="C3010" s="53"/>
      <c r="D3010" s="54"/>
      <c r="E3010" s="53"/>
      <c r="F3010" s="55"/>
      <c r="G3010" s="53"/>
      <c r="H3010" s="57"/>
      <c r="I3010" s="56"/>
      <c r="J3010" s="56"/>
      <c r="K3010" s="67"/>
      <c r="L3010" s="62">
        <v>3010</v>
      </c>
      <c r="M3010" s="62" t="b">
        <f t="shared" si="46"/>
        <v>1</v>
      </c>
      <c r="N3010" s="63"/>
    </row>
    <row r="3011" spans="1:14" x14ac:dyDescent="0.35">
      <c r="A3011" t="s">
        <v>2918</v>
      </c>
      <c r="B3011" t="s">
        <v>815</v>
      </c>
      <c r="C3011" s="53"/>
      <c r="D3011" s="54"/>
      <c r="E3011" s="53"/>
      <c r="F3011" s="55"/>
      <c r="G3011" s="53"/>
      <c r="H3011" s="57"/>
      <c r="I3011" s="56"/>
      <c r="J3011" s="56"/>
      <c r="K3011" s="67"/>
      <c r="L3011" s="62">
        <v>3011</v>
      </c>
      <c r="M3011" s="62" t="b">
        <f t="shared" ref="M3011:M3074" si="47" xml:space="preserve"> IF(AND(TRUE), TRUE, FALSE)</f>
        <v>1</v>
      </c>
      <c r="N3011" s="63"/>
    </row>
    <row r="3012" spans="1:14" x14ac:dyDescent="0.35">
      <c r="A3012" t="s">
        <v>2919</v>
      </c>
      <c r="B3012" t="s">
        <v>1659</v>
      </c>
      <c r="C3012" s="53"/>
      <c r="D3012" s="54"/>
      <c r="E3012" s="53"/>
      <c r="F3012" s="55"/>
      <c r="G3012" s="53"/>
      <c r="H3012" s="57"/>
      <c r="I3012" s="56"/>
      <c r="J3012" s="56"/>
      <c r="K3012" s="67"/>
      <c r="L3012" s="62">
        <v>3012</v>
      </c>
      <c r="M3012" s="62" t="b">
        <f t="shared" si="47"/>
        <v>1</v>
      </c>
      <c r="N3012" s="63"/>
    </row>
    <row r="3013" spans="1:14" x14ac:dyDescent="0.35">
      <c r="A3013" t="s">
        <v>2919</v>
      </c>
      <c r="B3013" t="s">
        <v>905</v>
      </c>
      <c r="C3013" s="53"/>
      <c r="D3013" s="54"/>
      <c r="E3013" s="53"/>
      <c r="F3013" s="55"/>
      <c r="G3013" s="53"/>
      <c r="H3013" s="57"/>
      <c r="I3013" s="56"/>
      <c r="J3013" s="56"/>
      <c r="K3013" s="67"/>
      <c r="L3013" s="62">
        <v>3013</v>
      </c>
      <c r="M3013" s="62" t="b">
        <f t="shared" si="47"/>
        <v>1</v>
      </c>
      <c r="N3013" s="63"/>
    </row>
    <row r="3014" spans="1:14" x14ac:dyDescent="0.35">
      <c r="A3014" t="s">
        <v>2920</v>
      </c>
      <c r="B3014" t="s">
        <v>259</v>
      </c>
      <c r="C3014" s="53"/>
      <c r="D3014" s="54"/>
      <c r="E3014" s="53"/>
      <c r="F3014" s="55"/>
      <c r="G3014" s="53"/>
      <c r="H3014" s="57"/>
      <c r="I3014" s="56"/>
      <c r="J3014" s="56"/>
      <c r="K3014" s="67"/>
      <c r="L3014" s="62">
        <v>3014</v>
      </c>
      <c r="M3014" s="62" t="b">
        <f t="shared" si="47"/>
        <v>1</v>
      </c>
      <c r="N3014" s="63"/>
    </row>
    <row r="3015" spans="1:14" x14ac:dyDescent="0.35">
      <c r="A3015" t="s">
        <v>2921</v>
      </c>
      <c r="B3015" t="s">
        <v>2922</v>
      </c>
      <c r="C3015" s="53"/>
      <c r="D3015" s="54"/>
      <c r="E3015" s="53"/>
      <c r="F3015" s="55"/>
      <c r="G3015" s="53"/>
      <c r="H3015" s="57"/>
      <c r="I3015" s="56"/>
      <c r="J3015" s="56"/>
      <c r="K3015" s="67"/>
      <c r="L3015" s="62">
        <v>3015</v>
      </c>
      <c r="M3015" s="62" t="b">
        <f t="shared" si="47"/>
        <v>1</v>
      </c>
      <c r="N3015" s="63"/>
    </row>
    <row r="3016" spans="1:14" x14ac:dyDescent="0.35">
      <c r="A3016" t="s">
        <v>2923</v>
      </c>
      <c r="B3016" t="s">
        <v>203</v>
      </c>
      <c r="C3016" s="53"/>
      <c r="D3016" s="54"/>
      <c r="E3016" s="53"/>
      <c r="F3016" s="55"/>
      <c r="G3016" s="53"/>
      <c r="H3016" s="57"/>
      <c r="I3016" s="56"/>
      <c r="J3016" s="56"/>
      <c r="K3016" s="67"/>
      <c r="L3016" s="62">
        <v>3016</v>
      </c>
      <c r="M3016" s="62" t="b">
        <f t="shared" si="47"/>
        <v>1</v>
      </c>
      <c r="N3016" s="63"/>
    </row>
    <row r="3017" spans="1:14" x14ac:dyDescent="0.35">
      <c r="A3017" t="s">
        <v>2923</v>
      </c>
      <c r="B3017" t="s">
        <v>2924</v>
      </c>
      <c r="C3017" s="53"/>
      <c r="D3017" s="54"/>
      <c r="E3017" s="53"/>
      <c r="F3017" s="55"/>
      <c r="G3017" s="53"/>
      <c r="H3017" s="57"/>
      <c r="I3017" s="56"/>
      <c r="J3017" s="56"/>
      <c r="K3017" s="67"/>
      <c r="L3017" s="62">
        <v>3017</v>
      </c>
      <c r="M3017" s="62" t="b">
        <f t="shared" si="47"/>
        <v>1</v>
      </c>
      <c r="N3017" s="63"/>
    </row>
    <row r="3018" spans="1:14" x14ac:dyDescent="0.35">
      <c r="A3018" t="s">
        <v>2925</v>
      </c>
      <c r="B3018" t="s">
        <v>496</v>
      </c>
      <c r="C3018" s="53"/>
      <c r="D3018" s="54"/>
      <c r="E3018" s="53"/>
      <c r="F3018" s="55"/>
      <c r="G3018" s="53"/>
      <c r="H3018" s="57"/>
      <c r="I3018" s="56"/>
      <c r="J3018" s="56"/>
      <c r="K3018" s="67"/>
      <c r="L3018" s="62">
        <v>3018</v>
      </c>
      <c r="M3018" s="62" t="b">
        <f t="shared" si="47"/>
        <v>1</v>
      </c>
      <c r="N3018" s="63"/>
    </row>
    <row r="3019" spans="1:14" x14ac:dyDescent="0.35">
      <c r="A3019" t="s">
        <v>2926</v>
      </c>
      <c r="B3019" t="s">
        <v>2927</v>
      </c>
      <c r="C3019" s="53"/>
      <c r="D3019" s="54"/>
      <c r="E3019" s="53"/>
      <c r="F3019" s="55"/>
      <c r="G3019" s="53"/>
      <c r="H3019" s="57"/>
      <c r="I3019" s="56"/>
      <c r="J3019" s="56"/>
      <c r="K3019" s="67"/>
      <c r="L3019" s="62">
        <v>3019</v>
      </c>
      <c r="M3019" s="62" t="b">
        <f t="shared" si="47"/>
        <v>1</v>
      </c>
      <c r="N3019" s="63"/>
    </row>
    <row r="3020" spans="1:14" x14ac:dyDescent="0.35">
      <c r="A3020" t="s">
        <v>2918</v>
      </c>
      <c r="B3020" t="s">
        <v>2928</v>
      </c>
      <c r="C3020" s="53"/>
      <c r="D3020" s="54"/>
      <c r="E3020" s="53"/>
      <c r="F3020" s="55"/>
      <c r="G3020" s="53"/>
      <c r="H3020" s="57"/>
      <c r="I3020" s="56"/>
      <c r="J3020" s="56"/>
      <c r="K3020" s="67"/>
      <c r="L3020" s="62">
        <v>3020</v>
      </c>
      <c r="M3020" s="62" t="b">
        <f t="shared" si="47"/>
        <v>1</v>
      </c>
      <c r="N3020" s="63"/>
    </row>
    <row r="3021" spans="1:14" x14ac:dyDescent="0.35">
      <c r="A3021" t="s">
        <v>2918</v>
      </c>
      <c r="B3021" t="s">
        <v>2929</v>
      </c>
      <c r="C3021" s="53"/>
      <c r="D3021" s="54"/>
      <c r="E3021" s="53"/>
      <c r="F3021" s="55"/>
      <c r="G3021" s="53"/>
      <c r="H3021" s="57"/>
      <c r="I3021" s="56"/>
      <c r="J3021" s="56"/>
      <c r="K3021" s="67"/>
      <c r="L3021" s="62">
        <v>3021</v>
      </c>
      <c r="M3021" s="62" t="b">
        <f t="shared" si="47"/>
        <v>1</v>
      </c>
      <c r="N3021" s="63"/>
    </row>
    <row r="3022" spans="1:14" x14ac:dyDescent="0.35">
      <c r="A3022" t="s">
        <v>1385</v>
      </c>
      <c r="B3022" t="s">
        <v>2930</v>
      </c>
      <c r="C3022" s="53"/>
      <c r="D3022" s="54"/>
      <c r="E3022" s="53"/>
      <c r="F3022" s="55"/>
      <c r="G3022" s="53"/>
      <c r="H3022" s="57"/>
      <c r="I3022" s="56"/>
      <c r="J3022" s="56"/>
      <c r="K3022" s="67"/>
      <c r="L3022" s="62">
        <v>3022</v>
      </c>
      <c r="M3022" s="62" t="b">
        <f t="shared" si="47"/>
        <v>1</v>
      </c>
      <c r="N3022" s="63"/>
    </row>
    <row r="3023" spans="1:14" x14ac:dyDescent="0.35">
      <c r="A3023" t="s">
        <v>1385</v>
      </c>
      <c r="B3023" t="s">
        <v>2931</v>
      </c>
      <c r="C3023" s="53"/>
      <c r="D3023" s="54"/>
      <c r="E3023" s="53"/>
      <c r="F3023" s="55"/>
      <c r="G3023" s="53"/>
      <c r="H3023" s="57"/>
      <c r="I3023" s="56"/>
      <c r="J3023" s="56"/>
      <c r="K3023" s="67"/>
      <c r="L3023" s="62">
        <v>3023</v>
      </c>
      <c r="M3023" s="62" t="b">
        <f t="shared" si="47"/>
        <v>1</v>
      </c>
      <c r="N3023" s="63"/>
    </row>
    <row r="3024" spans="1:14" x14ac:dyDescent="0.35">
      <c r="A3024" t="s">
        <v>618</v>
      </c>
      <c r="B3024" t="s">
        <v>1172</v>
      </c>
      <c r="C3024" s="53"/>
      <c r="D3024" s="54"/>
      <c r="E3024" s="53"/>
      <c r="F3024" s="55"/>
      <c r="G3024" s="53"/>
      <c r="H3024" s="57"/>
      <c r="I3024" s="56"/>
      <c r="J3024" s="56"/>
      <c r="K3024" s="67"/>
      <c r="L3024" s="62">
        <v>3024</v>
      </c>
      <c r="M3024" s="62" t="b">
        <f t="shared" si="47"/>
        <v>1</v>
      </c>
      <c r="N3024" s="63"/>
    </row>
    <row r="3025" spans="1:14" x14ac:dyDescent="0.35">
      <c r="A3025" t="s">
        <v>618</v>
      </c>
      <c r="B3025" t="s">
        <v>467</v>
      </c>
      <c r="C3025" s="53"/>
      <c r="D3025" s="54"/>
      <c r="E3025" s="53"/>
      <c r="F3025" s="55"/>
      <c r="G3025" s="53"/>
      <c r="H3025" s="57"/>
      <c r="I3025" s="56"/>
      <c r="J3025" s="56"/>
      <c r="K3025" s="67"/>
      <c r="L3025" s="62">
        <v>3025</v>
      </c>
      <c r="M3025" s="62" t="b">
        <f t="shared" si="47"/>
        <v>1</v>
      </c>
      <c r="N3025" s="63"/>
    </row>
    <row r="3026" spans="1:14" x14ac:dyDescent="0.35">
      <c r="A3026" t="s">
        <v>618</v>
      </c>
      <c r="B3026" t="s">
        <v>2932</v>
      </c>
      <c r="C3026" s="53"/>
      <c r="D3026" s="54"/>
      <c r="E3026" s="53"/>
      <c r="F3026" s="55"/>
      <c r="G3026" s="53"/>
      <c r="H3026" s="57"/>
      <c r="I3026" s="56"/>
      <c r="J3026" s="56"/>
      <c r="K3026" s="67"/>
      <c r="L3026" s="62">
        <v>3026</v>
      </c>
      <c r="M3026" s="62" t="b">
        <f t="shared" si="47"/>
        <v>1</v>
      </c>
      <c r="N3026" s="63"/>
    </row>
    <row r="3027" spans="1:14" x14ac:dyDescent="0.35">
      <c r="A3027" t="s">
        <v>2933</v>
      </c>
      <c r="B3027" t="s">
        <v>527</v>
      </c>
      <c r="C3027" s="53"/>
      <c r="D3027" s="54"/>
      <c r="E3027" s="53"/>
      <c r="F3027" s="55"/>
      <c r="G3027" s="53"/>
      <c r="H3027" s="57"/>
      <c r="I3027" s="56"/>
      <c r="J3027" s="56"/>
      <c r="K3027" s="67"/>
      <c r="L3027" s="62">
        <v>3027</v>
      </c>
      <c r="M3027" s="62" t="b">
        <f t="shared" si="47"/>
        <v>1</v>
      </c>
      <c r="N3027" s="63"/>
    </row>
    <row r="3028" spans="1:14" x14ac:dyDescent="0.35">
      <c r="A3028" t="s">
        <v>2933</v>
      </c>
      <c r="B3028" t="s">
        <v>2934</v>
      </c>
      <c r="C3028" s="53"/>
      <c r="D3028" s="54"/>
      <c r="E3028" s="53"/>
      <c r="F3028" s="55"/>
      <c r="G3028" s="53"/>
      <c r="H3028" s="57"/>
      <c r="I3028" s="56"/>
      <c r="J3028" s="56"/>
      <c r="K3028" s="67"/>
      <c r="L3028" s="62">
        <v>3028</v>
      </c>
      <c r="M3028" s="62" t="b">
        <f t="shared" si="47"/>
        <v>1</v>
      </c>
      <c r="N3028" s="63"/>
    </row>
    <row r="3029" spans="1:14" x14ac:dyDescent="0.35">
      <c r="A3029" t="s">
        <v>2933</v>
      </c>
      <c r="B3029" t="s">
        <v>247</v>
      </c>
      <c r="C3029" s="53"/>
      <c r="D3029" s="54"/>
      <c r="E3029" s="53"/>
      <c r="F3029" s="55"/>
      <c r="G3029" s="53"/>
      <c r="H3029" s="57"/>
      <c r="I3029" s="56"/>
      <c r="J3029" s="56"/>
      <c r="K3029" s="67"/>
      <c r="L3029" s="62">
        <v>3029</v>
      </c>
      <c r="M3029" s="62" t="b">
        <f t="shared" si="47"/>
        <v>1</v>
      </c>
      <c r="N3029" s="63"/>
    </row>
    <row r="3030" spans="1:14" x14ac:dyDescent="0.35">
      <c r="A3030" t="s">
        <v>2933</v>
      </c>
      <c r="B3030" t="s">
        <v>2935</v>
      </c>
      <c r="C3030" s="53"/>
      <c r="D3030" s="54"/>
      <c r="E3030" s="53"/>
      <c r="F3030" s="55"/>
      <c r="G3030" s="53"/>
      <c r="H3030" s="57"/>
      <c r="I3030" s="56"/>
      <c r="J3030" s="56"/>
      <c r="K3030" s="67"/>
      <c r="L3030" s="62">
        <v>3030</v>
      </c>
      <c r="M3030" s="62" t="b">
        <f t="shared" si="47"/>
        <v>1</v>
      </c>
      <c r="N3030" s="63"/>
    </row>
    <row r="3031" spans="1:14" x14ac:dyDescent="0.35">
      <c r="A3031" t="s">
        <v>253</v>
      </c>
      <c r="B3031" t="s">
        <v>2936</v>
      </c>
      <c r="C3031" s="53"/>
      <c r="D3031" s="54"/>
      <c r="E3031" s="53"/>
      <c r="F3031" s="55"/>
      <c r="G3031" s="53"/>
      <c r="H3031" s="57"/>
      <c r="I3031" s="56"/>
      <c r="J3031" s="56"/>
      <c r="K3031" s="67"/>
      <c r="L3031" s="62">
        <v>3031</v>
      </c>
      <c r="M3031" s="62" t="b">
        <f t="shared" si="47"/>
        <v>1</v>
      </c>
      <c r="N3031" s="63"/>
    </row>
    <row r="3032" spans="1:14" x14ac:dyDescent="0.35">
      <c r="A3032" t="s">
        <v>253</v>
      </c>
      <c r="B3032" t="s">
        <v>1266</v>
      </c>
      <c r="C3032" s="53"/>
      <c r="D3032" s="54"/>
      <c r="E3032" s="53"/>
      <c r="F3032" s="55"/>
      <c r="G3032" s="53"/>
      <c r="H3032" s="57"/>
      <c r="I3032" s="56"/>
      <c r="J3032" s="56"/>
      <c r="K3032" s="67"/>
      <c r="L3032" s="62">
        <v>3032</v>
      </c>
      <c r="M3032" s="62" t="b">
        <f t="shared" si="47"/>
        <v>1</v>
      </c>
      <c r="N3032" s="63"/>
    </row>
    <row r="3033" spans="1:14" x14ac:dyDescent="0.35">
      <c r="A3033" t="s">
        <v>2937</v>
      </c>
      <c r="B3033" t="s">
        <v>2938</v>
      </c>
      <c r="C3033" s="53"/>
      <c r="D3033" s="54"/>
      <c r="E3033" s="53"/>
      <c r="F3033" s="55"/>
      <c r="G3033" s="53"/>
      <c r="H3033" s="57"/>
      <c r="I3033" s="56"/>
      <c r="J3033" s="56"/>
      <c r="K3033" s="67"/>
      <c r="L3033" s="62">
        <v>3033</v>
      </c>
      <c r="M3033" s="62" t="b">
        <f t="shared" si="47"/>
        <v>1</v>
      </c>
      <c r="N3033" s="63"/>
    </row>
    <row r="3034" spans="1:14" x14ac:dyDescent="0.35">
      <c r="A3034" t="s">
        <v>2937</v>
      </c>
      <c r="B3034" t="s">
        <v>2939</v>
      </c>
      <c r="C3034" s="53"/>
      <c r="D3034" s="54"/>
      <c r="E3034" s="53"/>
      <c r="F3034" s="55"/>
      <c r="G3034" s="53"/>
      <c r="H3034" s="57"/>
      <c r="I3034" s="56"/>
      <c r="J3034" s="56"/>
      <c r="K3034" s="67"/>
      <c r="L3034" s="62">
        <v>3034</v>
      </c>
      <c r="M3034" s="62" t="b">
        <f t="shared" si="47"/>
        <v>1</v>
      </c>
      <c r="N3034" s="63"/>
    </row>
    <row r="3035" spans="1:14" x14ac:dyDescent="0.35">
      <c r="A3035" t="s">
        <v>2940</v>
      </c>
      <c r="B3035" t="s">
        <v>2941</v>
      </c>
      <c r="C3035" s="53"/>
      <c r="D3035" s="54"/>
      <c r="E3035" s="53"/>
      <c r="F3035" s="55"/>
      <c r="G3035" s="53"/>
      <c r="H3035" s="57"/>
      <c r="I3035" s="56"/>
      <c r="J3035" s="56"/>
      <c r="K3035" s="67"/>
      <c r="L3035" s="62">
        <v>3035</v>
      </c>
      <c r="M3035" s="62" t="b">
        <f t="shared" si="47"/>
        <v>1</v>
      </c>
      <c r="N3035" s="63"/>
    </row>
    <row r="3036" spans="1:14" x14ac:dyDescent="0.35">
      <c r="A3036" t="s">
        <v>2692</v>
      </c>
      <c r="B3036" t="s">
        <v>2942</v>
      </c>
      <c r="C3036" s="53"/>
      <c r="D3036" s="54"/>
      <c r="E3036" s="53"/>
      <c r="F3036" s="55"/>
      <c r="G3036" s="53"/>
      <c r="H3036" s="57"/>
      <c r="I3036" s="56"/>
      <c r="J3036" s="56"/>
      <c r="K3036" s="67"/>
      <c r="L3036" s="62">
        <v>3036</v>
      </c>
      <c r="M3036" s="62" t="b">
        <f t="shared" si="47"/>
        <v>1</v>
      </c>
      <c r="N3036" s="63"/>
    </row>
    <row r="3037" spans="1:14" x14ac:dyDescent="0.35">
      <c r="A3037" t="s">
        <v>2943</v>
      </c>
      <c r="B3037" t="s">
        <v>1161</v>
      </c>
      <c r="C3037" s="53"/>
      <c r="D3037" s="54"/>
      <c r="E3037" s="53"/>
      <c r="F3037" s="55"/>
      <c r="G3037" s="53"/>
      <c r="H3037" s="57"/>
      <c r="I3037" s="56"/>
      <c r="J3037" s="56"/>
      <c r="K3037" s="67"/>
      <c r="L3037" s="62">
        <v>3037</v>
      </c>
      <c r="M3037" s="62" t="b">
        <f t="shared" si="47"/>
        <v>1</v>
      </c>
      <c r="N3037" s="63"/>
    </row>
    <row r="3038" spans="1:14" x14ac:dyDescent="0.35">
      <c r="A3038" t="s">
        <v>253</v>
      </c>
      <c r="B3038" t="s">
        <v>2944</v>
      </c>
      <c r="C3038" s="53"/>
      <c r="D3038" s="54"/>
      <c r="E3038" s="53"/>
      <c r="F3038" s="55"/>
      <c r="G3038" s="53"/>
      <c r="H3038" s="57"/>
      <c r="I3038" s="56"/>
      <c r="J3038" s="56"/>
      <c r="K3038" s="67"/>
      <c r="L3038" s="62">
        <v>3038</v>
      </c>
      <c r="M3038" s="62" t="b">
        <f t="shared" si="47"/>
        <v>1</v>
      </c>
      <c r="N3038" s="63"/>
    </row>
    <row r="3039" spans="1:14" x14ac:dyDescent="0.35">
      <c r="A3039" t="s">
        <v>2945</v>
      </c>
      <c r="B3039" t="s">
        <v>462</v>
      </c>
      <c r="C3039" s="53"/>
      <c r="D3039" s="54"/>
      <c r="E3039" s="53"/>
      <c r="F3039" s="55"/>
      <c r="G3039" s="53"/>
      <c r="H3039" s="57"/>
      <c r="I3039" s="56"/>
      <c r="J3039" s="56"/>
      <c r="K3039" s="67"/>
      <c r="L3039" s="62">
        <v>3039</v>
      </c>
      <c r="M3039" s="62" t="b">
        <f t="shared" si="47"/>
        <v>1</v>
      </c>
      <c r="N3039" s="63"/>
    </row>
    <row r="3040" spans="1:14" x14ac:dyDescent="0.35">
      <c r="A3040" t="s">
        <v>565</v>
      </c>
      <c r="B3040" t="s">
        <v>643</v>
      </c>
      <c r="C3040" s="53"/>
      <c r="D3040" s="54"/>
      <c r="E3040" s="53"/>
      <c r="F3040" s="55"/>
      <c r="G3040" s="53"/>
      <c r="H3040" s="57"/>
      <c r="I3040" s="56"/>
      <c r="J3040" s="56"/>
      <c r="K3040" s="67"/>
      <c r="L3040" s="62">
        <v>3040</v>
      </c>
      <c r="M3040" s="62" t="b">
        <f t="shared" si="47"/>
        <v>1</v>
      </c>
      <c r="N3040" s="63"/>
    </row>
    <row r="3041" spans="1:14" x14ac:dyDescent="0.35">
      <c r="A3041" t="s">
        <v>565</v>
      </c>
      <c r="B3041" t="s">
        <v>231</v>
      </c>
      <c r="C3041" s="53"/>
      <c r="D3041" s="54"/>
      <c r="E3041" s="53"/>
      <c r="F3041" s="55"/>
      <c r="G3041" s="53"/>
      <c r="H3041" s="57"/>
      <c r="I3041" s="56"/>
      <c r="J3041" s="56"/>
      <c r="K3041" s="67"/>
      <c r="L3041" s="62">
        <v>3041</v>
      </c>
      <c r="M3041" s="62" t="b">
        <f t="shared" si="47"/>
        <v>1</v>
      </c>
      <c r="N3041" s="63"/>
    </row>
    <row r="3042" spans="1:14" x14ac:dyDescent="0.35">
      <c r="A3042" t="s">
        <v>565</v>
      </c>
      <c r="B3042" t="s">
        <v>340</v>
      </c>
      <c r="C3042" s="53"/>
      <c r="D3042" s="54"/>
      <c r="E3042" s="53"/>
      <c r="F3042" s="55"/>
      <c r="G3042" s="53"/>
      <c r="H3042" s="57"/>
      <c r="I3042" s="56"/>
      <c r="J3042" s="56"/>
      <c r="K3042" s="67"/>
      <c r="L3042" s="62">
        <v>3042</v>
      </c>
      <c r="M3042" s="62" t="b">
        <f t="shared" si="47"/>
        <v>1</v>
      </c>
      <c r="N3042" s="63"/>
    </row>
    <row r="3043" spans="1:14" x14ac:dyDescent="0.35">
      <c r="A3043" t="s">
        <v>565</v>
      </c>
      <c r="B3043" t="s">
        <v>2846</v>
      </c>
      <c r="C3043" s="53"/>
      <c r="D3043" s="54"/>
      <c r="E3043" s="53"/>
      <c r="F3043" s="55"/>
      <c r="G3043" s="53"/>
      <c r="H3043" s="57"/>
      <c r="I3043" s="56"/>
      <c r="J3043" s="56"/>
      <c r="K3043" s="67"/>
      <c r="L3043" s="62">
        <v>3043</v>
      </c>
      <c r="M3043" s="62" t="b">
        <f t="shared" si="47"/>
        <v>1</v>
      </c>
      <c r="N3043" s="63"/>
    </row>
    <row r="3044" spans="1:14" x14ac:dyDescent="0.35">
      <c r="A3044" t="s">
        <v>565</v>
      </c>
      <c r="B3044" t="s">
        <v>2946</v>
      </c>
      <c r="C3044" s="53"/>
      <c r="D3044" s="54"/>
      <c r="E3044" s="53"/>
      <c r="F3044" s="55"/>
      <c r="G3044" s="53"/>
      <c r="H3044" s="57"/>
      <c r="I3044" s="56"/>
      <c r="J3044" s="56"/>
      <c r="K3044" s="67"/>
      <c r="L3044" s="62">
        <v>3044</v>
      </c>
      <c r="M3044" s="62" t="b">
        <f t="shared" si="47"/>
        <v>1</v>
      </c>
      <c r="N3044" s="63"/>
    </row>
    <row r="3045" spans="1:14" x14ac:dyDescent="0.35">
      <c r="A3045" t="s">
        <v>565</v>
      </c>
      <c r="B3045" t="s">
        <v>227</v>
      </c>
      <c r="C3045" s="53"/>
      <c r="D3045" s="54"/>
      <c r="E3045" s="53"/>
      <c r="F3045" s="55"/>
      <c r="G3045" s="53"/>
      <c r="H3045" s="57"/>
      <c r="I3045" s="56"/>
      <c r="J3045" s="56"/>
      <c r="K3045" s="67"/>
      <c r="L3045" s="62">
        <v>3045</v>
      </c>
      <c r="M3045" s="62" t="b">
        <f t="shared" si="47"/>
        <v>1</v>
      </c>
      <c r="N3045" s="63"/>
    </row>
    <row r="3046" spans="1:14" x14ac:dyDescent="0.35">
      <c r="A3046" t="s">
        <v>565</v>
      </c>
      <c r="B3046" t="s">
        <v>2168</v>
      </c>
      <c r="C3046" s="53"/>
      <c r="D3046" s="54"/>
      <c r="E3046" s="53"/>
      <c r="F3046" s="55"/>
      <c r="G3046" s="53"/>
      <c r="H3046" s="57"/>
      <c r="I3046" s="56"/>
      <c r="J3046" s="56"/>
      <c r="K3046" s="67"/>
      <c r="L3046" s="62">
        <v>3046</v>
      </c>
      <c r="M3046" s="62" t="b">
        <f t="shared" si="47"/>
        <v>1</v>
      </c>
      <c r="N3046" s="63"/>
    </row>
    <row r="3047" spans="1:14" x14ac:dyDescent="0.35">
      <c r="A3047" t="s">
        <v>565</v>
      </c>
      <c r="B3047" t="s">
        <v>182</v>
      </c>
      <c r="C3047" s="53"/>
      <c r="D3047" s="54"/>
      <c r="E3047" s="53"/>
      <c r="F3047" s="55"/>
      <c r="G3047" s="53"/>
      <c r="H3047" s="57"/>
      <c r="I3047" s="56"/>
      <c r="J3047" s="56"/>
      <c r="K3047" s="67"/>
      <c r="L3047" s="62">
        <v>3047</v>
      </c>
      <c r="M3047" s="62" t="b">
        <f t="shared" si="47"/>
        <v>1</v>
      </c>
      <c r="N3047" s="63"/>
    </row>
    <row r="3048" spans="1:14" x14ac:dyDescent="0.35">
      <c r="A3048" t="s">
        <v>565</v>
      </c>
      <c r="B3048" t="s">
        <v>767</v>
      </c>
      <c r="C3048" s="53"/>
      <c r="D3048" s="54"/>
      <c r="E3048" s="53"/>
      <c r="F3048" s="55"/>
      <c r="G3048" s="53"/>
      <c r="H3048" s="57"/>
      <c r="I3048" s="56"/>
      <c r="J3048" s="56"/>
      <c r="K3048" s="67"/>
      <c r="L3048" s="62">
        <v>3048</v>
      </c>
      <c r="M3048" s="62" t="b">
        <f t="shared" si="47"/>
        <v>1</v>
      </c>
      <c r="N3048" s="63"/>
    </row>
    <row r="3049" spans="1:14" x14ac:dyDescent="0.35">
      <c r="A3049" t="s">
        <v>565</v>
      </c>
      <c r="B3049" t="s">
        <v>642</v>
      </c>
      <c r="C3049" s="53"/>
      <c r="D3049" s="54"/>
      <c r="E3049" s="53"/>
      <c r="F3049" s="55"/>
      <c r="G3049" s="53"/>
      <c r="H3049" s="57"/>
      <c r="I3049" s="56"/>
      <c r="J3049" s="56"/>
      <c r="K3049" s="67"/>
      <c r="L3049" s="62">
        <v>3049</v>
      </c>
      <c r="M3049" s="62" t="b">
        <f t="shared" si="47"/>
        <v>1</v>
      </c>
      <c r="N3049" s="63"/>
    </row>
    <row r="3050" spans="1:14" x14ac:dyDescent="0.35">
      <c r="A3050" t="s">
        <v>565</v>
      </c>
      <c r="B3050" t="s">
        <v>903</v>
      </c>
      <c r="C3050" s="53"/>
      <c r="D3050" s="54"/>
      <c r="E3050" s="53"/>
      <c r="F3050" s="55"/>
      <c r="G3050" s="53"/>
      <c r="H3050" s="57"/>
      <c r="I3050" s="56"/>
      <c r="J3050" s="56"/>
      <c r="K3050" s="67"/>
      <c r="L3050" s="62">
        <v>3050</v>
      </c>
      <c r="M3050" s="62" t="b">
        <f t="shared" si="47"/>
        <v>1</v>
      </c>
      <c r="N3050" s="63"/>
    </row>
    <row r="3051" spans="1:14" x14ac:dyDescent="0.35">
      <c r="A3051" t="s">
        <v>565</v>
      </c>
      <c r="B3051" t="s">
        <v>2947</v>
      </c>
      <c r="C3051" s="53"/>
      <c r="D3051" s="54"/>
      <c r="E3051" s="53"/>
      <c r="F3051" s="55"/>
      <c r="G3051" s="53"/>
      <c r="H3051" s="57"/>
      <c r="I3051" s="56"/>
      <c r="J3051" s="56"/>
      <c r="K3051" s="67"/>
      <c r="L3051" s="62">
        <v>3051</v>
      </c>
      <c r="M3051" s="62" t="b">
        <f t="shared" si="47"/>
        <v>1</v>
      </c>
      <c r="N3051" s="63"/>
    </row>
    <row r="3052" spans="1:14" x14ac:dyDescent="0.35">
      <c r="A3052" t="s">
        <v>253</v>
      </c>
      <c r="B3052" t="s">
        <v>2948</v>
      </c>
      <c r="C3052" s="53"/>
      <c r="D3052" s="54"/>
      <c r="E3052" s="53"/>
      <c r="F3052" s="55"/>
      <c r="G3052" s="53"/>
      <c r="H3052" s="57"/>
      <c r="I3052" s="56"/>
      <c r="J3052" s="56"/>
      <c r="K3052" s="67"/>
      <c r="L3052" s="62">
        <v>3052</v>
      </c>
      <c r="M3052" s="62" t="b">
        <f t="shared" si="47"/>
        <v>1</v>
      </c>
      <c r="N3052" s="63"/>
    </row>
    <row r="3053" spans="1:14" x14ac:dyDescent="0.35">
      <c r="A3053" t="s">
        <v>2949</v>
      </c>
      <c r="B3053" t="s">
        <v>2950</v>
      </c>
      <c r="C3053" s="53"/>
      <c r="D3053" s="54"/>
      <c r="E3053" s="53"/>
      <c r="F3053" s="55"/>
      <c r="G3053" s="53"/>
      <c r="H3053" s="57"/>
      <c r="I3053" s="56"/>
      <c r="J3053" s="56"/>
      <c r="K3053" s="67"/>
      <c r="L3053" s="62">
        <v>3053</v>
      </c>
      <c r="M3053" s="62" t="b">
        <f t="shared" si="47"/>
        <v>1</v>
      </c>
      <c r="N3053" s="63"/>
    </row>
    <row r="3054" spans="1:14" x14ac:dyDescent="0.35">
      <c r="A3054" t="s">
        <v>2949</v>
      </c>
      <c r="B3054" t="s">
        <v>259</v>
      </c>
      <c r="C3054" s="53"/>
      <c r="D3054" s="54"/>
      <c r="E3054" s="53"/>
      <c r="F3054" s="55"/>
      <c r="G3054" s="53"/>
      <c r="H3054" s="57"/>
      <c r="I3054" s="56"/>
      <c r="J3054" s="56"/>
      <c r="K3054" s="67"/>
      <c r="L3054" s="62">
        <v>3054</v>
      </c>
      <c r="M3054" s="62" t="b">
        <f t="shared" si="47"/>
        <v>1</v>
      </c>
      <c r="N3054" s="63"/>
    </row>
    <row r="3055" spans="1:14" x14ac:dyDescent="0.35">
      <c r="A3055" t="s">
        <v>2949</v>
      </c>
      <c r="B3055" t="s">
        <v>1619</v>
      </c>
      <c r="C3055" s="53"/>
      <c r="D3055" s="54"/>
      <c r="E3055" s="53"/>
      <c r="F3055" s="55"/>
      <c r="G3055" s="53"/>
      <c r="H3055" s="57"/>
      <c r="I3055" s="56"/>
      <c r="J3055" s="56"/>
      <c r="K3055" s="67"/>
      <c r="L3055" s="62">
        <v>3055</v>
      </c>
      <c r="M3055" s="62" t="b">
        <f t="shared" si="47"/>
        <v>1</v>
      </c>
      <c r="N3055" s="63"/>
    </row>
    <row r="3056" spans="1:14" x14ac:dyDescent="0.35">
      <c r="A3056" t="s">
        <v>253</v>
      </c>
      <c r="B3056" t="s">
        <v>2948</v>
      </c>
      <c r="C3056" s="53"/>
      <c r="D3056" s="54"/>
      <c r="E3056" s="53"/>
      <c r="F3056" s="55"/>
      <c r="G3056" s="53"/>
      <c r="H3056" s="57"/>
      <c r="I3056" s="56"/>
      <c r="J3056" s="56"/>
      <c r="K3056" s="67"/>
      <c r="L3056" s="62">
        <v>3056</v>
      </c>
      <c r="M3056" s="62" t="b">
        <f t="shared" si="47"/>
        <v>1</v>
      </c>
      <c r="N3056" s="63"/>
    </row>
    <row r="3057" spans="1:14" x14ac:dyDescent="0.35">
      <c r="A3057" t="s">
        <v>2692</v>
      </c>
      <c r="B3057" t="s">
        <v>467</v>
      </c>
      <c r="C3057" s="53"/>
      <c r="D3057" s="54"/>
      <c r="E3057" s="53"/>
      <c r="F3057" s="55"/>
      <c r="G3057" s="53"/>
      <c r="H3057" s="57"/>
      <c r="I3057" s="56"/>
      <c r="J3057" s="56"/>
      <c r="K3057" s="67"/>
      <c r="L3057" s="62">
        <v>3057</v>
      </c>
      <c r="M3057" s="62" t="b">
        <f t="shared" si="47"/>
        <v>1</v>
      </c>
      <c r="N3057" s="63"/>
    </row>
    <row r="3058" spans="1:14" x14ac:dyDescent="0.35">
      <c r="A3058" t="s">
        <v>2692</v>
      </c>
      <c r="B3058" t="s">
        <v>2951</v>
      </c>
      <c r="C3058" s="53"/>
      <c r="D3058" s="54"/>
      <c r="E3058" s="53"/>
      <c r="F3058" s="55"/>
      <c r="G3058" s="53"/>
      <c r="H3058" s="57"/>
      <c r="I3058" s="56"/>
      <c r="J3058" s="56"/>
      <c r="K3058" s="67"/>
      <c r="L3058" s="62">
        <v>3058</v>
      </c>
      <c r="M3058" s="62" t="b">
        <f t="shared" si="47"/>
        <v>1</v>
      </c>
      <c r="N3058" s="63"/>
    </row>
    <row r="3059" spans="1:14" x14ac:dyDescent="0.35">
      <c r="A3059" t="s">
        <v>253</v>
      </c>
      <c r="B3059" t="s">
        <v>2952</v>
      </c>
      <c r="C3059" s="53"/>
      <c r="D3059" s="54"/>
      <c r="E3059" s="53"/>
      <c r="F3059" s="55"/>
      <c r="G3059" s="53"/>
      <c r="H3059" s="57"/>
      <c r="I3059" s="56"/>
      <c r="J3059" s="56"/>
      <c r="K3059" s="67"/>
      <c r="L3059" s="62">
        <v>3059</v>
      </c>
      <c r="M3059" s="62" t="b">
        <f t="shared" si="47"/>
        <v>1</v>
      </c>
      <c r="N3059" s="63"/>
    </row>
    <row r="3060" spans="1:14" x14ac:dyDescent="0.35">
      <c r="A3060" t="s">
        <v>253</v>
      </c>
      <c r="B3060" t="s">
        <v>2953</v>
      </c>
      <c r="C3060" s="53"/>
      <c r="D3060" s="54"/>
      <c r="E3060" s="53"/>
      <c r="F3060" s="55"/>
      <c r="G3060" s="53"/>
      <c r="H3060" s="57"/>
      <c r="I3060" s="56"/>
      <c r="J3060" s="56"/>
      <c r="K3060" s="67"/>
      <c r="L3060" s="62">
        <v>3060</v>
      </c>
      <c r="M3060" s="62" t="b">
        <f t="shared" si="47"/>
        <v>1</v>
      </c>
      <c r="N3060" s="63"/>
    </row>
    <row r="3061" spans="1:14" x14ac:dyDescent="0.35">
      <c r="A3061" t="s">
        <v>253</v>
      </c>
      <c r="B3061" t="s">
        <v>2954</v>
      </c>
      <c r="C3061" s="53"/>
      <c r="D3061" s="54"/>
      <c r="E3061" s="53"/>
      <c r="F3061" s="55"/>
      <c r="G3061" s="53"/>
      <c r="H3061" s="57"/>
      <c r="I3061" s="56"/>
      <c r="J3061" s="56"/>
      <c r="K3061" s="67"/>
      <c r="L3061" s="62">
        <v>3061</v>
      </c>
      <c r="M3061" s="62" t="b">
        <f t="shared" si="47"/>
        <v>1</v>
      </c>
      <c r="N3061" s="63"/>
    </row>
    <row r="3062" spans="1:14" x14ac:dyDescent="0.35">
      <c r="A3062" t="s">
        <v>253</v>
      </c>
      <c r="B3062" t="s">
        <v>2955</v>
      </c>
      <c r="C3062" s="53"/>
      <c r="D3062" s="54"/>
      <c r="E3062" s="53"/>
      <c r="F3062" s="55"/>
      <c r="G3062" s="53"/>
      <c r="H3062" s="57"/>
      <c r="I3062" s="56"/>
      <c r="J3062" s="56"/>
      <c r="K3062" s="67"/>
      <c r="L3062" s="62">
        <v>3062</v>
      </c>
      <c r="M3062" s="62" t="b">
        <f t="shared" si="47"/>
        <v>1</v>
      </c>
      <c r="N3062" s="63"/>
    </row>
    <row r="3063" spans="1:14" x14ac:dyDescent="0.35">
      <c r="A3063" t="s">
        <v>253</v>
      </c>
      <c r="B3063" t="s">
        <v>2956</v>
      </c>
      <c r="C3063" s="53"/>
      <c r="D3063" s="54"/>
      <c r="E3063" s="53"/>
      <c r="F3063" s="55"/>
      <c r="G3063" s="53"/>
      <c r="H3063" s="57"/>
      <c r="I3063" s="56"/>
      <c r="J3063" s="56"/>
      <c r="K3063" s="67"/>
      <c r="L3063" s="62">
        <v>3063</v>
      </c>
      <c r="M3063" s="62" t="b">
        <f t="shared" si="47"/>
        <v>1</v>
      </c>
      <c r="N3063" s="63"/>
    </row>
    <row r="3064" spans="1:14" x14ac:dyDescent="0.35">
      <c r="A3064" t="s">
        <v>253</v>
      </c>
      <c r="B3064" t="s">
        <v>2957</v>
      </c>
      <c r="C3064" s="53"/>
      <c r="D3064" s="54"/>
      <c r="E3064" s="53"/>
      <c r="F3064" s="55"/>
      <c r="G3064" s="53"/>
      <c r="H3064" s="57"/>
      <c r="I3064" s="56"/>
      <c r="J3064" s="56"/>
      <c r="K3064" s="67"/>
      <c r="L3064" s="62">
        <v>3064</v>
      </c>
      <c r="M3064" s="62" t="b">
        <f t="shared" si="47"/>
        <v>1</v>
      </c>
      <c r="N3064" s="63"/>
    </row>
    <row r="3065" spans="1:14" x14ac:dyDescent="0.35">
      <c r="A3065" t="s">
        <v>253</v>
      </c>
      <c r="B3065" t="s">
        <v>2958</v>
      </c>
      <c r="C3065" s="53"/>
      <c r="D3065" s="54"/>
      <c r="E3065" s="53"/>
      <c r="F3065" s="55"/>
      <c r="G3065" s="53"/>
      <c r="H3065" s="57"/>
      <c r="I3065" s="56"/>
      <c r="J3065" s="56"/>
      <c r="K3065" s="67"/>
      <c r="L3065" s="62">
        <v>3065</v>
      </c>
      <c r="M3065" s="62" t="b">
        <f t="shared" si="47"/>
        <v>1</v>
      </c>
      <c r="N3065" s="63"/>
    </row>
    <row r="3066" spans="1:14" x14ac:dyDescent="0.35">
      <c r="A3066" t="s">
        <v>253</v>
      </c>
      <c r="B3066" t="s">
        <v>2959</v>
      </c>
      <c r="C3066" s="53"/>
      <c r="D3066" s="54"/>
      <c r="E3066" s="53"/>
      <c r="F3066" s="55"/>
      <c r="G3066" s="53"/>
      <c r="H3066" s="57"/>
      <c r="I3066" s="56"/>
      <c r="J3066" s="56"/>
      <c r="K3066" s="67"/>
      <c r="L3066" s="62">
        <v>3066</v>
      </c>
      <c r="M3066" s="62" t="b">
        <f t="shared" si="47"/>
        <v>1</v>
      </c>
      <c r="N3066" s="63"/>
    </row>
    <row r="3067" spans="1:14" x14ac:dyDescent="0.35">
      <c r="A3067" t="s">
        <v>2019</v>
      </c>
      <c r="B3067" t="s">
        <v>259</v>
      </c>
      <c r="C3067" s="53"/>
      <c r="D3067" s="54"/>
      <c r="E3067" s="53"/>
      <c r="F3067" s="55"/>
      <c r="G3067" s="53"/>
      <c r="H3067" s="57"/>
      <c r="I3067" s="56"/>
      <c r="J3067" s="56"/>
      <c r="K3067" s="67"/>
      <c r="L3067" s="62">
        <v>3067</v>
      </c>
      <c r="M3067" s="62" t="b">
        <f t="shared" si="47"/>
        <v>1</v>
      </c>
      <c r="N3067" s="63"/>
    </row>
    <row r="3068" spans="1:14" x14ac:dyDescent="0.35">
      <c r="A3068" t="s">
        <v>2019</v>
      </c>
      <c r="B3068" t="s">
        <v>210</v>
      </c>
      <c r="C3068" s="53"/>
      <c r="D3068" s="54"/>
      <c r="E3068" s="53"/>
      <c r="F3068" s="55"/>
      <c r="G3068" s="53"/>
      <c r="H3068" s="57"/>
      <c r="I3068" s="56"/>
      <c r="J3068" s="56"/>
      <c r="K3068" s="67"/>
      <c r="L3068" s="62">
        <v>3068</v>
      </c>
      <c r="M3068" s="62" t="b">
        <f t="shared" si="47"/>
        <v>1</v>
      </c>
      <c r="N3068" s="63"/>
    </row>
    <row r="3069" spans="1:14" x14ac:dyDescent="0.35">
      <c r="A3069" t="s">
        <v>2019</v>
      </c>
      <c r="B3069" t="s">
        <v>1639</v>
      </c>
      <c r="C3069" s="53"/>
      <c r="D3069" s="54"/>
      <c r="E3069" s="53"/>
      <c r="F3069" s="55"/>
      <c r="G3069" s="53"/>
      <c r="H3069" s="57"/>
      <c r="I3069" s="56"/>
      <c r="J3069" s="56"/>
      <c r="K3069" s="67"/>
      <c r="L3069" s="62">
        <v>3069</v>
      </c>
      <c r="M3069" s="62" t="b">
        <f t="shared" si="47"/>
        <v>1</v>
      </c>
      <c r="N3069" s="63"/>
    </row>
    <row r="3070" spans="1:14" x14ac:dyDescent="0.35">
      <c r="A3070" t="s">
        <v>2019</v>
      </c>
      <c r="B3070" t="s">
        <v>2282</v>
      </c>
      <c r="C3070" s="53"/>
      <c r="D3070" s="54"/>
      <c r="E3070" s="53"/>
      <c r="F3070" s="55"/>
      <c r="G3070" s="53"/>
      <c r="H3070" s="57"/>
      <c r="I3070" s="56"/>
      <c r="J3070" s="56"/>
      <c r="K3070" s="67"/>
      <c r="L3070" s="62">
        <v>3070</v>
      </c>
      <c r="M3070" s="62" t="b">
        <f t="shared" si="47"/>
        <v>1</v>
      </c>
      <c r="N3070" s="63"/>
    </row>
    <row r="3071" spans="1:14" x14ac:dyDescent="0.35">
      <c r="A3071" t="s">
        <v>2019</v>
      </c>
      <c r="B3071" t="s">
        <v>1321</v>
      </c>
      <c r="C3071" s="53"/>
      <c r="D3071" s="54"/>
      <c r="E3071" s="53"/>
      <c r="F3071" s="55"/>
      <c r="G3071" s="53"/>
      <c r="H3071" s="57"/>
      <c r="I3071" s="56"/>
      <c r="J3071" s="56"/>
      <c r="K3071" s="67"/>
      <c r="L3071" s="62">
        <v>3071</v>
      </c>
      <c r="M3071" s="62" t="b">
        <f t="shared" si="47"/>
        <v>1</v>
      </c>
      <c r="N3071" s="63"/>
    </row>
    <row r="3072" spans="1:14" x14ac:dyDescent="0.35">
      <c r="A3072" t="s">
        <v>2019</v>
      </c>
      <c r="B3072" t="s">
        <v>1530</v>
      </c>
      <c r="C3072" s="53"/>
      <c r="D3072" s="54"/>
      <c r="E3072" s="53"/>
      <c r="F3072" s="55"/>
      <c r="G3072" s="53"/>
      <c r="H3072" s="57"/>
      <c r="I3072" s="56"/>
      <c r="J3072" s="56"/>
      <c r="K3072" s="67"/>
      <c r="L3072" s="62">
        <v>3072</v>
      </c>
      <c r="M3072" s="62" t="b">
        <f t="shared" si="47"/>
        <v>1</v>
      </c>
      <c r="N3072" s="63"/>
    </row>
    <row r="3073" spans="1:14" x14ac:dyDescent="0.35">
      <c r="A3073" t="s">
        <v>2019</v>
      </c>
      <c r="B3073" t="s">
        <v>736</v>
      </c>
      <c r="C3073" s="53"/>
      <c r="D3073" s="54"/>
      <c r="E3073" s="53"/>
      <c r="F3073" s="55"/>
      <c r="G3073" s="53"/>
      <c r="H3073" s="57"/>
      <c r="I3073" s="56"/>
      <c r="J3073" s="56"/>
      <c r="K3073" s="67"/>
      <c r="L3073" s="62">
        <v>3073</v>
      </c>
      <c r="M3073" s="62" t="b">
        <f t="shared" si="47"/>
        <v>1</v>
      </c>
      <c r="N3073" s="63"/>
    </row>
    <row r="3074" spans="1:14" x14ac:dyDescent="0.35">
      <c r="A3074" t="s">
        <v>2019</v>
      </c>
      <c r="B3074" t="s">
        <v>821</v>
      </c>
      <c r="C3074" s="53"/>
      <c r="D3074" s="54"/>
      <c r="E3074" s="53"/>
      <c r="F3074" s="55"/>
      <c r="G3074" s="53"/>
      <c r="H3074" s="57"/>
      <c r="I3074" s="56"/>
      <c r="J3074" s="56"/>
      <c r="K3074" s="67"/>
      <c r="L3074" s="62">
        <v>3074</v>
      </c>
      <c r="M3074" s="62" t="b">
        <f t="shared" si="47"/>
        <v>1</v>
      </c>
      <c r="N3074" s="63"/>
    </row>
    <row r="3075" spans="1:14" x14ac:dyDescent="0.35">
      <c r="A3075" t="s">
        <v>2019</v>
      </c>
      <c r="B3075" t="s">
        <v>465</v>
      </c>
      <c r="C3075" s="53"/>
      <c r="D3075" s="54"/>
      <c r="E3075" s="53"/>
      <c r="F3075" s="55"/>
      <c r="G3075" s="53"/>
      <c r="H3075" s="57"/>
      <c r="I3075" s="56"/>
      <c r="J3075" s="56"/>
      <c r="K3075" s="67"/>
      <c r="L3075" s="62">
        <v>3075</v>
      </c>
      <c r="M3075" s="62" t="b">
        <f t="shared" ref="M3075:M3138" si="48" xml:space="preserve"> IF(AND(TRUE), TRUE, FALSE)</f>
        <v>1</v>
      </c>
      <c r="N3075" s="63"/>
    </row>
    <row r="3076" spans="1:14" x14ac:dyDescent="0.35">
      <c r="A3076" t="s">
        <v>2019</v>
      </c>
      <c r="B3076" t="s">
        <v>1316</v>
      </c>
      <c r="C3076" s="53"/>
      <c r="D3076" s="54"/>
      <c r="E3076" s="53"/>
      <c r="F3076" s="55"/>
      <c r="G3076" s="53"/>
      <c r="H3076" s="57"/>
      <c r="I3076" s="56"/>
      <c r="J3076" s="56"/>
      <c r="K3076" s="67"/>
      <c r="L3076" s="62">
        <v>3076</v>
      </c>
      <c r="M3076" s="62" t="b">
        <f t="shared" si="48"/>
        <v>1</v>
      </c>
      <c r="N3076" s="63"/>
    </row>
    <row r="3077" spans="1:14" x14ac:dyDescent="0.35">
      <c r="A3077" t="s">
        <v>2019</v>
      </c>
      <c r="B3077" t="s">
        <v>2960</v>
      </c>
      <c r="C3077" s="53"/>
      <c r="D3077" s="54"/>
      <c r="E3077" s="53"/>
      <c r="F3077" s="55"/>
      <c r="G3077" s="53"/>
      <c r="H3077" s="57"/>
      <c r="I3077" s="56"/>
      <c r="J3077" s="56"/>
      <c r="K3077" s="67"/>
      <c r="L3077" s="62">
        <v>3077</v>
      </c>
      <c r="M3077" s="62" t="b">
        <f t="shared" si="48"/>
        <v>1</v>
      </c>
      <c r="N3077" s="63"/>
    </row>
    <row r="3078" spans="1:14" x14ac:dyDescent="0.35">
      <c r="A3078" t="s">
        <v>2019</v>
      </c>
      <c r="B3078" t="s">
        <v>2961</v>
      </c>
      <c r="C3078" s="53"/>
      <c r="D3078" s="54"/>
      <c r="E3078" s="53"/>
      <c r="F3078" s="55"/>
      <c r="G3078" s="53"/>
      <c r="H3078" s="57"/>
      <c r="I3078" s="56"/>
      <c r="J3078" s="56"/>
      <c r="K3078" s="67"/>
      <c r="L3078" s="62">
        <v>3078</v>
      </c>
      <c r="M3078" s="62" t="b">
        <f t="shared" si="48"/>
        <v>1</v>
      </c>
      <c r="N3078" s="63"/>
    </row>
    <row r="3079" spans="1:14" x14ac:dyDescent="0.35">
      <c r="A3079" t="s">
        <v>2019</v>
      </c>
      <c r="B3079" t="s">
        <v>1746</v>
      </c>
      <c r="C3079" s="53"/>
      <c r="D3079" s="54"/>
      <c r="E3079" s="53"/>
      <c r="F3079" s="55"/>
      <c r="G3079" s="53"/>
      <c r="H3079" s="57"/>
      <c r="I3079" s="56"/>
      <c r="J3079" s="56"/>
      <c r="K3079" s="67"/>
      <c r="L3079" s="62">
        <v>3079</v>
      </c>
      <c r="M3079" s="62" t="b">
        <f t="shared" si="48"/>
        <v>1</v>
      </c>
      <c r="N3079" s="63"/>
    </row>
    <row r="3080" spans="1:14" x14ac:dyDescent="0.35">
      <c r="A3080" t="s">
        <v>2019</v>
      </c>
      <c r="B3080" t="s">
        <v>1318</v>
      </c>
      <c r="C3080" s="53"/>
      <c r="D3080" s="54"/>
      <c r="E3080" s="53"/>
      <c r="F3080" s="55"/>
      <c r="G3080" s="53"/>
      <c r="H3080" s="57"/>
      <c r="I3080" s="56"/>
      <c r="J3080" s="56"/>
      <c r="K3080" s="67"/>
      <c r="L3080" s="62">
        <v>3080</v>
      </c>
      <c r="M3080" s="62" t="b">
        <f t="shared" si="48"/>
        <v>1</v>
      </c>
      <c r="N3080" s="63"/>
    </row>
    <row r="3081" spans="1:14" x14ac:dyDescent="0.35">
      <c r="A3081" t="s">
        <v>2019</v>
      </c>
      <c r="B3081" t="s">
        <v>2962</v>
      </c>
      <c r="C3081" s="53"/>
      <c r="D3081" s="54"/>
      <c r="E3081" s="53"/>
      <c r="F3081" s="55"/>
      <c r="G3081" s="53"/>
      <c r="H3081" s="57"/>
      <c r="I3081" s="56"/>
      <c r="J3081" s="56"/>
      <c r="K3081" s="67"/>
      <c r="L3081" s="62">
        <v>3081</v>
      </c>
      <c r="M3081" s="62" t="b">
        <f t="shared" si="48"/>
        <v>1</v>
      </c>
      <c r="N3081" s="63"/>
    </row>
    <row r="3082" spans="1:14" x14ac:dyDescent="0.35">
      <c r="A3082" t="s">
        <v>2019</v>
      </c>
      <c r="B3082" t="s">
        <v>1317</v>
      </c>
      <c r="C3082" s="53"/>
      <c r="D3082" s="54"/>
      <c r="E3082" s="53"/>
      <c r="F3082" s="55"/>
      <c r="G3082" s="53"/>
      <c r="H3082" s="57"/>
      <c r="I3082" s="56"/>
      <c r="J3082" s="56"/>
      <c r="K3082" s="67"/>
      <c r="L3082" s="62">
        <v>3082</v>
      </c>
      <c r="M3082" s="62" t="b">
        <f t="shared" si="48"/>
        <v>1</v>
      </c>
      <c r="N3082" s="63"/>
    </row>
    <row r="3083" spans="1:14" x14ac:dyDescent="0.35">
      <c r="A3083" t="s">
        <v>2019</v>
      </c>
      <c r="B3083" t="s">
        <v>2963</v>
      </c>
      <c r="C3083" s="53"/>
      <c r="D3083" s="54"/>
      <c r="E3083" s="53"/>
      <c r="F3083" s="55"/>
      <c r="G3083" s="53"/>
      <c r="H3083" s="57"/>
      <c r="I3083" s="56"/>
      <c r="J3083" s="56"/>
      <c r="K3083" s="67"/>
      <c r="L3083" s="62">
        <v>3083</v>
      </c>
      <c r="M3083" s="62" t="b">
        <f t="shared" si="48"/>
        <v>1</v>
      </c>
      <c r="N3083" s="63"/>
    </row>
    <row r="3084" spans="1:14" x14ac:dyDescent="0.35">
      <c r="A3084" t="s">
        <v>286</v>
      </c>
      <c r="B3084" t="s">
        <v>977</v>
      </c>
      <c r="C3084" s="53"/>
      <c r="D3084" s="54"/>
      <c r="E3084" s="53"/>
      <c r="F3084" s="55"/>
      <c r="G3084" s="53"/>
      <c r="H3084" s="57"/>
      <c r="I3084" s="56"/>
      <c r="J3084" s="56"/>
      <c r="K3084" s="67"/>
      <c r="L3084" s="62">
        <v>3084</v>
      </c>
      <c r="M3084" s="62" t="b">
        <f t="shared" si="48"/>
        <v>1</v>
      </c>
      <c r="N3084" s="63"/>
    </row>
    <row r="3085" spans="1:14" x14ac:dyDescent="0.35">
      <c r="A3085" t="s">
        <v>286</v>
      </c>
      <c r="B3085" t="s">
        <v>2518</v>
      </c>
      <c r="C3085" s="53"/>
      <c r="D3085" s="54"/>
      <c r="E3085" s="53"/>
      <c r="F3085" s="55"/>
      <c r="G3085" s="53"/>
      <c r="H3085" s="57"/>
      <c r="I3085" s="56"/>
      <c r="J3085" s="56"/>
      <c r="K3085" s="67"/>
      <c r="L3085" s="62">
        <v>3085</v>
      </c>
      <c r="M3085" s="62" t="b">
        <f t="shared" si="48"/>
        <v>1</v>
      </c>
      <c r="N3085" s="63"/>
    </row>
    <row r="3086" spans="1:14" x14ac:dyDescent="0.35">
      <c r="A3086" t="s">
        <v>2964</v>
      </c>
      <c r="B3086" t="s">
        <v>2965</v>
      </c>
      <c r="C3086" s="53"/>
      <c r="D3086" s="54"/>
      <c r="E3086" s="53"/>
      <c r="F3086" s="55"/>
      <c r="G3086" s="53"/>
      <c r="H3086" s="57"/>
      <c r="I3086" s="56"/>
      <c r="J3086" s="56"/>
      <c r="K3086" s="67"/>
      <c r="L3086" s="62">
        <v>3086</v>
      </c>
      <c r="M3086" s="62" t="b">
        <f t="shared" si="48"/>
        <v>1</v>
      </c>
      <c r="N3086" s="63"/>
    </row>
    <row r="3087" spans="1:14" x14ac:dyDescent="0.35">
      <c r="A3087" t="s">
        <v>2964</v>
      </c>
      <c r="B3087" t="s">
        <v>2864</v>
      </c>
      <c r="C3087" s="53"/>
      <c r="D3087" s="54"/>
      <c r="E3087" s="53"/>
      <c r="F3087" s="55"/>
      <c r="G3087" s="53"/>
      <c r="H3087" s="57"/>
      <c r="I3087" s="56"/>
      <c r="J3087" s="56"/>
      <c r="K3087" s="67"/>
      <c r="L3087" s="62">
        <v>3087</v>
      </c>
      <c r="M3087" s="62" t="b">
        <f t="shared" si="48"/>
        <v>1</v>
      </c>
      <c r="N3087" s="63"/>
    </row>
    <row r="3088" spans="1:14" x14ac:dyDescent="0.35">
      <c r="A3088" t="s">
        <v>2964</v>
      </c>
      <c r="B3088" t="s">
        <v>1073</v>
      </c>
      <c r="C3088" s="53"/>
      <c r="D3088" s="54"/>
      <c r="E3088" s="53"/>
      <c r="F3088" s="55"/>
      <c r="G3088" s="53"/>
      <c r="H3088" s="57"/>
      <c r="I3088" s="56"/>
      <c r="J3088" s="56"/>
      <c r="K3088" s="67"/>
      <c r="L3088" s="62">
        <v>3088</v>
      </c>
      <c r="M3088" s="62" t="b">
        <f t="shared" si="48"/>
        <v>1</v>
      </c>
      <c r="N3088" s="63"/>
    </row>
    <row r="3089" spans="1:14" x14ac:dyDescent="0.35">
      <c r="A3089" t="s">
        <v>2966</v>
      </c>
      <c r="B3089" t="s">
        <v>2967</v>
      </c>
      <c r="C3089" s="53"/>
      <c r="D3089" s="54"/>
      <c r="E3089" s="53"/>
      <c r="F3089" s="55"/>
      <c r="G3089" s="53"/>
      <c r="H3089" s="57"/>
      <c r="I3089" s="56"/>
      <c r="J3089" s="56"/>
      <c r="K3089" s="67"/>
      <c r="L3089" s="62">
        <v>3089</v>
      </c>
      <c r="M3089" s="62" t="b">
        <f t="shared" si="48"/>
        <v>1</v>
      </c>
      <c r="N3089" s="63"/>
    </row>
    <row r="3090" spans="1:14" x14ac:dyDescent="0.35">
      <c r="A3090" t="s">
        <v>2966</v>
      </c>
      <c r="B3090" t="s">
        <v>2968</v>
      </c>
      <c r="C3090" s="53"/>
      <c r="D3090" s="54"/>
      <c r="E3090" s="53"/>
      <c r="F3090" s="55"/>
      <c r="G3090" s="53"/>
      <c r="H3090" s="57"/>
      <c r="I3090" s="56"/>
      <c r="J3090" s="56"/>
      <c r="K3090" s="67"/>
      <c r="L3090" s="62">
        <v>3090</v>
      </c>
      <c r="M3090" s="62" t="b">
        <f t="shared" si="48"/>
        <v>1</v>
      </c>
      <c r="N3090" s="63"/>
    </row>
    <row r="3091" spans="1:14" x14ac:dyDescent="0.35">
      <c r="A3091" t="s">
        <v>2966</v>
      </c>
      <c r="B3091" t="s">
        <v>2969</v>
      </c>
      <c r="C3091" s="53"/>
      <c r="D3091" s="54"/>
      <c r="E3091" s="53"/>
      <c r="F3091" s="55"/>
      <c r="G3091" s="53"/>
      <c r="H3091" s="57"/>
      <c r="I3091" s="56"/>
      <c r="J3091" s="56"/>
      <c r="K3091" s="67"/>
      <c r="L3091" s="62">
        <v>3091</v>
      </c>
      <c r="M3091" s="62" t="b">
        <f t="shared" si="48"/>
        <v>1</v>
      </c>
      <c r="N3091" s="63"/>
    </row>
    <row r="3092" spans="1:14" x14ac:dyDescent="0.35">
      <c r="A3092" t="s">
        <v>2970</v>
      </c>
      <c r="B3092" t="s">
        <v>2008</v>
      </c>
      <c r="C3092" s="53"/>
      <c r="D3092" s="54"/>
      <c r="E3092" s="53"/>
      <c r="F3092" s="55"/>
      <c r="G3092" s="53"/>
      <c r="H3092" s="57"/>
      <c r="I3092" s="56"/>
      <c r="J3092" s="56"/>
      <c r="K3092" s="67"/>
      <c r="L3092" s="62">
        <v>3092</v>
      </c>
      <c r="M3092" s="62" t="b">
        <f t="shared" si="48"/>
        <v>1</v>
      </c>
      <c r="N3092" s="63"/>
    </row>
    <row r="3093" spans="1:14" x14ac:dyDescent="0.35">
      <c r="A3093" t="s">
        <v>2970</v>
      </c>
      <c r="B3093" t="s">
        <v>2971</v>
      </c>
      <c r="C3093" s="53"/>
      <c r="D3093" s="54"/>
      <c r="E3093" s="53"/>
      <c r="F3093" s="55"/>
      <c r="G3093" s="53"/>
      <c r="H3093" s="57"/>
      <c r="I3093" s="56"/>
      <c r="J3093" s="56"/>
      <c r="K3093" s="67"/>
      <c r="L3093" s="62">
        <v>3093</v>
      </c>
      <c r="M3093" s="62" t="b">
        <f t="shared" si="48"/>
        <v>1</v>
      </c>
      <c r="N3093" s="63"/>
    </row>
    <row r="3094" spans="1:14" x14ac:dyDescent="0.35">
      <c r="A3094" t="s">
        <v>2970</v>
      </c>
      <c r="B3094" t="s">
        <v>2972</v>
      </c>
      <c r="C3094" s="53"/>
      <c r="D3094" s="54"/>
      <c r="E3094" s="53"/>
      <c r="F3094" s="55"/>
      <c r="G3094" s="53"/>
      <c r="H3094" s="57"/>
      <c r="I3094" s="56"/>
      <c r="J3094" s="56"/>
      <c r="K3094" s="67"/>
      <c r="L3094" s="62">
        <v>3094</v>
      </c>
      <c r="M3094" s="62" t="b">
        <f t="shared" si="48"/>
        <v>1</v>
      </c>
      <c r="N3094" s="63"/>
    </row>
    <row r="3095" spans="1:14" x14ac:dyDescent="0.35">
      <c r="A3095" t="s">
        <v>2970</v>
      </c>
      <c r="B3095" t="s">
        <v>256</v>
      </c>
      <c r="C3095" s="53"/>
      <c r="D3095" s="54"/>
      <c r="E3095" s="53"/>
      <c r="F3095" s="55"/>
      <c r="G3095" s="53"/>
      <c r="H3095" s="57"/>
      <c r="I3095" s="56"/>
      <c r="J3095" s="56"/>
      <c r="K3095" s="67"/>
      <c r="L3095" s="62">
        <v>3095</v>
      </c>
      <c r="M3095" s="62" t="b">
        <f t="shared" si="48"/>
        <v>1</v>
      </c>
      <c r="N3095" s="63"/>
    </row>
    <row r="3096" spans="1:14" x14ac:dyDescent="0.35">
      <c r="A3096" t="s">
        <v>2970</v>
      </c>
      <c r="B3096" t="s">
        <v>2482</v>
      </c>
      <c r="C3096" s="53"/>
      <c r="D3096" s="54"/>
      <c r="E3096" s="53"/>
      <c r="F3096" s="55"/>
      <c r="G3096" s="53"/>
      <c r="H3096" s="57"/>
      <c r="I3096" s="56"/>
      <c r="J3096" s="56"/>
      <c r="K3096" s="67"/>
      <c r="L3096" s="62">
        <v>3096</v>
      </c>
      <c r="M3096" s="62" t="b">
        <f t="shared" si="48"/>
        <v>1</v>
      </c>
      <c r="N3096" s="63"/>
    </row>
    <row r="3097" spans="1:14" x14ac:dyDescent="0.35">
      <c r="A3097" t="s">
        <v>2970</v>
      </c>
      <c r="B3097" t="s">
        <v>340</v>
      </c>
      <c r="C3097" s="53"/>
      <c r="D3097" s="54"/>
      <c r="E3097" s="53"/>
      <c r="F3097" s="55"/>
      <c r="G3097" s="53"/>
      <c r="H3097" s="57"/>
      <c r="I3097" s="56"/>
      <c r="J3097" s="56"/>
      <c r="K3097" s="67"/>
      <c r="L3097" s="62">
        <v>3097</v>
      </c>
      <c r="M3097" s="62" t="b">
        <f t="shared" si="48"/>
        <v>1</v>
      </c>
      <c r="N3097" s="63"/>
    </row>
    <row r="3098" spans="1:14" x14ac:dyDescent="0.35">
      <c r="A3098" t="s">
        <v>2973</v>
      </c>
      <c r="B3098" t="s">
        <v>1626</v>
      </c>
      <c r="C3098" s="53"/>
      <c r="D3098" s="54"/>
      <c r="E3098" s="53"/>
      <c r="F3098" s="55"/>
      <c r="G3098" s="53"/>
      <c r="H3098" s="57"/>
      <c r="I3098" s="56"/>
      <c r="J3098" s="56"/>
      <c r="K3098" s="67"/>
      <c r="L3098" s="62">
        <v>3098</v>
      </c>
      <c r="M3098" s="62" t="b">
        <f t="shared" si="48"/>
        <v>1</v>
      </c>
      <c r="N3098" s="63"/>
    </row>
    <row r="3099" spans="1:14" x14ac:dyDescent="0.35">
      <c r="A3099" t="s">
        <v>2973</v>
      </c>
      <c r="B3099" t="s">
        <v>1639</v>
      </c>
      <c r="C3099" s="53"/>
      <c r="D3099" s="54"/>
      <c r="E3099" s="53"/>
      <c r="F3099" s="55"/>
      <c r="G3099" s="53"/>
      <c r="H3099" s="57"/>
      <c r="I3099" s="56"/>
      <c r="J3099" s="56"/>
      <c r="K3099" s="67"/>
      <c r="L3099" s="62">
        <v>3099</v>
      </c>
      <c r="M3099" s="62" t="b">
        <f t="shared" si="48"/>
        <v>1</v>
      </c>
      <c r="N3099" s="63"/>
    </row>
    <row r="3100" spans="1:14" x14ac:dyDescent="0.35">
      <c r="A3100" t="s">
        <v>2973</v>
      </c>
      <c r="B3100" t="s">
        <v>2974</v>
      </c>
      <c r="C3100" s="53"/>
      <c r="D3100" s="54"/>
      <c r="E3100" s="53"/>
      <c r="F3100" s="55"/>
      <c r="G3100" s="53"/>
      <c r="H3100" s="57"/>
      <c r="I3100" s="56"/>
      <c r="J3100" s="56"/>
      <c r="K3100" s="67"/>
      <c r="L3100" s="62">
        <v>3100</v>
      </c>
      <c r="M3100" s="62" t="b">
        <f t="shared" si="48"/>
        <v>1</v>
      </c>
      <c r="N3100" s="63"/>
    </row>
    <row r="3101" spans="1:14" x14ac:dyDescent="0.35">
      <c r="A3101" t="s">
        <v>2975</v>
      </c>
      <c r="B3101" t="s">
        <v>339</v>
      </c>
      <c r="C3101" s="53"/>
      <c r="D3101" s="54"/>
      <c r="E3101" s="53"/>
      <c r="F3101" s="55"/>
      <c r="G3101" s="53"/>
      <c r="H3101" s="57"/>
      <c r="I3101" s="56"/>
      <c r="J3101" s="56"/>
      <c r="K3101" s="67"/>
      <c r="L3101" s="62">
        <v>3101</v>
      </c>
      <c r="M3101" s="62" t="b">
        <f t="shared" si="48"/>
        <v>1</v>
      </c>
      <c r="N3101" s="63"/>
    </row>
    <row r="3102" spans="1:14" x14ac:dyDescent="0.35">
      <c r="A3102" t="s">
        <v>2975</v>
      </c>
      <c r="B3102" t="s">
        <v>312</v>
      </c>
      <c r="C3102" s="53"/>
      <c r="D3102" s="54"/>
      <c r="E3102" s="53"/>
      <c r="F3102" s="55"/>
      <c r="G3102" s="53"/>
      <c r="H3102" s="57"/>
      <c r="I3102" s="56"/>
      <c r="J3102" s="56"/>
      <c r="K3102" s="67"/>
      <c r="L3102" s="62">
        <v>3102</v>
      </c>
      <c r="M3102" s="62" t="b">
        <f t="shared" si="48"/>
        <v>1</v>
      </c>
      <c r="N3102" s="63"/>
    </row>
    <row r="3103" spans="1:14" x14ac:dyDescent="0.35">
      <c r="A3103" t="s">
        <v>2976</v>
      </c>
      <c r="B3103" t="s">
        <v>641</v>
      </c>
      <c r="C3103" s="53"/>
      <c r="D3103" s="54"/>
      <c r="E3103" s="53"/>
      <c r="F3103" s="55"/>
      <c r="G3103" s="53"/>
      <c r="H3103" s="57"/>
      <c r="I3103" s="56"/>
      <c r="J3103" s="56"/>
      <c r="K3103" s="67"/>
      <c r="L3103" s="62">
        <v>3103</v>
      </c>
      <c r="M3103" s="62" t="b">
        <f t="shared" si="48"/>
        <v>1</v>
      </c>
      <c r="N3103" s="63"/>
    </row>
    <row r="3104" spans="1:14" x14ac:dyDescent="0.35">
      <c r="A3104" t="s">
        <v>2977</v>
      </c>
      <c r="B3104" t="s">
        <v>2978</v>
      </c>
      <c r="C3104" s="53"/>
      <c r="D3104" s="54"/>
      <c r="E3104" s="53"/>
      <c r="F3104" s="55"/>
      <c r="G3104" s="53"/>
      <c r="H3104" s="57"/>
      <c r="I3104" s="56"/>
      <c r="J3104" s="56"/>
      <c r="K3104" s="67"/>
      <c r="L3104" s="62">
        <v>3104</v>
      </c>
      <c r="M3104" s="62" t="b">
        <f t="shared" si="48"/>
        <v>1</v>
      </c>
      <c r="N3104" s="63"/>
    </row>
    <row r="3105" spans="1:14" x14ac:dyDescent="0.35">
      <c r="A3105" t="s">
        <v>2977</v>
      </c>
      <c r="B3105" t="s">
        <v>2979</v>
      </c>
      <c r="C3105" s="53"/>
      <c r="D3105" s="54"/>
      <c r="E3105" s="53"/>
      <c r="F3105" s="55"/>
      <c r="G3105" s="53"/>
      <c r="H3105" s="57"/>
      <c r="I3105" s="56"/>
      <c r="J3105" s="56"/>
      <c r="K3105" s="67"/>
      <c r="L3105" s="62">
        <v>3105</v>
      </c>
      <c r="M3105" s="62" t="b">
        <f t="shared" si="48"/>
        <v>1</v>
      </c>
      <c r="N3105" s="63"/>
    </row>
    <row r="3106" spans="1:14" x14ac:dyDescent="0.35">
      <c r="A3106" t="s">
        <v>2977</v>
      </c>
      <c r="B3106" t="s">
        <v>2980</v>
      </c>
      <c r="C3106" s="53"/>
      <c r="D3106" s="54"/>
      <c r="E3106" s="53"/>
      <c r="F3106" s="55"/>
      <c r="G3106" s="53"/>
      <c r="H3106" s="57"/>
      <c r="I3106" s="56"/>
      <c r="J3106" s="56"/>
      <c r="K3106" s="67"/>
      <c r="L3106" s="62">
        <v>3106</v>
      </c>
      <c r="M3106" s="62" t="b">
        <f t="shared" si="48"/>
        <v>1</v>
      </c>
      <c r="N3106" s="63"/>
    </row>
    <row r="3107" spans="1:14" x14ac:dyDescent="0.35">
      <c r="A3107" t="s">
        <v>2977</v>
      </c>
      <c r="B3107" t="s">
        <v>2981</v>
      </c>
      <c r="C3107" s="53"/>
      <c r="D3107" s="54"/>
      <c r="E3107" s="53"/>
      <c r="F3107" s="55"/>
      <c r="G3107" s="53"/>
      <c r="H3107" s="57"/>
      <c r="I3107" s="56"/>
      <c r="J3107" s="56"/>
      <c r="K3107" s="67"/>
      <c r="L3107" s="62">
        <v>3107</v>
      </c>
      <c r="M3107" s="62" t="b">
        <f t="shared" si="48"/>
        <v>1</v>
      </c>
      <c r="N3107" s="63"/>
    </row>
    <row r="3108" spans="1:14" x14ac:dyDescent="0.35">
      <c r="A3108" t="s">
        <v>2977</v>
      </c>
      <c r="B3108" t="s">
        <v>2982</v>
      </c>
      <c r="C3108" s="53"/>
      <c r="D3108" s="54"/>
      <c r="E3108" s="53"/>
      <c r="F3108" s="55"/>
      <c r="G3108" s="53"/>
      <c r="H3108" s="57"/>
      <c r="I3108" s="56"/>
      <c r="J3108" s="56"/>
      <c r="K3108" s="67"/>
      <c r="L3108" s="62">
        <v>3108</v>
      </c>
      <c r="M3108" s="62" t="b">
        <f t="shared" si="48"/>
        <v>1</v>
      </c>
      <c r="N3108" s="63"/>
    </row>
    <row r="3109" spans="1:14" x14ac:dyDescent="0.35">
      <c r="A3109" t="s">
        <v>2977</v>
      </c>
      <c r="B3109" t="s">
        <v>2983</v>
      </c>
      <c r="C3109" s="53"/>
      <c r="D3109" s="54"/>
      <c r="E3109" s="53"/>
      <c r="F3109" s="55"/>
      <c r="G3109" s="53"/>
      <c r="H3109" s="57"/>
      <c r="I3109" s="56"/>
      <c r="J3109" s="56"/>
      <c r="K3109" s="67"/>
      <c r="L3109" s="62">
        <v>3109</v>
      </c>
      <c r="M3109" s="62" t="b">
        <f t="shared" si="48"/>
        <v>1</v>
      </c>
      <c r="N3109" s="63"/>
    </row>
    <row r="3110" spans="1:14" x14ac:dyDescent="0.35">
      <c r="A3110" t="s">
        <v>2977</v>
      </c>
      <c r="B3110" t="s">
        <v>2984</v>
      </c>
      <c r="C3110" s="53"/>
      <c r="D3110" s="54"/>
      <c r="E3110" s="53"/>
      <c r="F3110" s="55"/>
      <c r="G3110" s="53"/>
      <c r="H3110" s="57"/>
      <c r="I3110" s="56"/>
      <c r="J3110" s="56"/>
      <c r="K3110" s="67"/>
      <c r="L3110" s="62">
        <v>3110</v>
      </c>
      <c r="M3110" s="62" t="b">
        <f t="shared" si="48"/>
        <v>1</v>
      </c>
      <c r="N3110" s="63"/>
    </row>
    <row r="3111" spans="1:14" x14ac:dyDescent="0.35">
      <c r="A3111" t="s">
        <v>2977</v>
      </c>
      <c r="B3111" t="s">
        <v>2985</v>
      </c>
      <c r="C3111" s="53"/>
      <c r="D3111" s="54"/>
      <c r="E3111" s="53"/>
      <c r="F3111" s="55"/>
      <c r="G3111" s="53"/>
      <c r="H3111" s="57"/>
      <c r="I3111" s="56"/>
      <c r="J3111" s="56"/>
      <c r="K3111" s="67"/>
      <c r="L3111" s="62">
        <v>3111</v>
      </c>
      <c r="M3111" s="62" t="b">
        <f t="shared" si="48"/>
        <v>1</v>
      </c>
      <c r="N3111" s="63"/>
    </row>
    <row r="3112" spans="1:14" x14ac:dyDescent="0.35">
      <c r="A3112" t="s">
        <v>2977</v>
      </c>
      <c r="B3112" t="s">
        <v>2986</v>
      </c>
      <c r="C3112" s="53"/>
      <c r="D3112" s="54"/>
      <c r="E3112" s="53"/>
      <c r="F3112" s="55"/>
      <c r="G3112" s="53"/>
      <c r="H3112" s="57"/>
      <c r="I3112" s="56"/>
      <c r="J3112" s="56"/>
      <c r="K3112" s="67"/>
      <c r="L3112" s="62">
        <v>3112</v>
      </c>
      <c r="M3112" s="62" t="b">
        <f t="shared" si="48"/>
        <v>1</v>
      </c>
      <c r="N3112" s="63"/>
    </row>
    <row r="3113" spans="1:14" x14ac:dyDescent="0.35">
      <c r="A3113" t="s">
        <v>2977</v>
      </c>
      <c r="B3113" t="s">
        <v>2987</v>
      </c>
      <c r="C3113" s="53"/>
      <c r="D3113" s="54"/>
      <c r="E3113" s="53"/>
      <c r="F3113" s="55"/>
      <c r="G3113" s="53"/>
      <c r="H3113" s="57"/>
      <c r="I3113" s="56"/>
      <c r="J3113" s="56"/>
      <c r="K3113" s="67"/>
      <c r="L3113" s="62">
        <v>3113</v>
      </c>
      <c r="M3113" s="62" t="b">
        <f t="shared" si="48"/>
        <v>1</v>
      </c>
      <c r="N3113" s="63"/>
    </row>
    <row r="3114" spans="1:14" x14ac:dyDescent="0.35">
      <c r="A3114" t="s">
        <v>2977</v>
      </c>
      <c r="B3114" t="s">
        <v>2988</v>
      </c>
      <c r="C3114" s="53"/>
      <c r="D3114" s="54"/>
      <c r="E3114" s="53"/>
      <c r="F3114" s="55"/>
      <c r="G3114" s="53"/>
      <c r="H3114" s="57"/>
      <c r="I3114" s="56"/>
      <c r="J3114" s="56"/>
      <c r="K3114" s="67"/>
      <c r="L3114" s="62">
        <v>3114</v>
      </c>
      <c r="M3114" s="62" t="b">
        <f t="shared" si="48"/>
        <v>1</v>
      </c>
      <c r="N3114" s="63"/>
    </row>
    <row r="3115" spans="1:14" x14ac:dyDescent="0.35">
      <c r="A3115" t="s">
        <v>2977</v>
      </c>
      <c r="B3115" t="s">
        <v>2989</v>
      </c>
      <c r="C3115" s="53"/>
      <c r="D3115" s="54"/>
      <c r="E3115" s="53"/>
      <c r="F3115" s="55"/>
      <c r="G3115" s="53"/>
      <c r="H3115" s="57"/>
      <c r="I3115" s="56"/>
      <c r="J3115" s="56"/>
      <c r="K3115" s="67"/>
      <c r="L3115" s="62">
        <v>3115</v>
      </c>
      <c r="M3115" s="62" t="b">
        <f t="shared" si="48"/>
        <v>1</v>
      </c>
      <c r="N3115" s="63"/>
    </row>
    <row r="3116" spans="1:14" x14ac:dyDescent="0.35">
      <c r="A3116" t="s">
        <v>2977</v>
      </c>
      <c r="B3116" t="s">
        <v>2990</v>
      </c>
      <c r="C3116" s="53"/>
      <c r="D3116" s="54"/>
      <c r="E3116" s="53"/>
      <c r="F3116" s="55"/>
      <c r="G3116" s="53"/>
      <c r="H3116" s="57"/>
      <c r="I3116" s="56"/>
      <c r="J3116" s="56"/>
      <c r="K3116" s="67"/>
      <c r="L3116" s="62">
        <v>3116</v>
      </c>
      <c r="M3116" s="62" t="b">
        <f t="shared" si="48"/>
        <v>1</v>
      </c>
      <c r="N3116" s="63"/>
    </row>
    <row r="3117" spans="1:14" x14ac:dyDescent="0.35">
      <c r="A3117" t="s">
        <v>2977</v>
      </c>
      <c r="B3117" t="s">
        <v>2991</v>
      </c>
      <c r="C3117" s="53"/>
      <c r="D3117" s="54"/>
      <c r="E3117" s="53"/>
      <c r="F3117" s="55"/>
      <c r="G3117" s="53"/>
      <c r="H3117" s="57"/>
      <c r="I3117" s="56"/>
      <c r="J3117" s="56"/>
      <c r="K3117" s="67"/>
      <c r="L3117" s="62">
        <v>3117</v>
      </c>
      <c r="M3117" s="62" t="b">
        <f t="shared" si="48"/>
        <v>1</v>
      </c>
      <c r="N3117" s="63"/>
    </row>
    <row r="3118" spans="1:14" x14ac:dyDescent="0.35">
      <c r="A3118" t="s">
        <v>2977</v>
      </c>
      <c r="B3118" t="s">
        <v>2992</v>
      </c>
      <c r="C3118" s="53"/>
      <c r="D3118" s="54"/>
      <c r="E3118" s="53"/>
      <c r="F3118" s="55"/>
      <c r="G3118" s="53"/>
      <c r="H3118" s="57"/>
      <c r="I3118" s="56"/>
      <c r="J3118" s="56"/>
      <c r="K3118" s="67"/>
      <c r="L3118" s="62">
        <v>3118</v>
      </c>
      <c r="M3118" s="62" t="b">
        <f t="shared" si="48"/>
        <v>1</v>
      </c>
      <c r="N3118" s="63"/>
    </row>
    <row r="3119" spans="1:14" x14ac:dyDescent="0.35">
      <c r="A3119" t="s">
        <v>2977</v>
      </c>
      <c r="B3119" t="s">
        <v>2993</v>
      </c>
      <c r="C3119" s="53"/>
      <c r="D3119" s="54"/>
      <c r="E3119" s="53"/>
      <c r="F3119" s="55"/>
      <c r="G3119" s="53"/>
      <c r="H3119" s="57"/>
      <c r="I3119" s="56"/>
      <c r="J3119" s="56"/>
      <c r="K3119" s="67"/>
      <c r="L3119" s="62">
        <v>3119</v>
      </c>
      <c r="M3119" s="62" t="b">
        <f t="shared" si="48"/>
        <v>1</v>
      </c>
      <c r="N3119" s="63"/>
    </row>
    <row r="3120" spans="1:14" x14ac:dyDescent="0.35">
      <c r="A3120" t="s">
        <v>2977</v>
      </c>
      <c r="B3120" t="s">
        <v>2994</v>
      </c>
      <c r="C3120" s="53"/>
      <c r="D3120" s="54"/>
      <c r="E3120" s="53"/>
      <c r="F3120" s="55"/>
      <c r="G3120" s="53"/>
      <c r="H3120" s="57"/>
      <c r="I3120" s="56"/>
      <c r="J3120" s="56"/>
      <c r="K3120" s="67"/>
      <c r="L3120" s="62">
        <v>3120</v>
      </c>
      <c r="M3120" s="62" t="b">
        <f t="shared" si="48"/>
        <v>1</v>
      </c>
      <c r="N3120" s="63"/>
    </row>
    <row r="3121" spans="1:14" x14ac:dyDescent="0.35">
      <c r="A3121" t="s">
        <v>2977</v>
      </c>
      <c r="B3121" t="s">
        <v>2995</v>
      </c>
      <c r="C3121" s="53"/>
      <c r="D3121" s="54"/>
      <c r="E3121" s="53"/>
      <c r="F3121" s="55"/>
      <c r="G3121" s="53"/>
      <c r="H3121" s="57"/>
      <c r="I3121" s="56"/>
      <c r="J3121" s="56"/>
      <c r="K3121" s="67"/>
      <c r="L3121" s="62">
        <v>3121</v>
      </c>
      <c r="M3121" s="62" t="b">
        <f t="shared" si="48"/>
        <v>1</v>
      </c>
      <c r="N3121" s="63"/>
    </row>
    <row r="3122" spans="1:14" x14ac:dyDescent="0.35">
      <c r="A3122" t="s">
        <v>2977</v>
      </c>
      <c r="B3122" t="s">
        <v>2996</v>
      </c>
      <c r="C3122" s="53"/>
      <c r="D3122" s="54"/>
      <c r="E3122" s="53"/>
      <c r="F3122" s="55"/>
      <c r="G3122" s="53"/>
      <c r="H3122" s="57"/>
      <c r="I3122" s="56"/>
      <c r="J3122" s="56"/>
      <c r="K3122" s="67"/>
      <c r="L3122" s="62">
        <v>3122</v>
      </c>
      <c r="M3122" s="62" t="b">
        <f t="shared" si="48"/>
        <v>1</v>
      </c>
      <c r="N3122" s="63"/>
    </row>
    <row r="3123" spans="1:14" x14ac:dyDescent="0.35">
      <c r="A3123" t="s">
        <v>2977</v>
      </c>
      <c r="B3123" t="s">
        <v>2997</v>
      </c>
      <c r="C3123" s="53"/>
      <c r="D3123" s="54"/>
      <c r="E3123" s="53"/>
      <c r="F3123" s="55"/>
      <c r="G3123" s="53"/>
      <c r="H3123" s="57"/>
      <c r="I3123" s="56"/>
      <c r="J3123" s="56"/>
      <c r="K3123" s="67"/>
      <c r="L3123" s="62">
        <v>3123</v>
      </c>
      <c r="M3123" s="62" t="b">
        <f t="shared" si="48"/>
        <v>1</v>
      </c>
      <c r="N3123" s="63"/>
    </row>
    <row r="3124" spans="1:14" x14ac:dyDescent="0.35">
      <c r="A3124" t="s">
        <v>2977</v>
      </c>
      <c r="B3124" t="s">
        <v>2998</v>
      </c>
      <c r="C3124" s="53"/>
      <c r="D3124" s="54"/>
      <c r="E3124" s="53"/>
      <c r="F3124" s="55"/>
      <c r="G3124" s="53"/>
      <c r="H3124" s="57"/>
      <c r="I3124" s="56"/>
      <c r="J3124" s="56"/>
      <c r="K3124" s="67"/>
      <c r="L3124" s="62">
        <v>3124</v>
      </c>
      <c r="M3124" s="62" t="b">
        <f t="shared" si="48"/>
        <v>1</v>
      </c>
      <c r="N3124" s="63"/>
    </row>
    <row r="3125" spans="1:14" x14ac:dyDescent="0.35">
      <c r="A3125" t="s">
        <v>2977</v>
      </c>
      <c r="B3125" t="s">
        <v>2999</v>
      </c>
      <c r="C3125" s="53"/>
      <c r="D3125" s="54"/>
      <c r="E3125" s="53"/>
      <c r="F3125" s="55"/>
      <c r="G3125" s="53"/>
      <c r="H3125" s="57"/>
      <c r="I3125" s="56"/>
      <c r="J3125" s="56"/>
      <c r="K3125" s="67"/>
      <c r="L3125" s="62">
        <v>3125</v>
      </c>
      <c r="M3125" s="62" t="b">
        <f t="shared" si="48"/>
        <v>1</v>
      </c>
      <c r="N3125" s="63"/>
    </row>
    <row r="3126" spans="1:14" x14ac:dyDescent="0.35">
      <c r="A3126" t="s">
        <v>2977</v>
      </c>
      <c r="B3126" t="s">
        <v>3000</v>
      </c>
      <c r="C3126" s="53"/>
      <c r="D3126" s="54"/>
      <c r="E3126" s="53"/>
      <c r="F3126" s="55"/>
      <c r="G3126" s="53"/>
      <c r="H3126" s="57"/>
      <c r="I3126" s="56"/>
      <c r="J3126" s="56"/>
      <c r="K3126" s="67"/>
      <c r="L3126" s="62">
        <v>3126</v>
      </c>
      <c r="M3126" s="62" t="b">
        <f t="shared" si="48"/>
        <v>1</v>
      </c>
      <c r="N3126" s="63"/>
    </row>
    <row r="3127" spans="1:14" x14ac:dyDescent="0.35">
      <c r="A3127" t="s">
        <v>2977</v>
      </c>
      <c r="B3127" t="s">
        <v>3001</v>
      </c>
      <c r="C3127" s="53"/>
      <c r="D3127" s="54"/>
      <c r="E3127" s="53"/>
      <c r="F3127" s="55"/>
      <c r="G3127" s="53"/>
      <c r="H3127" s="57"/>
      <c r="I3127" s="56"/>
      <c r="J3127" s="56"/>
      <c r="K3127" s="67"/>
      <c r="L3127" s="62">
        <v>3127</v>
      </c>
      <c r="M3127" s="62" t="b">
        <f t="shared" si="48"/>
        <v>1</v>
      </c>
      <c r="N3127" s="63"/>
    </row>
    <row r="3128" spans="1:14" x14ac:dyDescent="0.35">
      <c r="A3128" t="s">
        <v>2977</v>
      </c>
      <c r="B3128" t="s">
        <v>3002</v>
      </c>
      <c r="C3128" s="53"/>
      <c r="D3128" s="54"/>
      <c r="E3128" s="53"/>
      <c r="F3128" s="55"/>
      <c r="G3128" s="53"/>
      <c r="H3128" s="57"/>
      <c r="I3128" s="56"/>
      <c r="J3128" s="56"/>
      <c r="K3128" s="67"/>
      <c r="L3128" s="62">
        <v>3128</v>
      </c>
      <c r="M3128" s="62" t="b">
        <f t="shared" si="48"/>
        <v>1</v>
      </c>
      <c r="N3128" s="63"/>
    </row>
    <row r="3129" spans="1:14" x14ac:dyDescent="0.35">
      <c r="A3129" t="s">
        <v>2977</v>
      </c>
      <c r="B3129" t="s">
        <v>3003</v>
      </c>
      <c r="C3129" s="53"/>
      <c r="D3129" s="54"/>
      <c r="E3129" s="53"/>
      <c r="F3129" s="55"/>
      <c r="G3129" s="53"/>
      <c r="H3129" s="57"/>
      <c r="I3129" s="56"/>
      <c r="J3129" s="56"/>
      <c r="K3129" s="67"/>
      <c r="L3129" s="62">
        <v>3129</v>
      </c>
      <c r="M3129" s="62" t="b">
        <f t="shared" si="48"/>
        <v>1</v>
      </c>
      <c r="N3129" s="63"/>
    </row>
    <row r="3130" spans="1:14" x14ac:dyDescent="0.35">
      <c r="A3130" t="s">
        <v>2977</v>
      </c>
      <c r="B3130" t="s">
        <v>3004</v>
      </c>
      <c r="C3130" s="53"/>
      <c r="D3130" s="54"/>
      <c r="E3130" s="53"/>
      <c r="F3130" s="55"/>
      <c r="G3130" s="53"/>
      <c r="H3130" s="57"/>
      <c r="I3130" s="56"/>
      <c r="J3130" s="56"/>
      <c r="K3130" s="67"/>
      <c r="L3130" s="62">
        <v>3130</v>
      </c>
      <c r="M3130" s="62" t="b">
        <f t="shared" si="48"/>
        <v>1</v>
      </c>
      <c r="N3130" s="63"/>
    </row>
    <row r="3131" spans="1:14" x14ac:dyDescent="0.35">
      <c r="A3131" t="s">
        <v>2977</v>
      </c>
      <c r="B3131" t="s">
        <v>3005</v>
      </c>
      <c r="C3131" s="53"/>
      <c r="D3131" s="54"/>
      <c r="E3131" s="53"/>
      <c r="F3131" s="55"/>
      <c r="G3131" s="53"/>
      <c r="H3131" s="57"/>
      <c r="I3131" s="56"/>
      <c r="J3131" s="56"/>
      <c r="K3131" s="67"/>
      <c r="L3131" s="62">
        <v>3131</v>
      </c>
      <c r="M3131" s="62" t="b">
        <f t="shared" si="48"/>
        <v>1</v>
      </c>
      <c r="N3131" s="63"/>
    </row>
    <row r="3132" spans="1:14" x14ac:dyDescent="0.35">
      <c r="A3132" t="s">
        <v>2977</v>
      </c>
      <c r="B3132" t="s">
        <v>3006</v>
      </c>
      <c r="C3132" s="53"/>
      <c r="D3132" s="54"/>
      <c r="E3132" s="53"/>
      <c r="F3132" s="55"/>
      <c r="G3132" s="53"/>
      <c r="H3132" s="57"/>
      <c r="I3132" s="56"/>
      <c r="J3132" s="56"/>
      <c r="K3132" s="67"/>
      <c r="L3132" s="62">
        <v>3132</v>
      </c>
      <c r="M3132" s="62" t="b">
        <f t="shared" si="48"/>
        <v>1</v>
      </c>
      <c r="N3132" s="63"/>
    </row>
    <row r="3133" spans="1:14" x14ac:dyDescent="0.35">
      <c r="A3133" t="s">
        <v>2977</v>
      </c>
      <c r="B3133" t="s">
        <v>3007</v>
      </c>
      <c r="C3133" s="53"/>
      <c r="D3133" s="54"/>
      <c r="E3133" s="53"/>
      <c r="F3133" s="55"/>
      <c r="G3133" s="53"/>
      <c r="H3133" s="57"/>
      <c r="I3133" s="56"/>
      <c r="J3133" s="56"/>
      <c r="K3133" s="67"/>
      <c r="L3133" s="62">
        <v>3133</v>
      </c>
      <c r="M3133" s="62" t="b">
        <f t="shared" si="48"/>
        <v>1</v>
      </c>
      <c r="N3133" s="63"/>
    </row>
    <row r="3134" spans="1:14" x14ac:dyDescent="0.35">
      <c r="A3134" t="s">
        <v>2977</v>
      </c>
      <c r="B3134" t="s">
        <v>3008</v>
      </c>
      <c r="C3134" s="53"/>
      <c r="D3134" s="54"/>
      <c r="E3134" s="53"/>
      <c r="F3134" s="55"/>
      <c r="G3134" s="53"/>
      <c r="H3134" s="57"/>
      <c r="I3134" s="56"/>
      <c r="J3134" s="56"/>
      <c r="K3134" s="67"/>
      <c r="L3134" s="62">
        <v>3134</v>
      </c>
      <c r="M3134" s="62" t="b">
        <f t="shared" si="48"/>
        <v>1</v>
      </c>
      <c r="N3134" s="63"/>
    </row>
    <row r="3135" spans="1:14" x14ac:dyDescent="0.35">
      <c r="A3135" t="s">
        <v>2977</v>
      </c>
      <c r="B3135" t="s">
        <v>3009</v>
      </c>
      <c r="C3135" s="53"/>
      <c r="D3135" s="54"/>
      <c r="E3135" s="53"/>
      <c r="F3135" s="55"/>
      <c r="G3135" s="53"/>
      <c r="H3135" s="57"/>
      <c r="I3135" s="56"/>
      <c r="J3135" s="56"/>
      <c r="K3135" s="67"/>
      <c r="L3135" s="62">
        <v>3135</v>
      </c>
      <c r="M3135" s="62" t="b">
        <f t="shared" si="48"/>
        <v>1</v>
      </c>
      <c r="N3135" s="63"/>
    </row>
    <row r="3136" spans="1:14" x14ac:dyDescent="0.35">
      <c r="A3136" t="s">
        <v>286</v>
      </c>
      <c r="B3136" t="s">
        <v>984</v>
      </c>
      <c r="C3136" s="53"/>
      <c r="D3136" s="54"/>
      <c r="E3136" s="53"/>
      <c r="F3136" s="55"/>
      <c r="G3136" s="53"/>
      <c r="H3136" s="57"/>
      <c r="I3136" s="56"/>
      <c r="J3136" s="56"/>
      <c r="K3136" s="67"/>
      <c r="L3136" s="62">
        <v>3136</v>
      </c>
      <c r="M3136" s="62" t="b">
        <f t="shared" si="48"/>
        <v>1</v>
      </c>
      <c r="N3136" s="63"/>
    </row>
    <row r="3137" spans="1:14" x14ac:dyDescent="0.35">
      <c r="A3137" t="s">
        <v>286</v>
      </c>
      <c r="B3137" t="s">
        <v>1659</v>
      </c>
      <c r="C3137" s="53"/>
      <c r="D3137" s="54"/>
      <c r="E3137" s="53"/>
      <c r="F3137" s="55"/>
      <c r="G3137" s="53"/>
      <c r="H3137" s="57"/>
      <c r="I3137" s="56"/>
      <c r="J3137" s="56"/>
      <c r="K3137" s="67"/>
      <c r="L3137" s="62">
        <v>3137</v>
      </c>
      <c r="M3137" s="62" t="b">
        <f t="shared" si="48"/>
        <v>1</v>
      </c>
      <c r="N3137" s="63"/>
    </row>
    <row r="3138" spans="1:14" x14ac:dyDescent="0.35">
      <c r="A3138" t="s">
        <v>3004</v>
      </c>
      <c r="B3138" t="s">
        <v>2978</v>
      </c>
      <c r="C3138" s="53"/>
      <c r="D3138" s="54"/>
      <c r="E3138" s="53"/>
      <c r="F3138" s="55"/>
      <c r="G3138" s="53"/>
      <c r="H3138" s="57"/>
      <c r="I3138" s="56"/>
      <c r="J3138" s="56"/>
      <c r="K3138" s="67"/>
      <c r="L3138" s="62">
        <v>3138</v>
      </c>
      <c r="M3138" s="62" t="b">
        <f t="shared" si="48"/>
        <v>1</v>
      </c>
      <c r="N3138" s="63"/>
    </row>
    <row r="3139" spans="1:14" x14ac:dyDescent="0.35">
      <c r="A3139" t="s">
        <v>3004</v>
      </c>
      <c r="B3139" t="s">
        <v>2979</v>
      </c>
      <c r="C3139" s="53"/>
      <c r="D3139" s="54"/>
      <c r="E3139" s="53"/>
      <c r="F3139" s="55"/>
      <c r="G3139" s="53"/>
      <c r="H3139" s="57"/>
      <c r="I3139" s="56"/>
      <c r="J3139" s="56"/>
      <c r="K3139" s="67"/>
      <c r="L3139" s="62">
        <v>3139</v>
      </c>
      <c r="M3139" s="62" t="b">
        <f t="shared" ref="M3139:M3202" si="49" xml:space="preserve"> IF(AND(TRUE), TRUE, FALSE)</f>
        <v>1</v>
      </c>
      <c r="N3139" s="63"/>
    </row>
    <row r="3140" spans="1:14" x14ac:dyDescent="0.35">
      <c r="A3140" t="s">
        <v>3004</v>
      </c>
      <c r="B3140" t="s">
        <v>2980</v>
      </c>
      <c r="C3140" s="53"/>
      <c r="D3140" s="54"/>
      <c r="E3140" s="53"/>
      <c r="F3140" s="55"/>
      <c r="G3140" s="53"/>
      <c r="H3140" s="57"/>
      <c r="I3140" s="56"/>
      <c r="J3140" s="56"/>
      <c r="K3140" s="67"/>
      <c r="L3140" s="62">
        <v>3140</v>
      </c>
      <c r="M3140" s="62" t="b">
        <f t="shared" si="49"/>
        <v>1</v>
      </c>
      <c r="N3140" s="63"/>
    </row>
    <row r="3141" spans="1:14" x14ac:dyDescent="0.35">
      <c r="A3141" t="s">
        <v>3004</v>
      </c>
      <c r="B3141" t="s">
        <v>2981</v>
      </c>
      <c r="C3141" s="53"/>
      <c r="D3141" s="54"/>
      <c r="E3141" s="53"/>
      <c r="F3141" s="55"/>
      <c r="G3141" s="53"/>
      <c r="H3141" s="57"/>
      <c r="I3141" s="56"/>
      <c r="J3141" s="56"/>
      <c r="K3141" s="67"/>
      <c r="L3141" s="62">
        <v>3141</v>
      </c>
      <c r="M3141" s="62" t="b">
        <f t="shared" si="49"/>
        <v>1</v>
      </c>
      <c r="N3141" s="63"/>
    </row>
    <row r="3142" spans="1:14" x14ac:dyDescent="0.35">
      <c r="A3142" t="s">
        <v>3004</v>
      </c>
      <c r="B3142" t="s">
        <v>2982</v>
      </c>
      <c r="C3142" s="53"/>
      <c r="D3142" s="54"/>
      <c r="E3142" s="53"/>
      <c r="F3142" s="55"/>
      <c r="G3142" s="53"/>
      <c r="H3142" s="57"/>
      <c r="I3142" s="56"/>
      <c r="J3142" s="56"/>
      <c r="K3142" s="67"/>
      <c r="L3142" s="62">
        <v>3142</v>
      </c>
      <c r="M3142" s="62" t="b">
        <f t="shared" si="49"/>
        <v>1</v>
      </c>
      <c r="N3142" s="63"/>
    </row>
    <row r="3143" spans="1:14" x14ac:dyDescent="0.35">
      <c r="A3143" t="s">
        <v>3004</v>
      </c>
      <c r="B3143" t="s">
        <v>2983</v>
      </c>
      <c r="C3143" s="53"/>
      <c r="D3143" s="54"/>
      <c r="E3143" s="53"/>
      <c r="F3143" s="55"/>
      <c r="G3143" s="53"/>
      <c r="H3143" s="57"/>
      <c r="I3143" s="56"/>
      <c r="J3143" s="56"/>
      <c r="K3143" s="67"/>
      <c r="L3143" s="62">
        <v>3143</v>
      </c>
      <c r="M3143" s="62" t="b">
        <f t="shared" si="49"/>
        <v>1</v>
      </c>
      <c r="N3143" s="63"/>
    </row>
    <row r="3144" spans="1:14" x14ac:dyDescent="0.35">
      <c r="A3144" t="s">
        <v>3004</v>
      </c>
      <c r="B3144" t="s">
        <v>2984</v>
      </c>
      <c r="C3144" s="53"/>
      <c r="D3144" s="54"/>
      <c r="E3144" s="53"/>
      <c r="F3144" s="55"/>
      <c r="G3144" s="53"/>
      <c r="H3144" s="57"/>
      <c r="I3144" s="56"/>
      <c r="J3144" s="56"/>
      <c r="K3144" s="67"/>
      <c r="L3144" s="62">
        <v>3144</v>
      </c>
      <c r="M3144" s="62" t="b">
        <f t="shared" si="49"/>
        <v>1</v>
      </c>
      <c r="N3144" s="63"/>
    </row>
    <row r="3145" spans="1:14" x14ac:dyDescent="0.35">
      <c r="A3145" t="s">
        <v>3004</v>
      </c>
      <c r="B3145" t="s">
        <v>2985</v>
      </c>
      <c r="C3145" s="53"/>
      <c r="D3145" s="54"/>
      <c r="E3145" s="53"/>
      <c r="F3145" s="55"/>
      <c r="G3145" s="53"/>
      <c r="H3145" s="57"/>
      <c r="I3145" s="56"/>
      <c r="J3145" s="56"/>
      <c r="K3145" s="67"/>
      <c r="L3145" s="62">
        <v>3145</v>
      </c>
      <c r="M3145" s="62" t="b">
        <f t="shared" si="49"/>
        <v>1</v>
      </c>
      <c r="N3145" s="63"/>
    </row>
    <row r="3146" spans="1:14" x14ac:dyDescent="0.35">
      <c r="A3146" t="s">
        <v>3004</v>
      </c>
      <c r="B3146" t="s">
        <v>2986</v>
      </c>
      <c r="C3146" s="53"/>
      <c r="D3146" s="54"/>
      <c r="E3146" s="53"/>
      <c r="F3146" s="55"/>
      <c r="G3146" s="53"/>
      <c r="H3146" s="57"/>
      <c r="I3146" s="56"/>
      <c r="J3146" s="56"/>
      <c r="K3146" s="67"/>
      <c r="L3146" s="62">
        <v>3146</v>
      </c>
      <c r="M3146" s="62" t="b">
        <f t="shared" si="49"/>
        <v>1</v>
      </c>
      <c r="N3146" s="63"/>
    </row>
    <row r="3147" spans="1:14" x14ac:dyDescent="0.35">
      <c r="A3147" t="s">
        <v>3004</v>
      </c>
      <c r="B3147" t="s">
        <v>2987</v>
      </c>
      <c r="C3147" s="53"/>
      <c r="D3147" s="54"/>
      <c r="E3147" s="53"/>
      <c r="F3147" s="55"/>
      <c r="G3147" s="53"/>
      <c r="H3147" s="57"/>
      <c r="I3147" s="56"/>
      <c r="J3147" s="56"/>
      <c r="K3147" s="67"/>
      <c r="L3147" s="62">
        <v>3147</v>
      </c>
      <c r="M3147" s="62" t="b">
        <f t="shared" si="49"/>
        <v>1</v>
      </c>
      <c r="N3147" s="63"/>
    </row>
    <row r="3148" spans="1:14" x14ac:dyDescent="0.35">
      <c r="A3148" t="s">
        <v>3004</v>
      </c>
      <c r="B3148" t="s">
        <v>2988</v>
      </c>
      <c r="C3148" s="53"/>
      <c r="D3148" s="54"/>
      <c r="E3148" s="53"/>
      <c r="F3148" s="55"/>
      <c r="G3148" s="53"/>
      <c r="H3148" s="57"/>
      <c r="I3148" s="56"/>
      <c r="J3148" s="56"/>
      <c r="K3148" s="67"/>
      <c r="L3148" s="62">
        <v>3148</v>
      </c>
      <c r="M3148" s="62" t="b">
        <f t="shared" si="49"/>
        <v>1</v>
      </c>
      <c r="N3148" s="63"/>
    </row>
    <row r="3149" spans="1:14" x14ac:dyDescent="0.35">
      <c r="A3149" t="s">
        <v>3004</v>
      </c>
      <c r="B3149" t="s">
        <v>2989</v>
      </c>
      <c r="C3149" s="53"/>
      <c r="D3149" s="54"/>
      <c r="E3149" s="53"/>
      <c r="F3149" s="55"/>
      <c r="G3149" s="53"/>
      <c r="H3149" s="57"/>
      <c r="I3149" s="56"/>
      <c r="J3149" s="56"/>
      <c r="K3149" s="67"/>
      <c r="L3149" s="62">
        <v>3149</v>
      </c>
      <c r="M3149" s="62" t="b">
        <f t="shared" si="49"/>
        <v>1</v>
      </c>
      <c r="N3149" s="63"/>
    </row>
    <row r="3150" spans="1:14" x14ac:dyDescent="0.35">
      <c r="A3150" t="s">
        <v>3004</v>
      </c>
      <c r="B3150" t="s">
        <v>2990</v>
      </c>
      <c r="C3150" s="53"/>
      <c r="D3150" s="54"/>
      <c r="E3150" s="53"/>
      <c r="F3150" s="55"/>
      <c r="G3150" s="53"/>
      <c r="H3150" s="57"/>
      <c r="I3150" s="56"/>
      <c r="J3150" s="56"/>
      <c r="K3150" s="67"/>
      <c r="L3150" s="62">
        <v>3150</v>
      </c>
      <c r="M3150" s="62" t="b">
        <f t="shared" si="49"/>
        <v>1</v>
      </c>
      <c r="N3150" s="63"/>
    </row>
    <row r="3151" spans="1:14" x14ac:dyDescent="0.35">
      <c r="A3151" t="s">
        <v>3004</v>
      </c>
      <c r="B3151" t="s">
        <v>2991</v>
      </c>
      <c r="C3151" s="53"/>
      <c r="D3151" s="54"/>
      <c r="E3151" s="53"/>
      <c r="F3151" s="55"/>
      <c r="G3151" s="53"/>
      <c r="H3151" s="57"/>
      <c r="I3151" s="56"/>
      <c r="J3151" s="56"/>
      <c r="K3151" s="67"/>
      <c r="L3151" s="62">
        <v>3151</v>
      </c>
      <c r="M3151" s="62" t="b">
        <f t="shared" si="49"/>
        <v>1</v>
      </c>
      <c r="N3151" s="63"/>
    </row>
    <row r="3152" spans="1:14" x14ac:dyDescent="0.35">
      <c r="A3152" t="s">
        <v>3004</v>
      </c>
      <c r="B3152" t="s">
        <v>2992</v>
      </c>
      <c r="C3152" s="53"/>
      <c r="D3152" s="54"/>
      <c r="E3152" s="53"/>
      <c r="F3152" s="55"/>
      <c r="G3152" s="53"/>
      <c r="H3152" s="57"/>
      <c r="I3152" s="56"/>
      <c r="J3152" s="56"/>
      <c r="K3152" s="67"/>
      <c r="L3152" s="62">
        <v>3152</v>
      </c>
      <c r="M3152" s="62" t="b">
        <f t="shared" si="49"/>
        <v>1</v>
      </c>
      <c r="N3152" s="63"/>
    </row>
    <row r="3153" spans="1:14" x14ac:dyDescent="0.35">
      <c r="A3153" t="s">
        <v>3004</v>
      </c>
      <c r="B3153" t="s">
        <v>2993</v>
      </c>
      <c r="C3153" s="53"/>
      <c r="D3153" s="54"/>
      <c r="E3153" s="53"/>
      <c r="F3153" s="55"/>
      <c r="G3153" s="53"/>
      <c r="H3153" s="57"/>
      <c r="I3153" s="56"/>
      <c r="J3153" s="56"/>
      <c r="K3153" s="67"/>
      <c r="L3153" s="62">
        <v>3153</v>
      </c>
      <c r="M3153" s="62" t="b">
        <f t="shared" si="49"/>
        <v>1</v>
      </c>
      <c r="N3153" s="63"/>
    </row>
    <row r="3154" spans="1:14" x14ac:dyDescent="0.35">
      <c r="A3154" t="s">
        <v>3004</v>
      </c>
      <c r="B3154" t="s">
        <v>2994</v>
      </c>
      <c r="C3154" s="53"/>
      <c r="D3154" s="54"/>
      <c r="E3154" s="53"/>
      <c r="F3154" s="55"/>
      <c r="G3154" s="53"/>
      <c r="H3154" s="57"/>
      <c r="I3154" s="56"/>
      <c r="J3154" s="56"/>
      <c r="K3154" s="67"/>
      <c r="L3154" s="62">
        <v>3154</v>
      </c>
      <c r="M3154" s="62" t="b">
        <f t="shared" si="49"/>
        <v>1</v>
      </c>
      <c r="N3154" s="63"/>
    </row>
    <row r="3155" spans="1:14" x14ac:dyDescent="0.35">
      <c r="A3155" t="s">
        <v>3004</v>
      </c>
      <c r="B3155" t="s">
        <v>2995</v>
      </c>
      <c r="C3155" s="53"/>
      <c r="D3155" s="54"/>
      <c r="E3155" s="53"/>
      <c r="F3155" s="55"/>
      <c r="G3155" s="53"/>
      <c r="H3155" s="57"/>
      <c r="I3155" s="56"/>
      <c r="J3155" s="56"/>
      <c r="K3155" s="67"/>
      <c r="L3155" s="62">
        <v>3155</v>
      </c>
      <c r="M3155" s="62" t="b">
        <f t="shared" si="49"/>
        <v>1</v>
      </c>
      <c r="N3155" s="63"/>
    </row>
    <row r="3156" spans="1:14" x14ac:dyDescent="0.35">
      <c r="A3156" t="s">
        <v>3004</v>
      </c>
      <c r="B3156" t="s">
        <v>2996</v>
      </c>
      <c r="C3156" s="53"/>
      <c r="D3156" s="54"/>
      <c r="E3156" s="53"/>
      <c r="F3156" s="55"/>
      <c r="G3156" s="53"/>
      <c r="H3156" s="57"/>
      <c r="I3156" s="56"/>
      <c r="J3156" s="56"/>
      <c r="K3156" s="67"/>
      <c r="L3156" s="62">
        <v>3156</v>
      </c>
      <c r="M3156" s="62" t="b">
        <f t="shared" si="49"/>
        <v>1</v>
      </c>
      <c r="N3156" s="63"/>
    </row>
    <row r="3157" spans="1:14" x14ac:dyDescent="0.35">
      <c r="A3157" t="s">
        <v>3004</v>
      </c>
      <c r="B3157" t="s">
        <v>2997</v>
      </c>
      <c r="C3157" s="53"/>
      <c r="D3157" s="54"/>
      <c r="E3157" s="53"/>
      <c r="F3157" s="55"/>
      <c r="G3157" s="53"/>
      <c r="H3157" s="57"/>
      <c r="I3157" s="56"/>
      <c r="J3157" s="56"/>
      <c r="K3157" s="67"/>
      <c r="L3157" s="62">
        <v>3157</v>
      </c>
      <c r="M3157" s="62" t="b">
        <f t="shared" si="49"/>
        <v>1</v>
      </c>
      <c r="N3157" s="63"/>
    </row>
    <row r="3158" spans="1:14" x14ac:dyDescent="0.35">
      <c r="A3158" t="s">
        <v>3004</v>
      </c>
      <c r="B3158" t="s">
        <v>2998</v>
      </c>
      <c r="C3158" s="53"/>
      <c r="D3158" s="54"/>
      <c r="E3158" s="53"/>
      <c r="F3158" s="55"/>
      <c r="G3158" s="53"/>
      <c r="H3158" s="57"/>
      <c r="I3158" s="56"/>
      <c r="J3158" s="56"/>
      <c r="K3158" s="67"/>
      <c r="L3158" s="62">
        <v>3158</v>
      </c>
      <c r="M3158" s="62" t="b">
        <f t="shared" si="49"/>
        <v>1</v>
      </c>
      <c r="N3158" s="63"/>
    </row>
    <row r="3159" spans="1:14" x14ac:dyDescent="0.35">
      <c r="A3159" t="s">
        <v>3004</v>
      </c>
      <c r="B3159" t="s">
        <v>2999</v>
      </c>
      <c r="C3159" s="53"/>
      <c r="D3159" s="54"/>
      <c r="E3159" s="53"/>
      <c r="F3159" s="55"/>
      <c r="G3159" s="53"/>
      <c r="H3159" s="57"/>
      <c r="I3159" s="56"/>
      <c r="J3159" s="56"/>
      <c r="K3159" s="67"/>
      <c r="L3159" s="62">
        <v>3159</v>
      </c>
      <c r="M3159" s="62" t="b">
        <f t="shared" si="49"/>
        <v>1</v>
      </c>
      <c r="N3159" s="63"/>
    </row>
    <row r="3160" spans="1:14" x14ac:dyDescent="0.35">
      <c r="A3160" t="s">
        <v>3004</v>
      </c>
      <c r="B3160" t="s">
        <v>3000</v>
      </c>
      <c r="C3160" s="53"/>
      <c r="D3160" s="54"/>
      <c r="E3160" s="53"/>
      <c r="F3160" s="55"/>
      <c r="G3160" s="53"/>
      <c r="H3160" s="57"/>
      <c r="I3160" s="56"/>
      <c r="J3160" s="56"/>
      <c r="K3160" s="67"/>
      <c r="L3160" s="62">
        <v>3160</v>
      </c>
      <c r="M3160" s="62" t="b">
        <f t="shared" si="49"/>
        <v>1</v>
      </c>
      <c r="N3160" s="63"/>
    </row>
    <row r="3161" spans="1:14" x14ac:dyDescent="0.35">
      <c r="A3161" t="s">
        <v>3004</v>
      </c>
      <c r="B3161" t="s">
        <v>3001</v>
      </c>
      <c r="C3161" s="53"/>
      <c r="D3161" s="54"/>
      <c r="E3161" s="53"/>
      <c r="F3161" s="55"/>
      <c r="G3161" s="53"/>
      <c r="H3161" s="57"/>
      <c r="I3161" s="56"/>
      <c r="J3161" s="56"/>
      <c r="K3161" s="67"/>
      <c r="L3161" s="62">
        <v>3161</v>
      </c>
      <c r="M3161" s="62" t="b">
        <f t="shared" si="49"/>
        <v>1</v>
      </c>
      <c r="N3161" s="63"/>
    </row>
    <row r="3162" spans="1:14" x14ac:dyDescent="0.35">
      <c r="A3162" t="s">
        <v>3004</v>
      </c>
      <c r="B3162" t="s">
        <v>3002</v>
      </c>
      <c r="C3162" s="53"/>
      <c r="D3162" s="54"/>
      <c r="E3162" s="53"/>
      <c r="F3162" s="55"/>
      <c r="G3162" s="53"/>
      <c r="H3162" s="57"/>
      <c r="I3162" s="56"/>
      <c r="J3162" s="56"/>
      <c r="K3162" s="67"/>
      <c r="L3162" s="62">
        <v>3162</v>
      </c>
      <c r="M3162" s="62" t="b">
        <f t="shared" si="49"/>
        <v>1</v>
      </c>
      <c r="N3162" s="63"/>
    </row>
    <row r="3163" spans="1:14" x14ac:dyDescent="0.35">
      <c r="A3163" t="s">
        <v>3004</v>
      </c>
      <c r="B3163" t="s">
        <v>3003</v>
      </c>
      <c r="C3163" s="53"/>
      <c r="D3163" s="54"/>
      <c r="E3163" s="53"/>
      <c r="F3163" s="55"/>
      <c r="G3163" s="53"/>
      <c r="H3163" s="57"/>
      <c r="I3163" s="56"/>
      <c r="J3163" s="56"/>
      <c r="K3163" s="67"/>
      <c r="L3163" s="62">
        <v>3163</v>
      </c>
      <c r="M3163" s="62" t="b">
        <f t="shared" si="49"/>
        <v>1</v>
      </c>
      <c r="N3163" s="63"/>
    </row>
    <row r="3164" spans="1:14" x14ac:dyDescent="0.35">
      <c r="A3164" t="s">
        <v>3004</v>
      </c>
      <c r="B3164" t="s">
        <v>3005</v>
      </c>
      <c r="C3164" s="53"/>
      <c r="D3164" s="54"/>
      <c r="E3164" s="53"/>
      <c r="F3164" s="55"/>
      <c r="G3164" s="53"/>
      <c r="H3164" s="57"/>
      <c r="I3164" s="56"/>
      <c r="J3164" s="56"/>
      <c r="K3164" s="67"/>
      <c r="L3164" s="62">
        <v>3164</v>
      </c>
      <c r="M3164" s="62" t="b">
        <f t="shared" si="49"/>
        <v>1</v>
      </c>
      <c r="N3164" s="63"/>
    </row>
    <row r="3165" spans="1:14" x14ac:dyDescent="0.35">
      <c r="A3165" t="s">
        <v>3004</v>
      </c>
      <c r="B3165" t="s">
        <v>2977</v>
      </c>
      <c r="C3165" s="53"/>
      <c r="D3165" s="54"/>
      <c r="E3165" s="53"/>
      <c r="F3165" s="55"/>
      <c r="G3165" s="53"/>
      <c r="H3165" s="57"/>
      <c r="I3165" s="56"/>
      <c r="J3165" s="56"/>
      <c r="K3165" s="67"/>
      <c r="L3165" s="62">
        <v>3165</v>
      </c>
      <c r="M3165" s="62" t="b">
        <f t="shared" si="49"/>
        <v>1</v>
      </c>
      <c r="N3165" s="63"/>
    </row>
    <row r="3166" spans="1:14" x14ac:dyDescent="0.35">
      <c r="A3166" t="s">
        <v>3004</v>
      </c>
      <c r="B3166" t="s">
        <v>3006</v>
      </c>
      <c r="C3166" s="53"/>
      <c r="D3166" s="54"/>
      <c r="E3166" s="53"/>
      <c r="F3166" s="55"/>
      <c r="G3166" s="53"/>
      <c r="H3166" s="57"/>
      <c r="I3166" s="56"/>
      <c r="J3166" s="56"/>
      <c r="K3166" s="67"/>
      <c r="L3166" s="62">
        <v>3166</v>
      </c>
      <c r="M3166" s="62" t="b">
        <f t="shared" si="49"/>
        <v>1</v>
      </c>
      <c r="N3166" s="63"/>
    </row>
    <row r="3167" spans="1:14" x14ac:dyDescent="0.35">
      <c r="A3167" t="s">
        <v>3004</v>
      </c>
      <c r="B3167" t="s">
        <v>3010</v>
      </c>
      <c r="C3167" s="53"/>
      <c r="D3167" s="54"/>
      <c r="E3167" s="53"/>
      <c r="F3167" s="55"/>
      <c r="G3167" s="53"/>
      <c r="H3167" s="57"/>
      <c r="I3167" s="56"/>
      <c r="J3167" s="56"/>
      <c r="K3167" s="67"/>
      <c r="L3167" s="62">
        <v>3167</v>
      </c>
      <c r="M3167" s="62" t="b">
        <f t="shared" si="49"/>
        <v>1</v>
      </c>
      <c r="N3167" s="63"/>
    </row>
    <row r="3168" spans="1:14" x14ac:dyDescent="0.35">
      <c r="A3168" t="s">
        <v>3004</v>
      </c>
      <c r="B3168" t="s">
        <v>3011</v>
      </c>
      <c r="C3168" s="53"/>
      <c r="D3168" s="54"/>
      <c r="E3168" s="53"/>
      <c r="F3168" s="55"/>
      <c r="G3168" s="53"/>
      <c r="H3168" s="57"/>
      <c r="I3168" s="56"/>
      <c r="J3168" s="56"/>
      <c r="K3168" s="67"/>
      <c r="L3168" s="62">
        <v>3168</v>
      </c>
      <c r="M3168" s="62" t="b">
        <f t="shared" si="49"/>
        <v>1</v>
      </c>
      <c r="N3168" s="63"/>
    </row>
    <row r="3169" spans="1:14" x14ac:dyDescent="0.35">
      <c r="A3169" t="s">
        <v>3004</v>
      </c>
      <c r="B3169" t="s">
        <v>3012</v>
      </c>
      <c r="C3169" s="53"/>
      <c r="D3169" s="54"/>
      <c r="E3169" s="53"/>
      <c r="F3169" s="55"/>
      <c r="G3169" s="53"/>
      <c r="H3169" s="57"/>
      <c r="I3169" s="56"/>
      <c r="J3169" s="56"/>
      <c r="K3169" s="67"/>
      <c r="L3169" s="62">
        <v>3169</v>
      </c>
      <c r="M3169" s="62" t="b">
        <f t="shared" si="49"/>
        <v>1</v>
      </c>
      <c r="N3169" s="63"/>
    </row>
    <row r="3170" spans="1:14" x14ac:dyDescent="0.35">
      <c r="A3170" t="s">
        <v>2230</v>
      </c>
      <c r="B3170" t="s">
        <v>527</v>
      </c>
      <c r="C3170" s="53"/>
      <c r="D3170" s="54"/>
      <c r="E3170" s="53"/>
      <c r="F3170" s="55"/>
      <c r="G3170" s="53"/>
      <c r="H3170" s="57"/>
      <c r="I3170" s="56"/>
      <c r="J3170" s="56"/>
      <c r="K3170" s="67"/>
      <c r="L3170" s="62">
        <v>3170</v>
      </c>
      <c r="M3170" s="62" t="b">
        <f t="shared" si="49"/>
        <v>1</v>
      </c>
      <c r="N3170" s="63"/>
    </row>
    <row r="3171" spans="1:14" x14ac:dyDescent="0.35">
      <c r="A3171" t="s">
        <v>2230</v>
      </c>
      <c r="B3171" t="s">
        <v>3013</v>
      </c>
      <c r="C3171" s="53"/>
      <c r="D3171" s="54"/>
      <c r="E3171" s="53"/>
      <c r="F3171" s="55"/>
      <c r="G3171" s="53"/>
      <c r="H3171" s="57"/>
      <c r="I3171" s="56"/>
      <c r="J3171" s="56"/>
      <c r="K3171" s="67"/>
      <c r="L3171" s="62">
        <v>3171</v>
      </c>
      <c r="M3171" s="62" t="b">
        <f t="shared" si="49"/>
        <v>1</v>
      </c>
      <c r="N3171" s="63"/>
    </row>
    <row r="3172" spans="1:14" x14ac:dyDescent="0.35">
      <c r="A3172" t="s">
        <v>3014</v>
      </c>
      <c r="B3172" t="s">
        <v>3015</v>
      </c>
      <c r="C3172" s="53"/>
      <c r="D3172" s="54"/>
      <c r="E3172" s="53"/>
      <c r="F3172" s="55"/>
      <c r="G3172" s="53"/>
      <c r="H3172" s="57"/>
      <c r="I3172" s="56"/>
      <c r="J3172" s="56"/>
      <c r="K3172" s="67"/>
      <c r="L3172" s="62">
        <v>3172</v>
      </c>
      <c r="M3172" s="62" t="b">
        <f t="shared" si="49"/>
        <v>1</v>
      </c>
      <c r="N3172" s="63"/>
    </row>
    <row r="3173" spans="1:14" x14ac:dyDescent="0.35">
      <c r="A3173" t="s">
        <v>3016</v>
      </c>
      <c r="B3173" t="s">
        <v>3017</v>
      </c>
      <c r="C3173" s="53"/>
      <c r="D3173" s="54"/>
      <c r="E3173" s="53"/>
      <c r="F3173" s="55"/>
      <c r="G3173" s="53"/>
      <c r="H3173" s="57"/>
      <c r="I3173" s="56"/>
      <c r="J3173" s="56"/>
      <c r="K3173" s="67"/>
      <c r="L3173" s="62">
        <v>3173</v>
      </c>
      <c r="M3173" s="62" t="b">
        <f t="shared" si="49"/>
        <v>1</v>
      </c>
      <c r="N3173" s="63"/>
    </row>
    <row r="3174" spans="1:14" x14ac:dyDescent="0.35">
      <c r="A3174" t="s">
        <v>3016</v>
      </c>
      <c r="B3174" t="s">
        <v>259</v>
      </c>
      <c r="C3174" s="53"/>
      <c r="D3174" s="54"/>
      <c r="E3174" s="53"/>
      <c r="F3174" s="55"/>
      <c r="G3174" s="53"/>
      <c r="H3174" s="57"/>
      <c r="I3174" s="56"/>
      <c r="J3174" s="56"/>
      <c r="K3174" s="67"/>
      <c r="L3174" s="62">
        <v>3174</v>
      </c>
      <c r="M3174" s="62" t="b">
        <f t="shared" si="49"/>
        <v>1</v>
      </c>
      <c r="N3174" s="63"/>
    </row>
    <row r="3175" spans="1:14" x14ac:dyDescent="0.35">
      <c r="A3175" t="s">
        <v>3016</v>
      </c>
      <c r="B3175" t="s">
        <v>496</v>
      </c>
      <c r="C3175" s="53"/>
      <c r="D3175" s="54"/>
      <c r="E3175" s="53"/>
      <c r="F3175" s="55"/>
      <c r="G3175" s="53"/>
      <c r="H3175" s="57"/>
      <c r="I3175" s="56"/>
      <c r="J3175" s="56"/>
      <c r="K3175" s="67"/>
      <c r="L3175" s="62">
        <v>3175</v>
      </c>
      <c r="M3175" s="62" t="b">
        <f t="shared" si="49"/>
        <v>1</v>
      </c>
      <c r="N3175" s="63"/>
    </row>
    <row r="3176" spans="1:14" x14ac:dyDescent="0.35">
      <c r="A3176" t="s">
        <v>1090</v>
      </c>
      <c r="B3176" t="s">
        <v>1325</v>
      </c>
      <c r="C3176" s="53"/>
      <c r="D3176" s="54"/>
      <c r="E3176" s="53"/>
      <c r="F3176" s="55"/>
      <c r="G3176" s="53"/>
      <c r="H3176" s="57"/>
      <c r="I3176" s="56"/>
      <c r="J3176" s="56"/>
      <c r="K3176" s="67"/>
      <c r="L3176" s="62">
        <v>3176</v>
      </c>
      <c r="M3176" s="62" t="b">
        <f t="shared" si="49"/>
        <v>1</v>
      </c>
      <c r="N3176" s="63"/>
    </row>
    <row r="3177" spans="1:14" x14ac:dyDescent="0.35">
      <c r="A3177" t="s">
        <v>3018</v>
      </c>
      <c r="B3177" t="s">
        <v>2128</v>
      </c>
      <c r="C3177" s="53"/>
      <c r="D3177" s="54"/>
      <c r="E3177" s="53"/>
      <c r="F3177" s="55"/>
      <c r="G3177" s="53"/>
      <c r="H3177" s="57"/>
      <c r="I3177" s="56"/>
      <c r="J3177" s="56"/>
      <c r="K3177" s="67"/>
      <c r="L3177" s="62">
        <v>3177</v>
      </c>
      <c r="M3177" s="62" t="b">
        <f t="shared" si="49"/>
        <v>1</v>
      </c>
      <c r="N3177" s="63"/>
    </row>
    <row r="3178" spans="1:14" x14ac:dyDescent="0.35">
      <c r="A3178" t="s">
        <v>3018</v>
      </c>
      <c r="B3178" t="s">
        <v>3019</v>
      </c>
      <c r="C3178" s="53"/>
      <c r="D3178" s="54"/>
      <c r="E3178" s="53"/>
      <c r="F3178" s="55"/>
      <c r="G3178" s="53"/>
      <c r="H3178" s="57"/>
      <c r="I3178" s="56"/>
      <c r="J3178" s="56"/>
      <c r="K3178" s="67"/>
      <c r="L3178" s="62">
        <v>3178</v>
      </c>
      <c r="M3178" s="62" t="b">
        <f t="shared" si="49"/>
        <v>1</v>
      </c>
      <c r="N3178" s="63"/>
    </row>
    <row r="3179" spans="1:14" x14ac:dyDescent="0.35">
      <c r="A3179" t="s">
        <v>2815</v>
      </c>
      <c r="B3179" t="s">
        <v>259</v>
      </c>
      <c r="C3179" s="53"/>
      <c r="D3179" s="54"/>
      <c r="E3179" s="53"/>
      <c r="F3179" s="55"/>
      <c r="G3179" s="53"/>
      <c r="H3179" s="57"/>
      <c r="I3179" s="56"/>
      <c r="J3179" s="56"/>
      <c r="K3179" s="67"/>
      <c r="L3179" s="62">
        <v>3179</v>
      </c>
      <c r="M3179" s="62" t="b">
        <f t="shared" si="49"/>
        <v>1</v>
      </c>
      <c r="N3179" s="63"/>
    </row>
    <row r="3180" spans="1:14" x14ac:dyDescent="0.35">
      <c r="A3180" t="s">
        <v>3020</v>
      </c>
      <c r="B3180" t="s">
        <v>3021</v>
      </c>
      <c r="C3180" s="53"/>
      <c r="D3180" s="54"/>
      <c r="E3180" s="53"/>
      <c r="F3180" s="55"/>
      <c r="G3180" s="53"/>
      <c r="H3180" s="57"/>
      <c r="I3180" s="56"/>
      <c r="J3180" s="56"/>
      <c r="K3180" s="67"/>
      <c r="L3180" s="62">
        <v>3180</v>
      </c>
      <c r="M3180" s="62" t="b">
        <f t="shared" si="49"/>
        <v>1</v>
      </c>
      <c r="N3180" s="63"/>
    </row>
    <row r="3181" spans="1:14" x14ac:dyDescent="0.35">
      <c r="A3181" t="s">
        <v>2978</v>
      </c>
      <c r="B3181" t="s">
        <v>2979</v>
      </c>
      <c r="C3181" s="53"/>
      <c r="D3181" s="54"/>
      <c r="E3181" s="53"/>
      <c r="F3181" s="55"/>
      <c r="G3181" s="53"/>
      <c r="H3181" s="57"/>
      <c r="I3181" s="56"/>
      <c r="J3181" s="56"/>
      <c r="K3181" s="67"/>
      <c r="L3181" s="62">
        <v>3181</v>
      </c>
      <c r="M3181" s="62" t="b">
        <f t="shared" si="49"/>
        <v>1</v>
      </c>
      <c r="N3181" s="63"/>
    </row>
    <row r="3182" spans="1:14" x14ac:dyDescent="0.35">
      <c r="A3182" t="s">
        <v>2978</v>
      </c>
      <c r="B3182" t="s">
        <v>2980</v>
      </c>
      <c r="C3182" s="53"/>
      <c r="D3182" s="54"/>
      <c r="E3182" s="53"/>
      <c r="F3182" s="55"/>
      <c r="G3182" s="53"/>
      <c r="H3182" s="57"/>
      <c r="I3182" s="56"/>
      <c r="J3182" s="56"/>
      <c r="K3182" s="67"/>
      <c r="L3182" s="62">
        <v>3182</v>
      </c>
      <c r="M3182" s="62" t="b">
        <f t="shared" si="49"/>
        <v>1</v>
      </c>
      <c r="N3182" s="63"/>
    </row>
    <row r="3183" spans="1:14" x14ac:dyDescent="0.35">
      <c r="A3183" t="s">
        <v>2978</v>
      </c>
      <c r="B3183" t="s">
        <v>2981</v>
      </c>
      <c r="C3183" s="53"/>
      <c r="D3183" s="54"/>
      <c r="E3183" s="53"/>
      <c r="F3183" s="55"/>
      <c r="G3183" s="53"/>
      <c r="H3183" s="57"/>
      <c r="I3183" s="56"/>
      <c r="J3183" s="56"/>
      <c r="K3183" s="67"/>
      <c r="L3183" s="62">
        <v>3183</v>
      </c>
      <c r="M3183" s="62" t="b">
        <f t="shared" si="49"/>
        <v>1</v>
      </c>
      <c r="N3183" s="63"/>
    </row>
    <row r="3184" spans="1:14" x14ac:dyDescent="0.35">
      <c r="A3184" t="s">
        <v>2978</v>
      </c>
      <c r="B3184" t="s">
        <v>2982</v>
      </c>
      <c r="C3184" s="53"/>
      <c r="D3184" s="54"/>
      <c r="E3184" s="53"/>
      <c r="F3184" s="55"/>
      <c r="G3184" s="53"/>
      <c r="H3184" s="57"/>
      <c r="I3184" s="56"/>
      <c r="J3184" s="56"/>
      <c r="K3184" s="67"/>
      <c r="L3184" s="62">
        <v>3184</v>
      </c>
      <c r="M3184" s="62" t="b">
        <f t="shared" si="49"/>
        <v>1</v>
      </c>
      <c r="N3184" s="63"/>
    </row>
    <row r="3185" spans="1:14" x14ac:dyDescent="0.35">
      <c r="A3185" t="s">
        <v>2978</v>
      </c>
      <c r="B3185" t="s">
        <v>2983</v>
      </c>
      <c r="C3185" s="53"/>
      <c r="D3185" s="54"/>
      <c r="E3185" s="53"/>
      <c r="F3185" s="55"/>
      <c r="G3185" s="53"/>
      <c r="H3185" s="57"/>
      <c r="I3185" s="56"/>
      <c r="J3185" s="56"/>
      <c r="K3185" s="67"/>
      <c r="L3185" s="62">
        <v>3185</v>
      </c>
      <c r="M3185" s="62" t="b">
        <f t="shared" si="49"/>
        <v>1</v>
      </c>
      <c r="N3185" s="63"/>
    </row>
    <row r="3186" spans="1:14" x14ac:dyDescent="0.35">
      <c r="A3186" t="s">
        <v>2978</v>
      </c>
      <c r="B3186" t="s">
        <v>2984</v>
      </c>
      <c r="C3186" s="53"/>
      <c r="D3186" s="54"/>
      <c r="E3186" s="53"/>
      <c r="F3186" s="55"/>
      <c r="G3186" s="53"/>
      <c r="H3186" s="57"/>
      <c r="I3186" s="56"/>
      <c r="J3186" s="56"/>
      <c r="K3186" s="67"/>
      <c r="L3186" s="62">
        <v>3186</v>
      </c>
      <c r="M3186" s="62" t="b">
        <f t="shared" si="49"/>
        <v>1</v>
      </c>
      <c r="N3186" s="63"/>
    </row>
    <row r="3187" spans="1:14" x14ac:dyDescent="0.35">
      <c r="A3187" t="s">
        <v>2978</v>
      </c>
      <c r="B3187" t="s">
        <v>2985</v>
      </c>
      <c r="C3187" s="53"/>
      <c r="D3187" s="54"/>
      <c r="E3187" s="53"/>
      <c r="F3187" s="55"/>
      <c r="G3187" s="53"/>
      <c r="H3187" s="57"/>
      <c r="I3187" s="56"/>
      <c r="J3187" s="56"/>
      <c r="K3187" s="67"/>
      <c r="L3187" s="62">
        <v>3187</v>
      </c>
      <c r="M3187" s="62" t="b">
        <f t="shared" si="49"/>
        <v>1</v>
      </c>
      <c r="N3187" s="63"/>
    </row>
    <row r="3188" spans="1:14" x14ac:dyDescent="0.35">
      <c r="A3188" t="s">
        <v>2978</v>
      </c>
      <c r="B3188" t="s">
        <v>2986</v>
      </c>
      <c r="C3188" s="53"/>
      <c r="D3188" s="54"/>
      <c r="E3188" s="53"/>
      <c r="F3188" s="55"/>
      <c r="G3188" s="53"/>
      <c r="H3188" s="57"/>
      <c r="I3188" s="56"/>
      <c r="J3188" s="56"/>
      <c r="K3188" s="67"/>
      <c r="L3188" s="62">
        <v>3188</v>
      </c>
      <c r="M3188" s="62" t="b">
        <f t="shared" si="49"/>
        <v>1</v>
      </c>
      <c r="N3188" s="63"/>
    </row>
    <row r="3189" spans="1:14" x14ac:dyDescent="0.35">
      <c r="A3189" t="s">
        <v>2978</v>
      </c>
      <c r="B3189" t="s">
        <v>2987</v>
      </c>
      <c r="C3189" s="53"/>
      <c r="D3189" s="54"/>
      <c r="E3189" s="53"/>
      <c r="F3189" s="55"/>
      <c r="G3189" s="53"/>
      <c r="H3189" s="57"/>
      <c r="I3189" s="56"/>
      <c r="J3189" s="56"/>
      <c r="K3189" s="67"/>
      <c r="L3189" s="62">
        <v>3189</v>
      </c>
      <c r="M3189" s="62" t="b">
        <f t="shared" si="49"/>
        <v>1</v>
      </c>
      <c r="N3189" s="63"/>
    </row>
    <row r="3190" spans="1:14" x14ac:dyDescent="0.35">
      <c r="A3190" t="s">
        <v>2978</v>
      </c>
      <c r="B3190" t="s">
        <v>2988</v>
      </c>
      <c r="C3190" s="53"/>
      <c r="D3190" s="54"/>
      <c r="E3190" s="53"/>
      <c r="F3190" s="55"/>
      <c r="G3190" s="53"/>
      <c r="H3190" s="57"/>
      <c r="I3190" s="56"/>
      <c r="J3190" s="56"/>
      <c r="K3190" s="67"/>
      <c r="L3190" s="62">
        <v>3190</v>
      </c>
      <c r="M3190" s="62" t="b">
        <f t="shared" si="49"/>
        <v>1</v>
      </c>
      <c r="N3190" s="63"/>
    </row>
    <row r="3191" spans="1:14" x14ac:dyDescent="0.35">
      <c r="A3191" t="s">
        <v>2978</v>
      </c>
      <c r="B3191" t="s">
        <v>2989</v>
      </c>
      <c r="C3191" s="53"/>
      <c r="D3191" s="54"/>
      <c r="E3191" s="53"/>
      <c r="F3191" s="55"/>
      <c r="G3191" s="53"/>
      <c r="H3191" s="57"/>
      <c r="I3191" s="56"/>
      <c r="J3191" s="56"/>
      <c r="K3191" s="67"/>
      <c r="L3191" s="62">
        <v>3191</v>
      </c>
      <c r="M3191" s="62" t="b">
        <f t="shared" si="49"/>
        <v>1</v>
      </c>
      <c r="N3191" s="63"/>
    </row>
    <row r="3192" spans="1:14" x14ac:dyDescent="0.35">
      <c r="A3192" t="s">
        <v>2978</v>
      </c>
      <c r="B3192" t="s">
        <v>2990</v>
      </c>
      <c r="C3192" s="53"/>
      <c r="D3192" s="54"/>
      <c r="E3192" s="53"/>
      <c r="F3192" s="55"/>
      <c r="G3192" s="53"/>
      <c r="H3192" s="57"/>
      <c r="I3192" s="56"/>
      <c r="J3192" s="56"/>
      <c r="K3192" s="67"/>
      <c r="L3192" s="62">
        <v>3192</v>
      </c>
      <c r="M3192" s="62" t="b">
        <f t="shared" si="49"/>
        <v>1</v>
      </c>
      <c r="N3192" s="63"/>
    </row>
    <row r="3193" spans="1:14" x14ac:dyDescent="0.35">
      <c r="A3193" t="s">
        <v>2978</v>
      </c>
      <c r="B3193" t="s">
        <v>2991</v>
      </c>
      <c r="C3193" s="53"/>
      <c r="D3193" s="54"/>
      <c r="E3193" s="53"/>
      <c r="F3193" s="55"/>
      <c r="G3193" s="53"/>
      <c r="H3193" s="57"/>
      <c r="I3193" s="56"/>
      <c r="J3193" s="56"/>
      <c r="K3193" s="67"/>
      <c r="L3193" s="62">
        <v>3193</v>
      </c>
      <c r="M3193" s="62" t="b">
        <f t="shared" si="49"/>
        <v>1</v>
      </c>
      <c r="N3193" s="63"/>
    </row>
    <row r="3194" spans="1:14" x14ac:dyDescent="0.35">
      <c r="A3194" t="s">
        <v>2978</v>
      </c>
      <c r="B3194" t="s">
        <v>2992</v>
      </c>
      <c r="C3194" s="53"/>
      <c r="D3194" s="54"/>
      <c r="E3194" s="53"/>
      <c r="F3194" s="55"/>
      <c r="G3194" s="53"/>
      <c r="H3194" s="57"/>
      <c r="I3194" s="56"/>
      <c r="J3194" s="56"/>
      <c r="K3194" s="67"/>
      <c r="L3194" s="62">
        <v>3194</v>
      </c>
      <c r="M3194" s="62" t="b">
        <f t="shared" si="49"/>
        <v>1</v>
      </c>
      <c r="N3194" s="63"/>
    </row>
    <row r="3195" spans="1:14" x14ac:dyDescent="0.35">
      <c r="A3195" t="s">
        <v>2978</v>
      </c>
      <c r="B3195" t="s">
        <v>2993</v>
      </c>
      <c r="C3195" s="53"/>
      <c r="D3195" s="54"/>
      <c r="E3195" s="53"/>
      <c r="F3195" s="55"/>
      <c r="G3195" s="53"/>
      <c r="H3195" s="57"/>
      <c r="I3195" s="56"/>
      <c r="J3195" s="56"/>
      <c r="K3195" s="67"/>
      <c r="L3195" s="62">
        <v>3195</v>
      </c>
      <c r="M3195" s="62" t="b">
        <f t="shared" si="49"/>
        <v>1</v>
      </c>
      <c r="N3195" s="63"/>
    </row>
    <row r="3196" spans="1:14" x14ac:dyDescent="0.35">
      <c r="A3196" t="s">
        <v>2978</v>
      </c>
      <c r="B3196" t="s">
        <v>2994</v>
      </c>
      <c r="C3196" s="53"/>
      <c r="D3196" s="54"/>
      <c r="E3196" s="53"/>
      <c r="F3196" s="55"/>
      <c r="G3196" s="53"/>
      <c r="H3196" s="57"/>
      <c r="I3196" s="56"/>
      <c r="J3196" s="56"/>
      <c r="K3196" s="67"/>
      <c r="L3196" s="62">
        <v>3196</v>
      </c>
      <c r="M3196" s="62" t="b">
        <f t="shared" si="49"/>
        <v>1</v>
      </c>
      <c r="N3196" s="63"/>
    </row>
    <row r="3197" spans="1:14" x14ac:dyDescent="0.35">
      <c r="A3197" t="s">
        <v>2978</v>
      </c>
      <c r="B3197" t="s">
        <v>2995</v>
      </c>
      <c r="C3197" s="53"/>
      <c r="D3197" s="54"/>
      <c r="E3197" s="53"/>
      <c r="F3197" s="55"/>
      <c r="G3197" s="53"/>
      <c r="H3197" s="57"/>
      <c r="I3197" s="56"/>
      <c r="J3197" s="56"/>
      <c r="K3197" s="67"/>
      <c r="L3197" s="62">
        <v>3197</v>
      </c>
      <c r="M3197" s="62" t="b">
        <f t="shared" si="49"/>
        <v>1</v>
      </c>
      <c r="N3197" s="63"/>
    </row>
    <row r="3198" spans="1:14" x14ac:dyDescent="0.35">
      <c r="A3198" t="s">
        <v>2978</v>
      </c>
      <c r="B3198" t="s">
        <v>2996</v>
      </c>
      <c r="C3198" s="53"/>
      <c r="D3198" s="54"/>
      <c r="E3198" s="53"/>
      <c r="F3198" s="55"/>
      <c r="G3198" s="53"/>
      <c r="H3198" s="57"/>
      <c r="I3198" s="56"/>
      <c r="J3198" s="56"/>
      <c r="K3198" s="67"/>
      <c r="L3198" s="62">
        <v>3198</v>
      </c>
      <c r="M3198" s="62" t="b">
        <f t="shared" si="49"/>
        <v>1</v>
      </c>
      <c r="N3198" s="63"/>
    </row>
    <row r="3199" spans="1:14" x14ac:dyDescent="0.35">
      <c r="A3199" t="s">
        <v>2978</v>
      </c>
      <c r="B3199" t="s">
        <v>2997</v>
      </c>
      <c r="C3199" s="53"/>
      <c r="D3199" s="54"/>
      <c r="E3199" s="53"/>
      <c r="F3199" s="55"/>
      <c r="G3199" s="53"/>
      <c r="H3199" s="57"/>
      <c r="I3199" s="56"/>
      <c r="J3199" s="56"/>
      <c r="K3199" s="67"/>
      <c r="L3199" s="62">
        <v>3199</v>
      </c>
      <c r="M3199" s="62" t="b">
        <f t="shared" si="49"/>
        <v>1</v>
      </c>
      <c r="N3199" s="63"/>
    </row>
    <row r="3200" spans="1:14" x14ac:dyDescent="0.35">
      <c r="A3200" t="s">
        <v>2978</v>
      </c>
      <c r="B3200" t="s">
        <v>2998</v>
      </c>
      <c r="C3200" s="53"/>
      <c r="D3200" s="54"/>
      <c r="E3200" s="53"/>
      <c r="F3200" s="55"/>
      <c r="G3200" s="53"/>
      <c r="H3200" s="57"/>
      <c r="I3200" s="56"/>
      <c r="J3200" s="56"/>
      <c r="K3200" s="67"/>
      <c r="L3200" s="62">
        <v>3200</v>
      </c>
      <c r="M3200" s="62" t="b">
        <f t="shared" si="49"/>
        <v>1</v>
      </c>
      <c r="N3200" s="63"/>
    </row>
    <row r="3201" spans="1:14" x14ac:dyDescent="0.35">
      <c r="A3201" t="s">
        <v>2978</v>
      </c>
      <c r="B3201" t="s">
        <v>2999</v>
      </c>
      <c r="C3201" s="53"/>
      <c r="D3201" s="54"/>
      <c r="E3201" s="53"/>
      <c r="F3201" s="55"/>
      <c r="G3201" s="53"/>
      <c r="H3201" s="57"/>
      <c r="I3201" s="56"/>
      <c r="J3201" s="56"/>
      <c r="K3201" s="67"/>
      <c r="L3201" s="62">
        <v>3201</v>
      </c>
      <c r="M3201" s="62" t="b">
        <f t="shared" si="49"/>
        <v>1</v>
      </c>
      <c r="N3201" s="63"/>
    </row>
    <row r="3202" spans="1:14" x14ac:dyDescent="0.35">
      <c r="A3202" t="s">
        <v>2978</v>
      </c>
      <c r="B3202" t="s">
        <v>3000</v>
      </c>
      <c r="C3202" s="53"/>
      <c r="D3202" s="54"/>
      <c r="E3202" s="53"/>
      <c r="F3202" s="55"/>
      <c r="G3202" s="53"/>
      <c r="H3202" s="57"/>
      <c r="I3202" s="56"/>
      <c r="J3202" s="56"/>
      <c r="K3202" s="67"/>
      <c r="L3202" s="62">
        <v>3202</v>
      </c>
      <c r="M3202" s="62" t="b">
        <f t="shared" si="49"/>
        <v>1</v>
      </c>
      <c r="N3202" s="63"/>
    </row>
    <row r="3203" spans="1:14" x14ac:dyDescent="0.35">
      <c r="A3203" t="s">
        <v>2978</v>
      </c>
      <c r="B3203" t="s">
        <v>3001</v>
      </c>
      <c r="C3203" s="53"/>
      <c r="D3203" s="54"/>
      <c r="E3203" s="53"/>
      <c r="F3203" s="55"/>
      <c r="G3203" s="53"/>
      <c r="H3203" s="57"/>
      <c r="I3203" s="56"/>
      <c r="J3203" s="56"/>
      <c r="K3203" s="67"/>
      <c r="L3203" s="62">
        <v>3203</v>
      </c>
      <c r="M3203" s="62" t="b">
        <f t="shared" ref="M3203:M3266" si="50" xml:space="preserve"> IF(AND(TRUE), TRUE, FALSE)</f>
        <v>1</v>
      </c>
      <c r="N3203" s="63"/>
    </row>
    <row r="3204" spans="1:14" x14ac:dyDescent="0.35">
      <c r="A3204" t="s">
        <v>2978</v>
      </c>
      <c r="B3204" t="s">
        <v>3002</v>
      </c>
      <c r="C3204" s="53"/>
      <c r="D3204" s="54"/>
      <c r="E3204" s="53"/>
      <c r="F3204" s="55"/>
      <c r="G3204" s="53"/>
      <c r="H3204" s="57"/>
      <c r="I3204" s="56"/>
      <c r="J3204" s="56"/>
      <c r="K3204" s="67"/>
      <c r="L3204" s="62">
        <v>3204</v>
      </c>
      <c r="M3204" s="62" t="b">
        <f t="shared" si="50"/>
        <v>1</v>
      </c>
      <c r="N3204" s="63"/>
    </row>
    <row r="3205" spans="1:14" x14ac:dyDescent="0.35">
      <c r="A3205" t="s">
        <v>2978</v>
      </c>
      <c r="B3205" t="s">
        <v>3003</v>
      </c>
      <c r="C3205" s="53"/>
      <c r="D3205" s="54"/>
      <c r="E3205" s="53"/>
      <c r="F3205" s="55"/>
      <c r="G3205" s="53"/>
      <c r="H3205" s="57"/>
      <c r="I3205" s="56"/>
      <c r="J3205" s="56"/>
      <c r="K3205" s="67"/>
      <c r="L3205" s="62">
        <v>3205</v>
      </c>
      <c r="M3205" s="62" t="b">
        <f t="shared" si="50"/>
        <v>1</v>
      </c>
      <c r="N3205" s="63"/>
    </row>
    <row r="3206" spans="1:14" x14ac:dyDescent="0.35">
      <c r="A3206" t="s">
        <v>2978</v>
      </c>
      <c r="B3206" t="s">
        <v>3004</v>
      </c>
      <c r="C3206" s="53"/>
      <c r="D3206" s="54"/>
      <c r="E3206" s="53"/>
      <c r="F3206" s="55"/>
      <c r="G3206" s="53"/>
      <c r="H3206" s="57"/>
      <c r="I3206" s="56"/>
      <c r="J3206" s="56"/>
      <c r="K3206" s="67"/>
      <c r="L3206" s="62">
        <v>3206</v>
      </c>
      <c r="M3206" s="62" t="b">
        <f t="shared" si="50"/>
        <v>1</v>
      </c>
      <c r="N3206" s="63"/>
    </row>
    <row r="3207" spans="1:14" x14ac:dyDescent="0.35">
      <c r="A3207" t="s">
        <v>2978</v>
      </c>
      <c r="B3207" t="s">
        <v>3005</v>
      </c>
      <c r="C3207" s="53"/>
      <c r="D3207" s="54"/>
      <c r="E3207" s="53"/>
      <c r="F3207" s="55"/>
      <c r="G3207" s="53"/>
      <c r="H3207" s="57"/>
      <c r="I3207" s="56"/>
      <c r="J3207" s="56"/>
      <c r="K3207" s="67"/>
      <c r="L3207" s="62">
        <v>3207</v>
      </c>
      <c r="M3207" s="62" t="b">
        <f t="shared" si="50"/>
        <v>1</v>
      </c>
      <c r="N3207" s="63"/>
    </row>
    <row r="3208" spans="1:14" x14ac:dyDescent="0.35">
      <c r="A3208" t="s">
        <v>2978</v>
      </c>
      <c r="B3208" t="s">
        <v>2977</v>
      </c>
      <c r="C3208" s="53"/>
      <c r="D3208" s="54"/>
      <c r="E3208" s="53"/>
      <c r="F3208" s="55"/>
      <c r="G3208" s="53"/>
      <c r="H3208" s="57"/>
      <c r="I3208" s="56"/>
      <c r="J3208" s="56"/>
      <c r="K3208" s="67"/>
      <c r="L3208" s="62">
        <v>3208</v>
      </c>
      <c r="M3208" s="62" t="b">
        <f t="shared" si="50"/>
        <v>1</v>
      </c>
      <c r="N3208" s="63"/>
    </row>
    <row r="3209" spans="1:14" x14ac:dyDescent="0.35">
      <c r="A3209" t="s">
        <v>2978</v>
      </c>
      <c r="B3209" t="s">
        <v>3006</v>
      </c>
      <c r="C3209" s="53"/>
      <c r="D3209" s="54"/>
      <c r="E3209" s="53"/>
      <c r="F3209" s="55"/>
      <c r="G3209" s="53"/>
      <c r="H3209" s="57"/>
      <c r="I3209" s="56"/>
      <c r="J3209" s="56"/>
      <c r="K3209" s="67"/>
      <c r="L3209" s="62">
        <v>3209</v>
      </c>
      <c r="M3209" s="62" t="b">
        <f t="shared" si="50"/>
        <v>1</v>
      </c>
      <c r="N3209" s="63"/>
    </row>
    <row r="3210" spans="1:14" x14ac:dyDescent="0.35">
      <c r="A3210" t="s">
        <v>3022</v>
      </c>
      <c r="B3210" t="s">
        <v>465</v>
      </c>
      <c r="C3210" s="53"/>
      <c r="D3210" s="54"/>
      <c r="E3210" s="53"/>
      <c r="F3210" s="55"/>
      <c r="G3210" s="53"/>
      <c r="H3210" s="57"/>
      <c r="I3210" s="56"/>
      <c r="J3210" s="56"/>
      <c r="K3210" s="67"/>
      <c r="L3210" s="62">
        <v>3210</v>
      </c>
      <c r="M3210" s="62" t="b">
        <f t="shared" si="50"/>
        <v>1</v>
      </c>
      <c r="N3210" s="63"/>
    </row>
    <row r="3211" spans="1:14" x14ac:dyDescent="0.35">
      <c r="A3211" t="s">
        <v>3022</v>
      </c>
      <c r="B3211" t="s">
        <v>259</v>
      </c>
      <c r="C3211" s="53"/>
      <c r="D3211" s="54"/>
      <c r="E3211" s="53"/>
      <c r="F3211" s="55"/>
      <c r="G3211" s="53"/>
      <c r="H3211" s="57"/>
      <c r="I3211" s="56"/>
      <c r="J3211" s="56"/>
      <c r="K3211" s="67"/>
      <c r="L3211" s="62">
        <v>3211</v>
      </c>
      <c r="M3211" s="62" t="b">
        <f t="shared" si="50"/>
        <v>1</v>
      </c>
      <c r="N3211" s="63"/>
    </row>
    <row r="3212" spans="1:14" x14ac:dyDescent="0.35">
      <c r="A3212" t="s">
        <v>3022</v>
      </c>
      <c r="B3212" t="s">
        <v>3023</v>
      </c>
      <c r="C3212" s="53"/>
      <c r="D3212" s="54"/>
      <c r="E3212" s="53"/>
      <c r="F3212" s="55"/>
      <c r="G3212" s="53"/>
      <c r="H3212" s="57"/>
      <c r="I3212" s="56"/>
      <c r="J3212" s="56"/>
      <c r="K3212" s="67"/>
      <c r="L3212" s="62">
        <v>3212</v>
      </c>
      <c r="M3212" s="62" t="b">
        <f t="shared" si="50"/>
        <v>1</v>
      </c>
      <c r="N3212" s="63"/>
    </row>
    <row r="3213" spans="1:14" x14ac:dyDescent="0.35">
      <c r="A3213" t="s">
        <v>3024</v>
      </c>
      <c r="B3213" t="s">
        <v>1629</v>
      </c>
      <c r="C3213" s="53"/>
      <c r="D3213" s="54"/>
      <c r="E3213" s="53"/>
      <c r="F3213" s="55"/>
      <c r="G3213" s="53"/>
      <c r="H3213" s="57"/>
      <c r="I3213" s="56"/>
      <c r="J3213" s="56"/>
      <c r="K3213" s="67"/>
      <c r="L3213" s="62">
        <v>3213</v>
      </c>
      <c r="M3213" s="62" t="b">
        <f t="shared" si="50"/>
        <v>1</v>
      </c>
      <c r="N3213" s="63"/>
    </row>
    <row r="3214" spans="1:14" x14ac:dyDescent="0.35">
      <c r="A3214" t="s">
        <v>3025</v>
      </c>
      <c r="B3214" t="s">
        <v>3026</v>
      </c>
      <c r="C3214" s="53"/>
      <c r="D3214" s="54"/>
      <c r="E3214" s="53"/>
      <c r="F3214" s="55"/>
      <c r="G3214" s="53"/>
      <c r="H3214" s="57"/>
      <c r="I3214" s="56"/>
      <c r="J3214" s="56"/>
      <c r="K3214" s="67"/>
      <c r="L3214" s="62">
        <v>3214</v>
      </c>
      <c r="M3214" s="62" t="b">
        <f t="shared" si="50"/>
        <v>1</v>
      </c>
      <c r="N3214" s="63"/>
    </row>
    <row r="3215" spans="1:14" x14ac:dyDescent="0.35">
      <c r="A3215" t="s">
        <v>3025</v>
      </c>
      <c r="B3215" t="s">
        <v>3027</v>
      </c>
      <c r="C3215" s="53"/>
      <c r="D3215" s="54"/>
      <c r="E3215" s="53"/>
      <c r="F3215" s="55"/>
      <c r="G3215" s="53"/>
      <c r="H3215" s="57"/>
      <c r="I3215" s="56"/>
      <c r="J3215" s="56"/>
      <c r="K3215" s="67"/>
      <c r="L3215" s="62">
        <v>3215</v>
      </c>
      <c r="M3215" s="62" t="b">
        <f t="shared" si="50"/>
        <v>1</v>
      </c>
      <c r="N3215" s="63"/>
    </row>
    <row r="3216" spans="1:14" x14ac:dyDescent="0.35">
      <c r="A3216" t="s">
        <v>3025</v>
      </c>
      <c r="B3216" t="s">
        <v>3028</v>
      </c>
      <c r="C3216" s="53"/>
      <c r="D3216" s="54"/>
      <c r="E3216" s="53"/>
      <c r="F3216" s="55"/>
      <c r="G3216" s="53"/>
      <c r="H3216" s="57"/>
      <c r="I3216" s="56"/>
      <c r="J3216" s="56"/>
      <c r="K3216" s="67"/>
      <c r="L3216" s="62">
        <v>3216</v>
      </c>
      <c r="M3216" s="62" t="b">
        <f t="shared" si="50"/>
        <v>1</v>
      </c>
      <c r="N3216" s="63"/>
    </row>
    <row r="3217" spans="1:14" x14ac:dyDescent="0.35">
      <c r="A3217" t="s">
        <v>2979</v>
      </c>
      <c r="B3217" t="s">
        <v>2980</v>
      </c>
      <c r="C3217" s="53"/>
      <c r="D3217" s="54"/>
      <c r="E3217" s="53"/>
      <c r="F3217" s="55"/>
      <c r="G3217" s="53"/>
      <c r="H3217" s="57"/>
      <c r="I3217" s="56"/>
      <c r="J3217" s="56"/>
      <c r="K3217" s="67"/>
      <c r="L3217" s="62">
        <v>3217</v>
      </c>
      <c r="M3217" s="62" t="b">
        <f t="shared" si="50"/>
        <v>1</v>
      </c>
      <c r="N3217" s="63"/>
    </row>
    <row r="3218" spans="1:14" x14ac:dyDescent="0.35">
      <c r="A3218" t="s">
        <v>2979</v>
      </c>
      <c r="B3218" t="s">
        <v>2981</v>
      </c>
      <c r="C3218" s="53"/>
      <c r="D3218" s="54"/>
      <c r="E3218" s="53"/>
      <c r="F3218" s="55"/>
      <c r="G3218" s="53"/>
      <c r="H3218" s="57"/>
      <c r="I3218" s="56"/>
      <c r="J3218" s="56"/>
      <c r="K3218" s="67"/>
      <c r="L3218" s="62">
        <v>3218</v>
      </c>
      <c r="M3218" s="62" t="b">
        <f t="shared" si="50"/>
        <v>1</v>
      </c>
      <c r="N3218" s="63"/>
    </row>
    <row r="3219" spans="1:14" x14ac:dyDescent="0.35">
      <c r="A3219" t="s">
        <v>2979</v>
      </c>
      <c r="B3219" t="s">
        <v>2982</v>
      </c>
      <c r="C3219" s="53"/>
      <c r="D3219" s="54"/>
      <c r="E3219" s="53"/>
      <c r="F3219" s="55"/>
      <c r="G3219" s="53"/>
      <c r="H3219" s="57"/>
      <c r="I3219" s="56"/>
      <c r="J3219" s="56"/>
      <c r="K3219" s="67"/>
      <c r="L3219" s="62">
        <v>3219</v>
      </c>
      <c r="M3219" s="62" t="b">
        <f t="shared" si="50"/>
        <v>1</v>
      </c>
      <c r="N3219" s="63"/>
    </row>
    <row r="3220" spans="1:14" x14ac:dyDescent="0.35">
      <c r="A3220" t="s">
        <v>2979</v>
      </c>
      <c r="B3220" t="s">
        <v>2983</v>
      </c>
      <c r="C3220" s="53"/>
      <c r="D3220" s="54"/>
      <c r="E3220" s="53"/>
      <c r="F3220" s="55"/>
      <c r="G3220" s="53"/>
      <c r="H3220" s="57"/>
      <c r="I3220" s="56"/>
      <c r="J3220" s="56"/>
      <c r="K3220" s="67"/>
      <c r="L3220" s="62">
        <v>3220</v>
      </c>
      <c r="M3220" s="62" t="b">
        <f t="shared" si="50"/>
        <v>1</v>
      </c>
      <c r="N3220" s="63"/>
    </row>
    <row r="3221" spans="1:14" x14ac:dyDescent="0.35">
      <c r="A3221" t="s">
        <v>2979</v>
      </c>
      <c r="B3221" t="s">
        <v>2984</v>
      </c>
      <c r="C3221" s="53"/>
      <c r="D3221" s="54"/>
      <c r="E3221" s="53"/>
      <c r="F3221" s="55"/>
      <c r="G3221" s="53"/>
      <c r="H3221" s="57"/>
      <c r="I3221" s="56"/>
      <c r="J3221" s="56"/>
      <c r="K3221" s="67"/>
      <c r="L3221" s="62">
        <v>3221</v>
      </c>
      <c r="M3221" s="62" t="b">
        <f t="shared" si="50"/>
        <v>1</v>
      </c>
      <c r="N3221" s="63"/>
    </row>
    <row r="3222" spans="1:14" x14ac:dyDescent="0.35">
      <c r="A3222" t="s">
        <v>2979</v>
      </c>
      <c r="B3222" t="s">
        <v>2985</v>
      </c>
      <c r="C3222" s="53"/>
      <c r="D3222" s="54"/>
      <c r="E3222" s="53"/>
      <c r="F3222" s="55"/>
      <c r="G3222" s="53"/>
      <c r="H3222" s="57"/>
      <c r="I3222" s="56"/>
      <c r="J3222" s="56"/>
      <c r="K3222" s="67"/>
      <c r="L3222" s="62">
        <v>3222</v>
      </c>
      <c r="M3222" s="62" t="b">
        <f t="shared" si="50"/>
        <v>1</v>
      </c>
      <c r="N3222" s="63"/>
    </row>
    <row r="3223" spans="1:14" x14ac:dyDescent="0.35">
      <c r="A3223" t="s">
        <v>2979</v>
      </c>
      <c r="B3223" t="s">
        <v>2986</v>
      </c>
      <c r="C3223" s="53"/>
      <c r="D3223" s="54"/>
      <c r="E3223" s="53"/>
      <c r="F3223" s="55"/>
      <c r="G3223" s="53"/>
      <c r="H3223" s="57"/>
      <c r="I3223" s="56"/>
      <c r="J3223" s="56"/>
      <c r="K3223" s="67"/>
      <c r="L3223" s="62">
        <v>3223</v>
      </c>
      <c r="M3223" s="62" t="b">
        <f t="shared" si="50"/>
        <v>1</v>
      </c>
      <c r="N3223" s="63"/>
    </row>
    <row r="3224" spans="1:14" x14ac:dyDescent="0.35">
      <c r="A3224" t="s">
        <v>2979</v>
      </c>
      <c r="B3224" t="s">
        <v>2987</v>
      </c>
      <c r="C3224" s="53"/>
      <c r="D3224" s="54"/>
      <c r="E3224" s="53"/>
      <c r="F3224" s="55"/>
      <c r="G3224" s="53"/>
      <c r="H3224" s="57"/>
      <c r="I3224" s="56"/>
      <c r="J3224" s="56"/>
      <c r="K3224" s="67"/>
      <c r="L3224" s="62">
        <v>3224</v>
      </c>
      <c r="M3224" s="62" t="b">
        <f t="shared" si="50"/>
        <v>1</v>
      </c>
      <c r="N3224" s="63"/>
    </row>
    <row r="3225" spans="1:14" x14ac:dyDescent="0.35">
      <c r="A3225" t="s">
        <v>2979</v>
      </c>
      <c r="B3225" t="s">
        <v>2988</v>
      </c>
      <c r="C3225" s="53"/>
      <c r="D3225" s="54"/>
      <c r="E3225" s="53"/>
      <c r="F3225" s="55"/>
      <c r="G3225" s="53"/>
      <c r="H3225" s="57"/>
      <c r="I3225" s="56"/>
      <c r="J3225" s="56"/>
      <c r="K3225" s="67"/>
      <c r="L3225" s="62">
        <v>3225</v>
      </c>
      <c r="M3225" s="62" t="b">
        <f t="shared" si="50"/>
        <v>1</v>
      </c>
      <c r="N3225" s="63"/>
    </row>
    <row r="3226" spans="1:14" x14ac:dyDescent="0.35">
      <c r="A3226" t="s">
        <v>2979</v>
      </c>
      <c r="B3226" t="s">
        <v>2989</v>
      </c>
      <c r="C3226" s="53"/>
      <c r="D3226" s="54"/>
      <c r="E3226" s="53"/>
      <c r="F3226" s="55"/>
      <c r="G3226" s="53"/>
      <c r="H3226" s="57"/>
      <c r="I3226" s="56"/>
      <c r="J3226" s="56"/>
      <c r="K3226" s="67"/>
      <c r="L3226" s="62">
        <v>3226</v>
      </c>
      <c r="M3226" s="62" t="b">
        <f t="shared" si="50"/>
        <v>1</v>
      </c>
      <c r="N3226" s="63"/>
    </row>
    <row r="3227" spans="1:14" x14ac:dyDescent="0.35">
      <c r="A3227" t="s">
        <v>2979</v>
      </c>
      <c r="B3227" t="s">
        <v>2990</v>
      </c>
      <c r="C3227" s="53"/>
      <c r="D3227" s="54"/>
      <c r="E3227" s="53"/>
      <c r="F3227" s="55"/>
      <c r="G3227" s="53"/>
      <c r="H3227" s="57"/>
      <c r="I3227" s="56"/>
      <c r="J3227" s="56"/>
      <c r="K3227" s="67"/>
      <c r="L3227" s="62">
        <v>3227</v>
      </c>
      <c r="M3227" s="62" t="b">
        <f t="shared" si="50"/>
        <v>1</v>
      </c>
      <c r="N3227" s="63"/>
    </row>
    <row r="3228" spans="1:14" x14ac:dyDescent="0.35">
      <c r="A3228" t="s">
        <v>2979</v>
      </c>
      <c r="B3228" t="s">
        <v>2991</v>
      </c>
      <c r="C3228" s="53"/>
      <c r="D3228" s="54"/>
      <c r="E3228" s="53"/>
      <c r="F3228" s="55"/>
      <c r="G3228" s="53"/>
      <c r="H3228" s="57"/>
      <c r="I3228" s="56"/>
      <c r="J3228" s="56"/>
      <c r="K3228" s="67"/>
      <c r="L3228" s="62">
        <v>3228</v>
      </c>
      <c r="M3228" s="62" t="b">
        <f t="shared" si="50"/>
        <v>1</v>
      </c>
      <c r="N3228" s="63"/>
    </row>
    <row r="3229" spans="1:14" x14ac:dyDescent="0.35">
      <c r="A3229" t="s">
        <v>2979</v>
      </c>
      <c r="B3229" t="s">
        <v>2992</v>
      </c>
      <c r="C3229" s="53"/>
      <c r="D3229" s="54"/>
      <c r="E3229" s="53"/>
      <c r="F3229" s="55"/>
      <c r="G3229" s="53"/>
      <c r="H3229" s="57"/>
      <c r="I3229" s="56"/>
      <c r="J3229" s="56"/>
      <c r="K3229" s="67"/>
      <c r="L3229" s="62">
        <v>3229</v>
      </c>
      <c r="M3229" s="62" t="b">
        <f t="shared" si="50"/>
        <v>1</v>
      </c>
      <c r="N3229" s="63"/>
    </row>
    <row r="3230" spans="1:14" x14ac:dyDescent="0.35">
      <c r="A3230" t="s">
        <v>2979</v>
      </c>
      <c r="B3230" t="s">
        <v>2993</v>
      </c>
      <c r="C3230" s="53"/>
      <c r="D3230" s="54"/>
      <c r="E3230" s="53"/>
      <c r="F3230" s="55"/>
      <c r="G3230" s="53"/>
      <c r="H3230" s="57"/>
      <c r="I3230" s="56"/>
      <c r="J3230" s="56"/>
      <c r="K3230" s="67"/>
      <c r="L3230" s="62">
        <v>3230</v>
      </c>
      <c r="M3230" s="62" t="b">
        <f t="shared" si="50"/>
        <v>1</v>
      </c>
      <c r="N3230" s="63"/>
    </row>
    <row r="3231" spans="1:14" x14ac:dyDescent="0.35">
      <c r="A3231" t="s">
        <v>2979</v>
      </c>
      <c r="B3231" t="s">
        <v>2994</v>
      </c>
      <c r="C3231" s="53"/>
      <c r="D3231" s="54"/>
      <c r="E3231" s="53"/>
      <c r="F3231" s="55"/>
      <c r="G3231" s="53"/>
      <c r="H3231" s="57"/>
      <c r="I3231" s="56"/>
      <c r="J3231" s="56"/>
      <c r="K3231" s="67"/>
      <c r="L3231" s="62">
        <v>3231</v>
      </c>
      <c r="M3231" s="62" t="b">
        <f t="shared" si="50"/>
        <v>1</v>
      </c>
      <c r="N3231" s="63"/>
    </row>
    <row r="3232" spans="1:14" x14ac:dyDescent="0.35">
      <c r="A3232" t="s">
        <v>2979</v>
      </c>
      <c r="B3232" t="s">
        <v>2995</v>
      </c>
      <c r="C3232" s="53"/>
      <c r="D3232" s="54"/>
      <c r="E3232" s="53"/>
      <c r="F3232" s="55"/>
      <c r="G3232" s="53"/>
      <c r="H3232" s="57"/>
      <c r="I3232" s="56"/>
      <c r="J3232" s="56"/>
      <c r="K3232" s="67"/>
      <c r="L3232" s="62">
        <v>3232</v>
      </c>
      <c r="M3232" s="62" t="b">
        <f t="shared" si="50"/>
        <v>1</v>
      </c>
      <c r="N3232" s="63"/>
    </row>
    <row r="3233" spans="1:14" x14ac:dyDescent="0.35">
      <c r="A3233" t="s">
        <v>2979</v>
      </c>
      <c r="B3233" t="s">
        <v>2996</v>
      </c>
      <c r="C3233" s="53"/>
      <c r="D3233" s="54"/>
      <c r="E3233" s="53"/>
      <c r="F3233" s="55"/>
      <c r="G3233" s="53"/>
      <c r="H3233" s="57"/>
      <c r="I3233" s="56"/>
      <c r="J3233" s="56"/>
      <c r="K3233" s="67"/>
      <c r="L3233" s="62">
        <v>3233</v>
      </c>
      <c r="M3233" s="62" t="b">
        <f t="shared" si="50"/>
        <v>1</v>
      </c>
      <c r="N3233" s="63"/>
    </row>
    <row r="3234" spans="1:14" x14ac:dyDescent="0.35">
      <c r="A3234" t="s">
        <v>2979</v>
      </c>
      <c r="B3234" t="s">
        <v>2997</v>
      </c>
      <c r="C3234" s="53"/>
      <c r="D3234" s="54"/>
      <c r="E3234" s="53"/>
      <c r="F3234" s="55"/>
      <c r="G3234" s="53"/>
      <c r="H3234" s="57"/>
      <c r="I3234" s="56"/>
      <c r="J3234" s="56"/>
      <c r="K3234" s="67"/>
      <c r="L3234" s="62">
        <v>3234</v>
      </c>
      <c r="M3234" s="62" t="b">
        <f t="shared" si="50"/>
        <v>1</v>
      </c>
      <c r="N3234" s="63"/>
    </row>
    <row r="3235" spans="1:14" x14ac:dyDescent="0.35">
      <c r="A3235" t="s">
        <v>2979</v>
      </c>
      <c r="B3235" t="s">
        <v>2998</v>
      </c>
      <c r="C3235" s="53"/>
      <c r="D3235" s="54"/>
      <c r="E3235" s="53"/>
      <c r="F3235" s="55"/>
      <c r="G3235" s="53"/>
      <c r="H3235" s="57"/>
      <c r="I3235" s="56"/>
      <c r="J3235" s="56"/>
      <c r="K3235" s="67"/>
      <c r="L3235" s="62">
        <v>3235</v>
      </c>
      <c r="M3235" s="62" t="b">
        <f t="shared" si="50"/>
        <v>1</v>
      </c>
      <c r="N3235" s="63"/>
    </row>
    <row r="3236" spans="1:14" x14ac:dyDescent="0.35">
      <c r="A3236" t="s">
        <v>2979</v>
      </c>
      <c r="B3236" t="s">
        <v>2978</v>
      </c>
      <c r="C3236" s="53"/>
      <c r="D3236" s="54"/>
      <c r="E3236" s="53"/>
      <c r="F3236" s="55"/>
      <c r="G3236" s="53"/>
      <c r="H3236" s="57"/>
      <c r="I3236" s="56"/>
      <c r="J3236" s="56"/>
      <c r="K3236" s="67"/>
      <c r="L3236" s="62">
        <v>3236</v>
      </c>
      <c r="M3236" s="62" t="b">
        <f t="shared" si="50"/>
        <v>1</v>
      </c>
      <c r="N3236" s="63"/>
    </row>
    <row r="3237" spans="1:14" x14ac:dyDescent="0.35">
      <c r="A3237" t="s">
        <v>2979</v>
      </c>
      <c r="B3237" t="s">
        <v>2999</v>
      </c>
      <c r="C3237" s="53"/>
      <c r="D3237" s="54"/>
      <c r="E3237" s="53"/>
      <c r="F3237" s="55"/>
      <c r="G3237" s="53"/>
      <c r="H3237" s="57"/>
      <c r="I3237" s="56"/>
      <c r="J3237" s="56"/>
      <c r="K3237" s="67"/>
      <c r="L3237" s="62">
        <v>3237</v>
      </c>
      <c r="M3237" s="62" t="b">
        <f t="shared" si="50"/>
        <v>1</v>
      </c>
      <c r="N3237" s="63"/>
    </row>
    <row r="3238" spans="1:14" x14ac:dyDescent="0.35">
      <c r="A3238" t="s">
        <v>2979</v>
      </c>
      <c r="B3238" t="s">
        <v>3000</v>
      </c>
      <c r="C3238" s="53"/>
      <c r="D3238" s="54"/>
      <c r="E3238" s="53"/>
      <c r="F3238" s="55"/>
      <c r="G3238" s="53"/>
      <c r="H3238" s="57"/>
      <c r="I3238" s="56"/>
      <c r="J3238" s="56"/>
      <c r="K3238" s="67"/>
      <c r="L3238" s="62">
        <v>3238</v>
      </c>
      <c r="M3238" s="62" t="b">
        <f t="shared" si="50"/>
        <v>1</v>
      </c>
      <c r="N3238" s="63"/>
    </row>
    <row r="3239" spans="1:14" x14ac:dyDescent="0.35">
      <c r="A3239" t="s">
        <v>2979</v>
      </c>
      <c r="B3239" t="s">
        <v>3001</v>
      </c>
      <c r="C3239" s="53"/>
      <c r="D3239" s="54"/>
      <c r="E3239" s="53"/>
      <c r="F3239" s="55"/>
      <c r="G3239" s="53"/>
      <c r="H3239" s="57"/>
      <c r="I3239" s="56"/>
      <c r="J3239" s="56"/>
      <c r="K3239" s="67"/>
      <c r="L3239" s="62">
        <v>3239</v>
      </c>
      <c r="M3239" s="62" t="b">
        <f t="shared" si="50"/>
        <v>1</v>
      </c>
      <c r="N3239" s="63"/>
    </row>
    <row r="3240" spans="1:14" x14ac:dyDescent="0.35">
      <c r="A3240" t="s">
        <v>2979</v>
      </c>
      <c r="B3240" t="s">
        <v>3002</v>
      </c>
      <c r="C3240" s="53"/>
      <c r="D3240" s="54"/>
      <c r="E3240" s="53"/>
      <c r="F3240" s="55"/>
      <c r="G3240" s="53"/>
      <c r="H3240" s="57"/>
      <c r="I3240" s="56"/>
      <c r="J3240" s="56"/>
      <c r="K3240" s="67"/>
      <c r="L3240" s="62">
        <v>3240</v>
      </c>
      <c r="M3240" s="62" t="b">
        <f t="shared" si="50"/>
        <v>1</v>
      </c>
      <c r="N3240" s="63"/>
    </row>
    <row r="3241" spans="1:14" x14ac:dyDescent="0.35">
      <c r="A3241" t="s">
        <v>2979</v>
      </c>
      <c r="B3241" t="s">
        <v>3003</v>
      </c>
      <c r="C3241" s="53"/>
      <c r="D3241" s="54"/>
      <c r="E3241" s="53"/>
      <c r="F3241" s="55"/>
      <c r="G3241" s="53"/>
      <c r="H3241" s="57"/>
      <c r="I3241" s="56"/>
      <c r="J3241" s="56"/>
      <c r="K3241" s="67"/>
      <c r="L3241" s="62">
        <v>3241</v>
      </c>
      <c r="M3241" s="62" t="b">
        <f t="shared" si="50"/>
        <v>1</v>
      </c>
      <c r="N3241" s="63"/>
    </row>
    <row r="3242" spans="1:14" x14ac:dyDescent="0.35">
      <c r="A3242" t="s">
        <v>2979</v>
      </c>
      <c r="B3242" t="s">
        <v>2978</v>
      </c>
      <c r="C3242" s="53"/>
      <c r="D3242" s="54"/>
      <c r="E3242" s="53"/>
      <c r="F3242" s="55"/>
      <c r="G3242" s="53"/>
      <c r="H3242" s="57"/>
      <c r="I3242" s="56"/>
      <c r="J3242" s="56"/>
      <c r="K3242" s="67"/>
      <c r="L3242" s="62">
        <v>3242</v>
      </c>
      <c r="M3242" s="62" t="b">
        <f t="shared" si="50"/>
        <v>1</v>
      </c>
      <c r="N3242" s="63"/>
    </row>
    <row r="3243" spans="1:14" x14ac:dyDescent="0.35">
      <c r="A3243" t="s">
        <v>2979</v>
      </c>
      <c r="B3243" t="s">
        <v>3004</v>
      </c>
      <c r="C3243" s="53"/>
      <c r="D3243" s="54"/>
      <c r="E3243" s="53"/>
      <c r="F3243" s="55"/>
      <c r="G3243" s="53"/>
      <c r="H3243" s="57"/>
      <c r="I3243" s="56"/>
      <c r="J3243" s="56"/>
      <c r="K3243" s="67"/>
      <c r="L3243" s="62">
        <v>3243</v>
      </c>
      <c r="M3243" s="62" t="b">
        <f t="shared" si="50"/>
        <v>1</v>
      </c>
      <c r="N3243" s="63"/>
    </row>
    <row r="3244" spans="1:14" x14ac:dyDescent="0.35">
      <c r="A3244" t="s">
        <v>3029</v>
      </c>
      <c r="B3244" t="s">
        <v>749</v>
      </c>
      <c r="C3244" s="53"/>
      <c r="D3244" s="54"/>
      <c r="E3244" s="53"/>
      <c r="F3244" s="55"/>
      <c r="G3244" s="53"/>
      <c r="H3244" s="57"/>
      <c r="I3244" s="56"/>
      <c r="J3244" s="56"/>
      <c r="K3244" s="67"/>
      <c r="L3244" s="62">
        <v>3244</v>
      </c>
      <c r="M3244" s="62" t="b">
        <f t="shared" si="50"/>
        <v>1</v>
      </c>
      <c r="N3244" s="63"/>
    </row>
    <row r="3245" spans="1:14" x14ac:dyDescent="0.35">
      <c r="A3245" t="s">
        <v>3030</v>
      </c>
      <c r="B3245" t="s">
        <v>2116</v>
      </c>
      <c r="C3245" s="53"/>
      <c r="D3245" s="54"/>
      <c r="E3245" s="53"/>
      <c r="F3245" s="55"/>
      <c r="G3245" s="53"/>
      <c r="H3245" s="57"/>
      <c r="I3245" s="56"/>
      <c r="J3245" s="56"/>
      <c r="K3245" s="67"/>
      <c r="L3245" s="62">
        <v>3245</v>
      </c>
      <c r="M3245" s="62" t="b">
        <f t="shared" si="50"/>
        <v>1</v>
      </c>
      <c r="N3245" s="63"/>
    </row>
    <row r="3246" spans="1:14" x14ac:dyDescent="0.35">
      <c r="A3246" t="s">
        <v>3031</v>
      </c>
      <c r="B3246" t="s">
        <v>1954</v>
      </c>
      <c r="C3246" s="53"/>
      <c r="D3246" s="54"/>
      <c r="E3246" s="53"/>
      <c r="F3246" s="55"/>
      <c r="G3246" s="53"/>
      <c r="H3246" s="57"/>
      <c r="I3246" s="56"/>
      <c r="J3246" s="56"/>
      <c r="K3246" s="67"/>
      <c r="L3246" s="62">
        <v>3246</v>
      </c>
      <c r="M3246" s="62" t="b">
        <f t="shared" si="50"/>
        <v>1</v>
      </c>
      <c r="N3246" s="63"/>
    </row>
    <row r="3247" spans="1:14" x14ac:dyDescent="0.35">
      <c r="A3247" t="s">
        <v>1487</v>
      </c>
      <c r="B3247" t="s">
        <v>3032</v>
      </c>
      <c r="C3247" s="53"/>
      <c r="D3247" s="54"/>
      <c r="E3247" s="53"/>
      <c r="F3247" s="55"/>
      <c r="G3247" s="53"/>
      <c r="H3247" s="57"/>
      <c r="I3247" s="56"/>
      <c r="J3247" s="56"/>
      <c r="K3247" s="67"/>
      <c r="L3247" s="62">
        <v>3247</v>
      </c>
      <c r="M3247" s="62" t="b">
        <f t="shared" si="50"/>
        <v>1</v>
      </c>
      <c r="N3247" s="63"/>
    </row>
    <row r="3248" spans="1:14" x14ac:dyDescent="0.35">
      <c r="A3248" t="s">
        <v>3033</v>
      </c>
      <c r="B3248" t="s">
        <v>2128</v>
      </c>
      <c r="C3248" s="53"/>
      <c r="D3248" s="54"/>
      <c r="E3248" s="53"/>
      <c r="F3248" s="55"/>
      <c r="G3248" s="53"/>
      <c r="H3248" s="57"/>
      <c r="I3248" s="56"/>
      <c r="J3248" s="56"/>
      <c r="K3248" s="67"/>
      <c r="L3248" s="62">
        <v>3248</v>
      </c>
      <c r="M3248" s="62" t="b">
        <f t="shared" si="50"/>
        <v>1</v>
      </c>
      <c r="N3248" s="63"/>
    </row>
    <row r="3249" spans="1:14" x14ac:dyDescent="0.35">
      <c r="A3249" t="s">
        <v>3034</v>
      </c>
      <c r="B3249" t="s">
        <v>2965</v>
      </c>
      <c r="C3249" s="53"/>
      <c r="D3249" s="54"/>
      <c r="E3249" s="53"/>
      <c r="F3249" s="55"/>
      <c r="G3249" s="53"/>
      <c r="H3249" s="57"/>
      <c r="I3249" s="56"/>
      <c r="J3249" s="56"/>
      <c r="K3249" s="67"/>
      <c r="L3249" s="62">
        <v>3249</v>
      </c>
      <c r="M3249" s="62" t="b">
        <f t="shared" si="50"/>
        <v>1</v>
      </c>
      <c r="N3249" s="63"/>
    </row>
    <row r="3250" spans="1:14" x14ac:dyDescent="0.35">
      <c r="A3250" t="s">
        <v>3034</v>
      </c>
      <c r="B3250" t="s">
        <v>2413</v>
      </c>
      <c r="C3250" s="53"/>
      <c r="D3250" s="54"/>
      <c r="E3250" s="53"/>
      <c r="F3250" s="55"/>
      <c r="G3250" s="53"/>
      <c r="H3250" s="57"/>
      <c r="I3250" s="56"/>
      <c r="J3250" s="56"/>
      <c r="K3250" s="67"/>
      <c r="L3250" s="62">
        <v>3250</v>
      </c>
      <c r="M3250" s="62" t="b">
        <f t="shared" si="50"/>
        <v>1</v>
      </c>
      <c r="N3250" s="63"/>
    </row>
    <row r="3251" spans="1:14" x14ac:dyDescent="0.35">
      <c r="A3251" t="s">
        <v>3034</v>
      </c>
      <c r="B3251" t="s">
        <v>2864</v>
      </c>
      <c r="C3251" s="53"/>
      <c r="D3251" s="54"/>
      <c r="E3251" s="53"/>
      <c r="F3251" s="55"/>
      <c r="G3251" s="53"/>
      <c r="H3251" s="57"/>
      <c r="I3251" s="56"/>
      <c r="J3251" s="56"/>
      <c r="K3251" s="67"/>
      <c r="L3251" s="62">
        <v>3251</v>
      </c>
      <c r="M3251" s="62" t="b">
        <f t="shared" si="50"/>
        <v>1</v>
      </c>
      <c r="N3251" s="63"/>
    </row>
    <row r="3252" spans="1:14" x14ac:dyDescent="0.35">
      <c r="A3252" t="s">
        <v>3034</v>
      </c>
      <c r="B3252" t="s">
        <v>1073</v>
      </c>
      <c r="C3252" s="53"/>
      <c r="D3252" s="54"/>
      <c r="E3252" s="53"/>
      <c r="F3252" s="55"/>
      <c r="G3252" s="53"/>
      <c r="H3252" s="57"/>
      <c r="I3252" s="56"/>
      <c r="J3252" s="56"/>
      <c r="K3252" s="67"/>
      <c r="L3252" s="62">
        <v>3252</v>
      </c>
      <c r="M3252" s="62" t="b">
        <f t="shared" si="50"/>
        <v>1</v>
      </c>
      <c r="N3252" s="63"/>
    </row>
    <row r="3253" spans="1:14" x14ac:dyDescent="0.35">
      <c r="A3253" t="s">
        <v>3035</v>
      </c>
      <c r="B3253" t="s">
        <v>3036</v>
      </c>
      <c r="C3253" s="53"/>
      <c r="D3253" s="54"/>
      <c r="E3253" s="53"/>
      <c r="F3253" s="55"/>
      <c r="G3253" s="53"/>
      <c r="H3253" s="57"/>
      <c r="I3253" s="56"/>
      <c r="J3253" s="56"/>
      <c r="K3253" s="67"/>
      <c r="L3253" s="62">
        <v>3253</v>
      </c>
      <c r="M3253" s="62" t="b">
        <f t="shared" si="50"/>
        <v>1</v>
      </c>
      <c r="N3253" s="63"/>
    </row>
    <row r="3254" spans="1:14" x14ac:dyDescent="0.35">
      <c r="A3254" t="s">
        <v>3035</v>
      </c>
      <c r="B3254" t="s">
        <v>3037</v>
      </c>
      <c r="C3254" s="53"/>
      <c r="D3254" s="54"/>
      <c r="E3254" s="53"/>
      <c r="F3254" s="55"/>
      <c r="G3254" s="53"/>
      <c r="H3254" s="57"/>
      <c r="I3254" s="56"/>
      <c r="J3254" s="56"/>
      <c r="K3254" s="67"/>
      <c r="L3254" s="62">
        <v>3254</v>
      </c>
      <c r="M3254" s="62" t="b">
        <f t="shared" si="50"/>
        <v>1</v>
      </c>
      <c r="N3254" s="63"/>
    </row>
    <row r="3255" spans="1:14" x14ac:dyDescent="0.35">
      <c r="A3255" t="s">
        <v>3035</v>
      </c>
      <c r="B3255" t="s">
        <v>3038</v>
      </c>
      <c r="C3255" s="53"/>
      <c r="D3255" s="54"/>
      <c r="E3255" s="53"/>
      <c r="F3255" s="55"/>
      <c r="G3255" s="53"/>
      <c r="H3255" s="57"/>
      <c r="I3255" s="56"/>
      <c r="J3255" s="56"/>
      <c r="K3255" s="67"/>
      <c r="L3255" s="62">
        <v>3255</v>
      </c>
      <c r="M3255" s="62" t="b">
        <f t="shared" si="50"/>
        <v>1</v>
      </c>
      <c r="N3255" s="63"/>
    </row>
    <row r="3256" spans="1:14" x14ac:dyDescent="0.35">
      <c r="A3256" t="s">
        <v>3039</v>
      </c>
      <c r="B3256" t="s">
        <v>789</v>
      </c>
      <c r="C3256" s="53"/>
      <c r="D3256" s="54"/>
      <c r="E3256" s="53"/>
      <c r="F3256" s="55"/>
      <c r="G3256" s="53"/>
      <c r="H3256" s="57"/>
      <c r="I3256" s="56"/>
      <c r="J3256" s="56"/>
      <c r="K3256" s="67"/>
      <c r="L3256" s="62">
        <v>3256</v>
      </c>
      <c r="M3256" s="62" t="b">
        <f t="shared" si="50"/>
        <v>1</v>
      </c>
      <c r="N3256" s="63"/>
    </row>
    <row r="3257" spans="1:14" x14ac:dyDescent="0.35">
      <c r="A3257" t="s">
        <v>3039</v>
      </c>
      <c r="B3257" t="s">
        <v>221</v>
      </c>
      <c r="C3257" s="53"/>
      <c r="D3257" s="54"/>
      <c r="E3257" s="53"/>
      <c r="F3257" s="55"/>
      <c r="G3257" s="53"/>
      <c r="H3257" s="57"/>
      <c r="I3257" s="56"/>
      <c r="J3257" s="56"/>
      <c r="K3257" s="67"/>
      <c r="L3257" s="62">
        <v>3257</v>
      </c>
      <c r="M3257" s="62" t="b">
        <f t="shared" si="50"/>
        <v>1</v>
      </c>
      <c r="N3257" s="63"/>
    </row>
    <row r="3258" spans="1:14" x14ac:dyDescent="0.35">
      <c r="A3258" t="s">
        <v>3040</v>
      </c>
      <c r="B3258" t="s">
        <v>312</v>
      </c>
      <c r="C3258" s="53"/>
      <c r="D3258" s="54"/>
      <c r="E3258" s="53"/>
      <c r="F3258" s="55"/>
      <c r="G3258" s="53"/>
      <c r="H3258" s="57"/>
      <c r="I3258" s="56"/>
      <c r="J3258" s="56"/>
      <c r="K3258" s="67"/>
      <c r="L3258" s="62">
        <v>3258</v>
      </c>
      <c r="M3258" s="62" t="b">
        <f t="shared" si="50"/>
        <v>1</v>
      </c>
      <c r="N3258" s="63"/>
    </row>
    <row r="3259" spans="1:14" x14ac:dyDescent="0.35">
      <c r="A3259" t="s">
        <v>3041</v>
      </c>
      <c r="B3259" t="s">
        <v>3042</v>
      </c>
      <c r="C3259" s="53"/>
      <c r="D3259" s="54"/>
      <c r="E3259" s="53"/>
      <c r="F3259" s="55"/>
      <c r="G3259" s="53"/>
      <c r="H3259" s="57"/>
      <c r="I3259" s="56"/>
      <c r="J3259" s="56"/>
      <c r="K3259" s="67"/>
      <c r="L3259" s="62">
        <v>3259</v>
      </c>
      <c r="M3259" s="62" t="b">
        <f t="shared" si="50"/>
        <v>1</v>
      </c>
      <c r="N3259" s="63"/>
    </row>
    <row r="3260" spans="1:14" x14ac:dyDescent="0.35">
      <c r="A3260" t="s">
        <v>3041</v>
      </c>
      <c r="B3260" t="s">
        <v>589</v>
      </c>
      <c r="C3260" s="53"/>
      <c r="D3260" s="54"/>
      <c r="E3260" s="53"/>
      <c r="F3260" s="55"/>
      <c r="G3260" s="53"/>
      <c r="H3260" s="57"/>
      <c r="I3260" s="56"/>
      <c r="J3260" s="56"/>
      <c r="K3260" s="67"/>
      <c r="L3260" s="62">
        <v>3260</v>
      </c>
      <c r="M3260" s="62" t="b">
        <f t="shared" si="50"/>
        <v>1</v>
      </c>
      <c r="N3260" s="63"/>
    </row>
    <row r="3261" spans="1:14" x14ac:dyDescent="0.35">
      <c r="A3261" t="s">
        <v>3043</v>
      </c>
      <c r="B3261" t="s">
        <v>3044</v>
      </c>
      <c r="C3261" s="53"/>
      <c r="D3261" s="54"/>
      <c r="E3261" s="53"/>
      <c r="F3261" s="55"/>
      <c r="G3261" s="53"/>
      <c r="H3261" s="57"/>
      <c r="I3261" s="56"/>
      <c r="J3261" s="56"/>
      <c r="K3261" s="67"/>
      <c r="L3261" s="62">
        <v>3261</v>
      </c>
      <c r="M3261" s="62" t="b">
        <f t="shared" si="50"/>
        <v>1</v>
      </c>
      <c r="N3261" s="63"/>
    </row>
    <row r="3262" spans="1:14" x14ac:dyDescent="0.35">
      <c r="A3262" t="s">
        <v>3045</v>
      </c>
      <c r="B3262" t="s">
        <v>2965</v>
      </c>
      <c r="C3262" s="53"/>
      <c r="D3262" s="54"/>
      <c r="E3262" s="53"/>
      <c r="F3262" s="55"/>
      <c r="G3262" s="53"/>
      <c r="H3262" s="57"/>
      <c r="I3262" s="56"/>
      <c r="J3262" s="56"/>
      <c r="K3262" s="67"/>
      <c r="L3262" s="62">
        <v>3262</v>
      </c>
      <c r="M3262" s="62" t="b">
        <f t="shared" si="50"/>
        <v>1</v>
      </c>
      <c r="N3262" s="63"/>
    </row>
    <row r="3263" spans="1:14" x14ac:dyDescent="0.35">
      <c r="A3263" t="s">
        <v>3045</v>
      </c>
      <c r="B3263" t="s">
        <v>2864</v>
      </c>
      <c r="C3263" s="53"/>
      <c r="D3263" s="54"/>
      <c r="E3263" s="53"/>
      <c r="F3263" s="55"/>
      <c r="G3263" s="53"/>
      <c r="H3263" s="57"/>
      <c r="I3263" s="56"/>
      <c r="J3263" s="56"/>
      <c r="K3263" s="67"/>
      <c r="L3263" s="62">
        <v>3263</v>
      </c>
      <c r="M3263" s="62" t="b">
        <f t="shared" si="50"/>
        <v>1</v>
      </c>
      <c r="N3263" s="63"/>
    </row>
    <row r="3264" spans="1:14" x14ac:dyDescent="0.35">
      <c r="A3264" t="s">
        <v>3045</v>
      </c>
      <c r="B3264" t="s">
        <v>1073</v>
      </c>
      <c r="C3264" s="53"/>
      <c r="D3264" s="54"/>
      <c r="E3264" s="53"/>
      <c r="F3264" s="55"/>
      <c r="G3264" s="53"/>
      <c r="H3264" s="57"/>
      <c r="I3264" s="56"/>
      <c r="J3264" s="56"/>
      <c r="K3264" s="67"/>
      <c r="L3264" s="62">
        <v>3264</v>
      </c>
      <c r="M3264" s="62" t="b">
        <f t="shared" si="50"/>
        <v>1</v>
      </c>
      <c r="N3264" s="63"/>
    </row>
    <row r="3265" spans="1:14" x14ac:dyDescent="0.35">
      <c r="A3265" t="s">
        <v>2715</v>
      </c>
      <c r="B3265" t="s">
        <v>2716</v>
      </c>
      <c r="C3265" s="53"/>
      <c r="D3265" s="54"/>
      <c r="E3265" s="53"/>
      <c r="F3265" s="55"/>
      <c r="G3265" s="53"/>
      <c r="H3265" s="57"/>
      <c r="I3265" s="56"/>
      <c r="J3265" s="56"/>
      <c r="K3265" s="67"/>
      <c r="L3265" s="62">
        <v>3265</v>
      </c>
      <c r="M3265" s="62" t="b">
        <f t="shared" si="50"/>
        <v>1</v>
      </c>
      <c r="N3265" s="63"/>
    </row>
    <row r="3266" spans="1:14" x14ac:dyDescent="0.35">
      <c r="A3266" t="s">
        <v>3046</v>
      </c>
      <c r="B3266" t="s">
        <v>3047</v>
      </c>
      <c r="C3266" s="53"/>
      <c r="D3266" s="54"/>
      <c r="E3266" s="53"/>
      <c r="F3266" s="55"/>
      <c r="G3266" s="53"/>
      <c r="H3266" s="57"/>
      <c r="I3266" s="56"/>
      <c r="J3266" s="56"/>
      <c r="K3266" s="67"/>
      <c r="L3266" s="62">
        <v>3266</v>
      </c>
      <c r="M3266" s="62" t="b">
        <f t="shared" si="50"/>
        <v>1</v>
      </c>
      <c r="N3266" s="63"/>
    </row>
    <row r="3267" spans="1:14" x14ac:dyDescent="0.35">
      <c r="A3267" t="s">
        <v>3046</v>
      </c>
      <c r="B3267" t="s">
        <v>3048</v>
      </c>
      <c r="C3267" s="53"/>
      <c r="D3267" s="54"/>
      <c r="E3267" s="53"/>
      <c r="F3267" s="55"/>
      <c r="G3267" s="53"/>
      <c r="H3267" s="57"/>
      <c r="I3267" s="56"/>
      <c r="J3267" s="56"/>
      <c r="K3267" s="67"/>
      <c r="L3267" s="62">
        <v>3267</v>
      </c>
      <c r="M3267" s="62" t="b">
        <f t="shared" ref="M3267:M3330" si="51" xml:space="preserve"> IF(AND(TRUE), TRUE, FALSE)</f>
        <v>1</v>
      </c>
      <c r="N3267" s="63"/>
    </row>
    <row r="3268" spans="1:14" x14ac:dyDescent="0.35">
      <c r="A3268" t="s">
        <v>3049</v>
      </c>
      <c r="B3268" t="s">
        <v>3050</v>
      </c>
      <c r="C3268" s="53"/>
      <c r="D3268" s="54"/>
      <c r="E3268" s="53"/>
      <c r="F3268" s="55"/>
      <c r="G3268" s="53"/>
      <c r="H3268" s="57"/>
      <c r="I3268" s="56"/>
      <c r="J3268" s="56"/>
      <c r="K3268" s="67"/>
      <c r="L3268" s="62">
        <v>3268</v>
      </c>
      <c r="M3268" s="62" t="b">
        <f t="shared" si="51"/>
        <v>1</v>
      </c>
      <c r="N3268" s="63"/>
    </row>
    <row r="3269" spans="1:14" x14ac:dyDescent="0.35">
      <c r="A3269" t="s">
        <v>3051</v>
      </c>
      <c r="B3269" t="s">
        <v>3052</v>
      </c>
      <c r="C3269" s="53"/>
      <c r="D3269" s="54"/>
      <c r="E3269" s="53"/>
      <c r="F3269" s="55"/>
      <c r="G3269" s="53"/>
      <c r="H3269" s="57"/>
      <c r="I3269" s="56"/>
      <c r="J3269" s="56"/>
      <c r="K3269" s="67"/>
      <c r="L3269" s="62">
        <v>3269</v>
      </c>
      <c r="M3269" s="62" t="b">
        <f t="shared" si="51"/>
        <v>1</v>
      </c>
      <c r="N3269" s="63"/>
    </row>
    <row r="3270" spans="1:14" x14ac:dyDescent="0.35">
      <c r="A3270" t="s">
        <v>3053</v>
      </c>
      <c r="B3270" t="s">
        <v>3054</v>
      </c>
      <c r="C3270" s="53"/>
      <c r="D3270" s="54"/>
      <c r="E3270" s="53"/>
      <c r="F3270" s="55"/>
      <c r="G3270" s="53"/>
      <c r="H3270" s="57"/>
      <c r="I3270" s="56"/>
      <c r="J3270" s="56"/>
      <c r="K3270" s="67"/>
      <c r="L3270" s="62">
        <v>3270</v>
      </c>
      <c r="M3270" s="62" t="b">
        <f t="shared" si="51"/>
        <v>1</v>
      </c>
      <c r="N3270" s="63"/>
    </row>
    <row r="3271" spans="1:14" x14ac:dyDescent="0.35">
      <c r="A3271" t="s">
        <v>2715</v>
      </c>
      <c r="B3271" t="s">
        <v>2716</v>
      </c>
      <c r="C3271" s="53"/>
      <c r="D3271" s="54"/>
      <c r="E3271" s="53"/>
      <c r="F3271" s="55"/>
      <c r="G3271" s="53"/>
      <c r="H3271" s="57"/>
      <c r="I3271" s="56"/>
      <c r="J3271" s="56"/>
      <c r="K3271" s="67"/>
      <c r="L3271" s="62">
        <v>3271</v>
      </c>
      <c r="M3271" s="62" t="b">
        <f t="shared" si="51"/>
        <v>1</v>
      </c>
      <c r="N3271" s="63"/>
    </row>
    <row r="3272" spans="1:14" x14ac:dyDescent="0.35">
      <c r="A3272" t="s">
        <v>3055</v>
      </c>
      <c r="B3272" t="s">
        <v>3056</v>
      </c>
      <c r="C3272" s="53"/>
      <c r="D3272" s="54"/>
      <c r="E3272" s="53"/>
      <c r="F3272" s="55"/>
      <c r="G3272" s="53"/>
      <c r="H3272" s="57"/>
      <c r="I3272" s="56"/>
      <c r="J3272" s="56"/>
      <c r="K3272" s="67"/>
      <c r="L3272" s="62">
        <v>3272</v>
      </c>
      <c r="M3272" s="62" t="b">
        <f t="shared" si="51"/>
        <v>1</v>
      </c>
      <c r="N3272" s="63"/>
    </row>
    <row r="3273" spans="1:14" x14ac:dyDescent="0.35">
      <c r="A3273" t="s">
        <v>3057</v>
      </c>
      <c r="B3273" t="s">
        <v>3058</v>
      </c>
      <c r="C3273" s="53"/>
      <c r="D3273" s="54"/>
      <c r="E3273" s="53"/>
      <c r="F3273" s="55"/>
      <c r="G3273" s="53"/>
      <c r="H3273" s="57"/>
      <c r="I3273" s="56"/>
      <c r="J3273" s="56"/>
      <c r="K3273" s="67"/>
      <c r="L3273" s="62">
        <v>3273</v>
      </c>
      <c r="M3273" s="62" t="b">
        <f t="shared" si="51"/>
        <v>1</v>
      </c>
      <c r="N3273" s="63"/>
    </row>
    <row r="3274" spans="1:14" x14ac:dyDescent="0.35">
      <c r="A3274" t="s">
        <v>1944</v>
      </c>
      <c r="B3274" t="s">
        <v>3059</v>
      </c>
      <c r="C3274" s="53"/>
      <c r="D3274" s="54"/>
      <c r="E3274" s="53"/>
      <c r="F3274" s="55"/>
      <c r="G3274" s="53"/>
      <c r="H3274" s="57"/>
      <c r="I3274" s="56"/>
      <c r="J3274" s="56"/>
      <c r="K3274" s="67"/>
      <c r="L3274" s="62">
        <v>3274</v>
      </c>
      <c r="M3274" s="62" t="b">
        <f t="shared" si="51"/>
        <v>1</v>
      </c>
      <c r="N3274" s="63"/>
    </row>
    <row r="3275" spans="1:14" x14ac:dyDescent="0.35">
      <c r="A3275" t="s">
        <v>3060</v>
      </c>
      <c r="B3275" t="s">
        <v>2965</v>
      </c>
      <c r="C3275" s="53"/>
      <c r="D3275" s="54"/>
      <c r="E3275" s="53"/>
      <c r="F3275" s="55"/>
      <c r="G3275" s="53"/>
      <c r="H3275" s="57"/>
      <c r="I3275" s="56"/>
      <c r="J3275" s="56"/>
      <c r="K3275" s="67"/>
      <c r="L3275" s="62">
        <v>3275</v>
      </c>
      <c r="M3275" s="62" t="b">
        <f t="shared" si="51"/>
        <v>1</v>
      </c>
      <c r="N3275" s="63"/>
    </row>
    <row r="3276" spans="1:14" x14ac:dyDescent="0.35">
      <c r="A3276" t="s">
        <v>3060</v>
      </c>
      <c r="B3276" t="s">
        <v>2864</v>
      </c>
      <c r="C3276" s="53"/>
      <c r="D3276" s="54"/>
      <c r="E3276" s="53"/>
      <c r="F3276" s="55"/>
      <c r="G3276" s="53"/>
      <c r="H3276" s="57"/>
      <c r="I3276" s="56"/>
      <c r="J3276" s="56"/>
      <c r="K3276" s="67"/>
      <c r="L3276" s="62">
        <v>3276</v>
      </c>
      <c r="M3276" s="62" t="b">
        <f t="shared" si="51"/>
        <v>1</v>
      </c>
      <c r="N3276" s="63"/>
    </row>
    <row r="3277" spans="1:14" x14ac:dyDescent="0.35">
      <c r="A3277" t="s">
        <v>3060</v>
      </c>
      <c r="B3277" t="s">
        <v>1073</v>
      </c>
      <c r="C3277" s="53"/>
      <c r="D3277" s="54"/>
      <c r="E3277" s="53"/>
      <c r="F3277" s="55"/>
      <c r="G3277" s="53"/>
      <c r="H3277" s="57"/>
      <c r="I3277" s="56"/>
      <c r="J3277" s="56"/>
      <c r="K3277" s="67"/>
      <c r="L3277" s="62">
        <v>3277</v>
      </c>
      <c r="M3277" s="62" t="b">
        <f t="shared" si="51"/>
        <v>1</v>
      </c>
      <c r="N3277" s="63"/>
    </row>
    <row r="3278" spans="1:14" x14ac:dyDescent="0.35">
      <c r="A3278" t="s">
        <v>3060</v>
      </c>
      <c r="B3278" t="s">
        <v>474</v>
      </c>
      <c r="C3278" s="53"/>
      <c r="D3278" s="54"/>
      <c r="E3278" s="53"/>
      <c r="F3278" s="55"/>
      <c r="G3278" s="53"/>
      <c r="H3278" s="57"/>
      <c r="I3278" s="56"/>
      <c r="J3278" s="56"/>
      <c r="K3278" s="67"/>
      <c r="L3278" s="62">
        <v>3278</v>
      </c>
      <c r="M3278" s="62" t="b">
        <f t="shared" si="51"/>
        <v>1</v>
      </c>
      <c r="N3278" s="63"/>
    </row>
    <row r="3279" spans="1:14" x14ac:dyDescent="0.35">
      <c r="A3279" t="s">
        <v>3061</v>
      </c>
      <c r="B3279" t="s">
        <v>3062</v>
      </c>
      <c r="C3279" s="53"/>
      <c r="D3279" s="54"/>
      <c r="E3279" s="53"/>
      <c r="F3279" s="55"/>
      <c r="G3279" s="53"/>
      <c r="H3279" s="57"/>
      <c r="I3279" s="56"/>
      <c r="J3279" s="56"/>
      <c r="K3279" s="67"/>
      <c r="L3279" s="62">
        <v>3279</v>
      </c>
      <c r="M3279" s="62" t="b">
        <f t="shared" si="51"/>
        <v>1</v>
      </c>
      <c r="N3279" s="63"/>
    </row>
    <row r="3280" spans="1:14" x14ac:dyDescent="0.35">
      <c r="A3280" t="s">
        <v>3063</v>
      </c>
      <c r="B3280" t="s">
        <v>3064</v>
      </c>
      <c r="C3280" s="53"/>
      <c r="D3280" s="54"/>
      <c r="E3280" s="53"/>
      <c r="F3280" s="55"/>
      <c r="G3280" s="53"/>
      <c r="H3280" s="57"/>
      <c r="I3280" s="56"/>
      <c r="J3280" s="56"/>
      <c r="K3280" s="67"/>
      <c r="L3280" s="62">
        <v>3280</v>
      </c>
      <c r="M3280" s="62" t="b">
        <f t="shared" si="51"/>
        <v>1</v>
      </c>
      <c r="N3280" s="63"/>
    </row>
    <row r="3281" spans="1:14" x14ac:dyDescent="0.35">
      <c r="A3281" t="s">
        <v>1944</v>
      </c>
      <c r="B3281" t="s">
        <v>3065</v>
      </c>
      <c r="C3281" s="53"/>
      <c r="D3281" s="54"/>
      <c r="E3281" s="53"/>
      <c r="F3281" s="55"/>
      <c r="G3281" s="53"/>
      <c r="H3281" s="57"/>
      <c r="I3281" s="56"/>
      <c r="J3281" s="56"/>
      <c r="K3281" s="67"/>
      <c r="L3281" s="62">
        <v>3281</v>
      </c>
      <c r="M3281" s="62" t="b">
        <f t="shared" si="51"/>
        <v>1</v>
      </c>
      <c r="N3281" s="63"/>
    </row>
    <row r="3282" spans="1:14" x14ac:dyDescent="0.35">
      <c r="A3282" t="s">
        <v>1944</v>
      </c>
      <c r="B3282" t="s">
        <v>3066</v>
      </c>
      <c r="C3282" s="53"/>
      <c r="D3282" s="54"/>
      <c r="E3282" s="53"/>
      <c r="F3282" s="55"/>
      <c r="G3282" s="53"/>
      <c r="H3282" s="57"/>
      <c r="I3282" s="56"/>
      <c r="J3282" s="56"/>
      <c r="K3282" s="67"/>
      <c r="L3282" s="62">
        <v>3282</v>
      </c>
      <c r="M3282" s="62" t="b">
        <f t="shared" si="51"/>
        <v>1</v>
      </c>
      <c r="N3282" s="63"/>
    </row>
    <row r="3283" spans="1:14" x14ac:dyDescent="0.35">
      <c r="A3283" t="s">
        <v>3067</v>
      </c>
      <c r="B3283" t="s">
        <v>3068</v>
      </c>
      <c r="C3283" s="53"/>
      <c r="D3283" s="54"/>
      <c r="E3283" s="53"/>
      <c r="F3283" s="55"/>
      <c r="G3283" s="53"/>
      <c r="H3283" s="57"/>
      <c r="I3283" s="56"/>
      <c r="J3283" s="56"/>
      <c r="K3283" s="67"/>
      <c r="L3283" s="62">
        <v>3283</v>
      </c>
      <c r="M3283" s="62" t="b">
        <f t="shared" si="51"/>
        <v>1</v>
      </c>
      <c r="N3283" s="63"/>
    </row>
    <row r="3284" spans="1:14" x14ac:dyDescent="0.35">
      <c r="A3284" t="s">
        <v>3067</v>
      </c>
      <c r="B3284" t="s">
        <v>3069</v>
      </c>
      <c r="C3284" s="53"/>
      <c r="D3284" s="54"/>
      <c r="E3284" s="53"/>
      <c r="F3284" s="55"/>
      <c r="G3284" s="53"/>
      <c r="H3284" s="57"/>
      <c r="I3284" s="56"/>
      <c r="J3284" s="56"/>
      <c r="K3284" s="67"/>
      <c r="L3284" s="62">
        <v>3284</v>
      </c>
      <c r="M3284" s="62" t="b">
        <f t="shared" si="51"/>
        <v>1</v>
      </c>
      <c r="N3284" s="63"/>
    </row>
    <row r="3285" spans="1:14" x14ac:dyDescent="0.35">
      <c r="A3285" t="s">
        <v>3070</v>
      </c>
      <c r="B3285" t="s">
        <v>2698</v>
      </c>
      <c r="C3285" s="53"/>
      <c r="D3285" s="54"/>
      <c r="E3285" s="53"/>
      <c r="F3285" s="55"/>
      <c r="G3285" s="53"/>
      <c r="H3285" s="57"/>
      <c r="I3285" s="56"/>
      <c r="J3285" s="56"/>
      <c r="K3285" s="67"/>
      <c r="L3285" s="62">
        <v>3285</v>
      </c>
      <c r="M3285" s="62" t="b">
        <f t="shared" si="51"/>
        <v>1</v>
      </c>
      <c r="N3285" s="63"/>
    </row>
    <row r="3286" spans="1:14" x14ac:dyDescent="0.35">
      <c r="A3286" t="s">
        <v>3071</v>
      </c>
      <c r="B3286" t="s">
        <v>3072</v>
      </c>
      <c r="C3286" s="53"/>
      <c r="D3286" s="54"/>
      <c r="E3286" s="53"/>
      <c r="F3286" s="55"/>
      <c r="G3286" s="53"/>
      <c r="H3286" s="57"/>
      <c r="I3286" s="56"/>
      <c r="J3286" s="56"/>
      <c r="K3286" s="67"/>
      <c r="L3286" s="62">
        <v>3286</v>
      </c>
      <c r="M3286" s="62" t="b">
        <f t="shared" si="51"/>
        <v>1</v>
      </c>
      <c r="N3286" s="63"/>
    </row>
    <row r="3287" spans="1:14" x14ac:dyDescent="0.35">
      <c r="A3287" t="s">
        <v>3073</v>
      </c>
      <c r="B3287" t="s">
        <v>3074</v>
      </c>
      <c r="C3287" s="53"/>
      <c r="D3287" s="54"/>
      <c r="E3287" s="53"/>
      <c r="F3287" s="55"/>
      <c r="G3287" s="53"/>
      <c r="H3287" s="57"/>
      <c r="I3287" s="56"/>
      <c r="J3287" s="56"/>
      <c r="K3287" s="67"/>
      <c r="L3287" s="62">
        <v>3287</v>
      </c>
      <c r="M3287" s="62" t="b">
        <f t="shared" si="51"/>
        <v>1</v>
      </c>
      <c r="N3287" s="63"/>
    </row>
    <row r="3288" spans="1:14" x14ac:dyDescent="0.35">
      <c r="A3288" t="s">
        <v>3073</v>
      </c>
      <c r="B3288" t="s">
        <v>3075</v>
      </c>
      <c r="C3288" s="53"/>
      <c r="D3288" s="54"/>
      <c r="E3288" s="53"/>
      <c r="F3288" s="55"/>
      <c r="G3288" s="53"/>
      <c r="H3288" s="57"/>
      <c r="I3288" s="56"/>
      <c r="J3288" s="56"/>
      <c r="K3288" s="67"/>
      <c r="L3288" s="62">
        <v>3288</v>
      </c>
      <c r="M3288" s="62" t="b">
        <f t="shared" si="51"/>
        <v>1</v>
      </c>
      <c r="N3288" s="63"/>
    </row>
    <row r="3289" spans="1:14" x14ac:dyDescent="0.35">
      <c r="A3289" t="s">
        <v>3076</v>
      </c>
      <c r="B3289" t="s">
        <v>3077</v>
      </c>
      <c r="C3289" s="53"/>
      <c r="D3289" s="54"/>
      <c r="E3289" s="53"/>
      <c r="F3289" s="55"/>
      <c r="G3289" s="53"/>
      <c r="H3289" s="57"/>
      <c r="I3289" s="56"/>
      <c r="J3289" s="56"/>
      <c r="K3289" s="67"/>
      <c r="L3289" s="62">
        <v>3289</v>
      </c>
      <c r="M3289" s="62" t="b">
        <f t="shared" si="51"/>
        <v>1</v>
      </c>
      <c r="N3289" s="63"/>
    </row>
    <row r="3290" spans="1:14" x14ac:dyDescent="0.35">
      <c r="A3290" t="s">
        <v>3076</v>
      </c>
      <c r="B3290" t="s">
        <v>3078</v>
      </c>
      <c r="C3290" s="53"/>
      <c r="D3290" s="54"/>
      <c r="E3290" s="53"/>
      <c r="F3290" s="55"/>
      <c r="G3290" s="53"/>
      <c r="H3290" s="57"/>
      <c r="I3290" s="56"/>
      <c r="J3290" s="56"/>
      <c r="K3290" s="67"/>
      <c r="L3290" s="62">
        <v>3290</v>
      </c>
      <c r="M3290" s="62" t="b">
        <f t="shared" si="51"/>
        <v>1</v>
      </c>
      <c r="N3290" s="63"/>
    </row>
    <row r="3291" spans="1:14" x14ac:dyDescent="0.35">
      <c r="A3291" t="s">
        <v>3076</v>
      </c>
      <c r="B3291" t="s">
        <v>771</v>
      </c>
      <c r="C3291" s="53"/>
      <c r="D3291" s="54"/>
      <c r="E3291" s="53"/>
      <c r="F3291" s="55"/>
      <c r="G3291" s="53"/>
      <c r="H3291" s="57"/>
      <c r="I3291" s="56"/>
      <c r="J3291" s="56"/>
      <c r="K3291" s="67"/>
      <c r="L3291" s="62">
        <v>3291</v>
      </c>
      <c r="M3291" s="62" t="b">
        <f t="shared" si="51"/>
        <v>1</v>
      </c>
      <c r="N3291" s="63"/>
    </row>
    <row r="3292" spans="1:14" x14ac:dyDescent="0.35">
      <c r="A3292" t="s">
        <v>3076</v>
      </c>
      <c r="B3292" t="s">
        <v>977</v>
      </c>
      <c r="C3292" s="53"/>
      <c r="D3292" s="54"/>
      <c r="E3292" s="53"/>
      <c r="F3292" s="55"/>
      <c r="G3292" s="53"/>
      <c r="H3292" s="57"/>
      <c r="I3292" s="56"/>
      <c r="J3292" s="56"/>
      <c r="K3292" s="67"/>
      <c r="L3292" s="62">
        <v>3292</v>
      </c>
      <c r="M3292" s="62" t="b">
        <f t="shared" si="51"/>
        <v>1</v>
      </c>
      <c r="N3292" s="63"/>
    </row>
    <row r="3293" spans="1:14" x14ac:dyDescent="0.35">
      <c r="A3293" t="s">
        <v>3079</v>
      </c>
      <c r="B3293" t="s">
        <v>3080</v>
      </c>
      <c r="C3293" s="53"/>
      <c r="D3293" s="54"/>
      <c r="E3293" s="53"/>
      <c r="F3293" s="55"/>
      <c r="G3293" s="53"/>
      <c r="H3293" s="57"/>
      <c r="I3293" s="56"/>
      <c r="J3293" s="56"/>
      <c r="K3293" s="67"/>
      <c r="L3293" s="62">
        <v>3293</v>
      </c>
      <c r="M3293" s="62" t="b">
        <f t="shared" si="51"/>
        <v>1</v>
      </c>
      <c r="N3293" s="63"/>
    </row>
    <row r="3294" spans="1:14" x14ac:dyDescent="0.35">
      <c r="A3294" t="s">
        <v>3079</v>
      </c>
      <c r="B3294" t="s">
        <v>3081</v>
      </c>
      <c r="C3294" s="53"/>
      <c r="D3294" s="54"/>
      <c r="E3294" s="53"/>
      <c r="F3294" s="55"/>
      <c r="G3294" s="53"/>
      <c r="H3294" s="57"/>
      <c r="I3294" s="56"/>
      <c r="J3294" s="56"/>
      <c r="K3294" s="67"/>
      <c r="L3294" s="62">
        <v>3294</v>
      </c>
      <c r="M3294" s="62" t="b">
        <f t="shared" si="51"/>
        <v>1</v>
      </c>
      <c r="N3294" s="63"/>
    </row>
    <row r="3295" spans="1:14" x14ac:dyDescent="0.35">
      <c r="A3295" t="s">
        <v>3079</v>
      </c>
      <c r="B3295" t="s">
        <v>3082</v>
      </c>
      <c r="C3295" s="53"/>
      <c r="D3295" s="54"/>
      <c r="E3295" s="53"/>
      <c r="F3295" s="55"/>
      <c r="G3295" s="53"/>
      <c r="H3295" s="57"/>
      <c r="I3295" s="56"/>
      <c r="J3295" s="56"/>
      <c r="K3295" s="67"/>
      <c r="L3295" s="62">
        <v>3295</v>
      </c>
      <c r="M3295" s="62" t="b">
        <f t="shared" si="51"/>
        <v>1</v>
      </c>
      <c r="N3295" s="63"/>
    </row>
    <row r="3296" spans="1:14" x14ac:dyDescent="0.35">
      <c r="A3296" t="s">
        <v>3083</v>
      </c>
      <c r="B3296" t="s">
        <v>606</v>
      </c>
      <c r="C3296" s="53"/>
      <c r="D3296" s="54"/>
      <c r="E3296" s="53"/>
      <c r="F3296" s="55"/>
      <c r="G3296" s="53"/>
      <c r="H3296" s="57"/>
      <c r="I3296" s="56"/>
      <c r="J3296" s="56"/>
      <c r="K3296" s="67"/>
      <c r="L3296" s="62">
        <v>3296</v>
      </c>
      <c r="M3296" s="62" t="b">
        <f t="shared" si="51"/>
        <v>1</v>
      </c>
      <c r="N3296" s="63"/>
    </row>
    <row r="3297" spans="1:14" x14ac:dyDescent="0.35">
      <c r="A3297" t="s">
        <v>3083</v>
      </c>
      <c r="B3297" t="s">
        <v>3084</v>
      </c>
      <c r="C3297" s="53"/>
      <c r="D3297" s="54"/>
      <c r="E3297" s="53"/>
      <c r="F3297" s="55"/>
      <c r="G3297" s="53"/>
      <c r="H3297" s="57"/>
      <c r="I3297" s="56"/>
      <c r="J3297" s="56"/>
      <c r="K3297" s="67"/>
      <c r="L3297" s="62">
        <v>3297</v>
      </c>
      <c r="M3297" s="62" t="b">
        <f t="shared" si="51"/>
        <v>1</v>
      </c>
      <c r="N3297" s="63"/>
    </row>
    <row r="3298" spans="1:14" x14ac:dyDescent="0.35">
      <c r="A3298" t="s">
        <v>516</v>
      </c>
      <c r="B3298" t="s">
        <v>3085</v>
      </c>
      <c r="C3298" s="53"/>
      <c r="D3298" s="54"/>
      <c r="E3298" s="53"/>
      <c r="F3298" s="55"/>
      <c r="G3298" s="53"/>
      <c r="H3298" s="57"/>
      <c r="I3298" s="56"/>
      <c r="J3298" s="56"/>
      <c r="K3298" s="67"/>
      <c r="L3298" s="62">
        <v>3298</v>
      </c>
      <c r="M3298" s="62" t="b">
        <f t="shared" si="51"/>
        <v>1</v>
      </c>
      <c r="N3298" s="63"/>
    </row>
    <row r="3299" spans="1:14" x14ac:dyDescent="0.35">
      <c r="A3299" t="s">
        <v>516</v>
      </c>
      <c r="B3299" t="s">
        <v>3086</v>
      </c>
      <c r="C3299" s="53"/>
      <c r="D3299" s="54"/>
      <c r="E3299" s="53"/>
      <c r="F3299" s="55"/>
      <c r="G3299" s="53"/>
      <c r="H3299" s="57"/>
      <c r="I3299" s="56"/>
      <c r="J3299" s="56"/>
      <c r="K3299" s="67"/>
      <c r="L3299" s="62">
        <v>3299</v>
      </c>
      <c r="M3299" s="62" t="b">
        <f t="shared" si="51"/>
        <v>1</v>
      </c>
      <c r="N3299" s="63"/>
    </row>
    <row r="3300" spans="1:14" x14ac:dyDescent="0.35">
      <c r="A3300" t="s">
        <v>1232</v>
      </c>
      <c r="B3300" t="s">
        <v>3087</v>
      </c>
      <c r="C3300" s="53"/>
      <c r="D3300" s="54"/>
      <c r="E3300" s="53"/>
      <c r="F3300" s="55"/>
      <c r="G3300" s="53"/>
      <c r="H3300" s="57"/>
      <c r="I3300" s="56"/>
      <c r="J3300" s="56"/>
      <c r="K3300" s="67"/>
      <c r="L3300" s="62">
        <v>3300</v>
      </c>
      <c r="M3300" s="62" t="b">
        <f t="shared" si="51"/>
        <v>1</v>
      </c>
      <c r="N3300" s="63"/>
    </row>
    <row r="3301" spans="1:14" x14ac:dyDescent="0.35">
      <c r="A3301" t="s">
        <v>1232</v>
      </c>
      <c r="B3301" t="s">
        <v>3088</v>
      </c>
      <c r="C3301" s="53"/>
      <c r="D3301" s="54"/>
      <c r="E3301" s="53"/>
      <c r="F3301" s="55"/>
      <c r="G3301" s="53"/>
      <c r="H3301" s="57"/>
      <c r="I3301" s="56"/>
      <c r="J3301" s="56"/>
      <c r="K3301" s="67"/>
      <c r="L3301" s="62">
        <v>3301</v>
      </c>
      <c r="M3301" s="62" t="b">
        <f t="shared" si="51"/>
        <v>1</v>
      </c>
      <c r="N3301" s="63"/>
    </row>
    <row r="3302" spans="1:14" x14ac:dyDescent="0.35">
      <c r="A3302" t="s">
        <v>1232</v>
      </c>
      <c r="B3302" t="s">
        <v>3089</v>
      </c>
      <c r="C3302" s="53"/>
      <c r="D3302" s="54"/>
      <c r="E3302" s="53"/>
      <c r="F3302" s="55"/>
      <c r="G3302" s="53"/>
      <c r="H3302" s="57"/>
      <c r="I3302" s="56"/>
      <c r="J3302" s="56"/>
      <c r="K3302" s="67"/>
      <c r="L3302" s="62">
        <v>3302</v>
      </c>
      <c r="M3302" s="62" t="b">
        <f t="shared" si="51"/>
        <v>1</v>
      </c>
      <c r="N3302" s="63"/>
    </row>
    <row r="3303" spans="1:14" x14ac:dyDescent="0.35">
      <c r="A3303" t="s">
        <v>1232</v>
      </c>
      <c r="B3303" t="s">
        <v>430</v>
      </c>
      <c r="C3303" s="53"/>
      <c r="D3303" s="54"/>
      <c r="E3303" s="53"/>
      <c r="F3303" s="55"/>
      <c r="G3303" s="53"/>
      <c r="H3303" s="57"/>
      <c r="I3303" s="56"/>
      <c r="J3303" s="56"/>
      <c r="K3303" s="67"/>
      <c r="L3303" s="62">
        <v>3303</v>
      </c>
      <c r="M3303" s="62" t="b">
        <f t="shared" si="51"/>
        <v>1</v>
      </c>
      <c r="N3303" s="63"/>
    </row>
    <row r="3304" spans="1:14" x14ac:dyDescent="0.35">
      <c r="A3304" t="s">
        <v>1232</v>
      </c>
      <c r="B3304" t="s">
        <v>3090</v>
      </c>
      <c r="C3304" s="53"/>
      <c r="D3304" s="54"/>
      <c r="E3304" s="53"/>
      <c r="F3304" s="55"/>
      <c r="G3304" s="53"/>
      <c r="H3304" s="57"/>
      <c r="I3304" s="56"/>
      <c r="J3304" s="56"/>
      <c r="K3304" s="67"/>
      <c r="L3304" s="62">
        <v>3304</v>
      </c>
      <c r="M3304" s="62" t="b">
        <f t="shared" si="51"/>
        <v>1</v>
      </c>
      <c r="N3304" s="63"/>
    </row>
    <row r="3305" spans="1:14" x14ac:dyDescent="0.35">
      <c r="A3305" t="s">
        <v>516</v>
      </c>
      <c r="B3305" t="s">
        <v>3091</v>
      </c>
      <c r="C3305" s="53"/>
      <c r="D3305" s="54"/>
      <c r="E3305" s="53"/>
      <c r="F3305" s="55"/>
      <c r="G3305" s="53"/>
      <c r="H3305" s="57"/>
      <c r="I3305" s="56"/>
      <c r="J3305" s="56"/>
      <c r="K3305" s="67"/>
      <c r="L3305" s="62">
        <v>3305</v>
      </c>
      <c r="M3305" s="62" t="b">
        <f t="shared" si="51"/>
        <v>1</v>
      </c>
      <c r="N3305" s="63"/>
    </row>
    <row r="3306" spans="1:14" x14ac:dyDescent="0.35">
      <c r="A3306" t="s">
        <v>2232</v>
      </c>
      <c r="B3306" t="s">
        <v>2537</v>
      </c>
      <c r="C3306" s="53"/>
      <c r="D3306" s="54"/>
      <c r="E3306" s="53"/>
      <c r="F3306" s="55"/>
      <c r="G3306" s="53"/>
      <c r="H3306" s="57"/>
      <c r="I3306" s="56"/>
      <c r="J3306" s="56"/>
      <c r="K3306" s="67"/>
      <c r="L3306" s="62">
        <v>3306</v>
      </c>
      <c r="M3306" s="62" t="b">
        <f t="shared" si="51"/>
        <v>1</v>
      </c>
      <c r="N3306" s="63"/>
    </row>
    <row r="3307" spans="1:14" x14ac:dyDescent="0.35">
      <c r="A3307" t="s">
        <v>2232</v>
      </c>
      <c r="B3307" t="s">
        <v>2272</v>
      </c>
      <c r="C3307" s="53"/>
      <c r="D3307" s="54"/>
      <c r="E3307" s="53"/>
      <c r="F3307" s="55"/>
      <c r="G3307" s="53"/>
      <c r="H3307" s="57"/>
      <c r="I3307" s="56"/>
      <c r="J3307" s="56"/>
      <c r="K3307" s="67"/>
      <c r="L3307" s="62">
        <v>3307</v>
      </c>
      <c r="M3307" s="62" t="b">
        <f t="shared" si="51"/>
        <v>1</v>
      </c>
      <c r="N3307" s="63"/>
    </row>
    <row r="3308" spans="1:14" x14ac:dyDescent="0.35">
      <c r="A3308" t="s">
        <v>2232</v>
      </c>
      <c r="B3308" t="s">
        <v>2238</v>
      </c>
      <c r="C3308" s="53"/>
      <c r="D3308" s="54"/>
      <c r="E3308" s="53"/>
      <c r="F3308" s="55"/>
      <c r="G3308" s="53"/>
      <c r="H3308" s="57"/>
      <c r="I3308" s="56"/>
      <c r="J3308" s="56"/>
      <c r="K3308" s="67"/>
      <c r="L3308" s="62">
        <v>3308</v>
      </c>
      <c r="M3308" s="62" t="b">
        <f t="shared" si="51"/>
        <v>1</v>
      </c>
      <c r="N3308" s="63"/>
    </row>
    <row r="3309" spans="1:14" x14ac:dyDescent="0.35">
      <c r="A3309" t="s">
        <v>2232</v>
      </c>
      <c r="B3309" t="s">
        <v>2276</v>
      </c>
      <c r="C3309" s="53"/>
      <c r="D3309" s="54"/>
      <c r="E3309" s="53"/>
      <c r="F3309" s="55"/>
      <c r="G3309" s="53"/>
      <c r="H3309" s="57"/>
      <c r="I3309" s="56"/>
      <c r="J3309" s="56"/>
      <c r="K3309" s="67"/>
      <c r="L3309" s="62">
        <v>3309</v>
      </c>
      <c r="M3309" s="62" t="b">
        <f t="shared" si="51"/>
        <v>1</v>
      </c>
      <c r="N3309" s="63"/>
    </row>
    <row r="3310" spans="1:14" x14ac:dyDescent="0.35">
      <c r="A3310" t="s">
        <v>2232</v>
      </c>
      <c r="B3310" t="s">
        <v>2235</v>
      </c>
      <c r="C3310" s="53"/>
      <c r="D3310" s="54"/>
      <c r="E3310" s="53"/>
      <c r="F3310" s="55"/>
      <c r="G3310" s="53"/>
      <c r="H3310" s="57"/>
      <c r="I3310" s="56"/>
      <c r="J3310" s="56"/>
      <c r="K3310" s="67"/>
      <c r="L3310" s="62">
        <v>3310</v>
      </c>
      <c r="M3310" s="62" t="b">
        <f t="shared" si="51"/>
        <v>1</v>
      </c>
      <c r="N3310" s="63"/>
    </row>
    <row r="3311" spans="1:14" x14ac:dyDescent="0.35">
      <c r="A3311" t="s">
        <v>2232</v>
      </c>
      <c r="B3311" t="s">
        <v>1456</v>
      </c>
      <c r="C3311" s="53"/>
      <c r="D3311" s="54"/>
      <c r="E3311" s="53"/>
      <c r="F3311" s="55"/>
      <c r="G3311" s="53"/>
      <c r="H3311" s="57"/>
      <c r="I3311" s="56"/>
      <c r="J3311" s="56"/>
      <c r="K3311" s="67"/>
      <c r="L3311" s="62">
        <v>3311</v>
      </c>
      <c r="M3311" s="62" t="b">
        <f t="shared" si="51"/>
        <v>1</v>
      </c>
      <c r="N3311" s="63"/>
    </row>
    <row r="3312" spans="1:14" x14ac:dyDescent="0.35">
      <c r="A3312" t="s">
        <v>2232</v>
      </c>
      <c r="B3312" t="s">
        <v>259</v>
      </c>
      <c r="C3312" s="53"/>
      <c r="D3312" s="54"/>
      <c r="E3312" s="53"/>
      <c r="F3312" s="55"/>
      <c r="G3312" s="53"/>
      <c r="H3312" s="57"/>
      <c r="I3312" s="56"/>
      <c r="J3312" s="56"/>
      <c r="K3312" s="67"/>
      <c r="L3312" s="62">
        <v>3312</v>
      </c>
      <c r="M3312" s="62" t="b">
        <f t="shared" si="51"/>
        <v>1</v>
      </c>
      <c r="N3312" s="63"/>
    </row>
    <row r="3313" spans="1:14" x14ac:dyDescent="0.35">
      <c r="A3313" t="s">
        <v>2232</v>
      </c>
      <c r="B3313" t="s">
        <v>2236</v>
      </c>
      <c r="C3313" s="53"/>
      <c r="D3313" s="54"/>
      <c r="E3313" s="53"/>
      <c r="F3313" s="55"/>
      <c r="G3313" s="53"/>
      <c r="H3313" s="57"/>
      <c r="I3313" s="56"/>
      <c r="J3313" s="56"/>
      <c r="K3313" s="67"/>
      <c r="L3313" s="62">
        <v>3313</v>
      </c>
      <c r="M3313" s="62" t="b">
        <f t="shared" si="51"/>
        <v>1</v>
      </c>
      <c r="N3313" s="63"/>
    </row>
    <row r="3314" spans="1:14" x14ac:dyDescent="0.35">
      <c r="A3314" t="s">
        <v>2232</v>
      </c>
      <c r="B3314" t="s">
        <v>2237</v>
      </c>
      <c r="C3314" s="53"/>
      <c r="D3314" s="54"/>
      <c r="E3314" s="53"/>
      <c r="F3314" s="55"/>
      <c r="G3314" s="53"/>
      <c r="H3314" s="57"/>
      <c r="I3314" s="56"/>
      <c r="J3314" s="56"/>
      <c r="K3314" s="67"/>
      <c r="L3314" s="62">
        <v>3314</v>
      </c>
      <c r="M3314" s="62" t="b">
        <f t="shared" si="51"/>
        <v>1</v>
      </c>
      <c r="N3314" s="63"/>
    </row>
    <row r="3315" spans="1:14" x14ac:dyDescent="0.35">
      <c r="A3315" t="s">
        <v>2232</v>
      </c>
      <c r="B3315" t="s">
        <v>2239</v>
      </c>
      <c r="C3315" s="53"/>
      <c r="D3315" s="54"/>
      <c r="E3315" s="53"/>
      <c r="F3315" s="55"/>
      <c r="G3315" s="53"/>
      <c r="H3315" s="57"/>
      <c r="I3315" s="56"/>
      <c r="J3315" s="56"/>
      <c r="K3315" s="67"/>
      <c r="L3315" s="62">
        <v>3315</v>
      </c>
      <c r="M3315" s="62" t="b">
        <f t="shared" si="51"/>
        <v>1</v>
      </c>
      <c r="N3315" s="63"/>
    </row>
    <row r="3316" spans="1:14" x14ac:dyDescent="0.35">
      <c r="A3316" t="s">
        <v>2232</v>
      </c>
      <c r="B3316" t="s">
        <v>2240</v>
      </c>
      <c r="C3316" s="53"/>
      <c r="D3316" s="54"/>
      <c r="E3316" s="53"/>
      <c r="F3316" s="55"/>
      <c r="G3316" s="53"/>
      <c r="H3316" s="57"/>
      <c r="I3316" s="56"/>
      <c r="J3316" s="56"/>
      <c r="K3316" s="67"/>
      <c r="L3316" s="62">
        <v>3316</v>
      </c>
      <c r="M3316" s="62" t="b">
        <f t="shared" si="51"/>
        <v>1</v>
      </c>
      <c r="N3316" s="63"/>
    </row>
    <row r="3317" spans="1:14" x14ac:dyDescent="0.35">
      <c r="A3317" t="s">
        <v>2232</v>
      </c>
      <c r="B3317" t="s">
        <v>2241</v>
      </c>
      <c r="C3317" s="53"/>
      <c r="D3317" s="54"/>
      <c r="E3317" s="53"/>
      <c r="F3317" s="55"/>
      <c r="G3317" s="53"/>
      <c r="H3317" s="57"/>
      <c r="I3317" s="56"/>
      <c r="J3317" s="56"/>
      <c r="K3317" s="67"/>
      <c r="L3317" s="62">
        <v>3317</v>
      </c>
      <c r="M3317" s="62" t="b">
        <f t="shared" si="51"/>
        <v>1</v>
      </c>
      <c r="N3317" s="63"/>
    </row>
    <row r="3318" spans="1:14" x14ac:dyDescent="0.35">
      <c r="A3318" t="s">
        <v>2232</v>
      </c>
      <c r="B3318" t="s">
        <v>2242</v>
      </c>
      <c r="C3318" s="53"/>
      <c r="D3318" s="54"/>
      <c r="E3318" s="53"/>
      <c r="F3318" s="55"/>
      <c r="G3318" s="53"/>
      <c r="H3318" s="57"/>
      <c r="I3318" s="56"/>
      <c r="J3318" s="56"/>
      <c r="K3318" s="67"/>
      <c r="L3318" s="62">
        <v>3318</v>
      </c>
      <c r="M3318" s="62" t="b">
        <f t="shared" si="51"/>
        <v>1</v>
      </c>
      <c r="N3318" s="63"/>
    </row>
    <row r="3319" spans="1:14" x14ac:dyDescent="0.35">
      <c r="A3319" t="s">
        <v>2232</v>
      </c>
      <c r="B3319" t="s">
        <v>2243</v>
      </c>
      <c r="C3319" s="53"/>
      <c r="D3319" s="54"/>
      <c r="E3319" s="53"/>
      <c r="F3319" s="55"/>
      <c r="G3319" s="53"/>
      <c r="H3319" s="57"/>
      <c r="I3319" s="56"/>
      <c r="J3319" s="56"/>
      <c r="K3319" s="67"/>
      <c r="L3319" s="62">
        <v>3319</v>
      </c>
      <c r="M3319" s="62" t="b">
        <f t="shared" si="51"/>
        <v>1</v>
      </c>
      <c r="N3319" s="63"/>
    </row>
    <row r="3320" spans="1:14" x14ac:dyDescent="0.35">
      <c r="A3320" t="s">
        <v>2232</v>
      </c>
      <c r="B3320" t="s">
        <v>2244</v>
      </c>
      <c r="C3320" s="53"/>
      <c r="D3320" s="54"/>
      <c r="E3320" s="53"/>
      <c r="F3320" s="55"/>
      <c r="G3320" s="53"/>
      <c r="H3320" s="57"/>
      <c r="I3320" s="56"/>
      <c r="J3320" s="56"/>
      <c r="K3320" s="67"/>
      <c r="L3320" s="62">
        <v>3320</v>
      </c>
      <c r="M3320" s="62" t="b">
        <f t="shared" si="51"/>
        <v>1</v>
      </c>
      <c r="N3320" s="63"/>
    </row>
    <row r="3321" spans="1:14" x14ac:dyDescent="0.35">
      <c r="A3321" t="s">
        <v>2232</v>
      </c>
      <c r="B3321" t="s">
        <v>2245</v>
      </c>
      <c r="C3321" s="53"/>
      <c r="D3321" s="54"/>
      <c r="E3321" s="53"/>
      <c r="F3321" s="55"/>
      <c r="G3321" s="53"/>
      <c r="H3321" s="57"/>
      <c r="I3321" s="56"/>
      <c r="J3321" s="56"/>
      <c r="K3321" s="67"/>
      <c r="L3321" s="62">
        <v>3321</v>
      </c>
      <c r="M3321" s="62" t="b">
        <f t="shared" si="51"/>
        <v>1</v>
      </c>
      <c r="N3321" s="63"/>
    </row>
    <row r="3322" spans="1:14" x14ac:dyDescent="0.35">
      <c r="A3322" t="s">
        <v>2232</v>
      </c>
      <c r="B3322" t="s">
        <v>2246</v>
      </c>
      <c r="C3322" s="53"/>
      <c r="D3322" s="54"/>
      <c r="E3322" s="53"/>
      <c r="F3322" s="55"/>
      <c r="G3322" s="53"/>
      <c r="H3322" s="57"/>
      <c r="I3322" s="56"/>
      <c r="J3322" s="56"/>
      <c r="K3322" s="67"/>
      <c r="L3322" s="62">
        <v>3322</v>
      </c>
      <c r="M3322" s="62" t="b">
        <f t="shared" si="51"/>
        <v>1</v>
      </c>
      <c r="N3322" s="63"/>
    </row>
    <row r="3323" spans="1:14" x14ac:dyDescent="0.35">
      <c r="A3323" t="s">
        <v>2232</v>
      </c>
      <c r="B3323" t="s">
        <v>2247</v>
      </c>
      <c r="C3323" s="53"/>
      <c r="D3323" s="54"/>
      <c r="E3323" s="53"/>
      <c r="F3323" s="55"/>
      <c r="G3323" s="53"/>
      <c r="H3323" s="57"/>
      <c r="I3323" s="56"/>
      <c r="J3323" s="56"/>
      <c r="K3323" s="67"/>
      <c r="L3323" s="62">
        <v>3323</v>
      </c>
      <c r="M3323" s="62" t="b">
        <f t="shared" si="51"/>
        <v>1</v>
      </c>
      <c r="N3323" s="63"/>
    </row>
    <row r="3324" spans="1:14" x14ac:dyDescent="0.35">
      <c r="A3324" t="s">
        <v>2232</v>
      </c>
      <c r="B3324" t="s">
        <v>2234</v>
      </c>
      <c r="C3324" s="53"/>
      <c r="D3324" s="54"/>
      <c r="E3324" s="53"/>
      <c r="F3324" s="55"/>
      <c r="G3324" s="53"/>
      <c r="H3324" s="57"/>
      <c r="I3324" s="56"/>
      <c r="J3324" s="56"/>
      <c r="K3324" s="67"/>
      <c r="L3324" s="62">
        <v>3324</v>
      </c>
      <c r="M3324" s="62" t="b">
        <f t="shared" si="51"/>
        <v>1</v>
      </c>
      <c r="N3324" s="63"/>
    </row>
    <row r="3325" spans="1:14" x14ac:dyDescent="0.35">
      <c r="A3325" t="s">
        <v>2232</v>
      </c>
      <c r="B3325" t="s">
        <v>2248</v>
      </c>
      <c r="C3325" s="53"/>
      <c r="D3325" s="54"/>
      <c r="E3325" s="53"/>
      <c r="F3325" s="55"/>
      <c r="G3325" s="53"/>
      <c r="H3325" s="57"/>
      <c r="I3325" s="56"/>
      <c r="J3325" s="56"/>
      <c r="K3325" s="67"/>
      <c r="L3325" s="62">
        <v>3325</v>
      </c>
      <c r="M3325" s="62" t="b">
        <f t="shared" si="51"/>
        <v>1</v>
      </c>
      <c r="N3325" s="63"/>
    </row>
    <row r="3326" spans="1:14" x14ac:dyDescent="0.35">
      <c r="A3326" t="s">
        <v>2232</v>
      </c>
      <c r="B3326" t="s">
        <v>2249</v>
      </c>
      <c r="C3326" s="53"/>
      <c r="D3326" s="54"/>
      <c r="E3326" s="53"/>
      <c r="F3326" s="55"/>
      <c r="G3326" s="53"/>
      <c r="H3326" s="57"/>
      <c r="I3326" s="56"/>
      <c r="J3326" s="56"/>
      <c r="K3326" s="67"/>
      <c r="L3326" s="62">
        <v>3326</v>
      </c>
      <c r="M3326" s="62" t="b">
        <f t="shared" si="51"/>
        <v>1</v>
      </c>
      <c r="N3326" s="63"/>
    </row>
    <row r="3327" spans="1:14" x14ac:dyDescent="0.35">
      <c r="A3327" t="s">
        <v>2232</v>
      </c>
      <c r="B3327" t="s">
        <v>2250</v>
      </c>
      <c r="C3327" s="53"/>
      <c r="D3327" s="54"/>
      <c r="E3327" s="53"/>
      <c r="F3327" s="55"/>
      <c r="G3327" s="53"/>
      <c r="H3327" s="57"/>
      <c r="I3327" s="56"/>
      <c r="J3327" s="56"/>
      <c r="K3327" s="67"/>
      <c r="L3327" s="62">
        <v>3327</v>
      </c>
      <c r="M3327" s="62" t="b">
        <f t="shared" si="51"/>
        <v>1</v>
      </c>
      <c r="N3327" s="63"/>
    </row>
    <row r="3328" spans="1:14" x14ac:dyDescent="0.35">
      <c r="A3328" t="s">
        <v>2232</v>
      </c>
      <c r="B3328" t="s">
        <v>2251</v>
      </c>
      <c r="C3328" s="53"/>
      <c r="D3328" s="54"/>
      <c r="E3328" s="53"/>
      <c r="F3328" s="55"/>
      <c r="G3328" s="53"/>
      <c r="H3328" s="57"/>
      <c r="I3328" s="56"/>
      <c r="J3328" s="56"/>
      <c r="K3328" s="67"/>
      <c r="L3328" s="62">
        <v>3328</v>
      </c>
      <c r="M3328" s="62" t="b">
        <f t="shared" si="51"/>
        <v>1</v>
      </c>
      <c r="N3328" s="63"/>
    </row>
    <row r="3329" spans="1:14" x14ac:dyDescent="0.35">
      <c r="A3329" t="s">
        <v>2232</v>
      </c>
      <c r="B3329" t="s">
        <v>2252</v>
      </c>
      <c r="C3329" s="53"/>
      <c r="D3329" s="54"/>
      <c r="E3329" s="53"/>
      <c r="F3329" s="55"/>
      <c r="G3329" s="53"/>
      <c r="H3329" s="57"/>
      <c r="I3329" s="56"/>
      <c r="J3329" s="56"/>
      <c r="K3329" s="67"/>
      <c r="L3329" s="62">
        <v>3329</v>
      </c>
      <c r="M3329" s="62" t="b">
        <f t="shared" si="51"/>
        <v>1</v>
      </c>
      <c r="N3329" s="63"/>
    </row>
    <row r="3330" spans="1:14" x14ac:dyDescent="0.35">
      <c r="A3330" t="s">
        <v>2232</v>
      </c>
      <c r="B3330" t="s">
        <v>2253</v>
      </c>
      <c r="C3330" s="53"/>
      <c r="D3330" s="54"/>
      <c r="E3330" s="53"/>
      <c r="F3330" s="55"/>
      <c r="G3330" s="53"/>
      <c r="H3330" s="57"/>
      <c r="I3330" s="56"/>
      <c r="J3330" s="56"/>
      <c r="K3330" s="67"/>
      <c r="L3330" s="62">
        <v>3330</v>
      </c>
      <c r="M3330" s="62" t="b">
        <f t="shared" si="51"/>
        <v>1</v>
      </c>
      <c r="N3330" s="63"/>
    </row>
    <row r="3331" spans="1:14" x14ac:dyDescent="0.35">
      <c r="A3331" t="s">
        <v>2232</v>
      </c>
      <c r="B3331" t="s">
        <v>2254</v>
      </c>
      <c r="C3331" s="53"/>
      <c r="D3331" s="54"/>
      <c r="E3331" s="53"/>
      <c r="F3331" s="55"/>
      <c r="G3331" s="53"/>
      <c r="H3331" s="57"/>
      <c r="I3331" s="56"/>
      <c r="J3331" s="56"/>
      <c r="K3331" s="67"/>
      <c r="L3331" s="62">
        <v>3331</v>
      </c>
      <c r="M3331" s="62" t="b">
        <f t="shared" ref="M3331:M3394" si="52" xml:space="preserve"> IF(AND(TRUE), TRUE, FALSE)</f>
        <v>1</v>
      </c>
      <c r="N3331" s="63"/>
    </row>
    <row r="3332" spans="1:14" x14ac:dyDescent="0.35">
      <c r="A3332" t="s">
        <v>2232</v>
      </c>
      <c r="B3332" t="s">
        <v>2255</v>
      </c>
      <c r="C3332" s="53"/>
      <c r="D3332" s="54"/>
      <c r="E3332" s="53"/>
      <c r="F3332" s="55"/>
      <c r="G3332" s="53"/>
      <c r="H3332" s="57"/>
      <c r="I3332" s="56"/>
      <c r="J3332" s="56"/>
      <c r="K3332" s="67"/>
      <c r="L3332" s="62">
        <v>3332</v>
      </c>
      <c r="M3332" s="62" t="b">
        <f t="shared" si="52"/>
        <v>1</v>
      </c>
      <c r="N3332" s="63"/>
    </row>
    <row r="3333" spans="1:14" x14ac:dyDescent="0.35">
      <c r="A3333" t="s">
        <v>2232</v>
      </c>
      <c r="B3333" t="s">
        <v>2256</v>
      </c>
      <c r="C3333" s="53"/>
      <c r="D3333" s="54"/>
      <c r="E3333" s="53"/>
      <c r="F3333" s="55"/>
      <c r="G3333" s="53"/>
      <c r="H3333" s="57"/>
      <c r="I3333" s="56"/>
      <c r="J3333" s="56"/>
      <c r="K3333" s="67"/>
      <c r="L3333" s="62">
        <v>3333</v>
      </c>
      <c r="M3333" s="62" t="b">
        <f t="shared" si="52"/>
        <v>1</v>
      </c>
      <c r="N3333" s="63"/>
    </row>
    <row r="3334" spans="1:14" x14ac:dyDescent="0.35">
      <c r="A3334" t="s">
        <v>2232</v>
      </c>
      <c r="B3334" t="s">
        <v>2257</v>
      </c>
      <c r="C3334" s="53"/>
      <c r="D3334" s="54"/>
      <c r="E3334" s="53"/>
      <c r="F3334" s="55"/>
      <c r="G3334" s="53"/>
      <c r="H3334" s="57"/>
      <c r="I3334" s="56"/>
      <c r="J3334" s="56"/>
      <c r="K3334" s="67"/>
      <c r="L3334" s="62">
        <v>3334</v>
      </c>
      <c r="M3334" s="62" t="b">
        <f t="shared" si="52"/>
        <v>1</v>
      </c>
      <c r="N3334" s="63"/>
    </row>
    <row r="3335" spans="1:14" x14ac:dyDescent="0.35">
      <c r="A3335" t="s">
        <v>2232</v>
      </c>
      <c r="B3335" t="s">
        <v>2258</v>
      </c>
      <c r="C3335" s="53"/>
      <c r="D3335" s="54"/>
      <c r="E3335" s="53"/>
      <c r="F3335" s="55"/>
      <c r="G3335" s="53"/>
      <c r="H3335" s="57"/>
      <c r="I3335" s="56"/>
      <c r="J3335" s="56"/>
      <c r="K3335" s="67"/>
      <c r="L3335" s="62">
        <v>3335</v>
      </c>
      <c r="M3335" s="62" t="b">
        <f t="shared" si="52"/>
        <v>1</v>
      </c>
      <c r="N3335" s="63"/>
    </row>
    <row r="3336" spans="1:14" x14ac:dyDescent="0.35">
      <c r="A3336" t="s">
        <v>2232</v>
      </c>
      <c r="B3336" t="s">
        <v>2259</v>
      </c>
      <c r="C3336" s="53"/>
      <c r="D3336" s="54"/>
      <c r="E3336" s="53"/>
      <c r="F3336" s="55"/>
      <c r="G3336" s="53"/>
      <c r="H3336" s="57"/>
      <c r="I3336" s="56"/>
      <c r="J3336" s="56"/>
      <c r="K3336" s="67"/>
      <c r="L3336" s="62">
        <v>3336</v>
      </c>
      <c r="M3336" s="62" t="b">
        <f t="shared" si="52"/>
        <v>1</v>
      </c>
      <c r="N3336" s="63"/>
    </row>
    <row r="3337" spans="1:14" x14ac:dyDescent="0.35">
      <c r="A3337" t="s">
        <v>2232</v>
      </c>
      <c r="B3337" t="s">
        <v>2260</v>
      </c>
      <c r="C3337" s="53"/>
      <c r="D3337" s="54"/>
      <c r="E3337" s="53"/>
      <c r="F3337" s="55"/>
      <c r="G3337" s="53"/>
      <c r="H3337" s="57"/>
      <c r="I3337" s="56"/>
      <c r="J3337" s="56"/>
      <c r="K3337" s="67"/>
      <c r="L3337" s="62">
        <v>3337</v>
      </c>
      <c r="M3337" s="62" t="b">
        <f t="shared" si="52"/>
        <v>1</v>
      </c>
      <c r="N3337" s="63"/>
    </row>
    <row r="3338" spans="1:14" x14ac:dyDescent="0.35">
      <c r="A3338" t="s">
        <v>2232</v>
      </c>
      <c r="B3338" t="s">
        <v>2261</v>
      </c>
      <c r="C3338" s="53"/>
      <c r="D3338" s="54"/>
      <c r="E3338" s="53"/>
      <c r="F3338" s="55"/>
      <c r="G3338" s="53"/>
      <c r="H3338" s="57"/>
      <c r="I3338" s="56"/>
      <c r="J3338" s="56"/>
      <c r="K3338" s="67"/>
      <c r="L3338" s="62">
        <v>3338</v>
      </c>
      <c r="M3338" s="62" t="b">
        <f t="shared" si="52"/>
        <v>1</v>
      </c>
      <c r="N3338" s="63"/>
    </row>
    <row r="3339" spans="1:14" x14ac:dyDescent="0.35">
      <c r="A3339" t="s">
        <v>2232</v>
      </c>
      <c r="B3339" t="s">
        <v>2262</v>
      </c>
      <c r="C3339" s="53"/>
      <c r="D3339" s="54"/>
      <c r="E3339" s="53"/>
      <c r="F3339" s="55"/>
      <c r="G3339" s="53"/>
      <c r="H3339" s="57"/>
      <c r="I3339" s="56"/>
      <c r="J3339" s="56"/>
      <c r="K3339" s="67"/>
      <c r="L3339" s="62">
        <v>3339</v>
      </c>
      <c r="M3339" s="62" t="b">
        <f t="shared" si="52"/>
        <v>1</v>
      </c>
      <c r="N3339" s="63"/>
    </row>
    <row r="3340" spans="1:14" x14ac:dyDescent="0.35">
      <c r="A3340" t="s">
        <v>2232</v>
      </c>
      <c r="B3340" t="s">
        <v>2263</v>
      </c>
      <c r="C3340" s="53"/>
      <c r="D3340" s="54"/>
      <c r="E3340" s="53"/>
      <c r="F3340" s="55"/>
      <c r="G3340" s="53"/>
      <c r="H3340" s="57"/>
      <c r="I3340" s="56"/>
      <c r="J3340" s="56"/>
      <c r="K3340" s="67"/>
      <c r="L3340" s="62">
        <v>3340</v>
      </c>
      <c r="M3340" s="62" t="b">
        <f t="shared" si="52"/>
        <v>1</v>
      </c>
      <c r="N3340" s="63"/>
    </row>
    <row r="3341" spans="1:14" x14ac:dyDescent="0.35">
      <c r="A3341" t="s">
        <v>2232</v>
      </c>
      <c r="B3341" t="s">
        <v>2264</v>
      </c>
      <c r="C3341" s="53"/>
      <c r="D3341" s="54"/>
      <c r="E3341" s="53"/>
      <c r="F3341" s="55"/>
      <c r="G3341" s="53"/>
      <c r="H3341" s="57"/>
      <c r="I3341" s="56"/>
      <c r="J3341" s="56"/>
      <c r="K3341" s="67"/>
      <c r="L3341" s="62">
        <v>3341</v>
      </c>
      <c r="M3341" s="62" t="b">
        <f t="shared" si="52"/>
        <v>1</v>
      </c>
      <c r="N3341" s="63"/>
    </row>
    <row r="3342" spans="1:14" x14ac:dyDescent="0.35">
      <c r="A3342" t="s">
        <v>2232</v>
      </c>
      <c r="B3342" t="s">
        <v>2265</v>
      </c>
      <c r="C3342" s="53"/>
      <c r="D3342" s="54"/>
      <c r="E3342" s="53"/>
      <c r="F3342" s="55"/>
      <c r="G3342" s="53"/>
      <c r="H3342" s="57"/>
      <c r="I3342" s="56"/>
      <c r="J3342" s="56"/>
      <c r="K3342" s="67"/>
      <c r="L3342" s="62">
        <v>3342</v>
      </c>
      <c r="M3342" s="62" t="b">
        <f t="shared" si="52"/>
        <v>1</v>
      </c>
      <c r="N3342" s="63"/>
    </row>
    <row r="3343" spans="1:14" x14ac:dyDescent="0.35">
      <c r="A3343" t="s">
        <v>2232</v>
      </c>
      <c r="B3343" t="s">
        <v>2266</v>
      </c>
      <c r="C3343" s="53"/>
      <c r="D3343" s="54"/>
      <c r="E3343" s="53"/>
      <c r="F3343" s="55"/>
      <c r="G3343" s="53"/>
      <c r="H3343" s="57"/>
      <c r="I3343" s="56"/>
      <c r="J3343" s="56"/>
      <c r="K3343" s="67"/>
      <c r="L3343" s="62">
        <v>3343</v>
      </c>
      <c r="M3343" s="62" t="b">
        <f t="shared" si="52"/>
        <v>1</v>
      </c>
      <c r="N3343" s="63"/>
    </row>
    <row r="3344" spans="1:14" x14ac:dyDescent="0.35">
      <c r="A3344" t="s">
        <v>2232</v>
      </c>
      <c r="B3344" t="s">
        <v>2267</v>
      </c>
      <c r="C3344" s="53"/>
      <c r="D3344" s="54"/>
      <c r="E3344" s="53"/>
      <c r="F3344" s="55"/>
      <c r="G3344" s="53"/>
      <c r="H3344" s="57"/>
      <c r="I3344" s="56"/>
      <c r="J3344" s="56"/>
      <c r="K3344" s="67"/>
      <c r="L3344" s="62">
        <v>3344</v>
      </c>
      <c r="M3344" s="62" t="b">
        <f t="shared" si="52"/>
        <v>1</v>
      </c>
      <c r="N3344" s="63"/>
    </row>
    <row r="3345" spans="1:14" x14ac:dyDescent="0.35">
      <c r="A3345" t="s">
        <v>2232</v>
      </c>
      <c r="B3345" t="s">
        <v>2268</v>
      </c>
      <c r="C3345" s="53"/>
      <c r="D3345" s="54"/>
      <c r="E3345" s="53"/>
      <c r="F3345" s="55"/>
      <c r="G3345" s="53"/>
      <c r="H3345" s="57"/>
      <c r="I3345" s="56"/>
      <c r="J3345" s="56"/>
      <c r="K3345" s="67"/>
      <c r="L3345" s="62">
        <v>3345</v>
      </c>
      <c r="M3345" s="62" t="b">
        <f t="shared" si="52"/>
        <v>1</v>
      </c>
      <c r="N3345" s="63"/>
    </row>
    <row r="3346" spans="1:14" x14ac:dyDescent="0.35">
      <c r="A3346" t="s">
        <v>2232</v>
      </c>
      <c r="B3346" t="s">
        <v>2269</v>
      </c>
      <c r="C3346" s="53"/>
      <c r="D3346" s="54"/>
      <c r="E3346" s="53"/>
      <c r="F3346" s="55"/>
      <c r="G3346" s="53"/>
      <c r="H3346" s="57"/>
      <c r="I3346" s="56"/>
      <c r="J3346" s="56"/>
      <c r="K3346" s="67"/>
      <c r="L3346" s="62">
        <v>3346</v>
      </c>
      <c r="M3346" s="62" t="b">
        <f t="shared" si="52"/>
        <v>1</v>
      </c>
      <c r="N3346" s="63"/>
    </row>
    <row r="3347" spans="1:14" x14ac:dyDescent="0.35">
      <c r="A3347" t="s">
        <v>2232</v>
      </c>
      <c r="B3347" t="s">
        <v>2270</v>
      </c>
      <c r="C3347" s="53"/>
      <c r="D3347" s="54"/>
      <c r="E3347" s="53"/>
      <c r="F3347" s="55"/>
      <c r="G3347" s="53"/>
      <c r="H3347" s="57"/>
      <c r="I3347" s="56"/>
      <c r="J3347" s="56"/>
      <c r="K3347" s="67"/>
      <c r="L3347" s="62">
        <v>3347</v>
      </c>
      <c r="M3347" s="62" t="b">
        <f t="shared" si="52"/>
        <v>1</v>
      </c>
      <c r="N3347" s="63"/>
    </row>
    <row r="3348" spans="1:14" x14ac:dyDescent="0.35">
      <c r="A3348" t="s">
        <v>2232</v>
      </c>
      <c r="B3348" t="s">
        <v>2271</v>
      </c>
      <c r="C3348" s="53"/>
      <c r="D3348" s="54"/>
      <c r="E3348" s="53"/>
      <c r="F3348" s="55"/>
      <c r="G3348" s="53"/>
      <c r="H3348" s="57"/>
      <c r="I3348" s="56"/>
      <c r="J3348" s="56"/>
      <c r="K3348" s="67"/>
      <c r="L3348" s="62">
        <v>3348</v>
      </c>
      <c r="M3348" s="62" t="b">
        <f t="shared" si="52"/>
        <v>1</v>
      </c>
      <c r="N3348" s="63"/>
    </row>
    <row r="3349" spans="1:14" x14ac:dyDescent="0.35">
      <c r="A3349" t="s">
        <v>2232</v>
      </c>
      <c r="B3349" t="s">
        <v>2273</v>
      </c>
      <c r="C3349" s="53"/>
      <c r="D3349" s="54"/>
      <c r="E3349" s="53"/>
      <c r="F3349" s="55"/>
      <c r="G3349" s="53"/>
      <c r="H3349" s="57"/>
      <c r="I3349" s="56"/>
      <c r="J3349" s="56"/>
      <c r="K3349" s="67"/>
      <c r="L3349" s="62">
        <v>3349</v>
      </c>
      <c r="M3349" s="62" t="b">
        <f t="shared" si="52"/>
        <v>1</v>
      </c>
      <c r="N3349" s="63"/>
    </row>
    <row r="3350" spans="1:14" x14ac:dyDescent="0.35">
      <c r="A3350" t="s">
        <v>2232</v>
      </c>
      <c r="B3350" t="s">
        <v>2274</v>
      </c>
      <c r="C3350" s="53"/>
      <c r="D3350" s="54"/>
      <c r="E3350" s="53"/>
      <c r="F3350" s="55"/>
      <c r="G3350" s="53"/>
      <c r="H3350" s="57"/>
      <c r="I3350" s="56"/>
      <c r="J3350" s="56"/>
      <c r="K3350" s="67"/>
      <c r="L3350" s="62">
        <v>3350</v>
      </c>
      <c r="M3350" s="62" t="b">
        <f t="shared" si="52"/>
        <v>1</v>
      </c>
      <c r="N3350" s="63"/>
    </row>
    <row r="3351" spans="1:14" x14ac:dyDescent="0.35">
      <c r="A3351" t="s">
        <v>2232</v>
      </c>
      <c r="B3351" t="s">
        <v>2275</v>
      </c>
      <c r="C3351" s="53"/>
      <c r="D3351" s="54"/>
      <c r="E3351" s="53"/>
      <c r="F3351" s="55"/>
      <c r="G3351" s="53"/>
      <c r="H3351" s="57"/>
      <c r="I3351" s="56"/>
      <c r="J3351" s="56"/>
      <c r="K3351" s="67"/>
      <c r="L3351" s="62">
        <v>3351</v>
      </c>
      <c r="M3351" s="62" t="b">
        <f t="shared" si="52"/>
        <v>1</v>
      </c>
      <c r="N3351" s="63"/>
    </row>
    <row r="3352" spans="1:14" x14ac:dyDescent="0.35">
      <c r="A3352" t="s">
        <v>2232</v>
      </c>
      <c r="B3352" t="s">
        <v>2277</v>
      </c>
      <c r="C3352" s="53"/>
      <c r="D3352" s="54"/>
      <c r="E3352" s="53"/>
      <c r="F3352" s="55"/>
      <c r="G3352" s="53"/>
      <c r="H3352" s="57"/>
      <c r="I3352" s="56"/>
      <c r="J3352" s="56"/>
      <c r="K3352" s="67"/>
      <c r="L3352" s="62">
        <v>3352</v>
      </c>
      <c r="M3352" s="62" t="b">
        <f t="shared" si="52"/>
        <v>1</v>
      </c>
      <c r="N3352" s="63"/>
    </row>
    <row r="3353" spans="1:14" x14ac:dyDescent="0.35">
      <c r="A3353" t="s">
        <v>2232</v>
      </c>
      <c r="B3353" t="s">
        <v>2538</v>
      </c>
      <c r="C3353" s="53"/>
      <c r="D3353" s="54"/>
      <c r="E3353" s="53"/>
      <c r="F3353" s="55"/>
      <c r="G3353" s="53"/>
      <c r="H3353" s="57"/>
      <c r="I3353" s="56"/>
      <c r="J3353" s="56"/>
      <c r="K3353" s="67"/>
      <c r="L3353" s="62">
        <v>3353</v>
      </c>
      <c r="M3353" s="62" t="b">
        <f t="shared" si="52"/>
        <v>1</v>
      </c>
      <c r="N3353" s="63"/>
    </row>
    <row r="3354" spans="1:14" x14ac:dyDescent="0.35">
      <c r="A3354" t="s">
        <v>2232</v>
      </c>
      <c r="B3354" t="s">
        <v>2539</v>
      </c>
      <c r="C3354" s="53"/>
      <c r="D3354" s="54"/>
      <c r="E3354" s="53"/>
      <c r="F3354" s="55"/>
      <c r="G3354" s="53"/>
      <c r="H3354" s="57"/>
      <c r="I3354" s="56"/>
      <c r="J3354" s="56"/>
      <c r="K3354" s="67"/>
      <c r="L3354" s="62">
        <v>3354</v>
      </c>
      <c r="M3354" s="62" t="b">
        <f t="shared" si="52"/>
        <v>1</v>
      </c>
      <c r="N3354" s="63"/>
    </row>
    <row r="3355" spans="1:14" x14ac:dyDescent="0.35">
      <c r="A3355" t="s">
        <v>2232</v>
      </c>
      <c r="B3355" t="s">
        <v>2540</v>
      </c>
      <c r="C3355" s="53"/>
      <c r="D3355" s="54"/>
      <c r="E3355" s="53"/>
      <c r="F3355" s="55"/>
      <c r="G3355" s="53"/>
      <c r="H3355" s="57"/>
      <c r="I3355" s="56"/>
      <c r="J3355" s="56"/>
      <c r="K3355" s="67"/>
      <c r="L3355" s="62">
        <v>3355</v>
      </c>
      <c r="M3355" s="62" t="b">
        <f t="shared" si="52"/>
        <v>1</v>
      </c>
      <c r="N3355" s="63"/>
    </row>
    <row r="3356" spans="1:14" x14ac:dyDescent="0.35">
      <c r="A3356" t="s">
        <v>3092</v>
      </c>
      <c r="B3356" t="s">
        <v>3093</v>
      </c>
      <c r="C3356" s="53"/>
      <c r="D3356" s="54"/>
      <c r="E3356" s="53"/>
      <c r="F3356" s="55"/>
      <c r="G3356" s="53"/>
      <c r="H3356" s="57"/>
      <c r="I3356" s="56"/>
      <c r="J3356" s="56"/>
      <c r="K3356" s="67"/>
      <c r="L3356" s="62">
        <v>3356</v>
      </c>
      <c r="M3356" s="62" t="b">
        <f t="shared" si="52"/>
        <v>1</v>
      </c>
      <c r="N3356" s="63"/>
    </row>
    <row r="3357" spans="1:14" x14ac:dyDescent="0.35">
      <c r="A3357" t="s">
        <v>334</v>
      </c>
      <c r="B3357" t="s">
        <v>333</v>
      </c>
      <c r="C3357" s="53"/>
      <c r="D3357" s="54"/>
      <c r="E3357" s="53"/>
      <c r="F3357" s="55"/>
      <c r="G3357" s="53"/>
      <c r="H3357" s="57"/>
      <c r="I3357" s="56"/>
      <c r="J3357" s="56"/>
      <c r="K3357" s="67"/>
      <c r="L3357" s="62">
        <v>3357</v>
      </c>
      <c r="M3357" s="62" t="b">
        <f t="shared" si="52"/>
        <v>1</v>
      </c>
      <c r="N3357" s="63"/>
    </row>
    <row r="3358" spans="1:14" x14ac:dyDescent="0.35">
      <c r="A3358" t="s">
        <v>3094</v>
      </c>
      <c r="B3358" t="s">
        <v>3095</v>
      </c>
      <c r="C3358" s="53"/>
      <c r="D3358" s="54"/>
      <c r="E3358" s="53"/>
      <c r="F3358" s="55"/>
      <c r="G3358" s="53"/>
      <c r="H3358" s="57"/>
      <c r="I3358" s="56"/>
      <c r="J3358" s="56"/>
      <c r="K3358" s="67"/>
      <c r="L3358" s="62">
        <v>3358</v>
      </c>
      <c r="M3358" s="62" t="b">
        <f t="shared" si="52"/>
        <v>1</v>
      </c>
      <c r="N3358" s="63"/>
    </row>
    <row r="3359" spans="1:14" x14ac:dyDescent="0.35">
      <c r="A3359" t="s">
        <v>2726</v>
      </c>
      <c r="B3359" t="s">
        <v>1416</v>
      </c>
      <c r="C3359" s="53"/>
      <c r="D3359" s="54"/>
      <c r="E3359" s="53"/>
      <c r="F3359" s="55"/>
      <c r="G3359" s="53"/>
      <c r="H3359" s="57"/>
      <c r="I3359" s="56"/>
      <c r="J3359" s="56"/>
      <c r="K3359" s="67"/>
      <c r="L3359" s="62">
        <v>3359</v>
      </c>
      <c r="M3359" s="62" t="b">
        <f t="shared" si="52"/>
        <v>1</v>
      </c>
      <c r="N3359" s="63"/>
    </row>
    <row r="3360" spans="1:14" x14ac:dyDescent="0.35">
      <c r="A3360" t="s">
        <v>2726</v>
      </c>
      <c r="B3360" t="s">
        <v>3096</v>
      </c>
      <c r="C3360" s="53"/>
      <c r="D3360" s="54"/>
      <c r="E3360" s="53"/>
      <c r="F3360" s="55"/>
      <c r="G3360" s="53"/>
      <c r="H3360" s="57"/>
      <c r="I3360" s="56"/>
      <c r="J3360" s="56"/>
      <c r="K3360" s="67"/>
      <c r="L3360" s="62">
        <v>3360</v>
      </c>
      <c r="M3360" s="62" t="b">
        <f t="shared" si="52"/>
        <v>1</v>
      </c>
      <c r="N3360" s="63"/>
    </row>
    <row r="3361" spans="1:14" x14ac:dyDescent="0.35">
      <c r="A3361" t="s">
        <v>333</v>
      </c>
      <c r="B3361" t="s">
        <v>334</v>
      </c>
      <c r="C3361" s="53"/>
      <c r="D3361" s="54"/>
      <c r="E3361" s="53"/>
      <c r="F3361" s="55"/>
      <c r="G3361" s="53"/>
      <c r="H3361" s="57"/>
      <c r="I3361" s="56"/>
      <c r="J3361" s="56"/>
      <c r="K3361" s="67"/>
      <c r="L3361" s="62">
        <v>3361</v>
      </c>
      <c r="M3361" s="62" t="b">
        <f t="shared" si="52"/>
        <v>1</v>
      </c>
      <c r="N3361" s="63"/>
    </row>
    <row r="3362" spans="1:14" x14ac:dyDescent="0.35">
      <c r="A3362" t="s">
        <v>334</v>
      </c>
      <c r="B3362" t="s">
        <v>333</v>
      </c>
      <c r="C3362" s="53"/>
      <c r="D3362" s="54"/>
      <c r="E3362" s="53"/>
      <c r="F3362" s="55"/>
      <c r="G3362" s="53"/>
      <c r="H3362" s="57"/>
      <c r="I3362" s="56"/>
      <c r="J3362" s="56"/>
      <c r="K3362" s="67"/>
      <c r="L3362" s="62">
        <v>3362</v>
      </c>
      <c r="M3362" s="62" t="b">
        <f t="shared" si="52"/>
        <v>1</v>
      </c>
      <c r="N3362" s="63"/>
    </row>
    <row r="3363" spans="1:14" x14ac:dyDescent="0.35">
      <c r="A3363" t="s">
        <v>3097</v>
      </c>
      <c r="B3363" t="s">
        <v>467</v>
      </c>
      <c r="C3363" s="53"/>
      <c r="D3363" s="54"/>
      <c r="E3363" s="53"/>
      <c r="F3363" s="55"/>
      <c r="G3363" s="53"/>
      <c r="H3363" s="57"/>
      <c r="I3363" s="56"/>
      <c r="J3363" s="56"/>
      <c r="K3363" s="67"/>
      <c r="L3363" s="62">
        <v>3363</v>
      </c>
      <c r="M3363" s="62" t="b">
        <f t="shared" si="52"/>
        <v>1</v>
      </c>
      <c r="N3363" s="63"/>
    </row>
    <row r="3364" spans="1:14" x14ac:dyDescent="0.35">
      <c r="A3364" t="s">
        <v>333</v>
      </c>
      <c r="B3364" t="s">
        <v>334</v>
      </c>
      <c r="C3364" s="53"/>
      <c r="D3364" s="54"/>
      <c r="E3364" s="53"/>
      <c r="F3364" s="55"/>
      <c r="G3364" s="53"/>
      <c r="H3364" s="57"/>
      <c r="I3364" s="56"/>
      <c r="J3364" s="56"/>
      <c r="K3364" s="67"/>
      <c r="L3364" s="62">
        <v>3364</v>
      </c>
      <c r="M3364" s="62" t="b">
        <f t="shared" si="52"/>
        <v>1</v>
      </c>
      <c r="N3364" s="63"/>
    </row>
    <row r="3365" spans="1:14" x14ac:dyDescent="0.35">
      <c r="A3365" t="s">
        <v>3098</v>
      </c>
      <c r="B3365" t="s">
        <v>3099</v>
      </c>
      <c r="C3365" s="53"/>
      <c r="D3365" s="54"/>
      <c r="E3365" s="53"/>
      <c r="F3365" s="55"/>
      <c r="G3365" s="53"/>
      <c r="H3365" s="57"/>
      <c r="I3365" s="56"/>
      <c r="J3365" s="56"/>
      <c r="K3365" s="67"/>
      <c r="L3365" s="62">
        <v>3365</v>
      </c>
      <c r="M3365" s="62" t="b">
        <f t="shared" si="52"/>
        <v>1</v>
      </c>
      <c r="N3365" s="63"/>
    </row>
    <row r="3366" spans="1:14" x14ac:dyDescent="0.35">
      <c r="A3366" t="s">
        <v>3098</v>
      </c>
      <c r="B3366" t="s">
        <v>3100</v>
      </c>
      <c r="C3366" s="53"/>
      <c r="D3366" s="54"/>
      <c r="E3366" s="53"/>
      <c r="F3366" s="55"/>
      <c r="G3366" s="53"/>
      <c r="H3366" s="57"/>
      <c r="I3366" s="56"/>
      <c r="J3366" s="56"/>
      <c r="K3366" s="67"/>
      <c r="L3366" s="62">
        <v>3366</v>
      </c>
      <c r="M3366" s="62" t="b">
        <f t="shared" si="52"/>
        <v>1</v>
      </c>
      <c r="N3366" s="63"/>
    </row>
    <row r="3367" spans="1:14" x14ac:dyDescent="0.35">
      <c r="A3367" t="s">
        <v>334</v>
      </c>
      <c r="B3367" t="s">
        <v>333</v>
      </c>
      <c r="C3367" s="53"/>
      <c r="D3367" s="54"/>
      <c r="E3367" s="53"/>
      <c r="F3367" s="55"/>
      <c r="G3367" s="53"/>
      <c r="H3367" s="57"/>
      <c r="I3367" s="56"/>
      <c r="J3367" s="56"/>
      <c r="K3367" s="67"/>
      <c r="L3367" s="62">
        <v>3367</v>
      </c>
      <c r="M3367" s="62" t="b">
        <f t="shared" si="52"/>
        <v>1</v>
      </c>
      <c r="N3367" s="63"/>
    </row>
    <row r="3368" spans="1:14" x14ac:dyDescent="0.35">
      <c r="A3368" t="s">
        <v>333</v>
      </c>
      <c r="B3368" t="s">
        <v>334</v>
      </c>
      <c r="C3368" s="53"/>
      <c r="D3368" s="54"/>
      <c r="E3368" s="53"/>
      <c r="F3368" s="55"/>
      <c r="G3368" s="53"/>
      <c r="H3368" s="57"/>
      <c r="I3368" s="56"/>
      <c r="J3368" s="56"/>
      <c r="K3368" s="67"/>
      <c r="L3368" s="62">
        <v>3368</v>
      </c>
      <c r="M3368" s="62" t="b">
        <f t="shared" si="52"/>
        <v>1</v>
      </c>
      <c r="N3368" s="63"/>
    </row>
    <row r="3369" spans="1:14" x14ac:dyDescent="0.35">
      <c r="A3369" t="s">
        <v>334</v>
      </c>
      <c r="B3369" t="s">
        <v>333</v>
      </c>
      <c r="C3369" s="53"/>
      <c r="D3369" s="54"/>
      <c r="E3369" s="53"/>
      <c r="F3369" s="55"/>
      <c r="G3369" s="53"/>
      <c r="H3369" s="57"/>
      <c r="I3369" s="56"/>
      <c r="J3369" s="56"/>
      <c r="K3369" s="67"/>
      <c r="L3369" s="62">
        <v>3369</v>
      </c>
      <c r="M3369" s="62" t="b">
        <f t="shared" si="52"/>
        <v>1</v>
      </c>
      <c r="N3369" s="63"/>
    </row>
    <row r="3370" spans="1:14" x14ac:dyDescent="0.35">
      <c r="A3370" t="s">
        <v>3101</v>
      </c>
      <c r="B3370" t="s">
        <v>3102</v>
      </c>
      <c r="C3370" s="53"/>
      <c r="D3370" s="54"/>
      <c r="E3370" s="53"/>
      <c r="F3370" s="55"/>
      <c r="G3370" s="53"/>
      <c r="H3370" s="57"/>
      <c r="I3370" s="56"/>
      <c r="J3370" s="56"/>
      <c r="K3370" s="67"/>
      <c r="L3370" s="62">
        <v>3370</v>
      </c>
      <c r="M3370" s="62" t="b">
        <f t="shared" si="52"/>
        <v>1</v>
      </c>
      <c r="N3370" s="63"/>
    </row>
    <row r="3371" spans="1:14" x14ac:dyDescent="0.35">
      <c r="A3371" t="s">
        <v>3101</v>
      </c>
      <c r="B3371" t="s">
        <v>3103</v>
      </c>
      <c r="C3371" s="53"/>
      <c r="D3371" s="54"/>
      <c r="E3371" s="53"/>
      <c r="F3371" s="55"/>
      <c r="G3371" s="53"/>
      <c r="H3371" s="57"/>
      <c r="I3371" s="56"/>
      <c r="J3371" s="56"/>
      <c r="K3371" s="67"/>
      <c r="L3371" s="62">
        <v>3371</v>
      </c>
      <c r="M3371" s="62" t="b">
        <f t="shared" si="52"/>
        <v>1</v>
      </c>
      <c r="N3371" s="63"/>
    </row>
    <row r="3372" spans="1:14" x14ac:dyDescent="0.35">
      <c r="A3372" t="s">
        <v>3101</v>
      </c>
      <c r="B3372" t="s">
        <v>3104</v>
      </c>
      <c r="C3372" s="53"/>
      <c r="D3372" s="54"/>
      <c r="E3372" s="53"/>
      <c r="F3372" s="55"/>
      <c r="G3372" s="53"/>
      <c r="H3372" s="57"/>
      <c r="I3372" s="56"/>
      <c r="J3372" s="56"/>
      <c r="K3372" s="67"/>
      <c r="L3372" s="62">
        <v>3372</v>
      </c>
      <c r="M3372" s="62" t="b">
        <f t="shared" si="52"/>
        <v>1</v>
      </c>
      <c r="N3372" s="63"/>
    </row>
    <row r="3373" spans="1:14" x14ac:dyDescent="0.35">
      <c r="A3373" t="s">
        <v>3101</v>
      </c>
      <c r="B3373" t="s">
        <v>3105</v>
      </c>
      <c r="C3373" s="53"/>
      <c r="D3373" s="54"/>
      <c r="E3373" s="53"/>
      <c r="F3373" s="55"/>
      <c r="G3373" s="53"/>
      <c r="H3373" s="57"/>
      <c r="I3373" s="56"/>
      <c r="J3373" s="56"/>
      <c r="K3373" s="67"/>
      <c r="L3373" s="62">
        <v>3373</v>
      </c>
      <c r="M3373" s="62" t="b">
        <f t="shared" si="52"/>
        <v>1</v>
      </c>
      <c r="N3373" s="63"/>
    </row>
    <row r="3374" spans="1:14" x14ac:dyDescent="0.35">
      <c r="A3374" t="s">
        <v>3101</v>
      </c>
      <c r="B3374" t="s">
        <v>3106</v>
      </c>
      <c r="C3374" s="53"/>
      <c r="D3374" s="54"/>
      <c r="E3374" s="53"/>
      <c r="F3374" s="55"/>
      <c r="G3374" s="53"/>
      <c r="H3374" s="57"/>
      <c r="I3374" s="56"/>
      <c r="J3374" s="56"/>
      <c r="K3374" s="67"/>
      <c r="L3374" s="62">
        <v>3374</v>
      </c>
      <c r="M3374" s="62" t="b">
        <f t="shared" si="52"/>
        <v>1</v>
      </c>
      <c r="N3374" s="63"/>
    </row>
    <row r="3375" spans="1:14" x14ac:dyDescent="0.35">
      <c r="A3375" t="s">
        <v>3101</v>
      </c>
      <c r="B3375" t="s">
        <v>3107</v>
      </c>
      <c r="C3375" s="53"/>
      <c r="D3375" s="54"/>
      <c r="E3375" s="53"/>
      <c r="F3375" s="55"/>
      <c r="G3375" s="53"/>
      <c r="H3375" s="57"/>
      <c r="I3375" s="56"/>
      <c r="J3375" s="56"/>
      <c r="K3375" s="67"/>
      <c r="L3375" s="62">
        <v>3375</v>
      </c>
      <c r="M3375" s="62" t="b">
        <f t="shared" si="52"/>
        <v>1</v>
      </c>
      <c r="N3375" s="63"/>
    </row>
    <row r="3376" spans="1:14" x14ac:dyDescent="0.35">
      <c r="A3376" t="s">
        <v>3101</v>
      </c>
      <c r="B3376" t="s">
        <v>3108</v>
      </c>
      <c r="C3376" s="53"/>
      <c r="D3376" s="54"/>
      <c r="E3376" s="53"/>
      <c r="F3376" s="55"/>
      <c r="G3376" s="53"/>
      <c r="H3376" s="57"/>
      <c r="I3376" s="56"/>
      <c r="J3376" s="56"/>
      <c r="K3376" s="67"/>
      <c r="L3376" s="62">
        <v>3376</v>
      </c>
      <c r="M3376" s="62" t="b">
        <f t="shared" si="52"/>
        <v>1</v>
      </c>
      <c r="N3376" s="63"/>
    </row>
    <row r="3377" spans="1:14" x14ac:dyDescent="0.35">
      <c r="A3377" t="s">
        <v>3101</v>
      </c>
      <c r="B3377" t="s">
        <v>3109</v>
      </c>
      <c r="C3377" s="53"/>
      <c r="D3377" s="54"/>
      <c r="E3377" s="53"/>
      <c r="F3377" s="55"/>
      <c r="G3377" s="53"/>
      <c r="H3377" s="57"/>
      <c r="I3377" s="56"/>
      <c r="J3377" s="56"/>
      <c r="K3377" s="67"/>
      <c r="L3377" s="62">
        <v>3377</v>
      </c>
      <c r="M3377" s="62" t="b">
        <f t="shared" si="52"/>
        <v>1</v>
      </c>
      <c r="N3377" s="63"/>
    </row>
    <row r="3378" spans="1:14" x14ac:dyDescent="0.35">
      <c r="A3378" t="s">
        <v>3101</v>
      </c>
      <c r="B3378" t="s">
        <v>3110</v>
      </c>
      <c r="C3378" s="53"/>
      <c r="D3378" s="54"/>
      <c r="E3378" s="53"/>
      <c r="F3378" s="55"/>
      <c r="G3378" s="53"/>
      <c r="H3378" s="57"/>
      <c r="I3378" s="56"/>
      <c r="J3378" s="56"/>
      <c r="K3378" s="67"/>
      <c r="L3378" s="62">
        <v>3378</v>
      </c>
      <c r="M3378" s="62" t="b">
        <f t="shared" si="52"/>
        <v>1</v>
      </c>
      <c r="N3378" s="63"/>
    </row>
    <row r="3379" spans="1:14" x14ac:dyDescent="0.35">
      <c r="A3379" t="s">
        <v>3101</v>
      </c>
      <c r="B3379" t="s">
        <v>3111</v>
      </c>
      <c r="C3379" s="53"/>
      <c r="D3379" s="54"/>
      <c r="E3379" s="53"/>
      <c r="F3379" s="55"/>
      <c r="G3379" s="53"/>
      <c r="H3379" s="57"/>
      <c r="I3379" s="56"/>
      <c r="J3379" s="56"/>
      <c r="K3379" s="67"/>
      <c r="L3379" s="62">
        <v>3379</v>
      </c>
      <c r="M3379" s="62" t="b">
        <f t="shared" si="52"/>
        <v>1</v>
      </c>
      <c r="N3379" s="63"/>
    </row>
    <row r="3380" spans="1:14" x14ac:dyDescent="0.35">
      <c r="A3380" t="s">
        <v>3101</v>
      </c>
      <c r="B3380" t="s">
        <v>3112</v>
      </c>
      <c r="C3380" s="53"/>
      <c r="D3380" s="54"/>
      <c r="E3380" s="53"/>
      <c r="F3380" s="55"/>
      <c r="G3380" s="53"/>
      <c r="H3380" s="57"/>
      <c r="I3380" s="56"/>
      <c r="J3380" s="56"/>
      <c r="K3380" s="67"/>
      <c r="L3380" s="62">
        <v>3380</v>
      </c>
      <c r="M3380" s="62" t="b">
        <f t="shared" si="52"/>
        <v>1</v>
      </c>
      <c r="N3380" s="63"/>
    </row>
    <row r="3381" spans="1:14" x14ac:dyDescent="0.35">
      <c r="A3381" t="s">
        <v>3101</v>
      </c>
      <c r="B3381" t="s">
        <v>3113</v>
      </c>
      <c r="C3381" s="53"/>
      <c r="D3381" s="54"/>
      <c r="E3381" s="53"/>
      <c r="F3381" s="55"/>
      <c r="G3381" s="53"/>
      <c r="H3381" s="57"/>
      <c r="I3381" s="56"/>
      <c r="J3381" s="56"/>
      <c r="K3381" s="67"/>
      <c r="L3381" s="62">
        <v>3381</v>
      </c>
      <c r="M3381" s="62" t="b">
        <f t="shared" si="52"/>
        <v>1</v>
      </c>
      <c r="N3381" s="63"/>
    </row>
    <row r="3382" spans="1:14" x14ac:dyDescent="0.35">
      <c r="A3382" t="s">
        <v>3101</v>
      </c>
      <c r="B3382" t="s">
        <v>3114</v>
      </c>
      <c r="C3382" s="53"/>
      <c r="D3382" s="54"/>
      <c r="E3382" s="53"/>
      <c r="F3382" s="55"/>
      <c r="G3382" s="53"/>
      <c r="H3382" s="57"/>
      <c r="I3382" s="56"/>
      <c r="J3382" s="56"/>
      <c r="K3382" s="67"/>
      <c r="L3382" s="62">
        <v>3382</v>
      </c>
      <c r="M3382" s="62" t="b">
        <f t="shared" si="52"/>
        <v>1</v>
      </c>
      <c r="N3382" s="63"/>
    </row>
    <row r="3383" spans="1:14" x14ac:dyDescent="0.35">
      <c r="A3383" t="s">
        <v>3101</v>
      </c>
      <c r="B3383" t="s">
        <v>3115</v>
      </c>
      <c r="C3383" s="53"/>
      <c r="D3383" s="54"/>
      <c r="E3383" s="53"/>
      <c r="F3383" s="55"/>
      <c r="G3383" s="53"/>
      <c r="H3383" s="57"/>
      <c r="I3383" s="56"/>
      <c r="J3383" s="56"/>
      <c r="K3383" s="67"/>
      <c r="L3383" s="62">
        <v>3383</v>
      </c>
      <c r="M3383" s="62" t="b">
        <f t="shared" si="52"/>
        <v>1</v>
      </c>
      <c r="N3383" s="63"/>
    </row>
    <row r="3384" spans="1:14" x14ac:dyDescent="0.35">
      <c r="A3384" t="s">
        <v>3101</v>
      </c>
      <c r="B3384" t="s">
        <v>3116</v>
      </c>
      <c r="C3384" s="53"/>
      <c r="D3384" s="54"/>
      <c r="E3384" s="53"/>
      <c r="F3384" s="55"/>
      <c r="G3384" s="53"/>
      <c r="H3384" s="57"/>
      <c r="I3384" s="56"/>
      <c r="J3384" s="56"/>
      <c r="K3384" s="67"/>
      <c r="L3384" s="62">
        <v>3384</v>
      </c>
      <c r="M3384" s="62" t="b">
        <f t="shared" si="52"/>
        <v>1</v>
      </c>
      <c r="N3384" s="63"/>
    </row>
    <row r="3385" spans="1:14" x14ac:dyDescent="0.35">
      <c r="A3385" t="s">
        <v>3101</v>
      </c>
      <c r="B3385" t="s">
        <v>3117</v>
      </c>
      <c r="C3385" s="53"/>
      <c r="D3385" s="54"/>
      <c r="E3385" s="53"/>
      <c r="F3385" s="55"/>
      <c r="G3385" s="53"/>
      <c r="H3385" s="57"/>
      <c r="I3385" s="56"/>
      <c r="J3385" s="56"/>
      <c r="K3385" s="67"/>
      <c r="L3385" s="62">
        <v>3385</v>
      </c>
      <c r="M3385" s="62" t="b">
        <f t="shared" si="52"/>
        <v>1</v>
      </c>
      <c r="N3385" s="63"/>
    </row>
    <row r="3386" spans="1:14" x14ac:dyDescent="0.35">
      <c r="A3386" t="s">
        <v>3101</v>
      </c>
      <c r="B3386" t="s">
        <v>3118</v>
      </c>
      <c r="C3386" s="53"/>
      <c r="D3386" s="54"/>
      <c r="E3386" s="53"/>
      <c r="F3386" s="55"/>
      <c r="G3386" s="53"/>
      <c r="H3386" s="57"/>
      <c r="I3386" s="56"/>
      <c r="J3386" s="56"/>
      <c r="K3386" s="67"/>
      <c r="L3386" s="62">
        <v>3386</v>
      </c>
      <c r="M3386" s="62" t="b">
        <f t="shared" si="52"/>
        <v>1</v>
      </c>
      <c r="N3386" s="63"/>
    </row>
    <row r="3387" spans="1:14" x14ac:dyDescent="0.35">
      <c r="A3387" t="s">
        <v>3101</v>
      </c>
      <c r="B3387" t="s">
        <v>3119</v>
      </c>
      <c r="C3387" s="53"/>
      <c r="D3387" s="54"/>
      <c r="E3387" s="53"/>
      <c r="F3387" s="55"/>
      <c r="G3387" s="53"/>
      <c r="H3387" s="57"/>
      <c r="I3387" s="56"/>
      <c r="J3387" s="56"/>
      <c r="K3387" s="67"/>
      <c r="L3387" s="62">
        <v>3387</v>
      </c>
      <c r="M3387" s="62" t="b">
        <f t="shared" si="52"/>
        <v>1</v>
      </c>
      <c r="N3387" s="63"/>
    </row>
    <row r="3388" spans="1:14" x14ac:dyDescent="0.35">
      <c r="A3388" t="s">
        <v>3101</v>
      </c>
      <c r="B3388" t="s">
        <v>3120</v>
      </c>
      <c r="C3388" s="53"/>
      <c r="D3388" s="54"/>
      <c r="E3388" s="53"/>
      <c r="F3388" s="55"/>
      <c r="G3388" s="53"/>
      <c r="H3388" s="57"/>
      <c r="I3388" s="56"/>
      <c r="J3388" s="56"/>
      <c r="K3388" s="67"/>
      <c r="L3388" s="62">
        <v>3388</v>
      </c>
      <c r="M3388" s="62" t="b">
        <f t="shared" si="52"/>
        <v>1</v>
      </c>
      <c r="N3388" s="63"/>
    </row>
    <row r="3389" spans="1:14" x14ac:dyDescent="0.35">
      <c r="A3389" t="s">
        <v>3101</v>
      </c>
      <c r="B3389" t="s">
        <v>3121</v>
      </c>
      <c r="C3389" s="53"/>
      <c r="D3389" s="54"/>
      <c r="E3389" s="53"/>
      <c r="F3389" s="55"/>
      <c r="G3389" s="53"/>
      <c r="H3389" s="57"/>
      <c r="I3389" s="56"/>
      <c r="J3389" s="56"/>
      <c r="K3389" s="67"/>
      <c r="L3389" s="62">
        <v>3389</v>
      </c>
      <c r="M3389" s="62" t="b">
        <f t="shared" si="52"/>
        <v>1</v>
      </c>
      <c r="N3389" s="63"/>
    </row>
    <row r="3390" spans="1:14" x14ac:dyDescent="0.35">
      <c r="A3390" t="s">
        <v>3101</v>
      </c>
      <c r="B3390" t="s">
        <v>3122</v>
      </c>
      <c r="C3390" s="53"/>
      <c r="D3390" s="54"/>
      <c r="E3390" s="53"/>
      <c r="F3390" s="55"/>
      <c r="G3390" s="53"/>
      <c r="H3390" s="57"/>
      <c r="I3390" s="56"/>
      <c r="J3390" s="56"/>
      <c r="K3390" s="67"/>
      <c r="L3390" s="62">
        <v>3390</v>
      </c>
      <c r="M3390" s="62" t="b">
        <f t="shared" si="52"/>
        <v>1</v>
      </c>
      <c r="N3390" s="63"/>
    </row>
    <row r="3391" spans="1:14" x14ac:dyDescent="0.35">
      <c r="A3391" t="s">
        <v>3101</v>
      </c>
      <c r="B3391" t="s">
        <v>3123</v>
      </c>
      <c r="C3391" s="53"/>
      <c r="D3391" s="54"/>
      <c r="E3391" s="53"/>
      <c r="F3391" s="55"/>
      <c r="G3391" s="53"/>
      <c r="H3391" s="57"/>
      <c r="I3391" s="56"/>
      <c r="J3391" s="56"/>
      <c r="K3391" s="67"/>
      <c r="L3391" s="62">
        <v>3391</v>
      </c>
      <c r="M3391" s="62" t="b">
        <f t="shared" si="52"/>
        <v>1</v>
      </c>
      <c r="N3391" s="63"/>
    </row>
    <row r="3392" spans="1:14" x14ac:dyDescent="0.35">
      <c r="A3392" t="s">
        <v>3101</v>
      </c>
      <c r="B3392" t="s">
        <v>3124</v>
      </c>
      <c r="C3392" s="53"/>
      <c r="D3392" s="54"/>
      <c r="E3392" s="53"/>
      <c r="F3392" s="55"/>
      <c r="G3392" s="53"/>
      <c r="H3392" s="57"/>
      <c r="I3392" s="56"/>
      <c r="J3392" s="56"/>
      <c r="K3392" s="67"/>
      <c r="L3392" s="62">
        <v>3392</v>
      </c>
      <c r="M3392" s="62" t="b">
        <f t="shared" si="52"/>
        <v>1</v>
      </c>
      <c r="N3392" s="63"/>
    </row>
    <row r="3393" spans="1:14" x14ac:dyDescent="0.35">
      <c r="A3393" t="s">
        <v>3101</v>
      </c>
      <c r="B3393" t="s">
        <v>3125</v>
      </c>
      <c r="C3393" s="53"/>
      <c r="D3393" s="54"/>
      <c r="E3393" s="53"/>
      <c r="F3393" s="55"/>
      <c r="G3393" s="53"/>
      <c r="H3393" s="57"/>
      <c r="I3393" s="56"/>
      <c r="J3393" s="56"/>
      <c r="K3393" s="67"/>
      <c r="L3393" s="62">
        <v>3393</v>
      </c>
      <c r="M3393" s="62" t="b">
        <f t="shared" si="52"/>
        <v>1</v>
      </c>
      <c r="N3393" s="63"/>
    </row>
    <row r="3394" spans="1:14" x14ac:dyDescent="0.35">
      <c r="A3394" t="s">
        <v>3101</v>
      </c>
      <c r="B3394" t="s">
        <v>3126</v>
      </c>
      <c r="C3394" s="53"/>
      <c r="D3394" s="54"/>
      <c r="E3394" s="53"/>
      <c r="F3394" s="55"/>
      <c r="G3394" s="53"/>
      <c r="H3394" s="57"/>
      <c r="I3394" s="56"/>
      <c r="J3394" s="56"/>
      <c r="K3394" s="67"/>
      <c r="L3394" s="62">
        <v>3394</v>
      </c>
      <c r="M3394" s="62" t="b">
        <f t="shared" si="52"/>
        <v>1</v>
      </c>
      <c r="N3394" s="63"/>
    </row>
    <row r="3395" spans="1:14" x14ac:dyDescent="0.35">
      <c r="A3395" t="s">
        <v>3101</v>
      </c>
      <c r="B3395" t="s">
        <v>3127</v>
      </c>
      <c r="C3395" s="53"/>
      <c r="D3395" s="54"/>
      <c r="E3395" s="53"/>
      <c r="F3395" s="55"/>
      <c r="G3395" s="53"/>
      <c r="H3395" s="57"/>
      <c r="I3395" s="56"/>
      <c r="J3395" s="56"/>
      <c r="K3395" s="67"/>
      <c r="L3395" s="62">
        <v>3395</v>
      </c>
      <c r="M3395" s="62" t="b">
        <f t="shared" ref="M3395:M3458" si="53" xml:space="preserve"> IF(AND(TRUE), TRUE, FALSE)</f>
        <v>1</v>
      </c>
      <c r="N3395" s="63"/>
    </row>
    <row r="3396" spans="1:14" x14ac:dyDescent="0.35">
      <c r="A3396" t="s">
        <v>3101</v>
      </c>
      <c r="B3396" t="s">
        <v>3128</v>
      </c>
      <c r="C3396" s="53"/>
      <c r="D3396" s="54"/>
      <c r="E3396" s="53"/>
      <c r="F3396" s="55"/>
      <c r="G3396" s="53"/>
      <c r="H3396" s="57"/>
      <c r="I3396" s="56"/>
      <c r="J3396" s="56"/>
      <c r="K3396" s="67"/>
      <c r="L3396" s="62">
        <v>3396</v>
      </c>
      <c r="M3396" s="62" t="b">
        <f t="shared" si="53"/>
        <v>1</v>
      </c>
      <c r="N3396" s="63"/>
    </row>
    <row r="3397" spans="1:14" x14ac:dyDescent="0.35">
      <c r="A3397" t="s">
        <v>3101</v>
      </c>
      <c r="B3397" t="s">
        <v>3129</v>
      </c>
      <c r="C3397" s="53"/>
      <c r="D3397" s="54"/>
      <c r="E3397" s="53"/>
      <c r="F3397" s="55"/>
      <c r="G3397" s="53"/>
      <c r="H3397" s="57"/>
      <c r="I3397" s="56"/>
      <c r="J3397" s="56"/>
      <c r="K3397" s="67"/>
      <c r="L3397" s="62">
        <v>3397</v>
      </c>
      <c r="M3397" s="62" t="b">
        <f t="shared" si="53"/>
        <v>1</v>
      </c>
      <c r="N3397" s="63"/>
    </row>
    <row r="3398" spans="1:14" x14ac:dyDescent="0.35">
      <c r="A3398" t="s">
        <v>3101</v>
      </c>
      <c r="B3398" t="s">
        <v>3130</v>
      </c>
      <c r="C3398" s="53"/>
      <c r="D3398" s="54"/>
      <c r="E3398" s="53"/>
      <c r="F3398" s="55"/>
      <c r="G3398" s="53"/>
      <c r="H3398" s="57"/>
      <c r="I3398" s="56"/>
      <c r="J3398" s="56"/>
      <c r="K3398" s="67"/>
      <c r="L3398" s="62">
        <v>3398</v>
      </c>
      <c r="M3398" s="62" t="b">
        <f t="shared" si="53"/>
        <v>1</v>
      </c>
      <c r="N3398" s="63"/>
    </row>
    <row r="3399" spans="1:14" x14ac:dyDescent="0.35">
      <c r="A3399" t="s">
        <v>3101</v>
      </c>
      <c r="B3399" t="s">
        <v>3131</v>
      </c>
      <c r="C3399" s="53"/>
      <c r="D3399" s="54"/>
      <c r="E3399" s="53"/>
      <c r="F3399" s="55"/>
      <c r="G3399" s="53"/>
      <c r="H3399" s="57"/>
      <c r="I3399" s="56"/>
      <c r="J3399" s="56"/>
      <c r="K3399" s="67"/>
      <c r="L3399" s="62">
        <v>3399</v>
      </c>
      <c r="M3399" s="62" t="b">
        <f t="shared" si="53"/>
        <v>1</v>
      </c>
      <c r="N3399" s="63"/>
    </row>
    <row r="3400" spans="1:14" x14ac:dyDescent="0.35">
      <c r="A3400" t="s">
        <v>3101</v>
      </c>
      <c r="B3400" t="s">
        <v>3132</v>
      </c>
      <c r="C3400" s="53"/>
      <c r="D3400" s="54"/>
      <c r="E3400" s="53"/>
      <c r="F3400" s="55"/>
      <c r="G3400" s="53"/>
      <c r="H3400" s="57"/>
      <c r="I3400" s="56"/>
      <c r="J3400" s="56"/>
      <c r="K3400" s="67"/>
      <c r="L3400" s="62">
        <v>3400</v>
      </c>
      <c r="M3400" s="62" t="b">
        <f t="shared" si="53"/>
        <v>1</v>
      </c>
      <c r="N3400" s="63"/>
    </row>
    <row r="3401" spans="1:14" x14ac:dyDescent="0.35">
      <c r="A3401" t="s">
        <v>3101</v>
      </c>
      <c r="B3401" t="s">
        <v>3133</v>
      </c>
      <c r="C3401" s="53"/>
      <c r="D3401" s="54"/>
      <c r="E3401" s="53"/>
      <c r="F3401" s="55"/>
      <c r="G3401" s="53"/>
      <c r="H3401" s="57"/>
      <c r="I3401" s="56"/>
      <c r="J3401" s="56"/>
      <c r="K3401" s="67"/>
      <c r="L3401" s="62">
        <v>3401</v>
      </c>
      <c r="M3401" s="62" t="b">
        <f t="shared" si="53"/>
        <v>1</v>
      </c>
      <c r="N3401" s="63"/>
    </row>
    <row r="3402" spans="1:14" x14ac:dyDescent="0.35">
      <c r="A3402" t="s">
        <v>3101</v>
      </c>
      <c r="B3402" t="s">
        <v>3134</v>
      </c>
      <c r="C3402" s="53"/>
      <c r="D3402" s="54"/>
      <c r="E3402" s="53"/>
      <c r="F3402" s="55"/>
      <c r="G3402" s="53"/>
      <c r="H3402" s="57"/>
      <c r="I3402" s="56"/>
      <c r="J3402" s="56"/>
      <c r="K3402" s="67"/>
      <c r="L3402" s="62">
        <v>3402</v>
      </c>
      <c r="M3402" s="62" t="b">
        <f t="shared" si="53"/>
        <v>1</v>
      </c>
      <c r="N3402" s="63"/>
    </row>
    <row r="3403" spans="1:14" x14ac:dyDescent="0.35">
      <c r="A3403" t="s">
        <v>3101</v>
      </c>
      <c r="B3403" t="s">
        <v>3135</v>
      </c>
      <c r="C3403" s="53"/>
      <c r="D3403" s="54"/>
      <c r="E3403" s="53"/>
      <c r="F3403" s="55"/>
      <c r="G3403" s="53"/>
      <c r="H3403" s="57"/>
      <c r="I3403" s="56"/>
      <c r="J3403" s="56"/>
      <c r="K3403" s="67"/>
      <c r="L3403" s="62">
        <v>3403</v>
      </c>
      <c r="M3403" s="62" t="b">
        <f t="shared" si="53"/>
        <v>1</v>
      </c>
      <c r="N3403" s="63"/>
    </row>
    <row r="3404" spans="1:14" x14ac:dyDescent="0.35">
      <c r="A3404" t="s">
        <v>3101</v>
      </c>
      <c r="B3404" t="s">
        <v>3136</v>
      </c>
      <c r="C3404" s="53"/>
      <c r="D3404" s="54"/>
      <c r="E3404" s="53"/>
      <c r="F3404" s="55"/>
      <c r="G3404" s="53"/>
      <c r="H3404" s="57"/>
      <c r="I3404" s="56"/>
      <c r="J3404" s="56"/>
      <c r="K3404" s="67"/>
      <c r="L3404" s="62">
        <v>3404</v>
      </c>
      <c r="M3404" s="62" t="b">
        <f t="shared" si="53"/>
        <v>1</v>
      </c>
      <c r="N3404" s="63"/>
    </row>
    <row r="3405" spans="1:14" x14ac:dyDescent="0.35">
      <c r="A3405" t="s">
        <v>3101</v>
      </c>
      <c r="B3405" t="s">
        <v>3137</v>
      </c>
      <c r="C3405" s="53"/>
      <c r="D3405" s="54"/>
      <c r="E3405" s="53"/>
      <c r="F3405" s="55"/>
      <c r="G3405" s="53"/>
      <c r="H3405" s="57"/>
      <c r="I3405" s="56"/>
      <c r="J3405" s="56"/>
      <c r="K3405" s="67"/>
      <c r="L3405" s="62">
        <v>3405</v>
      </c>
      <c r="M3405" s="62" t="b">
        <f t="shared" si="53"/>
        <v>1</v>
      </c>
      <c r="N3405" s="63"/>
    </row>
    <row r="3406" spans="1:14" x14ac:dyDescent="0.35">
      <c r="A3406" t="s">
        <v>3101</v>
      </c>
      <c r="B3406" t="s">
        <v>3138</v>
      </c>
      <c r="C3406" s="53"/>
      <c r="D3406" s="54"/>
      <c r="E3406" s="53"/>
      <c r="F3406" s="55"/>
      <c r="G3406" s="53"/>
      <c r="H3406" s="57"/>
      <c r="I3406" s="56"/>
      <c r="J3406" s="56"/>
      <c r="K3406" s="67"/>
      <c r="L3406" s="62">
        <v>3406</v>
      </c>
      <c r="M3406" s="62" t="b">
        <f t="shared" si="53"/>
        <v>1</v>
      </c>
      <c r="N3406" s="63"/>
    </row>
    <row r="3407" spans="1:14" x14ac:dyDescent="0.35">
      <c r="A3407" t="s">
        <v>3101</v>
      </c>
      <c r="B3407" t="s">
        <v>3139</v>
      </c>
      <c r="C3407" s="53"/>
      <c r="D3407" s="54"/>
      <c r="E3407" s="53"/>
      <c r="F3407" s="55"/>
      <c r="G3407" s="53"/>
      <c r="H3407" s="57"/>
      <c r="I3407" s="56"/>
      <c r="J3407" s="56"/>
      <c r="K3407" s="67"/>
      <c r="L3407" s="62">
        <v>3407</v>
      </c>
      <c r="M3407" s="62" t="b">
        <f t="shared" si="53"/>
        <v>1</v>
      </c>
      <c r="N3407" s="63"/>
    </row>
    <row r="3408" spans="1:14" x14ac:dyDescent="0.35">
      <c r="A3408" t="s">
        <v>3101</v>
      </c>
      <c r="B3408" t="s">
        <v>3140</v>
      </c>
      <c r="C3408" s="53"/>
      <c r="D3408" s="54"/>
      <c r="E3408" s="53"/>
      <c r="F3408" s="55"/>
      <c r="G3408" s="53"/>
      <c r="H3408" s="57"/>
      <c r="I3408" s="56"/>
      <c r="J3408" s="56"/>
      <c r="K3408" s="67"/>
      <c r="L3408" s="62">
        <v>3408</v>
      </c>
      <c r="M3408" s="62" t="b">
        <f t="shared" si="53"/>
        <v>1</v>
      </c>
      <c r="N3408" s="63"/>
    </row>
    <row r="3409" spans="1:14" x14ac:dyDescent="0.35">
      <c r="A3409" t="s">
        <v>3101</v>
      </c>
      <c r="B3409" t="s">
        <v>3141</v>
      </c>
      <c r="C3409" s="53"/>
      <c r="D3409" s="54"/>
      <c r="E3409" s="53"/>
      <c r="F3409" s="55"/>
      <c r="G3409" s="53"/>
      <c r="H3409" s="57"/>
      <c r="I3409" s="56"/>
      <c r="J3409" s="56"/>
      <c r="K3409" s="67"/>
      <c r="L3409" s="62">
        <v>3409</v>
      </c>
      <c r="M3409" s="62" t="b">
        <f t="shared" si="53"/>
        <v>1</v>
      </c>
      <c r="N3409" s="63"/>
    </row>
    <row r="3410" spans="1:14" x14ac:dyDescent="0.35">
      <c r="A3410" t="s">
        <v>3101</v>
      </c>
      <c r="B3410" t="s">
        <v>3142</v>
      </c>
      <c r="C3410" s="53"/>
      <c r="D3410" s="54"/>
      <c r="E3410" s="53"/>
      <c r="F3410" s="55"/>
      <c r="G3410" s="53"/>
      <c r="H3410" s="57"/>
      <c r="I3410" s="56"/>
      <c r="J3410" s="56"/>
      <c r="K3410" s="67"/>
      <c r="L3410" s="62">
        <v>3410</v>
      </c>
      <c r="M3410" s="62" t="b">
        <f t="shared" si="53"/>
        <v>1</v>
      </c>
      <c r="N3410" s="63"/>
    </row>
    <row r="3411" spans="1:14" x14ac:dyDescent="0.35">
      <c r="A3411" t="s">
        <v>3101</v>
      </c>
      <c r="B3411" t="s">
        <v>3143</v>
      </c>
      <c r="C3411" s="53"/>
      <c r="D3411" s="54"/>
      <c r="E3411" s="53"/>
      <c r="F3411" s="55"/>
      <c r="G3411" s="53"/>
      <c r="H3411" s="57"/>
      <c r="I3411" s="56"/>
      <c r="J3411" s="56"/>
      <c r="K3411" s="67"/>
      <c r="L3411" s="62">
        <v>3411</v>
      </c>
      <c r="M3411" s="62" t="b">
        <f t="shared" si="53"/>
        <v>1</v>
      </c>
      <c r="N3411" s="63"/>
    </row>
    <row r="3412" spans="1:14" x14ac:dyDescent="0.35">
      <c r="A3412" t="s">
        <v>3101</v>
      </c>
      <c r="B3412" t="s">
        <v>3144</v>
      </c>
      <c r="C3412" s="53"/>
      <c r="D3412" s="54"/>
      <c r="E3412" s="53"/>
      <c r="F3412" s="55"/>
      <c r="G3412" s="53"/>
      <c r="H3412" s="57"/>
      <c r="I3412" s="56"/>
      <c r="J3412" s="56"/>
      <c r="K3412" s="67"/>
      <c r="L3412" s="62">
        <v>3412</v>
      </c>
      <c r="M3412" s="62" t="b">
        <f t="shared" si="53"/>
        <v>1</v>
      </c>
      <c r="N3412" s="63"/>
    </row>
    <row r="3413" spans="1:14" x14ac:dyDescent="0.35">
      <c r="A3413" t="s">
        <v>3101</v>
      </c>
      <c r="B3413" t="s">
        <v>3145</v>
      </c>
      <c r="C3413" s="53"/>
      <c r="D3413" s="54"/>
      <c r="E3413" s="53"/>
      <c r="F3413" s="55"/>
      <c r="G3413" s="53"/>
      <c r="H3413" s="57"/>
      <c r="I3413" s="56"/>
      <c r="J3413" s="56"/>
      <c r="K3413" s="67"/>
      <c r="L3413" s="62">
        <v>3413</v>
      </c>
      <c r="M3413" s="62" t="b">
        <f t="shared" si="53"/>
        <v>1</v>
      </c>
      <c r="N3413" s="63"/>
    </row>
    <row r="3414" spans="1:14" x14ac:dyDescent="0.35">
      <c r="A3414" t="s">
        <v>3101</v>
      </c>
      <c r="B3414" t="s">
        <v>3146</v>
      </c>
      <c r="C3414" s="53"/>
      <c r="D3414" s="54"/>
      <c r="E3414" s="53"/>
      <c r="F3414" s="55"/>
      <c r="G3414" s="53"/>
      <c r="H3414" s="57"/>
      <c r="I3414" s="56"/>
      <c r="J3414" s="56"/>
      <c r="K3414" s="67"/>
      <c r="L3414" s="62">
        <v>3414</v>
      </c>
      <c r="M3414" s="62" t="b">
        <f t="shared" si="53"/>
        <v>1</v>
      </c>
      <c r="N3414" s="63"/>
    </row>
    <row r="3415" spans="1:14" x14ac:dyDescent="0.35">
      <c r="A3415" t="s">
        <v>3101</v>
      </c>
      <c r="B3415" t="s">
        <v>3147</v>
      </c>
      <c r="C3415" s="53"/>
      <c r="D3415" s="54"/>
      <c r="E3415" s="53"/>
      <c r="F3415" s="55"/>
      <c r="G3415" s="53"/>
      <c r="H3415" s="57"/>
      <c r="I3415" s="56"/>
      <c r="J3415" s="56"/>
      <c r="K3415" s="67"/>
      <c r="L3415" s="62">
        <v>3415</v>
      </c>
      <c r="M3415" s="62" t="b">
        <f t="shared" si="53"/>
        <v>1</v>
      </c>
      <c r="N3415" s="63"/>
    </row>
    <row r="3416" spans="1:14" x14ac:dyDescent="0.35">
      <c r="A3416" t="s">
        <v>3101</v>
      </c>
      <c r="B3416" t="s">
        <v>3148</v>
      </c>
      <c r="C3416" s="53"/>
      <c r="D3416" s="54"/>
      <c r="E3416" s="53"/>
      <c r="F3416" s="55"/>
      <c r="G3416" s="53"/>
      <c r="H3416" s="57"/>
      <c r="I3416" s="56"/>
      <c r="J3416" s="56"/>
      <c r="K3416" s="67"/>
      <c r="L3416" s="62">
        <v>3416</v>
      </c>
      <c r="M3416" s="62" t="b">
        <f t="shared" si="53"/>
        <v>1</v>
      </c>
      <c r="N3416" s="63"/>
    </row>
    <row r="3417" spans="1:14" x14ac:dyDescent="0.35">
      <c r="A3417" t="s">
        <v>3101</v>
      </c>
      <c r="B3417" t="s">
        <v>3149</v>
      </c>
      <c r="C3417" s="53"/>
      <c r="D3417" s="54"/>
      <c r="E3417" s="53"/>
      <c r="F3417" s="55"/>
      <c r="G3417" s="53"/>
      <c r="H3417" s="57"/>
      <c r="I3417" s="56"/>
      <c r="J3417" s="56"/>
      <c r="K3417" s="67"/>
      <c r="L3417" s="62">
        <v>3417</v>
      </c>
      <c r="M3417" s="62" t="b">
        <f t="shared" si="53"/>
        <v>1</v>
      </c>
      <c r="N3417" s="63"/>
    </row>
    <row r="3418" spans="1:14" x14ac:dyDescent="0.35">
      <c r="A3418" t="s">
        <v>3101</v>
      </c>
      <c r="B3418" t="s">
        <v>3150</v>
      </c>
      <c r="C3418" s="53"/>
      <c r="D3418" s="54"/>
      <c r="E3418" s="53"/>
      <c r="F3418" s="55"/>
      <c r="G3418" s="53"/>
      <c r="H3418" s="57"/>
      <c r="I3418" s="56"/>
      <c r="J3418" s="56"/>
      <c r="K3418" s="67"/>
      <c r="L3418" s="62">
        <v>3418</v>
      </c>
      <c r="M3418" s="62" t="b">
        <f t="shared" si="53"/>
        <v>1</v>
      </c>
      <c r="N3418" s="63"/>
    </row>
    <row r="3419" spans="1:14" x14ac:dyDescent="0.35">
      <c r="A3419" t="s">
        <v>3101</v>
      </c>
      <c r="B3419" t="s">
        <v>3151</v>
      </c>
      <c r="C3419" s="53"/>
      <c r="D3419" s="54"/>
      <c r="E3419" s="53"/>
      <c r="F3419" s="55"/>
      <c r="G3419" s="53"/>
      <c r="H3419" s="57"/>
      <c r="I3419" s="56"/>
      <c r="J3419" s="56"/>
      <c r="K3419" s="67"/>
      <c r="L3419" s="62">
        <v>3419</v>
      </c>
      <c r="M3419" s="62" t="b">
        <f t="shared" si="53"/>
        <v>1</v>
      </c>
      <c r="N3419" s="63"/>
    </row>
    <row r="3420" spans="1:14" x14ac:dyDescent="0.35">
      <c r="A3420" t="s">
        <v>3152</v>
      </c>
      <c r="B3420" t="s">
        <v>588</v>
      </c>
      <c r="C3420" s="53"/>
      <c r="D3420" s="54"/>
      <c r="E3420" s="53"/>
      <c r="F3420" s="55"/>
      <c r="G3420" s="53"/>
      <c r="H3420" s="57"/>
      <c r="I3420" s="56"/>
      <c r="J3420" s="56"/>
      <c r="K3420" s="67"/>
      <c r="L3420" s="62">
        <v>3420</v>
      </c>
      <c r="M3420" s="62" t="b">
        <f t="shared" si="53"/>
        <v>1</v>
      </c>
      <c r="N3420" s="63"/>
    </row>
    <row r="3421" spans="1:14" x14ac:dyDescent="0.35">
      <c r="A3421" t="s">
        <v>3152</v>
      </c>
      <c r="B3421" t="s">
        <v>587</v>
      </c>
      <c r="C3421" s="53"/>
      <c r="D3421" s="54"/>
      <c r="E3421" s="53"/>
      <c r="F3421" s="55"/>
      <c r="G3421" s="53"/>
      <c r="H3421" s="57"/>
      <c r="I3421" s="56"/>
      <c r="J3421" s="56"/>
      <c r="K3421" s="67"/>
      <c r="L3421" s="62">
        <v>3421</v>
      </c>
      <c r="M3421" s="62" t="b">
        <f t="shared" si="53"/>
        <v>1</v>
      </c>
      <c r="N3421" s="63"/>
    </row>
    <row r="3422" spans="1:14" x14ac:dyDescent="0.35">
      <c r="A3422" t="s">
        <v>3152</v>
      </c>
      <c r="B3422" t="s">
        <v>3153</v>
      </c>
      <c r="C3422" s="53"/>
      <c r="D3422" s="54"/>
      <c r="E3422" s="53"/>
      <c r="F3422" s="55"/>
      <c r="G3422" s="53"/>
      <c r="H3422" s="57"/>
      <c r="I3422" s="56"/>
      <c r="J3422" s="56"/>
      <c r="K3422" s="67"/>
      <c r="L3422" s="62">
        <v>3422</v>
      </c>
      <c r="M3422" s="62" t="b">
        <f t="shared" si="53"/>
        <v>1</v>
      </c>
      <c r="N3422" s="63"/>
    </row>
    <row r="3423" spans="1:14" x14ac:dyDescent="0.35">
      <c r="A3423" t="s">
        <v>2198</v>
      </c>
      <c r="B3423" t="s">
        <v>3154</v>
      </c>
      <c r="C3423" s="53"/>
      <c r="D3423" s="54"/>
      <c r="E3423" s="53"/>
      <c r="F3423" s="55"/>
      <c r="G3423" s="53"/>
      <c r="H3423" s="57"/>
      <c r="I3423" s="56"/>
      <c r="J3423" s="56"/>
      <c r="K3423" s="67"/>
      <c r="L3423" s="62">
        <v>3423</v>
      </c>
      <c r="M3423" s="62" t="b">
        <f t="shared" si="53"/>
        <v>1</v>
      </c>
      <c r="N3423" s="63"/>
    </row>
    <row r="3424" spans="1:14" x14ac:dyDescent="0.35">
      <c r="A3424" t="s">
        <v>2198</v>
      </c>
      <c r="B3424" t="s">
        <v>3155</v>
      </c>
      <c r="C3424" s="53"/>
      <c r="D3424" s="54"/>
      <c r="E3424" s="53"/>
      <c r="F3424" s="55"/>
      <c r="G3424" s="53"/>
      <c r="H3424" s="57"/>
      <c r="I3424" s="56"/>
      <c r="J3424" s="56"/>
      <c r="K3424" s="67"/>
      <c r="L3424" s="62">
        <v>3424</v>
      </c>
      <c r="M3424" s="62" t="b">
        <f t="shared" si="53"/>
        <v>1</v>
      </c>
      <c r="N3424" s="63"/>
    </row>
    <row r="3425" spans="1:14" x14ac:dyDescent="0.35">
      <c r="A3425" t="s">
        <v>3152</v>
      </c>
      <c r="B3425" t="s">
        <v>3156</v>
      </c>
      <c r="C3425" s="53"/>
      <c r="D3425" s="54"/>
      <c r="E3425" s="53"/>
      <c r="F3425" s="55"/>
      <c r="G3425" s="53"/>
      <c r="H3425" s="57"/>
      <c r="I3425" s="56"/>
      <c r="J3425" s="56"/>
      <c r="K3425" s="67"/>
      <c r="L3425" s="62">
        <v>3425</v>
      </c>
      <c r="M3425" s="62" t="b">
        <f t="shared" si="53"/>
        <v>1</v>
      </c>
      <c r="N3425" s="63"/>
    </row>
    <row r="3426" spans="1:14" x14ac:dyDescent="0.35">
      <c r="A3426" t="s">
        <v>333</v>
      </c>
      <c r="B3426" t="s">
        <v>334</v>
      </c>
      <c r="C3426" s="53"/>
      <c r="D3426" s="54"/>
      <c r="E3426" s="53"/>
      <c r="F3426" s="55"/>
      <c r="G3426" s="53"/>
      <c r="H3426" s="57"/>
      <c r="I3426" s="56"/>
      <c r="J3426" s="56"/>
      <c r="K3426" s="67"/>
      <c r="L3426" s="62">
        <v>3426</v>
      </c>
      <c r="M3426" s="62" t="b">
        <f t="shared" si="53"/>
        <v>1</v>
      </c>
      <c r="N3426" s="63"/>
    </row>
    <row r="3427" spans="1:14" x14ac:dyDescent="0.35">
      <c r="A3427" t="s">
        <v>3157</v>
      </c>
      <c r="B3427" t="s">
        <v>259</v>
      </c>
      <c r="C3427" s="53"/>
      <c r="D3427" s="54"/>
      <c r="E3427" s="53"/>
      <c r="F3427" s="55"/>
      <c r="G3427" s="53"/>
      <c r="H3427" s="57"/>
      <c r="I3427" s="56"/>
      <c r="J3427" s="56"/>
      <c r="K3427" s="67"/>
      <c r="L3427" s="62">
        <v>3427</v>
      </c>
      <c r="M3427" s="62" t="b">
        <f t="shared" si="53"/>
        <v>1</v>
      </c>
      <c r="N3427" s="63"/>
    </row>
    <row r="3428" spans="1:14" x14ac:dyDescent="0.35">
      <c r="A3428" t="s">
        <v>3158</v>
      </c>
      <c r="B3428" t="s">
        <v>304</v>
      </c>
      <c r="C3428" s="53"/>
      <c r="D3428" s="54"/>
      <c r="E3428" s="53"/>
      <c r="F3428" s="55"/>
      <c r="G3428" s="53"/>
      <c r="H3428" s="57"/>
      <c r="I3428" s="56"/>
      <c r="J3428" s="56"/>
      <c r="K3428" s="67"/>
      <c r="L3428" s="62">
        <v>3428</v>
      </c>
      <c r="M3428" s="62" t="b">
        <f t="shared" si="53"/>
        <v>1</v>
      </c>
      <c r="N3428" s="63"/>
    </row>
    <row r="3429" spans="1:14" x14ac:dyDescent="0.35">
      <c r="A3429" t="s">
        <v>3159</v>
      </c>
      <c r="B3429" t="s">
        <v>3160</v>
      </c>
      <c r="C3429" s="53"/>
      <c r="D3429" s="54"/>
      <c r="E3429" s="53"/>
      <c r="F3429" s="55"/>
      <c r="G3429" s="53"/>
      <c r="H3429" s="57"/>
      <c r="I3429" s="56"/>
      <c r="J3429" s="56"/>
      <c r="K3429" s="67"/>
      <c r="L3429" s="62">
        <v>3429</v>
      </c>
      <c r="M3429" s="62" t="b">
        <f t="shared" si="53"/>
        <v>1</v>
      </c>
      <c r="N3429" s="63"/>
    </row>
    <row r="3430" spans="1:14" x14ac:dyDescent="0.35">
      <c r="A3430" t="s">
        <v>3161</v>
      </c>
      <c r="B3430" t="s">
        <v>3162</v>
      </c>
      <c r="C3430" s="53"/>
      <c r="D3430" s="54"/>
      <c r="E3430" s="53"/>
      <c r="F3430" s="55"/>
      <c r="G3430" s="53"/>
      <c r="H3430" s="57"/>
      <c r="I3430" s="56"/>
      <c r="J3430" s="56"/>
      <c r="K3430" s="67"/>
      <c r="L3430" s="62">
        <v>3430</v>
      </c>
      <c r="M3430" s="62" t="b">
        <f t="shared" si="53"/>
        <v>1</v>
      </c>
      <c r="N3430" s="63"/>
    </row>
    <row r="3431" spans="1:14" x14ac:dyDescent="0.35">
      <c r="A3431" t="s">
        <v>3163</v>
      </c>
      <c r="B3431" t="s">
        <v>749</v>
      </c>
      <c r="C3431" s="53"/>
      <c r="D3431" s="54"/>
      <c r="E3431" s="53"/>
      <c r="F3431" s="55"/>
      <c r="G3431" s="53"/>
      <c r="H3431" s="57"/>
      <c r="I3431" s="56"/>
      <c r="J3431" s="56"/>
      <c r="K3431" s="67"/>
      <c r="L3431" s="62">
        <v>3431</v>
      </c>
      <c r="M3431" s="62" t="b">
        <f t="shared" si="53"/>
        <v>1</v>
      </c>
      <c r="N3431" s="63"/>
    </row>
    <row r="3432" spans="1:14" x14ac:dyDescent="0.35">
      <c r="A3432" t="s">
        <v>3164</v>
      </c>
      <c r="B3432" t="s">
        <v>3165</v>
      </c>
      <c r="C3432" s="53"/>
      <c r="D3432" s="54"/>
      <c r="E3432" s="53"/>
      <c r="F3432" s="55"/>
      <c r="G3432" s="53"/>
      <c r="H3432" s="57"/>
      <c r="I3432" s="56"/>
      <c r="J3432" s="56"/>
      <c r="K3432" s="67"/>
      <c r="L3432" s="62">
        <v>3432</v>
      </c>
      <c r="M3432" s="62" t="b">
        <f t="shared" si="53"/>
        <v>1</v>
      </c>
      <c r="N3432" s="63"/>
    </row>
    <row r="3433" spans="1:14" x14ac:dyDescent="0.35">
      <c r="A3433" t="s">
        <v>3164</v>
      </c>
      <c r="B3433" t="s">
        <v>3166</v>
      </c>
      <c r="C3433" s="53"/>
      <c r="D3433" s="54"/>
      <c r="E3433" s="53"/>
      <c r="F3433" s="55"/>
      <c r="G3433" s="53"/>
      <c r="H3433" s="57"/>
      <c r="I3433" s="56"/>
      <c r="J3433" s="56"/>
      <c r="K3433" s="67"/>
      <c r="L3433" s="62">
        <v>3433</v>
      </c>
      <c r="M3433" s="62" t="b">
        <f t="shared" si="53"/>
        <v>1</v>
      </c>
      <c r="N3433" s="63"/>
    </row>
    <row r="3434" spans="1:14" x14ac:dyDescent="0.35">
      <c r="A3434" t="s">
        <v>3164</v>
      </c>
      <c r="B3434" t="s">
        <v>3167</v>
      </c>
      <c r="C3434" s="53"/>
      <c r="D3434" s="54"/>
      <c r="E3434" s="53"/>
      <c r="F3434" s="55"/>
      <c r="G3434" s="53"/>
      <c r="H3434" s="57"/>
      <c r="I3434" s="56"/>
      <c r="J3434" s="56"/>
      <c r="K3434" s="67"/>
      <c r="L3434" s="62">
        <v>3434</v>
      </c>
      <c r="M3434" s="62" t="b">
        <f t="shared" si="53"/>
        <v>1</v>
      </c>
      <c r="N3434" s="63"/>
    </row>
    <row r="3435" spans="1:14" x14ac:dyDescent="0.35">
      <c r="A3435" t="s">
        <v>309</v>
      </c>
      <c r="B3435" t="s">
        <v>765</v>
      </c>
      <c r="C3435" s="53"/>
      <c r="D3435" s="54"/>
      <c r="E3435" s="53"/>
      <c r="F3435" s="55"/>
      <c r="G3435" s="53"/>
      <c r="H3435" s="57"/>
      <c r="I3435" s="56"/>
      <c r="J3435" s="56"/>
      <c r="K3435" s="67"/>
      <c r="L3435" s="62">
        <v>3435</v>
      </c>
      <c r="M3435" s="62" t="b">
        <f t="shared" si="53"/>
        <v>1</v>
      </c>
      <c r="N3435" s="63"/>
    </row>
    <row r="3436" spans="1:14" x14ac:dyDescent="0.35">
      <c r="A3436" t="s">
        <v>309</v>
      </c>
      <c r="B3436" t="s">
        <v>977</v>
      </c>
      <c r="C3436" s="53"/>
      <c r="D3436" s="54"/>
      <c r="E3436" s="53"/>
      <c r="F3436" s="55"/>
      <c r="G3436" s="53"/>
      <c r="H3436" s="57"/>
      <c r="I3436" s="56"/>
      <c r="J3436" s="56"/>
      <c r="K3436" s="67"/>
      <c r="L3436" s="62">
        <v>3436</v>
      </c>
      <c r="M3436" s="62" t="b">
        <f t="shared" si="53"/>
        <v>1</v>
      </c>
      <c r="N3436" s="63"/>
    </row>
    <row r="3437" spans="1:14" x14ac:dyDescent="0.35">
      <c r="A3437" t="s">
        <v>3168</v>
      </c>
      <c r="B3437" t="s">
        <v>3169</v>
      </c>
      <c r="C3437" s="53"/>
      <c r="D3437" s="54"/>
      <c r="E3437" s="53"/>
      <c r="F3437" s="55"/>
      <c r="G3437" s="53"/>
      <c r="H3437" s="57"/>
      <c r="I3437" s="56"/>
      <c r="J3437" s="56"/>
      <c r="K3437" s="67"/>
      <c r="L3437" s="62">
        <v>3437</v>
      </c>
      <c r="M3437" s="62" t="b">
        <f t="shared" si="53"/>
        <v>1</v>
      </c>
      <c r="N3437" s="63"/>
    </row>
    <row r="3438" spans="1:14" x14ac:dyDescent="0.35">
      <c r="A3438" t="s">
        <v>3168</v>
      </c>
      <c r="B3438" t="s">
        <v>1283</v>
      </c>
      <c r="C3438" s="53"/>
      <c r="D3438" s="54"/>
      <c r="E3438" s="53"/>
      <c r="F3438" s="55"/>
      <c r="G3438" s="53"/>
      <c r="H3438" s="57"/>
      <c r="I3438" s="56"/>
      <c r="J3438" s="56"/>
      <c r="K3438" s="67"/>
      <c r="L3438" s="62">
        <v>3438</v>
      </c>
      <c r="M3438" s="62" t="b">
        <f t="shared" si="53"/>
        <v>1</v>
      </c>
      <c r="N3438" s="63"/>
    </row>
    <row r="3439" spans="1:14" x14ac:dyDescent="0.35">
      <c r="A3439" t="s">
        <v>1651</v>
      </c>
      <c r="B3439" t="s">
        <v>2965</v>
      </c>
      <c r="C3439" s="53"/>
      <c r="D3439" s="54"/>
      <c r="E3439" s="53"/>
      <c r="F3439" s="55"/>
      <c r="G3439" s="53"/>
      <c r="H3439" s="57"/>
      <c r="I3439" s="56"/>
      <c r="J3439" s="56"/>
      <c r="K3439" s="67"/>
      <c r="L3439" s="62">
        <v>3439</v>
      </c>
      <c r="M3439" s="62" t="b">
        <f t="shared" si="53"/>
        <v>1</v>
      </c>
      <c r="N3439" s="63"/>
    </row>
    <row r="3440" spans="1:14" x14ac:dyDescent="0.35">
      <c r="A3440" t="s">
        <v>1651</v>
      </c>
      <c r="B3440" t="s">
        <v>3170</v>
      </c>
      <c r="C3440" s="53"/>
      <c r="D3440" s="54"/>
      <c r="E3440" s="53"/>
      <c r="F3440" s="55"/>
      <c r="G3440" s="53"/>
      <c r="H3440" s="57"/>
      <c r="I3440" s="56"/>
      <c r="J3440" s="56"/>
      <c r="K3440" s="67"/>
      <c r="L3440" s="62">
        <v>3440</v>
      </c>
      <c r="M3440" s="62" t="b">
        <f t="shared" si="53"/>
        <v>1</v>
      </c>
      <c r="N3440" s="63"/>
    </row>
    <row r="3441" spans="1:14" x14ac:dyDescent="0.35">
      <c r="A3441" t="s">
        <v>1651</v>
      </c>
      <c r="B3441" t="s">
        <v>2864</v>
      </c>
      <c r="C3441" s="53"/>
      <c r="D3441" s="54"/>
      <c r="E3441" s="53"/>
      <c r="F3441" s="55"/>
      <c r="G3441" s="53"/>
      <c r="H3441" s="57"/>
      <c r="I3441" s="56"/>
      <c r="J3441" s="56"/>
      <c r="K3441" s="67"/>
      <c r="L3441" s="62">
        <v>3441</v>
      </c>
      <c r="M3441" s="62" t="b">
        <f t="shared" si="53"/>
        <v>1</v>
      </c>
      <c r="N3441" s="63"/>
    </row>
    <row r="3442" spans="1:14" x14ac:dyDescent="0.35">
      <c r="A3442" t="s">
        <v>1651</v>
      </c>
      <c r="B3442" t="s">
        <v>1073</v>
      </c>
      <c r="C3442" s="53"/>
      <c r="D3442" s="54"/>
      <c r="E3442" s="53"/>
      <c r="F3442" s="55"/>
      <c r="G3442" s="53"/>
      <c r="H3442" s="57"/>
      <c r="I3442" s="56"/>
      <c r="J3442" s="56"/>
      <c r="K3442" s="67"/>
      <c r="L3442" s="62">
        <v>3442</v>
      </c>
      <c r="M3442" s="62" t="b">
        <f t="shared" si="53"/>
        <v>1</v>
      </c>
      <c r="N3442" s="63"/>
    </row>
    <row r="3443" spans="1:14" x14ac:dyDescent="0.35">
      <c r="A3443" t="s">
        <v>3171</v>
      </c>
      <c r="B3443" t="s">
        <v>3172</v>
      </c>
      <c r="C3443" s="53"/>
      <c r="D3443" s="54"/>
      <c r="E3443" s="53"/>
      <c r="F3443" s="55"/>
      <c r="G3443" s="53"/>
      <c r="H3443" s="57"/>
      <c r="I3443" s="56"/>
      <c r="J3443" s="56"/>
      <c r="K3443" s="67"/>
      <c r="L3443" s="62">
        <v>3443</v>
      </c>
      <c r="M3443" s="62" t="b">
        <f t="shared" si="53"/>
        <v>1</v>
      </c>
      <c r="N3443" s="63"/>
    </row>
    <row r="3444" spans="1:14" x14ac:dyDescent="0.35">
      <c r="A3444" t="s">
        <v>3173</v>
      </c>
      <c r="B3444" t="s">
        <v>3174</v>
      </c>
      <c r="C3444" s="53"/>
      <c r="D3444" s="54"/>
      <c r="E3444" s="53"/>
      <c r="F3444" s="55"/>
      <c r="G3444" s="53"/>
      <c r="H3444" s="57"/>
      <c r="I3444" s="56"/>
      <c r="J3444" s="56"/>
      <c r="K3444" s="67"/>
      <c r="L3444" s="62">
        <v>3444</v>
      </c>
      <c r="M3444" s="62" t="b">
        <f t="shared" si="53"/>
        <v>1</v>
      </c>
      <c r="N3444" s="63"/>
    </row>
    <row r="3445" spans="1:14" x14ac:dyDescent="0.35">
      <c r="A3445" t="s">
        <v>309</v>
      </c>
      <c r="B3445" t="s">
        <v>977</v>
      </c>
      <c r="C3445" s="53"/>
      <c r="D3445" s="54"/>
      <c r="E3445" s="53"/>
      <c r="F3445" s="55"/>
      <c r="G3445" s="53"/>
      <c r="H3445" s="57"/>
      <c r="I3445" s="56"/>
      <c r="J3445" s="56"/>
      <c r="K3445" s="67"/>
      <c r="L3445" s="62">
        <v>3445</v>
      </c>
      <c r="M3445" s="62" t="b">
        <f t="shared" si="53"/>
        <v>1</v>
      </c>
      <c r="N3445" s="63"/>
    </row>
    <row r="3446" spans="1:14" x14ac:dyDescent="0.35">
      <c r="A3446" t="s">
        <v>3175</v>
      </c>
      <c r="B3446" t="s">
        <v>3176</v>
      </c>
      <c r="C3446" s="53"/>
      <c r="D3446" s="54"/>
      <c r="E3446" s="53"/>
      <c r="F3446" s="55"/>
      <c r="G3446" s="53"/>
      <c r="H3446" s="57"/>
      <c r="I3446" s="56"/>
      <c r="J3446" s="56"/>
      <c r="K3446" s="67"/>
      <c r="L3446" s="62">
        <v>3446</v>
      </c>
      <c r="M3446" s="62" t="b">
        <f t="shared" si="53"/>
        <v>1</v>
      </c>
      <c r="N3446" s="63"/>
    </row>
    <row r="3447" spans="1:14" x14ac:dyDescent="0.35">
      <c r="A3447" t="s">
        <v>2192</v>
      </c>
      <c r="B3447" t="s">
        <v>3177</v>
      </c>
      <c r="C3447" s="53"/>
      <c r="D3447" s="54"/>
      <c r="E3447" s="53"/>
      <c r="F3447" s="55"/>
      <c r="G3447" s="53"/>
      <c r="H3447" s="57"/>
      <c r="I3447" s="56"/>
      <c r="J3447" s="56"/>
      <c r="K3447" s="67"/>
      <c r="L3447" s="62">
        <v>3447</v>
      </c>
      <c r="M3447" s="62" t="b">
        <f t="shared" si="53"/>
        <v>1</v>
      </c>
      <c r="N3447" s="63"/>
    </row>
    <row r="3448" spans="1:14" x14ac:dyDescent="0.35">
      <c r="A3448" t="s">
        <v>2192</v>
      </c>
      <c r="B3448" t="s">
        <v>1720</v>
      </c>
      <c r="C3448" s="53"/>
      <c r="D3448" s="54"/>
      <c r="E3448" s="53"/>
      <c r="F3448" s="55"/>
      <c r="G3448" s="53"/>
      <c r="H3448" s="57"/>
      <c r="I3448" s="56"/>
      <c r="J3448" s="56"/>
      <c r="K3448" s="67"/>
      <c r="L3448" s="62">
        <v>3448</v>
      </c>
      <c r="M3448" s="62" t="b">
        <f t="shared" si="53"/>
        <v>1</v>
      </c>
      <c r="N3448" s="63"/>
    </row>
    <row r="3449" spans="1:14" x14ac:dyDescent="0.35">
      <c r="A3449" t="s">
        <v>2192</v>
      </c>
      <c r="B3449" t="s">
        <v>198</v>
      </c>
      <c r="C3449" s="53"/>
      <c r="D3449" s="54"/>
      <c r="E3449" s="53"/>
      <c r="F3449" s="55"/>
      <c r="G3449" s="53"/>
      <c r="H3449" s="57"/>
      <c r="I3449" s="56"/>
      <c r="J3449" s="56"/>
      <c r="K3449" s="67"/>
      <c r="L3449" s="62">
        <v>3449</v>
      </c>
      <c r="M3449" s="62" t="b">
        <f t="shared" si="53"/>
        <v>1</v>
      </c>
      <c r="N3449" s="63"/>
    </row>
    <row r="3450" spans="1:14" x14ac:dyDescent="0.35">
      <c r="A3450" t="s">
        <v>3178</v>
      </c>
      <c r="B3450" t="s">
        <v>259</v>
      </c>
      <c r="C3450" s="53"/>
      <c r="D3450" s="54"/>
      <c r="E3450" s="53"/>
      <c r="F3450" s="55"/>
      <c r="G3450" s="53"/>
      <c r="H3450" s="57"/>
      <c r="I3450" s="56"/>
      <c r="J3450" s="56"/>
      <c r="K3450" s="67"/>
      <c r="L3450" s="62">
        <v>3450</v>
      </c>
      <c r="M3450" s="62" t="b">
        <f t="shared" si="53"/>
        <v>1</v>
      </c>
      <c r="N3450" s="63"/>
    </row>
    <row r="3451" spans="1:14" x14ac:dyDescent="0.35">
      <c r="A3451" t="s">
        <v>3178</v>
      </c>
      <c r="B3451" t="s">
        <v>210</v>
      </c>
      <c r="C3451" s="53"/>
      <c r="D3451" s="54"/>
      <c r="E3451" s="53"/>
      <c r="F3451" s="55"/>
      <c r="G3451" s="53"/>
      <c r="H3451" s="57"/>
      <c r="I3451" s="56"/>
      <c r="J3451" s="56"/>
      <c r="K3451" s="67"/>
      <c r="L3451" s="62">
        <v>3451</v>
      </c>
      <c r="M3451" s="62" t="b">
        <f t="shared" si="53"/>
        <v>1</v>
      </c>
      <c r="N3451" s="63"/>
    </row>
    <row r="3452" spans="1:14" x14ac:dyDescent="0.35">
      <c r="A3452" t="s">
        <v>3179</v>
      </c>
      <c r="B3452" t="s">
        <v>527</v>
      </c>
      <c r="C3452" s="53"/>
      <c r="D3452" s="54"/>
      <c r="E3452" s="53"/>
      <c r="F3452" s="55"/>
      <c r="G3452" s="53"/>
      <c r="H3452" s="57"/>
      <c r="I3452" s="56"/>
      <c r="J3452" s="56"/>
      <c r="K3452" s="67"/>
      <c r="L3452" s="62">
        <v>3452</v>
      </c>
      <c r="M3452" s="62" t="b">
        <f t="shared" si="53"/>
        <v>1</v>
      </c>
      <c r="N3452" s="63"/>
    </row>
    <row r="3453" spans="1:14" x14ac:dyDescent="0.35">
      <c r="A3453" t="s">
        <v>3179</v>
      </c>
      <c r="B3453" t="s">
        <v>2039</v>
      </c>
      <c r="C3453" s="53"/>
      <c r="D3453" s="54"/>
      <c r="E3453" s="53"/>
      <c r="F3453" s="55"/>
      <c r="G3453" s="53"/>
      <c r="H3453" s="57"/>
      <c r="I3453" s="56"/>
      <c r="J3453" s="56"/>
      <c r="K3453" s="67"/>
      <c r="L3453" s="62">
        <v>3453</v>
      </c>
      <c r="M3453" s="62" t="b">
        <f t="shared" si="53"/>
        <v>1</v>
      </c>
      <c r="N3453" s="63"/>
    </row>
    <row r="3454" spans="1:14" x14ac:dyDescent="0.35">
      <c r="A3454" t="s">
        <v>3179</v>
      </c>
      <c r="B3454" t="s">
        <v>3180</v>
      </c>
      <c r="C3454" s="53"/>
      <c r="D3454" s="54"/>
      <c r="E3454" s="53"/>
      <c r="F3454" s="55"/>
      <c r="G3454" s="53"/>
      <c r="H3454" s="57"/>
      <c r="I3454" s="56"/>
      <c r="J3454" s="56"/>
      <c r="K3454" s="67"/>
      <c r="L3454" s="62">
        <v>3454</v>
      </c>
      <c r="M3454" s="62" t="b">
        <f t="shared" si="53"/>
        <v>1</v>
      </c>
      <c r="N3454" s="63"/>
    </row>
    <row r="3455" spans="1:14" x14ac:dyDescent="0.35">
      <c r="A3455" t="s">
        <v>3181</v>
      </c>
      <c r="B3455" t="s">
        <v>3182</v>
      </c>
      <c r="C3455" s="53"/>
      <c r="D3455" s="54"/>
      <c r="E3455" s="53"/>
      <c r="F3455" s="55"/>
      <c r="G3455" s="53"/>
      <c r="H3455" s="57"/>
      <c r="I3455" s="56"/>
      <c r="J3455" s="56"/>
      <c r="K3455" s="67"/>
      <c r="L3455" s="62">
        <v>3455</v>
      </c>
      <c r="M3455" s="62" t="b">
        <f t="shared" si="53"/>
        <v>1</v>
      </c>
      <c r="N3455" s="63"/>
    </row>
    <row r="3456" spans="1:14" x14ac:dyDescent="0.35">
      <c r="A3456" t="s">
        <v>675</v>
      </c>
      <c r="B3456" t="s">
        <v>3183</v>
      </c>
      <c r="C3456" s="53"/>
      <c r="D3456" s="54"/>
      <c r="E3456" s="53"/>
      <c r="F3456" s="55"/>
      <c r="G3456" s="53"/>
      <c r="H3456" s="57"/>
      <c r="I3456" s="56"/>
      <c r="J3456" s="56"/>
      <c r="K3456" s="67"/>
      <c r="L3456" s="62">
        <v>3456</v>
      </c>
      <c r="M3456" s="62" t="b">
        <f t="shared" si="53"/>
        <v>1</v>
      </c>
      <c r="N3456" s="63"/>
    </row>
    <row r="3457" spans="1:14" x14ac:dyDescent="0.35">
      <c r="A3457" t="s">
        <v>3184</v>
      </c>
      <c r="B3457" t="s">
        <v>3185</v>
      </c>
      <c r="C3457" s="53"/>
      <c r="D3457" s="54"/>
      <c r="E3457" s="53"/>
      <c r="F3457" s="55"/>
      <c r="G3457" s="53"/>
      <c r="H3457" s="57"/>
      <c r="I3457" s="56"/>
      <c r="J3457" s="56"/>
      <c r="K3457" s="67"/>
      <c r="L3457" s="62">
        <v>3457</v>
      </c>
      <c r="M3457" s="62" t="b">
        <f t="shared" si="53"/>
        <v>1</v>
      </c>
      <c r="N3457" s="63"/>
    </row>
    <row r="3458" spans="1:14" x14ac:dyDescent="0.35">
      <c r="A3458" t="s">
        <v>3186</v>
      </c>
      <c r="B3458" t="s">
        <v>3187</v>
      </c>
      <c r="C3458" s="53"/>
      <c r="D3458" s="54"/>
      <c r="E3458" s="53"/>
      <c r="F3458" s="55"/>
      <c r="G3458" s="53"/>
      <c r="H3458" s="57"/>
      <c r="I3458" s="56"/>
      <c r="J3458" s="56"/>
      <c r="K3458" s="67"/>
      <c r="L3458" s="62">
        <v>3458</v>
      </c>
      <c r="M3458" s="62" t="b">
        <f t="shared" si="53"/>
        <v>1</v>
      </c>
      <c r="N3458" s="63"/>
    </row>
    <row r="3459" spans="1:14" x14ac:dyDescent="0.35">
      <c r="A3459" t="s">
        <v>675</v>
      </c>
      <c r="B3459" t="s">
        <v>1516</v>
      </c>
      <c r="C3459" s="53"/>
      <c r="D3459" s="54"/>
      <c r="E3459" s="53"/>
      <c r="F3459" s="55"/>
      <c r="G3459" s="53"/>
      <c r="H3459" s="57"/>
      <c r="I3459" s="56"/>
      <c r="J3459" s="56"/>
      <c r="K3459" s="67"/>
      <c r="L3459" s="62">
        <v>3459</v>
      </c>
      <c r="M3459" s="62" t="b">
        <f t="shared" ref="M3459:M3522" si="54" xml:space="preserve"> IF(AND(TRUE), TRUE, FALSE)</f>
        <v>1</v>
      </c>
      <c r="N3459" s="63"/>
    </row>
    <row r="3460" spans="1:14" x14ac:dyDescent="0.35">
      <c r="A3460" t="s">
        <v>675</v>
      </c>
      <c r="B3460" t="s">
        <v>3188</v>
      </c>
      <c r="C3460" s="53"/>
      <c r="D3460" s="54"/>
      <c r="E3460" s="53"/>
      <c r="F3460" s="55"/>
      <c r="G3460" s="53"/>
      <c r="H3460" s="57"/>
      <c r="I3460" s="56"/>
      <c r="J3460" s="56"/>
      <c r="K3460" s="67"/>
      <c r="L3460" s="62">
        <v>3460</v>
      </c>
      <c r="M3460" s="62" t="b">
        <f t="shared" si="54"/>
        <v>1</v>
      </c>
      <c r="N3460" s="63"/>
    </row>
    <row r="3461" spans="1:14" x14ac:dyDescent="0.35">
      <c r="A3461" t="s">
        <v>675</v>
      </c>
      <c r="B3461" t="s">
        <v>3189</v>
      </c>
      <c r="C3461" s="53"/>
      <c r="D3461" s="54"/>
      <c r="E3461" s="53"/>
      <c r="F3461" s="55"/>
      <c r="G3461" s="53"/>
      <c r="H3461" s="57"/>
      <c r="I3461" s="56"/>
      <c r="J3461" s="56"/>
      <c r="K3461" s="67"/>
      <c r="L3461" s="62">
        <v>3461</v>
      </c>
      <c r="M3461" s="62" t="b">
        <f t="shared" si="54"/>
        <v>1</v>
      </c>
      <c r="N3461" s="63"/>
    </row>
    <row r="3462" spans="1:14" x14ac:dyDescent="0.35">
      <c r="A3462" t="s">
        <v>675</v>
      </c>
      <c r="B3462" t="s">
        <v>320</v>
      </c>
      <c r="C3462" s="53"/>
      <c r="D3462" s="54"/>
      <c r="E3462" s="53"/>
      <c r="F3462" s="55"/>
      <c r="G3462" s="53"/>
      <c r="H3462" s="57"/>
      <c r="I3462" s="56"/>
      <c r="J3462" s="56"/>
      <c r="K3462" s="67"/>
      <c r="L3462" s="62">
        <v>3462</v>
      </c>
      <c r="M3462" s="62" t="b">
        <f t="shared" si="54"/>
        <v>1</v>
      </c>
      <c r="N3462" s="63"/>
    </row>
    <row r="3463" spans="1:14" x14ac:dyDescent="0.35">
      <c r="A3463" t="s">
        <v>675</v>
      </c>
      <c r="B3463" t="s">
        <v>3190</v>
      </c>
      <c r="C3463" s="53"/>
      <c r="D3463" s="54"/>
      <c r="E3463" s="53"/>
      <c r="F3463" s="55"/>
      <c r="G3463" s="53"/>
      <c r="H3463" s="57"/>
      <c r="I3463" s="56"/>
      <c r="J3463" s="56"/>
      <c r="K3463" s="67"/>
      <c r="L3463" s="62">
        <v>3463</v>
      </c>
      <c r="M3463" s="62" t="b">
        <f t="shared" si="54"/>
        <v>1</v>
      </c>
      <c r="N3463" s="63"/>
    </row>
    <row r="3464" spans="1:14" x14ac:dyDescent="0.35">
      <c r="A3464" t="s">
        <v>1938</v>
      </c>
      <c r="B3464" t="s">
        <v>3191</v>
      </c>
      <c r="C3464" s="53"/>
      <c r="D3464" s="54"/>
      <c r="E3464" s="53"/>
      <c r="F3464" s="55"/>
      <c r="G3464" s="53"/>
      <c r="H3464" s="57"/>
      <c r="I3464" s="56"/>
      <c r="J3464" s="56"/>
      <c r="K3464" s="67"/>
      <c r="L3464" s="62">
        <v>3464</v>
      </c>
      <c r="M3464" s="62" t="b">
        <f t="shared" si="54"/>
        <v>1</v>
      </c>
      <c r="N3464" s="63"/>
    </row>
    <row r="3465" spans="1:14" x14ac:dyDescent="0.35">
      <c r="A3465" t="s">
        <v>1938</v>
      </c>
      <c r="B3465" t="s">
        <v>3192</v>
      </c>
      <c r="C3465" s="53"/>
      <c r="D3465" s="54"/>
      <c r="E3465" s="53"/>
      <c r="F3465" s="55"/>
      <c r="G3465" s="53"/>
      <c r="H3465" s="57"/>
      <c r="I3465" s="56"/>
      <c r="J3465" s="56"/>
      <c r="K3465" s="67"/>
      <c r="L3465" s="62">
        <v>3465</v>
      </c>
      <c r="M3465" s="62" t="b">
        <f t="shared" si="54"/>
        <v>1</v>
      </c>
      <c r="N3465" s="63"/>
    </row>
    <row r="3466" spans="1:14" x14ac:dyDescent="0.35">
      <c r="A3466" t="s">
        <v>3193</v>
      </c>
      <c r="B3466" t="s">
        <v>3194</v>
      </c>
      <c r="C3466" s="53"/>
      <c r="D3466" s="54"/>
      <c r="E3466" s="53"/>
      <c r="F3466" s="55"/>
      <c r="G3466" s="53"/>
      <c r="H3466" s="57"/>
      <c r="I3466" s="56"/>
      <c r="J3466" s="56"/>
      <c r="K3466" s="67"/>
      <c r="L3466" s="62">
        <v>3466</v>
      </c>
      <c r="M3466" s="62" t="b">
        <f t="shared" si="54"/>
        <v>1</v>
      </c>
      <c r="N3466" s="63"/>
    </row>
    <row r="3467" spans="1:14" x14ac:dyDescent="0.35">
      <c r="A3467" t="s">
        <v>3195</v>
      </c>
      <c r="B3467" t="s">
        <v>3196</v>
      </c>
      <c r="C3467" s="53"/>
      <c r="D3467" s="54"/>
      <c r="E3467" s="53"/>
      <c r="F3467" s="55"/>
      <c r="G3467" s="53"/>
      <c r="H3467" s="57"/>
      <c r="I3467" s="56"/>
      <c r="J3467" s="56"/>
      <c r="K3467" s="67"/>
      <c r="L3467" s="62">
        <v>3467</v>
      </c>
      <c r="M3467" s="62" t="b">
        <f t="shared" si="54"/>
        <v>1</v>
      </c>
      <c r="N3467" s="63"/>
    </row>
    <row r="3468" spans="1:14" x14ac:dyDescent="0.35">
      <c r="A3468" t="s">
        <v>3195</v>
      </c>
      <c r="B3468" t="s">
        <v>527</v>
      </c>
      <c r="C3468" s="53"/>
      <c r="D3468" s="54"/>
      <c r="E3468" s="53"/>
      <c r="F3468" s="55"/>
      <c r="G3468" s="53"/>
      <c r="H3468" s="57"/>
      <c r="I3468" s="56"/>
      <c r="J3468" s="56"/>
      <c r="K3468" s="67"/>
      <c r="L3468" s="62">
        <v>3468</v>
      </c>
      <c r="M3468" s="62" t="b">
        <f t="shared" si="54"/>
        <v>1</v>
      </c>
      <c r="N3468" s="63"/>
    </row>
    <row r="3469" spans="1:14" x14ac:dyDescent="0.35">
      <c r="A3469" t="s">
        <v>3197</v>
      </c>
      <c r="B3469" t="s">
        <v>1159</v>
      </c>
      <c r="C3469" s="53"/>
      <c r="D3469" s="54"/>
      <c r="E3469" s="53"/>
      <c r="F3469" s="55"/>
      <c r="G3469" s="53"/>
      <c r="H3469" s="57"/>
      <c r="I3469" s="56"/>
      <c r="J3469" s="56"/>
      <c r="K3469" s="67"/>
      <c r="L3469" s="62">
        <v>3469</v>
      </c>
      <c r="M3469" s="62" t="b">
        <f t="shared" si="54"/>
        <v>1</v>
      </c>
      <c r="N3469" s="63"/>
    </row>
    <row r="3470" spans="1:14" x14ac:dyDescent="0.35">
      <c r="A3470" t="s">
        <v>3195</v>
      </c>
      <c r="B3470" t="s">
        <v>3196</v>
      </c>
      <c r="C3470" s="53"/>
      <c r="D3470" s="54"/>
      <c r="E3470" s="53"/>
      <c r="F3470" s="55"/>
      <c r="G3470" s="53"/>
      <c r="H3470" s="57"/>
      <c r="I3470" s="56"/>
      <c r="J3470" s="56"/>
      <c r="K3470" s="67"/>
      <c r="L3470" s="62">
        <v>3470</v>
      </c>
      <c r="M3470" s="62" t="b">
        <f t="shared" si="54"/>
        <v>1</v>
      </c>
      <c r="N3470" s="63"/>
    </row>
    <row r="3471" spans="1:14" x14ac:dyDescent="0.35">
      <c r="A3471" t="s">
        <v>3195</v>
      </c>
      <c r="B3471" t="s">
        <v>527</v>
      </c>
      <c r="C3471" s="53"/>
      <c r="D3471" s="54"/>
      <c r="E3471" s="53"/>
      <c r="F3471" s="55"/>
      <c r="G3471" s="53"/>
      <c r="H3471" s="57"/>
      <c r="I3471" s="56"/>
      <c r="J3471" s="56"/>
      <c r="K3471" s="67"/>
      <c r="L3471" s="62">
        <v>3471</v>
      </c>
      <c r="M3471" s="62" t="b">
        <f t="shared" si="54"/>
        <v>1</v>
      </c>
      <c r="N3471" s="63"/>
    </row>
    <row r="3472" spans="1:14" x14ac:dyDescent="0.35">
      <c r="A3472" t="s">
        <v>3198</v>
      </c>
      <c r="B3472" t="s">
        <v>1683</v>
      </c>
      <c r="C3472" s="53"/>
      <c r="D3472" s="54"/>
      <c r="E3472" s="53"/>
      <c r="F3472" s="55"/>
      <c r="G3472" s="53"/>
      <c r="H3472" s="57"/>
      <c r="I3472" s="56"/>
      <c r="J3472" s="56"/>
      <c r="K3472" s="67"/>
      <c r="L3472" s="62">
        <v>3472</v>
      </c>
      <c r="M3472" s="62" t="b">
        <f t="shared" si="54"/>
        <v>1</v>
      </c>
      <c r="N3472" s="63"/>
    </row>
    <row r="3473" spans="1:14" x14ac:dyDescent="0.35">
      <c r="A3473" t="s">
        <v>3198</v>
      </c>
      <c r="B3473" t="s">
        <v>3199</v>
      </c>
      <c r="C3473" s="53"/>
      <c r="D3473" s="54"/>
      <c r="E3473" s="53"/>
      <c r="F3473" s="55"/>
      <c r="G3473" s="53"/>
      <c r="H3473" s="57"/>
      <c r="I3473" s="56"/>
      <c r="J3473" s="56"/>
      <c r="K3473" s="67"/>
      <c r="L3473" s="62">
        <v>3473</v>
      </c>
      <c r="M3473" s="62" t="b">
        <f t="shared" si="54"/>
        <v>1</v>
      </c>
      <c r="N3473" s="63"/>
    </row>
    <row r="3474" spans="1:14" x14ac:dyDescent="0.35">
      <c r="A3474" t="s">
        <v>3200</v>
      </c>
      <c r="B3474" t="s">
        <v>1931</v>
      </c>
      <c r="C3474" s="53"/>
      <c r="D3474" s="54"/>
      <c r="E3474" s="53"/>
      <c r="F3474" s="55"/>
      <c r="G3474" s="53"/>
      <c r="H3474" s="57"/>
      <c r="I3474" s="56"/>
      <c r="J3474" s="56"/>
      <c r="K3474" s="67"/>
      <c r="L3474" s="62">
        <v>3474</v>
      </c>
      <c r="M3474" s="62" t="b">
        <f t="shared" si="54"/>
        <v>1</v>
      </c>
      <c r="N3474" s="63"/>
    </row>
    <row r="3475" spans="1:14" x14ac:dyDescent="0.35">
      <c r="A3475" t="s">
        <v>3200</v>
      </c>
      <c r="B3475" t="s">
        <v>2727</v>
      </c>
      <c r="C3475" s="53"/>
      <c r="D3475" s="54"/>
      <c r="E3475" s="53"/>
      <c r="F3475" s="55"/>
      <c r="G3475" s="53"/>
      <c r="H3475" s="57"/>
      <c r="I3475" s="56"/>
      <c r="J3475" s="56"/>
      <c r="K3475" s="67"/>
      <c r="L3475" s="62">
        <v>3475</v>
      </c>
      <c r="M3475" s="62" t="b">
        <f t="shared" si="54"/>
        <v>1</v>
      </c>
      <c r="N3475" s="63"/>
    </row>
    <row r="3476" spans="1:14" x14ac:dyDescent="0.35">
      <c r="A3476" t="s">
        <v>3200</v>
      </c>
      <c r="B3476" t="s">
        <v>2413</v>
      </c>
      <c r="C3476" s="53"/>
      <c r="D3476" s="54"/>
      <c r="E3476" s="53"/>
      <c r="F3476" s="55"/>
      <c r="G3476" s="53"/>
      <c r="H3476" s="57"/>
      <c r="I3476" s="56"/>
      <c r="J3476" s="56"/>
      <c r="K3476" s="67"/>
      <c r="L3476" s="62">
        <v>3476</v>
      </c>
      <c r="M3476" s="62" t="b">
        <f t="shared" si="54"/>
        <v>1</v>
      </c>
      <c r="N3476" s="63"/>
    </row>
    <row r="3477" spans="1:14" x14ac:dyDescent="0.35">
      <c r="A3477" t="s">
        <v>3201</v>
      </c>
      <c r="B3477" t="s">
        <v>3202</v>
      </c>
      <c r="C3477" s="53"/>
      <c r="D3477" s="54"/>
      <c r="E3477" s="53"/>
      <c r="F3477" s="55"/>
      <c r="G3477" s="53"/>
      <c r="H3477" s="57"/>
      <c r="I3477" s="56"/>
      <c r="J3477" s="56"/>
      <c r="K3477" s="67"/>
      <c r="L3477" s="62">
        <v>3477</v>
      </c>
      <c r="M3477" s="62" t="b">
        <f t="shared" si="54"/>
        <v>1</v>
      </c>
      <c r="N3477" s="63"/>
    </row>
    <row r="3478" spans="1:14" x14ac:dyDescent="0.35">
      <c r="A3478" t="s">
        <v>2192</v>
      </c>
      <c r="B3478" t="s">
        <v>3203</v>
      </c>
      <c r="C3478" s="53"/>
      <c r="D3478" s="54"/>
      <c r="E3478" s="53"/>
      <c r="F3478" s="55"/>
      <c r="G3478" s="53"/>
      <c r="H3478" s="57"/>
      <c r="I3478" s="56"/>
      <c r="J3478" s="56"/>
      <c r="K3478" s="67"/>
      <c r="L3478" s="62">
        <v>3478</v>
      </c>
      <c r="M3478" s="62" t="b">
        <f t="shared" si="54"/>
        <v>1</v>
      </c>
      <c r="N3478" s="63"/>
    </row>
    <row r="3479" spans="1:14" x14ac:dyDescent="0.35">
      <c r="A3479" t="s">
        <v>2192</v>
      </c>
      <c r="B3479" t="s">
        <v>227</v>
      </c>
      <c r="C3479" s="53"/>
      <c r="D3479" s="54"/>
      <c r="E3479" s="53"/>
      <c r="F3479" s="55"/>
      <c r="G3479" s="53"/>
      <c r="H3479" s="57"/>
      <c r="I3479" s="56"/>
      <c r="J3479" s="56"/>
      <c r="K3479" s="67"/>
      <c r="L3479" s="62">
        <v>3479</v>
      </c>
      <c r="M3479" s="62" t="b">
        <f t="shared" si="54"/>
        <v>1</v>
      </c>
      <c r="N3479" s="63"/>
    </row>
    <row r="3480" spans="1:14" x14ac:dyDescent="0.35">
      <c r="A3480" t="s">
        <v>635</v>
      </c>
      <c r="B3480" t="s">
        <v>3204</v>
      </c>
      <c r="C3480" s="53"/>
      <c r="D3480" s="54"/>
      <c r="E3480" s="53"/>
      <c r="F3480" s="55"/>
      <c r="G3480" s="53"/>
      <c r="H3480" s="57"/>
      <c r="I3480" s="56"/>
      <c r="J3480" s="56"/>
      <c r="K3480" s="67"/>
      <c r="L3480" s="62">
        <v>3480</v>
      </c>
      <c r="M3480" s="62" t="b">
        <f t="shared" si="54"/>
        <v>1</v>
      </c>
      <c r="N3480" s="63"/>
    </row>
    <row r="3481" spans="1:14" x14ac:dyDescent="0.35">
      <c r="A3481" t="s">
        <v>2192</v>
      </c>
      <c r="B3481" t="s">
        <v>626</v>
      </c>
      <c r="C3481" s="53"/>
      <c r="D3481" s="54"/>
      <c r="E3481" s="53"/>
      <c r="F3481" s="55"/>
      <c r="G3481" s="53"/>
      <c r="H3481" s="57"/>
      <c r="I3481" s="56"/>
      <c r="J3481" s="56"/>
      <c r="K3481" s="67"/>
      <c r="L3481" s="62">
        <v>3481</v>
      </c>
      <c r="M3481" s="62" t="b">
        <f t="shared" si="54"/>
        <v>1</v>
      </c>
      <c r="N3481" s="63"/>
    </row>
    <row r="3482" spans="1:14" x14ac:dyDescent="0.35">
      <c r="A3482" t="s">
        <v>2192</v>
      </c>
      <c r="B3482" t="s">
        <v>626</v>
      </c>
      <c r="C3482" s="53"/>
      <c r="D3482" s="54"/>
      <c r="E3482" s="53"/>
      <c r="F3482" s="55"/>
      <c r="G3482" s="53"/>
      <c r="H3482" s="57"/>
      <c r="I3482" s="56"/>
      <c r="J3482" s="56"/>
      <c r="K3482" s="67"/>
      <c r="L3482" s="62">
        <v>3482</v>
      </c>
      <c r="M3482" s="62" t="b">
        <f t="shared" si="54"/>
        <v>1</v>
      </c>
      <c r="N3482" s="63"/>
    </row>
    <row r="3483" spans="1:14" x14ac:dyDescent="0.35">
      <c r="A3483" t="s">
        <v>3205</v>
      </c>
      <c r="B3483" t="s">
        <v>325</v>
      </c>
      <c r="C3483" s="53"/>
      <c r="D3483" s="54"/>
      <c r="E3483" s="53"/>
      <c r="F3483" s="55"/>
      <c r="G3483" s="53"/>
      <c r="H3483" s="57"/>
      <c r="I3483" s="56"/>
      <c r="J3483" s="56"/>
      <c r="K3483" s="67"/>
      <c r="L3483" s="62">
        <v>3483</v>
      </c>
      <c r="M3483" s="62" t="b">
        <f t="shared" si="54"/>
        <v>1</v>
      </c>
      <c r="N3483" s="63"/>
    </row>
    <row r="3484" spans="1:14" x14ac:dyDescent="0.35">
      <c r="A3484" t="s">
        <v>3205</v>
      </c>
      <c r="B3484" t="s">
        <v>434</v>
      </c>
      <c r="C3484" s="53"/>
      <c r="D3484" s="54"/>
      <c r="E3484" s="53"/>
      <c r="F3484" s="55"/>
      <c r="G3484" s="53"/>
      <c r="H3484" s="57"/>
      <c r="I3484" s="56"/>
      <c r="J3484" s="56"/>
      <c r="K3484" s="67"/>
      <c r="L3484" s="62">
        <v>3484</v>
      </c>
      <c r="M3484" s="62" t="b">
        <f t="shared" si="54"/>
        <v>1</v>
      </c>
      <c r="N3484" s="63"/>
    </row>
    <row r="3485" spans="1:14" x14ac:dyDescent="0.35">
      <c r="A3485" t="s">
        <v>3205</v>
      </c>
      <c r="B3485" t="s">
        <v>1659</v>
      </c>
      <c r="C3485" s="53"/>
      <c r="D3485" s="54"/>
      <c r="E3485" s="53"/>
      <c r="F3485" s="55"/>
      <c r="G3485" s="53"/>
      <c r="H3485" s="57"/>
      <c r="I3485" s="56"/>
      <c r="J3485" s="56"/>
      <c r="K3485" s="67"/>
      <c r="L3485" s="62">
        <v>3485</v>
      </c>
      <c r="M3485" s="62" t="b">
        <f t="shared" si="54"/>
        <v>1</v>
      </c>
      <c r="N3485" s="63"/>
    </row>
    <row r="3486" spans="1:14" x14ac:dyDescent="0.35">
      <c r="A3486" t="s">
        <v>3206</v>
      </c>
      <c r="B3486" t="s">
        <v>3207</v>
      </c>
      <c r="C3486" s="53"/>
      <c r="D3486" s="54"/>
      <c r="E3486" s="53"/>
      <c r="F3486" s="55"/>
      <c r="G3486" s="53"/>
      <c r="H3486" s="57"/>
      <c r="I3486" s="56"/>
      <c r="J3486" s="56"/>
      <c r="K3486" s="67"/>
      <c r="L3486" s="62">
        <v>3486</v>
      </c>
      <c r="M3486" s="62" t="b">
        <f t="shared" si="54"/>
        <v>1</v>
      </c>
      <c r="N3486" s="63"/>
    </row>
    <row r="3487" spans="1:14" x14ac:dyDescent="0.35">
      <c r="A3487" t="s">
        <v>3206</v>
      </c>
      <c r="B3487" t="s">
        <v>3208</v>
      </c>
      <c r="C3487" s="53"/>
      <c r="D3487" s="54"/>
      <c r="E3487" s="53"/>
      <c r="F3487" s="55"/>
      <c r="G3487" s="53"/>
      <c r="H3487" s="57"/>
      <c r="I3487" s="56"/>
      <c r="J3487" s="56"/>
      <c r="K3487" s="67"/>
      <c r="L3487" s="62">
        <v>3487</v>
      </c>
      <c r="M3487" s="62" t="b">
        <f t="shared" si="54"/>
        <v>1</v>
      </c>
      <c r="N3487" s="63"/>
    </row>
    <row r="3488" spans="1:14" x14ac:dyDescent="0.35">
      <c r="A3488" t="s">
        <v>3206</v>
      </c>
      <c r="B3488" t="s">
        <v>3209</v>
      </c>
      <c r="C3488" s="53"/>
      <c r="D3488" s="54"/>
      <c r="E3488" s="53"/>
      <c r="F3488" s="55"/>
      <c r="G3488" s="53"/>
      <c r="H3488" s="57"/>
      <c r="I3488" s="56"/>
      <c r="J3488" s="56"/>
      <c r="K3488" s="67"/>
      <c r="L3488" s="62">
        <v>3488</v>
      </c>
      <c r="M3488" s="62" t="b">
        <f t="shared" si="54"/>
        <v>1</v>
      </c>
      <c r="N3488" s="63"/>
    </row>
    <row r="3489" spans="1:14" x14ac:dyDescent="0.35">
      <c r="A3489" t="s">
        <v>3206</v>
      </c>
      <c r="B3489" t="s">
        <v>3210</v>
      </c>
      <c r="C3489" s="53"/>
      <c r="D3489" s="54"/>
      <c r="E3489" s="53"/>
      <c r="F3489" s="55"/>
      <c r="G3489" s="53"/>
      <c r="H3489" s="57"/>
      <c r="I3489" s="56"/>
      <c r="J3489" s="56"/>
      <c r="K3489" s="67"/>
      <c r="L3489" s="62">
        <v>3489</v>
      </c>
      <c r="M3489" s="62" t="b">
        <f t="shared" si="54"/>
        <v>1</v>
      </c>
      <c r="N3489" s="63"/>
    </row>
    <row r="3490" spans="1:14" x14ac:dyDescent="0.35">
      <c r="A3490" t="s">
        <v>3206</v>
      </c>
      <c r="B3490" t="s">
        <v>3211</v>
      </c>
      <c r="C3490" s="53"/>
      <c r="D3490" s="54"/>
      <c r="E3490" s="53"/>
      <c r="F3490" s="55"/>
      <c r="G3490" s="53"/>
      <c r="H3490" s="57"/>
      <c r="I3490" s="56"/>
      <c r="J3490" s="56"/>
      <c r="K3490" s="67"/>
      <c r="L3490" s="62">
        <v>3490</v>
      </c>
      <c r="M3490" s="62" t="b">
        <f t="shared" si="54"/>
        <v>1</v>
      </c>
      <c r="N3490" s="63"/>
    </row>
    <row r="3491" spans="1:14" x14ac:dyDescent="0.35">
      <c r="A3491" t="s">
        <v>3206</v>
      </c>
      <c r="B3491" t="s">
        <v>3212</v>
      </c>
      <c r="C3491" s="53"/>
      <c r="D3491" s="54"/>
      <c r="E3491" s="53"/>
      <c r="F3491" s="55"/>
      <c r="G3491" s="53"/>
      <c r="H3491" s="57"/>
      <c r="I3491" s="56"/>
      <c r="J3491" s="56"/>
      <c r="K3491" s="67"/>
      <c r="L3491" s="62">
        <v>3491</v>
      </c>
      <c r="M3491" s="62" t="b">
        <f t="shared" si="54"/>
        <v>1</v>
      </c>
      <c r="N3491" s="63"/>
    </row>
    <row r="3492" spans="1:14" x14ac:dyDescent="0.35">
      <c r="A3492" t="s">
        <v>3206</v>
      </c>
      <c r="B3492" t="s">
        <v>3213</v>
      </c>
      <c r="C3492" s="53"/>
      <c r="D3492" s="54"/>
      <c r="E3492" s="53"/>
      <c r="F3492" s="55"/>
      <c r="G3492" s="53"/>
      <c r="H3492" s="57"/>
      <c r="I3492" s="56"/>
      <c r="J3492" s="56"/>
      <c r="K3492" s="67"/>
      <c r="L3492" s="62">
        <v>3492</v>
      </c>
      <c r="M3492" s="62" t="b">
        <f t="shared" si="54"/>
        <v>1</v>
      </c>
      <c r="N3492" s="63"/>
    </row>
    <row r="3493" spans="1:14" x14ac:dyDescent="0.35">
      <c r="A3493" t="s">
        <v>3206</v>
      </c>
      <c r="B3493" t="s">
        <v>3214</v>
      </c>
      <c r="C3493" s="53"/>
      <c r="D3493" s="54"/>
      <c r="E3493" s="53"/>
      <c r="F3493" s="55"/>
      <c r="G3493" s="53"/>
      <c r="H3493" s="57"/>
      <c r="I3493" s="56"/>
      <c r="J3493" s="56"/>
      <c r="K3493" s="67"/>
      <c r="L3493" s="62">
        <v>3493</v>
      </c>
      <c r="M3493" s="62" t="b">
        <f t="shared" si="54"/>
        <v>1</v>
      </c>
      <c r="N3493" s="63"/>
    </row>
    <row r="3494" spans="1:14" x14ac:dyDescent="0.35">
      <c r="A3494" t="s">
        <v>3206</v>
      </c>
      <c r="B3494" t="s">
        <v>3215</v>
      </c>
      <c r="C3494" s="53"/>
      <c r="D3494" s="54"/>
      <c r="E3494" s="53"/>
      <c r="F3494" s="55"/>
      <c r="G3494" s="53"/>
      <c r="H3494" s="57"/>
      <c r="I3494" s="56"/>
      <c r="J3494" s="56"/>
      <c r="K3494" s="67"/>
      <c r="L3494" s="62">
        <v>3494</v>
      </c>
      <c r="M3494" s="62" t="b">
        <f t="shared" si="54"/>
        <v>1</v>
      </c>
      <c r="N3494" s="63"/>
    </row>
    <row r="3495" spans="1:14" x14ac:dyDescent="0.35">
      <c r="A3495" t="s">
        <v>3206</v>
      </c>
      <c r="B3495" t="s">
        <v>3216</v>
      </c>
      <c r="C3495" s="53"/>
      <c r="D3495" s="54"/>
      <c r="E3495" s="53"/>
      <c r="F3495" s="55"/>
      <c r="G3495" s="53"/>
      <c r="H3495" s="57"/>
      <c r="I3495" s="56"/>
      <c r="J3495" s="56"/>
      <c r="K3495" s="67"/>
      <c r="L3495" s="62">
        <v>3495</v>
      </c>
      <c r="M3495" s="62" t="b">
        <f t="shared" si="54"/>
        <v>1</v>
      </c>
      <c r="N3495" s="63"/>
    </row>
    <row r="3496" spans="1:14" x14ac:dyDescent="0.35">
      <c r="A3496" t="s">
        <v>3206</v>
      </c>
      <c r="B3496" t="s">
        <v>3217</v>
      </c>
      <c r="C3496" s="53"/>
      <c r="D3496" s="54"/>
      <c r="E3496" s="53"/>
      <c r="F3496" s="55"/>
      <c r="G3496" s="53"/>
      <c r="H3496" s="57"/>
      <c r="I3496" s="56"/>
      <c r="J3496" s="56"/>
      <c r="K3496" s="67"/>
      <c r="L3496" s="62">
        <v>3496</v>
      </c>
      <c r="M3496" s="62" t="b">
        <f t="shared" si="54"/>
        <v>1</v>
      </c>
      <c r="N3496" s="63"/>
    </row>
    <row r="3497" spans="1:14" x14ac:dyDescent="0.35">
      <c r="A3497" t="s">
        <v>3206</v>
      </c>
      <c r="B3497" t="s">
        <v>3218</v>
      </c>
      <c r="C3497" s="53"/>
      <c r="D3497" s="54"/>
      <c r="E3497" s="53"/>
      <c r="F3497" s="55"/>
      <c r="G3497" s="53"/>
      <c r="H3497" s="57"/>
      <c r="I3497" s="56"/>
      <c r="J3497" s="56"/>
      <c r="K3497" s="67"/>
      <c r="L3497" s="62">
        <v>3497</v>
      </c>
      <c r="M3497" s="62" t="b">
        <f t="shared" si="54"/>
        <v>1</v>
      </c>
      <c r="N3497" s="63"/>
    </row>
    <row r="3498" spans="1:14" x14ac:dyDescent="0.35">
      <c r="A3498" t="s">
        <v>3206</v>
      </c>
      <c r="B3498" t="s">
        <v>3219</v>
      </c>
      <c r="C3498" s="53"/>
      <c r="D3498" s="54"/>
      <c r="E3498" s="53"/>
      <c r="F3498" s="55"/>
      <c r="G3498" s="53"/>
      <c r="H3498" s="57"/>
      <c r="I3498" s="56"/>
      <c r="J3498" s="56"/>
      <c r="K3498" s="67"/>
      <c r="L3498" s="62">
        <v>3498</v>
      </c>
      <c r="M3498" s="62" t="b">
        <f t="shared" si="54"/>
        <v>1</v>
      </c>
      <c r="N3498" s="63"/>
    </row>
    <row r="3499" spans="1:14" x14ac:dyDescent="0.35">
      <c r="A3499" t="s">
        <v>3206</v>
      </c>
      <c r="B3499" t="s">
        <v>3220</v>
      </c>
      <c r="C3499" s="53"/>
      <c r="D3499" s="54"/>
      <c r="E3499" s="53"/>
      <c r="F3499" s="55"/>
      <c r="G3499" s="53"/>
      <c r="H3499" s="57"/>
      <c r="I3499" s="56"/>
      <c r="J3499" s="56"/>
      <c r="K3499" s="67"/>
      <c r="L3499" s="62">
        <v>3499</v>
      </c>
      <c r="M3499" s="62" t="b">
        <f t="shared" si="54"/>
        <v>1</v>
      </c>
      <c r="N3499" s="63"/>
    </row>
    <row r="3500" spans="1:14" x14ac:dyDescent="0.35">
      <c r="A3500" t="s">
        <v>3206</v>
      </c>
      <c r="B3500" t="s">
        <v>3221</v>
      </c>
      <c r="C3500" s="53"/>
      <c r="D3500" s="54"/>
      <c r="E3500" s="53"/>
      <c r="F3500" s="55"/>
      <c r="G3500" s="53"/>
      <c r="H3500" s="57"/>
      <c r="I3500" s="56"/>
      <c r="J3500" s="56"/>
      <c r="K3500" s="67"/>
      <c r="L3500" s="62">
        <v>3500</v>
      </c>
      <c r="M3500" s="62" t="b">
        <f t="shared" si="54"/>
        <v>1</v>
      </c>
      <c r="N3500" s="63"/>
    </row>
    <row r="3501" spans="1:14" x14ac:dyDescent="0.35">
      <c r="A3501" t="s">
        <v>3206</v>
      </c>
      <c r="B3501" t="s">
        <v>3222</v>
      </c>
      <c r="C3501" s="53"/>
      <c r="D3501" s="54"/>
      <c r="E3501" s="53"/>
      <c r="F3501" s="55"/>
      <c r="G3501" s="53"/>
      <c r="H3501" s="57"/>
      <c r="I3501" s="56"/>
      <c r="J3501" s="56"/>
      <c r="K3501" s="67"/>
      <c r="L3501" s="62">
        <v>3501</v>
      </c>
      <c r="M3501" s="62" t="b">
        <f t="shared" si="54"/>
        <v>1</v>
      </c>
      <c r="N3501" s="63"/>
    </row>
    <row r="3502" spans="1:14" x14ac:dyDescent="0.35">
      <c r="A3502" t="s">
        <v>3206</v>
      </c>
      <c r="B3502" t="s">
        <v>3223</v>
      </c>
      <c r="C3502" s="53"/>
      <c r="D3502" s="54"/>
      <c r="E3502" s="53"/>
      <c r="F3502" s="55"/>
      <c r="G3502" s="53"/>
      <c r="H3502" s="57"/>
      <c r="I3502" s="56"/>
      <c r="J3502" s="56"/>
      <c r="K3502" s="67"/>
      <c r="L3502" s="62">
        <v>3502</v>
      </c>
      <c r="M3502" s="62" t="b">
        <f t="shared" si="54"/>
        <v>1</v>
      </c>
      <c r="N3502" s="63"/>
    </row>
    <row r="3503" spans="1:14" x14ac:dyDescent="0.35">
      <c r="A3503" t="s">
        <v>3206</v>
      </c>
      <c r="B3503" t="s">
        <v>3224</v>
      </c>
      <c r="C3503" s="53"/>
      <c r="D3503" s="54"/>
      <c r="E3503" s="53"/>
      <c r="F3503" s="55"/>
      <c r="G3503" s="53"/>
      <c r="H3503" s="57"/>
      <c r="I3503" s="56"/>
      <c r="J3503" s="56"/>
      <c r="K3503" s="67"/>
      <c r="L3503" s="62">
        <v>3503</v>
      </c>
      <c r="M3503" s="62" t="b">
        <f t="shared" si="54"/>
        <v>1</v>
      </c>
      <c r="N3503" s="63"/>
    </row>
    <row r="3504" spans="1:14" x14ac:dyDescent="0.35">
      <c r="A3504" t="s">
        <v>3206</v>
      </c>
      <c r="B3504" t="s">
        <v>3225</v>
      </c>
      <c r="C3504" s="53"/>
      <c r="D3504" s="54"/>
      <c r="E3504" s="53"/>
      <c r="F3504" s="55"/>
      <c r="G3504" s="53"/>
      <c r="H3504" s="57"/>
      <c r="I3504" s="56"/>
      <c r="J3504" s="56"/>
      <c r="K3504" s="67"/>
      <c r="L3504" s="62">
        <v>3504</v>
      </c>
      <c r="M3504" s="62" t="b">
        <f t="shared" si="54"/>
        <v>1</v>
      </c>
      <c r="N3504" s="63"/>
    </row>
    <row r="3505" spans="1:14" x14ac:dyDescent="0.35">
      <c r="A3505" t="s">
        <v>3206</v>
      </c>
      <c r="B3505" t="s">
        <v>3226</v>
      </c>
      <c r="C3505" s="53"/>
      <c r="D3505" s="54"/>
      <c r="E3505" s="53"/>
      <c r="F3505" s="55"/>
      <c r="G3505" s="53"/>
      <c r="H3505" s="57"/>
      <c r="I3505" s="56"/>
      <c r="J3505" s="56"/>
      <c r="K3505" s="67"/>
      <c r="L3505" s="62">
        <v>3505</v>
      </c>
      <c r="M3505" s="62" t="b">
        <f t="shared" si="54"/>
        <v>1</v>
      </c>
      <c r="N3505" s="63"/>
    </row>
    <row r="3506" spans="1:14" x14ac:dyDescent="0.35">
      <c r="A3506" t="s">
        <v>3206</v>
      </c>
      <c r="B3506" t="s">
        <v>3227</v>
      </c>
      <c r="C3506" s="53"/>
      <c r="D3506" s="54"/>
      <c r="E3506" s="53"/>
      <c r="F3506" s="55"/>
      <c r="G3506" s="53"/>
      <c r="H3506" s="57"/>
      <c r="I3506" s="56"/>
      <c r="J3506" s="56"/>
      <c r="K3506" s="67"/>
      <c r="L3506" s="62">
        <v>3506</v>
      </c>
      <c r="M3506" s="62" t="b">
        <f t="shared" si="54"/>
        <v>1</v>
      </c>
      <c r="N3506" s="63"/>
    </row>
    <row r="3507" spans="1:14" x14ac:dyDescent="0.35">
      <c r="A3507" t="s">
        <v>3206</v>
      </c>
      <c r="B3507" t="s">
        <v>3228</v>
      </c>
      <c r="C3507" s="53"/>
      <c r="D3507" s="54"/>
      <c r="E3507" s="53"/>
      <c r="F3507" s="55"/>
      <c r="G3507" s="53"/>
      <c r="H3507" s="57"/>
      <c r="I3507" s="56"/>
      <c r="J3507" s="56"/>
      <c r="K3507" s="67"/>
      <c r="L3507" s="62">
        <v>3507</v>
      </c>
      <c r="M3507" s="62" t="b">
        <f t="shared" si="54"/>
        <v>1</v>
      </c>
      <c r="N3507" s="63"/>
    </row>
    <row r="3508" spans="1:14" x14ac:dyDescent="0.35">
      <c r="A3508" t="s">
        <v>3206</v>
      </c>
      <c r="B3508" t="s">
        <v>3229</v>
      </c>
      <c r="C3508" s="53"/>
      <c r="D3508" s="54"/>
      <c r="E3508" s="53"/>
      <c r="F3508" s="55"/>
      <c r="G3508" s="53"/>
      <c r="H3508" s="57"/>
      <c r="I3508" s="56"/>
      <c r="J3508" s="56"/>
      <c r="K3508" s="67"/>
      <c r="L3508" s="62">
        <v>3508</v>
      </c>
      <c r="M3508" s="62" t="b">
        <f t="shared" si="54"/>
        <v>1</v>
      </c>
      <c r="N3508" s="63"/>
    </row>
    <row r="3509" spans="1:14" x14ac:dyDescent="0.35">
      <c r="A3509" t="s">
        <v>3206</v>
      </c>
      <c r="B3509" t="s">
        <v>3230</v>
      </c>
      <c r="C3509" s="53"/>
      <c r="D3509" s="54"/>
      <c r="E3509" s="53"/>
      <c r="F3509" s="55"/>
      <c r="G3509" s="53"/>
      <c r="H3509" s="57"/>
      <c r="I3509" s="56"/>
      <c r="J3509" s="56"/>
      <c r="K3509" s="67"/>
      <c r="L3509" s="62">
        <v>3509</v>
      </c>
      <c r="M3509" s="62" t="b">
        <f t="shared" si="54"/>
        <v>1</v>
      </c>
      <c r="N3509" s="63"/>
    </row>
    <row r="3510" spans="1:14" x14ac:dyDescent="0.35">
      <c r="A3510" t="s">
        <v>3206</v>
      </c>
      <c r="B3510" t="s">
        <v>3231</v>
      </c>
      <c r="C3510" s="53"/>
      <c r="D3510" s="54"/>
      <c r="E3510" s="53"/>
      <c r="F3510" s="55"/>
      <c r="G3510" s="53"/>
      <c r="H3510" s="57"/>
      <c r="I3510" s="56"/>
      <c r="J3510" s="56"/>
      <c r="K3510" s="67"/>
      <c r="L3510" s="62">
        <v>3510</v>
      </c>
      <c r="M3510" s="62" t="b">
        <f t="shared" si="54"/>
        <v>1</v>
      </c>
      <c r="N3510" s="63"/>
    </row>
    <row r="3511" spans="1:14" x14ac:dyDescent="0.35">
      <c r="A3511" t="s">
        <v>3206</v>
      </c>
      <c r="B3511" t="s">
        <v>3232</v>
      </c>
      <c r="C3511" s="53"/>
      <c r="D3511" s="54"/>
      <c r="E3511" s="53"/>
      <c r="F3511" s="55"/>
      <c r="G3511" s="53"/>
      <c r="H3511" s="57"/>
      <c r="I3511" s="56"/>
      <c r="J3511" s="56"/>
      <c r="K3511" s="67"/>
      <c r="L3511" s="62">
        <v>3511</v>
      </c>
      <c r="M3511" s="62" t="b">
        <f t="shared" si="54"/>
        <v>1</v>
      </c>
      <c r="N3511" s="63"/>
    </row>
    <row r="3512" spans="1:14" x14ac:dyDescent="0.35">
      <c r="A3512" t="s">
        <v>3206</v>
      </c>
      <c r="B3512" t="s">
        <v>3233</v>
      </c>
      <c r="C3512" s="53"/>
      <c r="D3512" s="54"/>
      <c r="E3512" s="53"/>
      <c r="F3512" s="55"/>
      <c r="G3512" s="53"/>
      <c r="H3512" s="57"/>
      <c r="I3512" s="56"/>
      <c r="J3512" s="56"/>
      <c r="K3512" s="67"/>
      <c r="L3512" s="62">
        <v>3512</v>
      </c>
      <c r="M3512" s="62" t="b">
        <f t="shared" si="54"/>
        <v>1</v>
      </c>
      <c r="N3512" s="63"/>
    </row>
    <row r="3513" spans="1:14" x14ac:dyDescent="0.35">
      <c r="A3513" t="s">
        <v>3206</v>
      </c>
      <c r="B3513" t="s">
        <v>3234</v>
      </c>
      <c r="C3513" s="53"/>
      <c r="D3513" s="54"/>
      <c r="E3513" s="53"/>
      <c r="F3513" s="55"/>
      <c r="G3513" s="53"/>
      <c r="H3513" s="57"/>
      <c r="I3513" s="56"/>
      <c r="J3513" s="56"/>
      <c r="K3513" s="67"/>
      <c r="L3513" s="62">
        <v>3513</v>
      </c>
      <c r="M3513" s="62" t="b">
        <f t="shared" si="54"/>
        <v>1</v>
      </c>
      <c r="N3513" s="63"/>
    </row>
    <row r="3514" spans="1:14" x14ac:dyDescent="0.35">
      <c r="A3514" t="s">
        <v>3206</v>
      </c>
      <c r="B3514" t="s">
        <v>3235</v>
      </c>
      <c r="C3514" s="53"/>
      <c r="D3514" s="54"/>
      <c r="E3514" s="53"/>
      <c r="F3514" s="55"/>
      <c r="G3514" s="53"/>
      <c r="H3514" s="57"/>
      <c r="I3514" s="56"/>
      <c r="J3514" s="56"/>
      <c r="K3514" s="67"/>
      <c r="L3514" s="62">
        <v>3514</v>
      </c>
      <c r="M3514" s="62" t="b">
        <f t="shared" si="54"/>
        <v>1</v>
      </c>
      <c r="N3514" s="63"/>
    </row>
    <row r="3515" spans="1:14" x14ac:dyDescent="0.35">
      <c r="A3515" t="s">
        <v>3206</v>
      </c>
      <c r="B3515" t="s">
        <v>3236</v>
      </c>
      <c r="C3515" s="53"/>
      <c r="D3515" s="54"/>
      <c r="E3515" s="53"/>
      <c r="F3515" s="55"/>
      <c r="G3515" s="53"/>
      <c r="H3515" s="57"/>
      <c r="I3515" s="56"/>
      <c r="J3515" s="56"/>
      <c r="K3515" s="67"/>
      <c r="L3515" s="62">
        <v>3515</v>
      </c>
      <c r="M3515" s="62" t="b">
        <f t="shared" si="54"/>
        <v>1</v>
      </c>
      <c r="N3515" s="63"/>
    </row>
    <row r="3516" spans="1:14" x14ac:dyDescent="0.35">
      <c r="A3516" t="s">
        <v>3206</v>
      </c>
      <c r="B3516" t="s">
        <v>3237</v>
      </c>
      <c r="C3516" s="53"/>
      <c r="D3516" s="54"/>
      <c r="E3516" s="53"/>
      <c r="F3516" s="55"/>
      <c r="G3516" s="53"/>
      <c r="H3516" s="57"/>
      <c r="I3516" s="56"/>
      <c r="J3516" s="56"/>
      <c r="K3516" s="67"/>
      <c r="L3516" s="62">
        <v>3516</v>
      </c>
      <c r="M3516" s="62" t="b">
        <f t="shared" si="54"/>
        <v>1</v>
      </c>
      <c r="N3516" s="63"/>
    </row>
    <row r="3517" spans="1:14" x14ac:dyDescent="0.35">
      <c r="A3517" t="s">
        <v>3206</v>
      </c>
      <c r="B3517" t="s">
        <v>3238</v>
      </c>
      <c r="C3517" s="53"/>
      <c r="D3517" s="54"/>
      <c r="E3517" s="53"/>
      <c r="F3517" s="55"/>
      <c r="G3517" s="53"/>
      <c r="H3517" s="57"/>
      <c r="I3517" s="56"/>
      <c r="J3517" s="56"/>
      <c r="K3517" s="67"/>
      <c r="L3517" s="62">
        <v>3517</v>
      </c>
      <c r="M3517" s="62" t="b">
        <f t="shared" si="54"/>
        <v>1</v>
      </c>
      <c r="N3517" s="63"/>
    </row>
    <row r="3518" spans="1:14" x14ac:dyDescent="0.35">
      <c r="A3518" t="s">
        <v>3206</v>
      </c>
      <c r="B3518" t="s">
        <v>3239</v>
      </c>
      <c r="C3518" s="53"/>
      <c r="D3518" s="54"/>
      <c r="E3518" s="53"/>
      <c r="F3518" s="55"/>
      <c r="G3518" s="53"/>
      <c r="H3518" s="57"/>
      <c r="I3518" s="56"/>
      <c r="J3518" s="56"/>
      <c r="K3518" s="67"/>
      <c r="L3518" s="62">
        <v>3518</v>
      </c>
      <c r="M3518" s="62" t="b">
        <f t="shared" si="54"/>
        <v>1</v>
      </c>
      <c r="N3518" s="63"/>
    </row>
    <row r="3519" spans="1:14" x14ac:dyDescent="0.35">
      <c r="A3519" t="s">
        <v>3206</v>
      </c>
      <c r="B3519" t="s">
        <v>3240</v>
      </c>
      <c r="C3519" s="53"/>
      <c r="D3519" s="54"/>
      <c r="E3519" s="53"/>
      <c r="F3519" s="55"/>
      <c r="G3519" s="53"/>
      <c r="H3519" s="57"/>
      <c r="I3519" s="56"/>
      <c r="J3519" s="56"/>
      <c r="K3519" s="67"/>
      <c r="L3519" s="62">
        <v>3519</v>
      </c>
      <c r="M3519" s="62" t="b">
        <f t="shared" si="54"/>
        <v>1</v>
      </c>
      <c r="N3519" s="63"/>
    </row>
    <row r="3520" spans="1:14" x14ac:dyDescent="0.35">
      <c r="A3520" t="s">
        <v>3206</v>
      </c>
      <c r="B3520" t="s">
        <v>3241</v>
      </c>
      <c r="C3520" s="53"/>
      <c r="D3520" s="54"/>
      <c r="E3520" s="53"/>
      <c r="F3520" s="55"/>
      <c r="G3520" s="53"/>
      <c r="H3520" s="57"/>
      <c r="I3520" s="56"/>
      <c r="J3520" s="56"/>
      <c r="K3520" s="67"/>
      <c r="L3520" s="62">
        <v>3520</v>
      </c>
      <c r="M3520" s="62" t="b">
        <f t="shared" si="54"/>
        <v>1</v>
      </c>
      <c r="N3520" s="63"/>
    </row>
    <row r="3521" spans="1:14" x14ac:dyDescent="0.35">
      <c r="A3521" t="s">
        <v>3206</v>
      </c>
      <c r="B3521" t="s">
        <v>3242</v>
      </c>
      <c r="C3521" s="53"/>
      <c r="D3521" s="54"/>
      <c r="E3521" s="53"/>
      <c r="F3521" s="55"/>
      <c r="G3521" s="53"/>
      <c r="H3521" s="57"/>
      <c r="I3521" s="56"/>
      <c r="J3521" s="56"/>
      <c r="K3521" s="67"/>
      <c r="L3521" s="62">
        <v>3521</v>
      </c>
      <c r="M3521" s="62" t="b">
        <f t="shared" si="54"/>
        <v>1</v>
      </c>
      <c r="N3521" s="63"/>
    </row>
    <row r="3522" spans="1:14" x14ac:dyDescent="0.35">
      <c r="A3522" t="s">
        <v>3206</v>
      </c>
      <c r="B3522" t="s">
        <v>3243</v>
      </c>
      <c r="C3522" s="53"/>
      <c r="D3522" s="54"/>
      <c r="E3522" s="53"/>
      <c r="F3522" s="55"/>
      <c r="G3522" s="53"/>
      <c r="H3522" s="57"/>
      <c r="I3522" s="56"/>
      <c r="J3522" s="56"/>
      <c r="K3522" s="67"/>
      <c r="L3522" s="62">
        <v>3522</v>
      </c>
      <c r="M3522" s="62" t="b">
        <f t="shared" si="54"/>
        <v>1</v>
      </c>
      <c r="N3522" s="63"/>
    </row>
    <row r="3523" spans="1:14" x14ac:dyDescent="0.35">
      <c r="A3523" t="s">
        <v>3206</v>
      </c>
      <c r="B3523" t="s">
        <v>3244</v>
      </c>
      <c r="C3523" s="53"/>
      <c r="D3523" s="54"/>
      <c r="E3523" s="53"/>
      <c r="F3523" s="55"/>
      <c r="G3523" s="53"/>
      <c r="H3523" s="57"/>
      <c r="I3523" s="56"/>
      <c r="J3523" s="56"/>
      <c r="K3523" s="67"/>
      <c r="L3523" s="62">
        <v>3523</v>
      </c>
      <c r="M3523" s="62" t="b">
        <f t="shared" ref="M3523:M3591" si="55" xml:space="preserve"> IF(AND(TRUE), TRUE, FALSE)</f>
        <v>1</v>
      </c>
      <c r="N3523" s="63"/>
    </row>
    <row r="3524" spans="1:14" x14ac:dyDescent="0.35">
      <c r="A3524" t="s">
        <v>3206</v>
      </c>
      <c r="B3524" t="s">
        <v>3245</v>
      </c>
      <c r="C3524" s="53"/>
      <c r="D3524" s="54"/>
      <c r="E3524" s="53"/>
      <c r="F3524" s="55"/>
      <c r="G3524" s="53"/>
      <c r="H3524" s="57"/>
      <c r="I3524" s="56"/>
      <c r="J3524" s="56"/>
      <c r="K3524" s="67"/>
      <c r="L3524" s="62">
        <v>3524</v>
      </c>
      <c r="M3524" s="62" t="b">
        <f t="shared" si="55"/>
        <v>1</v>
      </c>
      <c r="N3524" s="63"/>
    </row>
    <row r="3525" spans="1:14" x14ac:dyDescent="0.35">
      <c r="A3525" t="s">
        <v>3206</v>
      </c>
      <c r="B3525" t="s">
        <v>3246</v>
      </c>
      <c r="C3525" s="53"/>
      <c r="D3525" s="54"/>
      <c r="E3525" s="53"/>
      <c r="F3525" s="55"/>
      <c r="G3525" s="53"/>
      <c r="H3525" s="57"/>
      <c r="I3525" s="56"/>
      <c r="J3525" s="56"/>
      <c r="K3525" s="67"/>
      <c r="L3525" s="62">
        <v>3525</v>
      </c>
      <c r="M3525" s="62" t="b">
        <f t="shared" si="55"/>
        <v>1</v>
      </c>
      <c r="N3525" s="63"/>
    </row>
    <row r="3526" spans="1:14" x14ac:dyDescent="0.35">
      <c r="A3526" t="s">
        <v>3206</v>
      </c>
      <c r="B3526" t="s">
        <v>3247</v>
      </c>
      <c r="C3526" s="53"/>
      <c r="D3526" s="54"/>
      <c r="E3526" s="53"/>
      <c r="F3526" s="55"/>
      <c r="G3526" s="53"/>
      <c r="H3526" s="57"/>
      <c r="I3526" s="56"/>
      <c r="J3526" s="56"/>
      <c r="K3526" s="67"/>
      <c r="L3526" s="62">
        <v>3526</v>
      </c>
      <c r="M3526" s="62" t="b">
        <f t="shared" si="55"/>
        <v>1</v>
      </c>
      <c r="N3526" s="63"/>
    </row>
    <row r="3527" spans="1:14" x14ac:dyDescent="0.35">
      <c r="A3527" t="s">
        <v>3206</v>
      </c>
      <c r="B3527" t="s">
        <v>3248</v>
      </c>
      <c r="C3527" s="53"/>
      <c r="D3527" s="54"/>
      <c r="E3527" s="53"/>
      <c r="F3527" s="55"/>
      <c r="G3527" s="53"/>
      <c r="H3527" s="57"/>
      <c r="I3527" s="56"/>
      <c r="J3527" s="56"/>
      <c r="K3527" s="67"/>
      <c r="L3527" s="62">
        <v>3527</v>
      </c>
      <c r="M3527" s="62" t="b">
        <f t="shared" si="55"/>
        <v>1</v>
      </c>
      <c r="N3527" s="63"/>
    </row>
    <row r="3528" spans="1:14" x14ac:dyDescent="0.35">
      <c r="A3528" t="s">
        <v>3206</v>
      </c>
      <c r="B3528" t="s">
        <v>3249</v>
      </c>
      <c r="C3528" s="53"/>
      <c r="D3528" s="54"/>
      <c r="E3528" s="53"/>
      <c r="F3528" s="55"/>
      <c r="G3528" s="53"/>
      <c r="H3528" s="57"/>
      <c r="I3528" s="56"/>
      <c r="J3528" s="56"/>
      <c r="K3528" s="67"/>
      <c r="L3528" s="62">
        <v>3528</v>
      </c>
      <c r="M3528" s="62" t="b">
        <f t="shared" si="55"/>
        <v>1</v>
      </c>
      <c r="N3528" s="63"/>
    </row>
    <row r="3529" spans="1:14" x14ac:dyDescent="0.35">
      <c r="A3529" t="s">
        <v>3206</v>
      </c>
      <c r="B3529" t="s">
        <v>3250</v>
      </c>
      <c r="C3529" s="53"/>
      <c r="D3529" s="54"/>
      <c r="E3529" s="53"/>
      <c r="F3529" s="55"/>
      <c r="G3529" s="53"/>
      <c r="H3529" s="57"/>
      <c r="I3529" s="56"/>
      <c r="J3529" s="56"/>
      <c r="K3529" s="67"/>
      <c r="L3529" s="62">
        <v>3529</v>
      </c>
      <c r="M3529" s="62" t="b">
        <f t="shared" si="55"/>
        <v>1</v>
      </c>
      <c r="N3529" s="63"/>
    </row>
    <row r="3530" spans="1:14" x14ac:dyDescent="0.35">
      <c r="A3530" t="s">
        <v>3206</v>
      </c>
      <c r="B3530" t="s">
        <v>3251</v>
      </c>
      <c r="C3530" s="53"/>
      <c r="D3530" s="54"/>
      <c r="E3530" s="53"/>
      <c r="F3530" s="55"/>
      <c r="G3530" s="53"/>
      <c r="H3530" s="57"/>
      <c r="I3530" s="56"/>
      <c r="J3530" s="56"/>
      <c r="K3530" s="67"/>
      <c r="L3530" s="62">
        <v>3530</v>
      </c>
      <c r="M3530" s="62" t="b">
        <f t="shared" si="55"/>
        <v>1</v>
      </c>
      <c r="N3530" s="63"/>
    </row>
    <row r="3531" spans="1:14" x14ac:dyDescent="0.35">
      <c r="A3531" t="s">
        <v>3206</v>
      </c>
      <c r="B3531" t="s">
        <v>3252</v>
      </c>
      <c r="C3531" s="53"/>
      <c r="D3531" s="54"/>
      <c r="E3531" s="53"/>
      <c r="F3531" s="55"/>
      <c r="G3531" s="53"/>
      <c r="H3531" s="57"/>
      <c r="I3531" s="56"/>
      <c r="J3531" s="56"/>
      <c r="K3531" s="67"/>
      <c r="L3531" s="62">
        <v>3531</v>
      </c>
      <c r="M3531" s="62" t="b">
        <f t="shared" si="55"/>
        <v>1</v>
      </c>
      <c r="N3531" s="63"/>
    </row>
    <row r="3532" spans="1:14" x14ac:dyDescent="0.35">
      <c r="A3532" t="s">
        <v>3206</v>
      </c>
      <c r="B3532" t="s">
        <v>3253</v>
      </c>
      <c r="C3532" s="53"/>
      <c r="D3532" s="54"/>
      <c r="E3532" s="53"/>
      <c r="F3532" s="55"/>
      <c r="G3532" s="53"/>
      <c r="H3532" s="57"/>
      <c r="I3532" s="56"/>
      <c r="J3532" s="56"/>
      <c r="K3532" s="67"/>
      <c r="L3532" s="62">
        <v>3532</v>
      </c>
      <c r="M3532" s="62" t="b">
        <f t="shared" si="55"/>
        <v>1</v>
      </c>
      <c r="N3532" s="63"/>
    </row>
    <row r="3533" spans="1:14" x14ac:dyDescent="0.35">
      <c r="A3533" t="s">
        <v>3206</v>
      </c>
      <c r="B3533" t="s">
        <v>3254</v>
      </c>
      <c r="C3533" s="53"/>
      <c r="D3533" s="54"/>
      <c r="E3533" s="53"/>
      <c r="F3533" s="55"/>
      <c r="G3533" s="53"/>
      <c r="H3533" s="57"/>
      <c r="I3533" s="56"/>
      <c r="J3533" s="56"/>
      <c r="K3533" s="67"/>
      <c r="L3533" s="62">
        <v>3533</v>
      </c>
      <c r="M3533" s="62" t="b">
        <f t="shared" si="55"/>
        <v>1</v>
      </c>
      <c r="N3533" s="63"/>
    </row>
    <row r="3534" spans="1:14" x14ac:dyDescent="0.35">
      <c r="A3534" t="s">
        <v>3206</v>
      </c>
      <c r="B3534" t="s">
        <v>3255</v>
      </c>
      <c r="C3534" s="53"/>
      <c r="D3534" s="54"/>
      <c r="E3534" s="53"/>
      <c r="F3534" s="55"/>
      <c r="G3534" s="53"/>
      <c r="H3534" s="57"/>
      <c r="I3534" s="56"/>
      <c r="J3534" s="56"/>
      <c r="K3534" s="67"/>
      <c r="L3534" s="62">
        <v>3534</v>
      </c>
      <c r="M3534" s="62" t="b">
        <f t="shared" si="55"/>
        <v>1</v>
      </c>
      <c r="N3534" s="63"/>
    </row>
    <row r="3535" spans="1:14" x14ac:dyDescent="0.35">
      <c r="A3535" t="s">
        <v>3206</v>
      </c>
      <c r="B3535" t="s">
        <v>3256</v>
      </c>
      <c r="C3535" s="53"/>
      <c r="D3535" s="54"/>
      <c r="E3535" s="53"/>
      <c r="F3535" s="55"/>
      <c r="G3535" s="53"/>
      <c r="H3535" s="57"/>
      <c r="I3535" s="56"/>
      <c r="J3535" s="56"/>
      <c r="K3535" s="67"/>
      <c r="L3535" s="62">
        <v>3535</v>
      </c>
      <c r="M3535" s="62" t="b">
        <f t="shared" si="55"/>
        <v>1</v>
      </c>
      <c r="N3535" s="63"/>
    </row>
    <row r="3536" spans="1:14" x14ac:dyDescent="0.35">
      <c r="A3536" t="s">
        <v>3257</v>
      </c>
      <c r="B3536" t="s">
        <v>3258</v>
      </c>
      <c r="C3536" s="53"/>
      <c r="D3536" s="54"/>
      <c r="E3536" s="53"/>
      <c r="F3536" s="55"/>
      <c r="G3536" s="53"/>
      <c r="H3536" s="57"/>
      <c r="I3536" s="56"/>
      <c r="J3536" s="56"/>
      <c r="K3536" s="67"/>
      <c r="L3536" s="62">
        <v>3536</v>
      </c>
      <c r="M3536" s="62" t="b">
        <f t="shared" si="55"/>
        <v>1</v>
      </c>
      <c r="N3536" s="63"/>
    </row>
    <row r="3537" spans="1:14" x14ac:dyDescent="0.35">
      <c r="A3537" t="s">
        <v>3259</v>
      </c>
      <c r="B3537" t="s">
        <v>3260</v>
      </c>
      <c r="C3537" s="53"/>
      <c r="D3537" s="54"/>
      <c r="E3537" s="53"/>
      <c r="F3537" s="55"/>
      <c r="G3537" s="53"/>
      <c r="H3537" s="57"/>
      <c r="I3537" s="56"/>
      <c r="J3537" s="56"/>
      <c r="K3537" s="67"/>
      <c r="L3537" s="62">
        <v>3537</v>
      </c>
      <c r="M3537" s="62" t="b">
        <f t="shared" si="55"/>
        <v>1</v>
      </c>
      <c r="N3537" s="63"/>
    </row>
    <row r="3538" spans="1:14" x14ac:dyDescent="0.35">
      <c r="A3538" t="s">
        <v>3259</v>
      </c>
      <c r="B3538" t="s">
        <v>3261</v>
      </c>
      <c r="C3538" s="53"/>
      <c r="D3538" s="54"/>
      <c r="E3538" s="53"/>
      <c r="F3538" s="55"/>
      <c r="G3538" s="53"/>
      <c r="H3538" s="57"/>
      <c r="I3538" s="56"/>
      <c r="J3538" s="56"/>
      <c r="K3538" s="67"/>
      <c r="L3538" s="62">
        <v>3538</v>
      </c>
      <c r="M3538" s="62" t="b">
        <f t="shared" si="55"/>
        <v>1</v>
      </c>
      <c r="N3538" s="63"/>
    </row>
    <row r="3539" spans="1:14" x14ac:dyDescent="0.35">
      <c r="A3539" t="s">
        <v>3259</v>
      </c>
      <c r="B3539" t="s">
        <v>3262</v>
      </c>
      <c r="C3539" s="53"/>
      <c r="D3539" s="54"/>
      <c r="E3539" s="53"/>
      <c r="F3539" s="55"/>
      <c r="G3539" s="53"/>
      <c r="H3539" s="57"/>
      <c r="I3539" s="56"/>
      <c r="J3539" s="56"/>
      <c r="K3539" s="67"/>
      <c r="L3539" s="62">
        <v>3539</v>
      </c>
      <c r="M3539" s="62" t="b">
        <f t="shared" si="55"/>
        <v>1</v>
      </c>
      <c r="N3539" s="63"/>
    </row>
    <row r="3540" spans="1:14" x14ac:dyDescent="0.35">
      <c r="A3540" t="s">
        <v>3259</v>
      </c>
      <c r="B3540" t="s">
        <v>3263</v>
      </c>
      <c r="C3540" s="53"/>
      <c r="D3540" s="54"/>
      <c r="E3540" s="53"/>
      <c r="F3540" s="55"/>
      <c r="G3540" s="53"/>
      <c r="H3540" s="57"/>
      <c r="I3540" s="56"/>
      <c r="J3540" s="56"/>
      <c r="K3540" s="67"/>
      <c r="L3540" s="62">
        <v>3540</v>
      </c>
      <c r="M3540" s="62" t="b">
        <f t="shared" si="55"/>
        <v>1</v>
      </c>
      <c r="N3540" s="63"/>
    </row>
    <row r="3541" spans="1:14" x14ac:dyDescent="0.35">
      <c r="A3541" t="s">
        <v>309</v>
      </c>
      <c r="B3541" t="s">
        <v>2576</v>
      </c>
      <c r="C3541" s="53"/>
      <c r="D3541" s="54"/>
      <c r="E3541" s="53"/>
      <c r="F3541" s="55"/>
      <c r="G3541" s="53"/>
      <c r="H3541" s="57"/>
      <c r="I3541" s="56"/>
      <c r="J3541" s="56"/>
      <c r="K3541" s="67"/>
      <c r="L3541" s="62">
        <v>3541</v>
      </c>
      <c r="M3541" s="62" t="b">
        <f t="shared" si="55"/>
        <v>1</v>
      </c>
      <c r="N3541" s="63"/>
    </row>
    <row r="3542" spans="1:14" x14ac:dyDescent="0.35">
      <c r="A3542" t="s">
        <v>3264</v>
      </c>
      <c r="B3542" t="s">
        <v>3265</v>
      </c>
      <c r="C3542" s="53"/>
      <c r="D3542" s="54"/>
      <c r="E3542" s="53"/>
      <c r="F3542" s="55"/>
      <c r="G3542" s="53"/>
      <c r="H3542" s="57"/>
      <c r="I3542" s="56"/>
      <c r="J3542" s="56"/>
      <c r="K3542" s="67"/>
      <c r="L3542" s="62">
        <v>3542</v>
      </c>
      <c r="M3542" s="62" t="b">
        <f t="shared" si="55"/>
        <v>1</v>
      </c>
      <c r="N3542" s="63"/>
    </row>
    <row r="3543" spans="1:14" x14ac:dyDescent="0.35">
      <c r="A3543" t="s">
        <v>3264</v>
      </c>
      <c r="B3543" t="s">
        <v>3266</v>
      </c>
      <c r="C3543" s="53"/>
      <c r="D3543" s="54"/>
      <c r="E3543" s="53"/>
      <c r="F3543" s="55"/>
      <c r="G3543" s="53"/>
      <c r="H3543" s="57"/>
      <c r="I3543" s="56"/>
      <c r="J3543" s="56"/>
      <c r="K3543" s="67"/>
      <c r="L3543" s="62">
        <v>3543</v>
      </c>
      <c r="M3543" s="62" t="b">
        <f t="shared" si="55"/>
        <v>1</v>
      </c>
      <c r="N3543" s="63"/>
    </row>
    <row r="3544" spans="1:14" x14ac:dyDescent="0.35">
      <c r="A3544" t="s">
        <v>3264</v>
      </c>
      <c r="B3544" t="s">
        <v>988</v>
      </c>
      <c r="C3544" s="53"/>
      <c r="D3544" s="54"/>
      <c r="E3544" s="53"/>
      <c r="F3544" s="55"/>
      <c r="G3544" s="53"/>
      <c r="H3544" s="57"/>
      <c r="I3544" s="56"/>
      <c r="J3544" s="56"/>
      <c r="K3544" s="67"/>
      <c r="L3544" s="62">
        <v>3544</v>
      </c>
      <c r="M3544" s="62" t="b">
        <f t="shared" si="55"/>
        <v>1</v>
      </c>
      <c r="N3544" s="63"/>
    </row>
    <row r="3545" spans="1:14" x14ac:dyDescent="0.35">
      <c r="A3545" t="s">
        <v>309</v>
      </c>
      <c r="B3545" t="s">
        <v>2576</v>
      </c>
      <c r="C3545" s="53"/>
      <c r="D3545" s="54"/>
      <c r="E3545" s="53"/>
      <c r="F3545" s="55"/>
      <c r="G3545" s="53"/>
      <c r="H3545" s="57"/>
      <c r="I3545" s="56"/>
      <c r="J3545" s="56"/>
      <c r="K3545" s="67"/>
      <c r="L3545" s="62">
        <v>3545</v>
      </c>
      <c r="M3545" s="62" t="b">
        <f t="shared" si="55"/>
        <v>1</v>
      </c>
      <c r="N3545" s="63"/>
    </row>
    <row r="3546" spans="1:14" x14ac:dyDescent="0.35">
      <c r="A3546" t="s">
        <v>3267</v>
      </c>
      <c r="B3546" t="s">
        <v>304</v>
      </c>
      <c r="C3546" s="53"/>
      <c r="D3546" s="54"/>
      <c r="E3546" s="53"/>
      <c r="F3546" s="55"/>
      <c r="G3546" s="53"/>
      <c r="H3546" s="57"/>
      <c r="I3546" s="56"/>
      <c r="J3546" s="56"/>
      <c r="K3546" s="67"/>
      <c r="L3546" s="62">
        <v>3546</v>
      </c>
      <c r="M3546" s="62" t="b">
        <f t="shared" si="55"/>
        <v>1</v>
      </c>
      <c r="N3546" s="63"/>
    </row>
    <row r="3547" spans="1:14" x14ac:dyDescent="0.35">
      <c r="A3547" t="s">
        <v>1682</v>
      </c>
      <c r="B3547" t="s">
        <v>789</v>
      </c>
      <c r="C3547" s="53"/>
      <c r="D3547" s="54"/>
      <c r="E3547" s="53"/>
      <c r="F3547" s="55"/>
      <c r="G3547" s="53"/>
      <c r="H3547" s="57"/>
      <c r="I3547" s="56"/>
      <c r="J3547" s="56"/>
      <c r="K3547" s="67"/>
      <c r="L3547" s="62">
        <v>3547</v>
      </c>
      <c r="M3547" s="62" t="b">
        <f t="shared" si="55"/>
        <v>1</v>
      </c>
      <c r="N3547" s="63"/>
    </row>
    <row r="3548" spans="1:14" x14ac:dyDescent="0.35">
      <c r="A3548" t="s">
        <v>1682</v>
      </c>
      <c r="B3548" t="s">
        <v>259</v>
      </c>
      <c r="C3548" s="53"/>
      <c r="D3548" s="54"/>
      <c r="E3548" s="53"/>
      <c r="F3548" s="55"/>
      <c r="G3548" s="53"/>
      <c r="H3548" s="57"/>
      <c r="I3548" s="56"/>
      <c r="J3548" s="56"/>
      <c r="K3548" s="67"/>
      <c r="L3548" s="62">
        <v>3548</v>
      </c>
      <c r="M3548" s="62" t="b">
        <f t="shared" si="55"/>
        <v>1</v>
      </c>
      <c r="N3548" s="63"/>
    </row>
    <row r="3549" spans="1:14" x14ac:dyDescent="0.35">
      <c r="A3549" t="s">
        <v>3268</v>
      </c>
      <c r="B3549" t="s">
        <v>3269</v>
      </c>
      <c r="C3549" s="53"/>
      <c r="D3549" s="54"/>
      <c r="E3549" s="53"/>
      <c r="F3549" s="55"/>
      <c r="G3549" s="53"/>
      <c r="H3549" s="57"/>
      <c r="I3549" s="56"/>
      <c r="J3549" s="56"/>
      <c r="K3549" s="67"/>
      <c r="L3549" s="62">
        <v>3549</v>
      </c>
      <c r="M3549" s="62" t="b">
        <f t="shared" si="55"/>
        <v>1</v>
      </c>
      <c r="N3549" s="63"/>
    </row>
    <row r="3550" spans="1:14" x14ac:dyDescent="0.35">
      <c r="A3550" t="s">
        <v>1682</v>
      </c>
      <c r="B3550" t="s">
        <v>259</v>
      </c>
      <c r="C3550" s="53"/>
      <c r="D3550" s="54"/>
      <c r="E3550" s="53"/>
      <c r="F3550" s="55"/>
      <c r="G3550" s="53"/>
      <c r="H3550" s="57"/>
      <c r="I3550" s="56"/>
      <c r="J3550" s="56"/>
      <c r="K3550" s="67"/>
      <c r="L3550" s="62">
        <v>3550</v>
      </c>
      <c r="M3550" s="62" t="b">
        <f t="shared" si="55"/>
        <v>1</v>
      </c>
      <c r="N3550" s="63"/>
    </row>
    <row r="3551" spans="1:14" x14ac:dyDescent="0.35">
      <c r="A3551" t="s">
        <v>230</v>
      </c>
      <c r="B3551" t="s">
        <v>3270</v>
      </c>
      <c r="C3551" s="53"/>
      <c r="D3551" s="54"/>
      <c r="E3551" s="53"/>
      <c r="F3551" s="55"/>
      <c r="G3551" s="53"/>
      <c r="H3551" s="57"/>
      <c r="I3551" s="56"/>
      <c r="J3551" s="56"/>
      <c r="K3551" s="67"/>
      <c r="L3551" s="62">
        <v>3551</v>
      </c>
      <c r="M3551" s="62" t="b">
        <f t="shared" si="55"/>
        <v>1</v>
      </c>
      <c r="N3551" s="63"/>
    </row>
    <row r="3552" spans="1:14" x14ac:dyDescent="0.35">
      <c r="A3552" t="s">
        <v>230</v>
      </c>
      <c r="B3552" t="s">
        <v>2166</v>
      </c>
      <c r="C3552" s="53"/>
      <c r="D3552" s="54"/>
      <c r="E3552" s="53"/>
      <c r="F3552" s="55"/>
      <c r="G3552" s="53"/>
      <c r="H3552" s="57"/>
      <c r="I3552" s="56"/>
      <c r="J3552" s="56"/>
      <c r="K3552" s="67"/>
      <c r="L3552" s="62">
        <v>3552</v>
      </c>
      <c r="M3552" s="62" t="b">
        <f t="shared" si="55"/>
        <v>1</v>
      </c>
      <c r="N3552" s="63"/>
    </row>
    <row r="3553" spans="1:14" x14ac:dyDescent="0.35">
      <c r="A3553" t="s">
        <v>3271</v>
      </c>
      <c r="B3553" t="s">
        <v>496</v>
      </c>
      <c r="C3553" s="53"/>
      <c r="D3553" s="54"/>
      <c r="E3553" s="53"/>
      <c r="F3553" s="55"/>
      <c r="G3553" s="53"/>
      <c r="H3553" s="57"/>
      <c r="I3553" s="56"/>
      <c r="J3553" s="56"/>
      <c r="K3553" s="67"/>
      <c r="L3553" s="62">
        <v>3553</v>
      </c>
      <c r="M3553" s="62" t="b">
        <f t="shared" si="55"/>
        <v>1</v>
      </c>
      <c r="N3553" s="63"/>
    </row>
    <row r="3554" spans="1:14" x14ac:dyDescent="0.35">
      <c r="A3554" t="s">
        <v>3271</v>
      </c>
      <c r="B3554" t="s">
        <v>844</v>
      </c>
      <c r="C3554" s="53"/>
      <c r="D3554" s="54"/>
      <c r="E3554" s="53"/>
      <c r="F3554" s="55"/>
      <c r="G3554" s="53"/>
      <c r="H3554" s="57"/>
      <c r="I3554" s="56"/>
      <c r="J3554" s="56"/>
      <c r="K3554" s="67"/>
      <c r="L3554" s="62">
        <v>3554</v>
      </c>
      <c r="M3554" s="62" t="b">
        <f t="shared" si="55"/>
        <v>1</v>
      </c>
      <c r="N3554" s="63"/>
    </row>
    <row r="3555" spans="1:14" x14ac:dyDescent="0.35">
      <c r="A3555" t="s">
        <v>3271</v>
      </c>
      <c r="B3555" t="s">
        <v>1530</v>
      </c>
      <c r="C3555" s="53"/>
      <c r="D3555" s="54"/>
      <c r="E3555" s="53"/>
      <c r="F3555" s="55"/>
      <c r="G3555" s="53"/>
      <c r="H3555" s="57"/>
      <c r="I3555" s="56"/>
      <c r="J3555" s="56"/>
      <c r="K3555" s="67"/>
      <c r="L3555" s="62">
        <v>3555</v>
      </c>
      <c r="M3555" s="62" t="b">
        <f t="shared" si="55"/>
        <v>1</v>
      </c>
      <c r="N3555" s="63"/>
    </row>
    <row r="3556" spans="1:14" x14ac:dyDescent="0.35">
      <c r="A3556" t="s">
        <v>3272</v>
      </c>
      <c r="B3556" t="s">
        <v>287</v>
      </c>
      <c r="C3556" s="53"/>
      <c r="D3556" s="54"/>
      <c r="E3556" s="53"/>
      <c r="F3556" s="55"/>
      <c r="G3556" s="53"/>
      <c r="H3556" s="57"/>
      <c r="I3556" s="56"/>
      <c r="J3556" s="56"/>
      <c r="K3556" s="67"/>
      <c r="L3556" s="62">
        <v>3556</v>
      </c>
      <c r="M3556" s="62" t="b">
        <f t="shared" si="55"/>
        <v>1</v>
      </c>
      <c r="N3556" s="63"/>
    </row>
    <row r="3557" spans="1:14" x14ac:dyDescent="0.35">
      <c r="A3557" t="s">
        <v>334</v>
      </c>
      <c r="B3557" t="s">
        <v>333</v>
      </c>
      <c r="C3557" s="53"/>
      <c r="D3557" s="54"/>
      <c r="E3557" s="53"/>
      <c r="F3557" s="55"/>
      <c r="G3557" s="53"/>
      <c r="H3557" s="57"/>
      <c r="I3557" s="56"/>
      <c r="J3557" s="56"/>
      <c r="K3557" s="67"/>
      <c r="L3557" s="62">
        <v>3557</v>
      </c>
      <c r="M3557" s="62" t="b">
        <f t="shared" si="55"/>
        <v>1</v>
      </c>
      <c r="N3557" s="63"/>
    </row>
    <row r="3558" spans="1:14" x14ac:dyDescent="0.35">
      <c r="A3558" t="s">
        <v>333</v>
      </c>
      <c r="B3558" t="s">
        <v>334</v>
      </c>
      <c r="C3558" s="53"/>
      <c r="D3558" s="54"/>
      <c r="E3558" s="53"/>
      <c r="F3558" s="55"/>
      <c r="G3558" s="53"/>
      <c r="H3558" s="57"/>
      <c r="I3558" s="56"/>
      <c r="J3558" s="56"/>
      <c r="K3558" s="67"/>
      <c r="L3558" s="62">
        <v>3558</v>
      </c>
      <c r="M3558" s="62" t="b">
        <f t="shared" si="55"/>
        <v>1</v>
      </c>
      <c r="N3558" s="63"/>
    </row>
    <row r="3559" spans="1:14" x14ac:dyDescent="0.35">
      <c r="A3559" t="s">
        <v>334</v>
      </c>
      <c r="B3559" t="s">
        <v>333</v>
      </c>
      <c r="C3559" s="53"/>
      <c r="D3559" s="54"/>
      <c r="E3559" s="53"/>
      <c r="F3559" s="55"/>
      <c r="G3559" s="53"/>
      <c r="H3559" s="57"/>
      <c r="I3559" s="56"/>
      <c r="J3559" s="56"/>
      <c r="K3559" s="67"/>
      <c r="L3559" s="62">
        <v>3559</v>
      </c>
      <c r="M3559" s="62" t="b">
        <f t="shared" si="55"/>
        <v>1</v>
      </c>
      <c r="N3559" s="63"/>
    </row>
    <row r="3560" spans="1:14" x14ac:dyDescent="0.35">
      <c r="A3560" t="s">
        <v>3273</v>
      </c>
      <c r="B3560" t="s">
        <v>3274</v>
      </c>
      <c r="C3560" s="53"/>
      <c r="D3560" s="54"/>
      <c r="E3560" s="53"/>
      <c r="F3560" s="55"/>
      <c r="G3560" s="53"/>
      <c r="H3560" s="57"/>
      <c r="I3560" s="56"/>
      <c r="J3560" s="56"/>
      <c r="K3560" s="67"/>
      <c r="L3560" s="62">
        <v>3560</v>
      </c>
      <c r="M3560" s="62" t="b">
        <f t="shared" si="55"/>
        <v>1</v>
      </c>
      <c r="N3560" s="63"/>
    </row>
    <row r="3561" spans="1:14" x14ac:dyDescent="0.35">
      <c r="A3561" t="s">
        <v>3275</v>
      </c>
      <c r="B3561" t="s">
        <v>3276</v>
      </c>
      <c r="C3561" s="53"/>
      <c r="D3561" s="54"/>
      <c r="E3561" s="53"/>
      <c r="F3561" s="55"/>
      <c r="G3561" s="53"/>
      <c r="H3561" s="57"/>
      <c r="I3561" s="56"/>
      <c r="J3561" s="56"/>
      <c r="K3561" s="67"/>
      <c r="L3561" s="62">
        <v>3561</v>
      </c>
      <c r="M3561" s="62" t="b">
        <f t="shared" si="55"/>
        <v>1</v>
      </c>
      <c r="N3561" s="63"/>
    </row>
    <row r="3562" spans="1:14" x14ac:dyDescent="0.35">
      <c r="A3562" t="s">
        <v>3277</v>
      </c>
      <c r="B3562" t="s">
        <v>961</v>
      </c>
      <c r="C3562" s="53"/>
      <c r="D3562" s="54"/>
      <c r="E3562" s="53"/>
      <c r="F3562" s="55"/>
      <c r="G3562" s="53"/>
      <c r="H3562" s="57"/>
      <c r="I3562" s="56"/>
      <c r="J3562" s="56"/>
      <c r="K3562" s="67"/>
      <c r="L3562" s="62">
        <v>3562</v>
      </c>
      <c r="M3562" s="62" t="b">
        <f t="shared" si="55"/>
        <v>1</v>
      </c>
      <c r="N3562" s="63"/>
    </row>
    <row r="3563" spans="1:14" x14ac:dyDescent="0.35">
      <c r="A3563" t="s">
        <v>3277</v>
      </c>
      <c r="B3563" t="s">
        <v>259</v>
      </c>
      <c r="C3563" s="53"/>
      <c r="D3563" s="54"/>
      <c r="E3563" s="53"/>
      <c r="F3563" s="55"/>
      <c r="G3563" s="53"/>
      <c r="H3563" s="57"/>
      <c r="I3563" s="56"/>
      <c r="J3563" s="56"/>
      <c r="K3563" s="67"/>
      <c r="L3563" s="62">
        <v>3563</v>
      </c>
      <c r="M3563" s="62" t="b">
        <f t="shared" si="55"/>
        <v>1</v>
      </c>
      <c r="N3563" s="63"/>
    </row>
    <row r="3564" spans="1:14" x14ac:dyDescent="0.35">
      <c r="A3564" t="s">
        <v>1198</v>
      </c>
      <c r="B3564" t="s">
        <v>585</v>
      </c>
      <c r="C3564" s="53"/>
      <c r="D3564" s="54"/>
      <c r="E3564" s="53"/>
      <c r="F3564" s="55"/>
      <c r="G3564" s="53"/>
      <c r="H3564" s="57"/>
      <c r="I3564" s="56"/>
      <c r="J3564" s="56"/>
      <c r="K3564" s="67"/>
      <c r="L3564" s="62">
        <v>3564</v>
      </c>
      <c r="M3564" s="62" t="b">
        <f t="shared" si="55"/>
        <v>1</v>
      </c>
      <c r="N3564" s="63"/>
    </row>
    <row r="3565" spans="1:14" x14ac:dyDescent="0.35">
      <c r="A3565" t="s">
        <v>1198</v>
      </c>
      <c r="B3565" t="s">
        <v>3278</v>
      </c>
      <c r="C3565" s="53"/>
      <c r="D3565" s="54"/>
      <c r="E3565" s="53"/>
      <c r="F3565" s="55"/>
      <c r="G3565" s="53"/>
      <c r="H3565" s="57"/>
      <c r="I3565" s="56"/>
      <c r="J3565" s="56"/>
      <c r="K3565" s="67"/>
      <c r="L3565" s="62">
        <v>3565</v>
      </c>
      <c r="M3565" s="62" t="b">
        <f t="shared" si="55"/>
        <v>1</v>
      </c>
      <c r="N3565" s="63"/>
    </row>
    <row r="3566" spans="1:14" x14ac:dyDescent="0.35">
      <c r="A3566" t="s">
        <v>3279</v>
      </c>
      <c r="B3566" t="s">
        <v>3280</v>
      </c>
      <c r="C3566" s="53"/>
      <c r="D3566" s="54"/>
      <c r="E3566" s="53"/>
      <c r="F3566" s="55"/>
      <c r="G3566" s="53"/>
      <c r="H3566" s="57"/>
      <c r="I3566" s="56"/>
      <c r="J3566" s="56"/>
      <c r="K3566" s="67"/>
      <c r="L3566" s="62">
        <v>3566</v>
      </c>
      <c r="M3566" s="62" t="b">
        <f t="shared" si="55"/>
        <v>1</v>
      </c>
      <c r="N3566" s="63"/>
    </row>
    <row r="3567" spans="1:14" x14ac:dyDescent="0.35">
      <c r="A3567" t="s">
        <v>3281</v>
      </c>
      <c r="B3567" t="s">
        <v>3282</v>
      </c>
      <c r="C3567" s="53"/>
      <c r="D3567" s="54"/>
      <c r="E3567" s="53"/>
      <c r="F3567" s="55"/>
      <c r="G3567" s="53"/>
      <c r="H3567" s="57"/>
      <c r="I3567" s="56"/>
      <c r="J3567" s="56"/>
      <c r="K3567" s="67"/>
      <c r="L3567" s="62">
        <v>3567</v>
      </c>
      <c r="M3567" s="62" t="b">
        <f t="shared" si="55"/>
        <v>1</v>
      </c>
      <c r="N3567" s="63"/>
    </row>
    <row r="3568" spans="1:14" x14ac:dyDescent="0.35">
      <c r="A3568" t="s">
        <v>3283</v>
      </c>
      <c r="B3568" t="s">
        <v>3284</v>
      </c>
      <c r="C3568" s="53"/>
      <c r="D3568" s="54"/>
      <c r="E3568" s="53"/>
      <c r="F3568" s="55"/>
      <c r="G3568" s="53"/>
      <c r="H3568" s="57"/>
      <c r="I3568" s="56"/>
      <c r="J3568" s="56"/>
      <c r="K3568" s="67"/>
      <c r="L3568" s="62">
        <v>3568</v>
      </c>
      <c r="M3568" s="62" t="b">
        <f t="shared" si="55"/>
        <v>1</v>
      </c>
      <c r="N3568" s="63"/>
    </row>
    <row r="3569" spans="1:14" x14ac:dyDescent="0.35">
      <c r="A3569" t="s">
        <v>3285</v>
      </c>
      <c r="B3569" t="s">
        <v>984</v>
      </c>
      <c r="C3569" s="53"/>
      <c r="D3569" s="54"/>
      <c r="E3569" s="53"/>
      <c r="F3569" s="55"/>
      <c r="G3569" s="53"/>
      <c r="H3569" s="57"/>
      <c r="I3569" s="56"/>
      <c r="J3569" s="56"/>
      <c r="K3569" s="67"/>
      <c r="L3569" s="62">
        <v>3569</v>
      </c>
      <c r="M3569" s="62" t="b">
        <f t="shared" si="55"/>
        <v>1</v>
      </c>
      <c r="N3569" s="63"/>
    </row>
    <row r="3570" spans="1:14" x14ac:dyDescent="0.35">
      <c r="A3570" t="s">
        <v>3286</v>
      </c>
      <c r="B3570" t="s">
        <v>3287</v>
      </c>
      <c r="C3570" s="53"/>
      <c r="D3570" s="54"/>
      <c r="E3570" s="53"/>
      <c r="F3570" s="55"/>
      <c r="G3570" s="53"/>
      <c r="H3570" s="57"/>
      <c r="I3570" s="56"/>
      <c r="J3570" s="56"/>
      <c r="K3570" s="67"/>
      <c r="L3570" s="62">
        <v>3570</v>
      </c>
      <c r="M3570" s="62" t="b">
        <f t="shared" si="55"/>
        <v>1</v>
      </c>
      <c r="N3570" s="63"/>
    </row>
    <row r="3571" spans="1:14" x14ac:dyDescent="0.35">
      <c r="A3571" t="s">
        <v>3286</v>
      </c>
      <c r="B3571" t="s">
        <v>3288</v>
      </c>
      <c r="C3571" s="53"/>
      <c r="D3571" s="54"/>
      <c r="E3571" s="53"/>
      <c r="F3571" s="55"/>
      <c r="G3571" s="53"/>
      <c r="H3571" s="57"/>
      <c r="I3571" s="56"/>
      <c r="J3571" s="56"/>
      <c r="K3571" s="67"/>
      <c r="L3571" s="62">
        <v>3571</v>
      </c>
      <c r="M3571" s="62" t="b">
        <f t="shared" si="55"/>
        <v>1</v>
      </c>
      <c r="N3571" s="63"/>
    </row>
    <row r="3572" spans="1:14" x14ac:dyDescent="0.35">
      <c r="A3572" t="s">
        <v>317</v>
      </c>
      <c r="B3572" t="s">
        <v>3289</v>
      </c>
      <c r="C3572" s="53"/>
      <c r="D3572" s="54"/>
      <c r="E3572" s="53"/>
      <c r="F3572" s="55"/>
      <c r="G3572" s="53"/>
      <c r="H3572" s="57"/>
      <c r="I3572" s="56"/>
      <c r="J3572" s="56"/>
      <c r="K3572" s="67"/>
      <c r="L3572" s="62">
        <v>3572</v>
      </c>
      <c r="M3572" s="62" t="b">
        <f t="shared" si="55"/>
        <v>1</v>
      </c>
      <c r="N3572" s="63"/>
    </row>
    <row r="3573" spans="1:14" x14ac:dyDescent="0.35">
      <c r="A3573" t="s">
        <v>317</v>
      </c>
      <c r="B3573" t="s">
        <v>984</v>
      </c>
      <c r="C3573" s="53"/>
      <c r="D3573" s="54"/>
      <c r="E3573" s="53"/>
      <c r="F3573" s="55"/>
      <c r="G3573" s="53"/>
      <c r="H3573" s="57"/>
      <c r="I3573" s="56"/>
      <c r="J3573" s="56"/>
      <c r="K3573" s="67"/>
      <c r="L3573" s="62">
        <v>3573</v>
      </c>
      <c r="M3573" s="62" t="b">
        <f t="shared" si="55"/>
        <v>1</v>
      </c>
      <c r="N3573" s="63"/>
    </row>
    <row r="3574" spans="1:14" x14ac:dyDescent="0.35">
      <c r="A3574" t="s">
        <v>1125</v>
      </c>
      <c r="B3574" t="s">
        <v>3290</v>
      </c>
      <c r="C3574" s="53"/>
      <c r="D3574" s="54"/>
      <c r="E3574" s="53"/>
      <c r="F3574" s="55"/>
      <c r="G3574" s="53"/>
      <c r="H3574" s="57"/>
      <c r="I3574" s="56"/>
      <c r="J3574" s="56"/>
      <c r="K3574" s="67"/>
      <c r="L3574" s="62">
        <v>3574</v>
      </c>
      <c r="M3574" s="62" t="b">
        <f t="shared" si="55"/>
        <v>1</v>
      </c>
      <c r="N3574" s="63"/>
    </row>
    <row r="3575" spans="1:14" x14ac:dyDescent="0.35">
      <c r="A3575" t="s">
        <v>3291</v>
      </c>
      <c r="B3575" t="s">
        <v>3292</v>
      </c>
      <c r="C3575" s="53"/>
      <c r="D3575" s="54"/>
      <c r="E3575" s="53"/>
      <c r="F3575" s="55"/>
      <c r="G3575" s="53"/>
      <c r="H3575" s="57"/>
      <c r="I3575" s="56"/>
      <c r="J3575" s="56"/>
      <c r="K3575" s="67"/>
      <c r="L3575" s="62">
        <v>3575</v>
      </c>
      <c r="M3575" s="62" t="b">
        <f t="shared" si="55"/>
        <v>1</v>
      </c>
      <c r="N3575" s="63"/>
    </row>
    <row r="3576" spans="1:14" x14ac:dyDescent="0.35">
      <c r="A3576" t="s">
        <v>3291</v>
      </c>
      <c r="B3576" t="s">
        <v>3293</v>
      </c>
      <c r="C3576" s="53"/>
      <c r="D3576" s="54"/>
      <c r="E3576" s="53"/>
      <c r="F3576" s="55"/>
      <c r="G3576" s="53"/>
      <c r="H3576" s="57"/>
      <c r="I3576" s="56"/>
      <c r="J3576" s="56"/>
      <c r="K3576" s="67"/>
      <c r="L3576" s="62">
        <v>3576</v>
      </c>
      <c r="M3576" s="62" t="b">
        <f t="shared" si="55"/>
        <v>1</v>
      </c>
      <c r="N3576" s="63"/>
    </row>
    <row r="3577" spans="1:14" x14ac:dyDescent="0.35">
      <c r="A3577" t="s">
        <v>3291</v>
      </c>
      <c r="B3577" t="s">
        <v>3294</v>
      </c>
      <c r="C3577" s="53"/>
      <c r="D3577" s="54"/>
      <c r="E3577" s="53"/>
      <c r="F3577" s="55"/>
      <c r="G3577" s="53"/>
      <c r="H3577" s="57"/>
      <c r="I3577" s="56"/>
      <c r="J3577" s="56"/>
      <c r="K3577" s="67"/>
      <c r="L3577" s="62">
        <v>3577</v>
      </c>
      <c r="M3577" s="62" t="b">
        <f t="shared" si="55"/>
        <v>1</v>
      </c>
      <c r="N3577" s="63"/>
    </row>
    <row r="3578" spans="1:14" x14ac:dyDescent="0.35">
      <c r="A3578" t="s">
        <v>3291</v>
      </c>
      <c r="B3578" t="s">
        <v>3295</v>
      </c>
      <c r="C3578" s="53"/>
      <c r="D3578" s="54"/>
      <c r="E3578" s="53"/>
      <c r="F3578" s="55"/>
      <c r="G3578" s="53"/>
      <c r="H3578" s="57"/>
      <c r="I3578" s="56"/>
      <c r="J3578" s="56"/>
      <c r="K3578" s="67"/>
      <c r="L3578" s="62">
        <v>3578</v>
      </c>
      <c r="M3578" s="62" t="b">
        <f t="shared" si="55"/>
        <v>1</v>
      </c>
      <c r="N3578" s="63"/>
    </row>
    <row r="3579" spans="1:14" x14ac:dyDescent="0.35">
      <c r="A3579" t="s">
        <v>3291</v>
      </c>
      <c r="B3579" t="s">
        <v>3296</v>
      </c>
      <c r="C3579" s="53"/>
      <c r="D3579" s="54"/>
      <c r="E3579" s="53"/>
      <c r="F3579" s="55"/>
      <c r="G3579" s="53"/>
      <c r="H3579" s="57"/>
      <c r="I3579" s="56"/>
      <c r="J3579" s="56"/>
      <c r="K3579" s="67"/>
      <c r="L3579" s="62">
        <v>3579</v>
      </c>
      <c r="M3579" s="62" t="b">
        <f t="shared" si="55"/>
        <v>1</v>
      </c>
      <c r="N3579" s="63"/>
    </row>
    <row r="3580" spans="1:14" x14ac:dyDescent="0.35">
      <c r="A3580" t="s">
        <v>3291</v>
      </c>
      <c r="B3580" t="s">
        <v>3297</v>
      </c>
      <c r="C3580" s="53"/>
      <c r="D3580" s="54"/>
      <c r="E3580" s="53"/>
      <c r="F3580" s="55"/>
      <c r="G3580" s="53"/>
      <c r="H3580" s="57"/>
      <c r="I3580" s="56"/>
      <c r="J3580" s="56"/>
      <c r="K3580" s="67"/>
      <c r="L3580" s="62">
        <v>3580</v>
      </c>
      <c r="M3580" s="62" t="b">
        <f t="shared" si="55"/>
        <v>1</v>
      </c>
      <c r="N3580" s="63"/>
    </row>
    <row r="3581" spans="1:14" x14ac:dyDescent="0.35">
      <c r="A3581" t="s">
        <v>3291</v>
      </c>
      <c r="B3581" t="s">
        <v>3298</v>
      </c>
      <c r="C3581" s="53"/>
      <c r="D3581" s="54"/>
      <c r="E3581" s="53"/>
      <c r="F3581" s="55"/>
      <c r="G3581" s="53"/>
      <c r="H3581" s="57"/>
      <c r="I3581" s="56"/>
      <c r="J3581" s="56"/>
      <c r="K3581" s="67"/>
      <c r="L3581" s="62">
        <v>3581</v>
      </c>
      <c r="M3581" s="62" t="b">
        <f t="shared" si="55"/>
        <v>1</v>
      </c>
      <c r="N3581" s="63"/>
    </row>
    <row r="3582" spans="1:14" x14ac:dyDescent="0.35">
      <c r="A3582" t="s">
        <v>3291</v>
      </c>
      <c r="B3582" t="s">
        <v>3299</v>
      </c>
      <c r="C3582" s="53"/>
      <c r="D3582" s="54"/>
      <c r="E3582" s="53"/>
      <c r="F3582" s="55"/>
      <c r="G3582" s="53"/>
      <c r="H3582" s="57"/>
      <c r="I3582" s="56"/>
      <c r="J3582" s="56"/>
      <c r="K3582" s="67"/>
      <c r="L3582" s="62">
        <v>3582</v>
      </c>
      <c r="M3582" s="62" t="b">
        <f t="shared" si="55"/>
        <v>1</v>
      </c>
      <c r="N3582" s="63"/>
    </row>
    <row r="3583" spans="1:14" x14ac:dyDescent="0.35">
      <c r="A3583" t="s">
        <v>3291</v>
      </c>
      <c r="B3583" t="s">
        <v>3300</v>
      </c>
      <c r="C3583" s="53"/>
      <c r="D3583" s="54"/>
      <c r="E3583" s="53"/>
      <c r="F3583" s="55"/>
      <c r="G3583" s="53"/>
      <c r="H3583" s="57"/>
      <c r="I3583" s="56"/>
      <c r="J3583" s="56"/>
      <c r="K3583" s="67"/>
      <c r="L3583" s="62">
        <v>3583</v>
      </c>
      <c r="M3583" s="62" t="b">
        <f t="shared" si="55"/>
        <v>1</v>
      </c>
      <c r="N3583" s="63"/>
    </row>
    <row r="3584" spans="1:14" x14ac:dyDescent="0.35">
      <c r="A3584" t="s">
        <v>3291</v>
      </c>
      <c r="B3584" t="s">
        <v>3301</v>
      </c>
      <c r="C3584" s="53"/>
      <c r="D3584" s="54"/>
      <c r="E3584" s="53"/>
      <c r="F3584" s="55"/>
      <c r="G3584" s="53"/>
      <c r="H3584" s="57"/>
      <c r="I3584" s="56"/>
      <c r="J3584" s="56"/>
      <c r="K3584" s="67"/>
      <c r="L3584" s="62">
        <v>3584</v>
      </c>
      <c r="M3584" s="62" t="b">
        <f t="shared" si="55"/>
        <v>1</v>
      </c>
      <c r="N3584" s="63"/>
    </row>
    <row r="3585" spans="1:14" x14ac:dyDescent="0.35">
      <c r="A3585" t="s">
        <v>3302</v>
      </c>
      <c r="B3585" t="s">
        <v>2400</v>
      </c>
      <c r="C3585" s="53"/>
      <c r="D3585" s="54"/>
      <c r="E3585" s="53"/>
      <c r="F3585" s="55"/>
      <c r="G3585" s="53"/>
      <c r="H3585" s="57"/>
      <c r="I3585" s="56"/>
      <c r="J3585" s="56"/>
      <c r="K3585" s="67"/>
      <c r="L3585" s="62">
        <v>3585</v>
      </c>
      <c r="M3585" s="62" t="b">
        <f t="shared" si="55"/>
        <v>1</v>
      </c>
      <c r="N3585" s="63"/>
    </row>
    <row r="3586" spans="1:14" x14ac:dyDescent="0.35">
      <c r="A3586" t="s">
        <v>2541</v>
      </c>
      <c r="B3586" t="s">
        <v>1320</v>
      </c>
      <c r="C3586" s="53"/>
      <c r="D3586" s="54"/>
      <c r="E3586" s="53"/>
      <c r="F3586" s="55"/>
      <c r="G3586" s="53"/>
      <c r="H3586" s="57"/>
      <c r="I3586" s="56"/>
      <c r="J3586" s="56"/>
      <c r="K3586" s="67"/>
      <c r="L3586" s="62">
        <v>3586</v>
      </c>
      <c r="M3586" s="62" t="b">
        <f t="shared" si="55"/>
        <v>1</v>
      </c>
      <c r="N3586" s="63"/>
    </row>
    <row r="3587" spans="1:14" x14ac:dyDescent="0.35">
      <c r="A3587" t="s">
        <v>3303</v>
      </c>
      <c r="B3587" t="s">
        <v>3028</v>
      </c>
      <c r="C3587" s="53"/>
      <c r="D3587" s="54"/>
      <c r="E3587" s="53"/>
      <c r="F3587" s="55"/>
      <c r="G3587" s="53"/>
      <c r="H3587" s="57"/>
      <c r="I3587" s="56"/>
      <c r="J3587" s="56"/>
      <c r="K3587" s="67"/>
      <c r="L3587" s="62">
        <v>3587</v>
      </c>
      <c r="M3587" s="62" t="b">
        <f t="shared" si="55"/>
        <v>1</v>
      </c>
      <c r="N3587" s="63"/>
    </row>
    <row r="3588" spans="1:14" x14ac:dyDescent="0.35">
      <c r="A3588" t="s">
        <v>516</v>
      </c>
      <c r="B3588" t="s">
        <v>591</v>
      </c>
      <c r="C3588" s="53"/>
      <c r="D3588" s="54"/>
      <c r="E3588" s="53"/>
      <c r="F3588" s="55"/>
      <c r="G3588" s="53"/>
      <c r="H3588" s="57"/>
      <c r="I3588" s="56"/>
      <c r="J3588" s="56"/>
      <c r="K3588" s="67"/>
      <c r="L3588" s="62">
        <v>3588</v>
      </c>
      <c r="M3588" s="62" t="b">
        <f t="shared" si="55"/>
        <v>1</v>
      </c>
      <c r="N3588" s="63"/>
    </row>
    <row r="3589" spans="1:14" x14ac:dyDescent="0.35">
      <c r="A3589" t="s">
        <v>2001</v>
      </c>
      <c r="B3589" t="s">
        <v>283</v>
      </c>
      <c r="C3589" s="53"/>
      <c r="D3589" s="54"/>
      <c r="E3589" s="53"/>
      <c r="F3589" s="55"/>
      <c r="G3589" s="53"/>
      <c r="H3589" s="57"/>
      <c r="I3589" s="56"/>
      <c r="J3589" s="56"/>
      <c r="K3589" s="67"/>
      <c r="L3589" s="62">
        <v>3589</v>
      </c>
      <c r="M3589" s="62" t="b">
        <f t="shared" si="55"/>
        <v>1</v>
      </c>
      <c r="N3589" s="63"/>
    </row>
    <row r="3590" spans="1:14" x14ac:dyDescent="0.35">
      <c r="A3590" t="s">
        <v>2001</v>
      </c>
      <c r="B3590" t="s">
        <v>3304</v>
      </c>
      <c r="C3590" s="53"/>
      <c r="D3590" s="54"/>
      <c r="E3590" s="53"/>
      <c r="F3590" s="55"/>
      <c r="G3590" s="53"/>
      <c r="H3590" s="57"/>
      <c r="I3590" s="56"/>
      <c r="J3590" s="56"/>
      <c r="K3590" s="67"/>
      <c r="L3590" s="62">
        <v>3590</v>
      </c>
      <c r="M3590" s="62" t="b">
        <f t="shared" si="55"/>
        <v>1</v>
      </c>
      <c r="N3590" s="63"/>
    </row>
    <row r="3591" spans="1:14" x14ac:dyDescent="0.35">
      <c r="A3591" t="s">
        <v>3305</v>
      </c>
      <c r="B3591" t="s">
        <v>984</v>
      </c>
      <c r="C3591" s="53"/>
      <c r="D3591" s="54"/>
      <c r="E3591" s="53"/>
      <c r="F3591" s="55"/>
      <c r="G3591" s="53"/>
      <c r="H3591" s="57"/>
      <c r="I3591" s="56"/>
      <c r="J3591" s="56"/>
      <c r="K3591" s="67"/>
      <c r="L3591" s="62">
        <v>3591</v>
      </c>
      <c r="M3591" s="62" t="b">
        <f t="shared" si="55"/>
        <v>1</v>
      </c>
      <c r="N3591" s="63"/>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3591"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3591" xr:uid="{00000000-0002-0000-0000-000001000000}"/>
    <dataValidation allowBlank="1" showErrorMessage="1" sqref="N2:N3591"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3591"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3591" xr:uid="{00000000-0002-0000-0000-000004000000}"/>
    <dataValidation allowBlank="1" showInputMessage="1" promptTitle="Edge Color" prompt="To select an optional edge color, right-click and select Select Color on the right-click menu." sqref="C3:C3591" xr:uid="{00000000-0002-0000-0000-000005000000}"/>
    <dataValidation allowBlank="1" showInputMessage="1" errorTitle="Invalid Edge Width" error="The optional edge width must be a whole number between 1 and 10." promptTitle="Edge Width" prompt="Enter an optional edge width between 1 and 10." sqref="D3:D3591"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3591"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3591" xr:uid="{00000000-0002-0000-0000-000008000000}">
      <formula1>ValidEdgeVisibilities</formula1>
    </dataValidation>
    <dataValidation allowBlank="1" showInputMessage="1" showErrorMessage="1" promptTitle="Vertex 1 Name" prompt="Enter the name of the edge's first vertex." sqref="A3:A3591" xr:uid="{00000000-0002-0000-0000-000009000000}"/>
    <dataValidation allowBlank="1" showInputMessage="1" showErrorMessage="1" promptTitle="Vertex 2 Name" prompt="Enter the name of the edge's second vertex." sqref="B3:B3591"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3591"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3591"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3591"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S3134"/>
  <sheetViews>
    <sheetView zoomScale="90" zoomScaleNormal="90" workbookViewId="0">
      <pane xSplit="1" ySplit="2" topLeftCell="B3" activePane="bottomRight" state="frozen"/>
      <selection activeCell="A2" sqref="A2:AF2"/>
      <selection pane="topRight" activeCell="A2" sqref="A2:AF2"/>
      <selection pane="bottomLeft" activeCell="A2" sqref="A2:AF2"/>
      <selection pane="bottomRight" activeCell="A8" sqref="A8"/>
    </sheetView>
  </sheetViews>
  <sheetFormatPr defaultRowHeight="14.5" x14ac:dyDescent="0.35"/>
  <cols>
    <col min="1" max="1" width="14.6328125" style="1" customWidth="1"/>
    <col min="2" max="2" width="11.6328125" customWidth="1"/>
    <col min="3" max="3" width="7.81640625" customWidth="1"/>
    <col min="4" max="4" width="8.54296875" customWidth="1"/>
    <col min="5" max="5" width="6.7265625" customWidth="1"/>
    <col min="6" max="6" width="9.81640625" customWidth="1"/>
    <col min="7" max="7" width="10" customWidth="1"/>
    <col min="8" max="8" width="11" customWidth="1"/>
    <col min="9" max="9" width="8.54296875" customWidth="1"/>
    <col min="10" max="10" width="9.7265625" style="3" customWidth="1"/>
    <col min="11" max="11" width="10.54296875" customWidth="1"/>
    <col min="12" max="12" width="9.1796875" customWidth="1"/>
    <col min="13" max="13" width="9.1796875" hidden="1" customWidth="1"/>
    <col min="14" max="15" width="4.26953125" hidden="1" customWidth="1"/>
    <col min="16" max="16" width="10.26953125" hidden="1" customWidth="1"/>
    <col min="17" max="17" width="6.453125" hidden="1" customWidth="1"/>
    <col min="18" max="18" width="8.26953125" hidden="1" customWidth="1"/>
    <col min="19" max="19" width="9.54296875" customWidth="1"/>
    <col min="20" max="20" width="9.26953125" customWidth="1"/>
    <col min="21" max="21" width="9.54296875" customWidth="1"/>
    <col min="22" max="24" width="14.26953125" customWidth="1"/>
    <col min="25" max="25" width="11.81640625" customWidth="1"/>
    <col min="26" max="26" width="14.453125" customWidth="1"/>
    <col min="27" max="27" width="18.26953125" style="3" customWidth="1"/>
    <col min="28" max="28" width="5" style="3" hidden="1" customWidth="1"/>
    <col min="29" max="29" width="16" style="6" hidden="1" customWidth="1"/>
    <col min="30" max="30" width="16" style="2" customWidth="1"/>
    <col min="31" max="31" width="16.6328125" style="3" customWidth="1"/>
    <col min="32" max="32" width="18.81640625" style="3" customWidth="1"/>
    <col min="33" max="33" width="16.6328125" style="3" customWidth="1"/>
    <col min="34" max="34" width="18.81640625" style="3" customWidth="1"/>
    <col min="35" max="35" width="16.6328125" customWidth="1"/>
    <col min="36" max="36" width="18.81640625" customWidth="1"/>
    <col min="37" max="37" width="16.6328125" customWidth="1"/>
    <col min="38" max="38" width="18.81640625" customWidth="1"/>
    <col min="39" max="39" width="18.08984375" customWidth="1"/>
    <col min="40" max="40" width="18.81640625" customWidth="1"/>
  </cols>
  <sheetData>
    <row r="1" spans="1:45" x14ac:dyDescent="0.35">
      <c r="B1" s="1"/>
      <c r="C1" s="25" t="s">
        <v>40</v>
      </c>
      <c r="D1" s="18"/>
      <c r="E1" s="18"/>
      <c r="F1" s="18"/>
      <c r="G1" s="18"/>
      <c r="H1" s="18"/>
      <c r="I1" s="27" t="s">
        <v>44</v>
      </c>
      <c r="J1" s="26"/>
      <c r="K1" s="26"/>
      <c r="L1" s="26"/>
      <c r="M1" s="29" t="s">
        <v>45</v>
      </c>
      <c r="N1" s="28"/>
      <c r="O1" s="28"/>
      <c r="P1" s="28"/>
      <c r="Q1" s="28"/>
      <c r="R1" s="28"/>
      <c r="S1" s="24" t="s">
        <v>43</v>
      </c>
      <c r="T1" s="21"/>
      <c r="U1" s="22"/>
      <c r="V1" s="23"/>
      <c r="W1" s="21"/>
      <c r="X1" s="21"/>
      <c r="Y1" s="21"/>
      <c r="Z1" s="21"/>
      <c r="AA1" s="21"/>
      <c r="AB1" s="30" t="s">
        <v>41</v>
      </c>
      <c r="AC1" s="20"/>
      <c r="AD1" s="31" t="s">
        <v>42</v>
      </c>
      <c r="AE1"/>
      <c r="AF1"/>
      <c r="AG1"/>
      <c r="AH1"/>
    </row>
    <row r="2" spans="1:45" ht="30" customHeight="1" x14ac:dyDescent="0.35">
      <c r="A2" s="11" t="s">
        <v>2970</v>
      </c>
      <c r="B2" t="s">
        <v>3850</v>
      </c>
      <c r="C2" s="8" t="s">
        <v>3948</v>
      </c>
      <c r="D2" s="8" t="s">
        <v>8</v>
      </c>
      <c r="E2" s="9" t="s">
        <v>46</v>
      </c>
      <c r="F2" s="10" t="s">
        <v>4</v>
      </c>
      <c r="G2" s="8" t="s">
        <v>49</v>
      </c>
      <c r="H2" s="8" t="s">
        <v>11</v>
      </c>
      <c r="I2" s="8" t="s">
        <v>47</v>
      </c>
      <c r="J2" s="8" t="s">
        <v>48</v>
      </c>
      <c r="K2" s="8" t="s">
        <v>78</v>
      </c>
      <c r="L2" s="8" t="s">
        <v>10</v>
      </c>
      <c r="M2" s="8" t="s">
        <v>27</v>
      </c>
      <c r="N2" s="8" t="s">
        <v>15</v>
      </c>
      <c r="O2" s="8" t="s">
        <v>16</v>
      </c>
      <c r="P2" s="8" t="s">
        <v>13</v>
      </c>
      <c r="Q2" s="8" t="s">
        <v>28</v>
      </c>
      <c r="R2" s="8" t="s">
        <v>29</v>
      </c>
      <c r="S2" s="13" t="s">
        <v>32</v>
      </c>
      <c r="T2" s="13" t="s">
        <v>33</v>
      </c>
      <c r="U2" s="13" t="s">
        <v>34</v>
      </c>
      <c r="V2" s="13" t="s">
        <v>35</v>
      </c>
      <c r="W2" s="13" t="s">
        <v>36</v>
      </c>
      <c r="X2" s="13" t="s">
        <v>37</v>
      </c>
      <c r="Y2" s="13" t="s">
        <v>137</v>
      </c>
      <c r="Z2" s="13" t="s">
        <v>38</v>
      </c>
      <c r="AA2" s="13" t="s">
        <v>170</v>
      </c>
      <c r="AB2" s="11" t="s">
        <v>12</v>
      </c>
      <c r="AC2" s="11" t="s">
        <v>39</v>
      </c>
      <c r="AD2" s="8" t="s">
        <v>26</v>
      </c>
      <c r="AE2" s="103" t="s">
        <v>3334</v>
      </c>
      <c r="AF2" s="103" t="s">
        <v>3335</v>
      </c>
      <c r="AG2" s="103" t="s">
        <v>3336</v>
      </c>
      <c r="AH2" s="103" t="s">
        <v>3337</v>
      </c>
      <c r="AI2" s="103" t="s">
        <v>3338</v>
      </c>
      <c r="AJ2" s="103" t="s">
        <v>3339</v>
      </c>
      <c r="AK2" s="103" t="s">
        <v>3340</v>
      </c>
      <c r="AL2" s="103" t="s">
        <v>3342</v>
      </c>
      <c r="AM2" s="103" t="s">
        <v>3343</v>
      </c>
      <c r="AN2" s="103" t="s">
        <v>3344</v>
      </c>
      <c r="AO2" s="3"/>
      <c r="AP2" s="3"/>
    </row>
    <row r="3" spans="1:45" ht="29" customHeight="1" x14ac:dyDescent="0.35">
      <c r="A3" s="14" t="s">
        <v>2232</v>
      </c>
      <c r="C3" s="15" t="s">
        <v>3345</v>
      </c>
      <c r="D3" s="15" t="s">
        <v>65</v>
      </c>
      <c r="E3" s="80">
        <v>500</v>
      </c>
      <c r="F3" s="78"/>
      <c r="G3" s="15" t="s">
        <v>3366</v>
      </c>
      <c r="H3" s="15"/>
      <c r="I3" s="86" t="s">
        <v>2232</v>
      </c>
      <c r="J3" s="66"/>
      <c r="K3" s="66"/>
      <c r="L3" s="16"/>
      <c r="M3" s="81"/>
      <c r="N3" s="82">
        <v>2395.244384765625</v>
      </c>
      <c r="O3" s="82">
        <v>8990.9296875</v>
      </c>
      <c r="P3" s="77"/>
      <c r="Q3" s="83"/>
      <c r="R3" s="83"/>
      <c r="S3" s="51">
        <v>100</v>
      </c>
      <c r="T3" s="84"/>
      <c r="U3" s="84"/>
      <c r="V3" s="52">
        <v>162247.697609</v>
      </c>
      <c r="W3" s="52">
        <v>1.36E-4</v>
      </c>
      <c r="X3" s="52">
        <v>1.9999999999999999E-6</v>
      </c>
      <c r="Y3" s="52">
        <v>44.834373999999997</v>
      </c>
      <c r="Z3" s="52">
        <v>0</v>
      </c>
      <c r="AA3" s="52"/>
      <c r="AB3" s="79">
        <v>3</v>
      </c>
      <c r="AC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 s="85"/>
      <c r="AE3" s="51"/>
      <c r="AF3" s="51"/>
      <c r="AG3" s="51"/>
      <c r="AH3" s="51"/>
      <c r="AI3" s="51"/>
      <c r="AJ3" s="51"/>
      <c r="AK3" s="104" t="s">
        <v>3341</v>
      </c>
      <c r="AL3" s="104" t="s">
        <v>3341</v>
      </c>
      <c r="AM3" s="104" t="s">
        <v>3341</v>
      </c>
      <c r="AN3" s="104" t="s">
        <v>3341</v>
      </c>
      <c r="AO3" s="3"/>
      <c r="AP3" s="3"/>
    </row>
    <row r="4" spans="1:45" ht="29" customHeight="1" x14ac:dyDescent="0.35">
      <c r="A4" s="14" t="s">
        <v>259</v>
      </c>
      <c r="C4" s="105" t="s">
        <v>3346</v>
      </c>
      <c r="D4" s="105" t="s">
        <v>65</v>
      </c>
      <c r="E4" s="106">
        <v>700</v>
      </c>
      <c r="F4" s="107"/>
      <c r="G4" s="105" t="s">
        <v>3365</v>
      </c>
      <c r="H4" s="105"/>
      <c r="I4" s="86" t="s">
        <v>259</v>
      </c>
      <c r="J4" s="109"/>
      <c r="K4" s="109"/>
      <c r="L4" s="108"/>
      <c r="M4" s="110"/>
      <c r="N4" s="111">
        <v>815.24102783203125</v>
      </c>
      <c r="O4" s="111">
        <v>6043.99609375</v>
      </c>
      <c r="P4" s="112"/>
      <c r="Q4" s="113"/>
      <c r="R4" s="113"/>
      <c r="S4" s="51">
        <v>93</v>
      </c>
      <c r="T4" s="114"/>
      <c r="U4" s="114"/>
      <c r="V4" s="52">
        <v>580887.10434900003</v>
      </c>
      <c r="W4" s="52">
        <v>1.5799999999999999E-4</v>
      </c>
      <c r="X4" s="52">
        <v>1.9999999999999999E-6</v>
      </c>
      <c r="Y4" s="52">
        <v>32.698703000000002</v>
      </c>
      <c r="Z4" s="52">
        <v>0</v>
      </c>
      <c r="AA4" s="115"/>
      <c r="AB4" s="116">
        <v>4</v>
      </c>
      <c r="AC4" s="116"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 s="85"/>
      <c r="AE4" s="51"/>
      <c r="AF4" s="51"/>
      <c r="AG4" s="51"/>
      <c r="AH4" s="51"/>
      <c r="AI4" s="51"/>
      <c r="AJ4" s="51"/>
      <c r="AK4" s="51"/>
      <c r="AL4" s="51"/>
      <c r="AM4" s="51"/>
      <c r="AN4" s="51"/>
      <c r="AO4" s="2"/>
      <c r="AP4" s="3"/>
      <c r="AQ4" s="3"/>
      <c r="AR4" s="3"/>
      <c r="AS4" s="3"/>
    </row>
    <row r="5" spans="1:45" ht="29" customHeight="1" x14ac:dyDescent="0.35">
      <c r="A5" s="14" t="s">
        <v>357</v>
      </c>
      <c r="C5" s="15" t="s">
        <v>3347</v>
      </c>
      <c r="D5" s="15" t="s">
        <v>57</v>
      </c>
      <c r="E5" s="106">
        <v>300</v>
      </c>
      <c r="F5" s="78"/>
      <c r="G5" s="15"/>
      <c r="H5" s="15"/>
      <c r="I5" s="86" t="s">
        <v>357</v>
      </c>
      <c r="J5" s="66"/>
      <c r="K5" s="66"/>
      <c r="L5" s="16"/>
      <c r="M5" s="81"/>
      <c r="N5" s="82">
        <v>4225.7685546875</v>
      </c>
      <c r="O5" s="82">
        <v>4108.27392578125</v>
      </c>
      <c r="P5" s="77"/>
      <c r="Q5" s="83"/>
      <c r="R5" s="83"/>
      <c r="S5" s="51">
        <v>50</v>
      </c>
      <c r="T5" s="84"/>
      <c r="U5" s="84"/>
      <c r="V5" s="52">
        <v>1225</v>
      </c>
      <c r="W5" s="52">
        <v>0.02</v>
      </c>
      <c r="X5" s="52">
        <v>0</v>
      </c>
      <c r="Y5" s="52">
        <v>23.51351</v>
      </c>
      <c r="Z5" s="52">
        <v>0</v>
      </c>
      <c r="AA5" s="52"/>
      <c r="AB5" s="79">
        <v>5</v>
      </c>
      <c r="AC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 s="85"/>
      <c r="AE5" s="51"/>
      <c r="AF5" s="51"/>
      <c r="AG5" s="51"/>
      <c r="AH5" s="51"/>
      <c r="AI5" s="51"/>
      <c r="AJ5" s="51"/>
      <c r="AK5" s="104" t="s">
        <v>3341</v>
      </c>
      <c r="AL5" s="104" t="s">
        <v>3341</v>
      </c>
      <c r="AM5" s="104" t="s">
        <v>3341</v>
      </c>
      <c r="AN5" s="104" t="s">
        <v>3341</v>
      </c>
      <c r="AO5" s="2"/>
      <c r="AP5" s="3"/>
      <c r="AQ5" s="3"/>
      <c r="AR5" s="3"/>
      <c r="AS5" s="3"/>
    </row>
    <row r="6" spans="1:45" ht="29" customHeight="1" x14ac:dyDescent="0.35">
      <c r="A6" s="14" t="s">
        <v>2745</v>
      </c>
      <c r="C6" s="15" t="s">
        <v>3347</v>
      </c>
      <c r="D6" s="15" t="s">
        <v>65</v>
      </c>
      <c r="E6" s="106">
        <v>300</v>
      </c>
      <c r="F6" s="78"/>
      <c r="G6" s="15" t="s">
        <v>3366</v>
      </c>
      <c r="H6" s="15"/>
      <c r="I6" s="86" t="s">
        <v>2745</v>
      </c>
      <c r="J6" s="66"/>
      <c r="K6" s="66"/>
      <c r="L6" s="16"/>
      <c r="M6" s="81"/>
      <c r="N6" s="82">
        <v>4225.439453125</v>
      </c>
      <c r="O6" s="82">
        <v>5723.0185546875</v>
      </c>
      <c r="P6" s="77"/>
      <c r="Q6" s="83"/>
      <c r="R6" s="83"/>
      <c r="S6" s="51">
        <v>50</v>
      </c>
      <c r="T6" s="84"/>
      <c r="U6" s="84"/>
      <c r="V6" s="52">
        <v>1225</v>
      </c>
      <c r="W6" s="52">
        <v>0.02</v>
      </c>
      <c r="X6" s="52">
        <v>0</v>
      </c>
      <c r="Y6" s="52">
        <v>23.51351</v>
      </c>
      <c r="Z6" s="52">
        <v>0</v>
      </c>
      <c r="AA6" s="52"/>
      <c r="AB6" s="79">
        <v>6</v>
      </c>
      <c r="AC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 s="85"/>
      <c r="AE6" s="51"/>
      <c r="AF6" s="51"/>
      <c r="AG6" s="51"/>
      <c r="AH6" s="51"/>
      <c r="AI6" s="51"/>
      <c r="AJ6" s="51"/>
      <c r="AK6" s="104" t="s">
        <v>3341</v>
      </c>
      <c r="AL6" s="104" t="s">
        <v>3341</v>
      </c>
      <c r="AM6" s="104" t="s">
        <v>3341</v>
      </c>
      <c r="AN6" s="104" t="s">
        <v>3341</v>
      </c>
      <c r="AO6" s="2"/>
      <c r="AP6" s="3"/>
      <c r="AQ6" s="3"/>
      <c r="AR6" s="3"/>
      <c r="AS6" s="3"/>
    </row>
    <row r="7" spans="1:45" ht="29" customHeight="1" x14ac:dyDescent="0.35">
      <c r="A7" s="14" t="s">
        <v>3101</v>
      </c>
      <c r="C7" s="15" t="s">
        <v>3347</v>
      </c>
      <c r="D7" s="15" t="s">
        <v>57</v>
      </c>
      <c r="E7" s="106">
        <v>300</v>
      </c>
      <c r="F7" s="78"/>
      <c r="G7" s="15"/>
      <c r="H7" s="15"/>
      <c r="I7" s="86" t="s">
        <v>3101</v>
      </c>
      <c r="J7" s="66"/>
      <c r="K7" s="66"/>
      <c r="L7" s="16"/>
      <c r="M7" s="81"/>
      <c r="N7" s="82">
        <v>4228.45654296875</v>
      </c>
      <c r="O7" s="82">
        <v>911.8853759765625</v>
      </c>
      <c r="P7" s="77"/>
      <c r="Q7" s="83"/>
      <c r="R7" s="83"/>
      <c r="S7" s="51">
        <v>50</v>
      </c>
      <c r="T7" s="84"/>
      <c r="U7" s="84"/>
      <c r="V7" s="52">
        <v>1225</v>
      </c>
      <c r="W7" s="52">
        <v>0.02</v>
      </c>
      <c r="X7" s="52">
        <v>0</v>
      </c>
      <c r="Y7" s="52">
        <v>23.51351</v>
      </c>
      <c r="Z7" s="52">
        <v>0</v>
      </c>
      <c r="AA7" s="52"/>
      <c r="AB7" s="79">
        <v>7</v>
      </c>
      <c r="AC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 s="85"/>
      <c r="AE7" s="51"/>
      <c r="AF7" s="51"/>
      <c r="AG7" s="51"/>
      <c r="AH7" s="51"/>
      <c r="AI7" s="51"/>
      <c r="AJ7" s="51"/>
      <c r="AK7" s="104" t="s">
        <v>3341</v>
      </c>
      <c r="AL7" s="104" t="s">
        <v>3341</v>
      </c>
      <c r="AM7" s="104" t="s">
        <v>3341</v>
      </c>
      <c r="AN7" s="104" t="s">
        <v>3341</v>
      </c>
      <c r="AO7" s="2"/>
      <c r="AP7" s="3"/>
      <c r="AQ7" s="3"/>
      <c r="AR7" s="3"/>
      <c r="AS7" s="3"/>
    </row>
    <row r="8" spans="1:45" ht="29" customHeight="1" x14ac:dyDescent="0.35">
      <c r="A8" s="14" t="s">
        <v>3206</v>
      </c>
      <c r="C8" s="15" t="s">
        <v>3347</v>
      </c>
      <c r="D8" s="15" t="s">
        <v>65</v>
      </c>
      <c r="E8" s="106">
        <v>300</v>
      </c>
      <c r="F8" s="78"/>
      <c r="G8" s="15" t="s">
        <v>3366</v>
      </c>
      <c r="H8" s="15"/>
      <c r="I8" s="86" t="s">
        <v>3206</v>
      </c>
      <c r="J8" s="66"/>
      <c r="K8" s="66"/>
      <c r="L8" s="16"/>
      <c r="M8" s="81"/>
      <c r="N8" s="82">
        <v>4227.68115234375</v>
      </c>
      <c r="O8" s="82">
        <v>2505.546875</v>
      </c>
      <c r="P8" s="77"/>
      <c r="Q8" s="83"/>
      <c r="R8" s="83"/>
      <c r="S8" s="51">
        <v>50</v>
      </c>
      <c r="T8" s="84"/>
      <c r="U8" s="84"/>
      <c r="V8" s="52">
        <v>1225</v>
      </c>
      <c r="W8" s="52">
        <v>0.02</v>
      </c>
      <c r="X8" s="52">
        <v>0</v>
      </c>
      <c r="Y8" s="52">
        <v>23.51351</v>
      </c>
      <c r="Z8" s="52">
        <v>0</v>
      </c>
      <c r="AA8" s="52"/>
      <c r="AB8" s="79">
        <v>8</v>
      </c>
      <c r="AC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 s="85"/>
      <c r="AE8" s="51"/>
      <c r="AF8" s="51"/>
      <c r="AG8" s="51"/>
      <c r="AH8" s="51"/>
      <c r="AI8" s="51"/>
      <c r="AJ8" s="51"/>
      <c r="AK8" s="104" t="s">
        <v>3341</v>
      </c>
      <c r="AL8" s="104" t="s">
        <v>3341</v>
      </c>
      <c r="AM8" s="104" t="s">
        <v>3341</v>
      </c>
      <c r="AN8" s="104" t="s">
        <v>3341</v>
      </c>
      <c r="AO8" s="2"/>
      <c r="AP8" s="3"/>
      <c r="AQ8" s="3"/>
      <c r="AR8" s="3"/>
      <c r="AS8" s="3"/>
    </row>
    <row r="9" spans="1:45" ht="29" customHeight="1" x14ac:dyDescent="0.35">
      <c r="A9" s="14" t="s">
        <v>618</v>
      </c>
      <c r="C9" s="15" t="s">
        <v>3349</v>
      </c>
      <c r="D9" s="15" t="s">
        <v>65</v>
      </c>
      <c r="E9" s="106">
        <v>300</v>
      </c>
      <c r="F9" s="78"/>
      <c r="G9" s="15" t="s">
        <v>3366</v>
      </c>
      <c r="H9" s="15"/>
      <c r="I9" s="86" t="s">
        <v>618</v>
      </c>
      <c r="J9" s="66"/>
      <c r="K9" s="66"/>
      <c r="L9" s="16"/>
      <c r="M9" s="81"/>
      <c r="N9" s="82">
        <v>5167.5556640625</v>
      </c>
      <c r="O9" s="82">
        <v>9196.1279296875</v>
      </c>
      <c r="P9" s="77"/>
      <c r="Q9" s="83"/>
      <c r="R9" s="83"/>
      <c r="S9" s="51">
        <v>49</v>
      </c>
      <c r="T9" s="84"/>
      <c r="U9" s="84"/>
      <c r="V9" s="52">
        <v>231320.089267</v>
      </c>
      <c r="W9" s="52">
        <v>1.3999999999999999E-4</v>
      </c>
      <c r="X9" s="52">
        <v>0</v>
      </c>
      <c r="Y9" s="52">
        <v>17.397282000000001</v>
      </c>
      <c r="Z9" s="52">
        <v>0</v>
      </c>
      <c r="AA9" s="52"/>
      <c r="AB9" s="79">
        <v>9</v>
      </c>
      <c r="AC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 s="85"/>
      <c r="AE9" s="51"/>
      <c r="AF9" s="51"/>
      <c r="AG9" s="51"/>
      <c r="AH9" s="51"/>
      <c r="AI9" s="51"/>
      <c r="AJ9" s="51"/>
      <c r="AK9" s="104" t="s">
        <v>3341</v>
      </c>
      <c r="AL9" s="104" t="s">
        <v>3341</v>
      </c>
      <c r="AM9" s="104" t="s">
        <v>3341</v>
      </c>
      <c r="AN9" s="104" t="s">
        <v>3341</v>
      </c>
      <c r="AO9" s="2"/>
      <c r="AP9" s="3"/>
      <c r="AQ9" s="3"/>
      <c r="AR9" s="3"/>
      <c r="AS9" s="3"/>
    </row>
    <row r="10" spans="1:45" ht="29" customHeight="1" x14ac:dyDescent="0.35">
      <c r="A10" s="14" t="s">
        <v>864</v>
      </c>
      <c r="C10" s="15" t="s">
        <v>3348</v>
      </c>
      <c r="D10" s="15" t="s">
        <v>65</v>
      </c>
      <c r="E10" s="106">
        <v>300</v>
      </c>
      <c r="F10" s="78"/>
      <c r="G10" s="15" t="s">
        <v>3366</v>
      </c>
      <c r="H10" s="15"/>
      <c r="I10" s="86" t="s">
        <v>864</v>
      </c>
      <c r="J10" s="66"/>
      <c r="K10" s="66"/>
      <c r="L10" s="16"/>
      <c r="M10" s="81"/>
      <c r="N10" s="82">
        <v>3305.2783203125</v>
      </c>
      <c r="O10" s="82">
        <v>4597.77099609375</v>
      </c>
      <c r="P10" s="77"/>
      <c r="Q10" s="83"/>
      <c r="R10" s="83"/>
      <c r="S10" s="51">
        <v>45</v>
      </c>
      <c r="T10" s="84"/>
      <c r="U10" s="84"/>
      <c r="V10" s="52">
        <v>73169.265841999993</v>
      </c>
      <c r="W10" s="52">
        <v>8.7999999999999998E-5</v>
      </c>
      <c r="X10" s="52">
        <v>0</v>
      </c>
      <c r="Y10" s="52">
        <v>20.172173000000001</v>
      </c>
      <c r="Z10" s="52">
        <v>0</v>
      </c>
      <c r="AA10" s="52"/>
      <c r="AB10" s="79">
        <v>10</v>
      </c>
      <c r="AC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 s="85"/>
      <c r="AE10" s="51"/>
      <c r="AF10" s="51"/>
      <c r="AG10" s="51"/>
      <c r="AH10" s="51"/>
      <c r="AI10" s="51"/>
      <c r="AJ10" s="51"/>
      <c r="AK10" s="104" t="s">
        <v>3341</v>
      </c>
      <c r="AL10" s="104" t="s">
        <v>3341</v>
      </c>
      <c r="AM10" s="104" t="s">
        <v>3341</v>
      </c>
      <c r="AN10" s="104" t="s">
        <v>3341</v>
      </c>
      <c r="AO10" s="2"/>
      <c r="AP10" s="3"/>
      <c r="AQ10" s="3"/>
      <c r="AR10" s="3"/>
      <c r="AS10" s="3"/>
    </row>
    <row r="11" spans="1:45" ht="29" customHeight="1" x14ac:dyDescent="0.35">
      <c r="A11" s="14" t="s">
        <v>193</v>
      </c>
      <c r="C11" s="15" t="s">
        <v>3349</v>
      </c>
      <c r="D11" s="15" t="s">
        <v>65</v>
      </c>
      <c r="E11" s="80">
        <v>12.207552843442819</v>
      </c>
      <c r="F11" s="78"/>
      <c r="G11" s="15" t="s">
        <v>3366</v>
      </c>
      <c r="H11" s="15"/>
      <c r="I11" s="86" t="s">
        <v>193</v>
      </c>
      <c r="J11" s="66"/>
      <c r="K11" s="66"/>
      <c r="L11" s="16"/>
      <c r="M11" s="81"/>
      <c r="N11" s="82">
        <v>6269.98828125</v>
      </c>
      <c r="O11" s="82">
        <v>9532.5380859375</v>
      </c>
      <c r="P11" s="77"/>
      <c r="Q11" s="83"/>
      <c r="R11" s="83"/>
      <c r="S11" s="51">
        <v>38</v>
      </c>
      <c r="T11" s="84"/>
      <c r="U11" s="84"/>
      <c r="V11" s="52">
        <v>922.5</v>
      </c>
      <c r="W11" s="52">
        <v>1.6948999999999999E-2</v>
      </c>
      <c r="X11" s="52">
        <v>0</v>
      </c>
      <c r="Y11" s="52">
        <v>17.018429999999999</v>
      </c>
      <c r="Z11" s="52">
        <v>2.8449502133712661E-3</v>
      </c>
      <c r="AA11" s="52"/>
      <c r="AB11" s="79">
        <v>11</v>
      </c>
      <c r="AC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 s="85"/>
      <c r="AE11" s="51"/>
      <c r="AF11" s="51"/>
      <c r="AG11" s="51"/>
      <c r="AH11" s="51"/>
      <c r="AI11" s="51"/>
      <c r="AJ11" s="51"/>
      <c r="AK11" s="104" t="s">
        <v>3341</v>
      </c>
      <c r="AL11" s="104" t="s">
        <v>3341</v>
      </c>
      <c r="AM11" s="104" t="s">
        <v>3341</v>
      </c>
      <c r="AN11" s="104" t="s">
        <v>3341</v>
      </c>
      <c r="AO11" s="2"/>
      <c r="AP11" s="3"/>
      <c r="AQ11" s="3"/>
      <c r="AR11" s="3"/>
      <c r="AS11" s="3"/>
    </row>
    <row r="12" spans="1:45" ht="29" customHeight="1" x14ac:dyDescent="0.35">
      <c r="A12" s="14" t="s">
        <v>192</v>
      </c>
      <c r="C12" s="15" t="s">
        <v>3350</v>
      </c>
      <c r="D12" s="15"/>
      <c r="E12" s="80">
        <v>9.7626798003486428</v>
      </c>
      <c r="F12" s="78"/>
      <c r="G12" s="15"/>
      <c r="H12" s="15"/>
      <c r="I12" s="86" t="s">
        <v>192</v>
      </c>
      <c r="J12" s="66"/>
      <c r="K12" s="66"/>
      <c r="L12" s="16"/>
      <c r="M12" s="81"/>
      <c r="N12" s="82">
        <v>8733.2802734375</v>
      </c>
      <c r="O12" s="82">
        <v>9205.85546875</v>
      </c>
      <c r="P12" s="77"/>
      <c r="Q12" s="83"/>
      <c r="R12" s="83"/>
      <c r="S12" s="51">
        <v>33</v>
      </c>
      <c r="T12" s="84"/>
      <c r="U12" s="84"/>
      <c r="V12" s="52">
        <v>105275.439662</v>
      </c>
      <c r="W12" s="52">
        <v>1.34E-4</v>
      </c>
      <c r="X12" s="52">
        <v>0</v>
      </c>
      <c r="Y12" s="52">
        <v>13.196221</v>
      </c>
      <c r="Z12" s="52">
        <v>0</v>
      </c>
      <c r="AA12" s="52"/>
      <c r="AB12" s="79">
        <v>12</v>
      </c>
      <c r="AC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 s="85"/>
      <c r="AE12" s="51"/>
      <c r="AF12" s="51"/>
      <c r="AG12" s="51"/>
      <c r="AH12" s="51"/>
      <c r="AI12" s="51"/>
      <c r="AJ12" s="51"/>
      <c r="AK12" s="51"/>
      <c r="AL12" s="51"/>
      <c r="AM12" s="51"/>
      <c r="AN12" s="51"/>
      <c r="AO12" s="2"/>
      <c r="AP12" s="3"/>
      <c r="AQ12" s="3"/>
      <c r="AR12" s="3"/>
      <c r="AS12" s="3"/>
    </row>
    <row r="13" spans="1:45" ht="29" customHeight="1" x14ac:dyDescent="0.35">
      <c r="A13" s="14" t="s">
        <v>2977</v>
      </c>
      <c r="C13" s="15" t="s">
        <v>3356</v>
      </c>
      <c r="D13" s="15"/>
      <c r="E13" s="80">
        <v>4.4210420020616912</v>
      </c>
      <c r="F13" s="78"/>
      <c r="G13" s="15"/>
      <c r="H13" s="15"/>
      <c r="I13" s="118"/>
      <c r="J13" s="66"/>
      <c r="K13" s="66"/>
      <c r="L13" s="16"/>
      <c r="M13" s="81"/>
      <c r="N13" s="82">
        <v>5046.06396484375</v>
      </c>
      <c r="O13" s="82">
        <v>7475.52587890625</v>
      </c>
      <c r="P13" s="77"/>
      <c r="Q13" s="83"/>
      <c r="R13" s="83"/>
      <c r="S13" s="51">
        <v>32</v>
      </c>
      <c r="T13" s="84"/>
      <c r="U13" s="84"/>
      <c r="V13" s="52">
        <v>185</v>
      </c>
      <c r="W13" s="52">
        <v>2.6315999999999999E-2</v>
      </c>
      <c r="X13" s="52">
        <v>7.7091000000000007E-2</v>
      </c>
      <c r="Y13" s="52">
        <v>4.8453350000000004</v>
      </c>
      <c r="Z13" s="52">
        <v>0.15927419354838709</v>
      </c>
      <c r="AA13" s="52"/>
      <c r="AB13" s="79">
        <v>13</v>
      </c>
      <c r="AC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 s="85"/>
      <c r="AE13" s="51"/>
      <c r="AF13" s="51"/>
      <c r="AG13" s="51"/>
      <c r="AH13" s="51"/>
      <c r="AI13" s="51"/>
      <c r="AJ13" s="51"/>
      <c r="AK13" s="104" t="s">
        <v>3341</v>
      </c>
      <c r="AL13" s="104" t="s">
        <v>3341</v>
      </c>
      <c r="AM13" s="104" t="s">
        <v>3341</v>
      </c>
      <c r="AN13" s="104" t="s">
        <v>3341</v>
      </c>
      <c r="AO13" s="2"/>
      <c r="AP13" s="3"/>
      <c r="AQ13" s="3"/>
      <c r="AR13" s="3"/>
      <c r="AS13" s="3"/>
    </row>
    <row r="14" spans="1:45" ht="29" customHeight="1" x14ac:dyDescent="0.35">
      <c r="A14" s="14" t="s">
        <v>3004</v>
      </c>
      <c r="C14" s="15" t="s">
        <v>3356</v>
      </c>
      <c r="D14" s="15"/>
      <c r="E14" s="80">
        <v>4.4210420020616912</v>
      </c>
      <c r="F14" s="78"/>
      <c r="G14" s="15"/>
      <c r="H14" s="15"/>
      <c r="I14" s="118"/>
      <c r="J14" s="66"/>
      <c r="K14" s="66"/>
      <c r="L14" s="16"/>
      <c r="M14" s="81"/>
      <c r="N14" s="82">
        <v>5003.90869140625</v>
      </c>
      <c r="O14" s="82">
        <v>7635.2060546875</v>
      </c>
      <c r="P14" s="77"/>
      <c r="Q14" s="83"/>
      <c r="R14" s="83"/>
      <c r="S14" s="51">
        <v>32</v>
      </c>
      <c r="T14" s="84"/>
      <c r="U14" s="84"/>
      <c r="V14" s="52">
        <v>185</v>
      </c>
      <c r="W14" s="52">
        <v>2.6315999999999999E-2</v>
      </c>
      <c r="X14" s="52">
        <v>7.7091000000000007E-2</v>
      </c>
      <c r="Y14" s="52">
        <v>4.8453350000000004</v>
      </c>
      <c r="Z14" s="52">
        <v>0.15927419354838709</v>
      </c>
      <c r="AA14" s="52"/>
      <c r="AB14" s="79">
        <v>14</v>
      </c>
      <c r="AC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 s="85"/>
      <c r="AE14" s="51"/>
      <c r="AF14" s="51"/>
      <c r="AG14" s="51"/>
      <c r="AH14" s="51"/>
      <c r="AI14" s="51"/>
      <c r="AJ14" s="51"/>
      <c r="AK14" s="104" t="s">
        <v>3341</v>
      </c>
      <c r="AL14" s="104" t="s">
        <v>3341</v>
      </c>
      <c r="AM14" s="104" t="s">
        <v>3341</v>
      </c>
      <c r="AN14" s="104" t="s">
        <v>3341</v>
      </c>
      <c r="AO14" s="2"/>
      <c r="AP14" s="3"/>
      <c r="AQ14" s="3"/>
      <c r="AR14" s="3"/>
      <c r="AS14" s="3"/>
    </row>
    <row r="15" spans="1:45" ht="29" customHeight="1" x14ac:dyDescent="0.35">
      <c r="A15" s="14" t="s">
        <v>2978</v>
      </c>
      <c r="C15" s="15" t="s">
        <v>3357</v>
      </c>
      <c r="D15" s="15"/>
      <c r="E15" s="80">
        <v>3.971117211344819</v>
      </c>
      <c r="F15" s="78"/>
      <c r="G15" s="15"/>
      <c r="H15" s="15"/>
      <c r="I15" s="118"/>
      <c r="J15" s="66"/>
      <c r="K15" s="66"/>
      <c r="L15" s="16"/>
      <c r="M15" s="81"/>
      <c r="N15" s="82">
        <v>5008.6865234375</v>
      </c>
      <c r="O15" s="82">
        <v>7521.64990234375</v>
      </c>
      <c r="P15" s="77"/>
      <c r="Q15" s="83"/>
      <c r="R15" s="83"/>
      <c r="S15" s="51">
        <v>29</v>
      </c>
      <c r="T15" s="84"/>
      <c r="U15" s="84"/>
      <c r="V15" s="52">
        <v>86</v>
      </c>
      <c r="W15" s="52">
        <v>2.4389999999999998E-2</v>
      </c>
      <c r="X15" s="52">
        <v>7.5538999999999995E-2</v>
      </c>
      <c r="Y15" s="52">
        <v>4.1419420000000002</v>
      </c>
      <c r="Z15" s="52">
        <v>0.19458128078817735</v>
      </c>
      <c r="AA15" s="52"/>
      <c r="AB15" s="79">
        <v>15</v>
      </c>
      <c r="AC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 s="85"/>
      <c r="AE15" s="51"/>
      <c r="AF15" s="51"/>
      <c r="AG15" s="51"/>
      <c r="AH15" s="51"/>
      <c r="AI15" s="51"/>
      <c r="AJ15" s="51"/>
      <c r="AK15" s="104" t="s">
        <v>3341</v>
      </c>
      <c r="AL15" s="104" t="s">
        <v>3341</v>
      </c>
      <c r="AM15" s="104" t="s">
        <v>3341</v>
      </c>
      <c r="AN15" s="104" t="s">
        <v>3341</v>
      </c>
      <c r="AO15" s="2"/>
      <c r="AP15" s="3"/>
      <c r="AQ15" s="3"/>
      <c r="AR15" s="3"/>
      <c r="AS15" s="3"/>
    </row>
    <row r="16" spans="1:45" ht="29" customHeight="1" x14ac:dyDescent="0.35">
      <c r="A16" s="14" t="s">
        <v>2979</v>
      </c>
      <c r="C16" s="15" t="s">
        <v>3357</v>
      </c>
      <c r="D16" s="15"/>
      <c r="E16" s="80">
        <v>3.7797136930047288</v>
      </c>
      <c r="F16" s="78"/>
      <c r="G16" s="15"/>
      <c r="H16" s="15"/>
      <c r="I16" s="118"/>
      <c r="J16" s="66"/>
      <c r="K16" s="66"/>
      <c r="L16" s="16"/>
      <c r="M16" s="81"/>
      <c r="N16" s="82">
        <v>5047.37109375</v>
      </c>
      <c r="O16" s="82">
        <v>7624.78173828125</v>
      </c>
      <c r="P16" s="77"/>
      <c r="Q16" s="83"/>
      <c r="R16" s="83"/>
      <c r="S16" s="51">
        <v>27</v>
      </c>
      <c r="T16" s="84"/>
      <c r="U16" s="84"/>
      <c r="V16" s="52">
        <v>69</v>
      </c>
      <c r="W16" s="52">
        <v>2.3255999999999999E-2</v>
      </c>
      <c r="X16" s="52">
        <v>7.2454000000000005E-2</v>
      </c>
      <c r="Y16" s="52">
        <v>3.8427099999999998</v>
      </c>
      <c r="Z16" s="52">
        <v>0.21367521367521367</v>
      </c>
      <c r="AA16" s="52"/>
      <c r="AB16" s="79">
        <v>16</v>
      </c>
      <c r="AC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 s="85"/>
      <c r="AE16" s="51"/>
      <c r="AF16" s="51"/>
      <c r="AG16" s="51"/>
      <c r="AH16" s="51"/>
      <c r="AI16" s="51"/>
      <c r="AJ16" s="51"/>
      <c r="AK16" s="104" t="s">
        <v>3341</v>
      </c>
      <c r="AL16" s="104" t="s">
        <v>3341</v>
      </c>
      <c r="AM16" s="104" t="s">
        <v>3341</v>
      </c>
      <c r="AN16" s="104" t="s">
        <v>3341</v>
      </c>
      <c r="AO16" s="2"/>
      <c r="AP16" s="3"/>
      <c r="AQ16" s="3"/>
      <c r="AR16" s="3"/>
      <c r="AS16" s="3"/>
    </row>
    <row r="17" spans="1:45" ht="29" customHeight="1" x14ac:dyDescent="0.35">
      <c r="A17" s="14" t="s">
        <v>253</v>
      </c>
      <c r="C17" s="15" t="s">
        <v>3351</v>
      </c>
      <c r="D17" s="15"/>
      <c r="E17" s="80">
        <v>8.5291335311532741</v>
      </c>
      <c r="F17" s="78"/>
      <c r="G17" s="15"/>
      <c r="H17" s="15"/>
      <c r="I17" s="86" t="s">
        <v>253</v>
      </c>
      <c r="J17" s="66"/>
      <c r="K17" s="66"/>
      <c r="L17" s="16"/>
      <c r="M17" s="81"/>
      <c r="N17" s="82">
        <v>4517.29736328125</v>
      </c>
      <c r="O17" s="82">
        <v>7158.17578125</v>
      </c>
      <c r="P17" s="77"/>
      <c r="Q17" s="83"/>
      <c r="R17" s="83"/>
      <c r="S17" s="51">
        <v>26</v>
      </c>
      <c r="T17" s="84"/>
      <c r="U17" s="84"/>
      <c r="V17" s="52">
        <v>64085.883838000002</v>
      </c>
      <c r="W17" s="52">
        <v>1.2999999999999999E-4</v>
      </c>
      <c r="X17" s="52">
        <v>0</v>
      </c>
      <c r="Y17" s="52">
        <v>11.267747999999999</v>
      </c>
      <c r="Z17" s="52">
        <v>0</v>
      </c>
      <c r="AA17" s="52"/>
      <c r="AB17" s="79">
        <v>17</v>
      </c>
      <c r="AC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 s="85"/>
      <c r="AE17" s="51"/>
      <c r="AF17" s="51"/>
      <c r="AG17" s="51"/>
      <c r="AH17" s="51"/>
      <c r="AI17" s="51"/>
      <c r="AJ17" s="51"/>
      <c r="AK17" s="104" t="s">
        <v>3341</v>
      </c>
      <c r="AL17" s="104" t="s">
        <v>3341</v>
      </c>
      <c r="AM17" s="104" t="s">
        <v>3341</v>
      </c>
      <c r="AN17" s="104" t="s">
        <v>3341</v>
      </c>
      <c r="AO17" s="2"/>
      <c r="AP17" s="3"/>
      <c r="AQ17" s="3"/>
      <c r="AR17" s="3"/>
      <c r="AS17" s="3"/>
    </row>
    <row r="18" spans="1:45" ht="29" customHeight="1" x14ac:dyDescent="0.35">
      <c r="A18" s="14" t="s">
        <v>921</v>
      </c>
      <c r="C18" s="15" t="s">
        <v>3355</v>
      </c>
      <c r="D18" s="15"/>
      <c r="E18" s="80">
        <v>5.77460885449596</v>
      </c>
      <c r="F18" s="78"/>
      <c r="G18" s="15"/>
      <c r="H18" s="15"/>
      <c r="I18" s="16"/>
      <c r="J18" s="66"/>
      <c r="K18" s="66"/>
      <c r="L18" s="16"/>
      <c r="M18" s="81"/>
      <c r="N18" s="82">
        <v>5020.8388671875</v>
      </c>
      <c r="O18" s="82">
        <v>2834.166259765625</v>
      </c>
      <c r="P18" s="77"/>
      <c r="Q18" s="83"/>
      <c r="R18" s="83"/>
      <c r="S18" s="51">
        <v>24</v>
      </c>
      <c r="T18" s="84"/>
      <c r="U18" s="84"/>
      <c r="V18" s="52">
        <v>200.5</v>
      </c>
      <c r="W18" s="52">
        <v>3.4483E-2</v>
      </c>
      <c r="X18" s="52">
        <v>0</v>
      </c>
      <c r="Y18" s="52">
        <v>6.961443</v>
      </c>
      <c r="Z18" s="52">
        <v>0</v>
      </c>
      <c r="AA18" s="52"/>
      <c r="AB18" s="79">
        <v>18</v>
      </c>
      <c r="AC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 s="85"/>
      <c r="AE18" s="51"/>
      <c r="AF18" s="51"/>
      <c r="AG18" s="51"/>
      <c r="AH18" s="51"/>
      <c r="AI18" s="51"/>
      <c r="AJ18" s="51"/>
      <c r="AK18" s="104" t="s">
        <v>3341</v>
      </c>
      <c r="AL18" s="104" t="s">
        <v>3341</v>
      </c>
      <c r="AM18" s="104" t="s">
        <v>3341</v>
      </c>
      <c r="AN18" s="104" t="s">
        <v>3341</v>
      </c>
      <c r="AO18" s="2"/>
      <c r="AP18" s="3"/>
      <c r="AQ18" s="3"/>
      <c r="AR18" s="3"/>
      <c r="AS18" s="3"/>
    </row>
    <row r="19" spans="1:45" ht="29" customHeight="1" x14ac:dyDescent="0.35">
      <c r="A19" s="14" t="s">
        <v>339</v>
      </c>
      <c r="C19" s="15" t="s">
        <v>3354</v>
      </c>
      <c r="D19" s="15" t="s">
        <v>65</v>
      </c>
      <c r="E19" s="80">
        <v>700</v>
      </c>
      <c r="F19" s="78"/>
      <c r="G19" s="15" t="s">
        <v>3946</v>
      </c>
      <c r="H19" s="15"/>
      <c r="I19" s="119" t="s">
        <v>339</v>
      </c>
      <c r="J19" s="66"/>
      <c r="K19" s="66"/>
      <c r="L19" s="16"/>
      <c r="M19" s="81"/>
      <c r="N19" s="82">
        <v>679.2520751953125</v>
      </c>
      <c r="O19" s="82">
        <v>8485.3759765625</v>
      </c>
      <c r="P19" s="77"/>
      <c r="Q19" s="83"/>
      <c r="R19" s="83"/>
      <c r="S19" s="51">
        <v>22</v>
      </c>
      <c r="T19" s="84"/>
      <c r="U19" s="84"/>
      <c r="V19" s="52">
        <v>143993.28443500001</v>
      </c>
      <c r="W19" s="52">
        <v>1.36E-4</v>
      </c>
      <c r="X19" s="52">
        <v>0</v>
      </c>
      <c r="Y19" s="52">
        <v>6.9962629999999999</v>
      </c>
      <c r="Z19" s="52">
        <v>0</v>
      </c>
      <c r="AA19" s="52"/>
      <c r="AB19" s="79">
        <v>19</v>
      </c>
      <c r="AC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 s="85"/>
      <c r="AE19" s="51"/>
      <c r="AF19" s="51"/>
      <c r="AG19" s="51"/>
      <c r="AH19" s="51"/>
      <c r="AI19" s="51"/>
      <c r="AJ19" s="51"/>
      <c r="AK19" s="51"/>
      <c r="AL19" s="51"/>
      <c r="AM19" s="51"/>
      <c r="AN19" s="51"/>
      <c r="AO19" s="2"/>
      <c r="AP19" s="3"/>
      <c r="AQ19" s="3"/>
      <c r="AR19" s="3"/>
      <c r="AS19" s="3"/>
    </row>
    <row r="20" spans="1:45" ht="29" customHeight="1" x14ac:dyDescent="0.35">
      <c r="A20" s="14" t="s">
        <v>1461</v>
      </c>
      <c r="C20" s="15" t="s">
        <v>3356</v>
      </c>
      <c r="D20" s="15"/>
      <c r="E20" s="80">
        <v>4.9076788206753488</v>
      </c>
      <c r="F20" s="78"/>
      <c r="G20" s="15"/>
      <c r="H20" s="15"/>
      <c r="I20" s="16"/>
      <c r="J20" s="66"/>
      <c r="K20" s="66"/>
      <c r="L20" s="16"/>
      <c r="M20" s="81"/>
      <c r="N20" s="82">
        <v>5058.0869140625</v>
      </c>
      <c r="O20" s="82">
        <v>3052.020263671875</v>
      </c>
      <c r="P20" s="77"/>
      <c r="Q20" s="83"/>
      <c r="R20" s="83"/>
      <c r="S20" s="51">
        <v>20</v>
      </c>
      <c r="T20" s="84"/>
      <c r="U20" s="84"/>
      <c r="V20" s="52">
        <v>110.5</v>
      </c>
      <c r="W20" s="52">
        <v>2.7026999999999999E-2</v>
      </c>
      <c r="X20" s="52">
        <v>0</v>
      </c>
      <c r="Y20" s="52">
        <v>5.606122</v>
      </c>
      <c r="Z20" s="52">
        <v>0</v>
      </c>
      <c r="AA20" s="52"/>
      <c r="AB20" s="79">
        <v>20</v>
      </c>
      <c r="AC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 s="85"/>
      <c r="AE20" s="51"/>
      <c r="AF20" s="51"/>
      <c r="AG20" s="51"/>
      <c r="AH20" s="51"/>
      <c r="AI20" s="51"/>
      <c r="AJ20" s="51"/>
      <c r="AK20" s="104" t="s">
        <v>3341</v>
      </c>
      <c r="AL20" s="104" t="s">
        <v>3341</v>
      </c>
      <c r="AM20" s="104" t="s">
        <v>3341</v>
      </c>
      <c r="AN20" s="104" t="s">
        <v>3341</v>
      </c>
      <c r="AO20" s="2"/>
      <c r="AP20" s="3"/>
      <c r="AQ20" s="3"/>
      <c r="AR20" s="3"/>
      <c r="AS20" s="3"/>
    </row>
    <row r="21" spans="1:45" ht="29" customHeight="1" x14ac:dyDescent="0.35">
      <c r="A21" s="14" t="s">
        <v>1899</v>
      </c>
      <c r="C21" s="15" t="s">
        <v>3352</v>
      </c>
      <c r="D21" s="15"/>
      <c r="E21" s="80">
        <v>7.5453402226921966</v>
      </c>
      <c r="F21" s="78"/>
      <c r="G21" s="15"/>
      <c r="H21" s="15"/>
      <c r="I21" s="119" t="s">
        <v>1899</v>
      </c>
      <c r="J21" s="66"/>
      <c r="K21" s="66"/>
      <c r="L21" s="16"/>
      <c r="M21" s="81"/>
      <c r="N21" s="82">
        <v>5024.16796875</v>
      </c>
      <c r="O21" s="82">
        <v>624.673095703125</v>
      </c>
      <c r="P21" s="77"/>
      <c r="Q21" s="83"/>
      <c r="R21" s="83"/>
      <c r="S21" s="51">
        <v>20</v>
      </c>
      <c r="T21" s="84"/>
      <c r="U21" s="84"/>
      <c r="V21" s="52">
        <v>190</v>
      </c>
      <c r="W21" s="52">
        <v>0.05</v>
      </c>
      <c r="X21" s="52">
        <v>0</v>
      </c>
      <c r="Y21" s="52">
        <v>9.7297279999999997</v>
      </c>
      <c r="Z21" s="52">
        <v>0</v>
      </c>
      <c r="AA21" s="52"/>
      <c r="AB21" s="79">
        <v>21</v>
      </c>
      <c r="AC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 s="85"/>
      <c r="AE21" s="51"/>
      <c r="AF21" s="51"/>
      <c r="AG21" s="51"/>
      <c r="AH21" s="51"/>
      <c r="AI21" s="51"/>
      <c r="AJ21" s="51"/>
      <c r="AK21" s="104" t="s">
        <v>3341</v>
      </c>
      <c r="AL21" s="104" t="s">
        <v>3341</v>
      </c>
      <c r="AM21" s="104" t="s">
        <v>3341</v>
      </c>
      <c r="AN21" s="104" t="s">
        <v>3341</v>
      </c>
      <c r="AO21" s="2"/>
      <c r="AP21" s="3"/>
      <c r="AQ21" s="3"/>
      <c r="AR21" s="3"/>
      <c r="AS21" s="3"/>
    </row>
    <row r="22" spans="1:45" ht="29" customHeight="1" x14ac:dyDescent="0.35">
      <c r="A22" s="14" t="s">
        <v>551</v>
      </c>
      <c r="C22" s="15" t="s">
        <v>3353</v>
      </c>
      <c r="D22" s="15"/>
      <c r="E22" s="80">
        <v>6.8860876629169763</v>
      </c>
      <c r="F22" s="78"/>
      <c r="G22" s="15"/>
      <c r="H22" s="15"/>
      <c r="I22" s="119" t="s">
        <v>551</v>
      </c>
      <c r="J22" s="66"/>
      <c r="K22" s="66"/>
      <c r="L22" s="16"/>
      <c r="M22" s="81"/>
      <c r="N22" s="82">
        <v>2136.75390625</v>
      </c>
      <c r="O22" s="82">
        <v>830.03387451171875</v>
      </c>
      <c r="P22" s="77"/>
      <c r="Q22" s="83"/>
      <c r="R22" s="83"/>
      <c r="S22" s="51">
        <v>20</v>
      </c>
      <c r="T22" s="84"/>
      <c r="U22" s="84"/>
      <c r="V22" s="52">
        <v>34829.512495000003</v>
      </c>
      <c r="W22" s="52">
        <v>1.01E-4</v>
      </c>
      <c r="X22" s="52">
        <v>0</v>
      </c>
      <c r="Y22" s="52">
        <v>8.6990809999999996</v>
      </c>
      <c r="Z22" s="52">
        <v>0</v>
      </c>
      <c r="AA22" s="52"/>
      <c r="AB22" s="79">
        <v>22</v>
      </c>
      <c r="AC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 s="85"/>
      <c r="AE22" s="51"/>
      <c r="AF22" s="51"/>
      <c r="AG22" s="51"/>
      <c r="AH22" s="51"/>
      <c r="AI22" s="51"/>
      <c r="AJ22" s="51"/>
      <c r="AK22" s="104" t="s">
        <v>3341</v>
      </c>
      <c r="AL22" s="104" t="s">
        <v>3341</v>
      </c>
      <c r="AM22" s="104" t="s">
        <v>3341</v>
      </c>
      <c r="AN22" s="104" t="s">
        <v>3341</v>
      </c>
      <c r="AO22" s="2"/>
      <c r="AP22" s="3"/>
      <c r="AQ22" s="3"/>
      <c r="AR22" s="3"/>
      <c r="AS22" s="3"/>
    </row>
    <row r="23" spans="1:45" ht="29" customHeight="1" x14ac:dyDescent="0.35">
      <c r="A23" s="14" t="s">
        <v>496</v>
      </c>
      <c r="C23" s="15" t="s">
        <v>3355</v>
      </c>
      <c r="D23" s="15"/>
      <c r="E23" s="80">
        <v>5.7151566568295342</v>
      </c>
      <c r="F23" s="78"/>
      <c r="G23" s="15"/>
      <c r="H23" s="15"/>
      <c r="I23" s="108"/>
      <c r="J23" s="66"/>
      <c r="K23" s="66"/>
      <c r="L23" s="16"/>
      <c r="M23" s="81"/>
      <c r="N23" s="82">
        <v>3119.262939453125</v>
      </c>
      <c r="O23" s="82">
        <v>7140.96923828125</v>
      </c>
      <c r="P23" s="77"/>
      <c r="Q23" s="83"/>
      <c r="R23" s="83"/>
      <c r="S23" s="51">
        <v>20</v>
      </c>
      <c r="T23" s="84"/>
      <c r="U23" s="84"/>
      <c r="V23" s="52">
        <v>77036.036970999994</v>
      </c>
      <c r="W23" s="52">
        <v>1.27E-4</v>
      </c>
      <c r="X23" s="52">
        <v>0</v>
      </c>
      <c r="Y23" s="52">
        <v>6.8684979999999998</v>
      </c>
      <c r="Z23" s="52">
        <v>0</v>
      </c>
      <c r="AA23" s="52"/>
      <c r="AB23" s="79">
        <v>23</v>
      </c>
      <c r="AC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 s="85"/>
      <c r="AE23" s="51"/>
      <c r="AF23" s="51"/>
      <c r="AG23" s="51"/>
      <c r="AH23" s="51"/>
      <c r="AI23" s="51"/>
      <c r="AJ23" s="51"/>
      <c r="AK23" s="51"/>
      <c r="AL23" s="51"/>
      <c r="AM23" s="51"/>
      <c r="AN23" s="51"/>
      <c r="AO23" s="2"/>
      <c r="AP23" s="3"/>
      <c r="AQ23" s="3"/>
      <c r="AR23" s="3"/>
      <c r="AS23" s="3"/>
    </row>
    <row r="24" spans="1:45" ht="29" customHeight="1" x14ac:dyDescent="0.35">
      <c r="A24" s="14" t="s">
        <v>2406</v>
      </c>
      <c r="C24" s="15" t="s">
        <v>3355</v>
      </c>
      <c r="D24" s="15"/>
      <c r="E24" s="80">
        <v>5.7588376630853038</v>
      </c>
      <c r="F24" s="78"/>
      <c r="G24" s="15"/>
      <c r="H24" s="15"/>
      <c r="I24" s="16"/>
      <c r="J24" s="66"/>
      <c r="K24" s="66"/>
      <c r="L24" s="16"/>
      <c r="M24" s="81"/>
      <c r="N24" s="82">
        <v>3254.015625</v>
      </c>
      <c r="O24" s="82">
        <v>9065.4072265625</v>
      </c>
      <c r="P24" s="77"/>
      <c r="Q24" s="83"/>
      <c r="R24" s="83"/>
      <c r="S24" s="51">
        <v>19</v>
      </c>
      <c r="T24" s="84"/>
      <c r="U24" s="84"/>
      <c r="V24" s="52">
        <v>62390.246457000001</v>
      </c>
      <c r="W24" s="52">
        <v>1.2400000000000001E-4</v>
      </c>
      <c r="X24" s="52">
        <v>0</v>
      </c>
      <c r="Y24" s="52">
        <v>6.9367869999999998</v>
      </c>
      <c r="Z24" s="52">
        <v>0</v>
      </c>
      <c r="AA24" s="52"/>
      <c r="AB24" s="79">
        <v>24</v>
      </c>
      <c r="AC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 s="85"/>
      <c r="AE24" s="51"/>
      <c r="AF24" s="51"/>
      <c r="AG24" s="51"/>
      <c r="AH24" s="51"/>
      <c r="AI24" s="51"/>
      <c r="AJ24" s="51"/>
      <c r="AK24" s="104" t="s">
        <v>3341</v>
      </c>
      <c r="AL24" s="104" t="s">
        <v>3341</v>
      </c>
      <c r="AM24" s="104" t="s">
        <v>3341</v>
      </c>
      <c r="AN24" s="104" t="s">
        <v>3341</v>
      </c>
      <c r="AO24" s="2"/>
      <c r="AP24" s="3"/>
      <c r="AQ24" s="3"/>
      <c r="AR24" s="3"/>
      <c r="AS24" s="3"/>
    </row>
    <row r="25" spans="1:45" ht="29" customHeight="1" x14ac:dyDescent="0.35">
      <c r="A25" s="14" t="s">
        <v>565</v>
      </c>
      <c r="C25" s="15" t="s">
        <v>3356</v>
      </c>
      <c r="D25" s="15"/>
      <c r="E25" s="80">
        <v>5.0048293853509556</v>
      </c>
      <c r="F25" s="78"/>
      <c r="G25" s="15"/>
      <c r="H25" s="15"/>
      <c r="I25" s="16"/>
      <c r="J25" s="66"/>
      <c r="K25" s="66"/>
      <c r="L25" s="16"/>
      <c r="M25" s="81"/>
      <c r="N25" s="82">
        <v>886.0616455078125</v>
      </c>
      <c r="O25" s="82">
        <v>8144.69873046875</v>
      </c>
      <c r="P25" s="77"/>
      <c r="Q25" s="83"/>
      <c r="R25" s="83"/>
      <c r="S25" s="51">
        <v>18</v>
      </c>
      <c r="T25" s="84"/>
      <c r="U25" s="84"/>
      <c r="V25" s="52">
        <v>35642.409081999998</v>
      </c>
      <c r="W25" s="52">
        <v>1.12E-4</v>
      </c>
      <c r="X25" s="52">
        <v>0</v>
      </c>
      <c r="Y25" s="52">
        <v>5.7580030000000004</v>
      </c>
      <c r="Z25" s="52">
        <v>0</v>
      </c>
      <c r="AA25" s="52"/>
      <c r="AB25" s="79">
        <v>25</v>
      </c>
      <c r="AC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 s="85"/>
      <c r="AE25" s="51"/>
      <c r="AF25" s="51"/>
      <c r="AG25" s="51"/>
      <c r="AH25" s="51"/>
      <c r="AI25" s="51"/>
      <c r="AJ25" s="51"/>
      <c r="AK25" s="104" t="s">
        <v>3341</v>
      </c>
      <c r="AL25" s="104" t="s">
        <v>3341</v>
      </c>
      <c r="AM25" s="104" t="s">
        <v>3341</v>
      </c>
      <c r="AN25" s="104" t="s">
        <v>3341</v>
      </c>
      <c r="AO25" s="2"/>
      <c r="AP25" s="3"/>
      <c r="AQ25" s="3"/>
      <c r="AR25" s="3"/>
      <c r="AS25" s="3"/>
    </row>
    <row r="26" spans="1:45" ht="29" customHeight="1" x14ac:dyDescent="0.35">
      <c r="A26" s="14" t="s">
        <v>230</v>
      </c>
      <c r="C26" s="15" t="s">
        <v>3355</v>
      </c>
      <c r="D26" s="15"/>
      <c r="E26" s="80">
        <v>5.0634148583109617</v>
      </c>
      <c r="F26" s="78"/>
      <c r="G26" s="15"/>
      <c r="H26" s="15"/>
      <c r="I26" s="16"/>
      <c r="J26" s="66"/>
      <c r="K26" s="66"/>
      <c r="L26" s="16"/>
      <c r="M26" s="81"/>
      <c r="N26" s="82">
        <v>642.87091064453125</v>
      </c>
      <c r="O26" s="82">
        <v>8267.337890625</v>
      </c>
      <c r="P26" s="77"/>
      <c r="Q26" s="83"/>
      <c r="R26" s="83"/>
      <c r="S26" s="51">
        <v>18</v>
      </c>
      <c r="T26" s="84"/>
      <c r="U26" s="84"/>
      <c r="V26" s="52">
        <v>64780.509296999997</v>
      </c>
      <c r="W26" s="52">
        <v>1.2799999999999999E-4</v>
      </c>
      <c r="X26" s="52">
        <v>0</v>
      </c>
      <c r="Y26" s="52">
        <v>5.8495929999999996</v>
      </c>
      <c r="Z26" s="52">
        <v>0</v>
      </c>
      <c r="AA26" s="52"/>
      <c r="AB26" s="79">
        <v>26</v>
      </c>
      <c r="AC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 s="85"/>
      <c r="AE26" s="51"/>
      <c r="AF26" s="51"/>
      <c r="AG26" s="51"/>
      <c r="AH26" s="51"/>
      <c r="AI26" s="51"/>
      <c r="AJ26" s="51"/>
      <c r="AK26" s="104" t="s">
        <v>3341</v>
      </c>
      <c r="AL26" s="104" t="s">
        <v>3341</v>
      </c>
      <c r="AM26" s="104" t="s">
        <v>3341</v>
      </c>
      <c r="AN26" s="104" t="s">
        <v>3341</v>
      </c>
      <c r="AO26" s="2"/>
      <c r="AP26" s="3"/>
      <c r="AQ26" s="3"/>
      <c r="AR26" s="3"/>
      <c r="AS26" s="3"/>
    </row>
    <row r="27" spans="1:45" ht="29" customHeight="1" x14ac:dyDescent="0.35">
      <c r="A27" s="14" t="s">
        <v>1162</v>
      </c>
      <c r="C27" s="15" t="s">
        <v>3354</v>
      </c>
      <c r="D27" s="15"/>
      <c r="E27" s="80">
        <v>5.9713265786374663</v>
      </c>
      <c r="F27" s="78"/>
      <c r="G27" s="15"/>
      <c r="H27" s="15"/>
      <c r="I27" s="119" t="s">
        <v>1162</v>
      </c>
      <c r="J27" s="66"/>
      <c r="K27" s="66"/>
      <c r="L27" s="16"/>
      <c r="M27" s="81"/>
      <c r="N27" s="82">
        <v>806.6910400390625</v>
      </c>
      <c r="O27" s="82">
        <v>1549.2384033203125</v>
      </c>
      <c r="P27" s="77"/>
      <c r="Q27" s="83"/>
      <c r="R27" s="83"/>
      <c r="S27" s="51">
        <v>18</v>
      </c>
      <c r="T27" s="84"/>
      <c r="U27" s="84"/>
      <c r="V27" s="52">
        <v>108265.422244</v>
      </c>
      <c r="W27" s="52">
        <v>1.3100000000000001E-4</v>
      </c>
      <c r="X27" s="52">
        <v>0</v>
      </c>
      <c r="Y27" s="52">
        <v>7.2689830000000004</v>
      </c>
      <c r="Z27" s="52">
        <v>0</v>
      </c>
      <c r="AA27" s="52"/>
      <c r="AB27" s="79">
        <v>27</v>
      </c>
      <c r="AC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 s="85"/>
      <c r="AE27" s="51"/>
      <c r="AF27" s="51"/>
      <c r="AG27" s="51"/>
      <c r="AH27" s="51"/>
      <c r="AI27" s="51"/>
      <c r="AJ27" s="51"/>
      <c r="AK27" s="104" t="s">
        <v>3341</v>
      </c>
      <c r="AL27" s="104" t="s">
        <v>3341</v>
      </c>
      <c r="AM27" s="104" t="s">
        <v>3341</v>
      </c>
      <c r="AN27" s="104" t="s">
        <v>3341</v>
      </c>
      <c r="AO27" s="2"/>
      <c r="AP27" s="3"/>
      <c r="AQ27" s="3"/>
      <c r="AR27" s="3"/>
      <c r="AS27" s="3"/>
    </row>
    <row r="28" spans="1:45" ht="29" customHeight="1" x14ac:dyDescent="0.35">
      <c r="A28" s="14" t="s">
        <v>1313</v>
      </c>
      <c r="C28" s="15" t="s">
        <v>3356</v>
      </c>
      <c r="D28" s="15"/>
      <c r="E28" s="80">
        <v>4.8134469754354496</v>
      </c>
      <c r="F28" s="78"/>
      <c r="G28" s="15"/>
      <c r="H28" s="15"/>
      <c r="I28" s="16"/>
      <c r="J28" s="66"/>
      <c r="K28" s="66"/>
      <c r="L28" s="16"/>
      <c r="M28" s="81"/>
      <c r="N28" s="82">
        <v>1081.495361328125</v>
      </c>
      <c r="O28" s="82">
        <v>3617.762939453125</v>
      </c>
      <c r="P28" s="77"/>
      <c r="Q28" s="83"/>
      <c r="R28" s="83"/>
      <c r="S28" s="51">
        <v>17</v>
      </c>
      <c r="T28" s="84"/>
      <c r="U28" s="84"/>
      <c r="V28" s="52">
        <v>53484.915192</v>
      </c>
      <c r="W28" s="52">
        <v>1.3799999999999999E-4</v>
      </c>
      <c r="X28" s="52">
        <v>0</v>
      </c>
      <c r="Y28" s="52">
        <v>5.4588039999999998</v>
      </c>
      <c r="Z28" s="52">
        <v>0</v>
      </c>
      <c r="AA28" s="52"/>
      <c r="AB28" s="79">
        <v>28</v>
      </c>
      <c r="AC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 s="85"/>
      <c r="AE28" s="51"/>
      <c r="AF28" s="51"/>
      <c r="AG28" s="51"/>
      <c r="AH28" s="51"/>
      <c r="AI28" s="51"/>
      <c r="AJ28" s="51"/>
      <c r="AK28" s="104" t="s">
        <v>3341</v>
      </c>
      <c r="AL28" s="104" t="s">
        <v>3341</v>
      </c>
      <c r="AM28" s="104" t="s">
        <v>3341</v>
      </c>
      <c r="AN28" s="104" t="s">
        <v>3341</v>
      </c>
      <c r="AO28" s="2"/>
      <c r="AP28" s="3"/>
      <c r="AQ28" s="3"/>
      <c r="AR28" s="3"/>
      <c r="AS28" s="3"/>
    </row>
    <row r="29" spans="1:45" ht="29" customHeight="1" x14ac:dyDescent="0.35">
      <c r="A29" s="14" t="s">
        <v>2019</v>
      </c>
      <c r="C29" s="15" t="s">
        <v>3356</v>
      </c>
      <c r="D29" s="15"/>
      <c r="E29" s="80">
        <v>4.7911366499482551</v>
      </c>
      <c r="F29" s="78"/>
      <c r="G29" s="15"/>
      <c r="H29" s="15"/>
      <c r="I29" s="16"/>
      <c r="J29" s="66"/>
      <c r="K29" s="66"/>
      <c r="L29" s="16"/>
      <c r="M29" s="81"/>
      <c r="N29" s="82">
        <v>1139.4306640625</v>
      </c>
      <c r="O29" s="82">
        <v>3331.176513671875</v>
      </c>
      <c r="P29" s="77"/>
      <c r="Q29" s="83"/>
      <c r="R29" s="83"/>
      <c r="S29" s="51">
        <v>17</v>
      </c>
      <c r="T29" s="84"/>
      <c r="U29" s="84"/>
      <c r="V29" s="52">
        <v>55283.153887</v>
      </c>
      <c r="W29" s="52">
        <v>1.3899999999999999E-4</v>
      </c>
      <c r="X29" s="52">
        <v>0</v>
      </c>
      <c r="Y29" s="52">
        <v>5.4239249999999997</v>
      </c>
      <c r="Z29" s="52">
        <v>0</v>
      </c>
      <c r="AA29" s="52"/>
      <c r="AB29" s="79">
        <v>29</v>
      </c>
      <c r="AC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 s="85"/>
      <c r="AE29" s="51"/>
      <c r="AF29" s="51"/>
      <c r="AG29" s="51"/>
      <c r="AH29" s="51"/>
      <c r="AI29" s="51"/>
      <c r="AJ29" s="51"/>
      <c r="AK29" s="104" t="s">
        <v>3341</v>
      </c>
      <c r="AL29" s="104" t="s">
        <v>3341</v>
      </c>
      <c r="AM29" s="104" t="s">
        <v>3341</v>
      </c>
      <c r="AN29" s="104" t="s">
        <v>3341</v>
      </c>
      <c r="AO29" s="2"/>
      <c r="AP29" s="3"/>
      <c r="AQ29" s="3"/>
      <c r="AR29" s="3"/>
      <c r="AS29" s="3"/>
    </row>
    <row r="30" spans="1:45" ht="29" customHeight="1" x14ac:dyDescent="0.35">
      <c r="A30" s="14" t="s">
        <v>227</v>
      </c>
      <c r="C30" s="15" t="s">
        <v>3356</v>
      </c>
      <c r="D30" s="15"/>
      <c r="E30" s="80">
        <v>4.5824824315289163</v>
      </c>
      <c r="F30" s="78"/>
      <c r="G30" s="15"/>
      <c r="H30" s="15"/>
      <c r="I30" s="108"/>
      <c r="J30" s="66"/>
      <c r="K30" s="66"/>
      <c r="L30" s="16"/>
      <c r="M30" s="81"/>
      <c r="N30" s="82">
        <v>815.92462158203125</v>
      </c>
      <c r="O30" s="82">
        <v>8473.6982421875</v>
      </c>
      <c r="P30" s="77"/>
      <c r="Q30" s="83"/>
      <c r="R30" s="83"/>
      <c r="S30" s="51">
        <v>17</v>
      </c>
      <c r="T30" s="84"/>
      <c r="U30" s="84"/>
      <c r="V30" s="52">
        <v>75204.072023000001</v>
      </c>
      <c r="W30" s="52">
        <v>1.2999999999999999E-4</v>
      </c>
      <c r="X30" s="52">
        <v>0</v>
      </c>
      <c r="Y30" s="52">
        <v>5.0977240000000004</v>
      </c>
      <c r="Z30" s="52">
        <v>0</v>
      </c>
      <c r="AA30" s="52"/>
      <c r="AB30" s="79">
        <v>30</v>
      </c>
      <c r="AC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 s="85"/>
      <c r="AE30" s="51"/>
      <c r="AF30" s="51"/>
      <c r="AG30" s="51"/>
      <c r="AH30" s="51"/>
      <c r="AI30" s="51"/>
      <c r="AJ30" s="51"/>
      <c r="AK30" s="51"/>
      <c r="AL30" s="51"/>
      <c r="AM30" s="51"/>
      <c r="AN30" s="51"/>
      <c r="AO30" s="2"/>
      <c r="AP30" s="3"/>
      <c r="AQ30" s="3"/>
      <c r="AR30" s="3"/>
      <c r="AS30" s="3"/>
    </row>
    <row r="31" spans="1:45" ht="29" customHeight="1" x14ac:dyDescent="0.35">
      <c r="A31" s="14" t="s">
        <v>1355</v>
      </c>
      <c r="C31" s="15" t="s">
        <v>3355</v>
      </c>
      <c r="D31" s="15"/>
      <c r="E31" s="80">
        <v>5.1506297514996415</v>
      </c>
      <c r="F31" s="78"/>
      <c r="G31" s="15"/>
      <c r="H31" s="15"/>
      <c r="I31" s="16"/>
      <c r="J31" s="66"/>
      <c r="K31" s="66"/>
      <c r="L31" s="16"/>
      <c r="M31" s="81"/>
      <c r="N31" s="82">
        <v>5008.0107421875</v>
      </c>
      <c r="O31" s="82">
        <v>5825.10400390625</v>
      </c>
      <c r="P31" s="77"/>
      <c r="Q31" s="83"/>
      <c r="R31" s="83"/>
      <c r="S31" s="51">
        <v>16</v>
      </c>
      <c r="T31" s="84"/>
      <c r="U31" s="84"/>
      <c r="V31" s="52">
        <v>33828.212291999997</v>
      </c>
      <c r="W31" s="52">
        <v>1.13E-4</v>
      </c>
      <c r="X31" s="52">
        <v>0</v>
      </c>
      <c r="Y31" s="52">
        <v>5.9859410000000004</v>
      </c>
      <c r="Z31" s="52">
        <v>8.3333333333333332E-3</v>
      </c>
      <c r="AA31" s="52"/>
      <c r="AB31" s="79">
        <v>31</v>
      </c>
      <c r="AC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 s="85"/>
      <c r="AE31" s="51"/>
      <c r="AF31" s="51"/>
      <c r="AG31" s="51"/>
      <c r="AH31" s="51"/>
      <c r="AI31" s="51"/>
      <c r="AJ31" s="51"/>
      <c r="AK31" s="104" t="s">
        <v>3341</v>
      </c>
      <c r="AL31" s="104" t="s">
        <v>3341</v>
      </c>
      <c r="AM31" s="104" t="s">
        <v>3341</v>
      </c>
      <c r="AN31" s="104" t="s">
        <v>3341</v>
      </c>
      <c r="AO31" s="2"/>
      <c r="AP31" s="3"/>
      <c r="AQ31" s="3"/>
      <c r="AR31" s="3"/>
      <c r="AS31" s="3"/>
    </row>
    <row r="32" spans="1:45" ht="29" customHeight="1" x14ac:dyDescent="0.35">
      <c r="A32" s="14" t="s">
        <v>736</v>
      </c>
      <c r="C32" s="15" t="s">
        <v>3356</v>
      </c>
      <c r="D32" s="15"/>
      <c r="E32" s="80">
        <v>4.7660246608344128</v>
      </c>
      <c r="F32" s="78"/>
      <c r="G32" s="15"/>
      <c r="H32" s="15"/>
      <c r="I32" s="108"/>
      <c r="J32" s="66"/>
      <c r="K32" s="66"/>
      <c r="L32" s="16"/>
      <c r="M32" s="81"/>
      <c r="N32" s="82">
        <v>958.4132080078125</v>
      </c>
      <c r="O32" s="82">
        <v>3297.3779296875</v>
      </c>
      <c r="P32" s="77"/>
      <c r="Q32" s="83"/>
      <c r="R32" s="83"/>
      <c r="S32" s="51">
        <v>16</v>
      </c>
      <c r="T32" s="84"/>
      <c r="U32" s="84"/>
      <c r="V32" s="52">
        <v>78827.806704000002</v>
      </c>
      <c r="W32" s="52">
        <v>1.37E-4</v>
      </c>
      <c r="X32" s="52">
        <v>0</v>
      </c>
      <c r="Y32" s="52">
        <v>5.3846660000000002</v>
      </c>
      <c r="Z32" s="52">
        <v>0</v>
      </c>
      <c r="AA32" s="52"/>
      <c r="AB32" s="79">
        <v>32</v>
      </c>
      <c r="AC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 s="85"/>
      <c r="AE32" s="51"/>
      <c r="AF32" s="51"/>
      <c r="AG32" s="51"/>
      <c r="AH32" s="51"/>
      <c r="AI32" s="51"/>
      <c r="AJ32" s="51"/>
      <c r="AK32" s="51"/>
      <c r="AL32" s="51"/>
      <c r="AM32" s="51"/>
      <c r="AN32" s="51"/>
      <c r="AO32" s="2"/>
      <c r="AP32" s="3"/>
      <c r="AQ32" s="3"/>
      <c r="AR32" s="3"/>
      <c r="AS32" s="3"/>
    </row>
    <row r="33" spans="1:45" ht="29" customHeight="1" x14ac:dyDescent="0.35">
      <c r="A33" s="14" t="s">
        <v>2641</v>
      </c>
      <c r="C33" s="15" t="s">
        <v>3355</v>
      </c>
      <c r="D33" s="15"/>
      <c r="E33" s="80">
        <v>5.6532258183975239</v>
      </c>
      <c r="F33" s="78"/>
      <c r="G33" s="15"/>
      <c r="H33" s="15"/>
      <c r="I33" s="16"/>
      <c r="J33" s="66"/>
      <c r="K33" s="66"/>
      <c r="L33" s="16"/>
      <c r="M33" s="81"/>
      <c r="N33" s="82">
        <v>6829.32568359375</v>
      </c>
      <c r="O33" s="82">
        <v>7977.90869140625</v>
      </c>
      <c r="P33" s="77"/>
      <c r="Q33" s="83"/>
      <c r="R33" s="83"/>
      <c r="S33" s="51">
        <v>15</v>
      </c>
      <c r="T33" s="84"/>
      <c r="U33" s="84"/>
      <c r="V33" s="52">
        <v>22001</v>
      </c>
      <c r="W33" s="52">
        <v>1.12E-4</v>
      </c>
      <c r="X33" s="52">
        <v>0</v>
      </c>
      <c r="Y33" s="52">
        <v>6.7716779999999996</v>
      </c>
      <c r="Z33" s="52">
        <v>0</v>
      </c>
      <c r="AA33" s="52"/>
      <c r="AB33" s="79">
        <v>33</v>
      </c>
      <c r="AC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 s="85"/>
      <c r="AE33" s="51"/>
      <c r="AF33" s="51"/>
      <c r="AG33" s="51"/>
      <c r="AH33" s="51"/>
      <c r="AI33" s="51"/>
      <c r="AJ33" s="51"/>
      <c r="AK33" s="104" t="s">
        <v>3341</v>
      </c>
      <c r="AL33" s="104" t="s">
        <v>3341</v>
      </c>
      <c r="AM33" s="104" t="s">
        <v>3341</v>
      </c>
      <c r="AN33" s="104" t="s">
        <v>3341</v>
      </c>
      <c r="AO33" s="2"/>
      <c r="AP33" s="3"/>
      <c r="AQ33" s="3"/>
      <c r="AR33" s="3"/>
      <c r="AS33" s="3"/>
    </row>
    <row r="34" spans="1:45" ht="29" customHeight="1" x14ac:dyDescent="0.35">
      <c r="A34" s="14" t="s">
        <v>271</v>
      </c>
      <c r="C34" s="15" t="s">
        <v>3355</v>
      </c>
      <c r="D34" s="15"/>
      <c r="E34" s="80">
        <v>5.3272273091168856</v>
      </c>
      <c r="F34" s="78"/>
      <c r="G34" s="15"/>
      <c r="H34" s="15"/>
      <c r="I34" s="16"/>
      <c r="J34" s="66"/>
      <c r="K34" s="66"/>
      <c r="L34" s="16"/>
      <c r="M34" s="81"/>
      <c r="N34" s="82">
        <v>2204.158447265625</v>
      </c>
      <c r="O34" s="82">
        <v>3876.77197265625</v>
      </c>
      <c r="P34" s="77"/>
      <c r="Q34" s="83"/>
      <c r="R34" s="83"/>
      <c r="S34" s="51">
        <v>15</v>
      </c>
      <c r="T34" s="84"/>
      <c r="U34" s="84"/>
      <c r="V34" s="52">
        <v>42719.075638000002</v>
      </c>
      <c r="W34" s="52">
        <v>1.02E-4</v>
      </c>
      <c r="X34" s="52">
        <v>0</v>
      </c>
      <c r="Y34" s="52">
        <v>6.2620259999999996</v>
      </c>
      <c r="Z34" s="52">
        <v>0</v>
      </c>
      <c r="AA34" s="52"/>
      <c r="AB34" s="79">
        <v>34</v>
      </c>
      <c r="AC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 s="85"/>
      <c r="AE34" s="51"/>
      <c r="AF34" s="51"/>
      <c r="AG34" s="51"/>
      <c r="AH34" s="51"/>
      <c r="AI34" s="51"/>
      <c r="AJ34" s="51"/>
      <c r="AK34" s="104" t="s">
        <v>3341</v>
      </c>
      <c r="AL34" s="104" t="s">
        <v>3341</v>
      </c>
      <c r="AM34" s="104" t="s">
        <v>3341</v>
      </c>
      <c r="AN34" s="104" t="s">
        <v>3341</v>
      </c>
      <c r="AO34" s="2"/>
      <c r="AP34" s="3"/>
      <c r="AQ34" s="3"/>
      <c r="AR34" s="3"/>
      <c r="AS34" s="3"/>
    </row>
    <row r="35" spans="1:45" ht="29" customHeight="1" x14ac:dyDescent="0.35">
      <c r="A35" s="14" t="s">
        <v>462</v>
      </c>
      <c r="C35" s="15" t="s">
        <v>3356</v>
      </c>
      <c r="D35" s="15"/>
      <c r="E35" s="80">
        <v>4.8657395792724021</v>
      </c>
      <c r="F35" s="78"/>
      <c r="G35" s="15"/>
      <c r="H35" s="15"/>
      <c r="I35" s="16"/>
      <c r="J35" s="66"/>
      <c r="K35" s="66"/>
      <c r="L35" s="16"/>
      <c r="M35" s="81"/>
      <c r="N35" s="82">
        <v>3362.2578125</v>
      </c>
      <c r="O35" s="82">
        <v>820.0147705078125</v>
      </c>
      <c r="P35" s="77"/>
      <c r="Q35" s="83"/>
      <c r="R35" s="83"/>
      <c r="S35" s="51">
        <v>15</v>
      </c>
      <c r="T35" s="84"/>
      <c r="U35" s="84"/>
      <c r="V35" s="52">
        <v>44468.198478999999</v>
      </c>
      <c r="W35" s="52">
        <v>1.07E-4</v>
      </c>
      <c r="X35" s="52">
        <v>0</v>
      </c>
      <c r="Y35" s="52">
        <v>5.5405559999999996</v>
      </c>
      <c r="Z35" s="52">
        <v>0</v>
      </c>
      <c r="AA35" s="52"/>
      <c r="AB35" s="79">
        <v>35</v>
      </c>
      <c r="AC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 s="85"/>
      <c r="AE35" s="51"/>
      <c r="AF35" s="51"/>
      <c r="AG35" s="51"/>
      <c r="AH35" s="51"/>
      <c r="AI35" s="51"/>
      <c r="AJ35" s="51"/>
      <c r="AK35" s="51"/>
      <c r="AL35" s="51"/>
      <c r="AM35" s="51"/>
      <c r="AN35" s="51"/>
      <c r="AO35" s="2"/>
      <c r="AP35" s="3"/>
      <c r="AQ35" s="3"/>
      <c r="AR35" s="3"/>
      <c r="AS35" s="3"/>
    </row>
    <row r="36" spans="1:45" ht="29" customHeight="1" x14ac:dyDescent="0.35">
      <c r="A36" s="14" t="s">
        <v>1944</v>
      </c>
      <c r="C36" s="15" t="s">
        <v>3355</v>
      </c>
      <c r="D36" s="15"/>
      <c r="E36" s="80">
        <v>5.5172306352928819</v>
      </c>
      <c r="F36" s="78"/>
      <c r="G36" s="15"/>
      <c r="H36" s="15"/>
      <c r="I36" s="16"/>
      <c r="J36" s="66"/>
      <c r="K36" s="66"/>
      <c r="L36" s="16"/>
      <c r="M36" s="81"/>
      <c r="N36" s="82">
        <v>3112.1005859375</v>
      </c>
      <c r="O36" s="82">
        <v>2878.0625</v>
      </c>
      <c r="P36" s="77"/>
      <c r="Q36" s="83"/>
      <c r="R36" s="83"/>
      <c r="S36" s="51">
        <v>15</v>
      </c>
      <c r="T36" s="84"/>
      <c r="U36" s="84"/>
      <c r="V36" s="52">
        <v>71325.750616000005</v>
      </c>
      <c r="W36" s="52">
        <v>9.7E-5</v>
      </c>
      <c r="X36" s="52">
        <v>0</v>
      </c>
      <c r="Y36" s="52">
        <v>6.559069</v>
      </c>
      <c r="Z36" s="52">
        <v>0</v>
      </c>
      <c r="AA36" s="52"/>
      <c r="AB36" s="79">
        <v>36</v>
      </c>
      <c r="AC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 s="85"/>
      <c r="AE36" s="51"/>
      <c r="AF36" s="51"/>
      <c r="AG36" s="51"/>
      <c r="AH36" s="51"/>
      <c r="AI36" s="51"/>
      <c r="AJ36" s="51"/>
      <c r="AK36" s="104" t="s">
        <v>3341</v>
      </c>
      <c r="AL36" s="104" t="s">
        <v>3341</v>
      </c>
      <c r="AM36" s="104" t="s">
        <v>3341</v>
      </c>
      <c r="AN36" s="104" t="s">
        <v>3341</v>
      </c>
      <c r="AO36" s="2"/>
      <c r="AP36" s="3"/>
      <c r="AQ36" s="3"/>
      <c r="AR36" s="3"/>
      <c r="AS36" s="3"/>
    </row>
    <row r="37" spans="1:45" ht="29" customHeight="1" x14ac:dyDescent="0.35">
      <c r="A37" s="14" t="s">
        <v>1103</v>
      </c>
      <c r="C37" s="15" t="s">
        <v>3354</v>
      </c>
      <c r="D37" s="15"/>
      <c r="E37" s="80">
        <v>5.781983370466655</v>
      </c>
      <c r="F37" s="78"/>
      <c r="G37" s="15"/>
      <c r="H37" s="15"/>
      <c r="I37" s="16"/>
      <c r="J37" s="66"/>
      <c r="K37" s="66"/>
      <c r="L37" s="16"/>
      <c r="M37" s="81"/>
      <c r="N37" s="82">
        <v>6245.580078125</v>
      </c>
      <c r="O37" s="82">
        <v>7977.90869140625</v>
      </c>
      <c r="P37" s="77"/>
      <c r="Q37" s="83"/>
      <c r="R37" s="83"/>
      <c r="S37" s="51">
        <v>14</v>
      </c>
      <c r="T37" s="84"/>
      <c r="U37" s="84"/>
      <c r="V37" s="52">
        <v>91</v>
      </c>
      <c r="W37" s="52">
        <v>7.1429000000000006E-2</v>
      </c>
      <c r="X37" s="52">
        <v>0</v>
      </c>
      <c r="Y37" s="52">
        <v>6.9729720000000004</v>
      </c>
      <c r="Z37" s="52">
        <v>0</v>
      </c>
      <c r="AA37" s="52"/>
      <c r="AB37" s="79">
        <v>37</v>
      </c>
      <c r="AC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 s="85"/>
      <c r="AE37" s="51"/>
      <c r="AF37" s="51"/>
      <c r="AG37" s="51"/>
      <c r="AH37" s="51"/>
      <c r="AI37" s="51"/>
      <c r="AJ37" s="51"/>
      <c r="AK37" s="104" t="s">
        <v>3341</v>
      </c>
      <c r="AL37" s="104" t="s">
        <v>3341</v>
      </c>
      <c r="AM37" s="104" t="s">
        <v>3341</v>
      </c>
      <c r="AN37" s="104" t="s">
        <v>3341</v>
      </c>
      <c r="AO37" s="2"/>
      <c r="AP37" s="3"/>
      <c r="AQ37" s="3"/>
      <c r="AR37" s="3"/>
      <c r="AS37" s="3"/>
    </row>
    <row r="38" spans="1:45" ht="29" customHeight="1" x14ac:dyDescent="0.35">
      <c r="A38" s="14" t="s">
        <v>467</v>
      </c>
      <c r="C38" s="15" t="s">
        <v>3356</v>
      </c>
      <c r="D38" s="15"/>
      <c r="E38" s="80">
        <v>4.9847853370850448</v>
      </c>
      <c r="F38" s="78"/>
      <c r="G38" s="15"/>
      <c r="H38" s="15"/>
      <c r="I38" s="16"/>
      <c r="J38" s="66"/>
      <c r="K38" s="66"/>
      <c r="L38" s="16"/>
      <c r="M38" s="81"/>
      <c r="N38" s="82">
        <v>3547.960693359375</v>
      </c>
      <c r="O38" s="82">
        <v>2912.174560546875</v>
      </c>
      <c r="P38" s="77"/>
      <c r="Q38" s="83"/>
      <c r="R38" s="83"/>
      <c r="S38" s="51">
        <v>14</v>
      </c>
      <c r="T38" s="84"/>
      <c r="U38" s="84"/>
      <c r="V38" s="52">
        <v>33984.743826999998</v>
      </c>
      <c r="W38" s="52">
        <v>1.17E-4</v>
      </c>
      <c r="X38" s="52">
        <v>0</v>
      </c>
      <c r="Y38" s="52">
        <v>5.726667</v>
      </c>
      <c r="Z38" s="52">
        <v>0</v>
      </c>
      <c r="AA38" s="52"/>
      <c r="AB38" s="79">
        <v>38</v>
      </c>
      <c r="AC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 s="85"/>
      <c r="AE38" s="51"/>
      <c r="AF38" s="51"/>
      <c r="AG38" s="51"/>
      <c r="AH38" s="51"/>
      <c r="AI38" s="51"/>
      <c r="AJ38" s="51"/>
      <c r="AK38" s="51"/>
      <c r="AL38" s="51"/>
      <c r="AM38" s="51"/>
      <c r="AN38" s="51"/>
      <c r="AO38" s="2"/>
      <c r="AP38" s="3"/>
      <c r="AQ38" s="3"/>
      <c r="AR38" s="3"/>
      <c r="AS38" s="3"/>
    </row>
    <row r="39" spans="1:45" ht="29" customHeight="1" x14ac:dyDescent="0.35">
      <c r="A39" s="14" t="s">
        <v>2675</v>
      </c>
      <c r="C39" s="15" t="s">
        <v>3356</v>
      </c>
      <c r="D39" s="15"/>
      <c r="E39" s="80">
        <v>4.5329537520140528</v>
      </c>
      <c r="F39" s="78"/>
      <c r="G39" s="15"/>
      <c r="H39" s="15"/>
      <c r="I39" s="16"/>
      <c r="J39" s="66"/>
      <c r="K39" s="66"/>
      <c r="L39" s="16"/>
      <c r="M39" s="81"/>
      <c r="N39" s="82">
        <v>841.8427734375</v>
      </c>
      <c r="O39" s="82">
        <v>8803.654296875</v>
      </c>
      <c r="P39" s="77"/>
      <c r="Q39" s="83"/>
      <c r="R39" s="83"/>
      <c r="S39" s="51">
        <v>14</v>
      </c>
      <c r="T39" s="84"/>
      <c r="U39" s="84"/>
      <c r="V39" s="52">
        <v>42725.290810999999</v>
      </c>
      <c r="W39" s="52">
        <v>1.16E-4</v>
      </c>
      <c r="X39" s="52">
        <v>0</v>
      </c>
      <c r="Y39" s="52">
        <v>5.0202929999999997</v>
      </c>
      <c r="Z39" s="52">
        <v>0</v>
      </c>
      <c r="AA39" s="52"/>
      <c r="AB39" s="79">
        <v>39</v>
      </c>
      <c r="AC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 s="85"/>
      <c r="AE39" s="51"/>
      <c r="AF39" s="51"/>
      <c r="AG39" s="51"/>
      <c r="AH39" s="51"/>
      <c r="AI39" s="51"/>
      <c r="AJ39" s="51"/>
      <c r="AK39" s="104" t="s">
        <v>3341</v>
      </c>
      <c r="AL39" s="104" t="s">
        <v>3341</v>
      </c>
      <c r="AM39" s="104" t="s">
        <v>3341</v>
      </c>
      <c r="AN39" s="104" t="s">
        <v>3341</v>
      </c>
      <c r="AO39" s="2"/>
      <c r="AP39" s="3"/>
      <c r="AQ39" s="3"/>
      <c r="AR39" s="3"/>
      <c r="AS39" s="3"/>
    </row>
    <row r="40" spans="1:45" ht="29" customHeight="1" x14ac:dyDescent="0.35">
      <c r="A40" s="14" t="s">
        <v>177</v>
      </c>
      <c r="C40" s="15" t="s">
        <v>3357</v>
      </c>
      <c r="D40" s="15"/>
      <c r="E40" s="80">
        <v>4.3115410900565525</v>
      </c>
      <c r="F40" s="78"/>
      <c r="G40" s="15"/>
      <c r="H40" s="15"/>
      <c r="I40" s="16"/>
      <c r="J40" s="66"/>
      <c r="K40" s="66"/>
      <c r="L40" s="16"/>
      <c r="M40" s="81"/>
      <c r="N40" s="82">
        <v>2067.31689453125</v>
      </c>
      <c r="O40" s="82">
        <v>5574.69775390625</v>
      </c>
      <c r="P40" s="77"/>
      <c r="Q40" s="83"/>
      <c r="R40" s="83"/>
      <c r="S40" s="51">
        <v>14</v>
      </c>
      <c r="T40" s="84"/>
      <c r="U40" s="84"/>
      <c r="V40" s="52">
        <v>56852.162208000002</v>
      </c>
      <c r="W40" s="52">
        <v>1.18E-4</v>
      </c>
      <c r="X40" s="52">
        <v>0</v>
      </c>
      <c r="Y40" s="52">
        <v>4.6741460000000004</v>
      </c>
      <c r="Z40" s="52">
        <v>1.098901098901099E-2</v>
      </c>
      <c r="AA40" s="52"/>
      <c r="AB40" s="79">
        <v>40</v>
      </c>
      <c r="AC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 s="85"/>
      <c r="AE40" s="51"/>
      <c r="AF40" s="51"/>
      <c r="AG40" s="51"/>
      <c r="AH40" s="51"/>
      <c r="AI40" s="51"/>
      <c r="AJ40" s="51"/>
      <c r="AK40" s="51"/>
      <c r="AL40" s="51"/>
      <c r="AM40" s="51"/>
      <c r="AN40" s="51"/>
      <c r="AO40" s="2"/>
      <c r="AP40" s="3"/>
      <c r="AQ40" s="3"/>
      <c r="AR40" s="3"/>
      <c r="AS40" s="3"/>
    </row>
    <row r="41" spans="1:45" ht="29" customHeight="1" x14ac:dyDescent="0.35">
      <c r="A41" s="14" t="s">
        <v>635</v>
      </c>
      <c r="C41" s="15" t="s">
        <v>3355</v>
      </c>
      <c r="D41" s="15"/>
      <c r="E41" s="80">
        <v>5.3969228495497878</v>
      </c>
      <c r="F41" s="78"/>
      <c r="G41" s="15"/>
      <c r="H41" s="15"/>
      <c r="I41" s="16"/>
      <c r="J41" s="66"/>
      <c r="K41" s="66"/>
      <c r="L41" s="16"/>
      <c r="M41" s="81"/>
      <c r="N41" s="82">
        <v>5681.15966796875</v>
      </c>
      <c r="O41" s="82">
        <v>8038.76318359375</v>
      </c>
      <c r="P41" s="77"/>
      <c r="Q41" s="83"/>
      <c r="R41" s="83"/>
      <c r="S41" s="51">
        <v>13</v>
      </c>
      <c r="T41" s="84"/>
      <c r="U41" s="84"/>
      <c r="V41" s="52">
        <v>103</v>
      </c>
      <c r="W41" s="52">
        <v>5.8824000000000001E-2</v>
      </c>
      <c r="X41" s="52">
        <v>0</v>
      </c>
      <c r="Y41" s="52">
        <v>6.3709850000000001</v>
      </c>
      <c r="Z41" s="52">
        <v>0</v>
      </c>
      <c r="AA41" s="52"/>
      <c r="AB41" s="79">
        <v>41</v>
      </c>
      <c r="AC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 s="85"/>
      <c r="AE41" s="51"/>
      <c r="AF41" s="51"/>
      <c r="AG41" s="51"/>
      <c r="AH41" s="51"/>
      <c r="AI41" s="51"/>
      <c r="AJ41" s="51"/>
      <c r="AK41" s="104" t="s">
        <v>3341</v>
      </c>
      <c r="AL41" s="104" t="s">
        <v>3341</v>
      </c>
      <c r="AM41" s="104" t="s">
        <v>3341</v>
      </c>
      <c r="AN41" s="104" t="s">
        <v>3341</v>
      </c>
      <c r="AO41" s="2"/>
      <c r="AP41" s="3"/>
      <c r="AQ41" s="3"/>
      <c r="AR41" s="3"/>
      <c r="AS41" s="3"/>
    </row>
    <row r="42" spans="1:45" ht="29" customHeight="1" x14ac:dyDescent="0.35">
      <c r="A42" s="14" t="s">
        <v>1773</v>
      </c>
      <c r="C42" s="15" t="s">
        <v>3356</v>
      </c>
      <c r="D42" s="15"/>
      <c r="E42" s="80">
        <v>4.5488650266060411</v>
      </c>
      <c r="F42" s="78"/>
      <c r="G42" s="15"/>
      <c r="H42" s="15"/>
      <c r="I42" s="16"/>
      <c r="J42" s="66"/>
      <c r="K42" s="66"/>
      <c r="L42" s="16"/>
      <c r="M42" s="81"/>
      <c r="N42" s="82">
        <v>997.540283203125</v>
      </c>
      <c r="O42" s="82">
        <v>8515.021484375</v>
      </c>
      <c r="P42" s="77"/>
      <c r="Q42" s="83"/>
      <c r="R42" s="83"/>
      <c r="S42" s="51">
        <v>13</v>
      </c>
      <c r="T42" s="84"/>
      <c r="U42" s="84"/>
      <c r="V42" s="52">
        <v>16163.241248</v>
      </c>
      <c r="W42" s="52">
        <v>1.08E-4</v>
      </c>
      <c r="X42" s="52">
        <v>0</v>
      </c>
      <c r="Y42" s="52">
        <v>5.0451680000000003</v>
      </c>
      <c r="Z42" s="52">
        <v>0</v>
      </c>
      <c r="AA42" s="52"/>
      <c r="AB42" s="79">
        <v>42</v>
      </c>
      <c r="AC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 s="85"/>
      <c r="AE42" s="51"/>
      <c r="AF42" s="51"/>
      <c r="AG42" s="51"/>
      <c r="AH42" s="51"/>
      <c r="AI42" s="51"/>
      <c r="AJ42" s="51"/>
      <c r="AK42" s="104" t="s">
        <v>3341</v>
      </c>
      <c r="AL42" s="104" t="s">
        <v>3341</v>
      </c>
      <c r="AM42" s="104" t="s">
        <v>3341</v>
      </c>
      <c r="AN42" s="104" t="s">
        <v>3341</v>
      </c>
      <c r="AO42" s="2"/>
      <c r="AP42" s="3"/>
      <c r="AQ42" s="3"/>
      <c r="AR42" s="3"/>
      <c r="AS42" s="3"/>
    </row>
    <row r="43" spans="1:45" ht="29" customHeight="1" x14ac:dyDescent="0.35">
      <c r="A43" s="14" t="s">
        <v>744</v>
      </c>
      <c r="C43" s="15" t="s">
        <v>3356</v>
      </c>
      <c r="D43" s="15"/>
      <c r="E43" s="80">
        <v>4.9563426944314832</v>
      </c>
      <c r="F43" s="78"/>
      <c r="G43" s="15"/>
      <c r="H43" s="15"/>
      <c r="I43" s="16"/>
      <c r="J43" s="66"/>
      <c r="K43" s="66"/>
      <c r="L43" s="16"/>
      <c r="M43" s="81"/>
      <c r="N43" s="82">
        <v>3288.93310546875</v>
      </c>
      <c r="O43" s="82">
        <v>8716.478515625</v>
      </c>
      <c r="P43" s="77"/>
      <c r="Q43" s="83"/>
      <c r="R43" s="83"/>
      <c r="S43" s="51">
        <v>13</v>
      </c>
      <c r="T43" s="84"/>
      <c r="U43" s="84"/>
      <c r="V43" s="52">
        <v>17539.892895000001</v>
      </c>
      <c r="W43" s="52">
        <v>9.7E-5</v>
      </c>
      <c r="X43" s="52">
        <v>0</v>
      </c>
      <c r="Y43" s="52">
        <v>5.6822010000000001</v>
      </c>
      <c r="Z43" s="52">
        <v>0</v>
      </c>
      <c r="AA43" s="52"/>
      <c r="AB43" s="79">
        <v>43</v>
      </c>
      <c r="AC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 s="85"/>
      <c r="AE43" s="51"/>
      <c r="AF43" s="51"/>
      <c r="AG43" s="51"/>
      <c r="AH43" s="51"/>
      <c r="AI43" s="51"/>
      <c r="AJ43" s="51"/>
      <c r="AK43" s="104" t="s">
        <v>3341</v>
      </c>
      <c r="AL43" s="104" t="s">
        <v>3341</v>
      </c>
      <c r="AM43" s="104" t="s">
        <v>3341</v>
      </c>
      <c r="AN43" s="104" t="s">
        <v>3341</v>
      </c>
      <c r="AO43" s="2"/>
      <c r="AP43" s="3"/>
      <c r="AQ43" s="3"/>
      <c r="AR43" s="3"/>
      <c r="AS43" s="3"/>
    </row>
    <row r="44" spans="1:45" ht="29" customHeight="1" x14ac:dyDescent="0.35">
      <c r="A44" s="14" t="s">
        <v>950</v>
      </c>
      <c r="C44" s="15" t="s">
        <v>3356</v>
      </c>
      <c r="D44" s="15"/>
      <c r="E44" s="80">
        <v>4.6458691116080173</v>
      </c>
      <c r="F44" s="78"/>
      <c r="G44" s="15"/>
      <c r="H44" s="15"/>
      <c r="I44" s="16"/>
      <c r="J44" s="66"/>
      <c r="K44" s="66"/>
      <c r="L44" s="16"/>
      <c r="M44" s="81"/>
      <c r="N44" s="82">
        <v>636.1143798828125</v>
      </c>
      <c r="O44" s="82">
        <v>1252.2386474609375</v>
      </c>
      <c r="P44" s="77"/>
      <c r="Q44" s="83"/>
      <c r="R44" s="83"/>
      <c r="S44" s="51">
        <v>13</v>
      </c>
      <c r="T44" s="84"/>
      <c r="U44" s="84"/>
      <c r="V44" s="52">
        <v>22208.621684000002</v>
      </c>
      <c r="W44" s="52">
        <v>1.2899999999999999E-4</v>
      </c>
      <c r="X44" s="52">
        <v>0</v>
      </c>
      <c r="Y44" s="52">
        <v>5.1968199999999998</v>
      </c>
      <c r="Z44" s="52">
        <v>0</v>
      </c>
      <c r="AA44" s="52"/>
      <c r="AB44" s="79">
        <v>44</v>
      </c>
      <c r="AC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 s="85"/>
      <c r="AE44" s="51"/>
      <c r="AF44" s="51"/>
      <c r="AG44" s="51"/>
      <c r="AH44" s="51"/>
      <c r="AI44" s="51"/>
      <c r="AJ44" s="51"/>
      <c r="AK44" s="104" t="s">
        <v>3341</v>
      </c>
      <c r="AL44" s="104" t="s">
        <v>3341</v>
      </c>
      <c r="AM44" s="104" t="s">
        <v>3341</v>
      </c>
      <c r="AN44" s="104" t="s">
        <v>3341</v>
      </c>
      <c r="AO44" s="2"/>
      <c r="AP44" s="3"/>
      <c r="AQ44" s="3"/>
      <c r="AR44" s="3"/>
      <c r="AS44" s="3"/>
    </row>
    <row r="45" spans="1:45" ht="29" customHeight="1" x14ac:dyDescent="0.35">
      <c r="A45" s="14" t="s">
        <v>312</v>
      </c>
      <c r="C45" s="15" t="s">
        <v>3357</v>
      </c>
      <c r="D45" s="15"/>
      <c r="E45" s="80">
        <v>3.9921687071477097</v>
      </c>
      <c r="F45" s="78"/>
      <c r="G45" s="15"/>
      <c r="H45" s="15"/>
      <c r="I45" s="16"/>
      <c r="J45" s="66"/>
      <c r="K45" s="66"/>
      <c r="L45" s="16"/>
      <c r="M45" s="81"/>
      <c r="N45" s="82">
        <v>489.95864868164063</v>
      </c>
      <c r="O45" s="82">
        <v>8272.4794921875</v>
      </c>
      <c r="P45" s="77"/>
      <c r="Q45" s="83"/>
      <c r="R45" s="83"/>
      <c r="S45" s="51">
        <v>13</v>
      </c>
      <c r="T45" s="84"/>
      <c r="U45" s="84"/>
      <c r="V45" s="52">
        <v>33911.9899</v>
      </c>
      <c r="W45" s="52">
        <v>1.26E-4</v>
      </c>
      <c r="X45" s="52">
        <v>0</v>
      </c>
      <c r="Y45" s="52">
        <v>4.1748529999999997</v>
      </c>
      <c r="Z45" s="52">
        <v>0</v>
      </c>
      <c r="AA45" s="52"/>
      <c r="AB45" s="79">
        <v>45</v>
      </c>
      <c r="AC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 s="85"/>
      <c r="AE45" s="51"/>
      <c r="AF45" s="51"/>
      <c r="AG45" s="51"/>
      <c r="AH45" s="51"/>
      <c r="AI45" s="51"/>
      <c r="AJ45" s="51"/>
      <c r="AK45" s="51"/>
      <c r="AL45" s="51"/>
      <c r="AM45" s="51"/>
      <c r="AN45" s="51"/>
      <c r="AO45" s="2"/>
      <c r="AP45" s="3"/>
      <c r="AQ45" s="3"/>
      <c r="AR45" s="3"/>
      <c r="AS45" s="3"/>
    </row>
    <row r="46" spans="1:45" ht="29" customHeight="1" x14ac:dyDescent="0.35">
      <c r="A46" s="14" t="s">
        <v>675</v>
      </c>
      <c r="C46" s="15" t="s">
        <v>3357</v>
      </c>
      <c r="D46" s="15"/>
      <c r="E46" s="80">
        <v>4.2438777152268159</v>
      </c>
      <c r="F46" s="78"/>
      <c r="G46" s="15"/>
      <c r="H46" s="15"/>
      <c r="I46" s="16"/>
      <c r="J46" s="66"/>
      <c r="K46" s="66"/>
      <c r="L46" s="16"/>
      <c r="M46" s="81"/>
      <c r="N46" s="82">
        <v>2066.423095703125</v>
      </c>
      <c r="O46" s="82">
        <v>3538.28662109375</v>
      </c>
      <c r="P46" s="77"/>
      <c r="Q46" s="83"/>
      <c r="R46" s="83"/>
      <c r="S46" s="51">
        <v>12</v>
      </c>
      <c r="T46" s="84"/>
      <c r="U46" s="84"/>
      <c r="V46" s="52">
        <v>23974.620831</v>
      </c>
      <c r="W46" s="52">
        <v>1E-4</v>
      </c>
      <c r="X46" s="52">
        <v>0</v>
      </c>
      <c r="Y46" s="52">
        <v>4.5683639999999999</v>
      </c>
      <c r="Z46" s="52">
        <v>0</v>
      </c>
      <c r="AA46" s="52"/>
      <c r="AB46" s="79">
        <v>46</v>
      </c>
      <c r="AC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 s="85"/>
      <c r="AE46" s="51"/>
      <c r="AF46" s="51"/>
      <c r="AG46" s="51"/>
      <c r="AH46" s="51"/>
      <c r="AI46" s="51"/>
      <c r="AJ46" s="51"/>
      <c r="AK46" s="104" t="s">
        <v>3341</v>
      </c>
      <c r="AL46" s="104" t="s">
        <v>3341</v>
      </c>
      <c r="AM46" s="104" t="s">
        <v>3341</v>
      </c>
      <c r="AN46" s="104" t="s">
        <v>3341</v>
      </c>
      <c r="AO46" s="2"/>
      <c r="AP46" s="3"/>
      <c r="AQ46" s="3"/>
      <c r="AR46" s="3"/>
      <c r="AS46" s="3"/>
    </row>
    <row r="47" spans="1:45" ht="29" customHeight="1" x14ac:dyDescent="0.35">
      <c r="A47" s="14" t="s">
        <v>1630</v>
      </c>
      <c r="C47" s="15" t="s">
        <v>3356</v>
      </c>
      <c r="D47" s="15"/>
      <c r="E47" s="80">
        <v>4.4801750147624304</v>
      </c>
      <c r="F47" s="78"/>
      <c r="G47" s="15"/>
      <c r="H47" s="15"/>
      <c r="I47" s="16"/>
      <c r="J47" s="66"/>
      <c r="K47" s="66"/>
      <c r="L47" s="16"/>
      <c r="M47" s="81"/>
      <c r="N47" s="82">
        <v>2353.08056640625</v>
      </c>
      <c r="O47" s="82">
        <v>1662.9154052734375</v>
      </c>
      <c r="P47" s="77"/>
      <c r="Q47" s="83"/>
      <c r="R47" s="83"/>
      <c r="S47" s="51">
        <v>12</v>
      </c>
      <c r="T47" s="84"/>
      <c r="U47" s="84"/>
      <c r="V47" s="52">
        <v>34096.333870000002</v>
      </c>
      <c r="W47" s="52">
        <v>1.13E-4</v>
      </c>
      <c r="X47" s="52">
        <v>0</v>
      </c>
      <c r="Y47" s="52">
        <v>4.9377810000000002</v>
      </c>
      <c r="Z47" s="52">
        <v>0</v>
      </c>
      <c r="AA47" s="52"/>
      <c r="AB47" s="79">
        <v>47</v>
      </c>
      <c r="AC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 s="85"/>
      <c r="AE47" s="51"/>
      <c r="AF47" s="51"/>
      <c r="AG47" s="51"/>
      <c r="AH47" s="51"/>
      <c r="AI47" s="51"/>
      <c r="AJ47" s="51"/>
      <c r="AK47" s="104" t="s">
        <v>3341</v>
      </c>
      <c r="AL47" s="104" t="s">
        <v>3341</v>
      </c>
      <c r="AM47" s="104" t="s">
        <v>3341</v>
      </c>
      <c r="AN47" s="104" t="s">
        <v>3341</v>
      </c>
      <c r="AO47" s="2"/>
      <c r="AP47" s="3"/>
      <c r="AQ47" s="3"/>
      <c r="AR47" s="3"/>
      <c r="AS47" s="3"/>
    </row>
    <row r="48" spans="1:45" ht="29" customHeight="1" x14ac:dyDescent="0.35">
      <c r="A48" s="14" t="s">
        <v>791</v>
      </c>
      <c r="C48" s="15" t="s">
        <v>3356</v>
      </c>
      <c r="D48" s="15"/>
      <c r="E48" s="80">
        <v>4.9003049443538833</v>
      </c>
      <c r="F48" s="78"/>
      <c r="G48" s="15"/>
      <c r="H48" s="15"/>
      <c r="I48" s="16"/>
      <c r="J48" s="66"/>
      <c r="K48" s="66"/>
      <c r="L48" s="16"/>
      <c r="M48" s="81"/>
      <c r="N48" s="82">
        <v>8856.0283203125</v>
      </c>
      <c r="O48" s="82">
        <v>7977.25341796875</v>
      </c>
      <c r="P48" s="77"/>
      <c r="Q48" s="83"/>
      <c r="R48" s="83"/>
      <c r="S48" s="51">
        <v>11</v>
      </c>
      <c r="T48" s="84"/>
      <c r="U48" s="84"/>
      <c r="V48" s="52">
        <v>55</v>
      </c>
      <c r="W48" s="52">
        <v>9.0909000000000004E-2</v>
      </c>
      <c r="X48" s="52">
        <v>0</v>
      </c>
      <c r="Y48" s="52">
        <v>5.5945939999999998</v>
      </c>
      <c r="Z48" s="52">
        <v>0</v>
      </c>
      <c r="AA48" s="52"/>
      <c r="AB48" s="79">
        <v>48</v>
      </c>
      <c r="AC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 s="85"/>
      <c r="AE48" s="51"/>
      <c r="AF48" s="51"/>
      <c r="AG48" s="51"/>
      <c r="AH48" s="51"/>
      <c r="AI48" s="51"/>
      <c r="AJ48" s="51"/>
      <c r="AK48" s="104" t="s">
        <v>3341</v>
      </c>
      <c r="AL48" s="104" t="s">
        <v>3341</v>
      </c>
      <c r="AM48" s="104" t="s">
        <v>3341</v>
      </c>
      <c r="AN48" s="104" t="s">
        <v>3341</v>
      </c>
      <c r="AO48" s="2"/>
      <c r="AP48" s="3"/>
      <c r="AQ48" s="3"/>
      <c r="AR48" s="3"/>
      <c r="AS48" s="3"/>
    </row>
    <row r="49" spans="1:45" ht="29" customHeight="1" x14ac:dyDescent="0.35">
      <c r="A49" s="14" t="s">
        <v>1232</v>
      </c>
      <c r="C49" s="15" t="s">
        <v>3357</v>
      </c>
      <c r="D49" s="15"/>
      <c r="E49" s="80">
        <v>4.0823381401289662</v>
      </c>
      <c r="F49" s="78"/>
      <c r="G49" s="15"/>
      <c r="H49" s="15"/>
      <c r="I49" s="16"/>
      <c r="J49" s="66"/>
      <c r="K49" s="66"/>
      <c r="L49" s="16"/>
      <c r="M49" s="81"/>
      <c r="N49" s="82">
        <v>960.88470458984375</v>
      </c>
      <c r="O49" s="82">
        <v>6302.60888671875</v>
      </c>
      <c r="P49" s="77"/>
      <c r="Q49" s="83"/>
      <c r="R49" s="83"/>
      <c r="S49" s="51">
        <v>11</v>
      </c>
      <c r="T49" s="84"/>
      <c r="U49" s="84"/>
      <c r="V49" s="52">
        <v>14041.342842</v>
      </c>
      <c r="W49" s="52">
        <v>1.2799999999999999E-4</v>
      </c>
      <c r="X49" s="52">
        <v>0</v>
      </c>
      <c r="Y49" s="52">
        <v>4.3158200000000004</v>
      </c>
      <c r="Z49" s="52">
        <v>0</v>
      </c>
      <c r="AA49" s="52"/>
      <c r="AB49" s="79">
        <v>49</v>
      </c>
      <c r="AC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 s="85"/>
      <c r="AE49" s="51"/>
      <c r="AF49" s="51"/>
      <c r="AG49" s="51"/>
      <c r="AH49" s="51"/>
      <c r="AI49" s="51"/>
      <c r="AJ49" s="51"/>
      <c r="AK49" s="104" t="s">
        <v>3341</v>
      </c>
      <c r="AL49" s="104" t="s">
        <v>3341</v>
      </c>
      <c r="AM49" s="104" t="s">
        <v>3341</v>
      </c>
      <c r="AN49" s="104" t="s">
        <v>3341</v>
      </c>
      <c r="AO49" s="2"/>
      <c r="AP49" s="3"/>
      <c r="AQ49" s="3"/>
      <c r="AR49" s="3"/>
      <c r="AS49" s="3"/>
    </row>
    <row r="50" spans="1:45" ht="29" customHeight="1" x14ac:dyDescent="0.35">
      <c r="A50" s="14" t="s">
        <v>341</v>
      </c>
      <c r="C50" s="15" t="s">
        <v>3356</v>
      </c>
      <c r="D50" s="15"/>
      <c r="E50" s="80">
        <v>4.7218293765978601</v>
      </c>
      <c r="F50" s="78"/>
      <c r="G50" s="15"/>
      <c r="H50" s="15"/>
      <c r="I50" s="16"/>
      <c r="J50" s="66"/>
      <c r="K50" s="66"/>
      <c r="L50" s="16"/>
      <c r="M50" s="81"/>
      <c r="N50" s="82">
        <v>2542.109375</v>
      </c>
      <c r="O50" s="82">
        <v>4243.5478515625</v>
      </c>
      <c r="P50" s="77"/>
      <c r="Q50" s="83"/>
      <c r="R50" s="83"/>
      <c r="S50" s="51">
        <v>11</v>
      </c>
      <c r="T50" s="84"/>
      <c r="U50" s="84"/>
      <c r="V50" s="52">
        <v>15735</v>
      </c>
      <c r="W50" s="52">
        <v>6.8999999999999997E-5</v>
      </c>
      <c r="X50" s="52">
        <v>0</v>
      </c>
      <c r="Y50" s="52">
        <v>5.3155729999999997</v>
      </c>
      <c r="Z50" s="52">
        <v>0</v>
      </c>
      <c r="AA50" s="52"/>
      <c r="AB50" s="79">
        <v>50</v>
      </c>
      <c r="AC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 s="85"/>
      <c r="AE50" s="51"/>
      <c r="AF50" s="51"/>
      <c r="AG50" s="51"/>
      <c r="AH50" s="51"/>
      <c r="AI50" s="51"/>
      <c r="AJ50" s="51"/>
      <c r="AK50" s="104" t="s">
        <v>3341</v>
      </c>
      <c r="AL50" s="104" t="s">
        <v>3341</v>
      </c>
      <c r="AM50" s="104" t="s">
        <v>3341</v>
      </c>
      <c r="AN50" s="104" t="s">
        <v>3341</v>
      </c>
      <c r="AO50" s="2"/>
      <c r="AP50" s="3"/>
      <c r="AQ50" s="3"/>
      <c r="AR50" s="3"/>
      <c r="AS50" s="3"/>
    </row>
    <row r="51" spans="1:45" ht="29" customHeight="1" x14ac:dyDescent="0.35">
      <c r="A51" s="14" t="s">
        <v>336</v>
      </c>
      <c r="C51" s="15" t="s">
        <v>3357</v>
      </c>
      <c r="D51" s="15"/>
      <c r="E51" s="80">
        <v>3.6997562599776868</v>
      </c>
      <c r="F51" s="78"/>
      <c r="G51" s="15"/>
      <c r="H51" s="15"/>
      <c r="I51" s="16"/>
      <c r="J51" s="66"/>
      <c r="K51" s="66"/>
      <c r="L51" s="16"/>
      <c r="M51" s="81"/>
      <c r="N51" s="82">
        <v>682.25799560546875</v>
      </c>
      <c r="O51" s="82">
        <v>8636.2626953125</v>
      </c>
      <c r="P51" s="77"/>
      <c r="Q51" s="83"/>
      <c r="R51" s="83"/>
      <c r="S51" s="51">
        <v>11</v>
      </c>
      <c r="T51" s="84"/>
      <c r="U51" s="84"/>
      <c r="V51" s="52">
        <v>30957.890934999999</v>
      </c>
      <c r="W51" s="52">
        <v>1.25E-4</v>
      </c>
      <c r="X51" s="52">
        <v>0</v>
      </c>
      <c r="Y51" s="52">
        <v>3.717708</v>
      </c>
      <c r="Z51" s="52">
        <v>0</v>
      </c>
      <c r="AA51" s="52"/>
      <c r="AB51" s="79">
        <v>51</v>
      </c>
      <c r="AC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 s="85"/>
      <c r="AE51" s="51"/>
      <c r="AF51" s="51"/>
      <c r="AG51" s="51"/>
      <c r="AH51" s="51"/>
      <c r="AI51" s="51"/>
      <c r="AJ51" s="51"/>
      <c r="AK51" s="104" t="s">
        <v>3341</v>
      </c>
      <c r="AL51" s="104" t="s">
        <v>3341</v>
      </c>
      <c r="AM51" s="104" t="s">
        <v>3341</v>
      </c>
      <c r="AN51" s="104" t="s">
        <v>3341</v>
      </c>
      <c r="AO51" s="2"/>
      <c r="AP51" s="3"/>
      <c r="AQ51" s="3"/>
      <c r="AR51" s="3"/>
      <c r="AS51" s="3"/>
    </row>
    <row r="52" spans="1:45" ht="29" customHeight="1" x14ac:dyDescent="0.35">
      <c r="A52" s="14" t="s">
        <v>481</v>
      </c>
      <c r="C52" s="15" t="s">
        <v>3358</v>
      </c>
      <c r="D52" s="15"/>
      <c r="E52" s="80">
        <v>3.5037651773612652</v>
      </c>
      <c r="F52" s="78"/>
      <c r="G52" s="15"/>
      <c r="H52" s="15"/>
      <c r="I52" s="16"/>
      <c r="J52" s="66"/>
      <c r="K52" s="66"/>
      <c r="L52" s="16"/>
      <c r="M52" s="81"/>
      <c r="N52" s="82">
        <v>701.04327392578125</v>
      </c>
      <c r="O52" s="82">
        <v>8435.63671875</v>
      </c>
      <c r="P52" s="77"/>
      <c r="Q52" s="83"/>
      <c r="R52" s="83"/>
      <c r="S52" s="51">
        <v>11</v>
      </c>
      <c r="T52" s="84"/>
      <c r="U52" s="84"/>
      <c r="V52" s="52">
        <v>34148.425317000001</v>
      </c>
      <c r="W52" s="52">
        <v>1.2300000000000001E-4</v>
      </c>
      <c r="X52" s="52">
        <v>0</v>
      </c>
      <c r="Y52" s="52">
        <v>3.4113039999999999</v>
      </c>
      <c r="Z52" s="52">
        <v>0</v>
      </c>
      <c r="AA52" s="52"/>
      <c r="AB52" s="79">
        <v>52</v>
      </c>
      <c r="AC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 s="85"/>
      <c r="AE52" s="51"/>
      <c r="AF52" s="51"/>
      <c r="AG52" s="51"/>
      <c r="AH52" s="51"/>
      <c r="AI52" s="51"/>
      <c r="AJ52" s="51"/>
      <c r="AK52" s="104" t="s">
        <v>3341</v>
      </c>
      <c r="AL52" s="104" t="s">
        <v>3341</v>
      </c>
      <c r="AM52" s="104" t="s">
        <v>3341</v>
      </c>
      <c r="AN52" s="104" t="s">
        <v>3341</v>
      </c>
      <c r="AO52" s="2"/>
      <c r="AP52" s="3"/>
      <c r="AQ52" s="3"/>
      <c r="AR52" s="3"/>
      <c r="AS52" s="3"/>
    </row>
    <row r="53" spans="1:45" ht="29" customHeight="1" x14ac:dyDescent="0.35">
      <c r="A53" s="14" t="s">
        <v>182</v>
      </c>
      <c r="C53" s="15" t="s">
        <v>3357</v>
      </c>
      <c r="D53" s="15"/>
      <c r="E53" s="80">
        <v>3.7201246104031203</v>
      </c>
      <c r="F53" s="78"/>
      <c r="G53" s="15"/>
      <c r="H53" s="15"/>
      <c r="I53" s="16"/>
      <c r="J53" s="66"/>
      <c r="K53" s="66"/>
      <c r="L53" s="16"/>
      <c r="M53" s="81"/>
      <c r="N53" s="82">
        <v>7997.7880859375</v>
      </c>
      <c r="O53" s="82">
        <v>8885.0908203125</v>
      </c>
      <c r="P53" s="77"/>
      <c r="Q53" s="83"/>
      <c r="R53" s="83"/>
      <c r="S53" s="51">
        <v>11</v>
      </c>
      <c r="T53" s="84"/>
      <c r="U53" s="84"/>
      <c r="V53" s="52">
        <v>38974.773174000002</v>
      </c>
      <c r="W53" s="52">
        <v>1.1E-4</v>
      </c>
      <c r="X53" s="52">
        <v>0</v>
      </c>
      <c r="Y53" s="52">
        <v>3.7495509999999999</v>
      </c>
      <c r="Z53" s="52">
        <v>0</v>
      </c>
      <c r="AA53" s="52"/>
      <c r="AB53" s="79">
        <v>53</v>
      </c>
      <c r="AC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 s="85"/>
      <c r="AE53" s="51"/>
      <c r="AF53" s="51"/>
      <c r="AG53" s="51"/>
      <c r="AH53" s="51"/>
      <c r="AI53" s="51"/>
      <c r="AJ53" s="51"/>
      <c r="AK53" s="51"/>
      <c r="AL53" s="51"/>
      <c r="AM53" s="51"/>
      <c r="AN53" s="51"/>
      <c r="AO53" s="2"/>
      <c r="AP53" s="3"/>
      <c r="AQ53" s="3"/>
      <c r="AR53" s="3"/>
      <c r="AS53" s="3"/>
    </row>
    <row r="54" spans="1:45" ht="29" customHeight="1" x14ac:dyDescent="0.35">
      <c r="A54" s="14" t="s">
        <v>1456</v>
      </c>
      <c r="C54" s="15" t="s">
        <v>3357</v>
      </c>
      <c r="D54" s="15"/>
      <c r="E54" s="80">
        <v>3.7102471469961062</v>
      </c>
      <c r="F54" s="78"/>
      <c r="G54" s="15"/>
      <c r="H54" s="15"/>
      <c r="I54" s="16"/>
      <c r="J54" s="66"/>
      <c r="K54" s="66"/>
      <c r="L54" s="16"/>
      <c r="M54" s="81"/>
      <c r="N54" s="82">
        <v>478.88619995117188</v>
      </c>
      <c r="O54" s="82">
        <v>6242.4423828125</v>
      </c>
      <c r="P54" s="77"/>
      <c r="Q54" s="83"/>
      <c r="R54" s="83"/>
      <c r="S54" s="51">
        <v>11</v>
      </c>
      <c r="T54" s="84"/>
      <c r="U54" s="84"/>
      <c r="V54" s="52">
        <v>51814.423605999997</v>
      </c>
      <c r="W54" s="52">
        <v>1.2799999999999999E-4</v>
      </c>
      <c r="X54" s="52">
        <v>0</v>
      </c>
      <c r="Y54" s="52">
        <v>3.7341090000000001</v>
      </c>
      <c r="Z54" s="52">
        <v>0</v>
      </c>
      <c r="AA54" s="52"/>
      <c r="AB54" s="79">
        <v>54</v>
      </c>
      <c r="AC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 s="85"/>
      <c r="AE54" s="51"/>
      <c r="AF54" s="51"/>
      <c r="AG54" s="51"/>
      <c r="AH54" s="51"/>
      <c r="AI54" s="51"/>
      <c r="AJ54" s="51"/>
      <c r="AK54" s="51"/>
      <c r="AL54" s="51"/>
      <c r="AM54" s="51"/>
      <c r="AN54" s="51"/>
      <c r="AO54" s="2"/>
      <c r="AP54" s="3"/>
      <c r="AQ54" s="3"/>
      <c r="AR54" s="3"/>
      <c r="AS54" s="3"/>
    </row>
    <row r="55" spans="1:45" ht="29" customHeight="1" x14ac:dyDescent="0.35">
      <c r="A55" s="14" t="s">
        <v>340</v>
      </c>
      <c r="C55" s="15" t="s">
        <v>3358</v>
      </c>
      <c r="D55" s="15"/>
      <c r="E55" s="80">
        <v>3.4677906650264712</v>
      </c>
      <c r="F55" s="78"/>
      <c r="G55" s="15"/>
      <c r="H55" s="15"/>
      <c r="I55" s="16"/>
      <c r="J55" s="66"/>
      <c r="K55" s="66"/>
      <c r="L55" s="16"/>
      <c r="M55" s="81"/>
      <c r="N55" s="82">
        <v>824.21966552734375</v>
      </c>
      <c r="O55" s="82">
        <v>8424.109375</v>
      </c>
      <c r="P55" s="77"/>
      <c r="Q55" s="83"/>
      <c r="R55" s="83"/>
      <c r="S55" s="51">
        <v>11</v>
      </c>
      <c r="T55" s="84"/>
      <c r="U55" s="84"/>
      <c r="V55" s="52">
        <v>60304.028314000003</v>
      </c>
      <c r="W55" s="52">
        <v>1.27E-4</v>
      </c>
      <c r="X55" s="52">
        <v>0</v>
      </c>
      <c r="Y55" s="52">
        <v>3.3550629999999999</v>
      </c>
      <c r="Z55" s="52">
        <v>0</v>
      </c>
      <c r="AA55" s="52"/>
      <c r="AB55" s="79">
        <v>55</v>
      </c>
      <c r="AC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 s="85"/>
      <c r="AE55" s="51"/>
      <c r="AF55" s="51"/>
      <c r="AG55" s="51"/>
      <c r="AH55" s="51"/>
      <c r="AI55" s="51"/>
      <c r="AJ55" s="51"/>
      <c r="AK55" s="51"/>
      <c r="AL55" s="51"/>
      <c r="AM55" s="51"/>
      <c r="AN55" s="51"/>
      <c r="AO55" s="2"/>
      <c r="AP55" s="3"/>
      <c r="AQ55" s="3"/>
      <c r="AR55" s="3"/>
      <c r="AS55" s="3"/>
    </row>
    <row r="56" spans="1:45" ht="29" customHeight="1" x14ac:dyDescent="0.35">
      <c r="A56" s="14" t="s">
        <v>1450</v>
      </c>
      <c r="C56" s="15" t="s">
        <v>3357</v>
      </c>
      <c r="D56" s="15"/>
      <c r="E56" s="80">
        <v>3.6714396282224016</v>
      </c>
      <c r="F56" s="78"/>
      <c r="G56" s="15"/>
      <c r="H56" s="15"/>
      <c r="I56" s="16"/>
      <c r="J56" s="66"/>
      <c r="K56" s="66"/>
      <c r="L56" s="16"/>
      <c r="M56" s="81"/>
      <c r="N56" s="82">
        <v>776.014892578125</v>
      </c>
      <c r="O56" s="82">
        <v>3361.02099609375</v>
      </c>
      <c r="P56" s="77"/>
      <c r="Q56" s="83"/>
      <c r="R56" s="83"/>
      <c r="S56" s="51">
        <v>11</v>
      </c>
      <c r="T56" s="84"/>
      <c r="U56" s="84"/>
      <c r="V56" s="52">
        <v>68048.601422000007</v>
      </c>
      <c r="W56" s="52">
        <v>1.3799999999999999E-4</v>
      </c>
      <c r="X56" s="52">
        <v>0</v>
      </c>
      <c r="Y56" s="52">
        <v>3.6734390000000001</v>
      </c>
      <c r="Z56" s="52">
        <v>0</v>
      </c>
      <c r="AA56" s="52"/>
      <c r="AB56" s="79">
        <v>56</v>
      </c>
      <c r="AC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 s="85"/>
      <c r="AE56" s="51"/>
      <c r="AF56" s="51"/>
      <c r="AG56" s="51"/>
      <c r="AH56" s="51"/>
      <c r="AI56" s="51"/>
      <c r="AJ56" s="51"/>
      <c r="AK56" s="104" t="s">
        <v>3341</v>
      </c>
      <c r="AL56" s="104" t="s">
        <v>3341</v>
      </c>
      <c r="AM56" s="104" t="s">
        <v>3341</v>
      </c>
      <c r="AN56" s="104" t="s">
        <v>3341</v>
      </c>
      <c r="AO56" s="2"/>
      <c r="AP56" s="3"/>
      <c r="AQ56" s="3"/>
      <c r="AR56" s="3"/>
      <c r="AS56" s="3"/>
    </row>
    <row r="57" spans="1:45" ht="29" customHeight="1" x14ac:dyDescent="0.35">
      <c r="A57" s="14" t="s">
        <v>616</v>
      </c>
      <c r="C57" s="15" t="s">
        <v>3357</v>
      </c>
      <c r="D57" s="15"/>
      <c r="E57" s="80">
        <v>3.8082529226919943</v>
      </c>
      <c r="F57" s="78"/>
      <c r="G57" s="15"/>
      <c r="H57" s="15"/>
      <c r="I57" s="108"/>
      <c r="J57" s="66"/>
      <c r="K57" s="66"/>
      <c r="L57" s="16"/>
      <c r="M57" s="81"/>
      <c r="N57" s="82">
        <v>721.7113037109375</v>
      </c>
      <c r="O57" s="82">
        <v>3118.24462890625</v>
      </c>
      <c r="P57" s="77"/>
      <c r="Q57" s="83"/>
      <c r="R57" s="83"/>
      <c r="S57" s="51">
        <v>11</v>
      </c>
      <c r="T57" s="84"/>
      <c r="U57" s="84"/>
      <c r="V57" s="52">
        <v>71972.631783999997</v>
      </c>
      <c r="W57" s="52">
        <v>1.2899999999999999E-4</v>
      </c>
      <c r="X57" s="52">
        <v>0</v>
      </c>
      <c r="Y57" s="52">
        <v>3.887327</v>
      </c>
      <c r="Z57" s="52">
        <v>0</v>
      </c>
      <c r="AA57" s="52"/>
      <c r="AB57" s="79">
        <v>57</v>
      </c>
      <c r="AC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 s="85"/>
      <c r="AE57" s="51"/>
      <c r="AF57" s="51"/>
      <c r="AG57" s="51"/>
      <c r="AH57" s="51"/>
      <c r="AI57" s="51"/>
      <c r="AJ57" s="51"/>
      <c r="AK57" s="51"/>
      <c r="AL57" s="51"/>
      <c r="AM57" s="51"/>
      <c r="AN57" s="51"/>
      <c r="AO57" s="2"/>
      <c r="AP57" s="3"/>
      <c r="AQ57" s="3"/>
      <c r="AR57" s="3"/>
      <c r="AS57" s="3"/>
    </row>
    <row r="58" spans="1:45" ht="29" customHeight="1" x14ac:dyDescent="0.35">
      <c r="A58" s="14" t="s">
        <v>990</v>
      </c>
      <c r="C58" s="15" t="s">
        <v>3356</v>
      </c>
      <c r="D58" s="15"/>
      <c r="E58" s="80">
        <v>4.6064117092168066</v>
      </c>
      <c r="F58" s="78"/>
      <c r="G58" s="15"/>
      <c r="H58" s="15"/>
      <c r="I58" s="16"/>
      <c r="J58" s="66"/>
      <c r="K58" s="66"/>
      <c r="L58" s="16"/>
      <c r="M58" s="81"/>
      <c r="N58" s="82">
        <v>9302.1982421875</v>
      </c>
      <c r="O58" s="82">
        <v>7979.49853515625</v>
      </c>
      <c r="P58" s="77"/>
      <c r="Q58" s="83"/>
      <c r="R58" s="83"/>
      <c r="S58" s="51">
        <v>10</v>
      </c>
      <c r="T58" s="84"/>
      <c r="U58" s="84"/>
      <c r="V58" s="52">
        <v>45</v>
      </c>
      <c r="W58" s="52">
        <v>0.1</v>
      </c>
      <c r="X58" s="52">
        <v>0</v>
      </c>
      <c r="Y58" s="52">
        <v>5.1351339999999999</v>
      </c>
      <c r="Z58" s="52">
        <v>0</v>
      </c>
      <c r="AA58" s="52"/>
      <c r="AB58" s="79">
        <v>58</v>
      </c>
      <c r="AC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 s="85"/>
      <c r="AE58" s="51"/>
      <c r="AF58" s="51"/>
      <c r="AG58" s="51"/>
      <c r="AH58" s="51"/>
      <c r="AI58" s="51"/>
      <c r="AJ58" s="51"/>
      <c r="AK58" s="104" t="s">
        <v>3341</v>
      </c>
      <c r="AL58" s="104" t="s">
        <v>3341</v>
      </c>
      <c r="AM58" s="104" t="s">
        <v>3341</v>
      </c>
      <c r="AN58" s="104" t="s">
        <v>3341</v>
      </c>
      <c r="AO58" s="2"/>
      <c r="AP58" s="3"/>
      <c r="AQ58" s="3"/>
      <c r="AR58" s="3"/>
      <c r="AS58" s="3"/>
    </row>
    <row r="59" spans="1:45" ht="29" customHeight="1" x14ac:dyDescent="0.35">
      <c r="A59" s="14" t="s">
        <v>3291</v>
      </c>
      <c r="C59" s="15" t="s">
        <v>3356</v>
      </c>
      <c r="D59" s="15"/>
      <c r="E59" s="80">
        <v>4.6064117092168066</v>
      </c>
      <c r="F59" s="78"/>
      <c r="G59" s="15"/>
      <c r="H59" s="15"/>
      <c r="I59" s="16"/>
      <c r="J59" s="66"/>
      <c r="K59" s="66"/>
      <c r="L59" s="16"/>
      <c r="M59" s="81"/>
      <c r="N59" s="82">
        <v>9730.6728515625</v>
      </c>
      <c r="O59" s="82">
        <v>7979.623046875</v>
      </c>
      <c r="P59" s="77"/>
      <c r="Q59" s="83"/>
      <c r="R59" s="83"/>
      <c r="S59" s="51">
        <v>10</v>
      </c>
      <c r="T59" s="84"/>
      <c r="U59" s="84"/>
      <c r="V59" s="52">
        <v>45</v>
      </c>
      <c r="W59" s="52">
        <v>0.1</v>
      </c>
      <c r="X59" s="52">
        <v>0</v>
      </c>
      <c r="Y59" s="52">
        <v>5.1351339999999999</v>
      </c>
      <c r="Z59" s="52">
        <v>0</v>
      </c>
      <c r="AA59" s="52"/>
      <c r="AB59" s="79">
        <v>59</v>
      </c>
      <c r="AC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 s="85"/>
      <c r="AE59" s="51"/>
      <c r="AF59" s="51"/>
      <c r="AG59" s="51"/>
      <c r="AH59" s="51"/>
      <c r="AI59" s="51"/>
      <c r="AJ59" s="51"/>
      <c r="AK59" s="104" t="s">
        <v>3341</v>
      </c>
      <c r="AL59" s="104" t="s">
        <v>3341</v>
      </c>
      <c r="AM59" s="104" t="s">
        <v>3341</v>
      </c>
      <c r="AN59" s="104" t="s">
        <v>3341</v>
      </c>
      <c r="AO59" s="2"/>
      <c r="AP59" s="3"/>
      <c r="AQ59" s="3"/>
      <c r="AR59" s="3"/>
      <c r="AS59" s="3"/>
    </row>
    <row r="60" spans="1:45" ht="29" customHeight="1" x14ac:dyDescent="0.35">
      <c r="A60" s="14" t="s">
        <v>516</v>
      </c>
      <c r="C60" s="15" t="s">
        <v>3357</v>
      </c>
      <c r="D60" s="15"/>
      <c r="E60" s="80">
        <v>4.2136658028035487</v>
      </c>
      <c r="F60" s="78"/>
      <c r="G60" s="15"/>
      <c r="H60" s="15"/>
      <c r="I60" s="16"/>
      <c r="J60" s="66"/>
      <c r="K60" s="66"/>
      <c r="L60" s="16"/>
      <c r="M60" s="81"/>
      <c r="N60" s="82">
        <v>3314.136474609375</v>
      </c>
      <c r="O60" s="82">
        <v>9429.056640625</v>
      </c>
      <c r="P60" s="77"/>
      <c r="Q60" s="83"/>
      <c r="R60" s="83"/>
      <c r="S60" s="51">
        <v>10</v>
      </c>
      <c r="T60" s="84"/>
      <c r="U60" s="84"/>
      <c r="V60" s="52">
        <v>20429</v>
      </c>
      <c r="W60" s="52">
        <v>1E-4</v>
      </c>
      <c r="X60" s="52">
        <v>0</v>
      </c>
      <c r="Y60" s="52">
        <v>4.5211319999999997</v>
      </c>
      <c r="Z60" s="52">
        <v>0</v>
      </c>
      <c r="AA60" s="52"/>
      <c r="AB60" s="79">
        <v>60</v>
      </c>
      <c r="AC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 s="85"/>
      <c r="AE60" s="51"/>
      <c r="AF60" s="51"/>
      <c r="AG60" s="51"/>
      <c r="AH60" s="51"/>
      <c r="AI60" s="51"/>
      <c r="AJ60" s="51"/>
      <c r="AK60" s="104" t="s">
        <v>3341</v>
      </c>
      <c r="AL60" s="104" t="s">
        <v>3341</v>
      </c>
      <c r="AM60" s="104" t="s">
        <v>3341</v>
      </c>
      <c r="AN60" s="104" t="s">
        <v>3341</v>
      </c>
      <c r="AO60" s="2"/>
      <c r="AP60" s="3"/>
      <c r="AQ60" s="3"/>
      <c r="AR60" s="3"/>
      <c r="AS60" s="3"/>
    </row>
    <row r="61" spans="1:45" ht="29" customHeight="1" x14ac:dyDescent="0.35">
      <c r="A61" s="14" t="s">
        <v>256</v>
      </c>
      <c r="C61" s="15" t="s">
        <v>3357</v>
      </c>
      <c r="D61" s="15"/>
      <c r="E61" s="80">
        <v>3.7165253041868747</v>
      </c>
      <c r="F61" s="78"/>
      <c r="G61" s="15"/>
      <c r="H61" s="15"/>
      <c r="I61" s="16"/>
      <c r="J61" s="66"/>
      <c r="K61" s="66"/>
      <c r="L61" s="16"/>
      <c r="M61" s="81"/>
      <c r="N61" s="82">
        <v>1942.034912109375</v>
      </c>
      <c r="O61" s="82">
        <v>3388.507568359375</v>
      </c>
      <c r="P61" s="77"/>
      <c r="Q61" s="83"/>
      <c r="R61" s="83"/>
      <c r="S61" s="51">
        <v>10</v>
      </c>
      <c r="T61" s="84"/>
      <c r="U61" s="84"/>
      <c r="V61" s="52">
        <v>24539.966985999999</v>
      </c>
      <c r="W61" s="52">
        <v>9.3999999999999994E-5</v>
      </c>
      <c r="X61" s="52">
        <v>0</v>
      </c>
      <c r="Y61" s="52">
        <v>3.7439239999999998</v>
      </c>
      <c r="Z61" s="52">
        <v>0</v>
      </c>
      <c r="AA61" s="52"/>
      <c r="AB61" s="79">
        <v>61</v>
      </c>
      <c r="AC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 s="85"/>
      <c r="AE61" s="51"/>
      <c r="AF61" s="51"/>
      <c r="AG61" s="51"/>
      <c r="AH61" s="51"/>
      <c r="AI61" s="51"/>
      <c r="AJ61" s="51"/>
      <c r="AK61" s="51"/>
      <c r="AL61" s="51"/>
      <c r="AM61" s="51"/>
      <c r="AN61" s="51"/>
      <c r="AO61" s="2"/>
      <c r="AP61" s="3"/>
      <c r="AQ61" s="3"/>
      <c r="AR61" s="3"/>
      <c r="AS61" s="3"/>
    </row>
    <row r="62" spans="1:45" ht="29" customHeight="1" x14ac:dyDescent="0.35">
      <c r="A62" s="14" t="s">
        <v>905</v>
      </c>
      <c r="C62" s="15" t="s">
        <v>3358</v>
      </c>
      <c r="D62" s="15"/>
      <c r="E62" s="80">
        <v>3.3611867243832267</v>
      </c>
      <c r="F62" s="78"/>
      <c r="G62" s="15"/>
      <c r="H62" s="15"/>
      <c r="I62" s="16"/>
      <c r="J62" s="66"/>
      <c r="K62" s="66"/>
      <c r="L62" s="16"/>
      <c r="M62" s="81"/>
      <c r="N62" s="82">
        <v>2257.683837890625</v>
      </c>
      <c r="O62" s="82">
        <v>5726.73828125</v>
      </c>
      <c r="P62" s="77"/>
      <c r="Q62" s="83"/>
      <c r="R62" s="83"/>
      <c r="S62" s="51">
        <v>10</v>
      </c>
      <c r="T62" s="84"/>
      <c r="U62" s="84"/>
      <c r="V62" s="52">
        <v>24560.920393</v>
      </c>
      <c r="W62" s="52">
        <v>1.05E-4</v>
      </c>
      <c r="X62" s="52">
        <v>0</v>
      </c>
      <c r="Y62" s="52">
        <v>3.1884030000000001</v>
      </c>
      <c r="Z62" s="52">
        <v>0</v>
      </c>
      <c r="AA62" s="52"/>
      <c r="AB62" s="79">
        <v>62</v>
      </c>
      <c r="AC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 s="85"/>
      <c r="AE62" s="51"/>
      <c r="AF62" s="51"/>
      <c r="AG62" s="51"/>
      <c r="AH62" s="51"/>
      <c r="AI62" s="51"/>
      <c r="AJ62" s="51"/>
      <c r="AK62" s="51"/>
      <c r="AL62" s="51"/>
      <c r="AM62" s="51"/>
      <c r="AN62" s="51"/>
      <c r="AO62" s="2"/>
      <c r="AP62" s="3"/>
      <c r="AQ62" s="3"/>
      <c r="AR62" s="3"/>
      <c r="AS62" s="3"/>
    </row>
    <row r="63" spans="1:45" ht="29" customHeight="1" x14ac:dyDescent="0.35">
      <c r="A63" s="14" t="s">
        <v>455</v>
      </c>
      <c r="C63" s="15" t="s">
        <v>3357</v>
      </c>
      <c r="D63" s="15"/>
      <c r="E63" s="80">
        <v>3.7960369017007265</v>
      </c>
      <c r="F63" s="78"/>
      <c r="G63" s="15"/>
      <c r="H63" s="15"/>
      <c r="I63" s="16"/>
      <c r="J63" s="66"/>
      <c r="K63" s="66"/>
      <c r="L63" s="16"/>
      <c r="M63" s="81"/>
      <c r="N63" s="82">
        <v>3275.216796875</v>
      </c>
      <c r="O63" s="82">
        <v>601.34588623046875</v>
      </c>
      <c r="P63" s="77"/>
      <c r="Q63" s="83"/>
      <c r="R63" s="83"/>
      <c r="S63" s="51">
        <v>10</v>
      </c>
      <c r="T63" s="84"/>
      <c r="U63" s="84"/>
      <c r="V63" s="52">
        <v>26731.005466999999</v>
      </c>
      <c r="W63" s="52">
        <v>9.5000000000000005E-5</v>
      </c>
      <c r="X63" s="52">
        <v>0</v>
      </c>
      <c r="Y63" s="52">
        <v>3.8682289999999999</v>
      </c>
      <c r="Z63" s="52">
        <v>0</v>
      </c>
      <c r="AA63" s="52"/>
      <c r="AB63" s="79">
        <v>63</v>
      </c>
      <c r="AC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 s="85"/>
      <c r="AE63" s="51"/>
      <c r="AF63" s="51"/>
      <c r="AG63" s="51"/>
      <c r="AH63" s="51"/>
      <c r="AI63" s="51"/>
      <c r="AJ63" s="51"/>
      <c r="AK63" s="104" t="s">
        <v>3341</v>
      </c>
      <c r="AL63" s="104" t="s">
        <v>3341</v>
      </c>
      <c r="AM63" s="104" t="s">
        <v>3341</v>
      </c>
      <c r="AN63" s="104" t="s">
        <v>3341</v>
      </c>
      <c r="AO63" s="2"/>
      <c r="AP63" s="3"/>
      <c r="AQ63" s="3"/>
      <c r="AR63" s="3"/>
      <c r="AS63" s="3"/>
    </row>
    <row r="64" spans="1:45" ht="29" customHeight="1" x14ac:dyDescent="0.35">
      <c r="A64" s="14" t="s">
        <v>913</v>
      </c>
      <c r="C64" s="15" t="s">
        <v>3357</v>
      </c>
      <c r="D64" s="15"/>
      <c r="E64" s="80">
        <v>3.7707323781687045</v>
      </c>
      <c r="F64" s="78"/>
      <c r="G64" s="15"/>
      <c r="H64" s="15"/>
      <c r="I64" s="16"/>
      <c r="J64" s="66"/>
      <c r="K64" s="66"/>
      <c r="L64" s="16"/>
      <c r="M64" s="81"/>
      <c r="N64" s="82">
        <v>3521.95458984375</v>
      </c>
      <c r="O64" s="82">
        <v>716.21868896484375</v>
      </c>
      <c r="P64" s="77"/>
      <c r="Q64" s="83"/>
      <c r="R64" s="83"/>
      <c r="S64" s="51">
        <v>10</v>
      </c>
      <c r="T64" s="84"/>
      <c r="U64" s="84"/>
      <c r="V64" s="52">
        <v>29173.808322000001</v>
      </c>
      <c r="W64" s="52">
        <v>1.13E-4</v>
      </c>
      <c r="X64" s="52">
        <v>0</v>
      </c>
      <c r="Y64" s="52">
        <v>3.8286690000000001</v>
      </c>
      <c r="Z64" s="52">
        <v>0</v>
      </c>
      <c r="AA64" s="52"/>
      <c r="AB64" s="79">
        <v>64</v>
      </c>
      <c r="AC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 s="85"/>
      <c r="AE64" s="51"/>
      <c r="AF64" s="51"/>
      <c r="AG64" s="51"/>
      <c r="AH64" s="51"/>
      <c r="AI64" s="51"/>
      <c r="AJ64" s="51"/>
      <c r="AK64" s="104" t="s">
        <v>3341</v>
      </c>
      <c r="AL64" s="104" t="s">
        <v>3341</v>
      </c>
      <c r="AM64" s="104" t="s">
        <v>3341</v>
      </c>
      <c r="AN64" s="104" t="s">
        <v>3341</v>
      </c>
      <c r="AO64" s="2"/>
      <c r="AP64" s="3"/>
      <c r="AQ64" s="3"/>
      <c r="AR64" s="3"/>
      <c r="AS64" s="3"/>
    </row>
    <row r="65" spans="1:45" ht="29" customHeight="1" x14ac:dyDescent="0.35">
      <c r="A65" s="14" t="s">
        <v>294</v>
      </c>
      <c r="C65" s="15" t="s">
        <v>3358</v>
      </c>
      <c r="D65" s="15"/>
      <c r="E65" s="80">
        <v>3.4343357310079727</v>
      </c>
      <c r="F65" s="78"/>
      <c r="G65" s="15"/>
      <c r="H65" s="15"/>
      <c r="I65" s="16"/>
      <c r="J65" s="66"/>
      <c r="K65" s="66"/>
      <c r="L65" s="16"/>
      <c r="M65" s="81"/>
      <c r="N65" s="82">
        <v>202.2724609375</v>
      </c>
      <c r="O65" s="82">
        <v>5969.4814453125</v>
      </c>
      <c r="P65" s="77"/>
      <c r="Q65" s="83"/>
      <c r="R65" s="83"/>
      <c r="S65" s="51">
        <v>10</v>
      </c>
      <c r="T65" s="84"/>
      <c r="U65" s="84"/>
      <c r="V65" s="52">
        <v>34848.799795999999</v>
      </c>
      <c r="W65" s="52">
        <v>1.22E-4</v>
      </c>
      <c r="X65" s="52">
        <v>0</v>
      </c>
      <c r="Y65" s="52">
        <v>3.3027609999999998</v>
      </c>
      <c r="Z65" s="52">
        <v>0</v>
      </c>
      <c r="AA65" s="52"/>
      <c r="AB65" s="79">
        <v>65</v>
      </c>
      <c r="AC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 s="85"/>
      <c r="AE65" s="51"/>
      <c r="AF65" s="51"/>
      <c r="AG65" s="51"/>
      <c r="AH65" s="51"/>
      <c r="AI65" s="51"/>
      <c r="AJ65" s="51"/>
      <c r="AK65" s="51"/>
      <c r="AL65" s="51"/>
      <c r="AM65" s="51"/>
      <c r="AN65" s="51"/>
      <c r="AO65" s="2"/>
      <c r="AP65" s="3"/>
      <c r="AQ65" s="3"/>
      <c r="AR65" s="3"/>
      <c r="AS65" s="3"/>
    </row>
    <row r="66" spans="1:45" ht="29" customHeight="1" x14ac:dyDescent="0.35">
      <c r="A66" s="14" t="s">
        <v>1073</v>
      </c>
      <c r="C66" s="15" t="s">
        <v>3358</v>
      </c>
      <c r="D66" s="15"/>
      <c r="E66" s="80">
        <v>3.3265420427972465</v>
      </c>
      <c r="F66" s="78"/>
      <c r="G66" s="15"/>
      <c r="H66" s="15"/>
      <c r="I66" s="16"/>
      <c r="J66" s="66"/>
      <c r="K66" s="66"/>
      <c r="L66" s="16"/>
      <c r="M66" s="81"/>
      <c r="N66" s="82">
        <v>4107.44482421875</v>
      </c>
      <c r="O66" s="82">
        <v>8978.2626953125</v>
      </c>
      <c r="P66" s="77"/>
      <c r="Q66" s="83"/>
      <c r="R66" s="83"/>
      <c r="S66" s="51">
        <v>10</v>
      </c>
      <c r="T66" s="84"/>
      <c r="U66" s="84"/>
      <c r="V66" s="52">
        <v>68576.639479999998</v>
      </c>
      <c r="W66" s="52">
        <v>1.1900000000000001E-4</v>
      </c>
      <c r="X66" s="52">
        <v>0</v>
      </c>
      <c r="Y66" s="52">
        <v>3.1342409999999998</v>
      </c>
      <c r="Z66" s="52">
        <v>0</v>
      </c>
      <c r="AA66" s="52"/>
      <c r="AB66" s="79">
        <v>66</v>
      </c>
      <c r="AC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 s="85"/>
      <c r="AE66" s="51"/>
      <c r="AF66" s="51"/>
      <c r="AG66" s="51"/>
      <c r="AH66" s="51"/>
      <c r="AI66" s="51"/>
      <c r="AJ66" s="51"/>
      <c r="AK66" s="51"/>
      <c r="AL66" s="51"/>
      <c r="AM66" s="51"/>
      <c r="AN66" s="51"/>
      <c r="AO66" s="2"/>
      <c r="AP66" s="3"/>
      <c r="AQ66" s="3"/>
      <c r="AR66" s="3"/>
      <c r="AS66" s="3"/>
    </row>
    <row r="67" spans="1:45" ht="29" customHeight="1" x14ac:dyDescent="0.35">
      <c r="A67" s="14" t="s">
        <v>2281</v>
      </c>
      <c r="C67" s="15" t="s">
        <v>3358</v>
      </c>
      <c r="D67" s="15"/>
      <c r="E67" s="80">
        <v>3.3186897088518701</v>
      </c>
      <c r="F67" s="78"/>
      <c r="G67" s="15"/>
      <c r="H67" s="15"/>
      <c r="I67" s="16"/>
      <c r="J67" s="66"/>
      <c r="K67" s="66"/>
      <c r="L67" s="16"/>
      <c r="M67" s="81"/>
      <c r="N67" s="82">
        <v>3292.021484375</v>
      </c>
      <c r="O67" s="82">
        <v>6583.57861328125</v>
      </c>
      <c r="P67" s="77"/>
      <c r="Q67" s="83"/>
      <c r="R67" s="83"/>
      <c r="S67" s="51">
        <v>10</v>
      </c>
      <c r="T67" s="84"/>
      <c r="U67" s="84"/>
      <c r="V67" s="52">
        <v>68689.528275000004</v>
      </c>
      <c r="W67" s="52">
        <v>1.3899999999999999E-4</v>
      </c>
      <c r="X67" s="52">
        <v>0</v>
      </c>
      <c r="Y67" s="52">
        <v>3.1219649999999999</v>
      </c>
      <c r="Z67" s="52">
        <v>0</v>
      </c>
      <c r="AA67" s="52"/>
      <c r="AB67" s="79">
        <v>67</v>
      </c>
      <c r="AC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 s="85"/>
      <c r="AE67" s="51"/>
      <c r="AF67" s="51"/>
      <c r="AG67" s="51"/>
      <c r="AH67" s="51"/>
      <c r="AI67" s="51"/>
      <c r="AJ67" s="51"/>
      <c r="AK67" s="104" t="s">
        <v>3341</v>
      </c>
      <c r="AL67" s="104" t="s">
        <v>3341</v>
      </c>
      <c r="AM67" s="104" t="s">
        <v>3341</v>
      </c>
      <c r="AN67" s="104" t="s">
        <v>3341</v>
      </c>
      <c r="AO67" s="2"/>
      <c r="AP67" s="3"/>
      <c r="AQ67" s="3"/>
      <c r="AR67" s="3"/>
      <c r="AS67" s="3"/>
    </row>
    <row r="68" spans="1:45" ht="29" customHeight="1" x14ac:dyDescent="0.35">
      <c r="A68" s="14" t="s">
        <v>850</v>
      </c>
      <c r="C68" s="15" t="s">
        <v>3357</v>
      </c>
      <c r="D68" s="15"/>
      <c r="E68" s="80">
        <v>4.3125191137289596</v>
      </c>
      <c r="F68" s="78"/>
      <c r="G68" s="15"/>
      <c r="H68" s="15"/>
      <c r="I68" s="16"/>
      <c r="J68" s="66"/>
      <c r="K68" s="66"/>
      <c r="L68" s="16"/>
      <c r="M68" s="81"/>
      <c r="N68" s="82">
        <v>5509.4013671875</v>
      </c>
      <c r="O68" s="82">
        <v>7159.013671875</v>
      </c>
      <c r="P68" s="77"/>
      <c r="Q68" s="83"/>
      <c r="R68" s="83"/>
      <c r="S68" s="51">
        <v>9</v>
      </c>
      <c r="T68" s="84"/>
      <c r="U68" s="84"/>
      <c r="V68" s="52">
        <v>36</v>
      </c>
      <c r="W68" s="52">
        <v>0.111111</v>
      </c>
      <c r="X68" s="52">
        <v>0</v>
      </c>
      <c r="Y68" s="52">
        <v>4.675675</v>
      </c>
      <c r="Z68" s="52">
        <v>0</v>
      </c>
      <c r="AA68" s="52"/>
      <c r="AB68" s="79">
        <v>68</v>
      </c>
      <c r="AC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 s="85"/>
      <c r="AE68" s="51"/>
      <c r="AF68" s="51"/>
      <c r="AG68" s="51"/>
      <c r="AH68" s="51"/>
      <c r="AI68" s="51"/>
      <c r="AJ68" s="51"/>
      <c r="AK68" s="104" t="s">
        <v>3341</v>
      </c>
      <c r="AL68" s="104" t="s">
        <v>3341</v>
      </c>
      <c r="AM68" s="104" t="s">
        <v>3341</v>
      </c>
      <c r="AN68" s="104" t="s">
        <v>3341</v>
      </c>
      <c r="AO68" s="2"/>
      <c r="AP68" s="3"/>
      <c r="AQ68" s="3"/>
      <c r="AR68" s="3"/>
      <c r="AS68" s="3"/>
    </row>
    <row r="69" spans="1:45" ht="29" customHeight="1" x14ac:dyDescent="0.35">
      <c r="A69" s="14" t="s">
        <v>1131</v>
      </c>
      <c r="C69" s="15" t="s">
        <v>3357</v>
      </c>
      <c r="D69" s="15"/>
      <c r="E69" s="80">
        <v>4.1862587522530799</v>
      </c>
      <c r="F69" s="78"/>
      <c r="G69" s="15"/>
      <c r="H69" s="15"/>
      <c r="I69" s="16"/>
      <c r="J69" s="66"/>
      <c r="K69" s="66"/>
      <c r="L69" s="16"/>
      <c r="M69" s="81"/>
      <c r="N69" s="82">
        <v>7454.78369140625</v>
      </c>
      <c r="O69" s="82">
        <v>7802.146484375</v>
      </c>
      <c r="P69" s="77"/>
      <c r="Q69" s="83"/>
      <c r="R69" s="83"/>
      <c r="S69" s="51">
        <v>9</v>
      </c>
      <c r="T69" s="84"/>
      <c r="U69" s="84"/>
      <c r="V69" s="52">
        <v>68</v>
      </c>
      <c r="W69" s="52">
        <v>4.7619000000000002E-2</v>
      </c>
      <c r="X69" s="52">
        <v>0</v>
      </c>
      <c r="Y69" s="52">
        <v>4.4782849999999996</v>
      </c>
      <c r="Z69" s="52">
        <v>0</v>
      </c>
      <c r="AA69" s="52"/>
      <c r="AB69" s="79">
        <v>69</v>
      </c>
      <c r="AC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 s="85"/>
      <c r="AE69" s="51"/>
      <c r="AF69" s="51"/>
      <c r="AG69" s="51"/>
      <c r="AH69" s="51"/>
      <c r="AI69" s="51"/>
      <c r="AJ69" s="51"/>
      <c r="AK69" s="104" t="s">
        <v>3341</v>
      </c>
      <c r="AL69" s="104" t="s">
        <v>3341</v>
      </c>
      <c r="AM69" s="104" t="s">
        <v>3341</v>
      </c>
      <c r="AN69" s="104" t="s">
        <v>3341</v>
      </c>
      <c r="AO69" s="2"/>
      <c r="AP69" s="3"/>
      <c r="AQ69" s="3"/>
      <c r="AR69" s="3"/>
      <c r="AS69" s="3"/>
    </row>
    <row r="70" spans="1:45" ht="29" customHeight="1" x14ac:dyDescent="0.35">
      <c r="A70" s="14" t="s">
        <v>2165</v>
      </c>
      <c r="C70" s="15" t="s">
        <v>3358</v>
      </c>
      <c r="D70" s="15"/>
      <c r="E70" s="80">
        <v>3.0992765903868129</v>
      </c>
      <c r="F70" s="78"/>
      <c r="G70" s="15"/>
      <c r="H70" s="15"/>
      <c r="I70" s="16"/>
      <c r="J70" s="66"/>
      <c r="K70" s="66"/>
      <c r="L70" s="16"/>
      <c r="M70" s="81"/>
      <c r="N70" s="82">
        <v>889.15887451171875</v>
      </c>
      <c r="O70" s="82">
        <v>8335.2099609375</v>
      </c>
      <c r="P70" s="77"/>
      <c r="Q70" s="83"/>
      <c r="R70" s="83"/>
      <c r="S70" s="51">
        <v>9</v>
      </c>
      <c r="T70" s="84"/>
      <c r="U70" s="84"/>
      <c r="V70" s="52">
        <v>5676.9852259999998</v>
      </c>
      <c r="W70" s="52">
        <v>1.1E-4</v>
      </c>
      <c r="X70" s="52">
        <v>0</v>
      </c>
      <c r="Y70" s="52">
        <v>2.7789440000000001</v>
      </c>
      <c r="Z70" s="52">
        <v>0</v>
      </c>
      <c r="AA70" s="52"/>
      <c r="AB70" s="79">
        <v>70</v>
      </c>
      <c r="AC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 s="85"/>
      <c r="AE70" s="51"/>
      <c r="AF70" s="51"/>
      <c r="AG70" s="51"/>
      <c r="AH70" s="51"/>
      <c r="AI70" s="51"/>
      <c r="AJ70" s="51"/>
      <c r="AK70" s="104" t="s">
        <v>3341</v>
      </c>
      <c r="AL70" s="104" t="s">
        <v>3341</v>
      </c>
      <c r="AM70" s="104" t="s">
        <v>3341</v>
      </c>
      <c r="AN70" s="104" t="s">
        <v>3341</v>
      </c>
      <c r="AO70" s="2"/>
      <c r="AP70" s="3"/>
      <c r="AQ70" s="3"/>
      <c r="AR70" s="3"/>
      <c r="AS70" s="3"/>
    </row>
    <row r="71" spans="1:45" ht="29" customHeight="1" x14ac:dyDescent="0.35">
      <c r="A71" s="14" t="s">
        <v>213</v>
      </c>
      <c r="C71" s="15" t="s">
        <v>3357</v>
      </c>
      <c r="D71" s="15"/>
      <c r="E71" s="80">
        <v>4.0523603393238172</v>
      </c>
      <c r="F71" s="78"/>
      <c r="G71" s="15"/>
      <c r="H71" s="15"/>
      <c r="I71" s="16"/>
      <c r="J71" s="66"/>
      <c r="K71" s="66"/>
      <c r="L71" s="16"/>
      <c r="M71" s="81"/>
      <c r="N71" s="82">
        <v>365.24517822265625</v>
      </c>
      <c r="O71" s="82">
        <v>650.059814453125</v>
      </c>
      <c r="P71" s="77"/>
      <c r="Q71" s="83"/>
      <c r="R71" s="83"/>
      <c r="S71" s="51">
        <v>9</v>
      </c>
      <c r="T71" s="84"/>
      <c r="U71" s="84"/>
      <c r="V71" s="52">
        <v>12596</v>
      </c>
      <c r="W71" s="52">
        <v>8.2000000000000001E-5</v>
      </c>
      <c r="X71" s="52">
        <v>0</v>
      </c>
      <c r="Y71" s="52">
        <v>4.2689539999999999</v>
      </c>
      <c r="Z71" s="52">
        <v>0</v>
      </c>
      <c r="AA71" s="52"/>
      <c r="AB71" s="79">
        <v>71</v>
      </c>
      <c r="AC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 s="85"/>
      <c r="AE71" s="51"/>
      <c r="AF71" s="51"/>
      <c r="AG71" s="51"/>
      <c r="AH71" s="51"/>
      <c r="AI71" s="51"/>
      <c r="AJ71" s="51"/>
      <c r="AK71" s="104" t="s">
        <v>3341</v>
      </c>
      <c r="AL71" s="104" t="s">
        <v>3341</v>
      </c>
      <c r="AM71" s="104" t="s">
        <v>3341</v>
      </c>
      <c r="AN71" s="104" t="s">
        <v>3341</v>
      </c>
      <c r="AO71" s="2"/>
      <c r="AP71" s="3"/>
      <c r="AQ71" s="3"/>
      <c r="AR71" s="3"/>
      <c r="AS71" s="3"/>
    </row>
    <row r="72" spans="1:45" ht="29" customHeight="1" x14ac:dyDescent="0.35">
      <c r="A72" s="14" t="s">
        <v>210</v>
      </c>
      <c r="C72" s="15" t="s">
        <v>3358</v>
      </c>
      <c r="D72" s="15" t="s">
        <v>65</v>
      </c>
      <c r="E72" s="80">
        <v>50</v>
      </c>
      <c r="F72" s="78"/>
      <c r="G72" s="15" t="s">
        <v>3949</v>
      </c>
      <c r="H72" s="15"/>
      <c r="I72" s="16"/>
      <c r="J72" s="66"/>
      <c r="K72" s="66"/>
      <c r="L72" s="16"/>
      <c r="M72" s="81"/>
      <c r="N72" s="82">
        <v>1124.6287841796875</v>
      </c>
      <c r="O72" s="82">
        <v>3115.859619140625</v>
      </c>
      <c r="P72" s="77"/>
      <c r="Q72" s="83"/>
      <c r="R72" s="83"/>
      <c r="S72" s="51">
        <v>9</v>
      </c>
      <c r="T72" s="84"/>
      <c r="U72" s="84"/>
      <c r="V72" s="52">
        <v>14612.393583999999</v>
      </c>
      <c r="W72" s="52">
        <v>1.2E-4</v>
      </c>
      <c r="X72" s="52">
        <v>0</v>
      </c>
      <c r="Y72" s="52">
        <v>3.1217450000000002</v>
      </c>
      <c r="Z72" s="52">
        <v>0</v>
      </c>
      <c r="AA72" s="52"/>
      <c r="AB72" s="79">
        <v>72</v>
      </c>
      <c r="AC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 s="85"/>
      <c r="AE72" s="51"/>
      <c r="AF72" s="51"/>
      <c r="AG72" s="51"/>
      <c r="AH72" s="51"/>
      <c r="AI72" s="51"/>
      <c r="AJ72" s="51"/>
      <c r="AK72" s="51"/>
      <c r="AL72" s="51"/>
      <c r="AM72" s="51"/>
      <c r="AN72" s="51"/>
      <c r="AO72" s="2"/>
      <c r="AP72" s="3"/>
      <c r="AQ72" s="3"/>
      <c r="AR72" s="3"/>
      <c r="AS72" s="3"/>
    </row>
    <row r="73" spans="1:45" ht="29" customHeight="1" x14ac:dyDescent="0.35">
      <c r="A73" s="14" t="s">
        <v>1156</v>
      </c>
      <c r="C73" s="15" t="s">
        <v>3358</v>
      </c>
      <c r="D73" s="15"/>
      <c r="E73" s="80">
        <v>3.4736818344331937</v>
      </c>
      <c r="F73" s="78"/>
      <c r="G73" s="15"/>
      <c r="H73" s="15"/>
      <c r="I73" s="16"/>
      <c r="J73" s="66"/>
      <c r="K73" s="66"/>
      <c r="L73" s="16"/>
      <c r="M73" s="81"/>
      <c r="N73" s="82">
        <v>3371.182373046875</v>
      </c>
      <c r="O73" s="82">
        <v>1087.2703857421875</v>
      </c>
      <c r="P73" s="77"/>
      <c r="Q73" s="83"/>
      <c r="R73" s="83"/>
      <c r="S73" s="51">
        <v>9</v>
      </c>
      <c r="T73" s="84"/>
      <c r="U73" s="84"/>
      <c r="V73" s="52">
        <v>23047.990912000001</v>
      </c>
      <c r="W73" s="52">
        <v>1.11E-4</v>
      </c>
      <c r="X73" s="52">
        <v>0</v>
      </c>
      <c r="Y73" s="52">
        <v>3.3642729999999998</v>
      </c>
      <c r="Z73" s="52">
        <v>0</v>
      </c>
      <c r="AA73" s="52"/>
      <c r="AB73" s="79">
        <v>73</v>
      </c>
      <c r="AC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 s="85"/>
      <c r="AE73" s="51"/>
      <c r="AF73" s="51"/>
      <c r="AG73" s="51"/>
      <c r="AH73" s="51"/>
      <c r="AI73" s="51"/>
      <c r="AJ73" s="51"/>
      <c r="AK73" s="104" t="s">
        <v>3341</v>
      </c>
      <c r="AL73" s="104" t="s">
        <v>3341</v>
      </c>
      <c r="AM73" s="104" t="s">
        <v>3341</v>
      </c>
      <c r="AN73" s="104" t="s">
        <v>3341</v>
      </c>
      <c r="AO73" s="2"/>
      <c r="AP73" s="3"/>
      <c r="AQ73" s="3"/>
      <c r="AR73" s="3"/>
      <c r="AS73" s="3"/>
    </row>
    <row r="74" spans="1:45" ht="29" customHeight="1" x14ac:dyDescent="0.35">
      <c r="A74" s="14" t="s">
        <v>293</v>
      </c>
      <c r="C74" s="15" t="s">
        <v>3358</v>
      </c>
      <c r="D74" s="15"/>
      <c r="E74" s="80">
        <v>3.4238761868018148</v>
      </c>
      <c r="F74" s="78"/>
      <c r="G74" s="15"/>
      <c r="H74" s="15"/>
      <c r="I74" s="16"/>
      <c r="J74" s="66"/>
      <c r="K74" s="66"/>
      <c r="L74" s="16"/>
      <c r="M74" s="81"/>
      <c r="N74" s="82">
        <v>7900.212890625</v>
      </c>
      <c r="O74" s="82">
        <v>9015.0634765625</v>
      </c>
      <c r="P74" s="77"/>
      <c r="Q74" s="83"/>
      <c r="R74" s="83"/>
      <c r="S74" s="51">
        <v>9</v>
      </c>
      <c r="T74" s="84"/>
      <c r="U74" s="84"/>
      <c r="V74" s="52">
        <v>31273.599247999999</v>
      </c>
      <c r="W74" s="52">
        <v>1.13E-4</v>
      </c>
      <c r="X74" s="52">
        <v>0</v>
      </c>
      <c r="Y74" s="52">
        <v>3.2864089999999999</v>
      </c>
      <c r="Z74" s="52">
        <v>0</v>
      </c>
      <c r="AA74" s="52"/>
      <c r="AB74" s="79">
        <v>74</v>
      </c>
      <c r="AC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 s="85"/>
      <c r="AE74" s="51"/>
      <c r="AF74" s="51"/>
      <c r="AG74" s="51"/>
      <c r="AH74" s="51"/>
      <c r="AI74" s="51"/>
      <c r="AJ74" s="51"/>
      <c r="AK74" s="104" t="s">
        <v>3341</v>
      </c>
      <c r="AL74" s="104" t="s">
        <v>3341</v>
      </c>
      <c r="AM74" s="104" t="s">
        <v>3341</v>
      </c>
      <c r="AN74" s="104" t="s">
        <v>3341</v>
      </c>
      <c r="AO74" s="2"/>
      <c r="AP74" s="3"/>
      <c r="AQ74" s="3"/>
      <c r="AR74" s="3"/>
      <c r="AS74" s="3"/>
    </row>
    <row r="75" spans="1:45" ht="29" customHeight="1" x14ac:dyDescent="0.35">
      <c r="A75" s="14" t="s">
        <v>814</v>
      </c>
      <c r="C75" s="15" t="s">
        <v>3358</v>
      </c>
      <c r="D75" s="15"/>
      <c r="E75" s="80">
        <v>3.2716563009825688</v>
      </c>
      <c r="F75" s="78"/>
      <c r="G75" s="15"/>
      <c r="H75" s="15"/>
      <c r="I75" s="16"/>
      <c r="J75" s="66"/>
      <c r="K75" s="66"/>
      <c r="L75" s="16"/>
      <c r="M75" s="81"/>
      <c r="N75" s="82">
        <v>3159.9267578125</v>
      </c>
      <c r="O75" s="82">
        <v>6916.63037109375</v>
      </c>
      <c r="P75" s="77"/>
      <c r="Q75" s="83"/>
      <c r="R75" s="83"/>
      <c r="S75" s="51">
        <v>9</v>
      </c>
      <c r="T75" s="84"/>
      <c r="U75" s="84"/>
      <c r="V75" s="52">
        <v>31342.656351000001</v>
      </c>
      <c r="W75" s="52">
        <v>1.1400000000000001E-4</v>
      </c>
      <c r="X75" s="52">
        <v>0</v>
      </c>
      <c r="Y75" s="52">
        <v>3.048435</v>
      </c>
      <c r="Z75" s="52">
        <v>0</v>
      </c>
      <c r="AA75" s="52"/>
      <c r="AB75" s="79">
        <v>75</v>
      </c>
      <c r="AC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 s="85"/>
      <c r="AE75" s="51"/>
      <c r="AF75" s="51"/>
      <c r="AG75" s="51"/>
      <c r="AH75" s="51"/>
      <c r="AI75" s="51"/>
      <c r="AJ75" s="51"/>
      <c r="AK75" s="104" t="s">
        <v>3341</v>
      </c>
      <c r="AL75" s="104" t="s">
        <v>3341</v>
      </c>
      <c r="AM75" s="104" t="s">
        <v>3341</v>
      </c>
      <c r="AN75" s="104" t="s">
        <v>3341</v>
      </c>
      <c r="AO75" s="2"/>
      <c r="AP75" s="3"/>
      <c r="AQ75" s="3"/>
      <c r="AR75" s="3"/>
      <c r="AS75" s="3"/>
    </row>
    <row r="76" spans="1:45" ht="29" customHeight="1" x14ac:dyDescent="0.35">
      <c r="A76" s="14" t="s">
        <v>617</v>
      </c>
      <c r="C76" s="15" t="s">
        <v>3358</v>
      </c>
      <c r="D76" s="15"/>
      <c r="E76" s="80">
        <v>3.3129776412295002</v>
      </c>
      <c r="F76" s="78"/>
      <c r="G76" s="15"/>
      <c r="H76" s="15"/>
      <c r="I76" s="16"/>
      <c r="J76" s="66"/>
      <c r="K76" s="66"/>
      <c r="L76" s="16"/>
      <c r="M76" s="81"/>
      <c r="N76" s="82">
        <v>677.574951171875</v>
      </c>
      <c r="O76" s="82">
        <v>1085.728759765625</v>
      </c>
      <c r="P76" s="77"/>
      <c r="Q76" s="83"/>
      <c r="R76" s="83"/>
      <c r="S76" s="51">
        <v>9</v>
      </c>
      <c r="T76" s="84"/>
      <c r="U76" s="84"/>
      <c r="V76" s="52">
        <v>43611.454230000003</v>
      </c>
      <c r="W76" s="52">
        <v>1.2300000000000001E-4</v>
      </c>
      <c r="X76" s="52">
        <v>0</v>
      </c>
      <c r="Y76" s="52">
        <v>3.113035</v>
      </c>
      <c r="Z76" s="52">
        <v>0</v>
      </c>
      <c r="AA76" s="52"/>
      <c r="AB76" s="79">
        <v>76</v>
      </c>
      <c r="AC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 s="85"/>
      <c r="AE76" s="51"/>
      <c r="AF76" s="51"/>
      <c r="AG76" s="51"/>
      <c r="AH76" s="51"/>
      <c r="AI76" s="51"/>
      <c r="AJ76" s="51"/>
      <c r="AK76" s="51"/>
      <c r="AL76" s="51"/>
      <c r="AM76" s="51"/>
      <c r="AN76" s="51"/>
      <c r="AO76" s="2"/>
      <c r="AP76" s="3"/>
      <c r="AQ76" s="3"/>
      <c r="AR76" s="3"/>
      <c r="AS76" s="3"/>
    </row>
    <row r="77" spans="1:45" ht="29" customHeight="1" x14ac:dyDescent="0.35">
      <c r="A77" s="14" t="s">
        <v>1436</v>
      </c>
      <c r="C77" s="15" t="s">
        <v>3358</v>
      </c>
      <c r="D77" s="15"/>
      <c r="E77" s="80">
        <v>3.1781114390155061</v>
      </c>
      <c r="F77" s="78"/>
      <c r="G77" s="15"/>
      <c r="H77" s="15"/>
      <c r="I77" s="108"/>
      <c r="J77" s="66"/>
      <c r="K77" s="66"/>
      <c r="L77" s="16"/>
      <c r="M77" s="81"/>
      <c r="N77" s="82">
        <v>1055.4761962890625</v>
      </c>
      <c r="O77" s="82">
        <v>3091.773681640625</v>
      </c>
      <c r="P77" s="77"/>
      <c r="Q77" s="83"/>
      <c r="R77" s="83"/>
      <c r="S77" s="51">
        <v>9</v>
      </c>
      <c r="T77" s="84"/>
      <c r="U77" s="84"/>
      <c r="V77" s="52">
        <v>78219.835015999997</v>
      </c>
      <c r="W77" s="52">
        <v>1.4100000000000001E-4</v>
      </c>
      <c r="X77" s="52">
        <v>0</v>
      </c>
      <c r="Y77" s="52">
        <v>2.9021910000000002</v>
      </c>
      <c r="Z77" s="52">
        <v>0</v>
      </c>
      <c r="AA77" s="52"/>
      <c r="AB77" s="79">
        <v>77</v>
      </c>
      <c r="AC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 s="85"/>
      <c r="AE77" s="51"/>
      <c r="AF77" s="51"/>
      <c r="AG77" s="51"/>
      <c r="AH77" s="51"/>
      <c r="AI77" s="51"/>
      <c r="AJ77" s="51"/>
      <c r="AK77" s="104" t="s">
        <v>3341</v>
      </c>
      <c r="AL77" s="104" t="s">
        <v>3341</v>
      </c>
      <c r="AM77" s="104" t="s">
        <v>3341</v>
      </c>
      <c r="AN77" s="104" t="s">
        <v>3341</v>
      </c>
      <c r="AO77" s="2"/>
      <c r="AP77" s="3"/>
      <c r="AQ77" s="3"/>
      <c r="AR77" s="3"/>
      <c r="AS77" s="3"/>
    </row>
    <row r="78" spans="1:45" ht="29" customHeight="1" x14ac:dyDescent="0.35">
      <c r="A78" s="14" t="s">
        <v>1394</v>
      </c>
      <c r="C78" s="15" t="s">
        <v>3357</v>
      </c>
      <c r="D78" s="15"/>
      <c r="E78" s="80">
        <v>4.0186265182411134</v>
      </c>
      <c r="F78" s="78"/>
      <c r="G78" s="15"/>
      <c r="H78" s="15"/>
      <c r="I78" s="16"/>
      <c r="J78" s="66"/>
      <c r="K78" s="66"/>
      <c r="L78" s="16"/>
      <c r="M78" s="81"/>
      <c r="N78" s="82">
        <v>5512.63232421875</v>
      </c>
      <c r="O78" s="82">
        <v>4006.112060546875</v>
      </c>
      <c r="P78" s="77"/>
      <c r="Q78" s="83"/>
      <c r="R78" s="83"/>
      <c r="S78" s="51">
        <v>8</v>
      </c>
      <c r="T78" s="84"/>
      <c r="U78" s="84"/>
      <c r="V78" s="52">
        <v>28</v>
      </c>
      <c r="W78" s="52">
        <v>0.125</v>
      </c>
      <c r="X78" s="52">
        <v>0</v>
      </c>
      <c r="Y78" s="52">
        <v>4.2162160000000002</v>
      </c>
      <c r="Z78" s="52">
        <v>0</v>
      </c>
      <c r="AA78" s="52"/>
      <c r="AB78" s="79">
        <v>78</v>
      </c>
      <c r="AC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 s="85"/>
      <c r="AE78" s="51"/>
      <c r="AF78" s="51"/>
      <c r="AG78" s="51"/>
      <c r="AH78" s="51"/>
      <c r="AI78" s="51"/>
      <c r="AJ78" s="51"/>
      <c r="AK78" s="104" t="s">
        <v>3341</v>
      </c>
      <c r="AL78" s="104" t="s">
        <v>3341</v>
      </c>
      <c r="AM78" s="104" t="s">
        <v>3341</v>
      </c>
      <c r="AN78" s="104" t="s">
        <v>3341</v>
      </c>
      <c r="AO78" s="2"/>
      <c r="AP78" s="3"/>
      <c r="AQ78" s="3"/>
      <c r="AR78" s="3"/>
      <c r="AS78" s="3"/>
    </row>
    <row r="79" spans="1:45" ht="29" customHeight="1" x14ac:dyDescent="0.35">
      <c r="A79" s="14" t="s">
        <v>1721</v>
      </c>
      <c r="C79" s="15" t="s">
        <v>3357</v>
      </c>
      <c r="D79" s="15"/>
      <c r="E79" s="80">
        <v>4.0186265182411134</v>
      </c>
      <c r="F79" s="78"/>
      <c r="G79" s="15"/>
      <c r="H79" s="15"/>
      <c r="I79" s="16"/>
      <c r="J79" s="66"/>
      <c r="K79" s="66"/>
      <c r="L79" s="16"/>
      <c r="M79" s="81"/>
      <c r="N79" s="82">
        <v>5512.63232421875</v>
      </c>
      <c r="O79" s="82">
        <v>2491.60791015625</v>
      </c>
      <c r="P79" s="77"/>
      <c r="Q79" s="83"/>
      <c r="R79" s="83"/>
      <c r="S79" s="51">
        <v>8</v>
      </c>
      <c r="T79" s="84"/>
      <c r="U79" s="84"/>
      <c r="V79" s="52">
        <v>28</v>
      </c>
      <c r="W79" s="52">
        <v>0.125</v>
      </c>
      <c r="X79" s="52">
        <v>0</v>
      </c>
      <c r="Y79" s="52">
        <v>4.2162160000000002</v>
      </c>
      <c r="Z79" s="52">
        <v>0</v>
      </c>
      <c r="AA79" s="52"/>
      <c r="AB79" s="79">
        <v>79</v>
      </c>
      <c r="AC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 s="85"/>
      <c r="AE79" s="51"/>
      <c r="AF79" s="51"/>
      <c r="AG79" s="51"/>
      <c r="AH79" s="51"/>
      <c r="AI79" s="51"/>
      <c r="AJ79" s="51"/>
      <c r="AK79" s="104" t="s">
        <v>3341</v>
      </c>
      <c r="AL79" s="104" t="s">
        <v>3341</v>
      </c>
      <c r="AM79" s="104" t="s">
        <v>3341</v>
      </c>
      <c r="AN79" s="104" t="s">
        <v>3341</v>
      </c>
      <c r="AO79" s="2"/>
      <c r="AP79" s="3"/>
      <c r="AQ79" s="3"/>
      <c r="AR79" s="3"/>
      <c r="AS79" s="3"/>
    </row>
    <row r="80" spans="1:45" ht="29" customHeight="1" x14ac:dyDescent="0.35">
      <c r="A80" s="14" t="s">
        <v>2563</v>
      </c>
      <c r="C80" s="15" t="s">
        <v>3357</v>
      </c>
      <c r="D80" s="15"/>
      <c r="E80" s="80">
        <v>4.0186265182411134</v>
      </c>
      <c r="F80" s="78"/>
      <c r="G80" s="15"/>
      <c r="H80" s="15"/>
      <c r="I80" s="16"/>
      <c r="J80" s="66"/>
      <c r="K80" s="66"/>
      <c r="L80" s="16"/>
      <c r="M80" s="81"/>
      <c r="N80" s="82">
        <v>5512.63232421875</v>
      </c>
      <c r="O80" s="82">
        <v>3248.861083984375</v>
      </c>
      <c r="P80" s="77"/>
      <c r="Q80" s="83"/>
      <c r="R80" s="83"/>
      <c r="S80" s="51">
        <v>8</v>
      </c>
      <c r="T80" s="84"/>
      <c r="U80" s="84"/>
      <c r="V80" s="52">
        <v>28</v>
      </c>
      <c r="W80" s="52">
        <v>0.125</v>
      </c>
      <c r="X80" s="52">
        <v>0</v>
      </c>
      <c r="Y80" s="52">
        <v>4.2162160000000002</v>
      </c>
      <c r="Z80" s="52">
        <v>0</v>
      </c>
      <c r="AA80" s="52"/>
      <c r="AB80" s="79">
        <v>80</v>
      </c>
      <c r="AC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 s="85"/>
      <c r="AE80" s="51"/>
      <c r="AF80" s="51"/>
      <c r="AG80" s="51"/>
      <c r="AH80" s="51"/>
      <c r="AI80" s="51"/>
      <c r="AJ80" s="51"/>
      <c r="AK80" s="104" t="s">
        <v>3341</v>
      </c>
      <c r="AL80" s="104" t="s">
        <v>3341</v>
      </c>
      <c r="AM80" s="104" t="s">
        <v>3341</v>
      </c>
      <c r="AN80" s="104" t="s">
        <v>3341</v>
      </c>
      <c r="AO80" s="2"/>
      <c r="AP80" s="3"/>
      <c r="AQ80" s="3"/>
      <c r="AR80" s="3"/>
      <c r="AS80" s="3"/>
    </row>
    <row r="81" spans="1:45" ht="29" customHeight="1" x14ac:dyDescent="0.35">
      <c r="A81" s="14" t="s">
        <v>1344</v>
      </c>
      <c r="C81" s="15" t="s">
        <v>3358</v>
      </c>
      <c r="D81" s="15"/>
      <c r="E81" s="80">
        <v>3.1923020571792549</v>
      </c>
      <c r="F81" s="78"/>
      <c r="G81" s="15"/>
      <c r="H81" s="15"/>
      <c r="I81" s="16"/>
      <c r="J81" s="66"/>
      <c r="K81" s="66"/>
      <c r="L81" s="16"/>
      <c r="M81" s="81"/>
      <c r="N81" s="82">
        <v>845.82257080078125</v>
      </c>
      <c r="O81" s="82">
        <v>6448.60595703125</v>
      </c>
      <c r="P81" s="77"/>
      <c r="Q81" s="83"/>
      <c r="R81" s="83"/>
      <c r="S81" s="51">
        <v>8</v>
      </c>
      <c r="T81" s="84"/>
      <c r="U81" s="84"/>
      <c r="V81" s="52">
        <v>9885.2371110000004</v>
      </c>
      <c r="W81" s="52">
        <v>1.2799999999999999E-4</v>
      </c>
      <c r="X81" s="52">
        <v>0</v>
      </c>
      <c r="Y81" s="52">
        <v>2.9243760000000001</v>
      </c>
      <c r="Z81" s="52">
        <v>0</v>
      </c>
      <c r="AA81" s="52"/>
      <c r="AB81" s="79">
        <v>81</v>
      </c>
      <c r="AC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 s="85"/>
      <c r="AE81" s="51"/>
      <c r="AF81" s="51"/>
      <c r="AG81" s="51"/>
      <c r="AH81" s="51"/>
      <c r="AI81" s="51"/>
      <c r="AJ81" s="51"/>
      <c r="AK81" s="104" t="s">
        <v>3341</v>
      </c>
      <c r="AL81" s="104" t="s">
        <v>3341</v>
      </c>
      <c r="AM81" s="104" t="s">
        <v>3341</v>
      </c>
      <c r="AN81" s="104" t="s">
        <v>3341</v>
      </c>
      <c r="AO81" s="2"/>
      <c r="AP81" s="3"/>
      <c r="AQ81" s="3"/>
      <c r="AR81" s="3"/>
      <c r="AS81" s="3"/>
    </row>
    <row r="82" spans="1:45" ht="29" customHeight="1" x14ac:dyDescent="0.35">
      <c r="A82" s="14" t="s">
        <v>426</v>
      </c>
      <c r="C82" s="15" t="s">
        <v>3358</v>
      </c>
      <c r="D82" s="15"/>
      <c r="E82" s="80">
        <v>3.6337751626224004</v>
      </c>
      <c r="F82" s="78"/>
      <c r="G82" s="15"/>
      <c r="H82" s="15"/>
      <c r="I82" s="16"/>
      <c r="J82" s="66"/>
      <c r="K82" s="66"/>
      <c r="L82" s="16"/>
      <c r="M82" s="81"/>
      <c r="N82" s="82">
        <v>926.84271240234375</v>
      </c>
      <c r="O82" s="82">
        <v>3972.31884765625</v>
      </c>
      <c r="P82" s="77"/>
      <c r="Q82" s="83"/>
      <c r="R82" s="83"/>
      <c r="S82" s="51">
        <v>8</v>
      </c>
      <c r="T82" s="84"/>
      <c r="U82" s="84"/>
      <c r="V82" s="52">
        <v>15731</v>
      </c>
      <c r="W82" s="52">
        <v>9.2E-5</v>
      </c>
      <c r="X82" s="52">
        <v>0</v>
      </c>
      <c r="Y82" s="52">
        <v>3.6145559999999999</v>
      </c>
      <c r="Z82" s="52">
        <v>0</v>
      </c>
      <c r="AA82" s="52"/>
      <c r="AB82" s="79">
        <v>82</v>
      </c>
      <c r="AC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 s="85"/>
      <c r="AE82" s="51"/>
      <c r="AF82" s="51"/>
      <c r="AG82" s="51"/>
      <c r="AH82" s="51"/>
      <c r="AI82" s="51"/>
      <c r="AJ82" s="51"/>
      <c r="AK82" s="51"/>
      <c r="AL82" s="51"/>
      <c r="AM82" s="51"/>
      <c r="AN82" s="51"/>
      <c r="AO82" s="2"/>
      <c r="AP82" s="3"/>
      <c r="AQ82" s="3"/>
      <c r="AR82" s="3"/>
      <c r="AS82" s="3"/>
    </row>
    <row r="83" spans="1:45" ht="29" customHeight="1" x14ac:dyDescent="0.35">
      <c r="A83" s="14" t="s">
        <v>710</v>
      </c>
      <c r="C83" s="15" t="s">
        <v>3358</v>
      </c>
      <c r="D83" s="15"/>
      <c r="E83" s="80">
        <v>3.3139345564773239</v>
      </c>
      <c r="F83" s="78"/>
      <c r="G83" s="15"/>
      <c r="H83" s="15"/>
      <c r="I83" s="16"/>
      <c r="J83" s="66"/>
      <c r="K83" s="66"/>
      <c r="L83" s="16"/>
      <c r="M83" s="81"/>
      <c r="N83" s="82">
        <v>680.8013916015625</v>
      </c>
      <c r="O83" s="82">
        <v>611.20697021484375</v>
      </c>
      <c r="P83" s="77"/>
      <c r="Q83" s="83"/>
      <c r="R83" s="83"/>
      <c r="S83" s="51">
        <v>8</v>
      </c>
      <c r="T83" s="84"/>
      <c r="U83" s="84"/>
      <c r="V83" s="52">
        <v>17823.497858999999</v>
      </c>
      <c r="W83" s="52">
        <v>1.02E-4</v>
      </c>
      <c r="X83" s="52">
        <v>0</v>
      </c>
      <c r="Y83" s="52">
        <v>3.1145309999999999</v>
      </c>
      <c r="Z83" s="52">
        <v>0</v>
      </c>
      <c r="AA83" s="52"/>
      <c r="AB83" s="79">
        <v>83</v>
      </c>
      <c r="AC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 s="85"/>
      <c r="AE83" s="51"/>
      <c r="AF83" s="51"/>
      <c r="AG83" s="51"/>
      <c r="AH83" s="51"/>
      <c r="AI83" s="51"/>
      <c r="AJ83" s="51"/>
      <c r="AK83" s="104" t="s">
        <v>3341</v>
      </c>
      <c r="AL83" s="104" t="s">
        <v>3341</v>
      </c>
      <c r="AM83" s="104" t="s">
        <v>3341</v>
      </c>
      <c r="AN83" s="104" t="s">
        <v>3341</v>
      </c>
      <c r="AO83" s="2"/>
      <c r="AP83" s="3"/>
      <c r="AQ83" s="3"/>
      <c r="AR83" s="3"/>
      <c r="AS83" s="3"/>
    </row>
    <row r="84" spans="1:45" ht="29" customHeight="1" x14ac:dyDescent="0.35">
      <c r="A84" s="14" t="s">
        <v>431</v>
      </c>
      <c r="C84" s="15" t="s">
        <v>3358</v>
      </c>
      <c r="D84" s="15"/>
      <c r="E84" s="80">
        <v>3.5721558333653158</v>
      </c>
      <c r="F84" s="78"/>
      <c r="G84" s="15"/>
      <c r="H84" s="15"/>
      <c r="I84" s="16"/>
      <c r="J84" s="66"/>
      <c r="K84" s="66"/>
      <c r="L84" s="16"/>
      <c r="M84" s="81"/>
      <c r="N84" s="82">
        <v>4267.08544921875</v>
      </c>
      <c r="O84" s="82">
        <v>7248.5673828125</v>
      </c>
      <c r="P84" s="77"/>
      <c r="Q84" s="83"/>
      <c r="R84" s="83"/>
      <c r="S84" s="51">
        <v>8</v>
      </c>
      <c r="T84" s="84"/>
      <c r="U84" s="84"/>
      <c r="V84" s="52">
        <v>19434.022327999999</v>
      </c>
      <c r="W84" s="52">
        <v>9.3999999999999994E-5</v>
      </c>
      <c r="X84" s="52">
        <v>0</v>
      </c>
      <c r="Y84" s="52">
        <v>3.5182229999999999</v>
      </c>
      <c r="Z84" s="52">
        <v>0</v>
      </c>
      <c r="AA84" s="52"/>
      <c r="AB84" s="79">
        <v>84</v>
      </c>
      <c r="AC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 s="85"/>
      <c r="AE84" s="51"/>
      <c r="AF84" s="51"/>
      <c r="AG84" s="51"/>
      <c r="AH84" s="51"/>
      <c r="AI84" s="51"/>
      <c r="AJ84" s="51"/>
      <c r="AK84" s="104" t="s">
        <v>3341</v>
      </c>
      <c r="AL84" s="104" t="s">
        <v>3341</v>
      </c>
      <c r="AM84" s="104" t="s">
        <v>3341</v>
      </c>
      <c r="AN84" s="104" t="s">
        <v>3341</v>
      </c>
      <c r="AO84" s="2"/>
      <c r="AP84" s="3"/>
      <c r="AQ84" s="3"/>
      <c r="AR84" s="3"/>
      <c r="AS84" s="3"/>
    </row>
    <row r="85" spans="1:45" ht="29" customHeight="1" x14ac:dyDescent="0.35">
      <c r="A85" s="14" t="s">
        <v>190</v>
      </c>
      <c r="C85" s="15" t="s">
        <v>3358</v>
      </c>
      <c r="D85" s="15"/>
      <c r="E85" s="80">
        <v>3.4729775806311523</v>
      </c>
      <c r="F85" s="78"/>
      <c r="G85" s="15"/>
      <c r="H85" s="15"/>
      <c r="I85" s="16"/>
      <c r="J85" s="66"/>
      <c r="K85" s="66"/>
      <c r="L85" s="16"/>
      <c r="M85" s="81"/>
      <c r="N85" s="82">
        <v>550.14117431640625</v>
      </c>
      <c r="O85" s="82">
        <v>740.15618896484375</v>
      </c>
      <c r="P85" s="77"/>
      <c r="Q85" s="83"/>
      <c r="R85" s="83"/>
      <c r="S85" s="51">
        <v>8</v>
      </c>
      <c r="T85" s="84"/>
      <c r="U85" s="84"/>
      <c r="V85" s="52">
        <v>25552.421160000002</v>
      </c>
      <c r="W85" s="52">
        <v>9.3999999999999994E-5</v>
      </c>
      <c r="X85" s="52">
        <v>0</v>
      </c>
      <c r="Y85" s="52">
        <v>3.3631720000000001</v>
      </c>
      <c r="Z85" s="52">
        <v>0</v>
      </c>
      <c r="AA85" s="52"/>
      <c r="AB85" s="79">
        <v>85</v>
      </c>
      <c r="AC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 s="85"/>
      <c r="AE85" s="51"/>
      <c r="AF85" s="51"/>
      <c r="AG85" s="51"/>
      <c r="AH85" s="51"/>
      <c r="AI85" s="51"/>
      <c r="AJ85" s="51"/>
      <c r="AK85" s="51"/>
      <c r="AL85" s="51"/>
      <c r="AM85" s="51"/>
      <c r="AN85" s="51"/>
      <c r="AO85" s="2"/>
      <c r="AP85" s="3"/>
      <c r="AQ85" s="3"/>
      <c r="AR85" s="3"/>
      <c r="AS85" s="3"/>
    </row>
    <row r="86" spans="1:45" ht="29" customHeight="1" x14ac:dyDescent="0.35">
      <c r="A86" s="14" t="s">
        <v>614</v>
      </c>
      <c r="C86" s="15" t="s">
        <v>3358</v>
      </c>
      <c r="D86" s="15"/>
      <c r="E86" s="80">
        <v>3.0995740272786829</v>
      </c>
      <c r="F86" s="78"/>
      <c r="G86" s="15"/>
      <c r="H86" s="15"/>
      <c r="I86" s="16"/>
      <c r="J86" s="66"/>
      <c r="K86" s="66"/>
      <c r="L86" s="16"/>
      <c r="M86" s="81"/>
      <c r="N86" s="82">
        <v>2165.305908203125</v>
      </c>
      <c r="O86" s="82">
        <v>1469.6033935546875</v>
      </c>
      <c r="P86" s="77"/>
      <c r="Q86" s="83"/>
      <c r="R86" s="83"/>
      <c r="S86" s="51">
        <v>8</v>
      </c>
      <c r="T86" s="84"/>
      <c r="U86" s="84"/>
      <c r="V86" s="52">
        <v>27067.444124000001</v>
      </c>
      <c r="W86" s="52">
        <v>1.22E-4</v>
      </c>
      <c r="X86" s="52">
        <v>0</v>
      </c>
      <c r="Y86" s="52">
        <v>2.7794089999999998</v>
      </c>
      <c r="Z86" s="52">
        <v>0</v>
      </c>
      <c r="AA86" s="52"/>
      <c r="AB86" s="79">
        <v>86</v>
      </c>
      <c r="AC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 s="85"/>
      <c r="AE86" s="51"/>
      <c r="AF86" s="51"/>
      <c r="AG86" s="51"/>
      <c r="AH86" s="51"/>
      <c r="AI86" s="51"/>
      <c r="AJ86" s="51"/>
      <c r="AK86" s="104" t="s">
        <v>3341</v>
      </c>
      <c r="AL86" s="104" t="s">
        <v>3341</v>
      </c>
      <c r="AM86" s="104" t="s">
        <v>3341</v>
      </c>
      <c r="AN86" s="104" t="s">
        <v>3341</v>
      </c>
      <c r="AO86" s="2"/>
      <c r="AP86" s="3"/>
      <c r="AQ86" s="3"/>
      <c r="AR86" s="3"/>
      <c r="AS86" s="3"/>
    </row>
    <row r="87" spans="1:45" ht="29" customHeight="1" x14ac:dyDescent="0.35">
      <c r="A87" s="14" t="s">
        <v>1981</v>
      </c>
      <c r="C87" s="15" t="s">
        <v>3358</v>
      </c>
      <c r="D87" s="15"/>
      <c r="E87" s="80">
        <v>3.2074310407631623</v>
      </c>
      <c r="F87" s="78"/>
      <c r="G87" s="15"/>
      <c r="H87" s="15"/>
      <c r="I87" s="16"/>
      <c r="J87" s="66"/>
      <c r="K87" s="66"/>
      <c r="L87" s="16"/>
      <c r="M87" s="81"/>
      <c r="N87" s="82">
        <v>7019.2509765625</v>
      </c>
      <c r="O87" s="82">
        <v>8865.880859375</v>
      </c>
      <c r="P87" s="77"/>
      <c r="Q87" s="83"/>
      <c r="R87" s="83"/>
      <c r="S87" s="51">
        <v>8</v>
      </c>
      <c r="T87" s="84"/>
      <c r="U87" s="84"/>
      <c r="V87" s="52">
        <v>37233.661464999997</v>
      </c>
      <c r="W87" s="52">
        <v>1.12E-4</v>
      </c>
      <c r="X87" s="52">
        <v>0</v>
      </c>
      <c r="Y87" s="52">
        <v>2.9480279999999999</v>
      </c>
      <c r="Z87" s="52">
        <v>0</v>
      </c>
      <c r="AA87" s="52"/>
      <c r="AB87" s="79">
        <v>87</v>
      </c>
      <c r="AC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 s="85"/>
      <c r="AE87" s="51"/>
      <c r="AF87" s="51"/>
      <c r="AG87" s="51"/>
      <c r="AH87" s="51"/>
      <c r="AI87" s="51"/>
      <c r="AJ87" s="51"/>
      <c r="AK87" s="104" t="s">
        <v>3341</v>
      </c>
      <c r="AL87" s="104" t="s">
        <v>3341</v>
      </c>
      <c r="AM87" s="104" t="s">
        <v>3341</v>
      </c>
      <c r="AN87" s="104" t="s">
        <v>3341</v>
      </c>
      <c r="AO87" s="2"/>
      <c r="AP87" s="3"/>
      <c r="AQ87" s="3"/>
      <c r="AR87" s="3"/>
      <c r="AS87" s="3"/>
    </row>
    <row r="88" spans="1:45" ht="29" customHeight="1" x14ac:dyDescent="0.35">
      <c r="A88" s="14" t="s">
        <v>452</v>
      </c>
      <c r="C88" s="15" t="s">
        <v>3358</v>
      </c>
      <c r="D88" s="15"/>
      <c r="E88" s="80">
        <v>3.548329539203428</v>
      </c>
      <c r="F88" s="78"/>
      <c r="G88" s="15"/>
      <c r="H88" s="15"/>
      <c r="I88" s="16"/>
      <c r="J88" s="66"/>
      <c r="K88" s="66"/>
      <c r="L88" s="16"/>
      <c r="M88" s="81"/>
      <c r="N88" s="82">
        <v>5065.3955078125</v>
      </c>
      <c r="O88" s="82">
        <v>4543.97998046875</v>
      </c>
      <c r="P88" s="77"/>
      <c r="Q88" s="83"/>
      <c r="R88" s="83"/>
      <c r="S88" s="51">
        <v>8</v>
      </c>
      <c r="T88" s="84"/>
      <c r="U88" s="84"/>
      <c r="V88" s="52">
        <v>39102</v>
      </c>
      <c r="W88" s="52">
        <v>6.7999999999999999E-5</v>
      </c>
      <c r="X88" s="52">
        <v>0</v>
      </c>
      <c r="Y88" s="52">
        <v>3.4809739999999998</v>
      </c>
      <c r="Z88" s="52">
        <v>0</v>
      </c>
      <c r="AA88" s="52"/>
      <c r="AB88" s="79">
        <v>88</v>
      </c>
      <c r="AC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 s="85"/>
      <c r="AE88" s="51"/>
      <c r="AF88" s="51"/>
      <c r="AG88" s="51"/>
      <c r="AH88" s="51"/>
      <c r="AI88" s="51"/>
      <c r="AJ88" s="51"/>
      <c r="AK88" s="51"/>
      <c r="AL88" s="51"/>
      <c r="AM88" s="51"/>
      <c r="AN88" s="51"/>
      <c r="AO88" s="2"/>
      <c r="AP88" s="3"/>
      <c r="AQ88" s="3"/>
      <c r="AR88" s="3"/>
      <c r="AS88" s="3"/>
    </row>
    <row r="89" spans="1:45" ht="29" customHeight="1" x14ac:dyDescent="0.35">
      <c r="A89" s="14" t="s">
        <v>1811</v>
      </c>
      <c r="C89" s="15" t="s">
        <v>3358</v>
      </c>
      <c r="D89" s="15"/>
      <c r="E89" s="80">
        <v>3.1385600081875102</v>
      </c>
      <c r="F89" s="78"/>
      <c r="G89" s="15"/>
      <c r="H89" s="15"/>
      <c r="I89" s="16"/>
      <c r="J89" s="66"/>
      <c r="K89" s="66"/>
      <c r="L89" s="16"/>
      <c r="M89" s="81"/>
      <c r="N89" s="82">
        <v>3371.075927734375</v>
      </c>
      <c r="O89" s="82">
        <v>3185.19189453125</v>
      </c>
      <c r="P89" s="77"/>
      <c r="Q89" s="83"/>
      <c r="R89" s="83"/>
      <c r="S89" s="51">
        <v>8</v>
      </c>
      <c r="T89" s="84"/>
      <c r="U89" s="84"/>
      <c r="V89" s="52">
        <v>39360.907622999999</v>
      </c>
      <c r="W89" s="52">
        <v>1.36E-4</v>
      </c>
      <c r="X89" s="52">
        <v>0</v>
      </c>
      <c r="Y89" s="52">
        <v>2.8403580000000002</v>
      </c>
      <c r="Z89" s="52">
        <v>0</v>
      </c>
      <c r="AA89" s="52"/>
      <c r="AB89" s="79">
        <v>89</v>
      </c>
      <c r="AC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 s="85"/>
      <c r="AE89" s="51"/>
      <c r="AF89" s="51"/>
      <c r="AG89" s="51"/>
      <c r="AH89" s="51"/>
      <c r="AI89" s="51"/>
      <c r="AJ89" s="51"/>
      <c r="AK89" s="104" t="s">
        <v>3341</v>
      </c>
      <c r="AL89" s="104" t="s">
        <v>3341</v>
      </c>
      <c r="AM89" s="104" t="s">
        <v>3341</v>
      </c>
      <c r="AN89" s="104" t="s">
        <v>3341</v>
      </c>
      <c r="AO89" s="2"/>
      <c r="AP89" s="3"/>
      <c r="AQ89" s="3"/>
      <c r="AR89" s="3"/>
      <c r="AS89" s="3"/>
    </row>
    <row r="90" spans="1:45" ht="29" customHeight="1" x14ac:dyDescent="0.35">
      <c r="A90" s="14" t="s">
        <v>1070</v>
      </c>
      <c r="C90" s="15" t="s">
        <v>3358</v>
      </c>
      <c r="D90" s="15"/>
      <c r="E90" s="80">
        <v>3.3082506334210664</v>
      </c>
      <c r="F90" s="78"/>
      <c r="G90" s="15"/>
      <c r="H90" s="15"/>
      <c r="I90" s="16"/>
      <c r="J90" s="66"/>
      <c r="K90" s="66"/>
      <c r="L90" s="16"/>
      <c r="M90" s="81"/>
      <c r="N90" s="82">
        <v>4018.190673828125</v>
      </c>
      <c r="O90" s="82">
        <v>8868.3408203125</v>
      </c>
      <c r="P90" s="77"/>
      <c r="Q90" s="83"/>
      <c r="R90" s="83"/>
      <c r="S90" s="51">
        <v>8</v>
      </c>
      <c r="T90" s="84"/>
      <c r="U90" s="84"/>
      <c r="V90" s="52">
        <v>45125.957626000003</v>
      </c>
      <c r="W90" s="52">
        <v>1.2999999999999999E-4</v>
      </c>
      <c r="X90" s="52">
        <v>0</v>
      </c>
      <c r="Y90" s="52">
        <v>3.105645</v>
      </c>
      <c r="Z90" s="52">
        <v>0</v>
      </c>
      <c r="AA90" s="52"/>
      <c r="AB90" s="79">
        <v>90</v>
      </c>
      <c r="AC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 s="85"/>
      <c r="AE90" s="51"/>
      <c r="AF90" s="51"/>
      <c r="AG90" s="51"/>
      <c r="AH90" s="51"/>
      <c r="AI90" s="51"/>
      <c r="AJ90" s="51"/>
      <c r="AK90" s="104" t="s">
        <v>3341</v>
      </c>
      <c r="AL90" s="104" t="s">
        <v>3341</v>
      </c>
      <c r="AM90" s="104" t="s">
        <v>3341</v>
      </c>
      <c r="AN90" s="104" t="s">
        <v>3341</v>
      </c>
      <c r="AO90" s="2"/>
      <c r="AP90" s="3"/>
      <c r="AQ90" s="3"/>
      <c r="AR90" s="3"/>
      <c r="AS90" s="3"/>
    </row>
    <row r="91" spans="1:45" ht="29" customHeight="1" x14ac:dyDescent="0.35">
      <c r="A91" s="14" t="s">
        <v>821</v>
      </c>
      <c r="C91" s="15" t="s">
        <v>3358</v>
      </c>
      <c r="D91" s="15" t="s">
        <v>65</v>
      </c>
      <c r="E91" s="80">
        <v>50</v>
      </c>
      <c r="F91" s="78"/>
      <c r="G91" s="15" t="s">
        <v>3947</v>
      </c>
      <c r="H91" s="15"/>
      <c r="I91" s="16"/>
      <c r="J91" s="66"/>
      <c r="K91" s="66"/>
      <c r="L91" s="16"/>
      <c r="M91" s="81"/>
      <c r="N91" s="82">
        <v>1128.442138671875</v>
      </c>
      <c r="O91" s="82">
        <v>3571.361572265625</v>
      </c>
      <c r="P91" s="77"/>
      <c r="Q91" s="83"/>
      <c r="R91" s="83"/>
      <c r="S91" s="51">
        <v>8</v>
      </c>
      <c r="T91" s="84"/>
      <c r="U91" s="84"/>
      <c r="V91" s="52">
        <v>46664.206493999998</v>
      </c>
      <c r="W91" s="52">
        <v>1.2300000000000001E-4</v>
      </c>
      <c r="X91" s="52">
        <v>0</v>
      </c>
      <c r="Y91" s="52">
        <v>2.668345</v>
      </c>
      <c r="Z91" s="52">
        <v>0</v>
      </c>
      <c r="AA91" s="52"/>
      <c r="AB91" s="79">
        <v>91</v>
      </c>
      <c r="AC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 s="85"/>
      <c r="AE91" s="51"/>
      <c r="AF91" s="51"/>
      <c r="AG91" s="51"/>
      <c r="AH91" s="51"/>
      <c r="AI91" s="51"/>
      <c r="AJ91" s="51"/>
      <c r="AK91" s="51"/>
      <c r="AL91" s="51"/>
      <c r="AM91" s="51"/>
      <c r="AN91" s="51"/>
      <c r="AO91" s="2"/>
      <c r="AP91" s="3"/>
      <c r="AQ91" s="3"/>
      <c r="AR91" s="3"/>
      <c r="AS91" s="3"/>
    </row>
    <row r="92" spans="1:45" ht="29" customHeight="1" x14ac:dyDescent="0.35">
      <c r="A92" s="14" t="s">
        <v>447</v>
      </c>
      <c r="C92" s="15" t="s">
        <v>3358</v>
      </c>
      <c r="D92" s="15"/>
      <c r="E92" s="80">
        <v>3.3670689387007311</v>
      </c>
      <c r="F92" s="78"/>
      <c r="G92" s="15"/>
      <c r="H92" s="15"/>
      <c r="I92" s="16"/>
      <c r="J92" s="66"/>
      <c r="K92" s="66"/>
      <c r="L92" s="16"/>
      <c r="M92" s="81"/>
      <c r="N92" s="82">
        <v>703.0849609375</v>
      </c>
      <c r="O92" s="82">
        <v>2871.1630859375</v>
      </c>
      <c r="P92" s="77"/>
      <c r="Q92" s="83"/>
      <c r="R92" s="83"/>
      <c r="S92" s="51">
        <v>8</v>
      </c>
      <c r="T92" s="84"/>
      <c r="U92" s="84"/>
      <c r="V92" s="52">
        <v>71037.105108999996</v>
      </c>
      <c r="W92" s="52">
        <v>1.1400000000000001E-4</v>
      </c>
      <c r="X92" s="52">
        <v>0</v>
      </c>
      <c r="Y92" s="52">
        <v>3.1975989999999999</v>
      </c>
      <c r="Z92" s="52">
        <v>0</v>
      </c>
      <c r="AA92" s="52"/>
      <c r="AB92" s="79">
        <v>92</v>
      </c>
      <c r="AC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 s="85"/>
      <c r="AE92" s="51"/>
      <c r="AF92" s="51"/>
      <c r="AG92" s="51"/>
      <c r="AH92" s="51"/>
      <c r="AI92" s="51"/>
      <c r="AJ92" s="51"/>
      <c r="AK92" s="104" t="s">
        <v>3341</v>
      </c>
      <c r="AL92" s="104" t="s">
        <v>3341</v>
      </c>
      <c r="AM92" s="104" t="s">
        <v>3341</v>
      </c>
      <c r="AN92" s="104" t="s">
        <v>3341</v>
      </c>
      <c r="AO92" s="2"/>
      <c r="AP92" s="3"/>
      <c r="AQ92" s="3"/>
      <c r="AR92" s="3"/>
      <c r="AS92" s="3"/>
    </row>
    <row r="93" spans="1:45" ht="29" customHeight="1" x14ac:dyDescent="0.35">
      <c r="A93" s="14" t="s">
        <v>286</v>
      </c>
      <c r="C93" s="15" t="s">
        <v>3358</v>
      </c>
      <c r="D93" s="15"/>
      <c r="E93" s="80">
        <v>3.0133857711038798</v>
      </c>
      <c r="F93" s="78"/>
      <c r="G93" s="15"/>
      <c r="H93" s="15"/>
      <c r="I93" s="108"/>
      <c r="J93" s="66"/>
      <c r="K93" s="66"/>
      <c r="L93" s="16"/>
      <c r="M93" s="81"/>
      <c r="N93" s="82">
        <v>4402.43896484375</v>
      </c>
      <c r="O93" s="82">
        <v>8727.650390625</v>
      </c>
      <c r="P93" s="77"/>
      <c r="Q93" s="83"/>
      <c r="R93" s="83"/>
      <c r="S93" s="51">
        <v>8</v>
      </c>
      <c r="T93" s="84"/>
      <c r="U93" s="84"/>
      <c r="V93" s="52">
        <v>79563.964177000002</v>
      </c>
      <c r="W93" s="52">
        <v>1.21E-4</v>
      </c>
      <c r="X93" s="52">
        <v>0</v>
      </c>
      <c r="Y93" s="52">
        <v>2.644666</v>
      </c>
      <c r="Z93" s="52">
        <v>0</v>
      </c>
      <c r="AA93" s="52"/>
      <c r="AB93" s="79">
        <v>93</v>
      </c>
      <c r="AC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 s="85"/>
      <c r="AE93" s="51"/>
      <c r="AF93" s="51"/>
      <c r="AG93" s="51"/>
      <c r="AH93" s="51"/>
      <c r="AI93" s="51"/>
      <c r="AJ93" s="51"/>
      <c r="AK93" s="104" t="s">
        <v>3341</v>
      </c>
      <c r="AL93" s="104" t="s">
        <v>3341</v>
      </c>
      <c r="AM93" s="104" t="s">
        <v>3341</v>
      </c>
      <c r="AN93" s="104" t="s">
        <v>3341</v>
      </c>
      <c r="AO93" s="2"/>
      <c r="AP93" s="3"/>
      <c r="AQ93" s="3"/>
      <c r="AR93" s="3"/>
      <c r="AS93" s="3"/>
    </row>
    <row r="94" spans="1:45" ht="29" customHeight="1" x14ac:dyDescent="0.35">
      <c r="A94" s="14" t="s">
        <v>845</v>
      </c>
      <c r="C94" s="15" t="s">
        <v>3357</v>
      </c>
      <c r="D94" s="15"/>
      <c r="E94" s="80">
        <v>3.7247332831040363</v>
      </c>
      <c r="F94" s="78"/>
      <c r="G94" s="15"/>
      <c r="H94" s="15"/>
      <c r="I94" s="16"/>
      <c r="J94" s="66"/>
      <c r="K94" s="66"/>
      <c r="L94" s="16"/>
      <c r="M94" s="81"/>
      <c r="N94" s="82">
        <v>5509.25732421875</v>
      </c>
      <c r="O94" s="82">
        <v>1113.4610595703125</v>
      </c>
      <c r="P94" s="77"/>
      <c r="Q94" s="83"/>
      <c r="R94" s="83"/>
      <c r="S94" s="51">
        <v>7</v>
      </c>
      <c r="T94" s="84"/>
      <c r="U94" s="84"/>
      <c r="V94" s="52">
        <v>21</v>
      </c>
      <c r="W94" s="52">
        <v>0.14285700000000001</v>
      </c>
      <c r="X94" s="52">
        <v>0</v>
      </c>
      <c r="Y94" s="52">
        <v>3.7567560000000002</v>
      </c>
      <c r="Z94" s="52">
        <v>0</v>
      </c>
      <c r="AA94" s="52"/>
      <c r="AB94" s="79">
        <v>94</v>
      </c>
      <c r="AC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 s="85"/>
      <c r="AE94" s="51"/>
      <c r="AF94" s="51"/>
      <c r="AG94" s="51"/>
      <c r="AH94" s="51"/>
      <c r="AI94" s="51"/>
      <c r="AJ94" s="51"/>
      <c r="AK94" s="104" t="s">
        <v>3341</v>
      </c>
      <c r="AL94" s="104" t="s">
        <v>3341</v>
      </c>
      <c r="AM94" s="104" t="s">
        <v>3341</v>
      </c>
      <c r="AN94" s="104" t="s">
        <v>3341</v>
      </c>
      <c r="AO94" s="2"/>
      <c r="AP94" s="3"/>
      <c r="AQ94" s="3"/>
      <c r="AR94" s="3"/>
      <c r="AS94" s="3"/>
    </row>
    <row r="95" spans="1:45" ht="29" customHeight="1" x14ac:dyDescent="0.35">
      <c r="A95" s="14" t="s">
        <v>239</v>
      </c>
      <c r="C95" s="15" t="s">
        <v>3358</v>
      </c>
      <c r="D95" s="15"/>
      <c r="E95" s="80">
        <v>3.5635615063133379</v>
      </c>
      <c r="F95" s="78"/>
      <c r="G95" s="15"/>
      <c r="H95" s="15"/>
      <c r="I95" s="16"/>
      <c r="J95" s="66"/>
      <c r="K95" s="66"/>
      <c r="L95" s="16"/>
      <c r="M95" s="81"/>
      <c r="N95" s="82">
        <v>8312.3662109375</v>
      </c>
      <c r="O95" s="82">
        <v>7890.20751953125</v>
      </c>
      <c r="P95" s="77"/>
      <c r="Q95" s="83"/>
      <c r="R95" s="83"/>
      <c r="S95" s="51">
        <v>7</v>
      </c>
      <c r="T95" s="84"/>
      <c r="U95" s="84"/>
      <c r="V95" s="52">
        <v>48</v>
      </c>
      <c r="W95" s="52">
        <v>6.25E-2</v>
      </c>
      <c r="X95" s="52">
        <v>0</v>
      </c>
      <c r="Y95" s="52">
        <v>3.5047869999999999</v>
      </c>
      <c r="Z95" s="52">
        <v>0</v>
      </c>
      <c r="AA95" s="52"/>
      <c r="AB95" s="79">
        <v>95</v>
      </c>
      <c r="AC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 s="85"/>
      <c r="AE95" s="51"/>
      <c r="AF95" s="51"/>
      <c r="AG95" s="51"/>
      <c r="AH95" s="51"/>
      <c r="AI95" s="51"/>
      <c r="AJ95" s="51"/>
      <c r="AK95" s="104" t="s">
        <v>3341</v>
      </c>
      <c r="AL95" s="104" t="s">
        <v>3341</v>
      </c>
      <c r="AM95" s="104" t="s">
        <v>3341</v>
      </c>
      <c r="AN95" s="104" t="s">
        <v>3341</v>
      </c>
      <c r="AO95" s="2"/>
      <c r="AP95" s="3"/>
      <c r="AQ95" s="3"/>
      <c r="AR95" s="3"/>
      <c r="AS95" s="3"/>
    </row>
    <row r="96" spans="1:45" ht="29" customHeight="1" x14ac:dyDescent="0.35">
      <c r="A96" s="14" t="s">
        <v>2192</v>
      </c>
      <c r="C96" s="15" t="s">
        <v>3359</v>
      </c>
      <c r="D96" s="15"/>
      <c r="E96" s="80">
        <v>2.8148904617526798</v>
      </c>
      <c r="F96" s="78"/>
      <c r="G96" s="15"/>
      <c r="H96" s="15"/>
      <c r="I96" s="16"/>
      <c r="J96" s="66"/>
      <c r="K96" s="66"/>
      <c r="L96" s="16"/>
      <c r="M96" s="81"/>
      <c r="N96" s="82">
        <v>886.2784423828125</v>
      </c>
      <c r="O96" s="82">
        <v>8614.8271484375</v>
      </c>
      <c r="P96" s="77"/>
      <c r="Q96" s="83"/>
      <c r="R96" s="83"/>
      <c r="S96" s="51">
        <v>7</v>
      </c>
      <c r="T96" s="84"/>
      <c r="U96" s="84"/>
      <c r="V96" s="52">
        <v>8484.0479209999994</v>
      </c>
      <c r="W96" s="52">
        <v>1.12E-4</v>
      </c>
      <c r="X96" s="52">
        <v>0</v>
      </c>
      <c r="Y96" s="52">
        <v>2.3343470000000002</v>
      </c>
      <c r="Z96" s="52">
        <v>0</v>
      </c>
      <c r="AA96" s="52"/>
      <c r="AB96" s="79">
        <v>96</v>
      </c>
      <c r="AC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 s="85"/>
      <c r="AE96" s="51"/>
      <c r="AF96" s="51"/>
      <c r="AG96" s="51"/>
      <c r="AH96" s="51"/>
      <c r="AI96" s="51"/>
      <c r="AJ96" s="51"/>
      <c r="AK96" s="104" t="s">
        <v>3341</v>
      </c>
      <c r="AL96" s="104" t="s">
        <v>3341</v>
      </c>
      <c r="AM96" s="104" t="s">
        <v>3341</v>
      </c>
      <c r="AN96" s="104" t="s">
        <v>3341</v>
      </c>
      <c r="AO96" s="2"/>
      <c r="AP96" s="3"/>
      <c r="AQ96" s="3"/>
      <c r="AR96" s="3"/>
      <c r="AS96" s="3"/>
    </row>
    <row r="97" spans="1:45" ht="29" customHeight="1" x14ac:dyDescent="0.35">
      <c r="A97" s="14" t="s">
        <v>264</v>
      </c>
      <c r="C97" s="15" t="s">
        <v>3358</v>
      </c>
      <c r="D97" s="15"/>
      <c r="E97" s="80">
        <v>3.2977744583349322</v>
      </c>
      <c r="F97" s="78"/>
      <c r="G97" s="15"/>
      <c r="H97" s="15"/>
      <c r="I97" s="16"/>
      <c r="J97" s="66"/>
      <c r="K97" s="66"/>
      <c r="L97" s="16"/>
      <c r="M97" s="81"/>
      <c r="N97" s="82">
        <v>4537.701171875</v>
      </c>
      <c r="O97" s="82">
        <v>8517.7021484375</v>
      </c>
      <c r="P97" s="77"/>
      <c r="Q97" s="83"/>
      <c r="R97" s="83"/>
      <c r="S97" s="51">
        <v>7</v>
      </c>
      <c r="T97" s="84"/>
      <c r="U97" s="84"/>
      <c r="V97" s="52">
        <v>8666</v>
      </c>
      <c r="W97" s="52">
        <v>8.7999999999999998E-5</v>
      </c>
      <c r="X97" s="52">
        <v>0</v>
      </c>
      <c r="Y97" s="52">
        <v>3.089267</v>
      </c>
      <c r="Z97" s="52">
        <v>0</v>
      </c>
      <c r="AA97" s="52"/>
      <c r="AB97" s="79">
        <v>97</v>
      </c>
      <c r="AC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 s="85"/>
      <c r="AE97" s="51"/>
      <c r="AF97" s="51"/>
      <c r="AG97" s="51"/>
      <c r="AH97" s="51"/>
      <c r="AI97" s="51"/>
      <c r="AJ97" s="51"/>
      <c r="AK97" s="104" t="s">
        <v>3341</v>
      </c>
      <c r="AL97" s="104" t="s">
        <v>3341</v>
      </c>
      <c r="AM97" s="104" t="s">
        <v>3341</v>
      </c>
      <c r="AN97" s="104" t="s">
        <v>3341</v>
      </c>
      <c r="AO97" s="2"/>
      <c r="AP97" s="3"/>
      <c r="AQ97" s="3"/>
      <c r="AR97" s="3"/>
      <c r="AS97" s="3"/>
    </row>
    <row r="98" spans="1:45" ht="29" customHeight="1" x14ac:dyDescent="0.35">
      <c r="A98" s="14" t="s">
        <v>323</v>
      </c>
      <c r="C98" s="15" t="s">
        <v>3358</v>
      </c>
      <c r="D98" s="15"/>
      <c r="E98" s="80">
        <v>2.9614871911925018</v>
      </c>
      <c r="F98" s="78"/>
      <c r="G98" s="15"/>
      <c r="H98" s="15"/>
      <c r="I98" s="16"/>
      <c r="J98" s="66"/>
      <c r="K98" s="66"/>
      <c r="L98" s="16"/>
      <c r="M98" s="81"/>
      <c r="N98" s="82">
        <v>2134.334716796875</v>
      </c>
      <c r="O98" s="82">
        <v>6146.78076171875</v>
      </c>
      <c r="P98" s="77"/>
      <c r="Q98" s="83"/>
      <c r="R98" s="83"/>
      <c r="S98" s="51">
        <v>7</v>
      </c>
      <c r="T98" s="84"/>
      <c r="U98" s="84"/>
      <c r="V98" s="52">
        <v>8801.7286939999995</v>
      </c>
      <c r="W98" s="52">
        <v>9.3999999999999994E-5</v>
      </c>
      <c r="X98" s="52">
        <v>0</v>
      </c>
      <c r="Y98" s="52">
        <v>2.5635300000000001</v>
      </c>
      <c r="Z98" s="52">
        <v>0</v>
      </c>
      <c r="AA98" s="52"/>
      <c r="AB98" s="79">
        <v>98</v>
      </c>
      <c r="AC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 s="85"/>
      <c r="AE98" s="51"/>
      <c r="AF98" s="51"/>
      <c r="AG98" s="51"/>
      <c r="AH98" s="51"/>
      <c r="AI98" s="51"/>
      <c r="AJ98" s="51"/>
      <c r="AK98" s="104" t="s">
        <v>3341</v>
      </c>
      <c r="AL98" s="104" t="s">
        <v>3341</v>
      </c>
      <c r="AM98" s="104" t="s">
        <v>3341</v>
      </c>
      <c r="AN98" s="104" t="s">
        <v>3341</v>
      </c>
      <c r="AO98" s="2"/>
      <c r="AP98" s="3"/>
      <c r="AQ98" s="3"/>
      <c r="AR98" s="3"/>
      <c r="AS98" s="3"/>
    </row>
    <row r="99" spans="1:45" ht="29" customHeight="1" x14ac:dyDescent="0.35">
      <c r="A99" s="14" t="s">
        <v>640</v>
      </c>
      <c r="C99" s="15" t="s">
        <v>3359</v>
      </c>
      <c r="D99" s="15"/>
      <c r="E99" s="80">
        <v>2.7132796229974767</v>
      </c>
      <c r="F99" s="78"/>
      <c r="G99" s="15"/>
      <c r="H99" s="15"/>
      <c r="I99" s="16"/>
      <c r="J99" s="66"/>
      <c r="K99" s="66"/>
      <c r="L99" s="16"/>
      <c r="M99" s="81"/>
      <c r="N99" s="82">
        <v>900.90185546875</v>
      </c>
      <c r="O99" s="82">
        <v>8367.3544921875</v>
      </c>
      <c r="P99" s="77"/>
      <c r="Q99" s="83"/>
      <c r="R99" s="83"/>
      <c r="S99" s="51">
        <v>7</v>
      </c>
      <c r="T99" s="84"/>
      <c r="U99" s="84"/>
      <c r="V99" s="52">
        <v>9327.0892569999996</v>
      </c>
      <c r="W99" s="52">
        <v>1.15E-4</v>
      </c>
      <c r="X99" s="52">
        <v>0</v>
      </c>
      <c r="Y99" s="52">
        <v>2.1754929999999999</v>
      </c>
      <c r="Z99" s="52">
        <v>0</v>
      </c>
      <c r="AA99" s="52"/>
      <c r="AB99" s="79">
        <v>99</v>
      </c>
      <c r="AC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 s="85"/>
      <c r="AE99" s="51"/>
      <c r="AF99" s="51"/>
      <c r="AG99" s="51"/>
      <c r="AH99" s="51"/>
      <c r="AI99" s="51"/>
      <c r="AJ99" s="51"/>
      <c r="AK99" s="104" t="s">
        <v>3341</v>
      </c>
      <c r="AL99" s="104" t="s">
        <v>3341</v>
      </c>
      <c r="AM99" s="104" t="s">
        <v>3341</v>
      </c>
      <c r="AN99" s="104" t="s">
        <v>3341</v>
      </c>
      <c r="AO99" s="2"/>
      <c r="AP99" s="3"/>
      <c r="AQ99" s="3"/>
      <c r="AR99" s="3"/>
      <c r="AS99" s="3"/>
    </row>
    <row r="100" spans="1:45" ht="29" customHeight="1" x14ac:dyDescent="0.35">
      <c r="A100" s="14" t="s">
        <v>1122</v>
      </c>
      <c r="C100" s="15" t="s">
        <v>3358</v>
      </c>
      <c r="D100" s="15"/>
      <c r="E100" s="80">
        <v>3.5556931811372157</v>
      </c>
      <c r="F100" s="78"/>
      <c r="G100" s="15"/>
      <c r="H100" s="15"/>
      <c r="I100" s="16"/>
      <c r="J100" s="66"/>
      <c r="K100" s="66"/>
      <c r="L100" s="16"/>
      <c r="M100" s="81"/>
      <c r="N100" s="82">
        <v>9307.4052734375</v>
      </c>
      <c r="O100" s="82">
        <v>8692.0947265625</v>
      </c>
      <c r="P100" s="77"/>
      <c r="Q100" s="83"/>
      <c r="R100" s="83"/>
      <c r="S100" s="51">
        <v>7</v>
      </c>
      <c r="T100" s="84"/>
      <c r="U100" s="84"/>
      <c r="V100" s="52">
        <v>9453</v>
      </c>
      <c r="W100" s="52">
        <v>5.7000000000000003E-5</v>
      </c>
      <c r="X100" s="52">
        <v>0</v>
      </c>
      <c r="Y100" s="52">
        <v>3.492486</v>
      </c>
      <c r="Z100" s="52">
        <v>0</v>
      </c>
      <c r="AA100" s="52"/>
      <c r="AB100" s="79">
        <v>100</v>
      </c>
      <c r="AC1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 s="85"/>
      <c r="AE100" s="51"/>
      <c r="AF100" s="51"/>
      <c r="AG100" s="51"/>
      <c r="AH100" s="51"/>
      <c r="AI100" s="51"/>
      <c r="AJ100" s="51"/>
      <c r="AK100" s="104" t="s">
        <v>3341</v>
      </c>
      <c r="AL100" s="104" t="s">
        <v>3341</v>
      </c>
      <c r="AM100" s="104" t="s">
        <v>3341</v>
      </c>
      <c r="AN100" s="104" t="s">
        <v>3341</v>
      </c>
      <c r="AO100" s="2"/>
      <c r="AP100" s="3"/>
      <c r="AQ100" s="3"/>
      <c r="AR100" s="3"/>
      <c r="AS100" s="3"/>
    </row>
    <row r="101" spans="1:45" ht="29" customHeight="1" x14ac:dyDescent="0.35">
      <c r="A101" s="14" t="s">
        <v>497</v>
      </c>
      <c r="C101" s="15" t="s">
        <v>3358</v>
      </c>
      <c r="D101" s="15"/>
      <c r="E101" s="80">
        <v>3.3330926905599219</v>
      </c>
      <c r="F101" s="78"/>
      <c r="G101" s="15"/>
      <c r="H101" s="15"/>
      <c r="I101" s="16"/>
      <c r="J101" s="66"/>
      <c r="K101" s="66"/>
      <c r="L101" s="16"/>
      <c r="M101" s="81"/>
      <c r="N101" s="82">
        <v>3112.4462890625</v>
      </c>
      <c r="O101" s="82">
        <v>6461.296875</v>
      </c>
      <c r="P101" s="77"/>
      <c r="Q101" s="83"/>
      <c r="R101" s="83"/>
      <c r="S101" s="51">
        <v>7</v>
      </c>
      <c r="T101" s="84"/>
      <c r="U101" s="84"/>
      <c r="V101" s="52">
        <v>9453</v>
      </c>
      <c r="W101" s="52">
        <v>1E-4</v>
      </c>
      <c r="X101" s="52">
        <v>0</v>
      </c>
      <c r="Y101" s="52">
        <v>3.144482</v>
      </c>
      <c r="Z101" s="52">
        <v>0</v>
      </c>
      <c r="AA101" s="52"/>
      <c r="AB101" s="79">
        <v>101</v>
      </c>
      <c r="AC1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 s="85"/>
      <c r="AE101" s="51"/>
      <c r="AF101" s="51"/>
      <c r="AG101" s="51"/>
      <c r="AH101" s="51"/>
      <c r="AI101" s="51"/>
      <c r="AJ101" s="51"/>
      <c r="AK101" s="104" t="s">
        <v>3341</v>
      </c>
      <c r="AL101" s="104" t="s">
        <v>3341</v>
      </c>
      <c r="AM101" s="104" t="s">
        <v>3341</v>
      </c>
      <c r="AN101" s="104" t="s">
        <v>3341</v>
      </c>
      <c r="AO101" s="2"/>
      <c r="AP101" s="3"/>
      <c r="AQ101" s="3"/>
      <c r="AR101" s="3"/>
      <c r="AS101" s="3"/>
    </row>
    <row r="102" spans="1:45" ht="29" customHeight="1" x14ac:dyDescent="0.35">
      <c r="A102" s="14" t="s">
        <v>626</v>
      </c>
      <c r="C102" s="15" t="s">
        <v>3359</v>
      </c>
      <c r="D102" s="15"/>
      <c r="E102" s="80">
        <v>2.8440367185590523</v>
      </c>
      <c r="F102" s="78"/>
      <c r="G102" s="15"/>
      <c r="H102" s="15"/>
      <c r="I102" s="16"/>
      <c r="J102" s="66"/>
      <c r="K102" s="66"/>
      <c r="L102" s="16"/>
      <c r="M102" s="81"/>
      <c r="N102" s="82">
        <v>3041.190673828125</v>
      </c>
      <c r="O102" s="82">
        <v>6865.28271484375</v>
      </c>
      <c r="P102" s="77"/>
      <c r="Q102" s="83"/>
      <c r="R102" s="83"/>
      <c r="S102" s="51">
        <v>7</v>
      </c>
      <c r="T102" s="84"/>
      <c r="U102" s="84"/>
      <c r="V102" s="52">
        <v>10389.543261000001</v>
      </c>
      <c r="W102" s="52">
        <v>1.03E-4</v>
      </c>
      <c r="X102" s="52">
        <v>0</v>
      </c>
      <c r="Y102" s="52">
        <v>2.3799130000000002</v>
      </c>
      <c r="Z102" s="52">
        <v>0</v>
      </c>
      <c r="AA102" s="52"/>
      <c r="AB102" s="79">
        <v>102</v>
      </c>
      <c r="AC1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 s="85"/>
      <c r="AE102" s="51"/>
      <c r="AF102" s="51"/>
      <c r="AG102" s="51"/>
      <c r="AH102" s="51"/>
      <c r="AI102" s="51"/>
      <c r="AJ102" s="51"/>
      <c r="AK102" s="51"/>
      <c r="AL102" s="51"/>
      <c r="AM102" s="51"/>
      <c r="AN102" s="51"/>
      <c r="AO102" s="2"/>
      <c r="AP102" s="3"/>
      <c r="AQ102" s="3"/>
      <c r="AR102" s="3"/>
      <c r="AS102" s="3"/>
    </row>
    <row r="103" spans="1:45" ht="29" customHeight="1" x14ac:dyDescent="0.35">
      <c r="A103" s="14" t="s">
        <v>527</v>
      </c>
      <c r="C103" s="15" t="s">
        <v>3358</v>
      </c>
      <c r="D103" s="15"/>
      <c r="E103" s="80">
        <v>3.1415989816784262</v>
      </c>
      <c r="F103" s="78"/>
      <c r="G103" s="15"/>
      <c r="H103" s="15"/>
      <c r="I103" s="16"/>
      <c r="J103" s="66"/>
      <c r="K103" s="66"/>
      <c r="L103" s="16"/>
      <c r="M103" s="81"/>
      <c r="N103" s="82">
        <v>7069.150390625</v>
      </c>
      <c r="O103" s="82">
        <v>9003.9111328125</v>
      </c>
      <c r="P103" s="77"/>
      <c r="Q103" s="83"/>
      <c r="R103" s="83"/>
      <c r="S103" s="51">
        <v>7</v>
      </c>
      <c r="T103" s="84"/>
      <c r="U103" s="84"/>
      <c r="V103" s="52">
        <v>13917.867815</v>
      </c>
      <c r="W103" s="52">
        <v>9.6000000000000002E-5</v>
      </c>
      <c r="X103" s="52">
        <v>0</v>
      </c>
      <c r="Y103" s="52">
        <v>2.8451089999999999</v>
      </c>
      <c r="Z103" s="52">
        <v>0</v>
      </c>
      <c r="AA103" s="52"/>
      <c r="AB103" s="79">
        <v>103</v>
      </c>
      <c r="AC1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 s="85"/>
      <c r="AE103" s="51"/>
      <c r="AF103" s="51"/>
      <c r="AG103" s="51"/>
      <c r="AH103" s="51"/>
      <c r="AI103" s="51"/>
      <c r="AJ103" s="51"/>
      <c r="AK103" s="51"/>
      <c r="AL103" s="51"/>
      <c r="AM103" s="51"/>
      <c r="AN103" s="51"/>
      <c r="AO103" s="2"/>
      <c r="AP103" s="3"/>
      <c r="AQ103" s="3"/>
      <c r="AR103" s="3"/>
      <c r="AS103" s="3"/>
    </row>
    <row r="104" spans="1:45" ht="29" customHeight="1" x14ac:dyDescent="0.35">
      <c r="A104" s="14" t="s">
        <v>1704</v>
      </c>
      <c r="C104" s="15" t="s">
        <v>3359</v>
      </c>
      <c r="D104" s="15"/>
      <c r="E104" s="80">
        <v>2.8730793521901932</v>
      </c>
      <c r="F104" s="78"/>
      <c r="G104" s="15"/>
      <c r="H104" s="15"/>
      <c r="I104" s="16"/>
      <c r="J104" s="66"/>
      <c r="K104" s="66"/>
      <c r="L104" s="16"/>
      <c r="M104" s="81"/>
      <c r="N104" s="82">
        <v>2159.85498046875</v>
      </c>
      <c r="O104" s="82">
        <v>5716.9169921875</v>
      </c>
      <c r="P104" s="77"/>
      <c r="Q104" s="83"/>
      <c r="R104" s="83"/>
      <c r="S104" s="51">
        <v>7</v>
      </c>
      <c r="T104" s="84"/>
      <c r="U104" s="84"/>
      <c r="V104" s="52">
        <v>15670.568291</v>
      </c>
      <c r="W104" s="52">
        <v>1.0399999999999999E-4</v>
      </c>
      <c r="X104" s="52">
        <v>0</v>
      </c>
      <c r="Y104" s="52">
        <v>2.4253170000000002</v>
      </c>
      <c r="Z104" s="52">
        <v>0</v>
      </c>
      <c r="AA104" s="52"/>
      <c r="AB104" s="79">
        <v>104</v>
      </c>
      <c r="AC1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 s="85"/>
      <c r="AE104" s="51"/>
      <c r="AF104" s="51"/>
      <c r="AG104" s="51"/>
      <c r="AH104" s="51"/>
      <c r="AI104" s="51"/>
      <c r="AJ104" s="51"/>
      <c r="AK104" s="104" t="s">
        <v>3341</v>
      </c>
      <c r="AL104" s="104" t="s">
        <v>3341</v>
      </c>
      <c r="AM104" s="104" t="s">
        <v>3341</v>
      </c>
      <c r="AN104" s="104" t="s">
        <v>3341</v>
      </c>
      <c r="AO104" s="2"/>
      <c r="AP104" s="3"/>
      <c r="AQ104" s="3"/>
      <c r="AR104" s="3"/>
      <c r="AS104" s="3"/>
    </row>
    <row r="105" spans="1:45" ht="29" customHeight="1" x14ac:dyDescent="0.35">
      <c r="A105" s="14" t="s">
        <v>2592</v>
      </c>
      <c r="C105" s="15" t="s">
        <v>3358</v>
      </c>
      <c r="D105" s="15"/>
      <c r="E105" s="80">
        <v>3.2147166454909106</v>
      </c>
      <c r="F105" s="78"/>
      <c r="G105" s="15"/>
      <c r="H105" s="15"/>
      <c r="I105" s="16"/>
      <c r="J105" s="66"/>
      <c r="K105" s="66"/>
      <c r="L105" s="16"/>
      <c r="M105" s="81"/>
      <c r="N105" s="82">
        <v>727.20013427734375</v>
      </c>
      <c r="O105" s="82">
        <v>5694.77197265625</v>
      </c>
      <c r="P105" s="77"/>
      <c r="Q105" s="83"/>
      <c r="R105" s="83"/>
      <c r="S105" s="51">
        <v>7</v>
      </c>
      <c r="T105" s="84"/>
      <c r="U105" s="84"/>
      <c r="V105" s="52">
        <v>15919.555535</v>
      </c>
      <c r="W105" s="52">
        <v>1.27E-4</v>
      </c>
      <c r="X105" s="52">
        <v>0</v>
      </c>
      <c r="Y105" s="52">
        <v>2.9594179999999999</v>
      </c>
      <c r="Z105" s="52">
        <v>0</v>
      </c>
      <c r="AA105" s="52"/>
      <c r="AB105" s="79">
        <v>105</v>
      </c>
      <c r="AC1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 s="85"/>
      <c r="AE105" s="51"/>
      <c r="AF105" s="51"/>
      <c r="AG105" s="51"/>
      <c r="AH105" s="51"/>
      <c r="AI105" s="51"/>
      <c r="AJ105" s="51"/>
      <c r="AK105" s="104" t="s">
        <v>3341</v>
      </c>
      <c r="AL105" s="104" t="s">
        <v>3341</v>
      </c>
      <c r="AM105" s="104" t="s">
        <v>3341</v>
      </c>
      <c r="AN105" s="104" t="s">
        <v>3341</v>
      </c>
      <c r="AO105" s="2"/>
      <c r="AP105" s="3"/>
      <c r="AQ105" s="3"/>
      <c r="AR105" s="3"/>
      <c r="AS105" s="3"/>
    </row>
    <row r="106" spans="1:45" ht="29" customHeight="1" x14ac:dyDescent="0.35">
      <c r="A106" s="14" t="s">
        <v>314</v>
      </c>
      <c r="C106" s="15" t="s">
        <v>3358</v>
      </c>
      <c r="D106" s="15"/>
      <c r="E106" s="80">
        <v>2.9738931880050283</v>
      </c>
      <c r="F106" s="78"/>
      <c r="G106" s="15"/>
      <c r="H106" s="15"/>
      <c r="I106" s="16"/>
      <c r="J106" s="66"/>
      <c r="K106" s="66"/>
      <c r="L106" s="16"/>
      <c r="M106" s="81"/>
      <c r="N106" s="82">
        <v>871.03863525390625</v>
      </c>
      <c r="O106" s="82">
        <v>3521.6865234375</v>
      </c>
      <c r="P106" s="77"/>
      <c r="Q106" s="83"/>
      <c r="R106" s="83"/>
      <c r="S106" s="51">
        <v>7</v>
      </c>
      <c r="T106" s="84"/>
      <c r="U106" s="84"/>
      <c r="V106" s="52">
        <v>20291.256194000001</v>
      </c>
      <c r="W106" s="52">
        <v>1.2899999999999999E-4</v>
      </c>
      <c r="X106" s="52">
        <v>0</v>
      </c>
      <c r="Y106" s="52">
        <v>2.5829249999999999</v>
      </c>
      <c r="Z106" s="52">
        <v>0</v>
      </c>
      <c r="AA106" s="52"/>
      <c r="AB106" s="79">
        <v>106</v>
      </c>
      <c r="AC1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 s="85"/>
      <c r="AE106" s="51"/>
      <c r="AF106" s="51"/>
      <c r="AG106" s="51"/>
      <c r="AH106" s="51"/>
      <c r="AI106" s="51"/>
      <c r="AJ106" s="51"/>
      <c r="AK106" s="51"/>
      <c r="AL106" s="51"/>
      <c r="AM106" s="51"/>
      <c r="AN106" s="51"/>
      <c r="AO106" s="2"/>
      <c r="AP106" s="3"/>
      <c r="AQ106" s="3"/>
      <c r="AR106" s="3"/>
      <c r="AS106" s="3"/>
    </row>
    <row r="107" spans="1:45" ht="29" customHeight="1" x14ac:dyDescent="0.35">
      <c r="A107" s="14" t="s">
        <v>1248</v>
      </c>
      <c r="C107" s="15" t="s">
        <v>3358</v>
      </c>
      <c r="D107" s="15"/>
      <c r="E107" s="80">
        <v>3.081868536597026</v>
      </c>
      <c r="F107" s="78"/>
      <c r="G107" s="15"/>
      <c r="H107" s="15"/>
      <c r="I107" s="16"/>
      <c r="J107" s="66"/>
      <c r="K107" s="66"/>
      <c r="L107" s="16"/>
      <c r="M107" s="81"/>
      <c r="N107" s="82">
        <v>1049.271728515625</v>
      </c>
      <c r="O107" s="82">
        <v>1336.66845703125</v>
      </c>
      <c r="P107" s="77"/>
      <c r="Q107" s="83"/>
      <c r="R107" s="83"/>
      <c r="S107" s="51">
        <v>7</v>
      </c>
      <c r="T107" s="84"/>
      <c r="U107" s="84"/>
      <c r="V107" s="52">
        <v>23371.973954000001</v>
      </c>
      <c r="W107" s="52">
        <v>1.02E-4</v>
      </c>
      <c r="X107" s="52">
        <v>0</v>
      </c>
      <c r="Y107" s="52">
        <v>2.7517290000000001</v>
      </c>
      <c r="Z107" s="52">
        <v>0</v>
      </c>
      <c r="AA107" s="52"/>
      <c r="AB107" s="79">
        <v>107</v>
      </c>
      <c r="AC1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 s="85"/>
      <c r="AE107" s="51"/>
      <c r="AF107" s="51"/>
      <c r="AG107" s="51"/>
      <c r="AH107" s="51"/>
      <c r="AI107" s="51"/>
      <c r="AJ107" s="51"/>
      <c r="AK107" s="104" t="s">
        <v>3341</v>
      </c>
      <c r="AL107" s="104" t="s">
        <v>3341</v>
      </c>
      <c r="AM107" s="104" t="s">
        <v>3341</v>
      </c>
      <c r="AN107" s="104" t="s">
        <v>3341</v>
      </c>
      <c r="AO107" s="2"/>
      <c r="AP107" s="3"/>
      <c r="AQ107" s="3"/>
      <c r="AR107" s="3"/>
      <c r="AS107" s="3"/>
    </row>
    <row r="108" spans="1:45" ht="29" customHeight="1" x14ac:dyDescent="0.35">
      <c r="A108" s="14" t="s">
        <v>977</v>
      </c>
      <c r="C108" s="15" t="s">
        <v>3359</v>
      </c>
      <c r="D108" s="15"/>
      <c r="E108" s="80">
        <v>2.9008881024569941</v>
      </c>
      <c r="F108" s="78"/>
      <c r="G108" s="15"/>
      <c r="H108" s="15"/>
      <c r="I108" s="16"/>
      <c r="J108" s="66"/>
      <c r="K108" s="66"/>
      <c r="L108" s="16"/>
      <c r="M108" s="81"/>
      <c r="N108" s="82">
        <v>841.0849609375</v>
      </c>
      <c r="O108" s="82">
        <v>548.871826171875</v>
      </c>
      <c r="P108" s="77"/>
      <c r="Q108" s="83"/>
      <c r="R108" s="83"/>
      <c r="S108" s="51">
        <v>7</v>
      </c>
      <c r="T108" s="84"/>
      <c r="U108" s="84"/>
      <c r="V108" s="52">
        <v>24907.348993</v>
      </c>
      <c r="W108" s="52">
        <v>1.06E-4</v>
      </c>
      <c r="X108" s="52">
        <v>0</v>
      </c>
      <c r="Y108" s="52">
        <v>2.4687920000000001</v>
      </c>
      <c r="Z108" s="52">
        <v>0</v>
      </c>
      <c r="AA108" s="52"/>
      <c r="AB108" s="79">
        <v>108</v>
      </c>
      <c r="AC1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 s="85"/>
      <c r="AE108" s="51"/>
      <c r="AF108" s="51"/>
      <c r="AG108" s="51"/>
      <c r="AH108" s="51"/>
      <c r="AI108" s="51"/>
      <c r="AJ108" s="51"/>
      <c r="AK108" s="51"/>
      <c r="AL108" s="51"/>
      <c r="AM108" s="51"/>
      <c r="AN108" s="51"/>
      <c r="AO108" s="2"/>
      <c r="AP108" s="3"/>
      <c r="AQ108" s="3"/>
      <c r="AR108" s="3"/>
      <c r="AS108" s="3"/>
    </row>
    <row r="109" spans="1:45" ht="29" customHeight="1" x14ac:dyDescent="0.35">
      <c r="A109" s="14" t="s">
        <v>602</v>
      </c>
      <c r="C109" s="15" t="s">
        <v>3359</v>
      </c>
      <c r="D109" s="15"/>
      <c r="E109" s="80">
        <v>2.924026773696816</v>
      </c>
      <c r="F109" s="78"/>
      <c r="G109" s="15"/>
      <c r="H109" s="15"/>
      <c r="I109" s="16"/>
      <c r="J109" s="66"/>
      <c r="K109" s="66"/>
      <c r="L109" s="16"/>
      <c r="M109" s="81"/>
      <c r="N109" s="82">
        <v>6912.84130859375</v>
      </c>
      <c r="O109" s="82">
        <v>9382.7197265625</v>
      </c>
      <c r="P109" s="77"/>
      <c r="Q109" s="83"/>
      <c r="R109" s="83"/>
      <c r="S109" s="51">
        <v>7</v>
      </c>
      <c r="T109" s="84"/>
      <c r="U109" s="84"/>
      <c r="V109" s="52">
        <v>28552.381539000002</v>
      </c>
      <c r="W109" s="52">
        <v>1.2799999999999999E-4</v>
      </c>
      <c r="X109" s="52">
        <v>0</v>
      </c>
      <c r="Y109" s="52">
        <v>2.504966</v>
      </c>
      <c r="Z109" s="52">
        <v>0</v>
      </c>
      <c r="AA109" s="52"/>
      <c r="AB109" s="79">
        <v>109</v>
      </c>
      <c r="AC1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 s="85"/>
      <c r="AE109" s="51"/>
      <c r="AF109" s="51"/>
      <c r="AG109" s="51"/>
      <c r="AH109" s="51"/>
      <c r="AI109" s="51"/>
      <c r="AJ109" s="51"/>
      <c r="AK109" s="104" t="s">
        <v>3341</v>
      </c>
      <c r="AL109" s="104" t="s">
        <v>3341</v>
      </c>
      <c r="AM109" s="104" t="s">
        <v>3341</v>
      </c>
      <c r="AN109" s="104" t="s">
        <v>3341</v>
      </c>
      <c r="AO109" s="2"/>
      <c r="AP109" s="3"/>
      <c r="AQ109" s="3"/>
      <c r="AR109" s="3"/>
      <c r="AS109" s="3"/>
    </row>
    <row r="110" spans="1:45" ht="29" customHeight="1" x14ac:dyDescent="0.35">
      <c r="A110" s="14" t="s">
        <v>641</v>
      </c>
      <c r="C110" s="15" t="s">
        <v>3359</v>
      </c>
      <c r="D110" s="15"/>
      <c r="E110" s="80">
        <v>2.7410794181750608</v>
      </c>
      <c r="F110" s="78"/>
      <c r="G110" s="15"/>
      <c r="H110" s="15"/>
      <c r="I110" s="16"/>
      <c r="J110" s="66"/>
      <c r="K110" s="66"/>
      <c r="L110" s="16"/>
      <c r="M110" s="81"/>
      <c r="N110" s="82">
        <v>3452.842529296875</v>
      </c>
      <c r="O110" s="82">
        <v>509.83709716796875</v>
      </c>
      <c r="P110" s="77"/>
      <c r="Q110" s="83"/>
      <c r="R110" s="83"/>
      <c r="S110" s="51">
        <v>7</v>
      </c>
      <c r="T110" s="84"/>
      <c r="U110" s="84"/>
      <c r="V110" s="52">
        <v>45000.684974999996</v>
      </c>
      <c r="W110" s="52">
        <v>1.2799999999999999E-4</v>
      </c>
      <c r="X110" s="52">
        <v>0</v>
      </c>
      <c r="Y110" s="52">
        <v>2.2189540000000001</v>
      </c>
      <c r="Z110" s="52">
        <v>0</v>
      </c>
      <c r="AA110" s="52"/>
      <c r="AB110" s="79">
        <v>110</v>
      </c>
      <c r="AC1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 s="85"/>
      <c r="AE110" s="51"/>
      <c r="AF110" s="51"/>
      <c r="AG110" s="51"/>
      <c r="AH110" s="51"/>
      <c r="AI110" s="51"/>
      <c r="AJ110" s="51"/>
      <c r="AK110" s="51"/>
      <c r="AL110" s="51"/>
      <c r="AM110" s="51"/>
      <c r="AN110" s="51"/>
      <c r="AO110" s="2"/>
      <c r="AP110" s="3"/>
      <c r="AQ110" s="3"/>
      <c r="AR110" s="3"/>
      <c r="AS110" s="3"/>
    </row>
    <row r="111" spans="1:45" ht="29" customHeight="1" x14ac:dyDescent="0.35">
      <c r="A111" s="14" t="s">
        <v>1762</v>
      </c>
      <c r="C111" s="15" t="s">
        <v>3358</v>
      </c>
      <c r="D111" s="15"/>
      <c r="E111" s="80">
        <v>3.4308406876161888</v>
      </c>
      <c r="F111" s="78"/>
      <c r="G111" s="15"/>
      <c r="H111" s="15"/>
      <c r="I111" s="16"/>
      <c r="J111" s="66"/>
      <c r="K111" s="66"/>
      <c r="L111" s="16"/>
      <c r="M111" s="81"/>
      <c r="N111" s="82">
        <v>6331.75830078125</v>
      </c>
      <c r="O111" s="82">
        <v>7295.6875</v>
      </c>
      <c r="P111" s="77"/>
      <c r="Q111" s="83"/>
      <c r="R111" s="83"/>
      <c r="S111" s="51">
        <v>6</v>
      </c>
      <c r="T111" s="84"/>
      <c r="U111" s="84"/>
      <c r="V111" s="52">
        <v>15</v>
      </c>
      <c r="W111" s="52">
        <v>0.16666700000000001</v>
      </c>
      <c r="X111" s="52">
        <v>0</v>
      </c>
      <c r="Y111" s="52">
        <v>3.2972969999999999</v>
      </c>
      <c r="Z111" s="52">
        <v>0</v>
      </c>
      <c r="AA111" s="52"/>
      <c r="AB111" s="79">
        <v>111</v>
      </c>
      <c r="AC1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 s="85"/>
      <c r="AE111" s="51"/>
      <c r="AF111" s="51"/>
      <c r="AG111" s="51"/>
      <c r="AH111" s="51"/>
      <c r="AI111" s="51"/>
      <c r="AJ111" s="51"/>
      <c r="AK111" s="104" t="s">
        <v>3341</v>
      </c>
      <c r="AL111" s="104" t="s">
        <v>3341</v>
      </c>
      <c r="AM111" s="104" t="s">
        <v>3341</v>
      </c>
      <c r="AN111" s="104" t="s">
        <v>3341</v>
      </c>
      <c r="AO111" s="2"/>
      <c r="AP111" s="3"/>
      <c r="AQ111" s="3"/>
      <c r="AR111" s="3"/>
      <c r="AS111" s="3"/>
    </row>
    <row r="112" spans="1:45" ht="29" customHeight="1" x14ac:dyDescent="0.35">
      <c r="A112" s="14" t="s">
        <v>2352</v>
      </c>
      <c r="C112" s="15" t="s">
        <v>3358</v>
      </c>
      <c r="D112" s="15"/>
      <c r="E112" s="80">
        <v>3.4308406876161888</v>
      </c>
      <c r="F112" s="78"/>
      <c r="G112" s="15"/>
      <c r="H112" s="15"/>
      <c r="I112" s="16"/>
      <c r="J112" s="66"/>
      <c r="K112" s="66"/>
      <c r="L112" s="16"/>
      <c r="M112" s="81"/>
      <c r="N112" s="82">
        <v>6717.78369140625</v>
      </c>
      <c r="O112" s="82">
        <v>7295.6875</v>
      </c>
      <c r="P112" s="77"/>
      <c r="Q112" s="83"/>
      <c r="R112" s="83"/>
      <c r="S112" s="51">
        <v>6</v>
      </c>
      <c r="T112" s="84"/>
      <c r="U112" s="84"/>
      <c r="V112" s="52">
        <v>15</v>
      </c>
      <c r="W112" s="52">
        <v>0.16666700000000001</v>
      </c>
      <c r="X112" s="52">
        <v>0</v>
      </c>
      <c r="Y112" s="52">
        <v>3.2972969999999999</v>
      </c>
      <c r="Z112" s="52">
        <v>0</v>
      </c>
      <c r="AA112" s="52"/>
      <c r="AB112" s="79">
        <v>112</v>
      </c>
      <c r="AC1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 s="85"/>
      <c r="AE112" s="51"/>
      <c r="AF112" s="51"/>
      <c r="AG112" s="51"/>
      <c r="AH112" s="51"/>
      <c r="AI112" s="51"/>
      <c r="AJ112" s="51"/>
      <c r="AK112" s="104" t="s">
        <v>3341</v>
      </c>
      <c r="AL112" s="104" t="s">
        <v>3341</v>
      </c>
      <c r="AM112" s="104" t="s">
        <v>3341</v>
      </c>
      <c r="AN112" s="104" t="s">
        <v>3341</v>
      </c>
      <c r="AO112" s="2"/>
      <c r="AP112" s="3"/>
      <c r="AQ112" s="3"/>
      <c r="AR112" s="3"/>
      <c r="AS112" s="3"/>
    </row>
    <row r="113" spans="1:45" ht="29" customHeight="1" x14ac:dyDescent="0.35">
      <c r="A113" s="14" t="s">
        <v>2899</v>
      </c>
      <c r="C113" s="15" t="s">
        <v>3358</v>
      </c>
      <c r="D113" s="15"/>
      <c r="E113" s="80">
        <v>3.4308406876161888</v>
      </c>
      <c r="F113" s="78"/>
      <c r="G113" s="15"/>
      <c r="H113" s="15"/>
      <c r="I113" s="16"/>
      <c r="J113" s="66"/>
      <c r="K113" s="66"/>
      <c r="L113" s="16"/>
      <c r="M113" s="81"/>
      <c r="N113" s="82">
        <v>7103.80908203125</v>
      </c>
      <c r="O113" s="82">
        <v>7295.6875</v>
      </c>
      <c r="P113" s="77"/>
      <c r="Q113" s="83"/>
      <c r="R113" s="83"/>
      <c r="S113" s="51">
        <v>6</v>
      </c>
      <c r="T113" s="84"/>
      <c r="U113" s="84"/>
      <c r="V113" s="52">
        <v>15</v>
      </c>
      <c r="W113" s="52">
        <v>0.16666700000000001</v>
      </c>
      <c r="X113" s="52">
        <v>0</v>
      </c>
      <c r="Y113" s="52">
        <v>3.2972969999999999</v>
      </c>
      <c r="Z113" s="52">
        <v>0</v>
      </c>
      <c r="AA113" s="52"/>
      <c r="AB113" s="79">
        <v>113</v>
      </c>
      <c r="AC1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 s="85"/>
      <c r="AE113" s="51"/>
      <c r="AF113" s="51"/>
      <c r="AG113" s="51"/>
      <c r="AH113" s="51"/>
      <c r="AI113" s="51"/>
      <c r="AJ113" s="51"/>
      <c r="AK113" s="104" t="s">
        <v>3341</v>
      </c>
      <c r="AL113" s="104" t="s">
        <v>3341</v>
      </c>
      <c r="AM113" s="104" t="s">
        <v>3341</v>
      </c>
      <c r="AN113" s="104" t="s">
        <v>3341</v>
      </c>
      <c r="AO113" s="2"/>
      <c r="AP113" s="3"/>
      <c r="AQ113" s="3"/>
      <c r="AR113" s="3"/>
      <c r="AS113" s="3"/>
    </row>
    <row r="114" spans="1:45" ht="29" customHeight="1" x14ac:dyDescent="0.35">
      <c r="A114" s="14" t="s">
        <v>2198</v>
      </c>
      <c r="C114" s="15" t="s">
        <v>3358</v>
      </c>
      <c r="D114" s="15"/>
      <c r="E114" s="80">
        <v>3.3695213538478943</v>
      </c>
      <c r="F114" s="78"/>
      <c r="G114" s="15"/>
      <c r="H114" s="15"/>
      <c r="I114" s="16"/>
      <c r="J114" s="66"/>
      <c r="K114" s="66"/>
      <c r="L114" s="16"/>
      <c r="M114" s="81"/>
      <c r="N114" s="82">
        <v>5918.357421875</v>
      </c>
      <c r="O114" s="82">
        <v>7352.37548828125</v>
      </c>
      <c r="P114" s="77"/>
      <c r="Q114" s="83"/>
      <c r="R114" s="83"/>
      <c r="S114" s="51">
        <v>6</v>
      </c>
      <c r="T114" s="84"/>
      <c r="U114" s="84"/>
      <c r="V114" s="52">
        <v>20</v>
      </c>
      <c r="W114" s="52">
        <v>0.125</v>
      </c>
      <c r="X114" s="52">
        <v>0</v>
      </c>
      <c r="Y114" s="52">
        <v>3.2014330000000002</v>
      </c>
      <c r="Z114" s="52">
        <v>0</v>
      </c>
      <c r="AA114" s="52"/>
      <c r="AB114" s="79">
        <v>114</v>
      </c>
      <c r="AC1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 s="85"/>
      <c r="AE114" s="51"/>
      <c r="AF114" s="51"/>
      <c r="AG114" s="51"/>
      <c r="AH114" s="51"/>
      <c r="AI114" s="51"/>
      <c r="AJ114" s="51"/>
      <c r="AK114" s="104" t="s">
        <v>3341</v>
      </c>
      <c r="AL114" s="104" t="s">
        <v>3341</v>
      </c>
      <c r="AM114" s="104" t="s">
        <v>3341</v>
      </c>
      <c r="AN114" s="104" t="s">
        <v>3341</v>
      </c>
      <c r="AO114" s="2"/>
      <c r="AP114" s="3"/>
      <c r="AQ114" s="3"/>
      <c r="AR114" s="3"/>
      <c r="AS114" s="3"/>
    </row>
    <row r="115" spans="1:45" ht="29" customHeight="1" x14ac:dyDescent="0.35">
      <c r="A115" s="14" t="s">
        <v>749</v>
      </c>
      <c r="C115" s="15" t="s">
        <v>3358</v>
      </c>
      <c r="D115" s="15"/>
      <c r="E115" s="80">
        <v>3.317929165917604</v>
      </c>
      <c r="F115" s="78"/>
      <c r="G115" s="15"/>
      <c r="H115" s="15"/>
      <c r="I115" s="16"/>
      <c r="J115" s="66"/>
      <c r="K115" s="66"/>
      <c r="L115" s="16"/>
      <c r="M115" s="81"/>
      <c r="N115" s="82">
        <v>5511.48193359375</v>
      </c>
      <c r="O115" s="82">
        <v>4713.9326171875</v>
      </c>
      <c r="P115" s="77"/>
      <c r="Q115" s="83"/>
      <c r="R115" s="83"/>
      <c r="S115" s="51">
        <v>6</v>
      </c>
      <c r="T115" s="84"/>
      <c r="U115" s="84"/>
      <c r="V115" s="52">
        <v>26</v>
      </c>
      <c r="W115" s="52">
        <v>0.1</v>
      </c>
      <c r="X115" s="52">
        <v>0</v>
      </c>
      <c r="Y115" s="52">
        <v>3.1207760000000002</v>
      </c>
      <c r="Z115" s="52">
        <v>0</v>
      </c>
      <c r="AA115" s="52"/>
      <c r="AB115" s="79">
        <v>115</v>
      </c>
      <c r="AC1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 s="85"/>
      <c r="AE115" s="51"/>
      <c r="AF115" s="51"/>
      <c r="AG115" s="51"/>
      <c r="AH115" s="51"/>
      <c r="AI115" s="51"/>
      <c r="AJ115" s="51"/>
      <c r="AK115" s="51"/>
      <c r="AL115" s="51"/>
      <c r="AM115" s="51"/>
      <c r="AN115" s="51"/>
      <c r="AO115" s="2"/>
      <c r="AP115" s="3"/>
      <c r="AQ115" s="3"/>
      <c r="AR115" s="3"/>
      <c r="AS115" s="3"/>
    </row>
    <row r="116" spans="1:45" ht="29" customHeight="1" x14ac:dyDescent="0.35">
      <c r="A116" s="14" t="s">
        <v>196</v>
      </c>
      <c r="C116" s="15" t="s">
        <v>3359</v>
      </c>
      <c r="D116" s="15"/>
      <c r="E116" s="80">
        <v>2.5645087258254673</v>
      </c>
      <c r="F116" s="78"/>
      <c r="G116" s="15"/>
      <c r="H116" s="15"/>
      <c r="I116" s="16"/>
      <c r="J116" s="66"/>
      <c r="K116" s="66"/>
      <c r="L116" s="16"/>
      <c r="M116" s="81"/>
      <c r="N116" s="82">
        <v>744.93743896484375</v>
      </c>
      <c r="O116" s="82">
        <v>8470.4609375</v>
      </c>
      <c r="P116" s="77"/>
      <c r="Q116" s="83"/>
      <c r="R116" s="83"/>
      <c r="S116" s="51">
        <v>6</v>
      </c>
      <c r="T116" s="84"/>
      <c r="U116" s="84"/>
      <c r="V116" s="52">
        <v>5590.0237360000001</v>
      </c>
      <c r="W116" s="52">
        <v>1.13E-4</v>
      </c>
      <c r="X116" s="52">
        <v>0</v>
      </c>
      <c r="Y116" s="52">
        <v>1.9429110000000001</v>
      </c>
      <c r="Z116" s="52">
        <v>0</v>
      </c>
      <c r="AA116" s="52"/>
      <c r="AB116" s="79">
        <v>116</v>
      </c>
      <c r="AC1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 s="85"/>
      <c r="AE116" s="51"/>
      <c r="AF116" s="51"/>
      <c r="AG116" s="51"/>
      <c r="AH116" s="51"/>
      <c r="AI116" s="51"/>
      <c r="AJ116" s="51"/>
      <c r="AK116" s="104" t="s">
        <v>3341</v>
      </c>
      <c r="AL116" s="104" t="s">
        <v>3341</v>
      </c>
      <c r="AM116" s="104" t="s">
        <v>3341</v>
      </c>
      <c r="AN116" s="104" t="s">
        <v>3341</v>
      </c>
      <c r="AO116" s="2"/>
      <c r="AP116" s="3"/>
      <c r="AQ116" s="3"/>
      <c r="AR116" s="3"/>
      <c r="AS116" s="3"/>
    </row>
    <row r="117" spans="1:45" ht="29" customHeight="1" x14ac:dyDescent="0.35">
      <c r="A117" s="14" t="s">
        <v>317</v>
      </c>
      <c r="C117" s="15" t="s">
        <v>3359</v>
      </c>
      <c r="D117" s="15"/>
      <c r="E117" s="80">
        <v>2.8761854888502407</v>
      </c>
      <c r="F117" s="78"/>
      <c r="G117" s="15"/>
      <c r="H117" s="15"/>
      <c r="I117" s="16"/>
      <c r="J117" s="66"/>
      <c r="K117" s="66"/>
      <c r="L117" s="16"/>
      <c r="M117" s="81"/>
      <c r="N117" s="82">
        <v>2024.8067626953125</v>
      </c>
      <c r="O117" s="82">
        <v>3985.6279296875</v>
      </c>
      <c r="P117" s="77"/>
      <c r="Q117" s="83"/>
      <c r="R117" s="83"/>
      <c r="S117" s="51">
        <v>6</v>
      </c>
      <c r="T117" s="84"/>
      <c r="U117" s="84"/>
      <c r="V117" s="52">
        <v>6770.778937</v>
      </c>
      <c r="W117" s="52">
        <v>9.2E-5</v>
      </c>
      <c r="X117" s="52">
        <v>0</v>
      </c>
      <c r="Y117" s="52">
        <v>2.4301729999999999</v>
      </c>
      <c r="Z117" s="52">
        <v>0</v>
      </c>
      <c r="AA117" s="52"/>
      <c r="AB117" s="79">
        <v>117</v>
      </c>
      <c r="AC1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 s="85"/>
      <c r="AE117" s="51"/>
      <c r="AF117" s="51"/>
      <c r="AG117" s="51"/>
      <c r="AH117" s="51"/>
      <c r="AI117" s="51"/>
      <c r="AJ117" s="51"/>
      <c r="AK117" s="104" t="s">
        <v>3341</v>
      </c>
      <c r="AL117" s="104" t="s">
        <v>3341</v>
      </c>
      <c r="AM117" s="104" t="s">
        <v>3341</v>
      </c>
      <c r="AN117" s="104" t="s">
        <v>3341</v>
      </c>
      <c r="AO117" s="2"/>
      <c r="AP117" s="3"/>
      <c r="AQ117" s="3"/>
      <c r="AR117" s="3"/>
      <c r="AS117" s="3"/>
    </row>
    <row r="118" spans="1:45" ht="29" customHeight="1" x14ac:dyDescent="0.35">
      <c r="A118" s="14" t="s">
        <v>468</v>
      </c>
      <c r="C118" s="15" t="s">
        <v>3358</v>
      </c>
      <c r="D118" s="15"/>
      <c r="E118" s="80">
        <v>3.0346464322049247</v>
      </c>
      <c r="F118" s="78"/>
      <c r="G118" s="15"/>
      <c r="H118" s="15"/>
      <c r="I118" s="16"/>
      <c r="J118" s="66"/>
      <c r="K118" s="66"/>
      <c r="L118" s="16"/>
      <c r="M118" s="81"/>
      <c r="N118" s="82">
        <v>6872.31787109375</v>
      </c>
      <c r="O118" s="82">
        <v>8616.3740234375</v>
      </c>
      <c r="P118" s="77"/>
      <c r="Q118" s="83"/>
      <c r="R118" s="83"/>
      <c r="S118" s="51">
        <v>6</v>
      </c>
      <c r="T118" s="84"/>
      <c r="U118" s="84"/>
      <c r="V118" s="52">
        <v>7092.5</v>
      </c>
      <c r="W118" s="52">
        <v>8.2999999999999998E-5</v>
      </c>
      <c r="X118" s="52">
        <v>0</v>
      </c>
      <c r="Y118" s="52">
        <v>2.6779039999999998</v>
      </c>
      <c r="Z118" s="52">
        <v>0</v>
      </c>
      <c r="AA118" s="52"/>
      <c r="AB118" s="79">
        <v>118</v>
      </c>
      <c r="AC1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 s="85"/>
      <c r="AE118" s="51"/>
      <c r="AF118" s="51"/>
      <c r="AG118" s="51"/>
      <c r="AH118" s="51"/>
      <c r="AI118" s="51"/>
      <c r="AJ118" s="51"/>
      <c r="AK118" s="104" t="s">
        <v>3341</v>
      </c>
      <c r="AL118" s="104" t="s">
        <v>3341</v>
      </c>
      <c r="AM118" s="104" t="s">
        <v>3341</v>
      </c>
      <c r="AN118" s="104" t="s">
        <v>3341</v>
      </c>
      <c r="AO118" s="2"/>
      <c r="AP118" s="3"/>
      <c r="AQ118" s="3"/>
      <c r="AR118" s="3"/>
      <c r="AS118" s="3"/>
    </row>
    <row r="119" spans="1:45" ht="29" customHeight="1" x14ac:dyDescent="0.35">
      <c r="A119" s="14" t="s">
        <v>430</v>
      </c>
      <c r="C119" s="15" t="s">
        <v>3359</v>
      </c>
      <c r="D119" s="15"/>
      <c r="E119" s="80">
        <v>2.6758959634093706</v>
      </c>
      <c r="F119" s="78"/>
      <c r="G119" s="15"/>
      <c r="H119" s="15"/>
      <c r="I119" s="16"/>
      <c r="J119" s="66"/>
      <c r="K119" s="66"/>
      <c r="L119" s="16"/>
      <c r="M119" s="81"/>
      <c r="N119" s="82">
        <v>971.065185546875</v>
      </c>
      <c r="O119" s="82">
        <v>6656.13232421875</v>
      </c>
      <c r="P119" s="77"/>
      <c r="Q119" s="83"/>
      <c r="R119" s="83"/>
      <c r="S119" s="51">
        <v>6</v>
      </c>
      <c r="T119" s="84"/>
      <c r="U119" s="84"/>
      <c r="V119" s="52">
        <v>7328.5599910000001</v>
      </c>
      <c r="W119" s="52">
        <v>1.15E-4</v>
      </c>
      <c r="X119" s="52">
        <v>0</v>
      </c>
      <c r="Y119" s="52">
        <v>2.1170490000000002</v>
      </c>
      <c r="Z119" s="52">
        <v>0</v>
      </c>
      <c r="AA119" s="52"/>
      <c r="AB119" s="79">
        <v>119</v>
      </c>
      <c r="AC1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 s="85"/>
      <c r="AE119" s="51"/>
      <c r="AF119" s="51"/>
      <c r="AG119" s="51"/>
      <c r="AH119" s="51"/>
      <c r="AI119" s="51"/>
      <c r="AJ119" s="51"/>
      <c r="AK119" s="51"/>
      <c r="AL119" s="51"/>
      <c r="AM119" s="51"/>
      <c r="AN119" s="51"/>
      <c r="AO119" s="2"/>
      <c r="AP119" s="3"/>
      <c r="AQ119" s="3"/>
      <c r="AR119" s="3"/>
      <c r="AS119" s="3"/>
    </row>
    <row r="120" spans="1:45" ht="29" customHeight="1" x14ac:dyDescent="0.35">
      <c r="A120" s="14" t="s">
        <v>304</v>
      </c>
      <c r="C120" s="15" t="s">
        <v>3358</v>
      </c>
      <c r="D120" s="15"/>
      <c r="E120" s="80">
        <v>3.2212768879920333</v>
      </c>
      <c r="F120" s="78"/>
      <c r="G120" s="15"/>
      <c r="H120" s="15"/>
      <c r="I120" s="16"/>
      <c r="J120" s="66"/>
      <c r="K120" s="66"/>
      <c r="L120" s="16"/>
      <c r="M120" s="81"/>
      <c r="N120" s="82">
        <v>2481.677490234375</v>
      </c>
      <c r="O120" s="82">
        <v>2123.605224609375</v>
      </c>
      <c r="P120" s="77"/>
      <c r="Q120" s="83"/>
      <c r="R120" s="83"/>
      <c r="S120" s="51">
        <v>6</v>
      </c>
      <c r="T120" s="84"/>
      <c r="U120" s="84"/>
      <c r="V120" s="52">
        <v>7880</v>
      </c>
      <c r="W120" s="52">
        <v>7.3999999999999996E-5</v>
      </c>
      <c r="X120" s="52">
        <v>0</v>
      </c>
      <c r="Y120" s="52">
        <v>2.9696739999999999</v>
      </c>
      <c r="Z120" s="52">
        <v>0</v>
      </c>
      <c r="AA120" s="52"/>
      <c r="AB120" s="79">
        <v>120</v>
      </c>
      <c r="AC1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 s="85"/>
      <c r="AE120" s="51"/>
      <c r="AF120" s="51"/>
      <c r="AG120" s="51"/>
      <c r="AH120" s="51"/>
      <c r="AI120" s="51"/>
      <c r="AJ120" s="51"/>
      <c r="AK120" s="51"/>
      <c r="AL120" s="51"/>
      <c r="AM120" s="51"/>
      <c r="AN120" s="51"/>
      <c r="AO120" s="2"/>
      <c r="AP120" s="3"/>
      <c r="AQ120" s="3"/>
      <c r="AR120" s="3"/>
      <c r="AS120" s="3"/>
    </row>
    <row r="121" spans="1:45" ht="29" customHeight="1" x14ac:dyDescent="0.35">
      <c r="A121" s="14" t="s">
        <v>2224</v>
      </c>
      <c r="C121" s="15" t="s">
        <v>3358</v>
      </c>
      <c r="D121" s="15"/>
      <c r="E121" s="80">
        <v>3.2210907500661534</v>
      </c>
      <c r="F121" s="78"/>
      <c r="G121" s="15"/>
      <c r="H121" s="15"/>
      <c r="I121" s="16"/>
      <c r="J121" s="66"/>
      <c r="K121" s="66"/>
      <c r="L121" s="16"/>
      <c r="M121" s="81"/>
      <c r="N121" s="82">
        <v>1796.9964599609375</v>
      </c>
      <c r="O121" s="82">
        <v>5979.50439453125</v>
      </c>
      <c r="P121" s="77"/>
      <c r="Q121" s="83"/>
      <c r="R121" s="83"/>
      <c r="S121" s="51">
        <v>6</v>
      </c>
      <c r="T121" s="84"/>
      <c r="U121" s="84"/>
      <c r="V121" s="52">
        <v>7880</v>
      </c>
      <c r="W121" s="52">
        <v>7.6000000000000004E-5</v>
      </c>
      <c r="X121" s="52">
        <v>0</v>
      </c>
      <c r="Y121" s="52">
        <v>2.9693830000000001</v>
      </c>
      <c r="Z121" s="52">
        <v>0</v>
      </c>
      <c r="AA121" s="52"/>
      <c r="AB121" s="79">
        <v>121</v>
      </c>
      <c r="AC1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 s="85"/>
      <c r="AE121" s="51"/>
      <c r="AF121" s="51"/>
      <c r="AG121" s="51"/>
      <c r="AH121" s="51"/>
      <c r="AI121" s="51"/>
      <c r="AJ121" s="51"/>
      <c r="AK121" s="104" t="s">
        <v>3341</v>
      </c>
      <c r="AL121" s="104" t="s">
        <v>3341</v>
      </c>
      <c r="AM121" s="104" t="s">
        <v>3341</v>
      </c>
      <c r="AN121" s="104" t="s">
        <v>3341</v>
      </c>
      <c r="AO121" s="2"/>
      <c r="AP121" s="3"/>
      <c r="AQ121" s="3"/>
      <c r="AR121" s="3"/>
      <c r="AS121" s="3"/>
    </row>
    <row r="122" spans="1:45" ht="29" customHeight="1" x14ac:dyDescent="0.35">
      <c r="A122" s="14" t="s">
        <v>836</v>
      </c>
      <c r="C122" s="15" t="s">
        <v>3358</v>
      </c>
      <c r="D122" s="15"/>
      <c r="E122" s="80">
        <v>3.196710519671234</v>
      </c>
      <c r="F122" s="78"/>
      <c r="G122" s="15"/>
      <c r="H122" s="15"/>
      <c r="I122" s="16"/>
      <c r="J122" s="66"/>
      <c r="K122" s="66"/>
      <c r="L122" s="16"/>
      <c r="M122" s="81"/>
      <c r="N122" s="82">
        <v>4853.53564453125</v>
      </c>
      <c r="O122" s="82">
        <v>1721.409423828125</v>
      </c>
      <c r="P122" s="77"/>
      <c r="Q122" s="83"/>
      <c r="R122" s="83"/>
      <c r="S122" s="51">
        <v>6</v>
      </c>
      <c r="T122" s="84"/>
      <c r="U122" s="84"/>
      <c r="V122" s="52">
        <v>7880</v>
      </c>
      <c r="W122" s="52">
        <v>9.1000000000000003E-5</v>
      </c>
      <c r="X122" s="52">
        <v>0</v>
      </c>
      <c r="Y122" s="52">
        <v>2.9312680000000002</v>
      </c>
      <c r="Z122" s="52">
        <v>0</v>
      </c>
      <c r="AA122" s="52"/>
      <c r="AB122" s="79">
        <v>122</v>
      </c>
      <c r="AC1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 s="85"/>
      <c r="AE122" s="51"/>
      <c r="AF122" s="51"/>
      <c r="AG122" s="51"/>
      <c r="AH122" s="51"/>
      <c r="AI122" s="51"/>
      <c r="AJ122" s="51"/>
      <c r="AK122" s="104" t="s">
        <v>3341</v>
      </c>
      <c r="AL122" s="104" t="s">
        <v>3341</v>
      </c>
      <c r="AM122" s="104" t="s">
        <v>3341</v>
      </c>
      <c r="AN122" s="104" t="s">
        <v>3341</v>
      </c>
      <c r="AO122" s="2"/>
      <c r="AP122" s="3"/>
      <c r="AQ122" s="3"/>
      <c r="AR122" s="3"/>
      <c r="AS122" s="3"/>
    </row>
    <row r="123" spans="1:45" ht="29" customHeight="1" x14ac:dyDescent="0.35">
      <c r="A123" s="14" t="s">
        <v>451</v>
      </c>
      <c r="C123" s="15" t="s">
        <v>3358</v>
      </c>
      <c r="D123" s="15"/>
      <c r="E123" s="80">
        <v>3.1821674547818497</v>
      </c>
      <c r="F123" s="78"/>
      <c r="G123" s="15"/>
      <c r="H123" s="15"/>
      <c r="I123" s="16"/>
      <c r="J123" s="66"/>
      <c r="K123" s="66"/>
      <c r="L123" s="16"/>
      <c r="M123" s="81"/>
      <c r="N123" s="82">
        <v>4994.03369140625</v>
      </c>
      <c r="O123" s="82">
        <v>4635.66650390625</v>
      </c>
      <c r="P123" s="77"/>
      <c r="Q123" s="83"/>
      <c r="R123" s="83"/>
      <c r="S123" s="51">
        <v>6</v>
      </c>
      <c r="T123" s="84"/>
      <c r="U123" s="84"/>
      <c r="V123" s="52">
        <v>7880</v>
      </c>
      <c r="W123" s="52">
        <v>6.0999999999999999E-5</v>
      </c>
      <c r="X123" s="52">
        <v>0</v>
      </c>
      <c r="Y123" s="52">
        <v>2.9085320000000001</v>
      </c>
      <c r="Z123" s="52">
        <v>0</v>
      </c>
      <c r="AA123" s="52"/>
      <c r="AB123" s="79">
        <v>123</v>
      </c>
      <c r="AC1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 s="85"/>
      <c r="AE123" s="51"/>
      <c r="AF123" s="51"/>
      <c r="AG123" s="51"/>
      <c r="AH123" s="51"/>
      <c r="AI123" s="51"/>
      <c r="AJ123" s="51"/>
      <c r="AK123" s="104" t="s">
        <v>3341</v>
      </c>
      <c r="AL123" s="104" t="s">
        <v>3341</v>
      </c>
      <c r="AM123" s="104" t="s">
        <v>3341</v>
      </c>
      <c r="AN123" s="104" t="s">
        <v>3341</v>
      </c>
      <c r="AO123" s="2"/>
      <c r="AP123" s="3"/>
      <c r="AQ123" s="3"/>
      <c r="AR123" s="3"/>
      <c r="AS123" s="3"/>
    </row>
    <row r="124" spans="1:45" ht="29" customHeight="1" x14ac:dyDescent="0.35">
      <c r="A124" s="14" t="s">
        <v>183</v>
      </c>
      <c r="C124" s="15" t="s">
        <v>3358</v>
      </c>
      <c r="D124" s="15"/>
      <c r="E124" s="80">
        <v>3.0533823977958363</v>
      </c>
      <c r="F124" s="78"/>
      <c r="G124" s="15"/>
      <c r="H124" s="15"/>
      <c r="I124" s="16"/>
      <c r="J124" s="66"/>
      <c r="K124" s="66"/>
      <c r="L124" s="16"/>
      <c r="M124" s="81"/>
      <c r="N124" s="82">
        <v>8125.4443359375</v>
      </c>
      <c r="O124" s="82">
        <v>8953.427734375</v>
      </c>
      <c r="P124" s="77"/>
      <c r="Q124" s="83"/>
      <c r="R124" s="83"/>
      <c r="S124" s="51">
        <v>6</v>
      </c>
      <c r="T124" s="84"/>
      <c r="U124" s="84"/>
      <c r="V124" s="52">
        <v>7880</v>
      </c>
      <c r="W124" s="52">
        <v>9.3999999999999994E-5</v>
      </c>
      <c r="X124" s="52">
        <v>0</v>
      </c>
      <c r="Y124" s="52">
        <v>2.707195</v>
      </c>
      <c r="Z124" s="52">
        <v>0</v>
      </c>
      <c r="AA124" s="52"/>
      <c r="AB124" s="79">
        <v>124</v>
      </c>
      <c r="AC1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 s="85"/>
      <c r="AE124" s="51"/>
      <c r="AF124" s="51"/>
      <c r="AG124" s="51"/>
      <c r="AH124" s="51"/>
      <c r="AI124" s="51"/>
      <c r="AJ124" s="51"/>
      <c r="AK124" s="104" t="s">
        <v>3341</v>
      </c>
      <c r="AL124" s="104" t="s">
        <v>3341</v>
      </c>
      <c r="AM124" s="104" t="s">
        <v>3341</v>
      </c>
      <c r="AN124" s="104" t="s">
        <v>3341</v>
      </c>
      <c r="AO124" s="2"/>
      <c r="AP124" s="3"/>
      <c r="AQ124" s="3"/>
      <c r="AR124" s="3"/>
      <c r="AS124" s="3"/>
    </row>
    <row r="125" spans="1:45" ht="29" customHeight="1" x14ac:dyDescent="0.35">
      <c r="A125" s="14" t="s">
        <v>540</v>
      </c>
      <c r="C125" s="15" t="s">
        <v>3359</v>
      </c>
      <c r="D125" s="15"/>
      <c r="E125" s="80">
        <v>2.8168791312082169</v>
      </c>
      <c r="F125" s="78"/>
      <c r="G125" s="15"/>
      <c r="H125" s="15"/>
      <c r="I125" s="16"/>
      <c r="J125" s="66"/>
      <c r="K125" s="66"/>
      <c r="L125" s="16"/>
      <c r="M125" s="81"/>
      <c r="N125" s="82">
        <v>7760.8349609375</v>
      </c>
      <c r="O125" s="82">
        <v>9049.52734375</v>
      </c>
      <c r="P125" s="77"/>
      <c r="Q125" s="83"/>
      <c r="R125" s="83"/>
      <c r="S125" s="51">
        <v>6</v>
      </c>
      <c r="T125" s="84"/>
      <c r="U125" s="84"/>
      <c r="V125" s="52">
        <v>8110.9696560000002</v>
      </c>
      <c r="W125" s="52">
        <v>1.03E-4</v>
      </c>
      <c r="X125" s="52">
        <v>0</v>
      </c>
      <c r="Y125" s="52">
        <v>2.337456</v>
      </c>
      <c r="Z125" s="52">
        <v>0</v>
      </c>
      <c r="AA125" s="52"/>
      <c r="AB125" s="79">
        <v>125</v>
      </c>
      <c r="AC1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 s="85"/>
      <c r="AE125" s="51"/>
      <c r="AF125" s="51"/>
      <c r="AG125" s="51"/>
      <c r="AH125" s="51"/>
      <c r="AI125" s="51"/>
      <c r="AJ125" s="51"/>
      <c r="AK125" s="51"/>
      <c r="AL125" s="51"/>
      <c r="AM125" s="51"/>
      <c r="AN125" s="51"/>
      <c r="AO125" s="2"/>
      <c r="AP125" s="3"/>
      <c r="AQ125" s="3"/>
      <c r="AR125" s="3"/>
      <c r="AS125" s="3"/>
    </row>
    <row r="126" spans="1:45" ht="29" customHeight="1" x14ac:dyDescent="0.35">
      <c r="A126" s="14" t="s">
        <v>624</v>
      </c>
      <c r="C126" s="15" t="s">
        <v>3359</v>
      </c>
      <c r="D126" s="15"/>
      <c r="E126" s="80">
        <v>2.6201415779405854</v>
      </c>
      <c r="F126" s="78"/>
      <c r="G126" s="15"/>
      <c r="H126" s="15"/>
      <c r="I126" s="16"/>
      <c r="J126" s="66"/>
      <c r="K126" s="66"/>
      <c r="L126" s="16"/>
      <c r="M126" s="81"/>
      <c r="N126" s="82">
        <v>3085.6171875</v>
      </c>
      <c r="O126" s="82">
        <v>6876.783203125</v>
      </c>
      <c r="P126" s="77"/>
      <c r="Q126" s="83"/>
      <c r="R126" s="83"/>
      <c r="S126" s="51">
        <v>6</v>
      </c>
      <c r="T126" s="84"/>
      <c r="U126" s="84"/>
      <c r="V126" s="52">
        <v>8408.7365919999993</v>
      </c>
      <c r="W126" s="52">
        <v>1.12E-4</v>
      </c>
      <c r="X126" s="52">
        <v>0</v>
      </c>
      <c r="Y126" s="52">
        <v>2.0298850000000002</v>
      </c>
      <c r="Z126" s="52">
        <v>0</v>
      </c>
      <c r="AA126" s="52"/>
      <c r="AB126" s="79">
        <v>126</v>
      </c>
      <c r="AC1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 s="85"/>
      <c r="AE126" s="51"/>
      <c r="AF126" s="51"/>
      <c r="AG126" s="51"/>
      <c r="AH126" s="51"/>
      <c r="AI126" s="51"/>
      <c r="AJ126" s="51"/>
      <c r="AK126" s="104" t="s">
        <v>3341</v>
      </c>
      <c r="AL126" s="104" t="s">
        <v>3341</v>
      </c>
      <c r="AM126" s="104" t="s">
        <v>3341</v>
      </c>
      <c r="AN126" s="104" t="s">
        <v>3341</v>
      </c>
      <c r="AO126" s="2"/>
      <c r="AP126" s="3"/>
      <c r="AQ126" s="3"/>
      <c r="AR126" s="3"/>
      <c r="AS126" s="3"/>
    </row>
    <row r="127" spans="1:45" ht="29" customHeight="1" x14ac:dyDescent="0.35">
      <c r="A127" s="14" t="s">
        <v>1659</v>
      </c>
      <c r="C127" s="15" t="s">
        <v>3359</v>
      </c>
      <c r="D127" s="15"/>
      <c r="E127" s="80">
        <v>2.5955803268136242</v>
      </c>
      <c r="F127" s="78"/>
      <c r="G127" s="15"/>
      <c r="H127" s="15"/>
      <c r="I127" s="16"/>
      <c r="J127" s="66"/>
      <c r="K127" s="66"/>
      <c r="L127" s="16"/>
      <c r="M127" s="81"/>
      <c r="N127" s="82">
        <v>2343.616455078125</v>
      </c>
      <c r="O127" s="82">
        <v>6035.2021484375</v>
      </c>
      <c r="P127" s="77"/>
      <c r="Q127" s="83"/>
      <c r="R127" s="83"/>
      <c r="S127" s="51">
        <v>6</v>
      </c>
      <c r="T127" s="84"/>
      <c r="U127" s="84"/>
      <c r="V127" s="52">
        <v>8594.4178489999995</v>
      </c>
      <c r="W127" s="52">
        <v>1.03E-4</v>
      </c>
      <c r="X127" s="52">
        <v>0</v>
      </c>
      <c r="Y127" s="52">
        <v>1.991487</v>
      </c>
      <c r="Z127" s="52">
        <v>0</v>
      </c>
      <c r="AA127" s="52"/>
      <c r="AB127" s="79">
        <v>127</v>
      </c>
      <c r="AC1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 s="85"/>
      <c r="AE127" s="51"/>
      <c r="AF127" s="51"/>
      <c r="AG127" s="51"/>
      <c r="AH127" s="51"/>
      <c r="AI127" s="51"/>
      <c r="AJ127" s="51"/>
      <c r="AK127" s="51"/>
      <c r="AL127" s="51"/>
      <c r="AM127" s="51"/>
      <c r="AN127" s="51"/>
      <c r="AO127" s="2"/>
      <c r="AP127" s="3"/>
      <c r="AQ127" s="3"/>
      <c r="AR127" s="3"/>
      <c r="AS127" s="3"/>
    </row>
    <row r="128" spans="1:45" ht="29" customHeight="1" x14ac:dyDescent="0.35">
      <c r="A128" s="14" t="s">
        <v>2864</v>
      </c>
      <c r="C128" s="15" t="s">
        <v>3359</v>
      </c>
      <c r="D128" s="15"/>
      <c r="E128" s="80">
        <v>2.4493424405917361</v>
      </c>
      <c r="F128" s="78"/>
      <c r="G128" s="15"/>
      <c r="H128" s="15"/>
      <c r="I128" s="16"/>
      <c r="J128" s="66"/>
      <c r="K128" s="66"/>
      <c r="L128" s="16"/>
      <c r="M128" s="81"/>
      <c r="N128" s="82">
        <v>4193.96142578125</v>
      </c>
      <c r="O128" s="82">
        <v>9022.40234375</v>
      </c>
      <c r="P128" s="77"/>
      <c r="Q128" s="83"/>
      <c r="R128" s="83"/>
      <c r="S128" s="51">
        <v>6</v>
      </c>
      <c r="T128" s="84"/>
      <c r="U128" s="84"/>
      <c r="V128" s="52">
        <v>9262.4629690000002</v>
      </c>
      <c r="W128" s="52">
        <v>1.0900000000000001E-4</v>
      </c>
      <c r="X128" s="52">
        <v>0</v>
      </c>
      <c r="Y128" s="52">
        <v>1.7628649999999999</v>
      </c>
      <c r="Z128" s="52">
        <v>0</v>
      </c>
      <c r="AA128" s="52"/>
      <c r="AB128" s="79">
        <v>128</v>
      </c>
      <c r="AC1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 s="85"/>
      <c r="AE128" s="51"/>
      <c r="AF128" s="51"/>
      <c r="AG128" s="51"/>
      <c r="AH128" s="51"/>
      <c r="AI128" s="51"/>
      <c r="AJ128" s="51"/>
      <c r="AK128" s="51"/>
      <c r="AL128" s="51"/>
      <c r="AM128" s="51"/>
      <c r="AN128" s="51"/>
      <c r="AO128" s="2"/>
      <c r="AP128" s="3"/>
      <c r="AQ128" s="3"/>
      <c r="AR128" s="3"/>
      <c r="AS128" s="3"/>
    </row>
    <row r="129" spans="1:45" ht="29" customHeight="1" x14ac:dyDescent="0.35">
      <c r="A129" s="14" t="s">
        <v>822</v>
      </c>
      <c r="C129" s="15" t="s">
        <v>3358</v>
      </c>
      <c r="D129" s="15"/>
      <c r="E129" s="80">
        <v>3.0919027140653479</v>
      </c>
      <c r="F129" s="78"/>
      <c r="G129" s="15"/>
      <c r="H129" s="15"/>
      <c r="I129" s="16"/>
      <c r="J129" s="66"/>
      <c r="K129" s="66"/>
      <c r="L129" s="16"/>
      <c r="M129" s="81"/>
      <c r="N129" s="82">
        <v>2431.5048828125</v>
      </c>
      <c r="O129" s="82">
        <v>6422.03564453125</v>
      </c>
      <c r="P129" s="77"/>
      <c r="Q129" s="83"/>
      <c r="R129" s="83"/>
      <c r="S129" s="51">
        <v>6</v>
      </c>
      <c r="T129" s="84"/>
      <c r="U129" s="84"/>
      <c r="V129" s="52">
        <v>9452</v>
      </c>
      <c r="W129" s="52">
        <v>7.8999999999999996E-5</v>
      </c>
      <c r="X129" s="52">
        <v>0</v>
      </c>
      <c r="Y129" s="52">
        <v>2.7674159999999999</v>
      </c>
      <c r="Z129" s="52">
        <v>0</v>
      </c>
      <c r="AA129" s="52"/>
      <c r="AB129" s="79">
        <v>129</v>
      </c>
      <c r="AC1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 s="85"/>
      <c r="AE129" s="51"/>
      <c r="AF129" s="51"/>
      <c r="AG129" s="51"/>
      <c r="AH129" s="51"/>
      <c r="AI129" s="51"/>
      <c r="AJ129" s="51"/>
      <c r="AK129" s="104" t="s">
        <v>3341</v>
      </c>
      <c r="AL129" s="104" t="s">
        <v>3341</v>
      </c>
      <c r="AM129" s="104" t="s">
        <v>3341</v>
      </c>
      <c r="AN129" s="104" t="s">
        <v>3341</v>
      </c>
      <c r="AO129" s="2"/>
      <c r="AP129" s="3"/>
      <c r="AQ129" s="3"/>
      <c r="AR129" s="3"/>
      <c r="AS129" s="3"/>
    </row>
    <row r="130" spans="1:45" ht="29" customHeight="1" x14ac:dyDescent="0.35">
      <c r="A130" s="14" t="s">
        <v>984</v>
      </c>
      <c r="C130" s="15" t="s">
        <v>3359</v>
      </c>
      <c r="D130" s="15"/>
      <c r="E130" s="80">
        <v>2.9078148639668084</v>
      </c>
      <c r="F130" s="78"/>
      <c r="G130" s="15"/>
      <c r="H130" s="15"/>
      <c r="I130" s="16"/>
      <c r="J130" s="66"/>
      <c r="K130" s="66"/>
      <c r="L130" s="16"/>
      <c r="M130" s="81"/>
      <c r="N130" s="82">
        <v>1972.7880859375</v>
      </c>
      <c r="O130" s="82">
        <v>4249.25732421875</v>
      </c>
      <c r="P130" s="77"/>
      <c r="Q130" s="83"/>
      <c r="R130" s="83"/>
      <c r="S130" s="51">
        <v>6</v>
      </c>
      <c r="T130" s="84"/>
      <c r="U130" s="84"/>
      <c r="V130" s="52">
        <v>10698.898089</v>
      </c>
      <c r="W130" s="52">
        <v>1.03E-4</v>
      </c>
      <c r="X130" s="52">
        <v>0</v>
      </c>
      <c r="Y130" s="52">
        <v>2.4796209999999999</v>
      </c>
      <c r="Z130" s="52">
        <v>0</v>
      </c>
      <c r="AA130" s="52"/>
      <c r="AB130" s="79">
        <v>130</v>
      </c>
      <c r="AC1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 s="85"/>
      <c r="AE130" s="51"/>
      <c r="AF130" s="51"/>
      <c r="AG130" s="51"/>
      <c r="AH130" s="51"/>
      <c r="AI130" s="51"/>
      <c r="AJ130" s="51"/>
      <c r="AK130" s="51"/>
      <c r="AL130" s="51"/>
      <c r="AM130" s="51"/>
      <c r="AN130" s="51"/>
      <c r="AO130" s="2"/>
      <c r="AP130" s="3"/>
      <c r="AQ130" s="3"/>
      <c r="AR130" s="3"/>
      <c r="AS130" s="3"/>
    </row>
    <row r="131" spans="1:45" ht="29" customHeight="1" x14ac:dyDescent="0.35">
      <c r="A131" s="14" t="s">
        <v>200</v>
      </c>
      <c r="C131" s="15" t="s">
        <v>3358</v>
      </c>
      <c r="D131" s="15"/>
      <c r="E131" s="80">
        <v>3.0365359560298391</v>
      </c>
      <c r="F131" s="78"/>
      <c r="G131" s="15"/>
      <c r="H131" s="15"/>
      <c r="I131" s="16"/>
      <c r="J131" s="66"/>
      <c r="K131" s="66"/>
      <c r="L131" s="16"/>
      <c r="M131" s="81"/>
      <c r="N131" s="82">
        <v>3518.883056640625</v>
      </c>
      <c r="O131" s="82">
        <v>6529.708984375</v>
      </c>
      <c r="P131" s="77"/>
      <c r="Q131" s="83"/>
      <c r="R131" s="83"/>
      <c r="S131" s="51">
        <v>6</v>
      </c>
      <c r="T131" s="84"/>
      <c r="U131" s="84"/>
      <c r="V131" s="52">
        <v>11022</v>
      </c>
      <c r="W131" s="52">
        <v>1.07E-4</v>
      </c>
      <c r="X131" s="52">
        <v>0</v>
      </c>
      <c r="Y131" s="52">
        <v>2.6808580000000002</v>
      </c>
      <c r="Z131" s="52">
        <v>0</v>
      </c>
      <c r="AA131" s="52"/>
      <c r="AB131" s="79">
        <v>131</v>
      </c>
      <c r="AC1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 s="85"/>
      <c r="AE131" s="51"/>
      <c r="AF131" s="51"/>
      <c r="AG131" s="51"/>
      <c r="AH131" s="51"/>
      <c r="AI131" s="51"/>
      <c r="AJ131" s="51"/>
      <c r="AK131" s="104" t="s">
        <v>3341</v>
      </c>
      <c r="AL131" s="104" t="s">
        <v>3341</v>
      </c>
      <c r="AM131" s="104" t="s">
        <v>3341</v>
      </c>
      <c r="AN131" s="104" t="s">
        <v>3341</v>
      </c>
      <c r="AO131" s="2"/>
      <c r="AP131" s="3"/>
      <c r="AQ131" s="3"/>
      <c r="AR131" s="3"/>
      <c r="AS131" s="3"/>
    </row>
    <row r="132" spans="1:45" ht="29" customHeight="1" x14ac:dyDescent="0.35">
      <c r="A132" s="14" t="s">
        <v>2128</v>
      </c>
      <c r="C132" s="15" t="s">
        <v>3359</v>
      </c>
      <c r="D132" s="15"/>
      <c r="E132" s="80">
        <v>2.9023931970947805</v>
      </c>
      <c r="F132" s="78"/>
      <c r="G132" s="15"/>
      <c r="H132" s="15"/>
      <c r="I132" s="16"/>
      <c r="J132" s="66"/>
      <c r="K132" s="66"/>
      <c r="L132" s="16"/>
      <c r="M132" s="81"/>
      <c r="N132" s="82">
        <v>5000.73388671875</v>
      </c>
      <c r="O132" s="82">
        <v>6059.048828125</v>
      </c>
      <c r="P132" s="77"/>
      <c r="Q132" s="83"/>
      <c r="R132" s="83"/>
      <c r="S132" s="51">
        <v>6</v>
      </c>
      <c r="T132" s="84"/>
      <c r="U132" s="84"/>
      <c r="V132" s="52">
        <v>11022</v>
      </c>
      <c r="W132" s="52">
        <v>9.6000000000000002E-5</v>
      </c>
      <c r="X132" s="52">
        <v>0</v>
      </c>
      <c r="Y132" s="52">
        <v>2.4711449999999999</v>
      </c>
      <c r="Z132" s="52">
        <v>6.6666666666666666E-2</v>
      </c>
      <c r="AA132" s="52"/>
      <c r="AB132" s="79">
        <v>132</v>
      </c>
      <c r="AC1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 s="85"/>
      <c r="AE132" s="51"/>
      <c r="AF132" s="51"/>
      <c r="AG132" s="51"/>
      <c r="AH132" s="51"/>
      <c r="AI132" s="51"/>
      <c r="AJ132" s="51"/>
      <c r="AK132" s="51"/>
      <c r="AL132" s="51"/>
      <c r="AM132" s="51"/>
      <c r="AN132" s="51"/>
      <c r="AO132" s="2"/>
      <c r="AP132" s="3"/>
      <c r="AQ132" s="3"/>
      <c r="AR132" s="3"/>
      <c r="AS132" s="3"/>
    </row>
    <row r="133" spans="1:45" ht="29" customHeight="1" x14ac:dyDescent="0.35">
      <c r="A133" s="14" t="s">
        <v>1159</v>
      </c>
      <c r="C133" s="15" t="s">
        <v>3359</v>
      </c>
      <c r="D133" s="15"/>
      <c r="E133" s="80">
        <v>2.8833054244274638</v>
      </c>
      <c r="F133" s="78"/>
      <c r="G133" s="15"/>
      <c r="H133" s="15"/>
      <c r="I133" s="16"/>
      <c r="J133" s="66"/>
      <c r="K133" s="66"/>
      <c r="L133" s="16"/>
      <c r="M133" s="81"/>
      <c r="N133" s="82">
        <v>3252.489501953125</v>
      </c>
      <c r="O133" s="82">
        <v>1272.1982421875</v>
      </c>
      <c r="P133" s="77"/>
      <c r="Q133" s="83"/>
      <c r="R133" s="83"/>
      <c r="S133" s="51">
        <v>6</v>
      </c>
      <c r="T133" s="84"/>
      <c r="U133" s="84"/>
      <c r="V133" s="52">
        <v>11078.765554</v>
      </c>
      <c r="W133" s="52">
        <v>9.3999999999999994E-5</v>
      </c>
      <c r="X133" s="52">
        <v>0</v>
      </c>
      <c r="Y133" s="52">
        <v>2.4413040000000001</v>
      </c>
      <c r="Z133" s="52">
        <v>0</v>
      </c>
      <c r="AA133" s="52"/>
      <c r="AB133" s="79">
        <v>133</v>
      </c>
      <c r="AC1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 s="85"/>
      <c r="AE133" s="51"/>
      <c r="AF133" s="51"/>
      <c r="AG133" s="51"/>
      <c r="AH133" s="51"/>
      <c r="AI133" s="51"/>
      <c r="AJ133" s="51"/>
      <c r="AK133" s="51"/>
      <c r="AL133" s="51"/>
      <c r="AM133" s="51"/>
      <c r="AN133" s="51"/>
      <c r="AO133" s="2"/>
      <c r="AP133" s="3"/>
      <c r="AQ133" s="3"/>
      <c r="AR133" s="3"/>
      <c r="AS133" s="3"/>
    </row>
    <row r="134" spans="1:45" ht="29" customHeight="1" x14ac:dyDescent="0.35">
      <c r="A134" s="14" t="s">
        <v>325</v>
      </c>
      <c r="C134" s="15" t="s">
        <v>3359</v>
      </c>
      <c r="D134" s="15"/>
      <c r="E134" s="80">
        <v>2.6131489325600983</v>
      </c>
      <c r="F134" s="78"/>
      <c r="G134" s="15"/>
      <c r="H134" s="15"/>
      <c r="I134" s="16"/>
      <c r="J134" s="66"/>
      <c r="K134" s="66"/>
      <c r="L134" s="16"/>
      <c r="M134" s="81"/>
      <c r="N134" s="82">
        <v>2199.18017578125</v>
      </c>
      <c r="O134" s="82">
        <v>5939.064453125</v>
      </c>
      <c r="P134" s="77"/>
      <c r="Q134" s="83"/>
      <c r="R134" s="83"/>
      <c r="S134" s="51">
        <v>6</v>
      </c>
      <c r="T134" s="84"/>
      <c r="U134" s="84"/>
      <c r="V134" s="52">
        <v>11164.254714999999</v>
      </c>
      <c r="W134" s="52">
        <v>9.2999999999999997E-5</v>
      </c>
      <c r="X134" s="52">
        <v>0</v>
      </c>
      <c r="Y134" s="52">
        <v>2.0189530000000002</v>
      </c>
      <c r="Z134" s="52">
        <v>0</v>
      </c>
      <c r="AA134" s="52"/>
      <c r="AB134" s="79">
        <v>134</v>
      </c>
      <c r="AC1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 s="85"/>
      <c r="AE134" s="51"/>
      <c r="AF134" s="51"/>
      <c r="AG134" s="51"/>
      <c r="AH134" s="51"/>
      <c r="AI134" s="51"/>
      <c r="AJ134" s="51"/>
      <c r="AK134" s="51"/>
      <c r="AL134" s="51"/>
      <c r="AM134" s="51"/>
      <c r="AN134" s="51"/>
      <c r="AO134" s="2"/>
      <c r="AP134" s="3"/>
      <c r="AQ134" s="3"/>
      <c r="AR134" s="3"/>
      <c r="AS134" s="3"/>
    </row>
    <row r="135" spans="1:45" ht="29" customHeight="1" x14ac:dyDescent="0.35">
      <c r="A135" s="14" t="s">
        <v>1513</v>
      </c>
      <c r="C135" s="15" t="s">
        <v>3358</v>
      </c>
      <c r="D135" s="15"/>
      <c r="E135" s="80">
        <v>2.9557591323393861</v>
      </c>
      <c r="F135" s="78"/>
      <c r="G135" s="15"/>
      <c r="H135" s="15"/>
      <c r="I135" s="16"/>
      <c r="J135" s="66"/>
      <c r="K135" s="66"/>
      <c r="L135" s="16"/>
      <c r="M135" s="81"/>
      <c r="N135" s="82">
        <v>2464.454833984375</v>
      </c>
      <c r="O135" s="82">
        <v>1559.3946533203125</v>
      </c>
      <c r="P135" s="77"/>
      <c r="Q135" s="83"/>
      <c r="R135" s="83"/>
      <c r="S135" s="51">
        <v>6</v>
      </c>
      <c r="T135" s="84"/>
      <c r="U135" s="84"/>
      <c r="V135" s="52">
        <v>11608.898938</v>
      </c>
      <c r="W135" s="52">
        <v>9.7999999999999997E-5</v>
      </c>
      <c r="X135" s="52">
        <v>0</v>
      </c>
      <c r="Y135" s="52">
        <v>2.5545749999999998</v>
      </c>
      <c r="Z135" s="52">
        <v>0</v>
      </c>
      <c r="AA135" s="52"/>
      <c r="AB135" s="79">
        <v>135</v>
      </c>
      <c r="AC1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 s="85"/>
      <c r="AE135" s="51"/>
      <c r="AF135" s="51"/>
      <c r="AG135" s="51"/>
      <c r="AH135" s="51"/>
      <c r="AI135" s="51"/>
      <c r="AJ135" s="51"/>
      <c r="AK135" s="51"/>
      <c r="AL135" s="51"/>
      <c r="AM135" s="51"/>
      <c r="AN135" s="51"/>
      <c r="AO135" s="2"/>
      <c r="AP135" s="3"/>
      <c r="AQ135" s="3"/>
      <c r="AR135" s="3"/>
      <c r="AS135" s="3"/>
    </row>
    <row r="136" spans="1:45" ht="29" customHeight="1" x14ac:dyDescent="0.35">
      <c r="A136" s="14" t="s">
        <v>180</v>
      </c>
      <c r="C136" s="15" t="s">
        <v>3358</v>
      </c>
      <c r="D136" s="15"/>
      <c r="E136" s="80">
        <v>2.9278595518819492</v>
      </c>
      <c r="F136" s="78"/>
      <c r="G136" s="15"/>
      <c r="H136" s="15"/>
      <c r="I136" s="16"/>
      <c r="J136" s="66"/>
      <c r="K136" s="66"/>
      <c r="L136" s="16"/>
      <c r="M136" s="81"/>
      <c r="N136" s="82">
        <v>6935.21484375</v>
      </c>
      <c r="O136" s="82">
        <v>9524.9716796875</v>
      </c>
      <c r="P136" s="77"/>
      <c r="Q136" s="83"/>
      <c r="R136" s="83"/>
      <c r="S136" s="51">
        <v>6</v>
      </c>
      <c r="T136" s="84"/>
      <c r="U136" s="84"/>
      <c r="V136" s="52">
        <v>13169.281945999999</v>
      </c>
      <c r="W136" s="52">
        <v>1.08E-4</v>
      </c>
      <c r="X136" s="52">
        <v>0</v>
      </c>
      <c r="Y136" s="52">
        <v>2.510958</v>
      </c>
      <c r="Z136" s="52">
        <v>0</v>
      </c>
      <c r="AA136" s="52"/>
      <c r="AB136" s="79">
        <v>136</v>
      </c>
      <c r="AC1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 s="85"/>
      <c r="AE136" s="51"/>
      <c r="AF136" s="51"/>
      <c r="AG136" s="51"/>
      <c r="AH136" s="51"/>
      <c r="AI136" s="51"/>
      <c r="AJ136" s="51"/>
      <c r="AK136" s="51"/>
      <c r="AL136" s="51"/>
      <c r="AM136" s="51"/>
      <c r="AN136" s="51"/>
      <c r="AO136" s="2"/>
      <c r="AP136" s="3"/>
      <c r="AQ136" s="3"/>
      <c r="AR136" s="3"/>
      <c r="AS136" s="3"/>
    </row>
    <row r="137" spans="1:45" ht="29" customHeight="1" x14ac:dyDescent="0.35">
      <c r="A137" s="14" t="s">
        <v>1988</v>
      </c>
      <c r="C137" s="15" t="s">
        <v>3359</v>
      </c>
      <c r="D137" s="15"/>
      <c r="E137" s="80">
        <v>2.8882460750786603</v>
      </c>
      <c r="F137" s="78"/>
      <c r="G137" s="15"/>
      <c r="H137" s="15"/>
      <c r="I137" s="16"/>
      <c r="J137" s="66"/>
      <c r="K137" s="66"/>
      <c r="L137" s="16"/>
      <c r="M137" s="81"/>
      <c r="N137" s="82">
        <v>4941.7626953125</v>
      </c>
      <c r="O137" s="82">
        <v>8785.13671875</v>
      </c>
      <c r="P137" s="77"/>
      <c r="Q137" s="83"/>
      <c r="R137" s="83"/>
      <c r="S137" s="51">
        <v>6</v>
      </c>
      <c r="T137" s="84"/>
      <c r="U137" s="84"/>
      <c r="V137" s="52">
        <v>13728.011811</v>
      </c>
      <c r="W137" s="52">
        <v>1.3200000000000001E-4</v>
      </c>
      <c r="X137" s="52">
        <v>0</v>
      </c>
      <c r="Y137" s="52">
        <v>2.4490280000000002</v>
      </c>
      <c r="Z137" s="52">
        <v>0</v>
      </c>
      <c r="AA137" s="52"/>
      <c r="AB137" s="79">
        <v>137</v>
      </c>
      <c r="AC1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 s="85"/>
      <c r="AE137" s="51"/>
      <c r="AF137" s="51"/>
      <c r="AG137" s="51"/>
      <c r="AH137" s="51"/>
      <c r="AI137" s="51"/>
      <c r="AJ137" s="51"/>
      <c r="AK137" s="104" t="s">
        <v>3341</v>
      </c>
      <c r="AL137" s="104" t="s">
        <v>3341</v>
      </c>
      <c r="AM137" s="104" t="s">
        <v>3341</v>
      </c>
      <c r="AN137" s="104" t="s">
        <v>3341</v>
      </c>
      <c r="AO137" s="2"/>
      <c r="AP137" s="3"/>
      <c r="AQ137" s="3"/>
      <c r="AR137" s="3"/>
      <c r="AS137" s="3"/>
    </row>
    <row r="138" spans="1:45" ht="29" customHeight="1" x14ac:dyDescent="0.35">
      <c r="A138" s="14" t="s">
        <v>1316</v>
      </c>
      <c r="C138" s="15" t="s">
        <v>3359</v>
      </c>
      <c r="D138" s="15"/>
      <c r="E138" s="80">
        <v>2.623570737461697</v>
      </c>
      <c r="F138" s="78"/>
      <c r="G138" s="15"/>
      <c r="H138" s="15"/>
      <c r="I138" s="16"/>
      <c r="J138" s="66"/>
      <c r="K138" s="66"/>
      <c r="L138" s="16"/>
      <c r="M138" s="81"/>
      <c r="N138" s="82">
        <v>1248.1688232421875</v>
      </c>
      <c r="O138" s="82">
        <v>3476.07568359375</v>
      </c>
      <c r="P138" s="77"/>
      <c r="Q138" s="83"/>
      <c r="R138" s="83"/>
      <c r="S138" s="51">
        <v>6</v>
      </c>
      <c r="T138" s="84"/>
      <c r="U138" s="84"/>
      <c r="V138" s="52">
        <v>14216.241434</v>
      </c>
      <c r="W138" s="52">
        <v>1.25E-4</v>
      </c>
      <c r="X138" s="52">
        <v>0</v>
      </c>
      <c r="Y138" s="52">
        <v>2.0352459999999999</v>
      </c>
      <c r="Z138" s="52">
        <v>0</v>
      </c>
      <c r="AA138" s="52"/>
      <c r="AB138" s="79">
        <v>138</v>
      </c>
      <c r="AC1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 s="85"/>
      <c r="AE138" s="51"/>
      <c r="AF138" s="51"/>
      <c r="AG138" s="51"/>
      <c r="AH138" s="51"/>
      <c r="AI138" s="51"/>
      <c r="AJ138" s="51"/>
      <c r="AK138" s="51"/>
      <c r="AL138" s="51"/>
      <c r="AM138" s="51"/>
      <c r="AN138" s="51"/>
      <c r="AO138" s="2"/>
      <c r="AP138" s="3"/>
      <c r="AQ138" s="3"/>
      <c r="AR138" s="3"/>
      <c r="AS138" s="3"/>
    </row>
    <row r="139" spans="1:45" ht="29" customHeight="1" x14ac:dyDescent="0.35">
      <c r="A139" s="14" t="s">
        <v>1651</v>
      </c>
      <c r="C139" s="15" t="s">
        <v>3359</v>
      </c>
      <c r="D139" s="15"/>
      <c r="E139" s="80">
        <v>2.5455565587948739</v>
      </c>
      <c r="F139" s="78"/>
      <c r="G139" s="15"/>
      <c r="H139" s="15"/>
      <c r="I139" s="16"/>
      <c r="J139" s="66"/>
      <c r="K139" s="66"/>
      <c r="L139" s="16"/>
      <c r="M139" s="81"/>
      <c r="N139" s="82">
        <v>4231.69970703125</v>
      </c>
      <c r="O139" s="82">
        <v>8915.4169921875</v>
      </c>
      <c r="P139" s="77"/>
      <c r="Q139" s="83"/>
      <c r="R139" s="83"/>
      <c r="S139" s="51">
        <v>6</v>
      </c>
      <c r="T139" s="84"/>
      <c r="U139" s="84"/>
      <c r="V139" s="52">
        <v>14757.608553</v>
      </c>
      <c r="W139" s="52">
        <v>1.1400000000000001E-4</v>
      </c>
      <c r="X139" s="52">
        <v>0</v>
      </c>
      <c r="Y139" s="52">
        <v>1.9132819999999999</v>
      </c>
      <c r="Z139" s="52">
        <v>0</v>
      </c>
      <c r="AA139" s="52"/>
      <c r="AB139" s="79">
        <v>139</v>
      </c>
      <c r="AC1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 s="85"/>
      <c r="AE139" s="51"/>
      <c r="AF139" s="51"/>
      <c r="AG139" s="51"/>
      <c r="AH139" s="51"/>
      <c r="AI139" s="51"/>
      <c r="AJ139" s="51"/>
      <c r="AK139" s="104" t="s">
        <v>3341</v>
      </c>
      <c r="AL139" s="104" t="s">
        <v>3341</v>
      </c>
      <c r="AM139" s="104" t="s">
        <v>3341</v>
      </c>
      <c r="AN139" s="104" t="s">
        <v>3341</v>
      </c>
      <c r="AO139" s="2"/>
      <c r="AP139" s="3"/>
      <c r="AQ139" s="3"/>
      <c r="AR139" s="3"/>
      <c r="AS139" s="3"/>
    </row>
    <row r="140" spans="1:45" ht="29" customHeight="1" x14ac:dyDescent="0.35">
      <c r="A140" s="14" t="s">
        <v>434</v>
      </c>
      <c r="C140" s="15" t="s">
        <v>3359</v>
      </c>
      <c r="D140" s="15"/>
      <c r="E140" s="80">
        <v>2.8069952713089044</v>
      </c>
      <c r="F140" s="78"/>
      <c r="G140" s="15"/>
      <c r="H140" s="15"/>
      <c r="I140" s="16"/>
      <c r="J140" s="66"/>
      <c r="K140" s="66"/>
      <c r="L140" s="16"/>
      <c r="M140" s="81"/>
      <c r="N140" s="82">
        <v>2331.78759765625</v>
      </c>
      <c r="O140" s="82">
        <v>6267.388671875</v>
      </c>
      <c r="P140" s="77"/>
      <c r="Q140" s="83"/>
      <c r="R140" s="83"/>
      <c r="S140" s="51">
        <v>6</v>
      </c>
      <c r="T140" s="84"/>
      <c r="U140" s="84"/>
      <c r="V140" s="52">
        <v>16650.763805999999</v>
      </c>
      <c r="W140" s="52">
        <v>9.1000000000000003E-5</v>
      </c>
      <c r="X140" s="52">
        <v>0</v>
      </c>
      <c r="Y140" s="52">
        <v>2.3220040000000002</v>
      </c>
      <c r="Z140" s="52">
        <v>0</v>
      </c>
      <c r="AA140" s="52"/>
      <c r="AB140" s="79">
        <v>140</v>
      </c>
      <c r="AC1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 s="85"/>
      <c r="AE140" s="51"/>
      <c r="AF140" s="51"/>
      <c r="AG140" s="51"/>
      <c r="AH140" s="51"/>
      <c r="AI140" s="51"/>
      <c r="AJ140" s="51"/>
      <c r="AK140" s="51"/>
      <c r="AL140" s="51"/>
      <c r="AM140" s="51"/>
      <c r="AN140" s="51"/>
      <c r="AO140" s="2"/>
      <c r="AP140" s="3"/>
      <c r="AQ140" s="3"/>
      <c r="AR140" s="3"/>
      <c r="AS140" s="3"/>
    </row>
    <row r="141" spans="1:45" ht="29" customHeight="1" x14ac:dyDescent="0.35">
      <c r="A141" s="14" t="s">
        <v>309</v>
      </c>
      <c r="C141" s="15" t="s">
        <v>3359</v>
      </c>
      <c r="D141" s="15"/>
      <c r="E141" s="80">
        <v>2.5983583234187702</v>
      </c>
      <c r="F141" s="78"/>
      <c r="G141" s="15"/>
      <c r="H141" s="15"/>
      <c r="I141" s="16"/>
      <c r="J141" s="66"/>
      <c r="K141" s="66"/>
      <c r="L141" s="16"/>
      <c r="M141" s="81"/>
      <c r="N141" s="82">
        <v>451.73883056640625</v>
      </c>
      <c r="O141" s="82">
        <v>8690.890625</v>
      </c>
      <c r="P141" s="77"/>
      <c r="Q141" s="83"/>
      <c r="R141" s="83"/>
      <c r="S141" s="51">
        <v>6</v>
      </c>
      <c r="T141" s="84"/>
      <c r="U141" s="84"/>
      <c r="V141" s="52">
        <v>18464.541558000001</v>
      </c>
      <c r="W141" s="52">
        <v>1.17E-4</v>
      </c>
      <c r="X141" s="52">
        <v>0</v>
      </c>
      <c r="Y141" s="52">
        <v>1.99583</v>
      </c>
      <c r="Z141" s="52">
        <v>0</v>
      </c>
      <c r="AA141" s="52"/>
      <c r="AB141" s="79">
        <v>141</v>
      </c>
      <c r="AC1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 s="85"/>
      <c r="AE141" s="51"/>
      <c r="AF141" s="51"/>
      <c r="AG141" s="51"/>
      <c r="AH141" s="51"/>
      <c r="AI141" s="51"/>
      <c r="AJ141" s="51"/>
      <c r="AK141" s="104" t="s">
        <v>3341</v>
      </c>
      <c r="AL141" s="104" t="s">
        <v>3341</v>
      </c>
      <c r="AM141" s="104" t="s">
        <v>3341</v>
      </c>
      <c r="AN141" s="104" t="s">
        <v>3341</v>
      </c>
      <c r="AO141" s="2"/>
      <c r="AP141" s="3"/>
      <c r="AQ141" s="3"/>
      <c r="AR141" s="3"/>
      <c r="AS141" s="3"/>
    </row>
    <row r="142" spans="1:45" ht="29" customHeight="1" x14ac:dyDescent="0.35">
      <c r="A142" s="14" t="s">
        <v>208</v>
      </c>
      <c r="C142" s="15" t="s">
        <v>3359</v>
      </c>
      <c r="D142" s="15"/>
      <c r="E142" s="80">
        <v>2.9053611695211856</v>
      </c>
      <c r="F142" s="78"/>
      <c r="G142" s="15"/>
      <c r="H142" s="15"/>
      <c r="I142" s="16"/>
      <c r="J142" s="66"/>
      <c r="K142" s="66"/>
      <c r="L142" s="16"/>
      <c r="M142" s="81"/>
      <c r="N142" s="82">
        <v>9600.201171875</v>
      </c>
      <c r="O142" s="82">
        <v>9299.673828125</v>
      </c>
      <c r="P142" s="77"/>
      <c r="Q142" s="83"/>
      <c r="R142" s="83"/>
      <c r="S142" s="51">
        <v>6</v>
      </c>
      <c r="T142" s="84"/>
      <c r="U142" s="84"/>
      <c r="V142" s="52">
        <v>21061.073935</v>
      </c>
      <c r="W142" s="52">
        <v>9.3999999999999994E-5</v>
      </c>
      <c r="X142" s="52">
        <v>0</v>
      </c>
      <c r="Y142" s="52">
        <v>2.4757850000000001</v>
      </c>
      <c r="Z142" s="52">
        <v>0</v>
      </c>
      <c r="AA142" s="52"/>
      <c r="AB142" s="79">
        <v>142</v>
      </c>
      <c r="AC1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 s="85"/>
      <c r="AE142" s="51"/>
      <c r="AF142" s="51"/>
      <c r="AG142" s="51"/>
      <c r="AH142" s="51"/>
      <c r="AI142" s="51"/>
      <c r="AJ142" s="51"/>
      <c r="AK142" s="51"/>
      <c r="AL142" s="51"/>
      <c r="AM142" s="51"/>
      <c r="AN142" s="51"/>
      <c r="AO142" s="2"/>
      <c r="AP142" s="3"/>
      <c r="AQ142" s="3"/>
      <c r="AR142" s="3"/>
      <c r="AS142" s="3"/>
    </row>
    <row r="143" spans="1:45" ht="29" customHeight="1" x14ac:dyDescent="0.35">
      <c r="A143" s="14" t="s">
        <v>740</v>
      </c>
      <c r="C143" s="15" t="s">
        <v>3358</v>
      </c>
      <c r="D143" s="15"/>
      <c r="E143" s="80">
        <v>3.0381606650736037</v>
      </c>
      <c r="F143" s="78"/>
      <c r="G143" s="15"/>
      <c r="H143" s="15"/>
      <c r="I143" s="16"/>
      <c r="J143" s="66"/>
      <c r="K143" s="66"/>
      <c r="L143" s="16"/>
      <c r="M143" s="81"/>
      <c r="N143" s="82">
        <v>9599.9609375</v>
      </c>
      <c r="O143" s="82">
        <v>8935.8203125</v>
      </c>
      <c r="P143" s="77"/>
      <c r="Q143" s="83"/>
      <c r="R143" s="83"/>
      <c r="S143" s="51">
        <v>6</v>
      </c>
      <c r="T143" s="84"/>
      <c r="U143" s="84"/>
      <c r="V143" s="52">
        <v>23527</v>
      </c>
      <c r="W143" s="52">
        <v>7.7999999999999999E-5</v>
      </c>
      <c r="X143" s="52">
        <v>0</v>
      </c>
      <c r="Y143" s="52">
        <v>2.6833979999999999</v>
      </c>
      <c r="Z143" s="52">
        <v>0</v>
      </c>
      <c r="AA143" s="52"/>
      <c r="AB143" s="79">
        <v>143</v>
      </c>
      <c r="AC1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 s="85"/>
      <c r="AE143" s="51"/>
      <c r="AF143" s="51"/>
      <c r="AG143" s="51"/>
      <c r="AH143" s="51"/>
      <c r="AI143" s="51"/>
      <c r="AJ143" s="51"/>
      <c r="AK143" s="51"/>
      <c r="AL143" s="51"/>
      <c r="AM143" s="51"/>
      <c r="AN143" s="51"/>
      <c r="AO143" s="2"/>
      <c r="AP143" s="3"/>
      <c r="AQ143" s="3"/>
      <c r="AR143" s="3"/>
      <c r="AS143" s="3"/>
    </row>
    <row r="144" spans="1:45" ht="29" customHeight="1" x14ac:dyDescent="0.35">
      <c r="A144" s="14" t="s">
        <v>1066</v>
      </c>
      <c r="C144" s="15" t="s">
        <v>3359</v>
      </c>
      <c r="D144" s="15"/>
      <c r="E144" s="80">
        <v>2.9136638165243616</v>
      </c>
      <c r="F144" s="78"/>
      <c r="G144" s="15"/>
      <c r="H144" s="15"/>
      <c r="I144" s="16"/>
      <c r="J144" s="66"/>
      <c r="K144" s="66"/>
      <c r="L144" s="16"/>
      <c r="M144" s="81"/>
      <c r="N144" s="82">
        <v>2253.028564453125</v>
      </c>
      <c r="O144" s="82">
        <v>3160.572998046875</v>
      </c>
      <c r="P144" s="77"/>
      <c r="Q144" s="83"/>
      <c r="R144" s="83"/>
      <c r="S144" s="51">
        <v>6</v>
      </c>
      <c r="T144" s="84"/>
      <c r="U144" s="84"/>
      <c r="V144" s="52">
        <v>24959.197339999999</v>
      </c>
      <c r="W144" s="52">
        <v>1.2799999999999999E-4</v>
      </c>
      <c r="X144" s="52">
        <v>0</v>
      </c>
      <c r="Y144" s="52">
        <v>2.4887649999999999</v>
      </c>
      <c r="Z144" s="52">
        <v>0</v>
      </c>
      <c r="AA144" s="52"/>
      <c r="AB144" s="79">
        <v>144</v>
      </c>
      <c r="AC1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 s="85"/>
      <c r="AE144" s="51"/>
      <c r="AF144" s="51"/>
      <c r="AG144" s="51"/>
      <c r="AH144" s="51"/>
      <c r="AI144" s="51"/>
      <c r="AJ144" s="51"/>
      <c r="AK144" s="104" t="s">
        <v>3341</v>
      </c>
      <c r="AL144" s="104" t="s">
        <v>3341</v>
      </c>
      <c r="AM144" s="104" t="s">
        <v>3341</v>
      </c>
      <c r="AN144" s="104" t="s">
        <v>3341</v>
      </c>
      <c r="AO144" s="2"/>
      <c r="AP144" s="3"/>
      <c r="AQ144" s="3"/>
      <c r="AR144" s="3"/>
      <c r="AS144" s="3"/>
    </row>
    <row r="145" spans="1:45" ht="29" customHeight="1" x14ac:dyDescent="0.35">
      <c r="A145" s="14" t="s">
        <v>2970</v>
      </c>
      <c r="C145" s="15" t="s">
        <v>3359</v>
      </c>
      <c r="D145" s="15"/>
      <c r="E145" s="80">
        <v>2.7564348375863275</v>
      </c>
      <c r="F145" s="78"/>
      <c r="G145" s="15"/>
      <c r="H145" s="15"/>
      <c r="I145" s="16"/>
      <c r="J145" s="66"/>
      <c r="K145" s="66"/>
      <c r="L145" s="16"/>
      <c r="M145" s="81"/>
      <c r="N145" s="82">
        <v>771.36956787109375</v>
      </c>
      <c r="O145" s="82">
        <v>8104.71435546875</v>
      </c>
      <c r="P145" s="77"/>
      <c r="Q145" s="83"/>
      <c r="R145" s="83"/>
      <c r="S145" s="51">
        <v>6</v>
      </c>
      <c r="T145" s="84"/>
      <c r="U145" s="84"/>
      <c r="V145" s="52">
        <v>24976.538284999999</v>
      </c>
      <c r="W145" s="52">
        <v>1.08E-4</v>
      </c>
      <c r="X145" s="52">
        <v>0</v>
      </c>
      <c r="Y145" s="52">
        <v>2.2429600000000001</v>
      </c>
      <c r="Z145" s="52">
        <v>0</v>
      </c>
      <c r="AA145" s="52"/>
      <c r="AB145" s="79">
        <v>145</v>
      </c>
      <c r="AC1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 s="85"/>
      <c r="AE145" s="51"/>
      <c r="AF145" s="51"/>
      <c r="AG145" s="51"/>
      <c r="AH145" s="51"/>
      <c r="AI145" s="51"/>
      <c r="AJ145" s="51"/>
      <c r="AK145" s="104" t="s">
        <v>3341</v>
      </c>
      <c r="AL145" s="104" t="s">
        <v>3341</v>
      </c>
      <c r="AM145" s="104" t="s">
        <v>3341</v>
      </c>
      <c r="AN145" s="104" t="s">
        <v>3341</v>
      </c>
      <c r="AO145" s="2"/>
      <c r="AP145" s="3"/>
      <c r="AQ145" s="3"/>
      <c r="AR145" s="3"/>
      <c r="AS145" s="3"/>
    </row>
    <row r="146" spans="1:45" ht="29" customHeight="1" x14ac:dyDescent="0.35">
      <c r="A146" s="14" t="s">
        <v>1172</v>
      </c>
      <c r="C146" s="15" t="s">
        <v>3359</v>
      </c>
      <c r="D146" s="15"/>
      <c r="E146" s="80">
        <v>2.760416654042011</v>
      </c>
      <c r="F146" s="78"/>
      <c r="G146" s="15"/>
      <c r="H146" s="15"/>
      <c r="I146" s="16"/>
      <c r="J146" s="66"/>
      <c r="K146" s="66"/>
      <c r="L146" s="16"/>
      <c r="M146" s="81"/>
      <c r="N146" s="82">
        <v>2094.046875</v>
      </c>
      <c r="O146" s="82">
        <v>1327.2467041015625</v>
      </c>
      <c r="P146" s="77"/>
      <c r="Q146" s="83"/>
      <c r="R146" s="83"/>
      <c r="S146" s="51">
        <v>6</v>
      </c>
      <c r="T146" s="84"/>
      <c r="U146" s="84"/>
      <c r="V146" s="52">
        <v>25783.769380999998</v>
      </c>
      <c r="W146" s="52">
        <v>1.18E-4</v>
      </c>
      <c r="X146" s="52">
        <v>0</v>
      </c>
      <c r="Y146" s="52">
        <v>2.2491850000000002</v>
      </c>
      <c r="Z146" s="52">
        <v>0</v>
      </c>
      <c r="AA146" s="52"/>
      <c r="AB146" s="79">
        <v>146</v>
      </c>
      <c r="AC1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 s="85"/>
      <c r="AE146" s="51"/>
      <c r="AF146" s="51"/>
      <c r="AG146" s="51"/>
      <c r="AH146" s="51"/>
      <c r="AI146" s="51"/>
      <c r="AJ146" s="51"/>
      <c r="AK146" s="51"/>
      <c r="AL146" s="51"/>
      <c r="AM146" s="51"/>
      <c r="AN146" s="51"/>
      <c r="AO146" s="2"/>
      <c r="AP146" s="3"/>
      <c r="AQ146" s="3"/>
      <c r="AR146" s="3"/>
      <c r="AS146" s="3"/>
    </row>
    <row r="147" spans="1:45" ht="29" customHeight="1" x14ac:dyDescent="0.35">
      <c r="A147" s="14" t="s">
        <v>591</v>
      </c>
      <c r="C147" s="15" t="s">
        <v>3359</v>
      </c>
      <c r="D147" s="15"/>
      <c r="E147" s="80">
        <v>2.818375270756786</v>
      </c>
      <c r="F147" s="78"/>
      <c r="G147" s="15"/>
      <c r="H147" s="15"/>
      <c r="I147" s="16"/>
      <c r="J147" s="66"/>
      <c r="K147" s="66"/>
      <c r="L147" s="16"/>
      <c r="M147" s="81"/>
      <c r="N147" s="82">
        <v>3291.789306640625</v>
      </c>
      <c r="O147" s="82">
        <v>9255.5087890625</v>
      </c>
      <c r="P147" s="77"/>
      <c r="Q147" s="83"/>
      <c r="R147" s="83"/>
      <c r="S147" s="51">
        <v>6</v>
      </c>
      <c r="T147" s="84"/>
      <c r="U147" s="84"/>
      <c r="V147" s="52">
        <v>31984.489323999998</v>
      </c>
      <c r="W147" s="52">
        <v>1.1900000000000001E-4</v>
      </c>
      <c r="X147" s="52">
        <v>0</v>
      </c>
      <c r="Y147" s="52">
        <v>2.3397950000000001</v>
      </c>
      <c r="Z147" s="52">
        <v>0</v>
      </c>
      <c r="AA147" s="52"/>
      <c r="AB147" s="79">
        <v>147</v>
      </c>
      <c r="AC1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 s="85"/>
      <c r="AE147" s="51"/>
      <c r="AF147" s="51"/>
      <c r="AG147" s="51"/>
      <c r="AH147" s="51"/>
      <c r="AI147" s="51"/>
      <c r="AJ147" s="51"/>
      <c r="AK147" s="51"/>
      <c r="AL147" s="51"/>
      <c r="AM147" s="51"/>
      <c r="AN147" s="51"/>
      <c r="AO147" s="2"/>
      <c r="AP147" s="3"/>
      <c r="AQ147" s="3"/>
      <c r="AR147" s="3"/>
      <c r="AS147" s="3"/>
    </row>
    <row r="148" spans="1:45" ht="29" customHeight="1" x14ac:dyDescent="0.35">
      <c r="A148" s="14" t="s">
        <v>206</v>
      </c>
      <c r="C148" s="15" t="s">
        <v>3359</v>
      </c>
      <c r="D148" s="15"/>
      <c r="E148" s="80">
        <v>2.7044268776566485</v>
      </c>
      <c r="F148" s="78"/>
      <c r="G148" s="15"/>
      <c r="H148" s="15"/>
      <c r="I148" s="16"/>
      <c r="J148" s="66"/>
      <c r="K148" s="66"/>
      <c r="L148" s="16"/>
      <c r="M148" s="81"/>
      <c r="N148" s="82">
        <v>3405.65283203125</v>
      </c>
      <c r="O148" s="82">
        <v>6572.2998046875</v>
      </c>
      <c r="P148" s="77"/>
      <c r="Q148" s="83"/>
      <c r="R148" s="83"/>
      <c r="S148" s="51">
        <v>6</v>
      </c>
      <c r="T148" s="84"/>
      <c r="U148" s="84"/>
      <c r="V148" s="52">
        <v>35467.599841000003</v>
      </c>
      <c r="W148" s="52">
        <v>1.2799999999999999E-4</v>
      </c>
      <c r="X148" s="52">
        <v>0</v>
      </c>
      <c r="Y148" s="52">
        <v>2.1616529999999998</v>
      </c>
      <c r="Z148" s="52">
        <v>0</v>
      </c>
      <c r="AA148" s="52"/>
      <c r="AB148" s="79">
        <v>148</v>
      </c>
      <c r="AC1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 s="85"/>
      <c r="AE148" s="51"/>
      <c r="AF148" s="51"/>
      <c r="AG148" s="51"/>
      <c r="AH148" s="51"/>
      <c r="AI148" s="51"/>
      <c r="AJ148" s="51"/>
      <c r="AK148" s="51"/>
      <c r="AL148" s="51"/>
      <c r="AM148" s="51"/>
      <c r="AN148" s="51"/>
      <c r="AO148" s="2"/>
      <c r="AP148" s="3"/>
      <c r="AQ148" s="3"/>
      <c r="AR148" s="3"/>
      <c r="AS148" s="3"/>
    </row>
    <row r="149" spans="1:45" ht="29" customHeight="1" x14ac:dyDescent="0.35">
      <c r="A149" s="14" t="s">
        <v>576</v>
      </c>
      <c r="C149" s="15" t="s">
        <v>3359</v>
      </c>
      <c r="D149" s="15"/>
      <c r="E149" s="80">
        <v>2.7022015379860744</v>
      </c>
      <c r="F149" s="78"/>
      <c r="G149" s="15"/>
      <c r="H149" s="15"/>
      <c r="I149" s="16"/>
      <c r="J149" s="66"/>
      <c r="K149" s="66"/>
      <c r="L149" s="16"/>
      <c r="M149" s="81"/>
      <c r="N149" s="82">
        <v>5126.537109375</v>
      </c>
      <c r="O149" s="82">
        <v>9540.76953125</v>
      </c>
      <c r="P149" s="77"/>
      <c r="Q149" s="83"/>
      <c r="R149" s="83"/>
      <c r="S149" s="51">
        <v>6</v>
      </c>
      <c r="T149" s="84"/>
      <c r="U149" s="84"/>
      <c r="V149" s="52">
        <v>38181.699630000003</v>
      </c>
      <c r="W149" s="52">
        <v>1.2799999999999999E-4</v>
      </c>
      <c r="X149" s="52">
        <v>0</v>
      </c>
      <c r="Y149" s="52">
        <v>2.1581739999999998</v>
      </c>
      <c r="Z149" s="52">
        <v>0</v>
      </c>
      <c r="AA149" s="52"/>
      <c r="AB149" s="79">
        <v>149</v>
      </c>
      <c r="AC1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 s="85"/>
      <c r="AE149" s="51"/>
      <c r="AF149" s="51"/>
      <c r="AG149" s="51"/>
      <c r="AH149" s="51"/>
      <c r="AI149" s="51"/>
      <c r="AJ149" s="51"/>
      <c r="AK149" s="51"/>
      <c r="AL149" s="51"/>
      <c r="AM149" s="51"/>
      <c r="AN149" s="51"/>
      <c r="AO149" s="2"/>
      <c r="AP149" s="3"/>
      <c r="AQ149" s="3"/>
      <c r="AR149" s="3"/>
      <c r="AS149" s="3"/>
    </row>
    <row r="150" spans="1:45" ht="29" customHeight="1" x14ac:dyDescent="0.35">
      <c r="A150" s="14" t="s">
        <v>582</v>
      </c>
      <c r="C150" s="15" t="s">
        <v>3359</v>
      </c>
      <c r="D150" s="15"/>
      <c r="E150" s="80">
        <v>2.5310595486500369</v>
      </c>
      <c r="F150" s="78"/>
      <c r="G150" s="15"/>
      <c r="H150" s="15"/>
      <c r="I150" s="16"/>
      <c r="J150" s="66"/>
      <c r="K150" s="66"/>
      <c r="L150" s="16"/>
      <c r="M150" s="81"/>
      <c r="N150" s="82">
        <v>2031.28271484375</v>
      </c>
      <c r="O150" s="82">
        <v>3847.7177734375</v>
      </c>
      <c r="P150" s="77"/>
      <c r="Q150" s="83"/>
      <c r="R150" s="83"/>
      <c r="S150" s="51">
        <v>6</v>
      </c>
      <c r="T150" s="84"/>
      <c r="U150" s="84"/>
      <c r="V150" s="52">
        <v>40752.866019000001</v>
      </c>
      <c r="W150" s="52">
        <v>1.18E-4</v>
      </c>
      <c r="X150" s="52">
        <v>0</v>
      </c>
      <c r="Y150" s="52">
        <v>1.8906179999999999</v>
      </c>
      <c r="Z150" s="52">
        <v>0</v>
      </c>
      <c r="AA150" s="52"/>
      <c r="AB150" s="79">
        <v>150</v>
      </c>
      <c r="AC1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 s="85"/>
      <c r="AE150" s="51"/>
      <c r="AF150" s="51"/>
      <c r="AG150" s="51"/>
      <c r="AH150" s="51"/>
      <c r="AI150" s="51"/>
      <c r="AJ150" s="51"/>
      <c r="AK150" s="104" t="s">
        <v>3341</v>
      </c>
      <c r="AL150" s="104" t="s">
        <v>3341</v>
      </c>
      <c r="AM150" s="104" t="s">
        <v>3341</v>
      </c>
      <c r="AN150" s="104" t="s">
        <v>3341</v>
      </c>
      <c r="AO150" s="2"/>
      <c r="AP150" s="3"/>
      <c r="AQ150" s="3"/>
      <c r="AR150" s="3"/>
      <c r="AS150" s="3"/>
    </row>
    <row r="151" spans="1:45" ht="29" customHeight="1" x14ac:dyDescent="0.35">
      <c r="A151" s="14" t="s">
        <v>212</v>
      </c>
      <c r="C151" s="15" t="s">
        <v>3358</v>
      </c>
      <c r="D151" s="15"/>
      <c r="E151" s="80">
        <v>2.954948696765193</v>
      </c>
      <c r="F151" s="78"/>
      <c r="G151" s="15"/>
      <c r="H151" s="15"/>
      <c r="I151" s="16"/>
      <c r="J151" s="66"/>
      <c r="K151" s="66"/>
      <c r="L151" s="16"/>
      <c r="M151" s="81"/>
      <c r="N151" s="82">
        <v>3044.18212890625</v>
      </c>
      <c r="O151" s="82">
        <v>2809.017333984375</v>
      </c>
      <c r="P151" s="77"/>
      <c r="Q151" s="83"/>
      <c r="R151" s="83"/>
      <c r="S151" s="51">
        <v>6</v>
      </c>
      <c r="T151" s="84"/>
      <c r="U151" s="84"/>
      <c r="V151" s="52">
        <v>56056.728045999997</v>
      </c>
      <c r="W151" s="52">
        <v>8.6000000000000003E-5</v>
      </c>
      <c r="X151" s="52">
        <v>0</v>
      </c>
      <c r="Y151" s="52">
        <v>2.5533079999999999</v>
      </c>
      <c r="Z151" s="52">
        <v>0</v>
      </c>
      <c r="AA151" s="52"/>
      <c r="AB151" s="79">
        <v>151</v>
      </c>
      <c r="AC1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 s="85"/>
      <c r="AE151" s="51"/>
      <c r="AF151" s="51"/>
      <c r="AG151" s="51"/>
      <c r="AH151" s="51"/>
      <c r="AI151" s="51"/>
      <c r="AJ151" s="51"/>
      <c r="AK151" s="51"/>
      <c r="AL151" s="51"/>
      <c r="AM151" s="51"/>
      <c r="AN151" s="51"/>
      <c r="AO151" s="2"/>
      <c r="AP151" s="3"/>
      <c r="AQ151" s="3"/>
      <c r="AR151" s="3"/>
      <c r="AS151" s="3"/>
    </row>
    <row r="152" spans="1:45" ht="29" customHeight="1" x14ac:dyDescent="0.35">
      <c r="A152" s="14" t="s">
        <v>982</v>
      </c>
      <c r="C152" s="15" t="s">
        <v>3359</v>
      </c>
      <c r="D152" s="15"/>
      <c r="E152" s="80">
        <v>2.615352524156858</v>
      </c>
      <c r="F152" s="78"/>
      <c r="G152" s="15"/>
      <c r="H152" s="15"/>
      <c r="I152" s="108"/>
      <c r="J152" s="66"/>
      <c r="K152" s="66"/>
      <c r="L152" s="16"/>
      <c r="M152" s="81"/>
      <c r="N152" s="82">
        <v>563.53875732421875</v>
      </c>
      <c r="O152" s="82">
        <v>3026.599853515625</v>
      </c>
      <c r="P152" s="77"/>
      <c r="Q152" s="83"/>
      <c r="R152" s="83"/>
      <c r="S152" s="51">
        <v>6</v>
      </c>
      <c r="T152" s="84"/>
      <c r="U152" s="84"/>
      <c r="V152" s="52">
        <v>97220.148583000002</v>
      </c>
      <c r="W152" s="52">
        <v>1.4799999999999999E-4</v>
      </c>
      <c r="X152" s="52">
        <v>0</v>
      </c>
      <c r="Y152" s="52">
        <v>2.0223979999999999</v>
      </c>
      <c r="Z152" s="52">
        <v>0</v>
      </c>
      <c r="AA152" s="52"/>
      <c r="AB152" s="79">
        <v>152</v>
      </c>
      <c r="AC1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 s="85"/>
      <c r="AE152" s="51"/>
      <c r="AF152" s="51"/>
      <c r="AG152" s="51"/>
      <c r="AH152" s="51"/>
      <c r="AI152" s="51"/>
      <c r="AJ152" s="51"/>
      <c r="AK152" s="104" t="s">
        <v>3341</v>
      </c>
      <c r="AL152" s="104" t="s">
        <v>3341</v>
      </c>
      <c r="AM152" s="104" t="s">
        <v>3341</v>
      </c>
      <c r="AN152" s="104" t="s">
        <v>3341</v>
      </c>
      <c r="AO152" s="2"/>
      <c r="AP152" s="3"/>
      <c r="AQ152" s="3"/>
      <c r="AR152" s="3"/>
      <c r="AS152" s="3"/>
    </row>
    <row r="153" spans="1:45" ht="29" customHeight="1" x14ac:dyDescent="0.35">
      <c r="A153" s="14" t="s">
        <v>248</v>
      </c>
      <c r="C153" s="15" t="s">
        <v>3358</v>
      </c>
      <c r="D153" s="15"/>
      <c r="E153" s="80">
        <v>3.1369474524791121</v>
      </c>
      <c r="F153" s="78"/>
      <c r="G153" s="15"/>
      <c r="H153" s="15"/>
      <c r="I153" s="16"/>
      <c r="J153" s="66"/>
      <c r="K153" s="66"/>
      <c r="L153" s="16"/>
      <c r="M153" s="81"/>
      <c r="N153" s="82">
        <v>8461.91015625</v>
      </c>
      <c r="O153" s="82">
        <v>7303.02587890625</v>
      </c>
      <c r="P153" s="77"/>
      <c r="Q153" s="83"/>
      <c r="R153" s="83"/>
      <c r="S153" s="51">
        <v>5</v>
      </c>
      <c r="T153" s="84"/>
      <c r="U153" s="84"/>
      <c r="V153" s="52">
        <v>10</v>
      </c>
      <c r="W153" s="52">
        <v>0.2</v>
      </c>
      <c r="X153" s="52">
        <v>0</v>
      </c>
      <c r="Y153" s="52">
        <v>2.8378369999999999</v>
      </c>
      <c r="Z153" s="52">
        <v>0</v>
      </c>
      <c r="AA153" s="52"/>
      <c r="AB153" s="79">
        <v>153</v>
      </c>
      <c r="AC1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 s="85"/>
      <c r="AE153" s="51"/>
      <c r="AF153" s="51"/>
      <c r="AG153" s="51"/>
      <c r="AH153" s="51"/>
      <c r="AI153" s="51"/>
      <c r="AJ153" s="51"/>
      <c r="AK153" s="104" t="s">
        <v>3341</v>
      </c>
      <c r="AL153" s="104" t="s">
        <v>3341</v>
      </c>
      <c r="AM153" s="104" t="s">
        <v>3341</v>
      </c>
      <c r="AN153" s="104" t="s">
        <v>3341</v>
      </c>
      <c r="AO153" s="2"/>
      <c r="AP153" s="3"/>
      <c r="AQ153" s="3"/>
      <c r="AR153" s="3"/>
      <c r="AS153" s="3"/>
    </row>
    <row r="154" spans="1:45" ht="29" customHeight="1" x14ac:dyDescent="0.35">
      <c r="A154" s="14" t="s">
        <v>877</v>
      </c>
      <c r="C154" s="15" t="s">
        <v>3358</v>
      </c>
      <c r="D154" s="15"/>
      <c r="E154" s="80">
        <v>3.1369474524791121</v>
      </c>
      <c r="F154" s="78"/>
      <c r="G154" s="15"/>
      <c r="H154" s="15"/>
      <c r="I154" s="16"/>
      <c r="J154" s="66"/>
      <c r="K154" s="66"/>
      <c r="L154" s="16"/>
      <c r="M154" s="81"/>
      <c r="N154" s="82">
        <v>8110.30517578125</v>
      </c>
      <c r="O154" s="82">
        <v>7297.3076171875</v>
      </c>
      <c r="P154" s="77"/>
      <c r="Q154" s="83"/>
      <c r="R154" s="83"/>
      <c r="S154" s="51">
        <v>5</v>
      </c>
      <c r="T154" s="84"/>
      <c r="U154" s="84"/>
      <c r="V154" s="52">
        <v>10</v>
      </c>
      <c r="W154" s="52">
        <v>0.2</v>
      </c>
      <c r="X154" s="52">
        <v>0</v>
      </c>
      <c r="Y154" s="52">
        <v>2.8378369999999999</v>
      </c>
      <c r="Z154" s="52">
        <v>0</v>
      </c>
      <c r="AA154" s="52"/>
      <c r="AB154" s="79">
        <v>154</v>
      </c>
      <c r="AC1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 s="85"/>
      <c r="AE154" s="51"/>
      <c r="AF154" s="51"/>
      <c r="AG154" s="51"/>
      <c r="AH154" s="51"/>
      <c r="AI154" s="51"/>
      <c r="AJ154" s="51"/>
      <c r="AK154" s="104" t="s">
        <v>3341</v>
      </c>
      <c r="AL154" s="104" t="s">
        <v>3341</v>
      </c>
      <c r="AM154" s="104" t="s">
        <v>3341</v>
      </c>
      <c r="AN154" s="104" t="s">
        <v>3341</v>
      </c>
      <c r="AO154" s="2"/>
      <c r="AP154" s="3"/>
      <c r="AQ154" s="3"/>
      <c r="AR154" s="3"/>
      <c r="AS154" s="3"/>
    </row>
    <row r="155" spans="1:45" ht="29" customHeight="1" x14ac:dyDescent="0.35">
      <c r="A155" s="14" t="s">
        <v>1813</v>
      </c>
      <c r="C155" s="15" t="s">
        <v>3358</v>
      </c>
      <c r="D155" s="15"/>
      <c r="E155" s="80">
        <v>3.1369474524791121</v>
      </c>
      <c r="F155" s="78"/>
      <c r="G155" s="15"/>
      <c r="H155" s="15"/>
      <c r="I155" s="16"/>
      <c r="J155" s="66"/>
      <c r="K155" s="66"/>
      <c r="L155" s="16"/>
      <c r="M155" s="81"/>
      <c r="N155" s="82">
        <v>5845.64404296875</v>
      </c>
      <c r="O155" s="82">
        <v>6123.76611328125</v>
      </c>
      <c r="P155" s="77"/>
      <c r="Q155" s="83"/>
      <c r="R155" s="83"/>
      <c r="S155" s="51">
        <v>5</v>
      </c>
      <c r="T155" s="84"/>
      <c r="U155" s="84"/>
      <c r="V155" s="52">
        <v>10</v>
      </c>
      <c r="W155" s="52">
        <v>0.2</v>
      </c>
      <c r="X155" s="52">
        <v>0</v>
      </c>
      <c r="Y155" s="52">
        <v>2.8378369999999999</v>
      </c>
      <c r="Z155" s="52">
        <v>0</v>
      </c>
      <c r="AA155" s="52"/>
      <c r="AB155" s="79">
        <v>155</v>
      </c>
      <c r="AC1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 s="85"/>
      <c r="AE155" s="51"/>
      <c r="AF155" s="51"/>
      <c r="AG155" s="51"/>
      <c r="AH155" s="51"/>
      <c r="AI155" s="51"/>
      <c r="AJ155" s="51"/>
      <c r="AK155" s="104" t="s">
        <v>3341</v>
      </c>
      <c r="AL155" s="104" t="s">
        <v>3341</v>
      </c>
      <c r="AM155" s="104" t="s">
        <v>3341</v>
      </c>
      <c r="AN155" s="104" t="s">
        <v>3341</v>
      </c>
      <c r="AO155" s="2"/>
      <c r="AP155" s="3"/>
      <c r="AQ155" s="3"/>
      <c r="AR155" s="3"/>
      <c r="AS155" s="3"/>
    </row>
    <row r="156" spans="1:45" ht="29" customHeight="1" x14ac:dyDescent="0.35">
      <c r="A156" s="14" t="s">
        <v>1853</v>
      </c>
      <c r="C156" s="15" t="s">
        <v>3358</v>
      </c>
      <c r="D156" s="15"/>
      <c r="E156" s="80">
        <v>3.1369474524791121</v>
      </c>
      <c r="F156" s="78"/>
      <c r="G156" s="15"/>
      <c r="H156" s="15"/>
      <c r="I156" s="16"/>
      <c r="J156" s="66"/>
      <c r="K156" s="66"/>
      <c r="L156" s="16"/>
      <c r="M156" s="81"/>
      <c r="N156" s="82">
        <v>5845.64404296875</v>
      </c>
      <c r="O156" s="82">
        <v>5521.220703125</v>
      </c>
      <c r="P156" s="77"/>
      <c r="Q156" s="83"/>
      <c r="R156" s="83"/>
      <c r="S156" s="51">
        <v>5</v>
      </c>
      <c r="T156" s="84"/>
      <c r="U156" s="84"/>
      <c r="V156" s="52">
        <v>10</v>
      </c>
      <c r="W156" s="52">
        <v>0.2</v>
      </c>
      <c r="X156" s="52">
        <v>0</v>
      </c>
      <c r="Y156" s="52">
        <v>2.8378369999999999</v>
      </c>
      <c r="Z156" s="52">
        <v>0</v>
      </c>
      <c r="AA156" s="52"/>
      <c r="AB156" s="79">
        <v>156</v>
      </c>
      <c r="AC1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 s="85"/>
      <c r="AE156" s="51"/>
      <c r="AF156" s="51"/>
      <c r="AG156" s="51"/>
      <c r="AH156" s="51"/>
      <c r="AI156" s="51"/>
      <c r="AJ156" s="51"/>
      <c r="AK156" s="104" t="s">
        <v>3341</v>
      </c>
      <c r="AL156" s="104" t="s">
        <v>3341</v>
      </c>
      <c r="AM156" s="104" t="s">
        <v>3341</v>
      </c>
      <c r="AN156" s="104" t="s">
        <v>3341</v>
      </c>
      <c r="AO156" s="2"/>
      <c r="AP156" s="3"/>
      <c r="AQ156" s="3"/>
      <c r="AR156" s="3"/>
      <c r="AS156" s="3"/>
    </row>
    <row r="157" spans="1:45" ht="29" customHeight="1" x14ac:dyDescent="0.35">
      <c r="A157" s="14" t="s">
        <v>1879</v>
      </c>
      <c r="C157" s="15" t="s">
        <v>3358</v>
      </c>
      <c r="D157" s="15"/>
      <c r="E157" s="80">
        <v>3.1369474524791121</v>
      </c>
      <c r="F157" s="78"/>
      <c r="G157" s="15"/>
      <c r="H157" s="15"/>
      <c r="I157" s="16"/>
      <c r="J157" s="66"/>
      <c r="K157" s="66"/>
      <c r="L157" s="16"/>
      <c r="M157" s="81"/>
      <c r="N157" s="82">
        <v>5845.64404296875</v>
      </c>
      <c r="O157" s="82">
        <v>4918.67529296875</v>
      </c>
      <c r="P157" s="77"/>
      <c r="Q157" s="83"/>
      <c r="R157" s="83"/>
      <c r="S157" s="51">
        <v>5</v>
      </c>
      <c r="T157" s="84"/>
      <c r="U157" s="84"/>
      <c r="V157" s="52">
        <v>10</v>
      </c>
      <c r="W157" s="52">
        <v>0.2</v>
      </c>
      <c r="X157" s="52">
        <v>0</v>
      </c>
      <c r="Y157" s="52">
        <v>2.8378369999999999</v>
      </c>
      <c r="Z157" s="52">
        <v>0</v>
      </c>
      <c r="AA157" s="52"/>
      <c r="AB157" s="79">
        <v>157</v>
      </c>
      <c r="AC1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 s="85"/>
      <c r="AE157" s="51"/>
      <c r="AF157" s="51"/>
      <c r="AG157" s="51"/>
      <c r="AH157" s="51"/>
      <c r="AI157" s="51"/>
      <c r="AJ157" s="51"/>
      <c r="AK157" s="104" t="s">
        <v>3341</v>
      </c>
      <c r="AL157" s="104" t="s">
        <v>3341</v>
      </c>
      <c r="AM157" s="104" t="s">
        <v>3341</v>
      </c>
      <c r="AN157" s="104" t="s">
        <v>3341</v>
      </c>
      <c r="AO157" s="2"/>
      <c r="AP157" s="3"/>
      <c r="AQ157" s="3"/>
      <c r="AR157" s="3"/>
      <c r="AS157" s="3"/>
    </row>
    <row r="158" spans="1:45" ht="29" customHeight="1" x14ac:dyDescent="0.35">
      <c r="A158" s="14" t="s">
        <v>2452</v>
      </c>
      <c r="C158" s="15" t="s">
        <v>3358</v>
      </c>
      <c r="D158" s="15"/>
      <c r="E158" s="80">
        <v>3.1369474524791121</v>
      </c>
      <c r="F158" s="78"/>
      <c r="G158" s="15"/>
      <c r="H158" s="15"/>
      <c r="I158" s="16"/>
      <c r="J158" s="66"/>
      <c r="K158" s="66"/>
      <c r="L158" s="16"/>
      <c r="M158" s="81"/>
      <c r="N158" s="82">
        <v>5848.3857421875</v>
      </c>
      <c r="O158" s="82">
        <v>6732.01416015625</v>
      </c>
      <c r="P158" s="77"/>
      <c r="Q158" s="83"/>
      <c r="R158" s="83"/>
      <c r="S158" s="51">
        <v>5</v>
      </c>
      <c r="T158" s="84"/>
      <c r="U158" s="84"/>
      <c r="V158" s="52">
        <v>10</v>
      </c>
      <c r="W158" s="52">
        <v>0.2</v>
      </c>
      <c r="X158" s="52">
        <v>0</v>
      </c>
      <c r="Y158" s="52">
        <v>2.8378369999999999</v>
      </c>
      <c r="Z158" s="52">
        <v>0</v>
      </c>
      <c r="AA158" s="52"/>
      <c r="AB158" s="79">
        <v>158</v>
      </c>
      <c r="AC1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 s="85"/>
      <c r="AE158" s="51"/>
      <c r="AF158" s="51"/>
      <c r="AG158" s="51"/>
      <c r="AH158" s="51"/>
      <c r="AI158" s="51"/>
      <c r="AJ158" s="51"/>
      <c r="AK158" s="104" t="s">
        <v>3341</v>
      </c>
      <c r="AL158" s="104" t="s">
        <v>3341</v>
      </c>
      <c r="AM158" s="104" t="s">
        <v>3341</v>
      </c>
      <c r="AN158" s="104" t="s">
        <v>3341</v>
      </c>
      <c r="AO158" s="2"/>
      <c r="AP158" s="3"/>
      <c r="AQ158" s="3"/>
      <c r="AR158" s="3"/>
      <c r="AS158" s="3"/>
    </row>
    <row r="159" spans="1:45" ht="29" customHeight="1" x14ac:dyDescent="0.35">
      <c r="A159" s="14" t="s">
        <v>2033</v>
      </c>
      <c r="C159" s="15" t="s">
        <v>3359</v>
      </c>
      <c r="D159" s="15"/>
      <c r="E159" s="80">
        <v>2.7004162769856226</v>
      </c>
      <c r="F159" s="78"/>
      <c r="G159" s="15"/>
      <c r="H159" s="15"/>
      <c r="I159" s="16"/>
      <c r="J159" s="66"/>
      <c r="K159" s="66"/>
      <c r="L159" s="16"/>
      <c r="M159" s="81"/>
      <c r="N159" s="82">
        <v>5563.6943359375</v>
      </c>
      <c r="O159" s="82">
        <v>6406.00732421875</v>
      </c>
      <c r="P159" s="77"/>
      <c r="Q159" s="83"/>
      <c r="R159" s="83"/>
      <c r="S159" s="51">
        <v>5</v>
      </c>
      <c r="T159" s="84"/>
      <c r="U159" s="84"/>
      <c r="V159" s="52">
        <v>17.5</v>
      </c>
      <c r="W159" s="52">
        <v>6.6667000000000004E-2</v>
      </c>
      <c r="X159" s="52">
        <v>0</v>
      </c>
      <c r="Y159" s="52">
        <v>2.155383</v>
      </c>
      <c r="Z159" s="52">
        <v>0</v>
      </c>
      <c r="AA159" s="52"/>
      <c r="AB159" s="79">
        <v>159</v>
      </c>
      <c r="AC1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 s="85"/>
      <c r="AE159" s="51"/>
      <c r="AF159" s="51"/>
      <c r="AG159" s="51"/>
      <c r="AH159" s="51"/>
      <c r="AI159" s="51"/>
      <c r="AJ159" s="51"/>
      <c r="AK159" s="104" t="s">
        <v>3341</v>
      </c>
      <c r="AL159" s="104" t="s">
        <v>3341</v>
      </c>
      <c r="AM159" s="104" t="s">
        <v>3341</v>
      </c>
      <c r="AN159" s="104" t="s">
        <v>3341</v>
      </c>
      <c r="AO159" s="2"/>
      <c r="AP159" s="3"/>
      <c r="AQ159" s="3"/>
      <c r="AR159" s="3"/>
      <c r="AS159" s="3"/>
    </row>
    <row r="160" spans="1:45" ht="29" customHeight="1" x14ac:dyDescent="0.35">
      <c r="A160" s="14" t="s">
        <v>2628</v>
      </c>
      <c r="C160" s="15" t="s">
        <v>3359</v>
      </c>
      <c r="D160" s="15"/>
      <c r="E160" s="80">
        <v>2.7004162769856226</v>
      </c>
      <c r="F160" s="78"/>
      <c r="G160" s="15"/>
      <c r="H160" s="15"/>
      <c r="I160" s="16"/>
      <c r="J160" s="66"/>
      <c r="K160" s="66"/>
      <c r="L160" s="16"/>
      <c r="M160" s="81"/>
      <c r="N160" s="82">
        <v>5460.3154296875</v>
      </c>
      <c r="O160" s="82">
        <v>6215.3544921875</v>
      </c>
      <c r="P160" s="77"/>
      <c r="Q160" s="83"/>
      <c r="R160" s="83"/>
      <c r="S160" s="51">
        <v>5</v>
      </c>
      <c r="T160" s="84"/>
      <c r="U160" s="84"/>
      <c r="V160" s="52">
        <v>17.5</v>
      </c>
      <c r="W160" s="52">
        <v>6.6667000000000004E-2</v>
      </c>
      <c r="X160" s="52">
        <v>0</v>
      </c>
      <c r="Y160" s="52">
        <v>2.155383</v>
      </c>
      <c r="Z160" s="52">
        <v>0</v>
      </c>
      <c r="AA160" s="52"/>
      <c r="AB160" s="79">
        <v>160</v>
      </c>
      <c r="AC1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 s="85"/>
      <c r="AE160" s="51"/>
      <c r="AF160" s="51"/>
      <c r="AG160" s="51"/>
      <c r="AH160" s="51"/>
      <c r="AI160" s="51"/>
      <c r="AJ160" s="51"/>
      <c r="AK160" s="104" t="s">
        <v>3341</v>
      </c>
      <c r="AL160" s="104" t="s">
        <v>3341</v>
      </c>
      <c r="AM160" s="104" t="s">
        <v>3341</v>
      </c>
      <c r="AN160" s="104" t="s">
        <v>3341</v>
      </c>
      <c r="AO160" s="2"/>
      <c r="AP160" s="3"/>
      <c r="AQ160" s="3"/>
      <c r="AR160" s="3"/>
      <c r="AS160" s="3"/>
    </row>
    <row r="161" spans="1:45" ht="29" customHeight="1" x14ac:dyDescent="0.35">
      <c r="A161" s="14" t="s">
        <v>2700</v>
      </c>
      <c r="C161" s="15" t="s">
        <v>3358</v>
      </c>
      <c r="D161" s="15"/>
      <c r="E161" s="80">
        <v>3.0349457880444848</v>
      </c>
      <c r="F161" s="78"/>
      <c r="G161" s="15"/>
      <c r="H161" s="15"/>
      <c r="I161" s="16"/>
      <c r="J161" s="66"/>
      <c r="K161" s="66"/>
      <c r="L161" s="16"/>
      <c r="M161" s="81"/>
      <c r="N161" s="82">
        <v>5493.908203125</v>
      </c>
      <c r="O161" s="82">
        <v>360.15093994140625</v>
      </c>
      <c r="P161" s="77"/>
      <c r="Q161" s="83"/>
      <c r="R161" s="83"/>
      <c r="S161" s="51">
        <v>5</v>
      </c>
      <c r="T161" s="84"/>
      <c r="U161" s="84"/>
      <c r="V161" s="52">
        <v>18</v>
      </c>
      <c r="W161" s="52">
        <v>0.111111</v>
      </c>
      <c r="X161" s="52">
        <v>0</v>
      </c>
      <c r="Y161" s="52">
        <v>2.678372</v>
      </c>
      <c r="Z161" s="52">
        <v>0</v>
      </c>
      <c r="AA161" s="52"/>
      <c r="AB161" s="79">
        <v>161</v>
      </c>
      <c r="AC1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 s="85"/>
      <c r="AE161" s="51"/>
      <c r="AF161" s="51"/>
      <c r="AG161" s="51"/>
      <c r="AH161" s="51"/>
      <c r="AI161" s="51"/>
      <c r="AJ161" s="51"/>
      <c r="AK161" s="104" t="s">
        <v>3341</v>
      </c>
      <c r="AL161" s="104" t="s">
        <v>3341</v>
      </c>
      <c r="AM161" s="104" t="s">
        <v>3341</v>
      </c>
      <c r="AN161" s="104" t="s">
        <v>3341</v>
      </c>
      <c r="AO161" s="2"/>
      <c r="AP161" s="3"/>
      <c r="AQ161" s="3"/>
      <c r="AR161" s="3"/>
      <c r="AS161" s="3"/>
    </row>
    <row r="162" spans="1:45" ht="29" customHeight="1" x14ac:dyDescent="0.35">
      <c r="A162" s="14" t="s">
        <v>1379</v>
      </c>
      <c r="C162" s="15" t="s">
        <v>3359</v>
      </c>
      <c r="D162" s="15"/>
      <c r="E162" s="80">
        <v>2.8114952036407486</v>
      </c>
      <c r="F162" s="78"/>
      <c r="G162" s="15"/>
      <c r="H162" s="15"/>
      <c r="I162" s="16"/>
      <c r="J162" s="66"/>
      <c r="K162" s="66"/>
      <c r="L162" s="16"/>
      <c r="M162" s="81"/>
      <c r="N162" s="82">
        <v>7834.85205078125</v>
      </c>
      <c r="O162" s="82">
        <v>7834.13671875</v>
      </c>
      <c r="P162" s="77"/>
      <c r="Q162" s="83"/>
      <c r="R162" s="83"/>
      <c r="S162" s="51">
        <v>5</v>
      </c>
      <c r="T162" s="84"/>
      <c r="U162" s="84"/>
      <c r="V162" s="52">
        <v>32</v>
      </c>
      <c r="W162" s="52">
        <v>0.04</v>
      </c>
      <c r="X162" s="52">
        <v>0</v>
      </c>
      <c r="Y162" s="52">
        <v>2.3290389999999999</v>
      </c>
      <c r="Z162" s="52">
        <v>0</v>
      </c>
      <c r="AA162" s="52"/>
      <c r="AB162" s="79">
        <v>162</v>
      </c>
      <c r="AC1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 s="85"/>
      <c r="AE162" s="51"/>
      <c r="AF162" s="51"/>
      <c r="AG162" s="51"/>
      <c r="AH162" s="51"/>
      <c r="AI162" s="51"/>
      <c r="AJ162" s="51"/>
      <c r="AK162" s="104" t="s">
        <v>3341</v>
      </c>
      <c r="AL162" s="104" t="s">
        <v>3341</v>
      </c>
      <c r="AM162" s="104" t="s">
        <v>3341</v>
      </c>
      <c r="AN162" s="104" t="s">
        <v>3341</v>
      </c>
      <c r="AO162" s="2"/>
      <c r="AP162" s="3"/>
      <c r="AQ162" s="3"/>
      <c r="AR162" s="3"/>
      <c r="AS162" s="3"/>
    </row>
    <row r="163" spans="1:45" ht="29" customHeight="1" x14ac:dyDescent="0.35">
      <c r="A163" s="14" t="s">
        <v>2965</v>
      </c>
      <c r="C163" s="15" t="s">
        <v>3359</v>
      </c>
      <c r="D163" s="15"/>
      <c r="E163" s="80">
        <v>2.2508400950990075</v>
      </c>
      <c r="F163" s="78"/>
      <c r="G163" s="15"/>
      <c r="H163" s="15"/>
      <c r="I163" s="16"/>
      <c r="J163" s="66"/>
      <c r="K163" s="66"/>
      <c r="L163" s="16"/>
      <c r="M163" s="81"/>
      <c r="N163" s="82">
        <v>4210.34130859375</v>
      </c>
      <c r="O163" s="82">
        <v>9045.7958984375</v>
      </c>
      <c r="P163" s="77"/>
      <c r="Q163" s="83"/>
      <c r="R163" s="83"/>
      <c r="S163" s="51">
        <v>5</v>
      </c>
      <c r="T163" s="84"/>
      <c r="U163" s="84"/>
      <c r="V163" s="52">
        <v>658.86233400000003</v>
      </c>
      <c r="W163" s="52">
        <v>9.7E-5</v>
      </c>
      <c r="X163" s="52">
        <v>0</v>
      </c>
      <c r="Y163" s="52">
        <v>1.4525349999999999</v>
      </c>
      <c r="Z163" s="52">
        <v>0</v>
      </c>
      <c r="AA163" s="52"/>
      <c r="AB163" s="79">
        <v>163</v>
      </c>
      <c r="AC1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 s="85"/>
      <c r="AE163" s="51"/>
      <c r="AF163" s="51"/>
      <c r="AG163" s="51"/>
      <c r="AH163" s="51"/>
      <c r="AI163" s="51"/>
      <c r="AJ163" s="51"/>
      <c r="AK163" s="51"/>
      <c r="AL163" s="51"/>
      <c r="AM163" s="51"/>
      <c r="AN163" s="51"/>
      <c r="AO163" s="2"/>
      <c r="AP163" s="3"/>
      <c r="AQ163" s="3"/>
      <c r="AR163" s="3"/>
      <c r="AS163" s="3"/>
    </row>
    <row r="164" spans="1:45" ht="29" customHeight="1" x14ac:dyDescent="0.35">
      <c r="A164" s="14" t="s">
        <v>465</v>
      </c>
      <c r="C164" s="15" t="s">
        <v>3359</v>
      </c>
      <c r="D164" s="15"/>
      <c r="E164" s="80">
        <v>2.4310292831417417</v>
      </c>
      <c r="F164" s="78"/>
      <c r="G164" s="15"/>
      <c r="H164" s="15"/>
      <c r="I164" s="16"/>
      <c r="J164" s="66"/>
      <c r="K164" s="66"/>
      <c r="L164" s="16"/>
      <c r="M164" s="81"/>
      <c r="N164" s="82">
        <v>813.9158935546875</v>
      </c>
      <c r="O164" s="82">
        <v>5285.95458984375</v>
      </c>
      <c r="P164" s="77"/>
      <c r="Q164" s="83"/>
      <c r="R164" s="83"/>
      <c r="S164" s="51">
        <v>5</v>
      </c>
      <c r="T164" s="84"/>
      <c r="U164" s="84"/>
      <c r="V164" s="52">
        <v>3350.7246030000001</v>
      </c>
      <c r="W164" s="52">
        <v>1.1400000000000001E-4</v>
      </c>
      <c r="X164" s="52">
        <v>0</v>
      </c>
      <c r="Y164" s="52">
        <v>1.734235</v>
      </c>
      <c r="Z164" s="52">
        <v>0</v>
      </c>
      <c r="AA164" s="52"/>
      <c r="AB164" s="79">
        <v>164</v>
      </c>
      <c r="AC1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 s="85"/>
      <c r="AE164" s="51"/>
      <c r="AF164" s="51"/>
      <c r="AG164" s="51"/>
      <c r="AH164" s="51"/>
      <c r="AI164" s="51"/>
      <c r="AJ164" s="51"/>
      <c r="AK164" s="51"/>
      <c r="AL164" s="51"/>
      <c r="AM164" s="51"/>
      <c r="AN164" s="51"/>
      <c r="AO164" s="2"/>
      <c r="AP164" s="3"/>
      <c r="AQ164" s="3"/>
      <c r="AR164" s="3"/>
      <c r="AS164" s="3"/>
    </row>
    <row r="165" spans="1:45" ht="29" customHeight="1" x14ac:dyDescent="0.35">
      <c r="A165" s="14" t="s">
        <v>2843</v>
      </c>
      <c r="C165" s="15" t="s">
        <v>3359</v>
      </c>
      <c r="D165" s="15"/>
      <c r="E165" s="80">
        <v>2.4922219663625302</v>
      </c>
      <c r="F165" s="78"/>
      <c r="G165" s="15"/>
      <c r="H165" s="15"/>
      <c r="I165" s="16"/>
      <c r="J165" s="66"/>
      <c r="K165" s="66"/>
      <c r="L165" s="16"/>
      <c r="M165" s="81"/>
      <c r="N165" s="82">
        <v>665.2474365234375</v>
      </c>
      <c r="O165" s="82">
        <v>7567.1767578125</v>
      </c>
      <c r="P165" s="77"/>
      <c r="Q165" s="83"/>
      <c r="R165" s="83"/>
      <c r="S165" s="51">
        <v>5</v>
      </c>
      <c r="T165" s="84"/>
      <c r="U165" s="84"/>
      <c r="V165" s="52">
        <v>3363.096466</v>
      </c>
      <c r="W165" s="52">
        <v>9.3999999999999994E-5</v>
      </c>
      <c r="X165" s="52">
        <v>0</v>
      </c>
      <c r="Y165" s="52">
        <v>1.829901</v>
      </c>
      <c r="Z165" s="52">
        <v>0</v>
      </c>
      <c r="AA165" s="52"/>
      <c r="AB165" s="79">
        <v>165</v>
      </c>
      <c r="AC1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 s="85"/>
      <c r="AE165" s="51"/>
      <c r="AF165" s="51"/>
      <c r="AG165" s="51"/>
      <c r="AH165" s="51"/>
      <c r="AI165" s="51"/>
      <c r="AJ165" s="51"/>
      <c r="AK165" s="104" t="s">
        <v>3341</v>
      </c>
      <c r="AL165" s="104" t="s">
        <v>3341</v>
      </c>
      <c r="AM165" s="104" t="s">
        <v>3341</v>
      </c>
      <c r="AN165" s="104" t="s">
        <v>3341</v>
      </c>
      <c r="AO165" s="2"/>
      <c r="AP165" s="3"/>
      <c r="AQ165" s="3"/>
      <c r="AR165" s="3"/>
      <c r="AS165" s="3"/>
    </row>
    <row r="166" spans="1:45" ht="29" customHeight="1" x14ac:dyDescent="0.35">
      <c r="A166" s="14" t="s">
        <v>2726</v>
      </c>
      <c r="C166" s="15" t="s">
        <v>3359</v>
      </c>
      <c r="D166" s="15"/>
      <c r="E166" s="80">
        <v>2.4564802863473942</v>
      </c>
      <c r="F166" s="78"/>
      <c r="G166" s="15"/>
      <c r="H166" s="15"/>
      <c r="I166" s="16"/>
      <c r="J166" s="66"/>
      <c r="K166" s="66"/>
      <c r="L166" s="16"/>
      <c r="M166" s="81"/>
      <c r="N166" s="82">
        <v>575.9776611328125</v>
      </c>
      <c r="O166" s="82">
        <v>1857.4549560546875</v>
      </c>
      <c r="P166" s="77"/>
      <c r="Q166" s="83"/>
      <c r="R166" s="83"/>
      <c r="S166" s="51">
        <v>5</v>
      </c>
      <c r="T166" s="84"/>
      <c r="U166" s="84"/>
      <c r="V166" s="52">
        <v>3987.4737049999999</v>
      </c>
      <c r="W166" s="52">
        <v>1.07E-4</v>
      </c>
      <c r="X166" s="52">
        <v>0</v>
      </c>
      <c r="Y166" s="52">
        <v>1.774024</v>
      </c>
      <c r="Z166" s="52">
        <v>0</v>
      </c>
      <c r="AA166" s="52"/>
      <c r="AB166" s="79">
        <v>166</v>
      </c>
      <c r="AC1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 s="85"/>
      <c r="AE166" s="51"/>
      <c r="AF166" s="51"/>
      <c r="AG166" s="51"/>
      <c r="AH166" s="51"/>
      <c r="AI166" s="51"/>
      <c r="AJ166" s="51"/>
      <c r="AK166" s="104" t="s">
        <v>3341</v>
      </c>
      <c r="AL166" s="104" t="s">
        <v>3341</v>
      </c>
      <c r="AM166" s="104" t="s">
        <v>3341</v>
      </c>
      <c r="AN166" s="104" t="s">
        <v>3341</v>
      </c>
      <c r="AO166" s="2"/>
      <c r="AP166" s="3"/>
      <c r="AQ166" s="3"/>
      <c r="AR166" s="3"/>
      <c r="AS166" s="3"/>
    </row>
    <row r="167" spans="1:45" ht="29" customHeight="1" x14ac:dyDescent="0.35">
      <c r="A167" s="14" t="s">
        <v>2573</v>
      </c>
      <c r="C167" s="15" t="s">
        <v>3359</v>
      </c>
      <c r="D167" s="15"/>
      <c r="E167" s="80">
        <v>2.6752326471580385</v>
      </c>
      <c r="F167" s="78"/>
      <c r="G167" s="15"/>
      <c r="H167" s="15"/>
      <c r="I167" s="16"/>
      <c r="J167" s="66"/>
      <c r="K167" s="66"/>
      <c r="L167" s="16"/>
      <c r="M167" s="81"/>
      <c r="N167" s="82">
        <v>4344.447265625</v>
      </c>
      <c r="O167" s="82">
        <v>8438.0888671875</v>
      </c>
      <c r="P167" s="77"/>
      <c r="Q167" s="83"/>
      <c r="R167" s="83"/>
      <c r="S167" s="51">
        <v>5</v>
      </c>
      <c r="T167" s="84"/>
      <c r="U167" s="84"/>
      <c r="V167" s="52">
        <v>4861.4093569999995</v>
      </c>
      <c r="W167" s="52">
        <v>9.0000000000000006E-5</v>
      </c>
      <c r="X167" s="52">
        <v>0</v>
      </c>
      <c r="Y167" s="52">
        <v>2.116012</v>
      </c>
      <c r="Z167" s="52">
        <v>0</v>
      </c>
      <c r="AA167" s="52"/>
      <c r="AB167" s="79">
        <v>167</v>
      </c>
      <c r="AC1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 s="85"/>
      <c r="AE167" s="51"/>
      <c r="AF167" s="51"/>
      <c r="AG167" s="51"/>
      <c r="AH167" s="51"/>
      <c r="AI167" s="51"/>
      <c r="AJ167" s="51"/>
      <c r="AK167" s="104" t="s">
        <v>3341</v>
      </c>
      <c r="AL167" s="104" t="s">
        <v>3341</v>
      </c>
      <c r="AM167" s="104" t="s">
        <v>3341</v>
      </c>
      <c r="AN167" s="104" t="s">
        <v>3341</v>
      </c>
      <c r="AO167" s="2"/>
      <c r="AP167" s="3"/>
      <c r="AQ167" s="3"/>
      <c r="AR167" s="3"/>
      <c r="AS167" s="3"/>
    </row>
    <row r="168" spans="1:45" ht="29" customHeight="1" x14ac:dyDescent="0.35">
      <c r="A168" s="14" t="s">
        <v>2910</v>
      </c>
      <c r="C168" s="15" t="s">
        <v>3359</v>
      </c>
      <c r="D168" s="15"/>
      <c r="E168" s="80">
        <v>2.6708465723891033</v>
      </c>
      <c r="F168" s="78"/>
      <c r="G168" s="15"/>
      <c r="H168" s="15"/>
      <c r="I168" s="16"/>
      <c r="J168" s="66"/>
      <c r="K168" s="66"/>
      <c r="L168" s="16"/>
      <c r="M168" s="81"/>
      <c r="N168" s="82">
        <v>1266.7921142578125</v>
      </c>
      <c r="O168" s="82">
        <v>2900.781982421875</v>
      </c>
      <c r="P168" s="77"/>
      <c r="Q168" s="83"/>
      <c r="R168" s="83"/>
      <c r="S168" s="51">
        <v>5</v>
      </c>
      <c r="T168" s="84"/>
      <c r="U168" s="84"/>
      <c r="V168" s="52">
        <v>5175.9180109999998</v>
      </c>
      <c r="W168" s="52">
        <v>1.01E-4</v>
      </c>
      <c r="X168" s="52">
        <v>0</v>
      </c>
      <c r="Y168" s="52">
        <v>2.1091549999999999</v>
      </c>
      <c r="Z168" s="52">
        <v>0</v>
      </c>
      <c r="AA168" s="52"/>
      <c r="AB168" s="79">
        <v>168</v>
      </c>
      <c r="AC1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 s="85"/>
      <c r="AE168" s="51"/>
      <c r="AF168" s="51"/>
      <c r="AG168" s="51"/>
      <c r="AH168" s="51"/>
      <c r="AI168" s="51"/>
      <c r="AJ168" s="51"/>
      <c r="AK168" s="104" t="s">
        <v>3341</v>
      </c>
      <c r="AL168" s="104" t="s">
        <v>3341</v>
      </c>
      <c r="AM168" s="104" t="s">
        <v>3341</v>
      </c>
      <c r="AN168" s="104" t="s">
        <v>3341</v>
      </c>
      <c r="AO168" s="2"/>
      <c r="AP168" s="3"/>
      <c r="AQ168" s="3"/>
      <c r="AR168" s="3"/>
      <c r="AS168" s="3"/>
    </row>
    <row r="169" spans="1:45" ht="29" customHeight="1" x14ac:dyDescent="0.35">
      <c r="A169" s="14" t="s">
        <v>1198</v>
      </c>
      <c r="C169" s="15" t="s">
        <v>3359</v>
      </c>
      <c r="D169" s="15"/>
      <c r="E169" s="80">
        <v>2.9166676093076371</v>
      </c>
      <c r="F169" s="78"/>
      <c r="G169" s="15"/>
      <c r="H169" s="15"/>
      <c r="I169" s="16"/>
      <c r="J169" s="66"/>
      <c r="K169" s="66"/>
      <c r="L169" s="16"/>
      <c r="M169" s="81"/>
      <c r="N169" s="82">
        <v>4312.8662109375</v>
      </c>
      <c r="O169" s="82">
        <v>7902.81494140625</v>
      </c>
      <c r="P169" s="77"/>
      <c r="Q169" s="83"/>
      <c r="R169" s="83"/>
      <c r="S169" s="51">
        <v>5</v>
      </c>
      <c r="T169" s="84"/>
      <c r="U169" s="84"/>
      <c r="V169" s="52">
        <v>6306</v>
      </c>
      <c r="W169" s="52">
        <v>6.3999999999999997E-5</v>
      </c>
      <c r="X169" s="52">
        <v>0</v>
      </c>
      <c r="Y169" s="52">
        <v>2.4934609999999999</v>
      </c>
      <c r="Z169" s="52">
        <v>0</v>
      </c>
      <c r="AA169" s="52"/>
      <c r="AB169" s="79">
        <v>169</v>
      </c>
      <c r="AC1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 s="85"/>
      <c r="AE169" s="51"/>
      <c r="AF169" s="51"/>
      <c r="AG169" s="51"/>
      <c r="AH169" s="51"/>
      <c r="AI169" s="51"/>
      <c r="AJ169" s="51"/>
      <c r="AK169" s="104" t="s">
        <v>3341</v>
      </c>
      <c r="AL169" s="104" t="s">
        <v>3341</v>
      </c>
      <c r="AM169" s="104" t="s">
        <v>3341</v>
      </c>
      <c r="AN169" s="104" t="s">
        <v>3341</v>
      </c>
      <c r="AO169" s="2"/>
      <c r="AP169" s="3"/>
      <c r="AQ169" s="3"/>
      <c r="AR169" s="3"/>
      <c r="AS169" s="3"/>
    </row>
    <row r="170" spans="1:45" ht="29" customHeight="1" x14ac:dyDescent="0.35">
      <c r="A170" s="14" t="s">
        <v>1284</v>
      </c>
      <c r="C170" s="15" t="s">
        <v>3359</v>
      </c>
      <c r="D170" s="15"/>
      <c r="E170" s="80">
        <v>2.8822909407489554</v>
      </c>
      <c r="F170" s="78"/>
      <c r="G170" s="15"/>
      <c r="H170" s="15"/>
      <c r="I170" s="16"/>
      <c r="J170" s="66"/>
      <c r="K170" s="66"/>
      <c r="L170" s="16"/>
      <c r="M170" s="81"/>
      <c r="N170" s="82">
        <v>916.5537109375</v>
      </c>
      <c r="O170" s="82">
        <v>9477.689453125</v>
      </c>
      <c r="P170" s="77"/>
      <c r="Q170" s="83"/>
      <c r="R170" s="83"/>
      <c r="S170" s="51">
        <v>5</v>
      </c>
      <c r="T170" s="84"/>
      <c r="U170" s="84"/>
      <c r="V170" s="52">
        <v>6306</v>
      </c>
      <c r="W170" s="52">
        <v>8.5000000000000006E-5</v>
      </c>
      <c r="X170" s="52">
        <v>0</v>
      </c>
      <c r="Y170" s="52">
        <v>2.4397180000000001</v>
      </c>
      <c r="Z170" s="52">
        <v>0</v>
      </c>
      <c r="AA170" s="52"/>
      <c r="AB170" s="79">
        <v>170</v>
      </c>
      <c r="AC1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 s="85"/>
      <c r="AE170" s="51"/>
      <c r="AF170" s="51"/>
      <c r="AG170" s="51"/>
      <c r="AH170" s="51"/>
      <c r="AI170" s="51"/>
      <c r="AJ170" s="51"/>
      <c r="AK170" s="104" t="s">
        <v>3341</v>
      </c>
      <c r="AL170" s="104" t="s">
        <v>3341</v>
      </c>
      <c r="AM170" s="104" t="s">
        <v>3341</v>
      </c>
      <c r="AN170" s="104" t="s">
        <v>3341</v>
      </c>
      <c r="AO170" s="2"/>
      <c r="AP170" s="3"/>
      <c r="AQ170" s="3"/>
      <c r="AR170" s="3"/>
      <c r="AS170" s="3"/>
    </row>
    <row r="171" spans="1:45" ht="29" customHeight="1" x14ac:dyDescent="0.35">
      <c r="A171" s="14" t="s">
        <v>765</v>
      </c>
      <c r="C171" s="15" t="s">
        <v>3359</v>
      </c>
      <c r="D171" s="15"/>
      <c r="E171" s="80">
        <v>2.4435158757572268</v>
      </c>
      <c r="F171" s="78"/>
      <c r="G171" s="15"/>
      <c r="H171" s="15"/>
      <c r="I171" s="16"/>
      <c r="J171" s="66"/>
      <c r="K171" s="66"/>
      <c r="L171" s="16"/>
      <c r="M171" s="81"/>
      <c r="N171" s="82">
        <v>667.593017578125</v>
      </c>
      <c r="O171" s="82">
        <v>8943.5517578125</v>
      </c>
      <c r="P171" s="77"/>
      <c r="Q171" s="83"/>
      <c r="R171" s="83"/>
      <c r="S171" s="51">
        <v>5</v>
      </c>
      <c r="T171" s="84"/>
      <c r="U171" s="84"/>
      <c r="V171" s="52">
        <v>7590.5328410000002</v>
      </c>
      <c r="W171" s="52">
        <v>1.07E-4</v>
      </c>
      <c r="X171" s="52">
        <v>0</v>
      </c>
      <c r="Y171" s="52">
        <v>1.7537560000000001</v>
      </c>
      <c r="Z171" s="52">
        <v>0</v>
      </c>
      <c r="AA171" s="52"/>
      <c r="AB171" s="79">
        <v>171</v>
      </c>
      <c r="AC1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 s="85"/>
      <c r="AE171" s="51"/>
      <c r="AF171" s="51"/>
      <c r="AG171" s="51"/>
      <c r="AH171" s="51"/>
      <c r="AI171" s="51"/>
      <c r="AJ171" s="51"/>
      <c r="AK171" s="51"/>
      <c r="AL171" s="51"/>
      <c r="AM171" s="51"/>
      <c r="AN171" s="51"/>
      <c r="AO171" s="2"/>
      <c r="AP171" s="3"/>
      <c r="AQ171" s="3"/>
      <c r="AR171" s="3"/>
      <c r="AS171" s="3"/>
    </row>
    <row r="172" spans="1:45" ht="29" customHeight="1" x14ac:dyDescent="0.35">
      <c r="A172" s="14" t="s">
        <v>698</v>
      </c>
      <c r="C172" s="15" t="s">
        <v>3359</v>
      </c>
      <c r="D172" s="15"/>
      <c r="E172" s="80">
        <v>2.6029311757628153</v>
      </c>
      <c r="F172" s="78"/>
      <c r="G172" s="15"/>
      <c r="H172" s="15"/>
      <c r="I172" s="16"/>
      <c r="J172" s="66"/>
      <c r="K172" s="66"/>
      <c r="L172" s="16"/>
      <c r="M172" s="81"/>
      <c r="N172" s="82">
        <v>3304.880126953125</v>
      </c>
      <c r="O172" s="82">
        <v>6050.7666015625</v>
      </c>
      <c r="P172" s="77"/>
      <c r="Q172" s="83"/>
      <c r="R172" s="83"/>
      <c r="S172" s="51">
        <v>5</v>
      </c>
      <c r="T172" s="84"/>
      <c r="U172" s="84"/>
      <c r="V172" s="52">
        <v>7927.7552219999998</v>
      </c>
      <c r="W172" s="52">
        <v>1.05E-4</v>
      </c>
      <c r="X172" s="52">
        <v>0</v>
      </c>
      <c r="Y172" s="52">
        <v>2.0029789999999998</v>
      </c>
      <c r="Z172" s="52">
        <v>0</v>
      </c>
      <c r="AA172" s="52"/>
      <c r="AB172" s="79">
        <v>172</v>
      </c>
      <c r="AC1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 s="85"/>
      <c r="AE172" s="51"/>
      <c r="AF172" s="51"/>
      <c r="AG172" s="51"/>
      <c r="AH172" s="51"/>
      <c r="AI172" s="51"/>
      <c r="AJ172" s="51"/>
      <c r="AK172" s="104" t="s">
        <v>3341</v>
      </c>
      <c r="AL172" s="104" t="s">
        <v>3341</v>
      </c>
      <c r="AM172" s="104" t="s">
        <v>3341</v>
      </c>
      <c r="AN172" s="104" t="s">
        <v>3341</v>
      </c>
      <c r="AO172" s="2"/>
      <c r="AP172" s="3"/>
      <c r="AQ172" s="3"/>
      <c r="AR172" s="3"/>
      <c r="AS172" s="3"/>
    </row>
    <row r="173" spans="1:45" ht="29" customHeight="1" x14ac:dyDescent="0.35">
      <c r="A173" s="14" t="s">
        <v>337</v>
      </c>
      <c r="C173" s="15" t="s">
        <v>3359</v>
      </c>
      <c r="D173" s="15"/>
      <c r="E173" s="80">
        <v>2.523347937535223</v>
      </c>
      <c r="F173" s="78"/>
      <c r="G173" s="15"/>
      <c r="H173" s="15"/>
      <c r="I173" s="16"/>
      <c r="J173" s="66"/>
      <c r="K173" s="66"/>
      <c r="L173" s="16"/>
      <c r="M173" s="81"/>
      <c r="N173" s="82">
        <v>702.70831298828125</v>
      </c>
      <c r="O173" s="82">
        <v>9036.0654296875</v>
      </c>
      <c r="P173" s="77"/>
      <c r="Q173" s="83"/>
      <c r="R173" s="83"/>
      <c r="S173" s="51">
        <v>5</v>
      </c>
      <c r="T173" s="84"/>
      <c r="U173" s="84"/>
      <c r="V173" s="52">
        <v>8131.416671</v>
      </c>
      <c r="W173" s="52">
        <v>1.1900000000000001E-4</v>
      </c>
      <c r="X173" s="52">
        <v>0</v>
      </c>
      <c r="Y173" s="52">
        <v>1.8785620000000001</v>
      </c>
      <c r="Z173" s="52">
        <v>0</v>
      </c>
      <c r="AA173" s="52"/>
      <c r="AB173" s="79">
        <v>173</v>
      </c>
      <c r="AC1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 s="85"/>
      <c r="AE173" s="51"/>
      <c r="AF173" s="51"/>
      <c r="AG173" s="51"/>
      <c r="AH173" s="51"/>
      <c r="AI173" s="51"/>
      <c r="AJ173" s="51"/>
      <c r="AK173" s="51"/>
      <c r="AL173" s="51"/>
      <c r="AM173" s="51"/>
      <c r="AN173" s="51"/>
      <c r="AO173" s="2"/>
      <c r="AP173" s="3"/>
      <c r="AQ173" s="3"/>
      <c r="AR173" s="3"/>
      <c r="AS173" s="3"/>
    </row>
    <row r="174" spans="1:45" ht="29" customHeight="1" x14ac:dyDescent="0.35">
      <c r="A174" s="14" t="s">
        <v>474</v>
      </c>
      <c r="C174" s="15" t="s">
        <v>3359</v>
      </c>
      <c r="D174" s="15"/>
      <c r="E174" s="80">
        <v>2.4777115235838671</v>
      </c>
      <c r="F174" s="78"/>
      <c r="G174" s="15"/>
      <c r="H174" s="15"/>
      <c r="I174" s="16"/>
      <c r="J174" s="66"/>
      <c r="K174" s="66"/>
      <c r="L174" s="16"/>
      <c r="M174" s="81"/>
      <c r="N174" s="82">
        <v>4058.421875</v>
      </c>
      <c r="O174" s="82">
        <v>9273.7099609375</v>
      </c>
      <c r="P174" s="77"/>
      <c r="Q174" s="83"/>
      <c r="R174" s="83"/>
      <c r="S174" s="51">
        <v>5</v>
      </c>
      <c r="T174" s="84"/>
      <c r="U174" s="84"/>
      <c r="V174" s="52">
        <v>9533.3715639999991</v>
      </c>
      <c r="W174" s="52">
        <v>9.3999999999999994E-5</v>
      </c>
      <c r="X174" s="52">
        <v>0</v>
      </c>
      <c r="Y174" s="52">
        <v>1.8072159999999999</v>
      </c>
      <c r="Z174" s="52">
        <v>0</v>
      </c>
      <c r="AA174" s="52"/>
      <c r="AB174" s="79">
        <v>174</v>
      </c>
      <c r="AC1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 s="85"/>
      <c r="AE174" s="51"/>
      <c r="AF174" s="51"/>
      <c r="AG174" s="51"/>
      <c r="AH174" s="51"/>
      <c r="AI174" s="51"/>
      <c r="AJ174" s="51"/>
      <c r="AK174" s="51"/>
      <c r="AL174" s="51"/>
      <c r="AM174" s="51"/>
      <c r="AN174" s="51"/>
      <c r="AO174" s="2"/>
      <c r="AP174" s="3"/>
      <c r="AQ174" s="3"/>
      <c r="AR174" s="3"/>
      <c r="AS174" s="3"/>
    </row>
    <row r="175" spans="1:45" ht="29" customHeight="1" x14ac:dyDescent="0.35">
      <c r="A175" s="14" t="s">
        <v>478</v>
      </c>
      <c r="C175" s="15" t="s">
        <v>3359</v>
      </c>
      <c r="D175" s="15"/>
      <c r="E175" s="80">
        <v>2.621266720935854</v>
      </c>
      <c r="F175" s="78"/>
      <c r="G175" s="15"/>
      <c r="H175" s="15"/>
      <c r="I175" s="16"/>
      <c r="J175" s="66"/>
      <c r="K175" s="66"/>
      <c r="L175" s="16"/>
      <c r="M175" s="81"/>
      <c r="N175" s="82">
        <v>837.13275146484375</v>
      </c>
      <c r="O175" s="82">
        <v>1081.769775390625</v>
      </c>
      <c r="P175" s="77"/>
      <c r="Q175" s="83"/>
      <c r="R175" s="83"/>
      <c r="S175" s="51">
        <v>5</v>
      </c>
      <c r="T175" s="84"/>
      <c r="U175" s="84"/>
      <c r="V175" s="52">
        <v>10068.050974</v>
      </c>
      <c r="W175" s="52">
        <v>1.06E-4</v>
      </c>
      <c r="X175" s="52">
        <v>0</v>
      </c>
      <c r="Y175" s="52">
        <v>2.031644</v>
      </c>
      <c r="Z175" s="52">
        <v>0</v>
      </c>
      <c r="AA175" s="52"/>
      <c r="AB175" s="79">
        <v>175</v>
      </c>
      <c r="AC1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 s="85"/>
      <c r="AE175" s="51"/>
      <c r="AF175" s="51"/>
      <c r="AG175" s="51"/>
      <c r="AH175" s="51"/>
      <c r="AI175" s="51"/>
      <c r="AJ175" s="51"/>
      <c r="AK175" s="104" t="s">
        <v>3341</v>
      </c>
      <c r="AL175" s="104" t="s">
        <v>3341</v>
      </c>
      <c r="AM175" s="104" t="s">
        <v>3341</v>
      </c>
      <c r="AN175" s="104" t="s">
        <v>3341</v>
      </c>
      <c r="AO175" s="2"/>
      <c r="AP175" s="3"/>
      <c r="AQ175" s="3"/>
      <c r="AR175" s="3"/>
      <c r="AS175" s="3"/>
    </row>
    <row r="176" spans="1:45" ht="29" customHeight="1" x14ac:dyDescent="0.35">
      <c r="A176" s="14" t="s">
        <v>1469</v>
      </c>
      <c r="C176" s="15" t="s">
        <v>3359</v>
      </c>
      <c r="D176" s="15"/>
      <c r="E176" s="80">
        <v>2.6350709909647865</v>
      </c>
      <c r="F176" s="78"/>
      <c r="G176" s="15"/>
      <c r="H176" s="15"/>
      <c r="I176" s="16"/>
      <c r="J176" s="66"/>
      <c r="K176" s="66"/>
      <c r="L176" s="16"/>
      <c r="M176" s="81"/>
      <c r="N176" s="82">
        <v>1129.8131103515625</v>
      </c>
      <c r="O176" s="82">
        <v>1096.212890625</v>
      </c>
      <c r="P176" s="77"/>
      <c r="Q176" s="83"/>
      <c r="R176" s="83"/>
      <c r="S176" s="51">
        <v>5</v>
      </c>
      <c r="T176" s="84"/>
      <c r="U176" s="84"/>
      <c r="V176" s="52">
        <v>10761.321561999999</v>
      </c>
      <c r="W176" s="52">
        <v>1.1E-4</v>
      </c>
      <c r="X176" s="52">
        <v>0</v>
      </c>
      <c r="Y176" s="52">
        <v>2.0532249999999999</v>
      </c>
      <c r="Z176" s="52">
        <v>0</v>
      </c>
      <c r="AA176" s="52"/>
      <c r="AB176" s="79">
        <v>176</v>
      </c>
      <c r="AC1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 s="85"/>
      <c r="AE176" s="51"/>
      <c r="AF176" s="51"/>
      <c r="AG176" s="51"/>
      <c r="AH176" s="51"/>
      <c r="AI176" s="51"/>
      <c r="AJ176" s="51"/>
      <c r="AK176" s="104" t="s">
        <v>3341</v>
      </c>
      <c r="AL176" s="104" t="s">
        <v>3341</v>
      </c>
      <c r="AM176" s="104" t="s">
        <v>3341</v>
      </c>
      <c r="AN176" s="104" t="s">
        <v>3341</v>
      </c>
      <c r="AO176" s="2"/>
      <c r="AP176" s="3"/>
      <c r="AQ176" s="3"/>
      <c r="AR176" s="3"/>
      <c r="AS176" s="3"/>
    </row>
    <row r="177" spans="1:45" ht="29" customHeight="1" x14ac:dyDescent="0.35">
      <c r="A177" s="14" t="s">
        <v>2413</v>
      </c>
      <c r="C177" s="15" t="s">
        <v>3359</v>
      </c>
      <c r="D177" s="15"/>
      <c r="E177" s="80">
        <v>2.3970370437701867</v>
      </c>
      <c r="F177" s="78"/>
      <c r="G177" s="15"/>
      <c r="H177" s="15"/>
      <c r="I177" s="16"/>
      <c r="J177" s="66"/>
      <c r="K177" s="66"/>
      <c r="L177" s="16"/>
      <c r="M177" s="81"/>
      <c r="N177" s="82">
        <v>403.7471923828125</v>
      </c>
      <c r="O177" s="82">
        <v>1886.3055419921875</v>
      </c>
      <c r="P177" s="77"/>
      <c r="Q177" s="83"/>
      <c r="R177" s="83"/>
      <c r="S177" s="51">
        <v>5</v>
      </c>
      <c r="T177" s="84"/>
      <c r="U177" s="84"/>
      <c r="V177" s="52">
        <v>11387.211409</v>
      </c>
      <c r="W177" s="52">
        <v>1.18E-4</v>
      </c>
      <c r="X177" s="52">
        <v>0</v>
      </c>
      <c r="Y177" s="52">
        <v>1.6810929999999999</v>
      </c>
      <c r="Z177" s="52">
        <v>0</v>
      </c>
      <c r="AA177" s="52"/>
      <c r="AB177" s="79">
        <v>177</v>
      </c>
      <c r="AC1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 s="85"/>
      <c r="AE177" s="51"/>
      <c r="AF177" s="51"/>
      <c r="AG177" s="51"/>
      <c r="AH177" s="51"/>
      <c r="AI177" s="51"/>
      <c r="AJ177" s="51"/>
      <c r="AK177" s="51"/>
      <c r="AL177" s="51"/>
      <c r="AM177" s="51"/>
      <c r="AN177" s="51"/>
      <c r="AO177" s="2"/>
      <c r="AP177" s="3"/>
      <c r="AQ177" s="3"/>
      <c r="AR177" s="3"/>
      <c r="AS177" s="3"/>
    </row>
    <row r="178" spans="1:45" ht="29" customHeight="1" x14ac:dyDescent="0.35">
      <c r="A178" s="14" t="s">
        <v>711</v>
      </c>
      <c r="C178" s="15" t="s">
        <v>3359</v>
      </c>
      <c r="D178" s="15"/>
      <c r="E178" s="80">
        <v>2.531887894402665</v>
      </c>
      <c r="F178" s="78"/>
      <c r="G178" s="15"/>
      <c r="H178" s="15"/>
      <c r="I178" s="16"/>
      <c r="J178" s="66"/>
      <c r="K178" s="66"/>
      <c r="L178" s="16"/>
      <c r="M178" s="81"/>
      <c r="N178" s="82">
        <v>5108.203125</v>
      </c>
      <c r="O178" s="82">
        <v>1704.3277587890625</v>
      </c>
      <c r="P178" s="77"/>
      <c r="Q178" s="83"/>
      <c r="R178" s="83"/>
      <c r="S178" s="51">
        <v>5</v>
      </c>
      <c r="T178" s="84"/>
      <c r="U178" s="84"/>
      <c r="V178" s="52">
        <v>12070.47097</v>
      </c>
      <c r="W178" s="52">
        <v>1.11E-4</v>
      </c>
      <c r="X178" s="52">
        <v>0</v>
      </c>
      <c r="Y178" s="52">
        <v>1.891913</v>
      </c>
      <c r="Z178" s="52">
        <v>0</v>
      </c>
      <c r="AA178" s="52"/>
      <c r="AB178" s="79">
        <v>178</v>
      </c>
      <c r="AC1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 s="85"/>
      <c r="AE178" s="51"/>
      <c r="AF178" s="51"/>
      <c r="AG178" s="51"/>
      <c r="AH178" s="51"/>
      <c r="AI178" s="51"/>
      <c r="AJ178" s="51"/>
      <c r="AK178" s="51"/>
      <c r="AL178" s="51"/>
      <c r="AM178" s="51"/>
      <c r="AN178" s="51"/>
      <c r="AO178" s="2"/>
      <c r="AP178" s="3"/>
      <c r="AQ178" s="3"/>
      <c r="AR178" s="3"/>
      <c r="AS178" s="3"/>
    </row>
    <row r="179" spans="1:45" ht="29" customHeight="1" x14ac:dyDescent="0.35">
      <c r="A179" s="14" t="s">
        <v>1045</v>
      </c>
      <c r="C179" s="15" t="s">
        <v>3359</v>
      </c>
      <c r="D179" s="15"/>
      <c r="E179" s="80">
        <v>2.5659364229064447</v>
      </c>
      <c r="F179" s="78"/>
      <c r="G179" s="15"/>
      <c r="H179" s="15"/>
      <c r="I179" s="16"/>
      <c r="J179" s="66"/>
      <c r="K179" s="66"/>
      <c r="L179" s="16"/>
      <c r="M179" s="81"/>
      <c r="N179" s="82">
        <v>4945.2255859375</v>
      </c>
      <c r="O179" s="82">
        <v>5612.75439453125</v>
      </c>
      <c r="P179" s="77"/>
      <c r="Q179" s="83"/>
      <c r="R179" s="83"/>
      <c r="S179" s="51">
        <v>5</v>
      </c>
      <c r="T179" s="84"/>
      <c r="U179" s="84"/>
      <c r="V179" s="52">
        <v>12927.398053999999</v>
      </c>
      <c r="W179" s="52">
        <v>1.11E-4</v>
      </c>
      <c r="X179" s="52">
        <v>0</v>
      </c>
      <c r="Y179" s="52">
        <v>1.9451430000000001</v>
      </c>
      <c r="Z179" s="52">
        <v>0</v>
      </c>
      <c r="AA179" s="52"/>
      <c r="AB179" s="79">
        <v>179</v>
      </c>
      <c r="AC1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 s="85"/>
      <c r="AE179" s="51"/>
      <c r="AF179" s="51"/>
      <c r="AG179" s="51"/>
      <c r="AH179" s="51"/>
      <c r="AI179" s="51"/>
      <c r="AJ179" s="51"/>
      <c r="AK179" s="104" t="s">
        <v>3341</v>
      </c>
      <c r="AL179" s="104" t="s">
        <v>3341</v>
      </c>
      <c r="AM179" s="104" t="s">
        <v>3341</v>
      </c>
      <c r="AN179" s="104" t="s">
        <v>3341</v>
      </c>
      <c r="AO179" s="2"/>
      <c r="AP179" s="3"/>
      <c r="AQ179" s="3"/>
      <c r="AR179" s="3"/>
      <c r="AS179" s="3"/>
    </row>
    <row r="180" spans="1:45" ht="29" customHeight="1" x14ac:dyDescent="0.35">
      <c r="A180" s="14" t="s">
        <v>849</v>
      </c>
      <c r="C180" s="15" t="s">
        <v>3359</v>
      </c>
      <c r="D180" s="15"/>
      <c r="E180" s="80">
        <v>2.4709606656122554</v>
      </c>
      <c r="F180" s="78"/>
      <c r="G180" s="15"/>
      <c r="H180" s="15"/>
      <c r="I180" s="16"/>
      <c r="J180" s="66"/>
      <c r="K180" s="66"/>
      <c r="L180" s="16"/>
      <c r="M180" s="81"/>
      <c r="N180" s="82">
        <v>3277.980712890625</v>
      </c>
      <c r="O180" s="82">
        <v>1031.272705078125</v>
      </c>
      <c r="P180" s="77"/>
      <c r="Q180" s="83"/>
      <c r="R180" s="83"/>
      <c r="S180" s="51">
        <v>5</v>
      </c>
      <c r="T180" s="84"/>
      <c r="U180" s="84"/>
      <c r="V180" s="52">
        <v>14032.986489000001</v>
      </c>
      <c r="W180" s="52">
        <v>1.08E-4</v>
      </c>
      <c r="X180" s="52">
        <v>0</v>
      </c>
      <c r="Y180" s="52">
        <v>1.796662</v>
      </c>
      <c r="Z180" s="52">
        <v>0</v>
      </c>
      <c r="AA180" s="52"/>
      <c r="AB180" s="79">
        <v>180</v>
      </c>
      <c r="AC1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 s="85"/>
      <c r="AE180" s="51"/>
      <c r="AF180" s="51"/>
      <c r="AG180" s="51"/>
      <c r="AH180" s="51"/>
      <c r="AI180" s="51"/>
      <c r="AJ180" s="51"/>
      <c r="AK180" s="104" t="s">
        <v>3341</v>
      </c>
      <c r="AL180" s="104" t="s">
        <v>3341</v>
      </c>
      <c r="AM180" s="104" t="s">
        <v>3341</v>
      </c>
      <c r="AN180" s="104" t="s">
        <v>3341</v>
      </c>
      <c r="AO180" s="2"/>
      <c r="AP180" s="3"/>
      <c r="AQ180" s="3"/>
      <c r="AR180" s="3"/>
      <c r="AS180" s="3"/>
    </row>
    <row r="181" spans="1:45" ht="29" customHeight="1" x14ac:dyDescent="0.35">
      <c r="A181" s="14" t="s">
        <v>1639</v>
      </c>
      <c r="C181" s="15" t="s">
        <v>3359</v>
      </c>
      <c r="D181" s="15"/>
      <c r="E181" s="80">
        <v>2.4178109318073324</v>
      </c>
      <c r="F181" s="78"/>
      <c r="G181" s="15"/>
      <c r="H181" s="15"/>
      <c r="I181" s="16"/>
      <c r="J181" s="66"/>
      <c r="K181" s="66"/>
      <c r="L181" s="16"/>
      <c r="M181" s="81"/>
      <c r="N181" s="82">
        <v>1261.78515625</v>
      </c>
      <c r="O181" s="82">
        <v>3246.484130859375</v>
      </c>
      <c r="P181" s="77"/>
      <c r="Q181" s="83"/>
      <c r="R181" s="83"/>
      <c r="S181" s="51">
        <v>5</v>
      </c>
      <c r="T181" s="84"/>
      <c r="U181" s="84"/>
      <c r="V181" s="52">
        <v>15074.581351000001</v>
      </c>
      <c r="W181" s="52">
        <v>1.2999999999999999E-4</v>
      </c>
      <c r="X181" s="52">
        <v>0</v>
      </c>
      <c r="Y181" s="52">
        <v>1.71357</v>
      </c>
      <c r="Z181" s="52">
        <v>0</v>
      </c>
      <c r="AA181" s="52"/>
      <c r="AB181" s="79">
        <v>181</v>
      </c>
      <c r="AC1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 s="85"/>
      <c r="AE181" s="51"/>
      <c r="AF181" s="51"/>
      <c r="AG181" s="51"/>
      <c r="AH181" s="51"/>
      <c r="AI181" s="51"/>
      <c r="AJ181" s="51"/>
      <c r="AK181" s="51"/>
      <c r="AL181" s="51"/>
      <c r="AM181" s="51"/>
      <c r="AN181" s="51"/>
      <c r="AO181" s="2"/>
      <c r="AP181" s="3"/>
      <c r="AQ181" s="3"/>
      <c r="AR181" s="3"/>
      <c r="AS181" s="3"/>
    </row>
    <row r="182" spans="1:45" ht="29" customHeight="1" x14ac:dyDescent="0.35">
      <c r="A182" s="14" t="s">
        <v>328</v>
      </c>
      <c r="C182" s="15" t="s">
        <v>3359</v>
      </c>
      <c r="D182" s="15"/>
      <c r="E182" s="80">
        <v>2.4107268165869797</v>
      </c>
      <c r="F182" s="78"/>
      <c r="G182" s="15"/>
      <c r="H182" s="15"/>
      <c r="I182" s="16"/>
      <c r="J182" s="66"/>
      <c r="K182" s="66"/>
      <c r="L182" s="16"/>
      <c r="M182" s="81"/>
      <c r="N182" s="82">
        <v>5115.97607421875</v>
      </c>
      <c r="O182" s="82">
        <v>5748.935546875</v>
      </c>
      <c r="P182" s="77"/>
      <c r="Q182" s="83"/>
      <c r="R182" s="83"/>
      <c r="S182" s="51">
        <v>5</v>
      </c>
      <c r="T182" s="84"/>
      <c r="U182" s="84"/>
      <c r="V182" s="52">
        <v>15365.562189</v>
      </c>
      <c r="W182" s="52">
        <v>1.07E-4</v>
      </c>
      <c r="X182" s="52">
        <v>0</v>
      </c>
      <c r="Y182" s="52">
        <v>1.7024950000000001</v>
      </c>
      <c r="Z182" s="52">
        <v>0</v>
      </c>
      <c r="AA182" s="52"/>
      <c r="AB182" s="79">
        <v>182</v>
      </c>
      <c r="AC1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 s="85"/>
      <c r="AE182" s="51"/>
      <c r="AF182" s="51"/>
      <c r="AG182" s="51"/>
      <c r="AH182" s="51"/>
      <c r="AI182" s="51"/>
      <c r="AJ182" s="51"/>
      <c r="AK182" s="51"/>
      <c r="AL182" s="51"/>
      <c r="AM182" s="51"/>
      <c r="AN182" s="51"/>
      <c r="AO182" s="2"/>
      <c r="AP182" s="3"/>
      <c r="AQ182" s="3"/>
      <c r="AR182" s="3"/>
      <c r="AS182" s="3"/>
    </row>
    <row r="183" spans="1:45" ht="29" customHeight="1" x14ac:dyDescent="0.35">
      <c r="A183" s="14" t="s">
        <v>625</v>
      </c>
      <c r="C183" s="15" t="s">
        <v>3359</v>
      </c>
      <c r="D183" s="15"/>
      <c r="E183" s="80">
        <v>2.3833549467441517</v>
      </c>
      <c r="F183" s="78"/>
      <c r="G183" s="15"/>
      <c r="H183" s="15"/>
      <c r="I183" s="16"/>
      <c r="J183" s="66"/>
      <c r="K183" s="66"/>
      <c r="L183" s="16"/>
      <c r="M183" s="81"/>
      <c r="N183" s="82">
        <v>3179.541259765625</v>
      </c>
      <c r="O183" s="82">
        <v>6665.3720703125</v>
      </c>
      <c r="P183" s="77"/>
      <c r="Q183" s="83"/>
      <c r="R183" s="83"/>
      <c r="S183" s="51">
        <v>5</v>
      </c>
      <c r="T183" s="84"/>
      <c r="U183" s="84"/>
      <c r="V183" s="52">
        <v>16572.442295000001</v>
      </c>
      <c r="W183" s="52">
        <v>1.18E-4</v>
      </c>
      <c r="X183" s="52">
        <v>0</v>
      </c>
      <c r="Y183" s="52">
        <v>1.6597029999999999</v>
      </c>
      <c r="Z183" s="52">
        <v>0</v>
      </c>
      <c r="AA183" s="52"/>
      <c r="AB183" s="79">
        <v>183</v>
      </c>
      <c r="AC1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 s="85"/>
      <c r="AE183" s="51"/>
      <c r="AF183" s="51"/>
      <c r="AG183" s="51"/>
      <c r="AH183" s="51"/>
      <c r="AI183" s="51"/>
      <c r="AJ183" s="51"/>
      <c r="AK183" s="51"/>
      <c r="AL183" s="51"/>
      <c r="AM183" s="51"/>
      <c r="AN183" s="51"/>
      <c r="AO183" s="2"/>
      <c r="AP183" s="3"/>
      <c r="AQ183" s="3"/>
      <c r="AR183" s="3"/>
      <c r="AS183" s="3"/>
    </row>
    <row r="184" spans="1:45" ht="29" customHeight="1" x14ac:dyDescent="0.35">
      <c r="A184" s="14" t="s">
        <v>444</v>
      </c>
      <c r="C184" s="15" t="s">
        <v>3359</v>
      </c>
      <c r="D184" s="15"/>
      <c r="E184" s="80">
        <v>2.561229244224136</v>
      </c>
      <c r="F184" s="78"/>
      <c r="G184" s="15"/>
      <c r="H184" s="15"/>
      <c r="I184" s="16"/>
      <c r="J184" s="66"/>
      <c r="K184" s="66"/>
      <c r="L184" s="16"/>
      <c r="M184" s="81"/>
      <c r="N184" s="82">
        <v>4434.490234375</v>
      </c>
      <c r="O184" s="82">
        <v>8581.89453125</v>
      </c>
      <c r="P184" s="77"/>
      <c r="Q184" s="83"/>
      <c r="R184" s="83"/>
      <c r="S184" s="51">
        <v>5</v>
      </c>
      <c r="T184" s="84"/>
      <c r="U184" s="84"/>
      <c r="V184" s="52">
        <v>17452.736405</v>
      </c>
      <c r="W184" s="52">
        <v>1.02E-4</v>
      </c>
      <c r="X184" s="52">
        <v>0</v>
      </c>
      <c r="Y184" s="52">
        <v>1.937784</v>
      </c>
      <c r="Z184" s="52">
        <v>0</v>
      </c>
      <c r="AA184" s="52"/>
      <c r="AB184" s="79">
        <v>184</v>
      </c>
      <c r="AC1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 s="85"/>
      <c r="AE184" s="51"/>
      <c r="AF184" s="51"/>
      <c r="AG184" s="51"/>
      <c r="AH184" s="51"/>
      <c r="AI184" s="51"/>
      <c r="AJ184" s="51"/>
      <c r="AK184" s="51"/>
      <c r="AL184" s="51"/>
      <c r="AM184" s="51"/>
      <c r="AN184" s="51"/>
      <c r="AO184" s="2"/>
      <c r="AP184" s="3"/>
      <c r="AQ184" s="3"/>
      <c r="AR184" s="3"/>
      <c r="AS184" s="3"/>
    </row>
    <row r="185" spans="1:45" ht="29" customHeight="1" x14ac:dyDescent="0.35">
      <c r="A185" s="14" t="s">
        <v>1491</v>
      </c>
      <c r="C185" s="15" t="s">
        <v>3359</v>
      </c>
      <c r="D185" s="15"/>
      <c r="E185" s="80">
        <v>2.5423954123010608</v>
      </c>
      <c r="F185" s="78"/>
      <c r="G185" s="15"/>
      <c r="H185" s="15"/>
      <c r="I185" s="16"/>
      <c r="J185" s="66"/>
      <c r="K185" s="66"/>
      <c r="L185" s="16"/>
      <c r="M185" s="81"/>
      <c r="N185" s="82">
        <v>985.521240234375</v>
      </c>
      <c r="O185" s="82">
        <v>1156.536376953125</v>
      </c>
      <c r="P185" s="77"/>
      <c r="Q185" s="83"/>
      <c r="R185" s="83"/>
      <c r="S185" s="51">
        <v>5</v>
      </c>
      <c r="T185" s="84"/>
      <c r="U185" s="84"/>
      <c r="V185" s="52">
        <v>18631.880947000001</v>
      </c>
      <c r="W185" s="52">
        <v>1.01E-4</v>
      </c>
      <c r="X185" s="52">
        <v>0</v>
      </c>
      <c r="Y185" s="52">
        <v>1.9083399999999999</v>
      </c>
      <c r="Z185" s="52">
        <v>0</v>
      </c>
      <c r="AA185" s="52"/>
      <c r="AB185" s="79">
        <v>185</v>
      </c>
      <c r="AC1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 s="85"/>
      <c r="AE185" s="51"/>
      <c r="AF185" s="51"/>
      <c r="AG185" s="51"/>
      <c r="AH185" s="51"/>
      <c r="AI185" s="51"/>
      <c r="AJ185" s="51"/>
      <c r="AK185" s="51"/>
      <c r="AL185" s="51"/>
      <c r="AM185" s="51"/>
      <c r="AN185" s="51"/>
      <c r="AO185" s="2"/>
      <c r="AP185" s="3"/>
      <c r="AQ185" s="3"/>
      <c r="AR185" s="3"/>
      <c r="AS185" s="3"/>
    </row>
    <row r="186" spans="1:45" ht="29" customHeight="1" x14ac:dyDescent="0.35">
      <c r="A186" s="14" t="s">
        <v>416</v>
      </c>
      <c r="C186" s="15" t="s">
        <v>3359</v>
      </c>
      <c r="D186" s="15"/>
      <c r="E186" s="80">
        <v>2.5730915391913083</v>
      </c>
      <c r="F186" s="78"/>
      <c r="G186" s="15"/>
      <c r="H186" s="15"/>
      <c r="I186" s="16"/>
      <c r="J186" s="66"/>
      <c r="K186" s="66"/>
      <c r="L186" s="16"/>
      <c r="M186" s="81"/>
      <c r="N186" s="82">
        <v>3229.88427734375</v>
      </c>
      <c r="O186" s="82">
        <v>8873.85546875</v>
      </c>
      <c r="P186" s="77"/>
      <c r="Q186" s="83"/>
      <c r="R186" s="83"/>
      <c r="S186" s="51">
        <v>5</v>
      </c>
      <c r="T186" s="84"/>
      <c r="U186" s="84"/>
      <c r="V186" s="52">
        <v>19307.760931000001</v>
      </c>
      <c r="W186" s="52">
        <v>1.1400000000000001E-4</v>
      </c>
      <c r="X186" s="52">
        <v>0</v>
      </c>
      <c r="Y186" s="52">
        <v>1.956329</v>
      </c>
      <c r="Z186" s="52">
        <v>0</v>
      </c>
      <c r="AA186" s="52"/>
      <c r="AB186" s="79">
        <v>186</v>
      </c>
      <c r="AC1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 s="85"/>
      <c r="AE186" s="51"/>
      <c r="AF186" s="51"/>
      <c r="AG186" s="51"/>
      <c r="AH186" s="51"/>
      <c r="AI186" s="51"/>
      <c r="AJ186" s="51"/>
      <c r="AK186" s="51"/>
      <c r="AL186" s="51"/>
      <c r="AM186" s="51"/>
      <c r="AN186" s="51"/>
      <c r="AO186" s="2"/>
      <c r="AP186" s="3"/>
      <c r="AQ186" s="3"/>
      <c r="AR186" s="3"/>
      <c r="AS186" s="3"/>
    </row>
    <row r="187" spans="1:45" ht="29" customHeight="1" x14ac:dyDescent="0.35">
      <c r="A187" s="14" t="s">
        <v>789</v>
      </c>
      <c r="C187" s="15" t="s">
        <v>3359</v>
      </c>
      <c r="D187" s="15"/>
      <c r="E187" s="80">
        <v>2.5198106772942701</v>
      </c>
      <c r="F187" s="78"/>
      <c r="G187" s="15"/>
      <c r="H187" s="15"/>
      <c r="I187" s="16"/>
      <c r="J187" s="66"/>
      <c r="K187" s="66"/>
      <c r="L187" s="16"/>
      <c r="M187" s="81"/>
      <c r="N187" s="82">
        <v>321.50302124023438</v>
      </c>
      <c r="O187" s="82">
        <v>3745.4560546875</v>
      </c>
      <c r="P187" s="77"/>
      <c r="Q187" s="83"/>
      <c r="R187" s="83"/>
      <c r="S187" s="51">
        <v>5</v>
      </c>
      <c r="T187" s="84"/>
      <c r="U187" s="84"/>
      <c r="V187" s="52">
        <v>23523.744813000001</v>
      </c>
      <c r="W187" s="52">
        <v>1.1400000000000001E-4</v>
      </c>
      <c r="X187" s="52">
        <v>0</v>
      </c>
      <c r="Y187" s="52">
        <v>1.873032</v>
      </c>
      <c r="Z187" s="52">
        <v>0</v>
      </c>
      <c r="AA187" s="52"/>
      <c r="AB187" s="79">
        <v>187</v>
      </c>
      <c r="AC1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 s="85"/>
      <c r="AE187" s="51"/>
      <c r="AF187" s="51"/>
      <c r="AG187" s="51"/>
      <c r="AH187" s="51"/>
      <c r="AI187" s="51"/>
      <c r="AJ187" s="51"/>
      <c r="AK187" s="51"/>
      <c r="AL187" s="51"/>
      <c r="AM187" s="51"/>
      <c r="AN187" s="51"/>
      <c r="AO187" s="2"/>
      <c r="AP187" s="3"/>
      <c r="AQ187" s="3"/>
      <c r="AR187" s="3"/>
      <c r="AS187" s="3"/>
    </row>
    <row r="188" spans="1:45" ht="29" customHeight="1" x14ac:dyDescent="0.35">
      <c r="A188" s="14" t="s">
        <v>1624</v>
      </c>
      <c r="C188" s="15" t="s">
        <v>3359</v>
      </c>
      <c r="D188" s="15"/>
      <c r="E188" s="80">
        <v>2.5350560770380066</v>
      </c>
      <c r="F188" s="78"/>
      <c r="G188" s="15"/>
      <c r="H188" s="15"/>
      <c r="I188" s="16"/>
      <c r="J188" s="66"/>
      <c r="K188" s="66"/>
      <c r="L188" s="16"/>
      <c r="M188" s="81"/>
      <c r="N188" s="82">
        <v>5027.2060546875</v>
      </c>
      <c r="O188" s="82">
        <v>1767.3018798828125</v>
      </c>
      <c r="P188" s="77"/>
      <c r="Q188" s="83"/>
      <c r="R188" s="83"/>
      <c r="S188" s="51">
        <v>5</v>
      </c>
      <c r="T188" s="84"/>
      <c r="U188" s="84"/>
      <c r="V188" s="52">
        <v>26806.930047000002</v>
      </c>
      <c r="W188" s="52">
        <v>1.2799999999999999E-4</v>
      </c>
      <c r="X188" s="52">
        <v>0</v>
      </c>
      <c r="Y188" s="52">
        <v>1.8968659999999999</v>
      </c>
      <c r="Z188" s="52">
        <v>0</v>
      </c>
      <c r="AA188" s="52"/>
      <c r="AB188" s="79">
        <v>188</v>
      </c>
      <c r="AC1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 s="85"/>
      <c r="AE188" s="51"/>
      <c r="AF188" s="51"/>
      <c r="AG188" s="51"/>
      <c r="AH188" s="51"/>
      <c r="AI188" s="51"/>
      <c r="AJ188" s="51"/>
      <c r="AK188" s="104" t="s">
        <v>3341</v>
      </c>
      <c r="AL188" s="104" t="s">
        <v>3341</v>
      </c>
      <c r="AM188" s="104" t="s">
        <v>3341</v>
      </c>
      <c r="AN188" s="104" t="s">
        <v>3341</v>
      </c>
      <c r="AO188" s="2"/>
      <c r="AP188" s="3"/>
      <c r="AQ188" s="3"/>
      <c r="AR188" s="3"/>
      <c r="AS188" s="3"/>
    </row>
    <row r="189" spans="1:45" ht="29" customHeight="1" x14ac:dyDescent="0.35">
      <c r="A189" s="14" t="s">
        <v>2181</v>
      </c>
      <c r="C189" s="15" t="s">
        <v>3359</v>
      </c>
      <c r="D189" s="15"/>
      <c r="E189" s="80">
        <v>2.4604333185877354</v>
      </c>
      <c r="F189" s="78"/>
      <c r="G189" s="15"/>
      <c r="H189" s="15"/>
      <c r="I189" s="16"/>
      <c r="J189" s="66"/>
      <c r="K189" s="66"/>
      <c r="L189" s="16"/>
      <c r="M189" s="81"/>
      <c r="N189" s="82">
        <v>4107.81591796875</v>
      </c>
      <c r="O189" s="82">
        <v>9161.615234375</v>
      </c>
      <c r="P189" s="77"/>
      <c r="Q189" s="83"/>
      <c r="R189" s="83"/>
      <c r="S189" s="51">
        <v>5</v>
      </c>
      <c r="T189" s="84"/>
      <c r="U189" s="84"/>
      <c r="V189" s="52">
        <v>27781.756071</v>
      </c>
      <c r="W189" s="52">
        <v>1.03E-4</v>
      </c>
      <c r="X189" s="52">
        <v>0</v>
      </c>
      <c r="Y189" s="52">
        <v>1.7802039999999999</v>
      </c>
      <c r="Z189" s="52">
        <v>0</v>
      </c>
      <c r="AA189" s="52"/>
      <c r="AB189" s="79">
        <v>189</v>
      </c>
      <c r="AC1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 s="85"/>
      <c r="AE189" s="51"/>
      <c r="AF189" s="51"/>
      <c r="AG189" s="51"/>
      <c r="AH189" s="51"/>
      <c r="AI189" s="51"/>
      <c r="AJ189" s="51"/>
      <c r="AK189" s="104" t="s">
        <v>3341</v>
      </c>
      <c r="AL189" s="104" t="s">
        <v>3341</v>
      </c>
      <c r="AM189" s="104" t="s">
        <v>3341</v>
      </c>
      <c r="AN189" s="104" t="s">
        <v>3341</v>
      </c>
      <c r="AO189" s="2"/>
      <c r="AP189" s="3"/>
      <c r="AQ189" s="3"/>
      <c r="AR189" s="3"/>
      <c r="AS189" s="3"/>
    </row>
    <row r="190" spans="1:45" ht="29" customHeight="1" x14ac:dyDescent="0.35">
      <c r="A190" s="14" t="s">
        <v>287</v>
      </c>
      <c r="C190" s="15" t="s">
        <v>3359</v>
      </c>
      <c r="D190" s="15"/>
      <c r="E190" s="80">
        <v>2.6416286748689899</v>
      </c>
      <c r="F190" s="78"/>
      <c r="G190" s="15"/>
      <c r="H190" s="15"/>
      <c r="I190" s="16"/>
      <c r="J190" s="66"/>
      <c r="K190" s="66"/>
      <c r="L190" s="16"/>
      <c r="M190" s="81"/>
      <c r="N190" s="82">
        <v>9768.7236328125</v>
      </c>
      <c r="O190" s="82">
        <v>9111.3369140625</v>
      </c>
      <c r="P190" s="77"/>
      <c r="Q190" s="83"/>
      <c r="R190" s="83"/>
      <c r="S190" s="51">
        <v>5</v>
      </c>
      <c r="T190" s="84"/>
      <c r="U190" s="84"/>
      <c r="V190" s="52">
        <v>29729.106015000001</v>
      </c>
      <c r="W190" s="52">
        <v>1.02E-4</v>
      </c>
      <c r="X190" s="52">
        <v>0</v>
      </c>
      <c r="Y190" s="52">
        <v>2.0634769999999998</v>
      </c>
      <c r="Z190" s="52">
        <v>0</v>
      </c>
      <c r="AA190" s="52"/>
      <c r="AB190" s="79">
        <v>190</v>
      </c>
      <c r="AC1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 s="85"/>
      <c r="AE190" s="51"/>
      <c r="AF190" s="51"/>
      <c r="AG190" s="51"/>
      <c r="AH190" s="51"/>
      <c r="AI190" s="51"/>
      <c r="AJ190" s="51"/>
      <c r="AK190" s="51"/>
      <c r="AL190" s="51"/>
      <c r="AM190" s="51"/>
      <c r="AN190" s="51"/>
      <c r="AO190" s="2"/>
      <c r="AP190" s="3"/>
      <c r="AQ190" s="3"/>
      <c r="AR190" s="3"/>
      <c r="AS190" s="3"/>
    </row>
    <row r="191" spans="1:45" ht="29" customHeight="1" x14ac:dyDescent="0.35">
      <c r="A191" s="14" t="s">
        <v>965</v>
      </c>
      <c r="C191" s="15" t="s">
        <v>3359</v>
      </c>
      <c r="D191" s="15"/>
      <c r="E191" s="80">
        <v>2.6592107132492901</v>
      </c>
      <c r="F191" s="78"/>
      <c r="G191" s="15"/>
      <c r="H191" s="15"/>
      <c r="I191" s="16"/>
      <c r="J191" s="66"/>
      <c r="K191" s="66"/>
      <c r="L191" s="16"/>
      <c r="M191" s="81"/>
      <c r="N191" s="82">
        <v>9634.5078125</v>
      </c>
      <c r="O191" s="82">
        <v>9118.943359375</v>
      </c>
      <c r="P191" s="77"/>
      <c r="Q191" s="83"/>
      <c r="R191" s="83"/>
      <c r="S191" s="51">
        <v>5</v>
      </c>
      <c r="T191" s="84"/>
      <c r="U191" s="84"/>
      <c r="V191" s="52">
        <v>30624.563868000001</v>
      </c>
      <c r="W191" s="52">
        <v>8.8999999999999995E-5</v>
      </c>
      <c r="X191" s="52">
        <v>0</v>
      </c>
      <c r="Y191" s="52">
        <v>2.090964</v>
      </c>
      <c r="Z191" s="52">
        <v>0</v>
      </c>
      <c r="AA191" s="52"/>
      <c r="AB191" s="79">
        <v>191</v>
      </c>
      <c r="AC1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 s="85"/>
      <c r="AE191" s="51"/>
      <c r="AF191" s="51"/>
      <c r="AG191" s="51"/>
      <c r="AH191" s="51"/>
      <c r="AI191" s="51"/>
      <c r="AJ191" s="51"/>
      <c r="AK191" s="104" t="s">
        <v>3341</v>
      </c>
      <c r="AL191" s="104" t="s">
        <v>3341</v>
      </c>
      <c r="AM191" s="104" t="s">
        <v>3341</v>
      </c>
      <c r="AN191" s="104" t="s">
        <v>3341</v>
      </c>
      <c r="AO191" s="2"/>
      <c r="AP191" s="3"/>
      <c r="AQ191" s="3"/>
      <c r="AR191" s="3"/>
      <c r="AS191" s="3"/>
    </row>
    <row r="192" spans="1:45" ht="29" customHeight="1" x14ac:dyDescent="0.35">
      <c r="A192" s="14" t="s">
        <v>629</v>
      </c>
      <c r="C192" s="15" t="s">
        <v>3359</v>
      </c>
      <c r="D192" s="15"/>
      <c r="E192" s="80">
        <v>2.5601335250934394</v>
      </c>
      <c r="F192" s="78"/>
      <c r="G192" s="15"/>
      <c r="H192" s="15"/>
      <c r="I192" s="16"/>
      <c r="J192" s="66"/>
      <c r="K192" s="66"/>
      <c r="L192" s="16"/>
      <c r="M192" s="81"/>
      <c r="N192" s="82">
        <v>2486.19384765625</v>
      </c>
      <c r="O192" s="82">
        <v>5178.62353515625</v>
      </c>
      <c r="P192" s="77"/>
      <c r="Q192" s="83"/>
      <c r="R192" s="83"/>
      <c r="S192" s="51">
        <v>5</v>
      </c>
      <c r="T192" s="84"/>
      <c r="U192" s="84"/>
      <c r="V192" s="52">
        <v>37427.857815000003</v>
      </c>
      <c r="W192" s="52">
        <v>1.2899999999999999E-4</v>
      </c>
      <c r="X192" s="52">
        <v>0</v>
      </c>
      <c r="Y192" s="52">
        <v>1.9360710000000001</v>
      </c>
      <c r="Z192" s="52">
        <v>0</v>
      </c>
      <c r="AA192" s="52"/>
      <c r="AB192" s="79">
        <v>192</v>
      </c>
      <c r="AC1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 s="85"/>
      <c r="AE192" s="51"/>
      <c r="AF192" s="51"/>
      <c r="AG192" s="51"/>
      <c r="AH192" s="51"/>
      <c r="AI192" s="51"/>
      <c r="AJ192" s="51"/>
      <c r="AK192" s="104" t="s">
        <v>3341</v>
      </c>
      <c r="AL192" s="104" t="s">
        <v>3341</v>
      </c>
      <c r="AM192" s="104" t="s">
        <v>3341</v>
      </c>
      <c r="AN192" s="104" t="s">
        <v>3341</v>
      </c>
      <c r="AO192" s="2"/>
      <c r="AP192" s="3"/>
      <c r="AQ192" s="3"/>
      <c r="AR192" s="3"/>
      <c r="AS192" s="3"/>
    </row>
    <row r="193" spans="1:45" ht="29" customHeight="1" x14ac:dyDescent="0.35">
      <c r="A193" s="14" t="s">
        <v>283</v>
      </c>
      <c r="C193" s="15" t="s">
        <v>3359</v>
      </c>
      <c r="D193" s="15"/>
      <c r="E193" s="80">
        <v>2.5604475928652848</v>
      </c>
      <c r="F193" s="78"/>
      <c r="G193" s="15"/>
      <c r="H193" s="15"/>
      <c r="I193" s="16"/>
      <c r="J193" s="66"/>
      <c r="K193" s="66"/>
      <c r="L193" s="16"/>
      <c r="M193" s="81"/>
      <c r="N193" s="82">
        <v>2398.10009765625</v>
      </c>
      <c r="O193" s="82">
        <v>5249.8173828125</v>
      </c>
      <c r="P193" s="77"/>
      <c r="Q193" s="83"/>
      <c r="R193" s="83"/>
      <c r="S193" s="51">
        <v>5</v>
      </c>
      <c r="T193" s="84"/>
      <c r="U193" s="84"/>
      <c r="V193" s="52">
        <v>40872.101727000001</v>
      </c>
      <c r="W193" s="52">
        <v>1.13E-4</v>
      </c>
      <c r="X193" s="52">
        <v>0</v>
      </c>
      <c r="Y193" s="52">
        <v>1.9365619999999999</v>
      </c>
      <c r="Z193" s="52">
        <v>0</v>
      </c>
      <c r="AA193" s="52"/>
      <c r="AB193" s="79">
        <v>193</v>
      </c>
      <c r="AC1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 s="85"/>
      <c r="AE193" s="51"/>
      <c r="AF193" s="51"/>
      <c r="AG193" s="51"/>
      <c r="AH193" s="51"/>
      <c r="AI193" s="51"/>
      <c r="AJ193" s="51"/>
      <c r="AK193" s="51"/>
      <c r="AL193" s="51"/>
      <c r="AM193" s="51"/>
      <c r="AN193" s="51"/>
      <c r="AO193" s="2"/>
      <c r="AP193" s="3"/>
      <c r="AQ193" s="3"/>
      <c r="AR193" s="3"/>
      <c r="AS193" s="3"/>
    </row>
    <row r="194" spans="1:45" ht="29" customHeight="1" x14ac:dyDescent="0.35">
      <c r="A194" s="14" t="s">
        <v>559</v>
      </c>
      <c r="C194" s="15" t="s">
        <v>3359</v>
      </c>
      <c r="D194" s="15"/>
      <c r="E194" s="80">
        <v>2.6947221195416882</v>
      </c>
      <c r="F194" s="78"/>
      <c r="G194" s="15"/>
      <c r="H194" s="15"/>
      <c r="I194" s="16"/>
      <c r="J194" s="66"/>
      <c r="K194" s="66"/>
      <c r="L194" s="16"/>
      <c r="M194" s="81"/>
      <c r="N194" s="82">
        <v>3454.378662109375</v>
      </c>
      <c r="O194" s="82">
        <v>4467.630859375</v>
      </c>
      <c r="P194" s="77"/>
      <c r="Q194" s="83"/>
      <c r="R194" s="83"/>
      <c r="S194" s="51">
        <v>5</v>
      </c>
      <c r="T194" s="84"/>
      <c r="U194" s="84"/>
      <c r="V194" s="52">
        <v>62455.987122999999</v>
      </c>
      <c r="W194" s="52">
        <v>9.7999999999999997E-5</v>
      </c>
      <c r="X194" s="52">
        <v>0</v>
      </c>
      <c r="Y194" s="52">
        <v>2.1464810000000001</v>
      </c>
      <c r="Z194" s="52">
        <v>0</v>
      </c>
      <c r="AA194" s="52"/>
      <c r="AB194" s="79">
        <v>194</v>
      </c>
      <c r="AC1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 s="85"/>
      <c r="AE194" s="51"/>
      <c r="AF194" s="51"/>
      <c r="AG194" s="51"/>
      <c r="AH194" s="51"/>
      <c r="AI194" s="51"/>
      <c r="AJ194" s="51"/>
      <c r="AK194" s="51"/>
      <c r="AL194" s="51"/>
      <c r="AM194" s="51"/>
      <c r="AN194" s="51"/>
      <c r="AO194" s="2"/>
      <c r="AP194" s="3"/>
      <c r="AQ194" s="3"/>
      <c r="AR194" s="3"/>
      <c r="AS194" s="3"/>
    </row>
    <row r="195" spans="1:45" ht="29" customHeight="1" x14ac:dyDescent="0.35">
      <c r="A195" s="14" t="s">
        <v>1195</v>
      </c>
      <c r="C195" s="15" t="s">
        <v>3359</v>
      </c>
      <c r="D195" s="15"/>
      <c r="E195" s="80">
        <v>2.6201594881190204</v>
      </c>
      <c r="F195" s="78"/>
      <c r="G195" s="15"/>
      <c r="H195" s="15"/>
      <c r="I195" s="108"/>
      <c r="J195" s="66"/>
      <c r="K195" s="66"/>
      <c r="L195" s="16"/>
      <c r="M195" s="81"/>
      <c r="N195" s="82">
        <v>976.12860107421875</v>
      </c>
      <c r="O195" s="82">
        <v>1491.634521484375</v>
      </c>
      <c r="P195" s="77"/>
      <c r="Q195" s="83"/>
      <c r="R195" s="83"/>
      <c r="S195" s="51">
        <v>5</v>
      </c>
      <c r="T195" s="84"/>
      <c r="U195" s="84"/>
      <c r="V195" s="52">
        <v>85613.073652999999</v>
      </c>
      <c r="W195" s="52">
        <v>1.13E-4</v>
      </c>
      <c r="X195" s="52">
        <v>0</v>
      </c>
      <c r="Y195" s="52">
        <v>2.0299130000000001</v>
      </c>
      <c r="Z195" s="52">
        <v>0</v>
      </c>
      <c r="AA195" s="52"/>
      <c r="AB195" s="79">
        <v>195</v>
      </c>
      <c r="AC1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 s="85"/>
      <c r="AE195" s="51"/>
      <c r="AF195" s="51"/>
      <c r="AG195" s="51"/>
      <c r="AH195" s="51"/>
      <c r="AI195" s="51"/>
      <c r="AJ195" s="51"/>
      <c r="AK195" s="51"/>
      <c r="AL195" s="51"/>
      <c r="AM195" s="51"/>
      <c r="AN195" s="51"/>
      <c r="AO195" s="2"/>
      <c r="AP195" s="3"/>
      <c r="AQ195" s="3"/>
      <c r="AR195" s="3"/>
      <c r="AS195" s="3"/>
    </row>
    <row r="196" spans="1:45" ht="29" customHeight="1" x14ac:dyDescent="0.35">
      <c r="A196" s="14" t="s">
        <v>2980</v>
      </c>
      <c r="C196" s="15" t="s">
        <v>3360</v>
      </c>
      <c r="D196" s="15"/>
      <c r="E196" s="80">
        <v>1.7373610362048197</v>
      </c>
      <c r="F196" s="78"/>
      <c r="G196" s="15"/>
      <c r="H196" s="15"/>
      <c r="I196" s="16"/>
      <c r="J196" s="66"/>
      <c r="K196" s="66"/>
      <c r="L196" s="16"/>
      <c r="M196" s="81"/>
      <c r="N196" s="82">
        <v>4894.10302734375</v>
      </c>
      <c r="O196" s="82">
        <v>7245.3076171875</v>
      </c>
      <c r="P196" s="77"/>
      <c r="Q196" s="83"/>
      <c r="R196" s="83"/>
      <c r="S196" s="51">
        <v>4</v>
      </c>
      <c r="T196" s="84"/>
      <c r="U196" s="84"/>
      <c r="V196" s="52">
        <v>0</v>
      </c>
      <c r="W196" s="52">
        <v>1.5152000000000001E-2</v>
      </c>
      <c r="X196" s="52">
        <v>2.5794000000000001E-2</v>
      </c>
      <c r="Y196" s="52">
        <v>0.64978400000000003</v>
      </c>
      <c r="Z196" s="52">
        <v>1</v>
      </c>
      <c r="AA196" s="52"/>
      <c r="AB196" s="79">
        <v>196</v>
      </c>
      <c r="AC1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 s="85"/>
      <c r="AE196" s="51"/>
      <c r="AF196" s="51"/>
      <c r="AG196" s="51"/>
      <c r="AH196" s="51"/>
      <c r="AI196" s="51"/>
      <c r="AJ196" s="51"/>
      <c r="AK196" s="51"/>
      <c r="AL196" s="51"/>
      <c r="AM196" s="51"/>
      <c r="AN196" s="51"/>
      <c r="AO196" s="2"/>
      <c r="AP196" s="3"/>
      <c r="AQ196" s="3"/>
      <c r="AR196" s="3"/>
      <c r="AS196" s="3"/>
    </row>
    <row r="197" spans="1:45" ht="29" customHeight="1" x14ac:dyDescent="0.35">
      <c r="A197" s="14" t="s">
        <v>2981</v>
      </c>
      <c r="C197" s="15" t="s">
        <v>3360</v>
      </c>
      <c r="D197" s="15"/>
      <c r="E197" s="80">
        <v>1.7373610362048197</v>
      </c>
      <c r="F197" s="78"/>
      <c r="G197" s="15"/>
      <c r="H197" s="15"/>
      <c r="I197" s="16"/>
      <c r="J197" s="66"/>
      <c r="K197" s="66"/>
      <c r="L197" s="16"/>
      <c r="M197" s="81"/>
      <c r="N197" s="82">
        <v>5165.6298828125</v>
      </c>
      <c r="O197" s="82">
        <v>7475.02197265625</v>
      </c>
      <c r="P197" s="77"/>
      <c r="Q197" s="83"/>
      <c r="R197" s="83"/>
      <c r="S197" s="51">
        <v>4</v>
      </c>
      <c r="T197" s="84"/>
      <c r="U197" s="84"/>
      <c r="V197" s="52">
        <v>0</v>
      </c>
      <c r="W197" s="52">
        <v>1.5152000000000001E-2</v>
      </c>
      <c r="X197" s="52">
        <v>2.5794000000000001E-2</v>
      </c>
      <c r="Y197" s="52">
        <v>0.64978400000000003</v>
      </c>
      <c r="Z197" s="52">
        <v>1</v>
      </c>
      <c r="AA197" s="52"/>
      <c r="AB197" s="79">
        <v>197</v>
      </c>
      <c r="AC1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 s="85"/>
      <c r="AE197" s="51"/>
      <c r="AF197" s="51"/>
      <c r="AG197" s="51"/>
      <c r="AH197" s="51"/>
      <c r="AI197" s="51"/>
      <c r="AJ197" s="51"/>
      <c r="AK197" s="51"/>
      <c r="AL197" s="51"/>
      <c r="AM197" s="51"/>
      <c r="AN197" s="51"/>
      <c r="AO197" s="2"/>
      <c r="AP197" s="3"/>
      <c r="AQ197" s="3"/>
      <c r="AR197" s="3"/>
      <c r="AS197" s="3"/>
    </row>
    <row r="198" spans="1:45" ht="29" customHeight="1" x14ac:dyDescent="0.35">
      <c r="A198" s="14" t="s">
        <v>2982</v>
      </c>
      <c r="C198" s="15" t="s">
        <v>3360</v>
      </c>
      <c r="D198" s="15"/>
      <c r="E198" s="80">
        <v>1.7373610362048197</v>
      </c>
      <c r="F198" s="78"/>
      <c r="G198" s="15"/>
      <c r="H198" s="15"/>
      <c r="I198" s="16"/>
      <c r="J198" s="66"/>
      <c r="K198" s="66"/>
      <c r="L198" s="16"/>
      <c r="M198" s="81"/>
      <c r="N198" s="82">
        <v>4889.18017578125</v>
      </c>
      <c r="O198" s="82">
        <v>7505.58056640625</v>
      </c>
      <c r="P198" s="77"/>
      <c r="Q198" s="83"/>
      <c r="R198" s="83"/>
      <c r="S198" s="51">
        <v>4</v>
      </c>
      <c r="T198" s="84"/>
      <c r="U198" s="84"/>
      <c r="V198" s="52">
        <v>0</v>
      </c>
      <c r="W198" s="52">
        <v>1.5152000000000001E-2</v>
      </c>
      <c r="X198" s="52">
        <v>2.5794000000000001E-2</v>
      </c>
      <c r="Y198" s="52">
        <v>0.64978400000000003</v>
      </c>
      <c r="Z198" s="52">
        <v>1</v>
      </c>
      <c r="AA198" s="52"/>
      <c r="AB198" s="79">
        <v>198</v>
      </c>
      <c r="AC1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 s="85"/>
      <c r="AE198" s="51"/>
      <c r="AF198" s="51"/>
      <c r="AG198" s="51"/>
      <c r="AH198" s="51"/>
      <c r="AI198" s="51"/>
      <c r="AJ198" s="51"/>
      <c r="AK198" s="51"/>
      <c r="AL198" s="51"/>
      <c r="AM198" s="51"/>
      <c r="AN198" s="51"/>
      <c r="AO198" s="2"/>
      <c r="AP198" s="3"/>
      <c r="AQ198" s="3"/>
      <c r="AR198" s="3"/>
      <c r="AS198" s="3"/>
    </row>
    <row r="199" spans="1:45" ht="29" customHeight="1" x14ac:dyDescent="0.35">
      <c r="A199" s="14" t="s">
        <v>2983</v>
      </c>
      <c r="C199" s="15" t="s">
        <v>3360</v>
      </c>
      <c r="D199" s="15"/>
      <c r="E199" s="80">
        <v>1.7373610362048197</v>
      </c>
      <c r="F199" s="78"/>
      <c r="G199" s="15"/>
      <c r="H199" s="15"/>
      <c r="I199" s="16"/>
      <c r="J199" s="66"/>
      <c r="K199" s="66"/>
      <c r="L199" s="16"/>
      <c r="M199" s="81"/>
      <c r="N199" s="82">
        <v>5225.7822265625</v>
      </c>
      <c r="O199" s="82">
        <v>7551.62109375</v>
      </c>
      <c r="P199" s="77"/>
      <c r="Q199" s="83"/>
      <c r="R199" s="83"/>
      <c r="S199" s="51">
        <v>4</v>
      </c>
      <c r="T199" s="84"/>
      <c r="U199" s="84"/>
      <c r="V199" s="52">
        <v>0</v>
      </c>
      <c r="W199" s="52">
        <v>1.5152000000000001E-2</v>
      </c>
      <c r="X199" s="52">
        <v>2.5794000000000001E-2</v>
      </c>
      <c r="Y199" s="52">
        <v>0.64978400000000003</v>
      </c>
      <c r="Z199" s="52">
        <v>1</v>
      </c>
      <c r="AA199" s="52"/>
      <c r="AB199" s="79">
        <v>199</v>
      </c>
      <c r="AC1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 s="85"/>
      <c r="AE199" s="51"/>
      <c r="AF199" s="51"/>
      <c r="AG199" s="51"/>
      <c r="AH199" s="51"/>
      <c r="AI199" s="51"/>
      <c r="AJ199" s="51"/>
      <c r="AK199" s="51"/>
      <c r="AL199" s="51"/>
      <c r="AM199" s="51"/>
      <c r="AN199" s="51"/>
      <c r="AO199" s="2"/>
      <c r="AP199" s="3"/>
      <c r="AQ199" s="3"/>
      <c r="AR199" s="3"/>
      <c r="AS199" s="3"/>
    </row>
    <row r="200" spans="1:45" ht="29" customHeight="1" x14ac:dyDescent="0.35">
      <c r="A200" s="14" t="s">
        <v>2984</v>
      </c>
      <c r="C200" s="15" t="s">
        <v>3360</v>
      </c>
      <c r="D200" s="15"/>
      <c r="E200" s="80">
        <v>1.7373610362048197</v>
      </c>
      <c r="F200" s="78"/>
      <c r="G200" s="15"/>
      <c r="H200" s="15"/>
      <c r="I200" s="16"/>
      <c r="J200" s="66"/>
      <c r="K200" s="66"/>
      <c r="L200" s="16"/>
      <c r="M200" s="81"/>
      <c r="N200" s="82">
        <v>4983.9755859375</v>
      </c>
      <c r="O200" s="82">
        <v>8006.40234375</v>
      </c>
      <c r="P200" s="77"/>
      <c r="Q200" s="83"/>
      <c r="R200" s="83"/>
      <c r="S200" s="51">
        <v>4</v>
      </c>
      <c r="T200" s="84"/>
      <c r="U200" s="84"/>
      <c r="V200" s="52">
        <v>0</v>
      </c>
      <c r="W200" s="52">
        <v>1.5152000000000001E-2</v>
      </c>
      <c r="X200" s="52">
        <v>2.5794000000000001E-2</v>
      </c>
      <c r="Y200" s="52">
        <v>0.64978400000000003</v>
      </c>
      <c r="Z200" s="52">
        <v>1</v>
      </c>
      <c r="AA200" s="52"/>
      <c r="AB200" s="79">
        <v>200</v>
      </c>
      <c r="AC2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 s="85"/>
      <c r="AE200" s="51"/>
      <c r="AF200" s="51"/>
      <c r="AG200" s="51"/>
      <c r="AH200" s="51"/>
      <c r="AI200" s="51"/>
      <c r="AJ200" s="51"/>
      <c r="AK200" s="51"/>
      <c r="AL200" s="51"/>
      <c r="AM200" s="51"/>
      <c r="AN200" s="51"/>
      <c r="AO200" s="2"/>
      <c r="AP200" s="3"/>
      <c r="AQ200" s="3"/>
      <c r="AR200" s="3"/>
      <c r="AS200" s="3"/>
    </row>
    <row r="201" spans="1:45" ht="29" customHeight="1" x14ac:dyDescent="0.35">
      <c r="A201" s="14" t="s">
        <v>2985</v>
      </c>
      <c r="C201" s="15" t="s">
        <v>3360</v>
      </c>
      <c r="D201" s="15"/>
      <c r="E201" s="80">
        <v>1.7373610362048197</v>
      </c>
      <c r="F201" s="78"/>
      <c r="G201" s="15"/>
      <c r="H201" s="15"/>
      <c r="I201" s="16"/>
      <c r="J201" s="66"/>
      <c r="K201" s="66"/>
      <c r="L201" s="16"/>
      <c r="M201" s="81"/>
      <c r="N201" s="82">
        <v>4975.96728515625</v>
      </c>
      <c r="O201" s="82">
        <v>7141.13623046875</v>
      </c>
      <c r="P201" s="77"/>
      <c r="Q201" s="83"/>
      <c r="R201" s="83"/>
      <c r="S201" s="51">
        <v>4</v>
      </c>
      <c r="T201" s="84"/>
      <c r="U201" s="84"/>
      <c r="V201" s="52">
        <v>0</v>
      </c>
      <c r="W201" s="52">
        <v>1.5152000000000001E-2</v>
      </c>
      <c r="X201" s="52">
        <v>2.5794000000000001E-2</v>
      </c>
      <c r="Y201" s="52">
        <v>0.64978400000000003</v>
      </c>
      <c r="Z201" s="52">
        <v>1</v>
      </c>
      <c r="AA201" s="52"/>
      <c r="AB201" s="79">
        <v>201</v>
      </c>
      <c r="AC2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 s="85"/>
      <c r="AE201" s="51"/>
      <c r="AF201" s="51"/>
      <c r="AG201" s="51"/>
      <c r="AH201" s="51"/>
      <c r="AI201" s="51"/>
      <c r="AJ201" s="51"/>
      <c r="AK201" s="51"/>
      <c r="AL201" s="51"/>
      <c r="AM201" s="51"/>
      <c r="AN201" s="51"/>
      <c r="AO201" s="2"/>
      <c r="AP201" s="3"/>
      <c r="AQ201" s="3"/>
      <c r="AR201" s="3"/>
      <c r="AS201" s="3"/>
    </row>
    <row r="202" spans="1:45" ht="29" customHeight="1" x14ac:dyDescent="0.35">
      <c r="A202" s="14" t="s">
        <v>2986</v>
      </c>
      <c r="C202" s="15" t="s">
        <v>3360</v>
      </c>
      <c r="D202" s="15"/>
      <c r="E202" s="80">
        <v>1.7373610362048197</v>
      </c>
      <c r="F202" s="78"/>
      <c r="G202" s="15"/>
      <c r="H202" s="15"/>
      <c r="I202" s="16"/>
      <c r="J202" s="66"/>
      <c r="K202" s="66"/>
      <c r="L202" s="16"/>
      <c r="M202" s="81"/>
      <c r="N202" s="82">
        <v>4968.5693359375</v>
      </c>
      <c r="O202" s="82">
        <v>8207.9814453125</v>
      </c>
      <c r="P202" s="77"/>
      <c r="Q202" s="83"/>
      <c r="R202" s="83"/>
      <c r="S202" s="51">
        <v>4</v>
      </c>
      <c r="T202" s="84"/>
      <c r="U202" s="84"/>
      <c r="V202" s="52">
        <v>0</v>
      </c>
      <c r="W202" s="52">
        <v>1.5152000000000001E-2</v>
      </c>
      <c r="X202" s="52">
        <v>2.5794000000000001E-2</v>
      </c>
      <c r="Y202" s="52">
        <v>0.64978400000000003</v>
      </c>
      <c r="Z202" s="52">
        <v>1</v>
      </c>
      <c r="AA202" s="52"/>
      <c r="AB202" s="79">
        <v>202</v>
      </c>
      <c r="AC2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 s="85"/>
      <c r="AE202" s="51"/>
      <c r="AF202" s="51"/>
      <c r="AG202" s="51"/>
      <c r="AH202" s="51"/>
      <c r="AI202" s="51"/>
      <c r="AJ202" s="51"/>
      <c r="AK202" s="51"/>
      <c r="AL202" s="51"/>
      <c r="AM202" s="51"/>
      <c r="AN202" s="51"/>
      <c r="AO202" s="2"/>
      <c r="AP202" s="3"/>
      <c r="AQ202" s="3"/>
      <c r="AR202" s="3"/>
      <c r="AS202" s="3"/>
    </row>
    <row r="203" spans="1:45" ht="29" customHeight="1" x14ac:dyDescent="0.35">
      <c r="A203" s="14" t="s">
        <v>2987</v>
      </c>
      <c r="C203" s="15" t="s">
        <v>3360</v>
      </c>
      <c r="D203" s="15"/>
      <c r="E203" s="80">
        <v>1.7373610362048197</v>
      </c>
      <c r="F203" s="78"/>
      <c r="G203" s="15"/>
      <c r="H203" s="15"/>
      <c r="I203" s="16"/>
      <c r="J203" s="66"/>
      <c r="K203" s="66"/>
      <c r="L203" s="16"/>
      <c r="M203" s="81"/>
      <c r="N203" s="82">
        <v>4845.6328125</v>
      </c>
      <c r="O203" s="82">
        <v>7700.31591796875</v>
      </c>
      <c r="P203" s="77"/>
      <c r="Q203" s="83"/>
      <c r="R203" s="83"/>
      <c r="S203" s="51">
        <v>4</v>
      </c>
      <c r="T203" s="84"/>
      <c r="U203" s="84"/>
      <c r="V203" s="52">
        <v>0</v>
      </c>
      <c r="W203" s="52">
        <v>1.5152000000000001E-2</v>
      </c>
      <c r="X203" s="52">
        <v>2.5794000000000001E-2</v>
      </c>
      <c r="Y203" s="52">
        <v>0.64978400000000003</v>
      </c>
      <c r="Z203" s="52">
        <v>1</v>
      </c>
      <c r="AA203" s="52"/>
      <c r="AB203" s="79">
        <v>203</v>
      </c>
      <c r="AC2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 s="85"/>
      <c r="AE203" s="51"/>
      <c r="AF203" s="51"/>
      <c r="AG203" s="51"/>
      <c r="AH203" s="51"/>
      <c r="AI203" s="51"/>
      <c r="AJ203" s="51"/>
      <c r="AK203" s="51"/>
      <c r="AL203" s="51"/>
      <c r="AM203" s="51"/>
      <c r="AN203" s="51"/>
      <c r="AO203" s="2"/>
      <c r="AP203" s="3"/>
      <c r="AQ203" s="3"/>
      <c r="AR203" s="3"/>
      <c r="AS203" s="3"/>
    </row>
    <row r="204" spans="1:45" ht="29" customHeight="1" x14ac:dyDescent="0.35">
      <c r="A204" s="14" t="s">
        <v>2988</v>
      </c>
      <c r="C204" s="15" t="s">
        <v>3360</v>
      </c>
      <c r="D204" s="15"/>
      <c r="E204" s="80">
        <v>1.7373610362048197</v>
      </c>
      <c r="F204" s="78"/>
      <c r="G204" s="15"/>
      <c r="H204" s="15"/>
      <c r="I204" s="16"/>
      <c r="J204" s="66"/>
      <c r="K204" s="66"/>
      <c r="L204" s="16"/>
      <c r="M204" s="81"/>
      <c r="N204" s="82">
        <v>5079.61083984375</v>
      </c>
      <c r="O204" s="82">
        <v>8000.88525390625</v>
      </c>
      <c r="P204" s="77"/>
      <c r="Q204" s="83"/>
      <c r="R204" s="83"/>
      <c r="S204" s="51">
        <v>4</v>
      </c>
      <c r="T204" s="84"/>
      <c r="U204" s="84"/>
      <c r="V204" s="52">
        <v>0</v>
      </c>
      <c r="W204" s="52">
        <v>1.5152000000000001E-2</v>
      </c>
      <c r="X204" s="52">
        <v>2.5794000000000001E-2</v>
      </c>
      <c r="Y204" s="52">
        <v>0.64978400000000003</v>
      </c>
      <c r="Z204" s="52">
        <v>1</v>
      </c>
      <c r="AA204" s="52"/>
      <c r="AB204" s="79">
        <v>204</v>
      </c>
      <c r="AC2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 s="85"/>
      <c r="AE204" s="51"/>
      <c r="AF204" s="51"/>
      <c r="AG204" s="51"/>
      <c r="AH204" s="51"/>
      <c r="AI204" s="51"/>
      <c r="AJ204" s="51"/>
      <c r="AK204" s="51"/>
      <c r="AL204" s="51"/>
      <c r="AM204" s="51"/>
      <c r="AN204" s="51"/>
      <c r="AO204" s="2"/>
      <c r="AP204" s="3"/>
      <c r="AQ204" s="3"/>
      <c r="AR204" s="3"/>
      <c r="AS204" s="3"/>
    </row>
    <row r="205" spans="1:45" ht="29" customHeight="1" x14ac:dyDescent="0.35">
      <c r="A205" s="14" t="s">
        <v>2989</v>
      </c>
      <c r="C205" s="15" t="s">
        <v>3360</v>
      </c>
      <c r="D205" s="15"/>
      <c r="E205" s="80">
        <v>1.7373610362048197</v>
      </c>
      <c r="F205" s="78"/>
      <c r="G205" s="15"/>
      <c r="H205" s="15"/>
      <c r="I205" s="16"/>
      <c r="J205" s="66"/>
      <c r="K205" s="66"/>
      <c r="L205" s="16"/>
      <c r="M205" s="81"/>
      <c r="N205" s="82">
        <v>5179.70703125</v>
      </c>
      <c r="O205" s="82">
        <v>7183.25634765625</v>
      </c>
      <c r="P205" s="77"/>
      <c r="Q205" s="83"/>
      <c r="R205" s="83"/>
      <c r="S205" s="51">
        <v>4</v>
      </c>
      <c r="T205" s="84"/>
      <c r="U205" s="84"/>
      <c r="V205" s="52">
        <v>0</v>
      </c>
      <c r="W205" s="52">
        <v>1.5152000000000001E-2</v>
      </c>
      <c r="X205" s="52">
        <v>2.5794000000000001E-2</v>
      </c>
      <c r="Y205" s="52">
        <v>0.64978400000000003</v>
      </c>
      <c r="Z205" s="52">
        <v>1</v>
      </c>
      <c r="AA205" s="52"/>
      <c r="AB205" s="79">
        <v>205</v>
      </c>
      <c r="AC2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 s="85"/>
      <c r="AE205" s="51"/>
      <c r="AF205" s="51"/>
      <c r="AG205" s="51"/>
      <c r="AH205" s="51"/>
      <c r="AI205" s="51"/>
      <c r="AJ205" s="51"/>
      <c r="AK205" s="51"/>
      <c r="AL205" s="51"/>
      <c r="AM205" s="51"/>
      <c r="AN205" s="51"/>
      <c r="AO205" s="2"/>
      <c r="AP205" s="3"/>
      <c r="AQ205" s="3"/>
      <c r="AR205" s="3"/>
      <c r="AS205" s="3"/>
    </row>
    <row r="206" spans="1:45" ht="29" customHeight="1" x14ac:dyDescent="0.35">
      <c r="A206" s="14" t="s">
        <v>2990</v>
      </c>
      <c r="C206" s="15" t="s">
        <v>3360</v>
      </c>
      <c r="D206" s="15"/>
      <c r="E206" s="80">
        <v>1.7373610362048197</v>
      </c>
      <c r="F206" s="78"/>
      <c r="G206" s="15"/>
      <c r="H206" s="15"/>
      <c r="I206" s="16"/>
      <c r="J206" s="66"/>
      <c r="K206" s="66"/>
      <c r="L206" s="16"/>
      <c r="M206" s="81"/>
      <c r="N206" s="82">
        <v>4931.19970703125</v>
      </c>
      <c r="O206" s="82">
        <v>6974.685546875</v>
      </c>
      <c r="P206" s="77"/>
      <c r="Q206" s="83"/>
      <c r="R206" s="83"/>
      <c r="S206" s="51">
        <v>4</v>
      </c>
      <c r="T206" s="84"/>
      <c r="U206" s="84"/>
      <c r="V206" s="52">
        <v>0</v>
      </c>
      <c r="W206" s="52">
        <v>1.5152000000000001E-2</v>
      </c>
      <c r="X206" s="52">
        <v>2.5794000000000001E-2</v>
      </c>
      <c r="Y206" s="52">
        <v>0.64978400000000003</v>
      </c>
      <c r="Z206" s="52">
        <v>1</v>
      </c>
      <c r="AA206" s="52"/>
      <c r="AB206" s="79">
        <v>206</v>
      </c>
      <c r="AC2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 s="85"/>
      <c r="AE206" s="51"/>
      <c r="AF206" s="51"/>
      <c r="AG206" s="51"/>
      <c r="AH206" s="51"/>
      <c r="AI206" s="51"/>
      <c r="AJ206" s="51"/>
      <c r="AK206" s="51"/>
      <c r="AL206" s="51"/>
      <c r="AM206" s="51"/>
      <c r="AN206" s="51"/>
      <c r="AO206" s="2"/>
      <c r="AP206" s="3"/>
      <c r="AQ206" s="3"/>
      <c r="AR206" s="3"/>
      <c r="AS206" s="3"/>
    </row>
    <row r="207" spans="1:45" ht="29" customHeight="1" x14ac:dyDescent="0.35">
      <c r="A207" s="14" t="s">
        <v>2991</v>
      </c>
      <c r="C207" s="15" t="s">
        <v>3360</v>
      </c>
      <c r="D207" s="15"/>
      <c r="E207" s="80">
        <v>1.7373610362048197</v>
      </c>
      <c r="F207" s="78"/>
      <c r="G207" s="15"/>
      <c r="H207" s="15"/>
      <c r="I207" s="16"/>
      <c r="J207" s="66"/>
      <c r="K207" s="66"/>
      <c r="L207" s="16"/>
      <c r="M207" s="81"/>
      <c r="N207" s="82">
        <v>5027.5234375</v>
      </c>
      <c r="O207" s="82">
        <v>8246.626953125</v>
      </c>
      <c r="P207" s="77"/>
      <c r="Q207" s="83"/>
      <c r="R207" s="83"/>
      <c r="S207" s="51">
        <v>4</v>
      </c>
      <c r="T207" s="84"/>
      <c r="U207" s="84"/>
      <c r="V207" s="52">
        <v>0</v>
      </c>
      <c r="W207" s="52">
        <v>1.5152000000000001E-2</v>
      </c>
      <c r="X207" s="52">
        <v>2.5794000000000001E-2</v>
      </c>
      <c r="Y207" s="52">
        <v>0.64978400000000003</v>
      </c>
      <c r="Z207" s="52">
        <v>1</v>
      </c>
      <c r="AA207" s="52"/>
      <c r="AB207" s="79">
        <v>207</v>
      </c>
      <c r="AC2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 s="85"/>
      <c r="AE207" s="51"/>
      <c r="AF207" s="51"/>
      <c r="AG207" s="51"/>
      <c r="AH207" s="51"/>
      <c r="AI207" s="51"/>
      <c r="AJ207" s="51"/>
      <c r="AK207" s="51"/>
      <c r="AL207" s="51"/>
      <c r="AM207" s="51"/>
      <c r="AN207" s="51"/>
      <c r="AO207" s="2"/>
      <c r="AP207" s="3"/>
      <c r="AQ207" s="3"/>
      <c r="AR207" s="3"/>
      <c r="AS207" s="3"/>
    </row>
    <row r="208" spans="1:45" ht="29" customHeight="1" x14ac:dyDescent="0.35">
      <c r="A208" s="14" t="s">
        <v>2992</v>
      </c>
      <c r="C208" s="15" t="s">
        <v>3360</v>
      </c>
      <c r="D208" s="15"/>
      <c r="E208" s="80">
        <v>1.7373610362048197</v>
      </c>
      <c r="F208" s="78"/>
      <c r="G208" s="15"/>
      <c r="H208" s="15"/>
      <c r="I208" s="16"/>
      <c r="J208" s="66"/>
      <c r="K208" s="66"/>
      <c r="L208" s="16"/>
      <c r="M208" s="81"/>
      <c r="N208" s="82">
        <v>5109.5888671875</v>
      </c>
      <c r="O208" s="82">
        <v>7186.7646484375</v>
      </c>
      <c r="P208" s="77"/>
      <c r="Q208" s="83"/>
      <c r="R208" s="83"/>
      <c r="S208" s="51">
        <v>4</v>
      </c>
      <c r="T208" s="84"/>
      <c r="U208" s="84"/>
      <c r="V208" s="52">
        <v>0</v>
      </c>
      <c r="W208" s="52">
        <v>1.5152000000000001E-2</v>
      </c>
      <c r="X208" s="52">
        <v>2.5794000000000001E-2</v>
      </c>
      <c r="Y208" s="52">
        <v>0.64978400000000003</v>
      </c>
      <c r="Z208" s="52">
        <v>1</v>
      </c>
      <c r="AA208" s="52"/>
      <c r="AB208" s="79">
        <v>208</v>
      </c>
      <c r="AC2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 s="85"/>
      <c r="AE208" s="51"/>
      <c r="AF208" s="51"/>
      <c r="AG208" s="51"/>
      <c r="AH208" s="51"/>
      <c r="AI208" s="51"/>
      <c r="AJ208" s="51"/>
      <c r="AK208" s="51"/>
      <c r="AL208" s="51"/>
      <c r="AM208" s="51"/>
      <c r="AN208" s="51"/>
      <c r="AO208" s="2"/>
      <c r="AP208" s="3"/>
      <c r="AQ208" s="3"/>
      <c r="AR208" s="3"/>
      <c r="AS208" s="3"/>
    </row>
    <row r="209" spans="1:45" ht="29" customHeight="1" x14ac:dyDescent="0.35">
      <c r="A209" s="14" t="s">
        <v>2993</v>
      </c>
      <c r="C209" s="15" t="s">
        <v>3360</v>
      </c>
      <c r="D209" s="15"/>
      <c r="E209" s="80">
        <v>1.7373610362048197</v>
      </c>
      <c r="F209" s="78"/>
      <c r="G209" s="15"/>
      <c r="H209" s="15"/>
      <c r="I209" s="16"/>
      <c r="J209" s="66"/>
      <c r="K209" s="66"/>
      <c r="L209" s="16"/>
      <c r="M209" s="81"/>
      <c r="N209" s="82">
        <v>5170.10986328125</v>
      </c>
      <c r="O209" s="82">
        <v>7753.4375</v>
      </c>
      <c r="P209" s="77"/>
      <c r="Q209" s="83"/>
      <c r="R209" s="83"/>
      <c r="S209" s="51">
        <v>4</v>
      </c>
      <c r="T209" s="84"/>
      <c r="U209" s="84"/>
      <c r="V209" s="52">
        <v>0</v>
      </c>
      <c r="W209" s="52">
        <v>1.5152000000000001E-2</v>
      </c>
      <c r="X209" s="52">
        <v>2.5794000000000001E-2</v>
      </c>
      <c r="Y209" s="52">
        <v>0.64978400000000003</v>
      </c>
      <c r="Z209" s="52">
        <v>1</v>
      </c>
      <c r="AA209" s="52"/>
      <c r="AB209" s="79">
        <v>209</v>
      </c>
      <c r="AC2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 s="85"/>
      <c r="AE209" s="51"/>
      <c r="AF209" s="51"/>
      <c r="AG209" s="51"/>
      <c r="AH209" s="51"/>
      <c r="AI209" s="51"/>
      <c r="AJ209" s="51"/>
      <c r="AK209" s="51"/>
      <c r="AL209" s="51"/>
      <c r="AM209" s="51"/>
      <c r="AN209" s="51"/>
      <c r="AO209" s="2"/>
      <c r="AP209" s="3"/>
      <c r="AQ209" s="3"/>
      <c r="AR209" s="3"/>
      <c r="AS209" s="3"/>
    </row>
    <row r="210" spans="1:45" ht="29" customHeight="1" x14ac:dyDescent="0.35">
      <c r="A210" s="14" t="s">
        <v>2994</v>
      </c>
      <c r="C210" s="15" t="s">
        <v>3360</v>
      </c>
      <c r="D210" s="15"/>
      <c r="E210" s="80">
        <v>1.7373610362048197</v>
      </c>
      <c r="F210" s="78"/>
      <c r="G210" s="15"/>
      <c r="H210" s="15"/>
      <c r="I210" s="16"/>
      <c r="J210" s="66"/>
      <c r="K210" s="66"/>
      <c r="L210" s="16"/>
      <c r="M210" s="81"/>
      <c r="N210" s="82">
        <v>4886.54736328125</v>
      </c>
      <c r="O210" s="82">
        <v>7849.5380859375</v>
      </c>
      <c r="P210" s="77"/>
      <c r="Q210" s="83"/>
      <c r="R210" s="83"/>
      <c r="S210" s="51">
        <v>4</v>
      </c>
      <c r="T210" s="84"/>
      <c r="U210" s="84"/>
      <c r="V210" s="52">
        <v>0</v>
      </c>
      <c r="W210" s="52">
        <v>1.5152000000000001E-2</v>
      </c>
      <c r="X210" s="52">
        <v>2.5794000000000001E-2</v>
      </c>
      <c r="Y210" s="52">
        <v>0.64978400000000003</v>
      </c>
      <c r="Z210" s="52">
        <v>1</v>
      </c>
      <c r="AA210" s="52"/>
      <c r="AB210" s="79">
        <v>210</v>
      </c>
      <c r="AC2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 s="85"/>
      <c r="AE210" s="51"/>
      <c r="AF210" s="51"/>
      <c r="AG210" s="51"/>
      <c r="AH210" s="51"/>
      <c r="AI210" s="51"/>
      <c r="AJ210" s="51"/>
      <c r="AK210" s="51"/>
      <c r="AL210" s="51"/>
      <c r="AM210" s="51"/>
      <c r="AN210" s="51"/>
      <c r="AO210" s="2"/>
      <c r="AP210" s="3"/>
      <c r="AQ210" s="3"/>
      <c r="AR210" s="3"/>
      <c r="AS210" s="3"/>
    </row>
    <row r="211" spans="1:45" ht="29" customHeight="1" x14ac:dyDescent="0.35">
      <c r="A211" s="14" t="s">
        <v>2995</v>
      </c>
      <c r="C211" s="15" t="s">
        <v>3360</v>
      </c>
      <c r="D211" s="15"/>
      <c r="E211" s="80">
        <v>1.7373610362048197</v>
      </c>
      <c r="F211" s="78"/>
      <c r="G211" s="15"/>
      <c r="H211" s="15"/>
      <c r="I211" s="16"/>
      <c r="J211" s="66"/>
      <c r="K211" s="66"/>
      <c r="L211" s="16"/>
      <c r="M211" s="81"/>
      <c r="N211" s="82">
        <v>5223.69970703125</v>
      </c>
      <c r="O211" s="82">
        <v>7335.4375</v>
      </c>
      <c r="P211" s="77"/>
      <c r="Q211" s="83"/>
      <c r="R211" s="83"/>
      <c r="S211" s="51">
        <v>4</v>
      </c>
      <c r="T211" s="84"/>
      <c r="U211" s="84"/>
      <c r="V211" s="52">
        <v>0</v>
      </c>
      <c r="W211" s="52">
        <v>1.5152000000000001E-2</v>
      </c>
      <c r="X211" s="52">
        <v>2.5794000000000001E-2</v>
      </c>
      <c r="Y211" s="52">
        <v>0.64978400000000003</v>
      </c>
      <c r="Z211" s="52">
        <v>1</v>
      </c>
      <c r="AA211" s="52"/>
      <c r="AB211" s="79">
        <v>211</v>
      </c>
      <c r="AC2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 s="85"/>
      <c r="AE211" s="51"/>
      <c r="AF211" s="51"/>
      <c r="AG211" s="51"/>
      <c r="AH211" s="51"/>
      <c r="AI211" s="51"/>
      <c r="AJ211" s="51"/>
      <c r="AK211" s="51"/>
      <c r="AL211" s="51"/>
      <c r="AM211" s="51"/>
      <c r="AN211" s="51"/>
      <c r="AO211" s="2"/>
      <c r="AP211" s="3"/>
      <c r="AQ211" s="3"/>
      <c r="AR211" s="3"/>
      <c r="AS211" s="3"/>
    </row>
    <row r="212" spans="1:45" ht="29" customHeight="1" x14ac:dyDescent="0.35">
      <c r="A212" s="14" t="s">
        <v>2996</v>
      </c>
      <c r="C212" s="15" t="s">
        <v>3360</v>
      </c>
      <c r="D212" s="15"/>
      <c r="E212" s="80">
        <v>1.7373610362048197</v>
      </c>
      <c r="F212" s="78"/>
      <c r="G212" s="15"/>
      <c r="H212" s="15"/>
      <c r="I212" s="16"/>
      <c r="J212" s="66"/>
      <c r="K212" s="66"/>
      <c r="L212" s="16"/>
      <c r="M212" s="81"/>
      <c r="N212" s="82">
        <v>4826.849609375</v>
      </c>
      <c r="O212" s="82">
        <v>7484.7412109375</v>
      </c>
      <c r="P212" s="77"/>
      <c r="Q212" s="83"/>
      <c r="R212" s="83"/>
      <c r="S212" s="51">
        <v>4</v>
      </c>
      <c r="T212" s="84"/>
      <c r="U212" s="84"/>
      <c r="V212" s="52">
        <v>0</v>
      </c>
      <c r="W212" s="52">
        <v>1.5152000000000001E-2</v>
      </c>
      <c r="X212" s="52">
        <v>2.5794000000000001E-2</v>
      </c>
      <c r="Y212" s="52">
        <v>0.64978400000000003</v>
      </c>
      <c r="Z212" s="52">
        <v>1</v>
      </c>
      <c r="AA212" s="52"/>
      <c r="AB212" s="79">
        <v>212</v>
      </c>
      <c r="AC2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 s="85"/>
      <c r="AE212" s="51"/>
      <c r="AF212" s="51"/>
      <c r="AG212" s="51"/>
      <c r="AH212" s="51"/>
      <c r="AI212" s="51"/>
      <c r="AJ212" s="51"/>
      <c r="AK212" s="51"/>
      <c r="AL212" s="51"/>
      <c r="AM212" s="51"/>
      <c r="AN212" s="51"/>
      <c r="AO212" s="2"/>
      <c r="AP212" s="3"/>
      <c r="AQ212" s="3"/>
      <c r="AR212" s="3"/>
      <c r="AS212" s="3"/>
    </row>
    <row r="213" spans="1:45" ht="29" customHeight="1" x14ac:dyDescent="0.35">
      <c r="A213" s="14" t="s">
        <v>2997</v>
      </c>
      <c r="C213" s="15" t="s">
        <v>3360</v>
      </c>
      <c r="D213" s="15"/>
      <c r="E213" s="80">
        <v>1.7373610362048197</v>
      </c>
      <c r="F213" s="78"/>
      <c r="G213" s="15"/>
      <c r="H213" s="15"/>
      <c r="I213" s="16"/>
      <c r="J213" s="66"/>
      <c r="K213" s="66"/>
      <c r="L213" s="16"/>
      <c r="M213" s="81"/>
      <c r="N213" s="82">
        <v>4911.396484375</v>
      </c>
      <c r="O213" s="82">
        <v>8023.42919921875</v>
      </c>
      <c r="P213" s="77"/>
      <c r="Q213" s="83"/>
      <c r="R213" s="83"/>
      <c r="S213" s="51">
        <v>4</v>
      </c>
      <c r="T213" s="84"/>
      <c r="U213" s="84"/>
      <c r="V213" s="52">
        <v>0</v>
      </c>
      <c r="W213" s="52">
        <v>1.5152000000000001E-2</v>
      </c>
      <c r="X213" s="52">
        <v>2.5794000000000001E-2</v>
      </c>
      <c r="Y213" s="52">
        <v>0.64978400000000003</v>
      </c>
      <c r="Z213" s="52">
        <v>1</v>
      </c>
      <c r="AA213" s="52"/>
      <c r="AB213" s="79">
        <v>213</v>
      </c>
      <c r="AC2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 s="85"/>
      <c r="AE213" s="51"/>
      <c r="AF213" s="51"/>
      <c r="AG213" s="51"/>
      <c r="AH213" s="51"/>
      <c r="AI213" s="51"/>
      <c r="AJ213" s="51"/>
      <c r="AK213" s="51"/>
      <c r="AL213" s="51"/>
      <c r="AM213" s="51"/>
      <c r="AN213" s="51"/>
      <c r="AO213" s="2"/>
      <c r="AP213" s="3"/>
      <c r="AQ213" s="3"/>
      <c r="AR213" s="3"/>
      <c r="AS213" s="3"/>
    </row>
    <row r="214" spans="1:45" ht="29" customHeight="1" x14ac:dyDescent="0.35">
      <c r="A214" s="14" t="s">
        <v>2998</v>
      </c>
      <c r="C214" s="15" t="s">
        <v>3360</v>
      </c>
      <c r="D214" s="15"/>
      <c r="E214" s="80">
        <v>1.7373610362048197</v>
      </c>
      <c r="F214" s="78"/>
      <c r="G214" s="15"/>
      <c r="H214" s="15"/>
      <c r="I214" s="16"/>
      <c r="J214" s="66"/>
      <c r="K214" s="66"/>
      <c r="L214" s="16"/>
      <c r="M214" s="81"/>
      <c r="N214" s="82">
        <v>5084.30615234375</v>
      </c>
      <c r="O214" s="82">
        <v>8237.314453125</v>
      </c>
      <c r="P214" s="77"/>
      <c r="Q214" s="83"/>
      <c r="R214" s="83"/>
      <c r="S214" s="51">
        <v>4</v>
      </c>
      <c r="T214" s="84"/>
      <c r="U214" s="84"/>
      <c r="V214" s="52">
        <v>0</v>
      </c>
      <c r="W214" s="52">
        <v>1.5152000000000001E-2</v>
      </c>
      <c r="X214" s="52">
        <v>2.5794000000000001E-2</v>
      </c>
      <c r="Y214" s="52">
        <v>0.64978400000000003</v>
      </c>
      <c r="Z214" s="52">
        <v>1</v>
      </c>
      <c r="AA214" s="52"/>
      <c r="AB214" s="79">
        <v>214</v>
      </c>
      <c r="AC2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 s="85"/>
      <c r="AE214" s="51"/>
      <c r="AF214" s="51"/>
      <c r="AG214" s="51"/>
      <c r="AH214" s="51"/>
      <c r="AI214" s="51"/>
      <c r="AJ214" s="51"/>
      <c r="AK214" s="51"/>
      <c r="AL214" s="51"/>
      <c r="AM214" s="51"/>
      <c r="AN214" s="51"/>
      <c r="AO214" s="2"/>
      <c r="AP214" s="3"/>
      <c r="AQ214" s="3"/>
      <c r="AR214" s="3"/>
      <c r="AS214" s="3"/>
    </row>
    <row r="215" spans="1:45" ht="29" customHeight="1" x14ac:dyDescent="0.35">
      <c r="A215" s="14" t="s">
        <v>2999</v>
      </c>
      <c r="C215" s="15" t="s">
        <v>3360</v>
      </c>
      <c r="D215" s="15"/>
      <c r="E215" s="80">
        <v>1.7373610362048197</v>
      </c>
      <c r="F215" s="78"/>
      <c r="G215" s="15"/>
      <c r="H215" s="15"/>
      <c r="I215" s="16"/>
      <c r="J215" s="66"/>
      <c r="K215" s="66"/>
      <c r="L215" s="16"/>
      <c r="M215" s="81"/>
      <c r="N215" s="82">
        <v>5044.54736328125</v>
      </c>
      <c r="O215" s="82">
        <v>6976.2412109375</v>
      </c>
      <c r="P215" s="77"/>
      <c r="Q215" s="83"/>
      <c r="R215" s="83"/>
      <c r="S215" s="51">
        <v>4</v>
      </c>
      <c r="T215" s="84"/>
      <c r="U215" s="84"/>
      <c r="V215" s="52">
        <v>0</v>
      </c>
      <c r="W215" s="52">
        <v>1.5152000000000001E-2</v>
      </c>
      <c r="X215" s="52">
        <v>2.5794000000000001E-2</v>
      </c>
      <c r="Y215" s="52">
        <v>0.64978400000000003</v>
      </c>
      <c r="Z215" s="52">
        <v>1</v>
      </c>
      <c r="AA215" s="52"/>
      <c r="AB215" s="79">
        <v>215</v>
      </c>
      <c r="AC2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 s="85"/>
      <c r="AE215" s="51"/>
      <c r="AF215" s="51"/>
      <c r="AG215" s="51"/>
      <c r="AH215" s="51"/>
      <c r="AI215" s="51"/>
      <c r="AJ215" s="51"/>
      <c r="AK215" s="51"/>
      <c r="AL215" s="51"/>
      <c r="AM215" s="51"/>
      <c r="AN215" s="51"/>
      <c r="AO215" s="2"/>
      <c r="AP215" s="3"/>
      <c r="AQ215" s="3"/>
      <c r="AR215" s="3"/>
      <c r="AS215" s="3"/>
    </row>
    <row r="216" spans="1:45" ht="29" customHeight="1" x14ac:dyDescent="0.35">
      <c r="A216" s="14" t="s">
        <v>3000</v>
      </c>
      <c r="C216" s="15" t="s">
        <v>3360</v>
      </c>
      <c r="D216" s="15"/>
      <c r="E216" s="80">
        <v>1.7373610362048197</v>
      </c>
      <c r="F216" s="78"/>
      <c r="G216" s="15"/>
      <c r="H216" s="15"/>
      <c r="I216" s="16"/>
      <c r="J216" s="66"/>
      <c r="K216" s="66"/>
      <c r="L216" s="16"/>
      <c r="M216" s="81"/>
      <c r="N216" s="82">
        <v>5112.4013671875</v>
      </c>
      <c r="O216" s="82">
        <v>6989.97216796875</v>
      </c>
      <c r="P216" s="77"/>
      <c r="Q216" s="83"/>
      <c r="R216" s="83"/>
      <c r="S216" s="51">
        <v>4</v>
      </c>
      <c r="T216" s="84"/>
      <c r="U216" s="84"/>
      <c r="V216" s="52">
        <v>0</v>
      </c>
      <c r="W216" s="52">
        <v>1.5152000000000001E-2</v>
      </c>
      <c r="X216" s="52">
        <v>2.5794000000000001E-2</v>
      </c>
      <c r="Y216" s="52">
        <v>0.64978400000000003</v>
      </c>
      <c r="Z216" s="52">
        <v>1</v>
      </c>
      <c r="AA216" s="52"/>
      <c r="AB216" s="79">
        <v>216</v>
      </c>
      <c r="AC2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 s="85"/>
      <c r="AE216" s="51"/>
      <c r="AF216" s="51"/>
      <c r="AG216" s="51"/>
      <c r="AH216" s="51"/>
      <c r="AI216" s="51"/>
      <c r="AJ216" s="51"/>
      <c r="AK216" s="51"/>
      <c r="AL216" s="51"/>
      <c r="AM216" s="51"/>
      <c r="AN216" s="51"/>
      <c r="AO216" s="2"/>
      <c r="AP216" s="3"/>
      <c r="AQ216" s="3"/>
      <c r="AR216" s="3"/>
      <c r="AS216" s="3"/>
    </row>
    <row r="217" spans="1:45" ht="29" customHeight="1" x14ac:dyDescent="0.35">
      <c r="A217" s="14" t="s">
        <v>3001</v>
      </c>
      <c r="C217" s="15" t="s">
        <v>3360</v>
      </c>
      <c r="D217" s="15"/>
      <c r="E217" s="80">
        <v>1.7373610362048197</v>
      </c>
      <c r="F217" s="78"/>
      <c r="G217" s="15"/>
      <c r="H217" s="15"/>
      <c r="I217" s="16"/>
      <c r="J217" s="66"/>
      <c r="K217" s="66"/>
      <c r="L217" s="16"/>
      <c r="M217" s="81"/>
      <c r="N217" s="82">
        <v>5139.677734375</v>
      </c>
      <c r="O217" s="82">
        <v>8147.17578125</v>
      </c>
      <c r="P217" s="77"/>
      <c r="Q217" s="83"/>
      <c r="R217" s="83"/>
      <c r="S217" s="51">
        <v>4</v>
      </c>
      <c r="T217" s="84"/>
      <c r="U217" s="84"/>
      <c r="V217" s="52">
        <v>0</v>
      </c>
      <c r="W217" s="52">
        <v>1.5152000000000001E-2</v>
      </c>
      <c r="X217" s="52">
        <v>2.5794000000000001E-2</v>
      </c>
      <c r="Y217" s="52">
        <v>0.64978400000000003</v>
      </c>
      <c r="Z217" s="52">
        <v>1</v>
      </c>
      <c r="AA217" s="52"/>
      <c r="AB217" s="79">
        <v>217</v>
      </c>
      <c r="AC2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 s="85"/>
      <c r="AE217" s="51"/>
      <c r="AF217" s="51"/>
      <c r="AG217" s="51"/>
      <c r="AH217" s="51"/>
      <c r="AI217" s="51"/>
      <c r="AJ217" s="51"/>
      <c r="AK217" s="51"/>
      <c r="AL217" s="51"/>
      <c r="AM217" s="51"/>
      <c r="AN217" s="51"/>
      <c r="AO217" s="2"/>
      <c r="AP217" s="3"/>
      <c r="AQ217" s="3"/>
      <c r="AR217" s="3"/>
      <c r="AS217" s="3"/>
    </row>
    <row r="218" spans="1:45" ht="29" customHeight="1" x14ac:dyDescent="0.35">
      <c r="A218" s="14" t="s">
        <v>3002</v>
      </c>
      <c r="C218" s="15" t="s">
        <v>3360</v>
      </c>
      <c r="D218" s="15"/>
      <c r="E218" s="80">
        <v>1.7373610362048197</v>
      </c>
      <c r="F218" s="78"/>
      <c r="G218" s="15"/>
      <c r="H218" s="15"/>
      <c r="I218" s="16"/>
      <c r="J218" s="66"/>
      <c r="K218" s="66"/>
      <c r="L218" s="16"/>
      <c r="M218" s="81"/>
      <c r="N218" s="82">
        <v>4987.77197265625</v>
      </c>
      <c r="O218" s="82">
        <v>6892.48388671875</v>
      </c>
      <c r="P218" s="77"/>
      <c r="Q218" s="83"/>
      <c r="R218" s="83"/>
      <c r="S218" s="51">
        <v>4</v>
      </c>
      <c r="T218" s="84"/>
      <c r="U218" s="84"/>
      <c r="V218" s="52">
        <v>0</v>
      </c>
      <c r="W218" s="52">
        <v>1.5152000000000001E-2</v>
      </c>
      <c r="X218" s="52">
        <v>2.5794000000000001E-2</v>
      </c>
      <c r="Y218" s="52">
        <v>0.64978400000000003</v>
      </c>
      <c r="Z218" s="52">
        <v>1</v>
      </c>
      <c r="AA218" s="52"/>
      <c r="AB218" s="79">
        <v>218</v>
      </c>
      <c r="AC2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 s="85"/>
      <c r="AE218" s="51"/>
      <c r="AF218" s="51"/>
      <c r="AG218" s="51"/>
      <c r="AH218" s="51"/>
      <c r="AI218" s="51"/>
      <c r="AJ218" s="51"/>
      <c r="AK218" s="51"/>
      <c r="AL218" s="51"/>
      <c r="AM218" s="51"/>
      <c r="AN218" s="51"/>
      <c r="AO218" s="2"/>
      <c r="AP218" s="3"/>
      <c r="AQ218" s="3"/>
      <c r="AR218" s="3"/>
      <c r="AS218" s="3"/>
    </row>
    <row r="219" spans="1:45" ht="29" customHeight="1" x14ac:dyDescent="0.35">
      <c r="A219" s="14" t="s">
        <v>3003</v>
      </c>
      <c r="C219" s="15" t="s">
        <v>3360</v>
      </c>
      <c r="D219" s="15"/>
      <c r="E219" s="80">
        <v>1.7373610362048197</v>
      </c>
      <c r="F219" s="78"/>
      <c r="G219" s="15"/>
      <c r="H219" s="15"/>
      <c r="I219" s="16"/>
      <c r="J219" s="66"/>
      <c r="K219" s="66"/>
      <c r="L219" s="16"/>
      <c r="M219" s="81"/>
      <c r="N219" s="82">
        <v>5162.0302734375</v>
      </c>
      <c r="O219" s="82">
        <v>7964.814453125</v>
      </c>
      <c r="P219" s="77"/>
      <c r="Q219" s="83"/>
      <c r="R219" s="83"/>
      <c r="S219" s="51">
        <v>4</v>
      </c>
      <c r="T219" s="84"/>
      <c r="U219" s="84"/>
      <c r="V219" s="52">
        <v>0</v>
      </c>
      <c r="W219" s="52">
        <v>1.5152000000000001E-2</v>
      </c>
      <c r="X219" s="52">
        <v>2.5794000000000001E-2</v>
      </c>
      <c r="Y219" s="52">
        <v>0.64978400000000003</v>
      </c>
      <c r="Z219" s="52">
        <v>1</v>
      </c>
      <c r="AA219" s="52"/>
      <c r="AB219" s="79">
        <v>219</v>
      </c>
      <c r="AC2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 s="85"/>
      <c r="AE219" s="51"/>
      <c r="AF219" s="51"/>
      <c r="AG219" s="51"/>
      <c r="AH219" s="51"/>
      <c r="AI219" s="51"/>
      <c r="AJ219" s="51"/>
      <c r="AK219" s="51"/>
      <c r="AL219" s="51"/>
      <c r="AM219" s="51"/>
      <c r="AN219" s="51"/>
      <c r="AO219" s="2"/>
      <c r="AP219" s="3"/>
      <c r="AQ219" s="3"/>
      <c r="AR219" s="3"/>
      <c r="AS219" s="3"/>
    </row>
    <row r="220" spans="1:45" ht="29" customHeight="1" x14ac:dyDescent="0.35">
      <c r="A220" s="14" t="s">
        <v>237</v>
      </c>
      <c r="C220" s="15" t="s">
        <v>3359</v>
      </c>
      <c r="D220" s="15"/>
      <c r="E220" s="80">
        <v>2.843054856991265</v>
      </c>
      <c r="F220" s="78"/>
      <c r="G220" s="15"/>
      <c r="H220" s="15"/>
      <c r="I220" s="16"/>
      <c r="J220" s="66"/>
      <c r="K220" s="66"/>
      <c r="L220" s="16"/>
      <c r="M220" s="81"/>
      <c r="N220" s="82">
        <v>5847.73193359375</v>
      </c>
      <c r="O220" s="82">
        <v>1866.600341796875</v>
      </c>
      <c r="P220" s="77"/>
      <c r="Q220" s="83"/>
      <c r="R220" s="83"/>
      <c r="S220" s="51">
        <v>4</v>
      </c>
      <c r="T220" s="84"/>
      <c r="U220" s="84"/>
      <c r="V220" s="52">
        <v>6</v>
      </c>
      <c r="W220" s="52">
        <v>0.25</v>
      </c>
      <c r="X220" s="52">
        <v>0</v>
      </c>
      <c r="Y220" s="52">
        <v>2.3783780000000001</v>
      </c>
      <c r="Z220" s="52">
        <v>0</v>
      </c>
      <c r="AA220" s="52"/>
      <c r="AB220" s="79">
        <v>220</v>
      </c>
      <c r="AC2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 s="85"/>
      <c r="AE220" s="51"/>
      <c r="AF220" s="51"/>
      <c r="AG220" s="51"/>
      <c r="AH220" s="51"/>
      <c r="AI220" s="51"/>
      <c r="AJ220" s="51"/>
      <c r="AK220" s="104" t="s">
        <v>3341</v>
      </c>
      <c r="AL220" s="104" t="s">
        <v>3341</v>
      </c>
      <c r="AM220" s="104" t="s">
        <v>3341</v>
      </c>
      <c r="AN220" s="104" t="s">
        <v>3341</v>
      </c>
      <c r="AO220" s="2"/>
      <c r="AP220" s="3"/>
      <c r="AQ220" s="3"/>
      <c r="AR220" s="3"/>
      <c r="AS220" s="3"/>
    </row>
    <row r="221" spans="1:45" ht="29" customHeight="1" x14ac:dyDescent="0.35">
      <c r="A221" s="14" t="s">
        <v>690</v>
      </c>
      <c r="C221" s="15" t="s">
        <v>3359</v>
      </c>
      <c r="D221" s="15"/>
      <c r="E221" s="80">
        <v>2.843054856991265</v>
      </c>
      <c r="F221" s="78"/>
      <c r="G221" s="15"/>
      <c r="H221" s="15"/>
      <c r="I221" s="16"/>
      <c r="J221" s="66"/>
      <c r="K221" s="66"/>
      <c r="L221" s="16"/>
      <c r="M221" s="81"/>
      <c r="N221" s="82">
        <v>5847.73193359375</v>
      </c>
      <c r="O221" s="82">
        <v>1368.947265625</v>
      </c>
      <c r="P221" s="77"/>
      <c r="Q221" s="83"/>
      <c r="R221" s="83"/>
      <c r="S221" s="51">
        <v>4</v>
      </c>
      <c r="T221" s="84"/>
      <c r="U221" s="84"/>
      <c r="V221" s="52">
        <v>6</v>
      </c>
      <c r="W221" s="52">
        <v>0.25</v>
      </c>
      <c r="X221" s="52">
        <v>0</v>
      </c>
      <c r="Y221" s="52">
        <v>2.3783780000000001</v>
      </c>
      <c r="Z221" s="52">
        <v>0</v>
      </c>
      <c r="AA221" s="52"/>
      <c r="AB221" s="79">
        <v>221</v>
      </c>
      <c r="AC2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 s="85"/>
      <c r="AE221" s="51"/>
      <c r="AF221" s="51"/>
      <c r="AG221" s="51"/>
      <c r="AH221" s="51"/>
      <c r="AI221" s="51"/>
      <c r="AJ221" s="51"/>
      <c r="AK221" s="104" t="s">
        <v>3341</v>
      </c>
      <c r="AL221" s="104" t="s">
        <v>3341</v>
      </c>
      <c r="AM221" s="104" t="s">
        <v>3341</v>
      </c>
      <c r="AN221" s="104" t="s">
        <v>3341</v>
      </c>
      <c r="AO221" s="2"/>
      <c r="AP221" s="3"/>
      <c r="AQ221" s="3"/>
      <c r="AR221" s="3"/>
      <c r="AS221" s="3"/>
    </row>
    <row r="222" spans="1:45" ht="29" customHeight="1" x14ac:dyDescent="0.35">
      <c r="A222" s="14" t="s">
        <v>1139</v>
      </c>
      <c r="C222" s="15" t="s">
        <v>3359</v>
      </c>
      <c r="D222" s="15"/>
      <c r="E222" s="80">
        <v>2.843054856991265</v>
      </c>
      <c r="F222" s="78"/>
      <c r="G222" s="15"/>
      <c r="H222" s="15"/>
      <c r="I222" s="16"/>
      <c r="J222" s="66"/>
      <c r="K222" s="66"/>
      <c r="L222" s="16"/>
      <c r="M222" s="81"/>
      <c r="N222" s="82">
        <v>5851.58056640625</v>
      </c>
      <c r="O222" s="82">
        <v>3859.548828125</v>
      </c>
      <c r="P222" s="77"/>
      <c r="Q222" s="83"/>
      <c r="R222" s="83"/>
      <c r="S222" s="51">
        <v>4</v>
      </c>
      <c r="T222" s="84"/>
      <c r="U222" s="84"/>
      <c r="V222" s="52">
        <v>6</v>
      </c>
      <c r="W222" s="52">
        <v>0.25</v>
      </c>
      <c r="X222" s="52">
        <v>0</v>
      </c>
      <c r="Y222" s="52">
        <v>2.3783780000000001</v>
      </c>
      <c r="Z222" s="52">
        <v>0</v>
      </c>
      <c r="AA222" s="52"/>
      <c r="AB222" s="79">
        <v>222</v>
      </c>
      <c r="AC2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 s="85"/>
      <c r="AE222" s="51"/>
      <c r="AF222" s="51"/>
      <c r="AG222" s="51"/>
      <c r="AH222" s="51"/>
      <c r="AI222" s="51"/>
      <c r="AJ222" s="51"/>
      <c r="AK222" s="104" t="s">
        <v>3341</v>
      </c>
      <c r="AL222" s="104" t="s">
        <v>3341</v>
      </c>
      <c r="AM222" s="104" t="s">
        <v>3341</v>
      </c>
      <c r="AN222" s="104" t="s">
        <v>3341</v>
      </c>
      <c r="AO222" s="2"/>
      <c r="AP222" s="3"/>
      <c r="AQ222" s="3"/>
      <c r="AR222" s="3"/>
      <c r="AS222" s="3"/>
    </row>
    <row r="223" spans="1:45" ht="29" customHeight="1" x14ac:dyDescent="0.35">
      <c r="A223" s="14" t="s">
        <v>1148</v>
      </c>
      <c r="C223" s="15" t="s">
        <v>3359</v>
      </c>
      <c r="D223" s="15"/>
      <c r="E223" s="80">
        <v>2.843054856991265</v>
      </c>
      <c r="F223" s="78"/>
      <c r="G223" s="15"/>
      <c r="H223" s="15"/>
      <c r="I223" s="16"/>
      <c r="J223" s="66"/>
      <c r="K223" s="66"/>
      <c r="L223" s="16"/>
      <c r="M223" s="81"/>
      <c r="N223" s="82">
        <v>5851.58056640625</v>
      </c>
      <c r="O223" s="82">
        <v>4356.24169921875</v>
      </c>
      <c r="P223" s="77"/>
      <c r="Q223" s="83"/>
      <c r="R223" s="83"/>
      <c r="S223" s="51">
        <v>4</v>
      </c>
      <c r="T223" s="84"/>
      <c r="U223" s="84"/>
      <c r="V223" s="52">
        <v>6</v>
      </c>
      <c r="W223" s="52">
        <v>0.25</v>
      </c>
      <c r="X223" s="52">
        <v>0</v>
      </c>
      <c r="Y223" s="52">
        <v>2.3783780000000001</v>
      </c>
      <c r="Z223" s="52">
        <v>0</v>
      </c>
      <c r="AA223" s="52"/>
      <c r="AB223" s="79">
        <v>223</v>
      </c>
      <c r="AC2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 s="85"/>
      <c r="AE223" s="51"/>
      <c r="AF223" s="51"/>
      <c r="AG223" s="51"/>
      <c r="AH223" s="51"/>
      <c r="AI223" s="51"/>
      <c r="AJ223" s="51"/>
      <c r="AK223" s="104" t="s">
        <v>3341</v>
      </c>
      <c r="AL223" s="104" t="s">
        <v>3341</v>
      </c>
      <c r="AM223" s="104" t="s">
        <v>3341</v>
      </c>
      <c r="AN223" s="104" t="s">
        <v>3341</v>
      </c>
      <c r="AO223" s="2"/>
      <c r="AP223" s="3"/>
      <c r="AQ223" s="3"/>
      <c r="AR223" s="3"/>
      <c r="AS223" s="3"/>
    </row>
    <row r="224" spans="1:45" ht="29" customHeight="1" x14ac:dyDescent="0.35">
      <c r="A224" s="14" t="s">
        <v>1275</v>
      </c>
      <c r="C224" s="15" t="s">
        <v>3359</v>
      </c>
      <c r="D224" s="15"/>
      <c r="E224" s="80">
        <v>2.843054856991265</v>
      </c>
      <c r="F224" s="78"/>
      <c r="G224" s="15"/>
      <c r="H224" s="15"/>
      <c r="I224" s="16"/>
      <c r="J224" s="66"/>
      <c r="K224" s="66"/>
      <c r="L224" s="16"/>
      <c r="M224" s="81"/>
      <c r="N224" s="82">
        <v>5851.58056640625</v>
      </c>
      <c r="O224" s="82">
        <v>3362.85595703125</v>
      </c>
      <c r="P224" s="77"/>
      <c r="Q224" s="83"/>
      <c r="R224" s="83"/>
      <c r="S224" s="51">
        <v>4</v>
      </c>
      <c r="T224" s="84"/>
      <c r="U224" s="84"/>
      <c r="V224" s="52">
        <v>6</v>
      </c>
      <c r="W224" s="52">
        <v>0.25</v>
      </c>
      <c r="X224" s="52">
        <v>0</v>
      </c>
      <c r="Y224" s="52">
        <v>2.3783780000000001</v>
      </c>
      <c r="Z224" s="52">
        <v>0</v>
      </c>
      <c r="AA224" s="52"/>
      <c r="AB224" s="79">
        <v>224</v>
      </c>
      <c r="AC2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 s="85"/>
      <c r="AE224" s="51"/>
      <c r="AF224" s="51"/>
      <c r="AG224" s="51"/>
      <c r="AH224" s="51"/>
      <c r="AI224" s="51"/>
      <c r="AJ224" s="51"/>
      <c r="AK224" s="104" t="s">
        <v>3341</v>
      </c>
      <c r="AL224" s="104" t="s">
        <v>3341</v>
      </c>
      <c r="AM224" s="104" t="s">
        <v>3341</v>
      </c>
      <c r="AN224" s="104" t="s">
        <v>3341</v>
      </c>
      <c r="AO224" s="2"/>
      <c r="AP224" s="3"/>
      <c r="AQ224" s="3"/>
      <c r="AR224" s="3"/>
      <c r="AS224" s="3"/>
    </row>
    <row r="225" spans="1:45" ht="29" customHeight="1" x14ac:dyDescent="0.35">
      <c r="A225" s="14" t="s">
        <v>1938</v>
      </c>
      <c r="C225" s="15" t="s">
        <v>3359</v>
      </c>
      <c r="D225" s="15"/>
      <c r="E225" s="80">
        <v>2.843054856991265</v>
      </c>
      <c r="F225" s="78"/>
      <c r="G225" s="15"/>
      <c r="H225" s="15"/>
      <c r="I225" s="16"/>
      <c r="J225" s="66"/>
      <c r="K225" s="66"/>
      <c r="L225" s="16"/>
      <c r="M225" s="81"/>
      <c r="N225" s="82">
        <v>7163.51611328125</v>
      </c>
      <c r="O225" s="82">
        <v>6921.1318359375</v>
      </c>
      <c r="P225" s="77"/>
      <c r="Q225" s="83"/>
      <c r="R225" s="83"/>
      <c r="S225" s="51">
        <v>4</v>
      </c>
      <c r="T225" s="84"/>
      <c r="U225" s="84"/>
      <c r="V225" s="52">
        <v>6</v>
      </c>
      <c r="W225" s="52">
        <v>0.25</v>
      </c>
      <c r="X225" s="52">
        <v>0</v>
      </c>
      <c r="Y225" s="52">
        <v>2.3783780000000001</v>
      </c>
      <c r="Z225" s="52">
        <v>0</v>
      </c>
      <c r="AA225" s="52"/>
      <c r="AB225" s="79">
        <v>225</v>
      </c>
      <c r="AC2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 s="85"/>
      <c r="AE225" s="51"/>
      <c r="AF225" s="51"/>
      <c r="AG225" s="51"/>
      <c r="AH225" s="51"/>
      <c r="AI225" s="51"/>
      <c r="AJ225" s="51"/>
      <c r="AK225" s="104" t="s">
        <v>3341</v>
      </c>
      <c r="AL225" s="104" t="s">
        <v>3341</v>
      </c>
      <c r="AM225" s="104" t="s">
        <v>3341</v>
      </c>
      <c r="AN225" s="104" t="s">
        <v>3341</v>
      </c>
      <c r="AO225" s="2"/>
      <c r="AP225" s="3"/>
      <c r="AQ225" s="3"/>
      <c r="AR225" s="3"/>
      <c r="AS225" s="3"/>
    </row>
    <row r="226" spans="1:45" ht="29" customHeight="1" x14ac:dyDescent="0.35">
      <c r="A226" s="14" t="s">
        <v>1993</v>
      </c>
      <c r="C226" s="15" t="s">
        <v>3359</v>
      </c>
      <c r="D226" s="15"/>
      <c r="E226" s="80">
        <v>2.843054856991265</v>
      </c>
      <c r="F226" s="78"/>
      <c r="G226" s="15"/>
      <c r="H226" s="15"/>
      <c r="I226" s="16"/>
      <c r="J226" s="66"/>
      <c r="K226" s="66"/>
      <c r="L226" s="16"/>
      <c r="M226" s="81"/>
      <c r="N226" s="82">
        <v>8138.6806640625</v>
      </c>
      <c r="O226" s="82">
        <v>6781.9228515625</v>
      </c>
      <c r="P226" s="77"/>
      <c r="Q226" s="83"/>
      <c r="R226" s="83"/>
      <c r="S226" s="51">
        <v>4</v>
      </c>
      <c r="T226" s="84"/>
      <c r="U226" s="84"/>
      <c r="V226" s="52">
        <v>6</v>
      </c>
      <c r="W226" s="52">
        <v>0.25</v>
      </c>
      <c r="X226" s="52">
        <v>0</v>
      </c>
      <c r="Y226" s="52">
        <v>2.3783780000000001</v>
      </c>
      <c r="Z226" s="52">
        <v>0</v>
      </c>
      <c r="AA226" s="52"/>
      <c r="AB226" s="79">
        <v>226</v>
      </c>
      <c r="AC2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 s="85"/>
      <c r="AE226" s="51"/>
      <c r="AF226" s="51"/>
      <c r="AG226" s="51"/>
      <c r="AH226" s="51"/>
      <c r="AI226" s="51"/>
      <c r="AJ226" s="51"/>
      <c r="AK226" s="104" t="s">
        <v>3341</v>
      </c>
      <c r="AL226" s="104" t="s">
        <v>3341</v>
      </c>
      <c r="AM226" s="104" t="s">
        <v>3341</v>
      </c>
      <c r="AN226" s="104" t="s">
        <v>3341</v>
      </c>
      <c r="AO226" s="2"/>
      <c r="AP226" s="3"/>
      <c r="AQ226" s="3"/>
      <c r="AR226" s="3"/>
      <c r="AS226" s="3"/>
    </row>
    <row r="227" spans="1:45" ht="29" customHeight="1" x14ac:dyDescent="0.35">
      <c r="A227" s="14" t="s">
        <v>2122</v>
      </c>
      <c r="C227" s="15" t="s">
        <v>3359</v>
      </c>
      <c r="D227" s="15"/>
      <c r="E227" s="80">
        <v>2.843054856991265</v>
      </c>
      <c r="F227" s="78"/>
      <c r="G227" s="15"/>
      <c r="H227" s="15"/>
      <c r="I227" s="16"/>
      <c r="J227" s="66"/>
      <c r="K227" s="66"/>
      <c r="L227" s="16"/>
      <c r="M227" s="81"/>
      <c r="N227" s="82">
        <v>7802.7666015625</v>
      </c>
      <c r="O227" s="82">
        <v>6781.9228515625</v>
      </c>
      <c r="P227" s="77"/>
      <c r="Q227" s="83"/>
      <c r="R227" s="83"/>
      <c r="S227" s="51">
        <v>4</v>
      </c>
      <c r="T227" s="84"/>
      <c r="U227" s="84"/>
      <c r="V227" s="52">
        <v>6</v>
      </c>
      <c r="W227" s="52">
        <v>0.25</v>
      </c>
      <c r="X227" s="52">
        <v>0</v>
      </c>
      <c r="Y227" s="52">
        <v>2.3783780000000001</v>
      </c>
      <c r="Z227" s="52">
        <v>0</v>
      </c>
      <c r="AA227" s="52"/>
      <c r="AB227" s="79">
        <v>227</v>
      </c>
      <c r="AC2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 s="85"/>
      <c r="AE227" s="51"/>
      <c r="AF227" s="51"/>
      <c r="AG227" s="51"/>
      <c r="AH227" s="51"/>
      <c r="AI227" s="51"/>
      <c r="AJ227" s="51"/>
      <c r="AK227" s="104" t="s">
        <v>3341</v>
      </c>
      <c r="AL227" s="104" t="s">
        <v>3341</v>
      </c>
      <c r="AM227" s="104" t="s">
        <v>3341</v>
      </c>
      <c r="AN227" s="104" t="s">
        <v>3341</v>
      </c>
      <c r="AO227" s="2"/>
      <c r="AP227" s="3"/>
      <c r="AQ227" s="3"/>
      <c r="AR227" s="3"/>
      <c r="AS227" s="3"/>
    </row>
    <row r="228" spans="1:45" ht="29" customHeight="1" x14ac:dyDescent="0.35">
      <c r="A228" s="14" t="s">
        <v>2499</v>
      </c>
      <c r="C228" s="15" t="s">
        <v>3359</v>
      </c>
      <c r="D228" s="15"/>
      <c r="E228" s="80">
        <v>2.843054856991265</v>
      </c>
      <c r="F228" s="78"/>
      <c r="G228" s="15"/>
      <c r="H228" s="15"/>
      <c r="I228" s="16"/>
      <c r="J228" s="66"/>
      <c r="K228" s="66"/>
      <c r="L228" s="16"/>
      <c r="M228" s="81"/>
      <c r="N228" s="82">
        <v>6166.875</v>
      </c>
      <c r="O228" s="82">
        <v>6825.20458984375</v>
      </c>
      <c r="P228" s="77"/>
      <c r="Q228" s="83"/>
      <c r="R228" s="83"/>
      <c r="S228" s="51">
        <v>4</v>
      </c>
      <c r="T228" s="84"/>
      <c r="U228" s="84"/>
      <c r="V228" s="52">
        <v>6</v>
      </c>
      <c r="W228" s="52">
        <v>0.25</v>
      </c>
      <c r="X228" s="52">
        <v>0</v>
      </c>
      <c r="Y228" s="52">
        <v>2.3783780000000001</v>
      </c>
      <c r="Z228" s="52">
        <v>0</v>
      </c>
      <c r="AA228" s="52"/>
      <c r="AB228" s="79">
        <v>228</v>
      </c>
      <c r="AC2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 s="85"/>
      <c r="AE228" s="51"/>
      <c r="AF228" s="51"/>
      <c r="AG228" s="51"/>
      <c r="AH228" s="51"/>
      <c r="AI228" s="51"/>
      <c r="AJ228" s="51"/>
      <c r="AK228" s="104" t="s">
        <v>3341</v>
      </c>
      <c r="AL228" s="104" t="s">
        <v>3341</v>
      </c>
      <c r="AM228" s="104" t="s">
        <v>3341</v>
      </c>
      <c r="AN228" s="104" t="s">
        <v>3341</v>
      </c>
      <c r="AO228" s="2"/>
      <c r="AP228" s="3"/>
      <c r="AQ228" s="3"/>
      <c r="AR228" s="3"/>
      <c r="AS228" s="3"/>
    </row>
    <row r="229" spans="1:45" ht="29" customHeight="1" x14ac:dyDescent="0.35">
      <c r="A229" s="14" t="s">
        <v>2525</v>
      </c>
      <c r="C229" s="15" t="s">
        <v>3359</v>
      </c>
      <c r="D229" s="15"/>
      <c r="E229" s="80">
        <v>2.843054856991265</v>
      </c>
      <c r="F229" s="78"/>
      <c r="G229" s="15"/>
      <c r="H229" s="15"/>
      <c r="I229" s="16"/>
      <c r="J229" s="66"/>
      <c r="K229" s="66"/>
      <c r="L229" s="16"/>
      <c r="M229" s="81"/>
      <c r="N229" s="82">
        <v>5867.05810546875</v>
      </c>
      <c r="O229" s="82">
        <v>395.97915649414063</v>
      </c>
      <c r="P229" s="77"/>
      <c r="Q229" s="83"/>
      <c r="R229" s="83"/>
      <c r="S229" s="51">
        <v>4</v>
      </c>
      <c r="T229" s="84"/>
      <c r="U229" s="84"/>
      <c r="V229" s="52">
        <v>6</v>
      </c>
      <c r="W229" s="52">
        <v>0.25</v>
      </c>
      <c r="X229" s="52">
        <v>0</v>
      </c>
      <c r="Y229" s="52">
        <v>2.3783780000000001</v>
      </c>
      <c r="Z229" s="52">
        <v>0</v>
      </c>
      <c r="AA229" s="52"/>
      <c r="AB229" s="79">
        <v>229</v>
      </c>
      <c r="AC2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 s="85"/>
      <c r="AE229" s="51"/>
      <c r="AF229" s="51"/>
      <c r="AG229" s="51"/>
      <c r="AH229" s="51"/>
      <c r="AI229" s="51"/>
      <c r="AJ229" s="51"/>
      <c r="AK229" s="104" t="s">
        <v>3341</v>
      </c>
      <c r="AL229" s="104" t="s">
        <v>3341</v>
      </c>
      <c r="AM229" s="104" t="s">
        <v>3341</v>
      </c>
      <c r="AN229" s="104" t="s">
        <v>3341</v>
      </c>
      <c r="AO229" s="2"/>
      <c r="AP229" s="3"/>
      <c r="AQ229" s="3"/>
      <c r="AR229" s="3"/>
      <c r="AS229" s="3"/>
    </row>
    <row r="230" spans="1:45" ht="29" customHeight="1" x14ac:dyDescent="0.35">
      <c r="A230" s="14" t="s">
        <v>3259</v>
      </c>
      <c r="C230" s="15" t="s">
        <v>3359</v>
      </c>
      <c r="D230" s="15"/>
      <c r="E230" s="80">
        <v>2.843054856991265</v>
      </c>
      <c r="F230" s="78"/>
      <c r="G230" s="15"/>
      <c r="H230" s="15"/>
      <c r="I230" s="16"/>
      <c r="J230" s="66"/>
      <c r="K230" s="66"/>
      <c r="L230" s="16"/>
      <c r="M230" s="81"/>
      <c r="N230" s="82">
        <v>6501.513671875</v>
      </c>
      <c r="O230" s="82">
        <v>6825.20458984375</v>
      </c>
      <c r="P230" s="77"/>
      <c r="Q230" s="83"/>
      <c r="R230" s="83"/>
      <c r="S230" s="51">
        <v>4</v>
      </c>
      <c r="T230" s="84"/>
      <c r="U230" s="84"/>
      <c r="V230" s="52">
        <v>6</v>
      </c>
      <c r="W230" s="52">
        <v>0.25</v>
      </c>
      <c r="X230" s="52">
        <v>0</v>
      </c>
      <c r="Y230" s="52">
        <v>2.3783780000000001</v>
      </c>
      <c r="Z230" s="52">
        <v>0</v>
      </c>
      <c r="AA230" s="52"/>
      <c r="AB230" s="79">
        <v>230</v>
      </c>
      <c r="AC2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 s="85"/>
      <c r="AE230" s="51"/>
      <c r="AF230" s="51"/>
      <c r="AG230" s="51"/>
      <c r="AH230" s="51"/>
      <c r="AI230" s="51"/>
      <c r="AJ230" s="51"/>
      <c r="AK230" s="104" t="s">
        <v>3341</v>
      </c>
      <c r="AL230" s="104" t="s">
        <v>3341</v>
      </c>
      <c r="AM230" s="104" t="s">
        <v>3341</v>
      </c>
      <c r="AN230" s="104" t="s">
        <v>3341</v>
      </c>
      <c r="AO230" s="2"/>
      <c r="AP230" s="3"/>
      <c r="AQ230" s="3"/>
      <c r="AR230" s="3"/>
      <c r="AS230" s="3"/>
    </row>
    <row r="231" spans="1:45" ht="29" customHeight="1" x14ac:dyDescent="0.35">
      <c r="A231" s="14" t="s">
        <v>534</v>
      </c>
      <c r="C231" s="15" t="s">
        <v>3359</v>
      </c>
      <c r="D231" s="15"/>
      <c r="E231" s="80">
        <v>2.7699909237140861</v>
      </c>
      <c r="F231" s="78"/>
      <c r="G231" s="15"/>
      <c r="H231" s="15"/>
      <c r="I231" s="16"/>
      <c r="J231" s="66"/>
      <c r="K231" s="66"/>
      <c r="L231" s="16"/>
      <c r="M231" s="81"/>
      <c r="N231" s="82">
        <v>9068.92578125</v>
      </c>
      <c r="O231" s="82">
        <v>7213.37939453125</v>
      </c>
      <c r="P231" s="77"/>
      <c r="Q231" s="83"/>
      <c r="R231" s="83"/>
      <c r="S231" s="51">
        <v>4</v>
      </c>
      <c r="T231" s="84"/>
      <c r="U231" s="84"/>
      <c r="V231" s="52">
        <v>9</v>
      </c>
      <c r="W231" s="52">
        <v>0.16666700000000001</v>
      </c>
      <c r="X231" s="52">
        <v>0</v>
      </c>
      <c r="Y231" s="52">
        <v>2.2641529999999999</v>
      </c>
      <c r="Z231" s="52">
        <v>0</v>
      </c>
      <c r="AA231" s="52"/>
      <c r="AB231" s="79">
        <v>231</v>
      </c>
      <c r="AC2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 s="85"/>
      <c r="AE231" s="51"/>
      <c r="AF231" s="51"/>
      <c r="AG231" s="51"/>
      <c r="AH231" s="51"/>
      <c r="AI231" s="51"/>
      <c r="AJ231" s="51"/>
      <c r="AK231" s="104" t="s">
        <v>3341</v>
      </c>
      <c r="AL231" s="104" t="s">
        <v>3341</v>
      </c>
      <c r="AM231" s="104" t="s">
        <v>3341</v>
      </c>
      <c r="AN231" s="104" t="s">
        <v>3341</v>
      </c>
      <c r="AO231" s="2"/>
      <c r="AP231" s="3"/>
      <c r="AQ231" s="3"/>
      <c r="AR231" s="3"/>
      <c r="AS231" s="3"/>
    </row>
    <row r="232" spans="1:45" ht="29" customHeight="1" x14ac:dyDescent="0.35">
      <c r="A232" s="14" t="s">
        <v>1206</v>
      </c>
      <c r="C232" s="15" t="s">
        <v>3359</v>
      </c>
      <c r="D232" s="15"/>
      <c r="E232" s="80">
        <v>2.7699909237140861</v>
      </c>
      <c r="F232" s="78"/>
      <c r="G232" s="15"/>
      <c r="H232" s="15"/>
      <c r="I232" s="16"/>
      <c r="J232" s="66"/>
      <c r="K232" s="66"/>
      <c r="L232" s="16"/>
      <c r="M232" s="81"/>
      <c r="N232" s="82">
        <v>8812.34375</v>
      </c>
      <c r="O232" s="82">
        <v>7335.86474609375</v>
      </c>
      <c r="P232" s="77"/>
      <c r="Q232" s="83"/>
      <c r="R232" s="83"/>
      <c r="S232" s="51">
        <v>4</v>
      </c>
      <c r="T232" s="84"/>
      <c r="U232" s="84"/>
      <c r="V232" s="52">
        <v>9</v>
      </c>
      <c r="W232" s="52">
        <v>0.16666700000000001</v>
      </c>
      <c r="X232" s="52">
        <v>0</v>
      </c>
      <c r="Y232" s="52">
        <v>2.2641529999999999</v>
      </c>
      <c r="Z232" s="52">
        <v>0</v>
      </c>
      <c r="AA232" s="52"/>
      <c r="AB232" s="79">
        <v>232</v>
      </c>
      <c r="AC2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 s="85"/>
      <c r="AE232" s="51"/>
      <c r="AF232" s="51"/>
      <c r="AG232" s="51"/>
      <c r="AH232" s="51"/>
      <c r="AI232" s="51"/>
      <c r="AJ232" s="51"/>
      <c r="AK232" s="104" t="s">
        <v>3341</v>
      </c>
      <c r="AL232" s="104" t="s">
        <v>3341</v>
      </c>
      <c r="AM232" s="104" t="s">
        <v>3341</v>
      </c>
      <c r="AN232" s="104" t="s">
        <v>3341</v>
      </c>
      <c r="AO232" s="2"/>
      <c r="AP232" s="3"/>
      <c r="AQ232" s="3"/>
      <c r="AR232" s="3"/>
      <c r="AS232" s="3"/>
    </row>
    <row r="233" spans="1:45" ht="29" customHeight="1" x14ac:dyDescent="0.35">
      <c r="A233" s="14" t="s">
        <v>2071</v>
      </c>
      <c r="C233" s="15" t="s">
        <v>3359</v>
      </c>
      <c r="D233" s="15"/>
      <c r="E233" s="80">
        <v>2.5001395445293495</v>
      </c>
      <c r="F233" s="78"/>
      <c r="G233" s="15"/>
      <c r="H233" s="15"/>
      <c r="I233" s="16"/>
      <c r="J233" s="66"/>
      <c r="K233" s="66"/>
      <c r="L233" s="16"/>
      <c r="M233" s="81"/>
      <c r="N233" s="82">
        <v>7940.4423828125</v>
      </c>
      <c r="O233" s="82">
        <v>8022.03759765625</v>
      </c>
      <c r="P233" s="77"/>
      <c r="Q233" s="83"/>
      <c r="R233" s="83"/>
      <c r="S233" s="51">
        <v>4</v>
      </c>
      <c r="T233" s="84"/>
      <c r="U233" s="84"/>
      <c r="V233" s="52">
        <v>31</v>
      </c>
      <c r="W233" s="52">
        <v>0.04</v>
      </c>
      <c r="X233" s="52">
        <v>0</v>
      </c>
      <c r="Y233" s="52">
        <v>1.842279</v>
      </c>
      <c r="Z233" s="52">
        <v>0</v>
      </c>
      <c r="AA233" s="52"/>
      <c r="AB233" s="79">
        <v>233</v>
      </c>
      <c r="AC2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 s="85"/>
      <c r="AE233" s="51"/>
      <c r="AF233" s="51"/>
      <c r="AG233" s="51"/>
      <c r="AH233" s="51"/>
      <c r="AI233" s="51"/>
      <c r="AJ233" s="51"/>
      <c r="AK233" s="104" t="s">
        <v>3341</v>
      </c>
      <c r="AL233" s="104" t="s">
        <v>3341</v>
      </c>
      <c r="AM233" s="104" t="s">
        <v>3341</v>
      </c>
      <c r="AN233" s="104" t="s">
        <v>3341</v>
      </c>
      <c r="AO233" s="2"/>
      <c r="AP233" s="3"/>
      <c r="AQ233" s="3"/>
      <c r="AR233" s="3"/>
      <c r="AS233" s="3"/>
    </row>
    <row r="234" spans="1:45" ht="29" customHeight="1" x14ac:dyDescent="0.35">
      <c r="A234" s="14" t="s">
        <v>808</v>
      </c>
      <c r="C234" s="15" t="s">
        <v>3360</v>
      </c>
      <c r="D234" s="15"/>
      <c r="E234" s="80">
        <v>2.1623881202998403</v>
      </c>
      <c r="F234" s="78"/>
      <c r="G234" s="15"/>
      <c r="H234" s="15"/>
      <c r="I234" s="16"/>
      <c r="J234" s="66"/>
      <c r="K234" s="66"/>
      <c r="L234" s="16"/>
      <c r="M234" s="81"/>
      <c r="N234" s="82">
        <v>1109.01025390625</v>
      </c>
      <c r="O234" s="82">
        <v>6289.58447265625</v>
      </c>
      <c r="P234" s="77"/>
      <c r="Q234" s="83"/>
      <c r="R234" s="83"/>
      <c r="S234" s="51">
        <v>4</v>
      </c>
      <c r="T234" s="84"/>
      <c r="U234" s="84"/>
      <c r="V234" s="52">
        <v>1636.9764729999999</v>
      </c>
      <c r="W234" s="52">
        <v>1.18E-4</v>
      </c>
      <c r="X234" s="52">
        <v>0</v>
      </c>
      <c r="Y234" s="52">
        <v>1.3142529999999999</v>
      </c>
      <c r="Z234" s="52">
        <v>0</v>
      </c>
      <c r="AA234" s="52"/>
      <c r="AB234" s="79">
        <v>234</v>
      </c>
      <c r="AC2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 s="85"/>
      <c r="AE234" s="51"/>
      <c r="AF234" s="51"/>
      <c r="AG234" s="51"/>
      <c r="AH234" s="51"/>
      <c r="AI234" s="51"/>
      <c r="AJ234" s="51"/>
      <c r="AK234" s="51"/>
      <c r="AL234" s="51"/>
      <c r="AM234" s="51"/>
      <c r="AN234" s="51"/>
      <c r="AO234" s="2"/>
      <c r="AP234" s="3"/>
      <c r="AQ234" s="3"/>
      <c r="AR234" s="3"/>
      <c r="AS234" s="3"/>
    </row>
    <row r="235" spans="1:45" ht="29" customHeight="1" x14ac:dyDescent="0.35">
      <c r="A235" s="14" t="s">
        <v>903</v>
      </c>
      <c r="C235" s="15" t="s">
        <v>3360</v>
      </c>
      <c r="D235" s="15"/>
      <c r="E235" s="80">
        <v>2.1390959332448598</v>
      </c>
      <c r="F235" s="78"/>
      <c r="G235" s="15"/>
      <c r="H235" s="15"/>
      <c r="I235" s="16"/>
      <c r="J235" s="66"/>
      <c r="K235" s="66"/>
      <c r="L235" s="16"/>
      <c r="M235" s="81"/>
      <c r="N235" s="82">
        <v>901.60546875</v>
      </c>
      <c r="O235" s="82">
        <v>8215.681640625</v>
      </c>
      <c r="P235" s="77"/>
      <c r="Q235" s="83"/>
      <c r="R235" s="83"/>
      <c r="S235" s="51">
        <v>4</v>
      </c>
      <c r="T235" s="84"/>
      <c r="U235" s="84"/>
      <c r="V235" s="52">
        <v>2295.1530130000001</v>
      </c>
      <c r="W235" s="52">
        <v>1.05E-4</v>
      </c>
      <c r="X235" s="52">
        <v>0</v>
      </c>
      <c r="Y235" s="52">
        <v>1.2778389999999999</v>
      </c>
      <c r="Z235" s="52">
        <v>0</v>
      </c>
      <c r="AA235" s="52"/>
      <c r="AB235" s="79">
        <v>235</v>
      </c>
      <c r="AC2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 s="85"/>
      <c r="AE235" s="51"/>
      <c r="AF235" s="51"/>
      <c r="AG235" s="51"/>
      <c r="AH235" s="51"/>
      <c r="AI235" s="51"/>
      <c r="AJ235" s="51"/>
      <c r="AK235" s="51"/>
      <c r="AL235" s="51"/>
      <c r="AM235" s="51"/>
      <c r="AN235" s="51"/>
      <c r="AO235" s="2"/>
      <c r="AP235" s="3"/>
      <c r="AQ235" s="3"/>
      <c r="AR235" s="3"/>
      <c r="AS235" s="3"/>
    </row>
    <row r="236" spans="1:45" ht="29" customHeight="1" x14ac:dyDescent="0.35">
      <c r="A236" s="14" t="s">
        <v>1365</v>
      </c>
      <c r="C236" s="15" t="s">
        <v>3360</v>
      </c>
      <c r="D236" s="15"/>
      <c r="E236" s="80">
        <v>2.1659535251069055</v>
      </c>
      <c r="F236" s="78"/>
      <c r="G236" s="15"/>
      <c r="H236" s="15"/>
      <c r="I236" s="16"/>
      <c r="J236" s="66"/>
      <c r="K236" s="66"/>
      <c r="L236" s="16"/>
      <c r="M236" s="81"/>
      <c r="N236" s="82">
        <v>901.570556640625</v>
      </c>
      <c r="O236" s="82">
        <v>8436.845703125</v>
      </c>
      <c r="P236" s="77"/>
      <c r="Q236" s="83"/>
      <c r="R236" s="83"/>
      <c r="S236" s="51">
        <v>4</v>
      </c>
      <c r="T236" s="84"/>
      <c r="U236" s="84"/>
      <c r="V236" s="52">
        <v>2455.649046</v>
      </c>
      <c r="W236" s="52">
        <v>1.1E-4</v>
      </c>
      <c r="X236" s="52">
        <v>0</v>
      </c>
      <c r="Y236" s="52">
        <v>1.3198270000000001</v>
      </c>
      <c r="Z236" s="52">
        <v>0</v>
      </c>
      <c r="AA236" s="52"/>
      <c r="AB236" s="79">
        <v>236</v>
      </c>
      <c r="AC2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 s="85"/>
      <c r="AE236" s="51"/>
      <c r="AF236" s="51"/>
      <c r="AG236" s="51"/>
      <c r="AH236" s="51"/>
      <c r="AI236" s="51"/>
      <c r="AJ236" s="51"/>
      <c r="AK236" s="104" t="s">
        <v>3341</v>
      </c>
      <c r="AL236" s="104" t="s">
        <v>3341</v>
      </c>
      <c r="AM236" s="104" t="s">
        <v>3341</v>
      </c>
      <c r="AN236" s="104" t="s">
        <v>3341</v>
      </c>
      <c r="AO236" s="2"/>
      <c r="AP236" s="3"/>
      <c r="AQ236" s="3"/>
      <c r="AR236" s="3"/>
      <c r="AS236" s="3"/>
    </row>
    <row r="237" spans="1:45" ht="29" customHeight="1" x14ac:dyDescent="0.35">
      <c r="A237" s="14" t="s">
        <v>3152</v>
      </c>
      <c r="C237" s="15" t="s">
        <v>3359</v>
      </c>
      <c r="D237" s="15"/>
      <c r="E237" s="80">
        <v>2.4856687600029357</v>
      </c>
      <c r="F237" s="78"/>
      <c r="G237" s="15"/>
      <c r="H237" s="15"/>
      <c r="I237" s="16"/>
      <c r="J237" s="66"/>
      <c r="K237" s="66"/>
      <c r="L237" s="16"/>
      <c r="M237" s="81"/>
      <c r="N237" s="82">
        <v>8111.0302734375</v>
      </c>
      <c r="O237" s="82">
        <v>9640.4140625</v>
      </c>
      <c r="P237" s="77"/>
      <c r="Q237" s="83"/>
      <c r="R237" s="83"/>
      <c r="S237" s="51">
        <v>4</v>
      </c>
      <c r="T237" s="84"/>
      <c r="U237" s="84"/>
      <c r="V237" s="52">
        <v>3155.5</v>
      </c>
      <c r="W237" s="52">
        <v>6.6000000000000005E-5</v>
      </c>
      <c r="X237" s="52">
        <v>0</v>
      </c>
      <c r="Y237" s="52">
        <v>1.8196559999999999</v>
      </c>
      <c r="Z237" s="52">
        <v>0</v>
      </c>
      <c r="AA237" s="52"/>
      <c r="AB237" s="79">
        <v>237</v>
      </c>
      <c r="AC2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 s="85"/>
      <c r="AE237" s="51"/>
      <c r="AF237" s="51"/>
      <c r="AG237" s="51"/>
      <c r="AH237" s="51"/>
      <c r="AI237" s="51"/>
      <c r="AJ237" s="51"/>
      <c r="AK237" s="104" t="s">
        <v>3341</v>
      </c>
      <c r="AL237" s="104" t="s">
        <v>3341</v>
      </c>
      <c r="AM237" s="104" t="s">
        <v>3341</v>
      </c>
      <c r="AN237" s="104" t="s">
        <v>3341</v>
      </c>
      <c r="AO237" s="2"/>
      <c r="AP237" s="3"/>
      <c r="AQ237" s="3"/>
      <c r="AR237" s="3"/>
      <c r="AS237" s="3"/>
    </row>
    <row r="238" spans="1:45" ht="29" customHeight="1" x14ac:dyDescent="0.35">
      <c r="A238" s="14" t="s">
        <v>1336</v>
      </c>
      <c r="C238" s="15" t="s">
        <v>3359</v>
      </c>
      <c r="D238" s="15"/>
      <c r="E238" s="80">
        <v>2.3879182043497496</v>
      </c>
      <c r="F238" s="78"/>
      <c r="G238" s="15"/>
      <c r="H238" s="15"/>
      <c r="I238" s="16"/>
      <c r="J238" s="66"/>
      <c r="K238" s="66"/>
      <c r="L238" s="16"/>
      <c r="M238" s="81"/>
      <c r="N238" s="82">
        <v>1020.8897094726563</v>
      </c>
      <c r="O238" s="82">
        <v>7472.62939453125</v>
      </c>
      <c r="P238" s="77"/>
      <c r="Q238" s="83"/>
      <c r="R238" s="83"/>
      <c r="S238" s="51">
        <v>4</v>
      </c>
      <c r="T238" s="84"/>
      <c r="U238" s="84"/>
      <c r="V238" s="52">
        <v>3155.5</v>
      </c>
      <c r="W238" s="52">
        <v>8.2999999999999998E-5</v>
      </c>
      <c r="X238" s="52">
        <v>0</v>
      </c>
      <c r="Y238" s="52">
        <v>1.6668369999999999</v>
      </c>
      <c r="Z238" s="52">
        <v>0</v>
      </c>
      <c r="AA238" s="52"/>
      <c r="AB238" s="79">
        <v>238</v>
      </c>
      <c r="AC2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 s="85"/>
      <c r="AE238" s="51"/>
      <c r="AF238" s="51"/>
      <c r="AG238" s="51"/>
      <c r="AH238" s="51"/>
      <c r="AI238" s="51"/>
      <c r="AJ238" s="51"/>
      <c r="AK238" s="104" t="s">
        <v>3341</v>
      </c>
      <c r="AL238" s="104" t="s">
        <v>3341</v>
      </c>
      <c r="AM238" s="104" t="s">
        <v>3341</v>
      </c>
      <c r="AN238" s="104" t="s">
        <v>3341</v>
      </c>
      <c r="AO238" s="2"/>
      <c r="AP238" s="3"/>
      <c r="AQ238" s="3"/>
      <c r="AR238" s="3"/>
      <c r="AS238" s="3"/>
    </row>
    <row r="239" spans="1:45" ht="29" customHeight="1" x14ac:dyDescent="0.35">
      <c r="A239" s="14" t="s">
        <v>1690</v>
      </c>
      <c r="C239" s="15" t="s">
        <v>3359</v>
      </c>
      <c r="D239" s="15"/>
      <c r="E239" s="80">
        <v>2.4510464661399993</v>
      </c>
      <c r="F239" s="78"/>
      <c r="G239" s="15"/>
      <c r="H239" s="15"/>
      <c r="I239" s="16"/>
      <c r="J239" s="66"/>
      <c r="K239" s="66"/>
      <c r="L239" s="16"/>
      <c r="M239" s="81"/>
      <c r="N239" s="82">
        <v>9676.4287109375</v>
      </c>
      <c r="O239" s="82">
        <v>9470.8505859375</v>
      </c>
      <c r="P239" s="77"/>
      <c r="Q239" s="83"/>
      <c r="R239" s="83"/>
      <c r="S239" s="51">
        <v>4</v>
      </c>
      <c r="T239" s="84"/>
      <c r="U239" s="84"/>
      <c r="V239" s="52">
        <v>3217</v>
      </c>
      <c r="W239" s="52">
        <v>8.8999999999999995E-5</v>
      </c>
      <c r="X239" s="52">
        <v>0</v>
      </c>
      <c r="Y239" s="52">
        <v>1.7655289999999999</v>
      </c>
      <c r="Z239" s="52">
        <v>0</v>
      </c>
      <c r="AA239" s="52"/>
      <c r="AB239" s="79">
        <v>239</v>
      </c>
      <c r="AC2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 s="85"/>
      <c r="AE239" s="51"/>
      <c r="AF239" s="51"/>
      <c r="AG239" s="51"/>
      <c r="AH239" s="51"/>
      <c r="AI239" s="51"/>
      <c r="AJ239" s="51"/>
      <c r="AK239" s="104" t="s">
        <v>3341</v>
      </c>
      <c r="AL239" s="104" t="s">
        <v>3341</v>
      </c>
      <c r="AM239" s="104" t="s">
        <v>3341</v>
      </c>
      <c r="AN239" s="104" t="s">
        <v>3341</v>
      </c>
      <c r="AO239" s="2"/>
      <c r="AP239" s="3"/>
      <c r="AQ239" s="3"/>
      <c r="AR239" s="3"/>
      <c r="AS239" s="3"/>
    </row>
    <row r="240" spans="1:45" ht="29" customHeight="1" x14ac:dyDescent="0.35">
      <c r="A240" s="14" t="s">
        <v>338</v>
      </c>
      <c r="C240" s="15" t="s">
        <v>3359</v>
      </c>
      <c r="D240" s="15"/>
      <c r="E240" s="80">
        <v>2.2831935531437413</v>
      </c>
      <c r="F240" s="78"/>
      <c r="G240" s="15"/>
      <c r="H240" s="15"/>
      <c r="I240" s="16"/>
      <c r="J240" s="66"/>
      <c r="K240" s="66"/>
      <c r="L240" s="16"/>
      <c r="M240" s="81"/>
      <c r="N240" s="82">
        <v>1867.221435546875</v>
      </c>
      <c r="O240" s="82">
        <v>3958.082763671875</v>
      </c>
      <c r="P240" s="77"/>
      <c r="Q240" s="83"/>
      <c r="R240" s="83"/>
      <c r="S240" s="51">
        <v>4</v>
      </c>
      <c r="T240" s="84"/>
      <c r="U240" s="84"/>
      <c r="V240" s="52">
        <v>3792.0336649999999</v>
      </c>
      <c r="W240" s="52">
        <v>1.06E-4</v>
      </c>
      <c r="X240" s="52">
        <v>0</v>
      </c>
      <c r="Y240" s="52">
        <v>1.503115</v>
      </c>
      <c r="Z240" s="52">
        <v>0</v>
      </c>
      <c r="AA240" s="52"/>
      <c r="AB240" s="79">
        <v>240</v>
      </c>
      <c r="AC2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 s="85"/>
      <c r="AE240" s="51"/>
      <c r="AF240" s="51"/>
      <c r="AG240" s="51"/>
      <c r="AH240" s="51"/>
      <c r="AI240" s="51"/>
      <c r="AJ240" s="51"/>
      <c r="AK240" s="51"/>
      <c r="AL240" s="51"/>
      <c r="AM240" s="51"/>
      <c r="AN240" s="51"/>
      <c r="AO240" s="2"/>
      <c r="AP240" s="3"/>
      <c r="AQ240" s="3"/>
      <c r="AR240" s="3"/>
      <c r="AS240" s="3"/>
    </row>
    <row r="241" spans="1:45" ht="29" customHeight="1" x14ac:dyDescent="0.35">
      <c r="A241" s="14" t="s">
        <v>1186</v>
      </c>
      <c r="C241" s="15" t="s">
        <v>3359</v>
      </c>
      <c r="D241" s="15"/>
      <c r="E241" s="80">
        <v>2.4542843705413926</v>
      </c>
      <c r="F241" s="78"/>
      <c r="G241" s="15"/>
      <c r="H241" s="15"/>
      <c r="I241" s="16"/>
      <c r="J241" s="66"/>
      <c r="K241" s="66"/>
      <c r="L241" s="16"/>
      <c r="M241" s="81"/>
      <c r="N241" s="82">
        <v>3105.708251953125</v>
      </c>
      <c r="O241" s="82">
        <v>9185.2978515625</v>
      </c>
      <c r="P241" s="77"/>
      <c r="Q241" s="83"/>
      <c r="R241" s="83"/>
      <c r="S241" s="51">
        <v>4</v>
      </c>
      <c r="T241" s="84"/>
      <c r="U241" s="84"/>
      <c r="V241" s="52">
        <v>3942</v>
      </c>
      <c r="W241" s="52">
        <v>8.8999999999999995E-5</v>
      </c>
      <c r="X241" s="52">
        <v>0</v>
      </c>
      <c r="Y241" s="52">
        <v>1.770591</v>
      </c>
      <c r="Z241" s="52">
        <v>0</v>
      </c>
      <c r="AA241" s="52"/>
      <c r="AB241" s="79">
        <v>241</v>
      </c>
      <c r="AC2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 s="85"/>
      <c r="AE241" s="51"/>
      <c r="AF241" s="51"/>
      <c r="AG241" s="51"/>
      <c r="AH241" s="51"/>
      <c r="AI241" s="51"/>
      <c r="AJ241" s="51"/>
      <c r="AK241" s="104" t="s">
        <v>3341</v>
      </c>
      <c r="AL241" s="104" t="s">
        <v>3341</v>
      </c>
      <c r="AM241" s="104" t="s">
        <v>3341</v>
      </c>
      <c r="AN241" s="104" t="s">
        <v>3341</v>
      </c>
      <c r="AO241" s="2"/>
      <c r="AP241" s="3"/>
      <c r="AQ241" s="3"/>
      <c r="AR241" s="3"/>
      <c r="AS241" s="3"/>
    </row>
    <row r="242" spans="1:45" ht="29" customHeight="1" x14ac:dyDescent="0.35">
      <c r="A242" s="14" t="s">
        <v>1008</v>
      </c>
      <c r="C242" s="15" t="s">
        <v>3359</v>
      </c>
      <c r="D242" s="15"/>
      <c r="E242" s="80">
        <v>2.4160973115206215</v>
      </c>
      <c r="F242" s="78"/>
      <c r="G242" s="15"/>
      <c r="H242" s="15"/>
      <c r="I242" s="16"/>
      <c r="J242" s="66"/>
      <c r="K242" s="66"/>
      <c r="L242" s="16"/>
      <c r="M242" s="81"/>
      <c r="N242" s="82">
        <v>1814.1614990234375</v>
      </c>
      <c r="O242" s="82">
        <v>3448.334228515625</v>
      </c>
      <c r="P242" s="77"/>
      <c r="Q242" s="83"/>
      <c r="R242" s="83"/>
      <c r="S242" s="51">
        <v>4</v>
      </c>
      <c r="T242" s="84"/>
      <c r="U242" s="84"/>
      <c r="V242" s="52">
        <v>3942.5</v>
      </c>
      <c r="W242" s="52">
        <v>8.2000000000000001E-5</v>
      </c>
      <c r="X242" s="52">
        <v>0</v>
      </c>
      <c r="Y242" s="52">
        <v>1.7108909999999999</v>
      </c>
      <c r="Z242" s="52">
        <v>0</v>
      </c>
      <c r="AA242" s="52"/>
      <c r="AB242" s="79">
        <v>242</v>
      </c>
      <c r="AC2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 s="85"/>
      <c r="AE242" s="51"/>
      <c r="AF242" s="51"/>
      <c r="AG242" s="51"/>
      <c r="AH242" s="51"/>
      <c r="AI242" s="51"/>
      <c r="AJ242" s="51"/>
      <c r="AK242" s="104" t="s">
        <v>3341</v>
      </c>
      <c r="AL242" s="104" t="s">
        <v>3341</v>
      </c>
      <c r="AM242" s="104" t="s">
        <v>3341</v>
      </c>
      <c r="AN242" s="104" t="s">
        <v>3341</v>
      </c>
      <c r="AO242" s="2"/>
      <c r="AP242" s="3"/>
      <c r="AQ242" s="3"/>
      <c r="AR242" s="3"/>
      <c r="AS242" s="3"/>
    </row>
    <row r="243" spans="1:45" ht="29" customHeight="1" x14ac:dyDescent="0.35">
      <c r="A243" s="14" t="s">
        <v>1218</v>
      </c>
      <c r="C243" s="15" t="s">
        <v>3359</v>
      </c>
      <c r="D243" s="15"/>
      <c r="E243" s="80">
        <v>2.3874806842765466</v>
      </c>
      <c r="F243" s="78"/>
      <c r="G243" s="15"/>
      <c r="H243" s="15"/>
      <c r="I243" s="16"/>
      <c r="J243" s="66"/>
      <c r="K243" s="66"/>
      <c r="L243" s="16"/>
      <c r="M243" s="81"/>
      <c r="N243" s="82">
        <v>893.45843505859375</v>
      </c>
      <c r="O243" s="82">
        <v>5704.06787109375</v>
      </c>
      <c r="P243" s="77"/>
      <c r="Q243" s="83"/>
      <c r="R243" s="83"/>
      <c r="S243" s="51">
        <v>4</v>
      </c>
      <c r="T243" s="84"/>
      <c r="U243" s="84"/>
      <c r="V243" s="52">
        <v>3942.5</v>
      </c>
      <c r="W243" s="52">
        <v>1.26E-4</v>
      </c>
      <c r="X243" s="52">
        <v>0</v>
      </c>
      <c r="Y243" s="52">
        <v>1.666153</v>
      </c>
      <c r="Z243" s="52">
        <v>0</v>
      </c>
      <c r="AA243" s="52"/>
      <c r="AB243" s="79">
        <v>243</v>
      </c>
      <c r="AC2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 s="85"/>
      <c r="AE243" s="51"/>
      <c r="AF243" s="51"/>
      <c r="AG243" s="51"/>
      <c r="AH243" s="51"/>
      <c r="AI243" s="51"/>
      <c r="AJ243" s="51"/>
      <c r="AK243" s="104" t="s">
        <v>3341</v>
      </c>
      <c r="AL243" s="104" t="s">
        <v>3341</v>
      </c>
      <c r="AM243" s="104" t="s">
        <v>3341</v>
      </c>
      <c r="AN243" s="104" t="s">
        <v>3341</v>
      </c>
      <c r="AO243" s="2"/>
      <c r="AP243" s="3"/>
      <c r="AQ243" s="3"/>
      <c r="AR243" s="3"/>
      <c r="AS243" s="3"/>
    </row>
    <row r="244" spans="1:45" ht="29" customHeight="1" x14ac:dyDescent="0.35">
      <c r="A244" s="14" t="s">
        <v>767</v>
      </c>
      <c r="C244" s="15" t="s">
        <v>3360</v>
      </c>
      <c r="D244" s="15"/>
      <c r="E244" s="80">
        <v>2.2091132172403647</v>
      </c>
      <c r="F244" s="78"/>
      <c r="G244" s="15"/>
      <c r="H244" s="15"/>
      <c r="I244" s="16"/>
      <c r="J244" s="66"/>
      <c r="K244" s="66"/>
      <c r="L244" s="16"/>
      <c r="M244" s="81"/>
      <c r="N244" s="82">
        <v>712.37255859375</v>
      </c>
      <c r="O244" s="82">
        <v>7934.6484375</v>
      </c>
      <c r="P244" s="77"/>
      <c r="Q244" s="83"/>
      <c r="R244" s="83"/>
      <c r="S244" s="51">
        <v>4</v>
      </c>
      <c r="T244" s="84"/>
      <c r="U244" s="84"/>
      <c r="V244" s="52">
        <v>4219.9740199999997</v>
      </c>
      <c r="W244" s="52">
        <v>1.07E-4</v>
      </c>
      <c r="X244" s="52">
        <v>0</v>
      </c>
      <c r="Y244" s="52">
        <v>1.3873009999999999</v>
      </c>
      <c r="Z244" s="52">
        <v>0</v>
      </c>
      <c r="AA244" s="52"/>
      <c r="AB244" s="79">
        <v>244</v>
      </c>
      <c r="AC2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 s="85"/>
      <c r="AE244" s="51"/>
      <c r="AF244" s="51"/>
      <c r="AG244" s="51"/>
      <c r="AH244" s="51"/>
      <c r="AI244" s="51"/>
      <c r="AJ244" s="51"/>
      <c r="AK244" s="51"/>
      <c r="AL244" s="51"/>
      <c r="AM244" s="51"/>
      <c r="AN244" s="51"/>
      <c r="AO244" s="2"/>
      <c r="AP244" s="3"/>
      <c r="AQ244" s="3"/>
      <c r="AR244" s="3"/>
      <c r="AS244" s="3"/>
    </row>
    <row r="245" spans="1:45" ht="29" customHeight="1" x14ac:dyDescent="0.35">
      <c r="A245" s="14" t="s">
        <v>2933</v>
      </c>
      <c r="C245" s="15" t="s">
        <v>3359</v>
      </c>
      <c r="D245" s="15"/>
      <c r="E245" s="80">
        <v>2.3859352917372805</v>
      </c>
      <c r="F245" s="78"/>
      <c r="G245" s="15"/>
      <c r="H245" s="15"/>
      <c r="I245" s="16"/>
      <c r="J245" s="66"/>
      <c r="K245" s="66"/>
      <c r="L245" s="16"/>
      <c r="M245" s="81"/>
      <c r="N245" s="82">
        <v>6990.95654296875</v>
      </c>
      <c r="O245" s="82">
        <v>9122.529296875</v>
      </c>
      <c r="P245" s="77"/>
      <c r="Q245" s="83"/>
      <c r="R245" s="83"/>
      <c r="S245" s="51">
        <v>4</v>
      </c>
      <c r="T245" s="84"/>
      <c r="U245" s="84"/>
      <c r="V245" s="52">
        <v>4379.5455019999999</v>
      </c>
      <c r="W245" s="52">
        <v>9.3999999999999994E-5</v>
      </c>
      <c r="X245" s="52">
        <v>0</v>
      </c>
      <c r="Y245" s="52">
        <v>1.663737</v>
      </c>
      <c r="Z245" s="52">
        <v>0</v>
      </c>
      <c r="AA245" s="52"/>
      <c r="AB245" s="79">
        <v>245</v>
      </c>
      <c r="AC2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 s="85"/>
      <c r="AE245" s="51"/>
      <c r="AF245" s="51"/>
      <c r="AG245" s="51"/>
      <c r="AH245" s="51"/>
      <c r="AI245" s="51"/>
      <c r="AJ245" s="51"/>
      <c r="AK245" s="104" t="s">
        <v>3341</v>
      </c>
      <c r="AL245" s="104" t="s">
        <v>3341</v>
      </c>
      <c r="AM245" s="104" t="s">
        <v>3341</v>
      </c>
      <c r="AN245" s="104" t="s">
        <v>3341</v>
      </c>
      <c r="AO245" s="2"/>
      <c r="AP245" s="3"/>
      <c r="AQ245" s="3"/>
      <c r="AR245" s="3"/>
      <c r="AS245" s="3"/>
    </row>
    <row r="246" spans="1:45" ht="29" customHeight="1" x14ac:dyDescent="0.35">
      <c r="A246" s="14" t="s">
        <v>2066</v>
      </c>
      <c r="C246" s="15" t="s">
        <v>3359</v>
      </c>
      <c r="D246" s="15"/>
      <c r="E246" s="80">
        <v>2.5859420922185663</v>
      </c>
      <c r="F246" s="78"/>
      <c r="G246" s="15"/>
      <c r="H246" s="15"/>
      <c r="I246" s="16"/>
      <c r="J246" s="66"/>
      <c r="K246" s="66"/>
      <c r="L246" s="16"/>
      <c r="M246" s="81"/>
      <c r="N246" s="82">
        <v>5483.732421875</v>
      </c>
      <c r="O246" s="82">
        <v>9350.8828125</v>
      </c>
      <c r="P246" s="77"/>
      <c r="Q246" s="83"/>
      <c r="R246" s="83"/>
      <c r="S246" s="51">
        <v>4</v>
      </c>
      <c r="T246" s="84"/>
      <c r="U246" s="84"/>
      <c r="V246" s="52">
        <v>4731</v>
      </c>
      <c r="W246" s="52">
        <v>9.7E-5</v>
      </c>
      <c r="X246" s="52">
        <v>0</v>
      </c>
      <c r="Y246" s="52">
        <v>1.9764189999999999</v>
      </c>
      <c r="Z246" s="52">
        <v>0</v>
      </c>
      <c r="AA246" s="52"/>
      <c r="AB246" s="79">
        <v>246</v>
      </c>
      <c r="AC2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 s="85"/>
      <c r="AE246" s="51"/>
      <c r="AF246" s="51"/>
      <c r="AG246" s="51"/>
      <c r="AH246" s="51"/>
      <c r="AI246" s="51"/>
      <c r="AJ246" s="51"/>
      <c r="AK246" s="104" t="s">
        <v>3341</v>
      </c>
      <c r="AL246" s="104" t="s">
        <v>3341</v>
      </c>
      <c r="AM246" s="104" t="s">
        <v>3341</v>
      </c>
      <c r="AN246" s="104" t="s">
        <v>3341</v>
      </c>
      <c r="AO246" s="2"/>
      <c r="AP246" s="3"/>
      <c r="AQ246" s="3"/>
      <c r="AR246" s="3"/>
      <c r="AS246" s="3"/>
    </row>
    <row r="247" spans="1:45" ht="29" customHeight="1" x14ac:dyDescent="0.35">
      <c r="A247" s="14" t="s">
        <v>1035</v>
      </c>
      <c r="C247" s="15" t="s">
        <v>3359</v>
      </c>
      <c r="D247" s="15"/>
      <c r="E247" s="80">
        <v>2.5465569701903261</v>
      </c>
      <c r="F247" s="78"/>
      <c r="G247" s="15"/>
      <c r="H247" s="15"/>
      <c r="I247" s="16"/>
      <c r="J247" s="66"/>
      <c r="K247" s="66"/>
      <c r="L247" s="16"/>
      <c r="M247" s="81"/>
      <c r="N247" s="82">
        <v>3463.840087890625</v>
      </c>
      <c r="O247" s="82">
        <v>3422.094482421875</v>
      </c>
      <c r="P247" s="77"/>
      <c r="Q247" s="83"/>
      <c r="R247" s="83"/>
      <c r="S247" s="51">
        <v>4</v>
      </c>
      <c r="T247" s="84"/>
      <c r="U247" s="84"/>
      <c r="V247" s="52">
        <v>4731</v>
      </c>
      <c r="W247" s="52">
        <v>9.7E-5</v>
      </c>
      <c r="X247" s="52">
        <v>0</v>
      </c>
      <c r="Y247" s="52">
        <v>1.914846</v>
      </c>
      <c r="Z247" s="52">
        <v>0</v>
      </c>
      <c r="AA247" s="52"/>
      <c r="AB247" s="79">
        <v>247</v>
      </c>
      <c r="AC2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 s="85"/>
      <c r="AE247" s="51"/>
      <c r="AF247" s="51"/>
      <c r="AG247" s="51"/>
      <c r="AH247" s="51"/>
      <c r="AI247" s="51"/>
      <c r="AJ247" s="51"/>
      <c r="AK247" s="104" t="s">
        <v>3341</v>
      </c>
      <c r="AL247" s="104" t="s">
        <v>3341</v>
      </c>
      <c r="AM247" s="104" t="s">
        <v>3341</v>
      </c>
      <c r="AN247" s="104" t="s">
        <v>3341</v>
      </c>
      <c r="AO247" s="2"/>
      <c r="AP247" s="3"/>
      <c r="AQ247" s="3"/>
      <c r="AR247" s="3"/>
      <c r="AS247" s="3"/>
    </row>
    <row r="248" spans="1:45" ht="29" customHeight="1" x14ac:dyDescent="0.35">
      <c r="A248" s="14" t="s">
        <v>669</v>
      </c>
      <c r="C248" s="15" t="s">
        <v>3359</v>
      </c>
      <c r="D248" s="15"/>
      <c r="E248" s="80">
        <v>2.5302139323682038</v>
      </c>
      <c r="F248" s="78"/>
      <c r="G248" s="15"/>
      <c r="H248" s="15"/>
      <c r="I248" s="16"/>
      <c r="J248" s="66"/>
      <c r="K248" s="66"/>
      <c r="L248" s="16"/>
      <c r="M248" s="81"/>
      <c r="N248" s="82">
        <v>3920.800537109375</v>
      </c>
      <c r="O248" s="82">
        <v>7727.39990234375</v>
      </c>
      <c r="P248" s="77"/>
      <c r="Q248" s="83"/>
      <c r="R248" s="83"/>
      <c r="S248" s="51">
        <v>4</v>
      </c>
      <c r="T248" s="84"/>
      <c r="U248" s="84"/>
      <c r="V248" s="52">
        <v>4731</v>
      </c>
      <c r="W248" s="52">
        <v>7.4999999999999993E-5</v>
      </c>
      <c r="X248" s="52">
        <v>0</v>
      </c>
      <c r="Y248" s="52">
        <v>1.8892960000000001</v>
      </c>
      <c r="Z248" s="52">
        <v>0</v>
      </c>
      <c r="AA248" s="52"/>
      <c r="AB248" s="79">
        <v>248</v>
      </c>
      <c r="AC2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 s="85"/>
      <c r="AE248" s="51"/>
      <c r="AF248" s="51"/>
      <c r="AG248" s="51"/>
      <c r="AH248" s="51"/>
      <c r="AI248" s="51"/>
      <c r="AJ248" s="51"/>
      <c r="AK248" s="104" t="s">
        <v>3341</v>
      </c>
      <c r="AL248" s="104" t="s">
        <v>3341</v>
      </c>
      <c r="AM248" s="104" t="s">
        <v>3341</v>
      </c>
      <c r="AN248" s="104" t="s">
        <v>3341</v>
      </c>
      <c r="AO248" s="2"/>
      <c r="AP248" s="3"/>
      <c r="AQ248" s="3"/>
      <c r="AR248" s="3"/>
      <c r="AS248" s="3"/>
    </row>
    <row r="249" spans="1:45" ht="29" customHeight="1" x14ac:dyDescent="0.35">
      <c r="A249" s="14" t="s">
        <v>1790</v>
      </c>
      <c r="C249" s="15" t="s">
        <v>3359</v>
      </c>
      <c r="D249" s="15"/>
      <c r="E249" s="80">
        <v>2.5295742831383752</v>
      </c>
      <c r="F249" s="78"/>
      <c r="G249" s="15"/>
      <c r="H249" s="15"/>
      <c r="I249" s="16"/>
      <c r="J249" s="66"/>
      <c r="K249" s="66"/>
      <c r="L249" s="16"/>
      <c r="M249" s="81"/>
      <c r="N249" s="82">
        <v>3052.53955078125</v>
      </c>
      <c r="O249" s="82">
        <v>8838.6484375</v>
      </c>
      <c r="P249" s="77"/>
      <c r="Q249" s="83"/>
      <c r="R249" s="83"/>
      <c r="S249" s="51">
        <v>4</v>
      </c>
      <c r="T249" s="84"/>
      <c r="U249" s="84"/>
      <c r="V249" s="52">
        <v>4731</v>
      </c>
      <c r="W249" s="52">
        <v>9.6000000000000002E-5</v>
      </c>
      <c r="X249" s="52">
        <v>0</v>
      </c>
      <c r="Y249" s="52">
        <v>1.888296</v>
      </c>
      <c r="Z249" s="52">
        <v>0</v>
      </c>
      <c r="AA249" s="52"/>
      <c r="AB249" s="79">
        <v>249</v>
      </c>
      <c r="AC2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 s="85"/>
      <c r="AE249" s="51"/>
      <c r="AF249" s="51"/>
      <c r="AG249" s="51"/>
      <c r="AH249" s="51"/>
      <c r="AI249" s="51"/>
      <c r="AJ249" s="51"/>
      <c r="AK249" s="104" t="s">
        <v>3341</v>
      </c>
      <c r="AL249" s="104" t="s">
        <v>3341</v>
      </c>
      <c r="AM249" s="104" t="s">
        <v>3341</v>
      </c>
      <c r="AN249" s="104" t="s">
        <v>3341</v>
      </c>
      <c r="AO249" s="2"/>
      <c r="AP249" s="3"/>
      <c r="AQ249" s="3"/>
      <c r="AR249" s="3"/>
      <c r="AS249" s="3"/>
    </row>
    <row r="250" spans="1:45" ht="29" customHeight="1" x14ac:dyDescent="0.35">
      <c r="A250" s="14" t="s">
        <v>2001</v>
      </c>
      <c r="C250" s="15" t="s">
        <v>3359</v>
      </c>
      <c r="D250" s="15"/>
      <c r="E250" s="80">
        <v>2.5248824560375818</v>
      </c>
      <c r="F250" s="78"/>
      <c r="G250" s="15"/>
      <c r="H250" s="15"/>
      <c r="I250" s="16"/>
      <c r="J250" s="66"/>
      <c r="K250" s="66"/>
      <c r="L250" s="16"/>
      <c r="M250" s="81"/>
      <c r="N250" s="82">
        <v>2392.5625</v>
      </c>
      <c r="O250" s="82">
        <v>4985.22119140625</v>
      </c>
      <c r="P250" s="77"/>
      <c r="Q250" s="83"/>
      <c r="R250" s="83"/>
      <c r="S250" s="51">
        <v>4</v>
      </c>
      <c r="T250" s="84"/>
      <c r="U250" s="84"/>
      <c r="V250" s="52">
        <v>4731</v>
      </c>
      <c r="W250" s="52">
        <v>9.6000000000000002E-5</v>
      </c>
      <c r="X250" s="52">
        <v>0</v>
      </c>
      <c r="Y250" s="52">
        <v>1.8809610000000001</v>
      </c>
      <c r="Z250" s="52">
        <v>0</v>
      </c>
      <c r="AA250" s="52"/>
      <c r="AB250" s="79">
        <v>250</v>
      </c>
      <c r="AC2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 s="85"/>
      <c r="AE250" s="51"/>
      <c r="AF250" s="51"/>
      <c r="AG250" s="51"/>
      <c r="AH250" s="51"/>
      <c r="AI250" s="51"/>
      <c r="AJ250" s="51"/>
      <c r="AK250" s="104" t="s">
        <v>3341</v>
      </c>
      <c r="AL250" s="104" t="s">
        <v>3341</v>
      </c>
      <c r="AM250" s="104" t="s">
        <v>3341</v>
      </c>
      <c r="AN250" s="104" t="s">
        <v>3341</v>
      </c>
      <c r="AO250" s="2"/>
      <c r="AP250" s="3"/>
      <c r="AQ250" s="3"/>
      <c r="AR250" s="3"/>
      <c r="AS250" s="3"/>
    </row>
    <row r="251" spans="1:45" ht="29" customHeight="1" x14ac:dyDescent="0.35">
      <c r="A251" s="14" t="s">
        <v>471</v>
      </c>
      <c r="C251" s="15" t="s">
        <v>3359</v>
      </c>
      <c r="D251" s="15"/>
      <c r="E251" s="80">
        <v>2.4941812119534954</v>
      </c>
      <c r="F251" s="78"/>
      <c r="G251" s="15"/>
      <c r="H251" s="15"/>
      <c r="I251" s="16"/>
      <c r="J251" s="66"/>
      <c r="K251" s="66"/>
      <c r="L251" s="16"/>
      <c r="M251" s="81"/>
      <c r="N251" s="82">
        <v>3951.82568359375</v>
      </c>
      <c r="O251" s="82">
        <v>9340.9697265625</v>
      </c>
      <c r="P251" s="77"/>
      <c r="Q251" s="83"/>
      <c r="R251" s="83"/>
      <c r="S251" s="51">
        <v>4</v>
      </c>
      <c r="T251" s="84"/>
      <c r="U251" s="84"/>
      <c r="V251" s="52">
        <v>4731</v>
      </c>
      <c r="W251" s="52">
        <v>8.2000000000000001E-5</v>
      </c>
      <c r="X251" s="52">
        <v>0</v>
      </c>
      <c r="Y251" s="52">
        <v>1.832964</v>
      </c>
      <c r="Z251" s="52">
        <v>0</v>
      </c>
      <c r="AA251" s="52"/>
      <c r="AB251" s="79">
        <v>251</v>
      </c>
      <c r="AC2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 s="85"/>
      <c r="AE251" s="51"/>
      <c r="AF251" s="51"/>
      <c r="AG251" s="51"/>
      <c r="AH251" s="51"/>
      <c r="AI251" s="51"/>
      <c r="AJ251" s="51"/>
      <c r="AK251" s="104" t="s">
        <v>3341</v>
      </c>
      <c r="AL251" s="104" t="s">
        <v>3341</v>
      </c>
      <c r="AM251" s="104" t="s">
        <v>3341</v>
      </c>
      <c r="AN251" s="104" t="s">
        <v>3341</v>
      </c>
      <c r="AO251" s="2"/>
      <c r="AP251" s="3"/>
      <c r="AQ251" s="3"/>
      <c r="AR251" s="3"/>
      <c r="AS251" s="3"/>
    </row>
    <row r="252" spans="1:45" ht="29" customHeight="1" x14ac:dyDescent="0.35">
      <c r="A252" s="14" t="s">
        <v>2130</v>
      </c>
      <c r="C252" s="15" t="s">
        <v>3359</v>
      </c>
      <c r="D252" s="15"/>
      <c r="E252" s="80">
        <v>2.4824980187706749</v>
      </c>
      <c r="F252" s="78"/>
      <c r="G252" s="15"/>
      <c r="H252" s="15"/>
      <c r="I252" s="16"/>
      <c r="J252" s="66"/>
      <c r="K252" s="66"/>
      <c r="L252" s="16"/>
      <c r="M252" s="81"/>
      <c r="N252" s="82">
        <v>963.3140869140625</v>
      </c>
      <c r="O252" s="82">
        <v>5871.2626953125</v>
      </c>
      <c r="P252" s="77"/>
      <c r="Q252" s="83"/>
      <c r="R252" s="83"/>
      <c r="S252" s="51">
        <v>4</v>
      </c>
      <c r="T252" s="84"/>
      <c r="U252" s="84"/>
      <c r="V252" s="52">
        <v>4731</v>
      </c>
      <c r="W252" s="52">
        <v>1.26E-4</v>
      </c>
      <c r="X252" s="52">
        <v>0</v>
      </c>
      <c r="Y252" s="52">
        <v>1.8146990000000001</v>
      </c>
      <c r="Z252" s="52">
        <v>0</v>
      </c>
      <c r="AA252" s="52"/>
      <c r="AB252" s="79">
        <v>252</v>
      </c>
      <c r="AC2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 s="85"/>
      <c r="AE252" s="51"/>
      <c r="AF252" s="51"/>
      <c r="AG252" s="51"/>
      <c r="AH252" s="51"/>
      <c r="AI252" s="51"/>
      <c r="AJ252" s="51"/>
      <c r="AK252" s="104" t="s">
        <v>3341</v>
      </c>
      <c r="AL252" s="104" t="s">
        <v>3341</v>
      </c>
      <c r="AM252" s="104" t="s">
        <v>3341</v>
      </c>
      <c r="AN252" s="104" t="s">
        <v>3341</v>
      </c>
      <c r="AO252" s="2"/>
      <c r="AP252" s="3"/>
      <c r="AQ252" s="3"/>
      <c r="AR252" s="3"/>
      <c r="AS252" s="3"/>
    </row>
    <row r="253" spans="1:45" ht="29" customHeight="1" x14ac:dyDescent="0.35">
      <c r="A253" s="14" t="s">
        <v>722</v>
      </c>
      <c r="C253" s="15" t="s">
        <v>3359</v>
      </c>
      <c r="D253" s="15"/>
      <c r="E253" s="80">
        <v>2.4697632422540163</v>
      </c>
      <c r="F253" s="78"/>
      <c r="G253" s="15"/>
      <c r="H253" s="15"/>
      <c r="I253" s="16"/>
      <c r="J253" s="66"/>
      <c r="K253" s="66"/>
      <c r="L253" s="16"/>
      <c r="M253" s="81"/>
      <c r="N253" s="82">
        <v>7975.45654296875</v>
      </c>
      <c r="O253" s="82">
        <v>8679.68359375</v>
      </c>
      <c r="P253" s="77"/>
      <c r="Q253" s="83"/>
      <c r="R253" s="83"/>
      <c r="S253" s="51">
        <v>4</v>
      </c>
      <c r="T253" s="84"/>
      <c r="U253" s="84"/>
      <c r="V253" s="52">
        <v>4731</v>
      </c>
      <c r="W253" s="52">
        <v>9.3999999999999994E-5</v>
      </c>
      <c r="X253" s="52">
        <v>0</v>
      </c>
      <c r="Y253" s="52">
        <v>1.7947900000000001</v>
      </c>
      <c r="Z253" s="52">
        <v>0</v>
      </c>
      <c r="AA253" s="52"/>
      <c r="AB253" s="79">
        <v>253</v>
      </c>
      <c r="AC2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 s="85"/>
      <c r="AE253" s="51"/>
      <c r="AF253" s="51"/>
      <c r="AG253" s="51"/>
      <c r="AH253" s="51"/>
      <c r="AI253" s="51"/>
      <c r="AJ253" s="51"/>
      <c r="AK253" s="104" t="s">
        <v>3341</v>
      </c>
      <c r="AL253" s="104" t="s">
        <v>3341</v>
      </c>
      <c r="AM253" s="104" t="s">
        <v>3341</v>
      </c>
      <c r="AN253" s="104" t="s">
        <v>3341</v>
      </c>
      <c r="AO253" s="2"/>
      <c r="AP253" s="3"/>
      <c r="AQ253" s="3"/>
      <c r="AR253" s="3"/>
      <c r="AS253" s="3"/>
    </row>
    <row r="254" spans="1:45" ht="29" customHeight="1" x14ac:dyDescent="0.35">
      <c r="A254" s="14" t="s">
        <v>1874</v>
      </c>
      <c r="C254" s="15" t="s">
        <v>3359</v>
      </c>
      <c r="D254" s="15"/>
      <c r="E254" s="80">
        <v>2.4680969560103123</v>
      </c>
      <c r="F254" s="78"/>
      <c r="G254" s="15"/>
      <c r="H254" s="15"/>
      <c r="I254" s="16"/>
      <c r="J254" s="66"/>
      <c r="K254" s="66"/>
      <c r="L254" s="16"/>
      <c r="M254" s="81"/>
      <c r="N254" s="82">
        <v>397.28018188476563</v>
      </c>
      <c r="O254" s="82">
        <v>6574.0771484375</v>
      </c>
      <c r="P254" s="77"/>
      <c r="Q254" s="83"/>
      <c r="R254" s="83"/>
      <c r="S254" s="51">
        <v>4</v>
      </c>
      <c r="T254" s="84"/>
      <c r="U254" s="84"/>
      <c r="V254" s="52">
        <v>4731</v>
      </c>
      <c r="W254" s="52">
        <v>1.07E-4</v>
      </c>
      <c r="X254" s="52">
        <v>0</v>
      </c>
      <c r="Y254" s="52">
        <v>1.7921849999999999</v>
      </c>
      <c r="Z254" s="52">
        <v>0</v>
      </c>
      <c r="AA254" s="52"/>
      <c r="AB254" s="79">
        <v>254</v>
      </c>
      <c r="AC2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 s="85"/>
      <c r="AE254" s="51"/>
      <c r="AF254" s="51"/>
      <c r="AG254" s="51"/>
      <c r="AH254" s="51"/>
      <c r="AI254" s="51"/>
      <c r="AJ254" s="51"/>
      <c r="AK254" s="104" t="s">
        <v>3341</v>
      </c>
      <c r="AL254" s="104" t="s">
        <v>3341</v>
      </c>
      <c r="AM254" s="104" t="s">
        <v>3341</v>
      </c>
      <c r="AN254" s="104" t="s">
        <v>3341</v>
      </c>
      <c r="AO254" s="2"/>
      <c r="AP254" s="3"/>
      <c r="AQ254" s="3"/>
      <c r="AR254" s="3"/>
      <c r="AS254" s="3"/>
    </row>
    <row r="255" spans="1:45" ht="29" customHeight="1" x14ac:dyDescent="0.35">
      <c r="A255" s="14" t="s">
        <v>917</v>
      </c>
      <c r="C255" s="15" t="s">
        <v>3359</v>
      </c>
      <c r="D255" s="15"/>
      <c r="E255" s="80">
        <v>2.4614541987585419</v>
      </c>
      <c r="F255" s="78"/>
      <c r="G255" s="15"/>
      <c r="H255" s="15"/>
      <c r="I255" s="16"/>
      <c r="J255" s="66"/>
      <c r="K255" s="66"/>
      <c r="L255" s="16"/>
      <c r="M255" s="81"/>
      <c r="N255" s="82">
        <v>2061.880615234375</v>
      </c>
      <c r="O255" s="82">
        <v>5269.212890625</v>
      </c>
      <c r="P255" s="77"/>
      <c r="Q255" s="83"/>
      <c r="R255" s="83"/>
      <c r="S255" s="51">
        <v>4</v>
      </c>
      <c r="T255" s="84"/>
      <c r="U255" s="84"/>
      <c r="V255" s="52">
        <v>4731</v>
      </c>
      <c r="W255" s="52">
        <v>1E-4</v>
      </c>
      <c r="X255" s="52">
        <v>0</v>
      </c>
      <c r="Y255" s="52">
        <v>1.7818000000000001</v>
      </c>
      <c r="Z255" s="52">
        <v>0</v>
      </c>
      <c r="AA255" s="52"/>
      <c r="AB255" s="79">
        <v>255</v>
      </c>
      <c r="AC2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 s="85"/>
      <c r="AE255" s="51"/>
      <c r="AF255" s="51"/>
      <c r="AG255" s="51"/>
      <c r="AH255" s="51"/>
      <c r="AI255" s="51"/>
      <c r="AJ255" s="51"/>
      <c r="AK255" s="104" t="s">
        <v>3341</v>
      </c>
      <c r="AL255" s="104" t="s">
        <v>3341</v>
      </c>
      <c r="AM255" s="104" t="s">
        <v>3341</v>
      </c>
      <c r="AN255" s="104" t="s">
        <v>3341</v>
      </c>
      <c r="AO255" s="2"/>
      <c r="AP255" s="3"/>
      <c r="AQ255" s="3"/>
      <c r="AR255" s="3"/>
      <c r="AS255" s="3"/>
    </row>
    <row r="256" spans="1:45" ht="29" customHeight="1" x14ac:dyDescent="0.35">
      <c r="A256" s="14" t="s">
        <v>1228</v>
      </c>
      <c r="C256" s="15" t="s">
        <v>3359</v>
      </c>
      <c r="D256" s="15"/>
      <c r="E256" s="80">
        <v>2.4426369977154421</v>
      </c>
      <c r="F256" s="78"/>
      <c r="G256" s="15"/>
      <c r="H256" s="15"/>
      <c r="I256" s="16"/>
      <c r="J256" s="66"/>
      <c r="K256" s="66"/>
      <c r="L256" s="16"/>
      <c r="M256" s="81"/>
      <c r="N256" s="82">
        <v>293.04318237304688</v>
      </c>
      <c r="O256" s="82">
        <v>8497.4345703125</v>
      </c>
      <c r="P256" s="77"/>
      <c r="Q256" s="83"/>
      <c r="R256" s="83"/>
      <c r="S256" s="51">
        <v>4</v>
      </c>
      <c r="T256" s="84"/>
      <c r="U256" s="84"/>
      <c r="V256" s="52">
        <v>4731</v>
      </c>
      <c r="W256" s="52">
        <v>1.12E-4</v>
      </c>
      <c r="X256" s="52">
        <v>0</v>
      </c>
      <c r="Y256" s="52">
        <v>1.7523820000000001</v>
      </c>
      <c r="Z256" s="52">
        <v>0</v>
      </c>
      <c r="AA256" s="52"/>
      <c r="AB256" s="79">
        <v>256</v>
      </c>
      <c r="AC2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 s="85"/>
      <c r="AE256" s="51"/>
      <c r="AF256" s="51"/>
      <c r="AG256" s="51"/>
      <c r="AH256" s="51"/>
      <c r="AI256" s="51"/>
      <c r="AJ256" s="51"/>
      <c r="AK256" s="104" t="s">
        <v>3341</v>
      </c>
      <c r="AL256" s="104" t="s">
        <v>3341</v>
      </c>
      <c r="AM256" s="104" t="s">
        <v>3341</v>
      </c>
      <c r="AN256" s="104" t="s">
        <v>3341</v>
      </c>
      <c r="AO256" s="2"/>
      <c r="AP256" s="3"/>
      <c r="AQ256" s="3"/>
      <c r="AR256" s="3"/>
      <c r="AS256" s="3"/>
    </row>
    <row r="257" spans="1:45" ht="29" customHeight="1" x14ac:dyDescent="0.35">
      <c r="A257" s="14" t="s">
        <v>3076</v>
      </c>
      <c r="C257" s="15" t="s">
        <v>3359</v>
      </c>
      <c r="D257" s="15"/>
      <c r="E257" s="80">
        <v>2.3978436414490005</v>
      </c>
      <c r="F257" s="78"/>
      <c r="G257" s="15"/>
      <c r="H257" s="15"/>
      <c r="I257" s="16"/>
      <c r="J257" s="66"/>
      <c r="K257" s="66"/>
      <c r="L257" s="16"/>
      <c r="M257" s="81"/>
      <c r="N257" s="82">
        <v>988.60321044921875</v>
      </c>
      <c r="O257" s="82">
        <v>630.8446044921875</v>
      </c>
      <c r="P257" s="77"/>
      <c r="Q257" s="83"/>
      <c r="R257" s="83"/>
      <c r="S257" s="51">
        <v>4</v>
      </c>
      <c r="T257" s="84"/>
      <c r="U257" s="84"/>
      <c r="V257" s="52">
        <v>5103.9225640000004</v>
      </c>
      <c r="W257" s="52">
        <v>9.2999999999999997E-5</v>
      </c>
      <c r="X257" s="52">
        <v>0</v>
      </c>
      <c r="Y257" s="52">
        <v>1.6823539999999999</v>
      </c>
      <c r="Z257" s="52">
        <v>0</v>
      </c>
      <c r="AA257" s="52"/>
      <c r="AB257" s="79">
        <v>257</v>
      </c>
      <c r="AC2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 s="85"/>
      <c r="AE257" s="51"/>
      <c r="AF257" s="51"/>
      <c r="AG257" s="51"/>
      <c r="AH257" s="51"/>
      <c r="AI257" s="51"/>
      <c r="AJ257" s="51"/>
      <c r="AK257" s="104" t="s">
        <v>3341</v>
      </c>
      <c r="AL257" s="104" t="s">
        <v>3341</v>
      </c>
      <c r="AM257" s="104" t="s">
        <v>3341</v>
      </c>
      <c r="AN257" s="104" t="s">
        <v>3341</v>
      </c>
      <c r="AO257" s="2"/>
      <c r="AP257" s="3"/>
      <c r="AQ257" s="3"/>
      <c r="AR257" s="3"/>
      <c r="AS257" s="3"/>
    </row>
    <row r="258" spans="1:45" ht="29" customHeight="1" x14ac:dyDescent="0.35">
      <c r="A258" s="14" t="s">
        <v>2374</v>
      </c>
      <c r="C258" s="15" t="s">
        <v>3359</v>
      </c>
      <c r="D258" s="15"/>
      <c r="E258" s="80">
        <v>2.283269031752861</v>
      </c>
      <c r="F258" s="78"/>
      <c r="G258" s="15"/>
      <c r="H258" s="15"/>
      <c r="I258" s="16"/>
      <c r="J258" s="66"/>
      <c r="K258" s="66"/>
      <c r="L258" s="16"/>
      <c r="M258" s="81"/>
      <c r="N258" s="82">
        <v>2276.9072265625</v>
      </c>
      <c r="O258" s="82">
        <v>5851.2392578125</v>
      </c>
      <c r="P258" s="77"/>
      <c r="Q258" s="83"/>
      <c r="R258" s="83"/>
      <c r="S258" s="51">
        <v>4</v>
      </c>
      <c r="T258" s="84"/>
      <c r="U258" s="84"/>
      <c r="V258" s="52">
        <v>5284.4885059999997</v>
      </c>
      <c r="W258" s="52">
        <v>9.1000000000000003E-5</v>
      </c>
      <c r="X258" s="52">
        <v>0</v>
      </c>
      <c r="Y258" s="52">
        <v>1.503233</v>
      </c>
      <c r="Z258" s="52">
        <v>0</v>
      </c>
      <c r="AA258" s="52"/>
      <c r="AB258" s="79">
        <v>258</v>
      </c>
      <c r="AC2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 s="85"/>
      <c r="AE258" s="51"/>
      <c r="AF258" s="51"/>
      <c r="AG258" s="51"/>
      <c r="AH258" s="51"/>
      <c r="AI258" s="51"/>
      <c r="AJ258" s="51"/>
      <c r="AK258" s="104" t="s">
        <v>3341</v>
      </c>
      <c r="AL258" s="104" t="s">
        <v>3341</v>
      </c>
      <c r="AM258" s="104" t="s">
        <v>3341</v>
      </c>
      <c r="AN258" s="104" t="s">
        <v>3341</v>
      </c>
      <c r="AO258" s="2"/>
      <c r="AP258" s="3"/>
      <c r="AQ258" s="3"/>
      <c r="AR258" s="3"/>
      <c r="AS258" s="3"/>
    </row>
    <row r="259" spans="1:45" ht="29" customHeight="1" x14ac:dyDescent="0.35">
      <c r="A259" s="14" t="s">
        <v>221</v>
      </c>
      <c r="C259" s="15" t="s">
        <v>3359</v>
      </c>
      <c r="D259" s="15"/>
      <c r="E259" s="80">
        <v>2.4159783367638732</v>
      </c>
      <c r="F259" s="78"/>
      <c r="G259" s="15"/>
      <c r="H259" s="15"/>
      <c r="I259" s="16"/>
      <c r="J259" s="66"/>
      <c r="K259" s="66"/>
      <c r="L259" s="16"/>
      <c r="M259" s="81"/>
      <c r="N259" s="82">
        <v>1215.5843505859375</v>
      </c>
      <c r="O259" s="82">
        <v>1401.9625244140625</v>
      </c>
      <c r="P259" s="77"/>
      <c r="Q259" s="83"/>
      <c r="R259" s="83"/>
      <c r="S259" s="51">
        <v>4</v>
      </c>
      <c r="T259" s="84"/>
      <c r="U259" s="84"/>
      <c r="V259" s="52">
        <v>5285.3206259999997</v>
      </c>
      <c r="W259" s="52">
        <v>9.1000000000000003E-5</v>
      </c>
      <c r="X259" s="52">
        <v>0</v>
      </c>
      <c r="Y259" s="52">
        <v>1.7107049999999999</v>
      </c>
      <c r="Z259" s="52">
        <v>0</v>
      </c>
      <c r="AA259" s="52"/>
      <c r="AB259" s="79">
        <v>259</v>
      </c>
      <c r="AC2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 s="85"/>
      <c r="AE259" s="51"/>
      <c r="AF259" s="51"/>
      <c r="AG259" s="51"/>
      <c r="AH259" s="51"/>
      <c r="AI259" s="51"/>
      <c r="AJ259" s="51"/>
      <c r="AK259" s="51"/>
      <c r="AL259" s="51"/>
      <c r="AM259" s="51"/>
      <c r="AN259" s="51"/>
      <c r="AO259" s="2"/>
      <c r="AP259" s="3"/>
      <c r="AQ259" s="3"/>
      <c r="AR259" s="3"/>
      <c r="AS259" s="3"/>
    </row>
    <row r="260" spans="1:45" ht="29" customHeight="1" x14ac:dyDescent="0.35">
      <c r="A260" s="14" t="s">
        <v>2021</v>
      </c>
      <c r="C260" s="15" t="s">
        <v>3359</v>
      </c>
      <c r="D260" s="15"/>
      <c r="E260" s="80">
        <v>2.3935541537137697</v>
      </c>
      <c r="F260" s="78"/>
      <c r="G260" s="15"/>
      <c r="H260" s="15"/>
      <c r="I260" s="16"/>
      <c r="J260" s="66"/>
      <c r="K260" s="66"/>
      <c r="L260" s="16"/>
      <c r="M260" s="81"/>
      <c r="N260" s="82">
        <v>5197.720703125</v>
      </c>
      <c r="O260" s="82">
        <v>1358.1280517578125</v>
      </c>
      <c r="P260" s="77"/>
      <c r="Q260" s="83"/>
      <c r="R260" s="83"/>
      <c r="S260" s="51">
        <v>4</v>
      </c>
      <c r="T260" s="84"/>
      <c r="U260" s="84"/>
      <c r="V260" s="52">
        <v>5312.4896369999997</v>
      </c>
      <c r="W260" s="52">
        <v>1.27E-4</v>
      </c>
      <c r="X260" s="52">
        <v>0</v>
      </c>
      <c r="Y260" s="52">
        <v>1.675648</v>
      </c>
      <c r="Z260" s="52">
        <v>0</v>
      </c>
      <c r="AA260" s="52"/>
      <c r="AB260" s="79">
        <v>260</v>
      </c>
      <c r="AC2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 s="85"/>
      <c r="AE260" s="51"/>
      <c r="AF260" s="51"/>
      <c r="AG260" s="51"/>
      <c r="AH260" s="51"/>
      <c r="AI260" s="51"/>
      <c r="AJ260" s="51"/>
      <c r="AK260" s="104" t="s">
        <v>3341</v>
      </c>
      <c r="AL260" s="104" t="s">
        <v>3341</v>
      </c>
      <c r="AM260" s="104" t="s">
        <v>3341</v>
      </c>
      <c r="AN260" s="104" t="s">
        <v>3341</v>
      </c>
      <c r="AO260" s="2"/>
      <c r="AP260" s="3"/>
      <c r="AQ260" s="3"/>
      <c r="AR260" s="3"/>
      <c r="AS260" s="3"/>
    </row>
    <row r="261" spans="1:45" ht="29" customHeight="1" x14ac:dyDescent="0.35">
      <c r="A261" s="14" t="s">
        <v>3060</v>
      </c>
      <c r="C261" s="15" t="s">
        <v>3360</v>
      </c>
      <c r="D261" s="15"/>
      <c r="E261" s="80">
        <v>2.1022956337543572</v>
      </c>
      <c r="F261" s="78"/>
      <c r="G261" s="15"/>
      <c r="H261" s="15"/>
      <c r="I261" s="16"/>
      <c r="J261" s="66"/>
      <c r="K261" s="66"/>
      <c r="L261" s="16"/>
      <c r="M261" s="81"/>
      <c r="N261" s="82">
        <v>4077.351318359375</v>
      </c>
      <c r="O261" s="82">
        <v>9116.4580078125</v>
      </c>
      <c r="P261" s="77"/>
      <c r="Q261" s="83"/>
      <c r="R261" s="83"/>
      <c r="S261" s="51">
        <v>4</v>
      </c>
      <c r="T261" s="84"/>
      <c r="U261" s="84"/>
      <c r="V261" s="52">
        <v>5353.7152990000004</v>
      </c>
      <c r="W261" s="52">
        <v>1.0399999999999999E-4</v>
      </c>
      <c r="X261" s="52">
        <v>0</v>
      </c>
      <c r="Y261" s="52">
        <v>1.220307</v>
      </c>
      <c r="Z261" s="52">
        <v>0</v>
      </c>
      <c r="AA261" s="52"/>
      <c r="AB261" s="79">
        <v>261</v>
      </c>
      <c r="AC2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 s="85"/>
      <c r="AE261" s="51"/>
      <c r="AF261" s="51"/>
      <c r="AG261" s="51"/>
      <c r="AH261" s="51"/>
      <c r="AI261" s="51"/>
      <c r="AJ261" s="51"/>
      <c r="AK261" s="104" t="s">
        <v>3341</v>
      </c>
      <c r="AL261" s="104" t="s">
        <v>3341</v>
      </c>
      <c r="AM261" s="104" t="s">
        <v>3341</v>
      </c>
      <c r="AN261" s="104" t="s">
        <v>3341</v>
      </c>
      <c r="AO261" s="2"/>
      <c r="AP261" s="3"/>
      <c r="AQ261" s="3"/>
      <c r="AR261" s="3"/>
      <c r="AS261" s="3"/>
    </row>
    <row r="262" spans="1:45" ht="29" customHeight="1" x14ac:dyDescent="0.35">
      <c r="A262" s="14" t="s">
        <v>563</v>
      </c>
      <c r="C262" s="15" t="s">
        <v>3359</v>
      </c>
      <c r="D262" s="15"/>
      <c r="E262" s="80">
        <v>2.3388839736895441</v>
      </c>
      <c r="F262" s="78"/>
      <c r="G262" s="15"/>
      <c r="H262" s="15"/>
      <c r="I262" s="16"/>
      <c r="J262" s="66"/>
      <c r="K262" s="66"/>
      <c r="L262" s="16"/>
      <c r="M262" s="81"/>
      <c r="N262" s="82">
        <v>4075.6611328125</v>
      </c>
      <c r="O262" s="82">
        <v>7453.3466796875</v>
      </c>
      <c r="P262" s="77"/>
      <c r="Q262" s="83"/>
      <c r="R262" s="83"/>
      <c r="S262" s="51">
        <v>4</v>
      </c>
      <c r="T262" s="84"/>
      <c r="U262" s="84"/>
      <c r="V262" s="52">
        <v>5434.0250029999997</v>
      </c>
      <c r="W262" s="52">
        <v>8.2999999999999998E-5</v>
      </c>
      <c r="X262" s="52">
        <v>0</v>
      </c>
      <c r="Y262" s="52">
        <v>1.590179</v>
      </c>
      <c r="Z262" s="52">
        <v>0</v>
      </c>
      <c r="AA262" s="52"/>
      <c r="AB262" s="79">
        <v>262</v>
      </c>
      <c r="AC2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 s="85"/>
      <c r="AE262" s="51"/>
      <c r="AF262" s="51"/>
      <c r="AG262" s="51"/>
      <c r="AH262" s="51"/>
      <c r="AI262" s="51"/>
      <c r="AJ262" s="51"/>
      <c r="AK262" s="104" t="s">
        <v>3341</v>
      </c>
      <c r="AL262" s="104" t="s">
        <v>3341</v>
      </c>
      <c r="AM262" s="104" t="s">
        <v>3341</v>
      </c>
      <c r="AN262" s="104" t="s">
        <v>3341</v>
      </c>
      <c r="AO262" s="2"/>
      <c r="AP262" s="3"/>
      <c r="AQ262" s="3"/>
      <c r="AR262" s="3"/>
      <c r="AS262" s="3"/>
    </row>
    <row r="263" spans="1:45" ht="29" customHeight="1" x14ac:dyDescent="0.35">
      <c r="A263" s="14" t="s">
        <v>2692</v>
      </c>
      <c r="C263" s="15" t="s">
        <v>3359</v>
      </c>
      <c r="D263" s="15"/>
      <c r="E263" s="80">
        <v>2.4339556783682075</v>
      </c>
      <c r="F263" s="78"/>
      <c r="G263" s="15"/>
      <c r="H263" s="15"/>
      <c r="I263" s="16"/>
      <c r="J263" s="66"/>
      <c r="K263" s="66"/>
      <c r="L263" s="16"/>
      <c r="M263" s="81"/>
      <c r="N263" s="82">
        <v>2288.960205078125</v>
      </c>
      <c r="O263" s="82">
        <v>1952.665283203125</v>
      </c>
      <c r="P263" s="77"/>
      <c r="Q263" s="83"/>
      <c r="R263" s="83"/>
      <c r="S263" s="51">
        <v>4</v>
      </c>
      <c r="T263" s="84"/>
      <c r="U263" s="84"/>
      <c r="V263" s="52">
        <v>6034.5744919999997</v>
      </c>
      <c r="W263" s="52">
        <v>1E-4</v>
      </c>
      <c r="X263" s="52">
        <v>0</v>
      </c>
      <c r="Y263" s="52">
        <v>1.73881</v>
      </c>
      <c r="Z263" s="52">
        <v>0</v>
      </c>
      <c r="AA263" s="52"/>
      <c r="AB263" s="79">
        <v>263</v>
      </c>
      <c r="AC2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 s="85"/>
      <c r="AE263" s="51"/>
      <c r="AF263" s="51"/>
      <c r="AG263" s="51"/>
      <c r="AH263" s="51"/>
      <c r="AI263" s="51"/>
      <c r="AJ263" s="51"/>
      <c r="AK263" s="104" t="s">
        <v>3341</v>
      </c>
      <c r="AL263" s="104" t="s">
        <v>3341</v>
      </c>
      <c r="AM263" s="104" t="s">
        <v>3341</v>
      </c>
      <c r="AN263" s="104" t="s">
        <v>3341</v>
      </c>
      <c r="AO263" s="2"/>
      <c r="AP263" s="3"/>
      <c r="AQ263" s="3"/>
      <c r="AR263" s="3"/>
      <c r="AS263" s="3"/>
    </row>
    <row r="264" spans="1:45" ht="29" customHeight="1" x14ac:dyDescent="0.35">
      <c r="A264" s="14" t="s">
        <v>247</v>
      </c>
      <c r="C264" s="15" t="s">
        <v>3359</v>
      </c>
      <c r="D264" s="15"/>
      <c r="E264" s="80">
        <v>2.2615881211078186</v>
      </c>
      <c r="F264" s="78"/>
      <c r="G264" s="15"/>
      <c r="H264" s="15"/>
      <c r="I264" s="16"/>
      <c r="J264" s="66"/>
      <c r="K264" s="66"/>
      <c r="L264" s="16"/>
      <c r="M264" s="81"/>
      <c r="N264" s="82">
        <v>6928.013671875</v>
      </c>
      <c r="O264" s="82">
        <v>9247.2890625</v>
      </c>
      <c r="P264" s="77"/>
      <c r="Q264" s="83"/>
      <c r="R264" s="83"/>
      <c r="S264" s="51">
        <v>4</v>
      </c>
      <c r="T264" s="84"/>
      <c r="U264" s="84"/>
      <c r="V264" s="52">
        <v>6286.1559269999998</v>
      </c>
      <c r="W264" s="52">
        <v>1.07E-4</v>
      </c>
      <c r="X264" s="52">
        <v>0</v>
      </c>
      <c r="Y264" s="52">
        <v>1.469338</v>
      </c>
      <c r="Z264" s="52">
        <v>0</v>
      </c>
      <c r="AA264" s="52"/>
      <c r="AB264" s="79">
        <v>264</v>
      </c>
      <c r="AC2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 s="85"/>
      <c r="AE264" s="51"/>
      <c r="AF264" s="51"/>
      <c r="AG264" s="51"/>
      <c r="AH264" s="51"/>
      <c r="AI264" s="51"/>
      <c r="AJ264" s="51"/>
      <c r="AK264" s="51"/>
      <c r="AL264" s="51"/>
      <c r="AM264" s="51"/>
      <c r="AN264" s="51"/>
      <c r="AO264" s="2"/>
      <c r="AP264" s="3"/>
      <c r="AQ264" s="3"/>
      <c r="AR264" s="3"/>
      <c r="AS264" s="3"/>
    </row>
    <row r="265" spans="1:45" ht="29" customHeight="1" x14ac:dyDescent="0.35">
      <c r="A265" s="14" t="s">
        <v>1099</v>
      </c>
      <c r="C265" s="15" t="s">
        <v>3359</v>
      </c>
      <c r="D265" s="15"/>
      <c r="E265" s="80">
        <v>2.4898450298244867</v>
      </c>
      <c r="F265" s="78"/>
      <c r="G265" s="15"/>
      <c r="H265" s="15"/>
      <c r="I265" s="16"/>
      <c r="J265" s="66"/>
      <c r="K265" s="66"/>
      <c r="L265" s="16"/>
      <c r="M265" s="81"/>
      <c r="N265" s="82">
        <v>1987.6473388671875</v>
      </c>
      <c r="O265" s="82">
        <v>1328.958251953125</v>
      </c>
      <c r="P265" s="77"/>
      <c r="Q265" s="83"/>
      <c r="R265" s="83"/>
      <c r="S265" s="51">
        <v>4</v>
      </c>
      <c r="T265" s="84"/>
      <c r="U265" s="84"/>
      <c r="V265" s="52">
        <v>6305</v>
      </c>
      <c r="W265" s="52">
        <v>1E-4</v>
      </c>
      <c r="X265" s="52">
        <v>0</v>
      </c>
      <c r="Y265" s="52">
        <v>1.8261849999999999</v>
      </c>
      <c r="Z265" s="52">
        <v>0</v>
      </c>
      <c r="AA265" s="52"/>
      <c r="AB265" s="79">
        <v>265</v>
      </c>
      <c r="AC2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 s="85"/>
      <c r="AE265" s="51"/>
      <c r="AF265" s="51"/>
      <c r="AG265" s="51"/>
      <c r="AH265" s="51"/>
      <c r="AI265" s="51"/>
      <c r="AJ265" s="51"/>
      <c r="AK265" s="104" t="s">
        <v>3341</v>
      </c>
      <c r="AL265" s="104" t="s">
        <v>3341</v>
      </c>
      <c r="AM265" s="104" t="s">
        <v>3341</v>
      </c>
      <c r="AN265" s="104" t="s">
        <v>3341</v>
      </c>
      <c r="AO265" s="2"/>
      <c r="AP265" s="3"/>
      <c r="AQ265" s="3"/>
      <c r="AR265" s="3"/>
      <c r="AS265" s="3"/>
    </row>
    <row r="266" spans="1:45" ht="29" customHeight="1" x14ac:dyDescent="0.35">
      <c r="A266" s="14" t="s">
        <v>290</v>
      </c>
      <c r="C266" s="15" t="s">
        <v>3359</v>
      </c>
      <c r="D266" s="15"/>
      <c r="E266" s="80">
        <v>2.4893294725452453</v>
      </c>
      <c r="F266" s="78"/>
      <c r="G266" s="15"/>
      <c r="H266" s="15"/>
      <c r="I266" s="16"/>
      <c r="J266" s="66"/>
      <c r="K266" s="66"/>
      <c r="L266" s="16"/>
      <c r="M266" s="81"/>
      <c r="N266" s="82">
        <v>1864.1629638671875</v>
      </c>
      <c r="O266" s="82">
        <v>3174.730224609375</v>
      </c>
      <c r="P266" s="77"/>
      <c r="Q266" s="83"/>
      <c r="R266" s="83"/>
      <c r="S266" s="51">
        <v>4</v>
      </c>
      <c r="T266" s="84"/>
      <c r="U266" s="84"/>
      <c r="V266" s="52">
        <v>6305</v>
      </c>
      <c r="W266" s="52">
        <v>8.2000000000000001E-5</v>
      </c>
      <c r="X266" s="52">
        <v>0</v>
      </c>
      <c r="Y266" s="52">
        <v>1.8253790000000001</v>
      </c>
      <c r="Z266" s="52">
        <v>0</v>
      </c>
      <c r="AA266" s="52"/>
      <c r="AB266" s="79">
        <v>266</v>
      </c>
      <c r="AC2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 s="85"/>
      <c r="AE266" s="51"/>
      <c r="AF266" s="51"/>
      <c r="AG266" s="51"/>
      <c r="AH266" s="51"/>
      <c r="AI266" s="51"/>
      <c r="AJ266" s="51"/>
      <c r="AK266" s="104" t="s">
        <v>3341</v>
      </c>
      <c r="AL266" s="104" t="s">
        <v>3341</v>
      </c>
      <c r="AM266" s="104" t="s">
        <v>3341</v>
      </c>
      <c r="AN266" s="104" t="s">
        <v>3341</v>
      </c>
      <c r="AO266" s="2"/>
      <c r="AP266" s="3"/>
      <c r="AQ266" s="3"/>
      <c r="AR266" s="3"/>
      <c r="AS266" s="3"/>
    </row>
    <row r="267" spans="1:45" ht="29" customHeight="1" x14ac:dyDescent="0.35">
      <c r="A267" s="50" t="s">
        <v>174</v>
      </c>
      <c r="C267" s="53" t="s">
        <v>3360</v>
      </c>
      <c r="D267" s="53"/>
      <c r="E267" s="54">
        <v>2.16821404548512</v>
      </c>
      <c r="F267" s="55"/>
      <c r="G267" s="53"/>
      <c r="H267" s="53"/>
      <c r="I267" s="57"/>
      <c r="J267" s="56"/>
      <c r="K267" s="56"/>
      <c r="L267" s="57"/>
      <c r="M267" s="59"/>
      <c r="N267" s="60">
        <v>7928.45556640625</v>
      </c>
      <c r="O267" s="60">
        <v>8763.4765625</v>
      </c>
      <c r="P267" s="58"/>
      <c r="Q267" s="61"/>
      <c r="R267" s="61"/>
      <c r="S267" s="51">
        <v>4</v>
      </c>
      <c r="T267" s="51"/>
      <c r="U267" s="51"/>
      <c r="V267" s="52">
        <v>6490.8445620000002</v>
      </c>
      <c r="W267" s="52">
        <v>1.05E-4</v>
      </c>
      <c r="X267" s="52">
        <v>0</v>
      </c>
      <c r="Y267" s="52">
        <v>1.323361</v>
      </c>
      <c r="Z267" s="52">
        <v>0</v>
      </c>
      <c r="AA267" s="52"/>
      <c r="AB267" s="62">
        <v>267</v>
      </c>
      <c r="AC267" s="62"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 s="63"/>
      <c r="AE267" s="51"/>
      <c r="AF267" s="51"/>
      <c r="AG267" s="51"/>
      <c r="AH267" s="51"/>
      <c r="AI267" s="51"/>
      <c r="AJ267" s="51"/>
      <c r="AK267" s="104" t="s">
        <v>3341</v>
      </c>
      <c r="AL267" s="104" t="s">
        <v>3341</v>
      </c>
      <c r="AM267" s="104" t="s">
        <v>3341</v>
      </c>
      <c r="AN267" s="104" t="s">
        <v>3341</v>
      </c>
      <c r="AO267" s="2"/>
      <c r="AP267" s="3"/>
      <c r="AQ267" s="3"/>
      <c r="AR267" s="3"/>
      <c r="AS267" s="3"/>
    </row>
    <row r="268" spans="1:45" ht="29" customHeight="1" x14ac:dyDescent="0.35">
      <c r="A268" s="14" t="s">
        <v>575</v>
      </c>
      <c r="C268" s="15" t="s">
        <v>3359</v>
      </c>
      <c r="D268" s="15"/>
      <c r="E268" s="80">
        <v>2.3091991322316554</v>
      </c>
      <c r="F268" s="78"/>
      <c r="G268" s="15"/>
      <c r="H268" s="15"/>
      <c r="I268" s="16"/>
      <c r="J268" s="66"/>
      <c r="K268" s="66"/>
      <c r="L268" s="16"/>
      <c r="M268" s="81"/>
      <c r="N268" s="82">
        <v>711.90350341796875</v>
      </c>
      <c r="O268" s="82">
        <v>3267.319580078125</v>
      </c>
      <c r="P268" s="77"/>
      <c r="Q268" s="83"/>
      <c r="R268" s="83"/>
      <c r="S268" s="51">
        <v>4</v>
      </c>
      <c r="T268" s="84"/>
      <c r="U268" s="84"/>
      <c r="V268" s="52">
        <v>6495.1323119999997</v>
      </c>
      <c r="W268" s="52">
        <v>1.1400000000000001E-4</v>
      </c>
      <c r="X268" s="52">
        <v>0</v>
      </c>
      <c r="Y268" s="52">
        <v>1.543771</v>
      </c>
      <c r="Z268" s="52">
        <v>0</v>
      </c>
      <c r="AA268" s="52"/>
      <c r="AB268" s="79">
        <v>268</v>
      </c>
      <c r="AC2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 s="85"/>
      <c r="AE268" s="51"/>
      <c r="AF268" s="51"/>
      <c r="AG268" s="51"/>
      <c r="AH268" s="51"/>
      <c r="AI268" s="51"/>
      <c r="AJ268" s="51"/>
      <c r="AK268" s="51"/>
      <c r="AL268" s="51"/>
      <c r="AM268" s="51"/>
      <c r="AN268" s="51"/>
      <c r="AO268" s="2"/>
      <c r="AP268" s="3"/>
      <c r="AQ268" s="3"/>
      <c r="AR268" s="3"/>
      <c r="AS268" s="3"/>
    </row>
    <row r="269" spans="1:45" ht="29" customHeight="1" x14ac:dyDescent="0.35">
      <c r="A269" s="14" t="s">
        <v>3034</v>
      </c>
      <c r="C269" s="15" t="s">
        <v>3360</v>
      </c>
      <c r="D269" s="15"/>
      <c r="E269" s="80">
        <v>2.0885809146176006</v>
      </c>
      <c r="F269" s="78"/>
      <c r="G269" s="15"/>
      <c r="H269" s="15"/>
      <c r="I269" s="16"/>
      <c r="J269" s="66"/>
      <c r="K269" s="66"/>
      <c r="L269" s="16"/>
      <c r="M269" s="81"/>
      <c r="N269" s="82">
        <v>4147.4677734375</v>
      </c>
      <c r="O269" s="82">
        <v>8971.5166015625</v>
      </c>
      <c r="P269" s="77"/>
      <c r="Q269" s="83"/>
      <c r="R269" s="83"/>
      <c r="S269" s="51">
        <v>4</v>
      </c>
      <c r="T269" s="84"/>
      <c r="U269" s="84"/>
      <c r="V269" s="52">
        <v>6509.9071819999999</v>
      </c>
      <c r="W269" s="52">
        <v>1.11E-4</v>
      </c>
      <c r="X269" s="52">
        <v>0</v>
      </c>
      <c r="Y269" s="52">
        <v>1.198866</v>
      </c>
      <c r="Z269" s="52">
        <v>0</v>
      </c>
      <c r="AA269" s="52"/>
      <c r="AB269" s="79">
        <v>269</v>
      </c>
      <c r="AC2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 s="85"/>
      <c r="AE269" s="51"/>
      <c r="AF269" s="51"/>
      <c r="AG269" s="51"/>
      <c r="AH269" s="51"/>
      <c r="AI269" s="51"/>
      <c r="AJ269" s="51"/>
      <c r="AK269" s="104" t="s">
        <v>3341</v>
      </c>
      <c r="AL269" s="104" t="s">
        <v>3341</v>
      </c>
      <c r="AM269" s="104" t="s">
        <v>3341</v>
      </c>
      <c r="AN269" s="104" t="s">
        <v>3341</v>
      </c>
      <c r="AO269" s="2"/>
      <c r="AP269" s="3"/>
      <c r="AQ269" s="3"/>
      <c r="AR269" s="3"/>
      <c r="AS269" s="3"/>
    </row>
    <row r="270" spans="1:45" ht="29" customHeight="1" x14ac:dyDescent="0.35">
      <c r="A270" s="14" t="s">
        <v>2740</v>
      </c>
      <c r="C270" s="15" t="s">
        <v>3359</v>
      </c>
      <c r="D270" s="15"/>
      <c r="E270" s="80">
        <v>2.348066778032964</v>
      </c>
      <c r="F270" s="78"/>
      <c r="G270" s="15"/>
      <c r="H270" s="15"/>
      <c r="I270" s="16"/>
      <c r="J270" s="66"/>
      <c r="K270" s="66"/>
      <c r="L270" s="16"/>
      <c r="M270" s="81"/>
      <c r="N270" s="82">
        <v>2100.514892578125</v>
      </c>
      <c r="O270" s="82">
        <v>1159.438720703125</v>
      </c>
      <c r="P270" s="77"/>
      <c r="Q270" s="83"/>
      <c r="R270" s="83"/>
      <c r="S270" s="51">
        <v>4</v>
      </c>
      <c r="T270" s="84"/>
      <c r="U270" s="84"/>
      <c r="V270" s="52">
        <v>7585.0322260000003</v>
      </c>
      <c r="W270" s="52">
        <v>1.07E-4</v>
      </c>
      <c r="X270" s="52">
        <v>0</v>
      </c>
      <c r="Y270" s="52">
        <v>1.604535</v>
      </c>
      <c r="Z270" s="52">
        <v>0</v>
      </c>
      <c r="AA270" s="52"/>
      <c r="AB270" s="79">
        <v>270</v>
      </c>
      <c r="AC2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 s="85"/>
      <c r="AE270" s="51"/>
      <c r="AF270" s="51"/>
      <c r="AG270" s="51"/>
      <c r="AH270" s="51"/>
      <c r="AI270" s="51"/>
      <c r="AJ270" s="51"/>
      <c r="AK270" s="104" t="s">
        <v>3341</v>
      </c>
      <c r="AL270" s="104" t="s">
        <v>3341</v>
      </c>
      <c r="AM270" s="104" t="s">
        <v>3341</v>
      </c>
      <c r="AN270" s="104" t="s">
        <v>3341</v>
      </c>
      <c r="AO270" s="2"/>
      <c r="AP270" s="3"/>
      <c r="AQ270" s="3"/>
      <c r="AR270" s="3"/>
      <c r="AS270" s="3"/>
    </row>
    <row r="271" spans="1:45" ht="29" customHeight="1" x14ac:dyDescent="0.35">
      <c r="A271" s="14" t="s">
        <v>1146</v>
      </c>
      <c r="C271" s="15" t="s">
        <v>3360</v>
      </c>
      <c r="D271" s="15"/>
      <c r="E271" s="80">
        <v>2.1512601426485114</v>
      </c>
      <c r="F271" s="78"/>
      <c r="G271" s="15"/>
      <c r="H271" s="15"/>
      <c r="I271" s="16"/>
      <c r="J271" s="66"/>
      <c r="K271" s="66"/>
      <c r="L271" s="16"/>
      <c r="M271" s="81"/>
      <c r="N271" s="82">
        <v>2174.88623046875</v>
      </c>
      <c r="O271" s="82">
        <v>5678.94873046875</v>
      </c>
      <c r="P271" s="77"/>
      <c r="Q271" s="83"/>
      <c r="R271" s="83"/>
      <c r="S271" s="51">
        <v>4</v>
      </c>
      <c r="T271" s="84"/>
      <c r="U271" s="84"/>
      <c r="V271" s="52">
        <v>7793.5682909999996</v>
      </c>
      <c r="W271" s="52">
        <v>1.0399999999999999E-4</v>
      </c>
      <c r="X271" s="52">
        <v>0</v>
      </c>
      <c r="Y271" s="52">
        <v>1.296856</v>
      </c>
      <c r="Z271" s="52">
        <v>0</v>
      </c>
      <c r="AA271" s="52"/>
      <c r="AB271" s="79">
        <v>271</v>
      </c>
      <c r="AC2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 s="85"/>
      <c r="AE271" s="51"/>
      <c r="AF271" s="51"/>
      <c r="AG271" s="51"/>
      <c r="AH271" s="51"/>
      <c r="AI271" s="51"/>
      <c r="AJ271" s="51"/>
      <c r="AK271" s="104" t="s">
        <v>3341</v>
      </c>
      <c r="AL271" s="104" t="s">
        <v>3341</v>
      </c>
      <c r="AM271" s="104" t="s">
        <v>3341</v>
      </c>
      <c r="AN271" s="104" t="s">
        <v>3341</v>
      </c>
      <c r="AO271" s="2"/>
      <c r="AP271" s="3"/>
      <c r="AQ271" s="3"/>
      <c r="AR271" s="3"/>
      <c r="AS271" s="3"/>
    </row>
    <row r="272" spans="1:45" ht="29" customHeight="1" x14ac:dyDescent="0.35">
      <c r="A272" s="14" t="s">
        <v>523</v>
      </c>
      <c r="C272" s="15" t="s">
        <v>3359</v>
      </c>
      <c r="D272" s="15"/>
      <c r="E272" s="80">
        <v>2.5116832941800675</v>
      </c>
      <c r="F272" s="78"/>
      <c r="G272" s="15"/>
      <c r="H272" s="15"/>
      <c r="I272" s="16"/>
      <c r="J272" s="66"/>
      <c r="K272" s="66"/>
      <c r="L272" s="16"/>
      <c r="M272" s="81"/>
      <c r="N272" s="82">
        <v>9500.615234375</v>
      </c>
      <c r="O272" s="82">
        <v>9421.42578125</v>
      </c>
      <c r="P272" s="77"/>
      <c r="Q272" s="83"/>
      <c r="R272" s="83"/>
      <c r="S272" s="51">
        <v>4</v>
      </c>
      <c r="T272" s="84"/>
      <c r="U272" s="84"/>
      <c r="V272" s="52">
        <v>7877</v>
      </c>
      <c r="W272" s="52">
        <v>8.2000000000000001E-5</v>
      </c>
      <c r="X272" s="52">
        <v>0</v>
      </c>
      <c r="Y272" s="52">
        <v>1.8603259999999999</v>
      </c>
      <c r="Z272" s="52">
        <v>0</v>
      </c>
      <c r="AA272" s="52"/>
      <c r="AB272" s="79">
        <v>272</v>
      </c>
      <c r="AC2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 s="85"/>
      <c r="AE272" s="51"/>
      <c r="AF272" s="51"/>
      <c r="AG272" s="51"/>
      <c r="AH272" s="51"/>
      <c r="AI272" s="51"/>
      <c r="AJ272" s="51"/>
      <c r="AK272" s="104" t="s">
        <v>3341</v>
      </c>
      <c r="AL272" s="104" t="s">
        <v>3341</v>
      </c>
      <c r="AM272" s="104" t="s">
        <v>3341</v>
      </c>
      <c r="AN272" s="104" t="s">
        <v>3341</v>
      </c>
      <c r="AO272" s="2"/>
      <c r="AP272" s="3"/>
      <c r="AQ272" s="3"/>
      <c r="AR272" s="3"/>
      <c r="AS272" s="3"/>
    </row>
    <row r="273" spans="1:45" ht="29" customHeight="1" x14ac:dyDescent="0.35">
      <c r="A273" s="14" t="s">
        <v>1354</v>
      </c>
      <c r="C273" s="15" t="s">
        <v>3359</v>
      </c>
      <c r="D273" s="15"/>
      <c r="E273" s="80">
        <v>2.4614919380631015</v>
      </c>
      <c r="F273" s="78"/>
      <c r="G273" s="15"/>
      <c r="H273" s="15"/>
      <c r="I273" s="16"/>
      <c r="J273" s="66"/>
      <c r="K273" s="66"/>
      <c r="L273" s="16"/>
      <c r="M273" s="81"/>
      <c r="N273" s="82">
        <v>982.00323486328125</v>
      </c>
      <c r="O273" s="82">
        <v>9048.9091796875</v>
      </c>
      <c r="P273" s="77"/>
      <c r="Q273" s="83"/>
      <c r="R273" s="83"/>
      <c r="S273" s="51">
        <v>4</v>
      </c>
      <c r="T273" s="84"/>
      <c r="U273" s="84"/>
      <c r="V273" s="52">
        <v>7877</v>
      </c>
      <c r="W273" s="52">
        <v>9.7999999999999997E-5</v>
      </c>
      <c r="X273" s="52">
        <v>0</v>
      </c>
      <c r="Y273" s="52">
        <v>1.7818590000000001</v>
      </c>
      <c r="Z273" s="52">
        <v>0</v>
      </c>
      <c r="AA273" s="52"/>
      <c r="AB273" s="79">
        <v>273</v>
      </c>
      <c r="AC2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 s="85"/>
      <c r="AE273" s="51"/>
      <c r="AF273" s="51"/>
      <c r="AG273" s="51"/>
      <c r="AH273" s="51"/>
      <c r="AI273" s="51"/>
      <c r="AJ273" s="51"/>
      <c r="AK273" s="51"/>
      <c r="AL273" s="51"/>
      <c r="AM273" s="51"/>
      <c r="AN273" s="51"/>
      <c r="AO273" s="2"/>
      <c r="AP273" s="3"/>
      <c r="AQ273" s="3"/>
      <c r="AR273" s="3"/>
      <c r="AS273" s="3"/>
    </row>
    <row r="274" spans="1:45" ht="29" customHeight="1" x14ac:dyDescent="0.35">
      <c r="A274" s="14" t="s">
        <v>1588</v>
      </c>
      <c r="C274" s="15" t="s">
        <v>3359</v>
      </c>
      <c r="D274" s="15"/>
      <c r="E274" s="80">
        <v>2.5198010825558228</v>
      </c>
      <c r="F274" s="78"/>
      <c r="G274" s="15"/>
      <c r="H274" s="15"/>
      <c r="I274" s="16"/>
      <c r="J274" s="66"/>
      <c r="K274" s="66"/>
      <c r="L274" s="16"/>
      <c r="M274" s="81"/>
      <c r="N274" s="82">
        <v>2930.173828125</v>
      </c>
      <c r="O274" s="82">
        <v>3030.288330078125</v>
      </c>
      <c r="P274" s="77"/>
      <c r="Q274" s="83"/>
      <c r="R274" s="83"/>
      <c r="S274" s="51">
        <v>4</v>
      </c>
      <c r="T274" s="84"/>
      <c r="U274" s="84"/>
      <c r="V274" s="52">
        <v>7878</v>
      </c>
      <c r="W274" s="52">
        <v>7.2000000000000002E-5</v>
      </c>
      <c r="X274" s="52">
        <v>0</v>
      </c>
      <c r="Y274" s="52">
        <v>1.8730169999999999</v>
      </c>
      <c r="Z274" s="52">
        <v>0</v>
      </c>
      <c r="AA274" s="52"/>
      <c r="AB274" s="79">
        <v>274</v>
      </c>
      <c r="AC2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 s="85"/>
      <c r="AE274" s="51"/>
      <c r="AF274" s="51"/>
      <c r="AG274" s="51"/>
      <c r="AH274" s="51"/>
      <c r="AI274" s="51"/>
      <c r="AJ274" s="51"/>
      <c r="AK274" s="51"/>
      <c r="AL274" s="51"/>
      <c r="AM274" s="51"/>
      <c r="AN274" s="51"/>
      <c r="AO274" s="2"/>
      <c r="AP274" s="3"/>
      <c r="AQ274" s="3"/>
      <c r="AR274" s="3"/>
      <c r="AS274" s="3"/>
    </row>
    <row r="275" spans="1:45" ht="29" customHeight="1" x14ac:dyDescent="0.35">
      <c r="A275" s="14" t="s">
        <v>1529</v>
      </c>
      <c r="C275" s="15" t="s">
        <v>3360</v>
      </c>
      <c r="D275" s="15"/>
      <c r="E275" s="80">
        <v>2.1818500877666076</v>
      </c>
      <c r="F275" s="78"/>
      <c r="G275" s="15"/>
      <c r="H275" s="15"/>
      <c r="I275" s="16"/>
      <c r="J275" s="66"/>
      <c r="K275" s="66"/>
      <c r="L275" s="16"/>
      <c r="M275" s="81"/>
      <c r="N275" s="82">
        <v>1060.50830078125</v>
      </c>
      <c r="O275" s="82">
        <v>2877.55615234375</v>
      </c>
      <c r="P275" s="77"/>
      <c r="Q275" s="83"/>
      <c r="R275" s="83"/>
      <c r="S275" s="51">
        <v>4</v>
      </c>
      <c r="T275" s="84"/>
      <c r="U275" s="84"/>
      <c r="V275" s="52">
        <v>8028.7944950000001</v>
      </c>
      <c r="W275" s="52">
        <v>1.12E-4</v>
      </c>
      <c r="X275" s="52">
        <v>0</v>
      </c>
      <c r="Y275" s="52">
        <v>1.344679</v>
      </c>
      <c r="Z275" s="52">
        <v>0</v>
      </c>
      <c r="AA275" s="52"/>
      <c r="AB275" s="79">
        <v>275</v>
      </c>
      <c r="AC2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 s="85"/>
      <c r="AE275" s="51"/>
      <c r="AF275" s="51"/>
      <c r="AG275" s="51"/>
      <c r="AH275" s="51"/>
      <c r="AI275" s="51"/>
      <c r="AJ275" s="51"/>
      <c r="AK275" s="104" t="s">
        <v>3341</v>
      </c>
      <c r="AL275" s="104" t="s">
        <v>3341</v>
      </c>
      <c r="AM275" s="104" t="s">
        <v>3341</v>
      </c>
      <c r="AN275" s="104" t="s">
        <v>3341</v>
      </c>
      <c r="AO275" s="2"/>
      <c r="AP275" s="3"/>
      <c r="AQ275" s="3"/>
      <c r="AR275" s="3"/>
      <c r="AS275" s="3"/>
    </row>
    <row r="276" spans="1:45" ht="29" customHeight="1" x14ac:dyDescent="0.35">
      <c r="A276" s="14" t="s">
        <v>2815</v>
      </c>
      <c r="C276" s="15" t="s">
        <v>3359</v>
      </c>
      <c r="D276" s="15"/>
      <c r="E276" s="80">
        <v>2.3463825816108255</v>
      </c>
      <c r="F276" s="78"/>
      <c r="G276" s="15"/>
      <c r="H276" s="15"/>
      <c r="I276" s="16"/>
      <c r="J276" s="66"/>
      <c r="K276" s="66"/>
      <c r="L276" s="16"/>
      <c r="M276" s="81"/>
      <c r="N276" s="82">
        <v>596.08148193359375</v>
      </c>
      <c r="O276" s="82">
        <v>9337.640625</v>
      </c>
      <c r="P276" s="77"/>
      <c r="Q276" s="83"/>
      <c r="R276" s="83"/>
      <c r="S276" s="51">
        <v>4</v>
      </c>
      <c r="T276" s="84"/>
      <c r="U276" s="84"/>
      <c r="V276" s="52">
        <v>8095.5410819999997</v>
      </c>
      <c r="W276" s="52">
        <v>1.2799999999999999E-4</v>
      </c>
      <c r="X276" s="52">
        <v>0</v>
      </c>
      <c r="Y276" s="52">
        <v>1.6019019999999999</v>
      </c>
      <c r="Z276" s="52">
        <v>0</v>
      </c>
      <c r="AA276" s="52"/>
      <c r="AB276" s="79">
        <v>276</v>
      </c>
      <c r="AC2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 s="85"/>
      <c r="AE276" s="51"/>
      <c r="AF276" s="51"/>
      <c r="AG276" s="51"/>
      <c r="AH276" s="51"/>
      <c r="AI276" s="51"/>
      <c r="AJ276" s="51"/>
      <c r="AK276" s="104" t="s">
        <v>3341</v>
      </c>
      <c r="AL276" s="104" t="s">
        <v>3341</v>
      </c>
      <c r="AM276" s="104" t="s">
        <v>3341</v>
      </c>
      <c r="AN276" s="104" t="s">
        <v>3341</v>
      </c>
      <c r="AO276" s="2"/>
      <c r="AP276" s="3"/>
      <c r="AQ276" s="3"/>
      <c r="AR276" s="3"/>
      <c r="AS276" s="3"/>
    </row>
    <row r="277" spans="1:45" ht="29" customHeight="1" x14ac:dyDescent="0.35">
      <c r="A277" s="14" t="s">
        <v>583</v>
      </c>
      <c r="C277" s="15" t="s">
        <v>3359</v>
      </c>
      <c r="D277" s="15"/>
      <c r="E277" s="80">
        <v>2.3723497817449495</v>
      </c>
      <c r="F277" s="78"/>
      <c r="G277" s="15"/>
      <c r="H277" s="15"/>
      <c r="I277" s="16"/>
      <c r="J277" s="66"/>
      <c r="K277" s="66"/>
      <c r="L277" s="16"/>
      <c r="M277" s="81"/>
      <c r="N277" s="82">
        <v>4171.306640625</v>
      </c>
      <c r="O277" s="82">
        <v>7615.18896484375</v>
      </c>
      <c r="P277" s="77"/>
      <c r="Q277" s="83"/>
      <c r="R277" s="83"/>
      <c r="S277" s="51">
        <v>4</v>
      </c>
      <c r="T277" s="84"/>
      <c r="U277" s="84"/>
      <c r="V277" s="52">
        <v>11475.387162999999</v>
      </c>
      <c r="W277" s="52">
        <v>8.0000000000000007E-5</v>
      </c>
      <c r="X277" s="52">
        <v>0</v>
      </c>
      <c r="Y277" s="52">
        <v>1.642498</v>
      </c>
      <c r="Z277" s="52">
        <v>0</v>
      </c>
      <c r="AA277" s="52"/>
      <c r="AB277" s="79">
        <v>277</v>
      </c>
      <c r="AC2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 s="85"/>
      <c r="AE277" s="51"/>
      <c r="AF277" s="51"/>
      <c r="AG277" s="51"/>
      <c r="AH277" s="51"/>
      <c r="AI277" s="51"/>
      <c r="AJ277" s="51"/>
      <c r="AK277" s="104" t="s">
        <v>3341</v>
      </c>
      <c r="AL277" s="104" t="s">
        <v>3341</v>
      </c>
      <c r="AM277" s="104" t="s">
        <v>3341</v>
      </c>
      <c r="AN277" s="104" t="s">
        <v>3341</v>
      </c>
      <c r="AO277" s="2"/>
      <c r="AP277" s="3"/>
      <c r="AQ277" s="3"/>
      <c r="AR277" s="3"/>
      <c r="AS277" s="3"/>
    </row>
    <row r="278" spans="1:45" ht="29" customHeight="1" x14ac:dyDescent="0.35">
      <c r="A278" s="14" t="s">
        <v>586</v>
      </c>
      <c r="C278" s="15" t="s">
        <v>3359</v>
      </c>
      <c r="D278" s="15"/>
      <c r="E278" s="80">
        <v>2.3881216128048348</v>
      </c>
      <c r="F278" s="78"/>
      <c r="G278" s="15"/>
      <c r="H278" s="15"/>
      <c r="I278" s="16"/>
      <c r="J278" s="66"/>
      <c r="K278" s="66"/>
      <c r="L278" s="16"/>
      <c r="M278" s="81"/>
      <c r="N278" s="82">
        <v>7922.4736328125</v>
      </c>
      <c r="O278" s="82">
        <v>9416.6474609375</v>
      </c>
      <c r="P278" s="77"/>
      <c r="Q278" s="83"/>
      <c r="R278" s="83"/>
      <c r="S278" s="51">
        <v>4</v>
      </c>
      <c r="T278" s="84"/>
      <c r="U278" s="84"/>
      <c r="V278" s="52">
        <v>12583.5</v>
      </c>
      <c r="W278" s="52">
        <v>8.3999999999999995E-5</v>
      </c>
      <c r="X278" s="52">
        <v>0</v>
      </c>
      <c r="Y278" s="52">
        <v>1.6671549999999999</v>
      </c>
      <c r="Z278" s="52">
        <v>0</v>
      </c>
      <c r="AA278" s="52"/>
      <c r="AB278" s="79">
        <v>278</v>
      </c>
      <c r="AC2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 s="85"/>
      <c r="AE278" s="51"/>
      <c r="AF278" s="51"/>
      <c r="AG278" s="51"/>
      <c r="AH278" s="51"/>
      <c r="AI278" s="51"/>
      <c r="AJ278" s="51"/>
      <c r="AK278" s="104" t="s">
        <v>3341</v>
      </c>
      <c r="AL278" s="104" t="s">
        <v>3341</v>
      </c>
      <c r="AM278" s="104" t="s">
        <v>3341</v>
      </c>
      <c r="AN278" s="104" t="s">
        <v>3341</v>
      </c>
      <c r="AO278" s="2"/>
      <c r="AP278" s="3"/>
      <c r="AQ278" s="3"/>
      <c r="AR278" s="3"/>
      <c r="AS278" s="3"/>
    </row>
    <row r="279" spans="1:45" ht="29" customHeight="1" x14ac:dyDescent="0.35">
      <c r="A279" s="14" t="s">
        <v>1530</v>
      </c>
      <c r="C279" s="15" t="s">
        <v>3360</v>
      </c>
      <c r="D279" s="15"/>
      <c r="E279" s="80">
        <v>2.1671247228467219</v>
      </c>
      <c r="F279" s="78"/>
      <c r="G279" s="15"/>
      <c r="H279" s="15"/>
      <c r="I279" s="16"/>
      <c r="J279" s="66"/>
      <c r="K279" s="66"/>
      <c r="L279" s="16"/>
      <c r="M279" s="81"/>
      <c r="N279" s="82">
        <v>1193.4456787109375</v>
      </c>
      <c r="O279" s="82">
        <v>3188.97119140625</v>
      </c>
      <c r="P279" s="77"/>
      <c r="Q279" s="83"/>
      <c r="R279" s="83"/>
      <c r="S279" s="51">
        <v>4</v>
      </c>
      <c r="T279" s="84"/>
      <c r="U279" s="84"/>
      <c r="V279" s="52">
        <v>15507.71789</v>
      </c>
      <c r="W279" s="52">
        <v>1.1900000000000001E-4</v>
      </c>
      <c r="X279" s="52">
        <v>0</v>
      </c>
      <c r="Y279" s="52">
        <v>1.321658</v>
      </c>
      <c r="Z279" s="52">
        <v>0</v>
      </c>
      <c r="AA279" s="52"/>
      <c r="AB279" s="79">
        <v>279</v>
      </c>
      <c r="AC2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 s="85"/>
      <c r="AE279" s="51"/>
      <c r="AF279" s="51"/>
      <c r="AG279" s="51"/>
      <c r="AH279" s="51"/>
      <c r="AI279" s="51"/>
      <c r="AJ279" s="51"/>
      <c r="AK279" s="51"/>
      <c r="AL279" s="51"/>
      <c r="AM279" s="51"/>
      <c r="AN279" s="51"/>
      <c r="AO279" s="2"/>
      <c r="AP279" s="3"/>
      <c r="AQ279" s="3"/>
      <c r="AR279" s="3"/>
      <c r="AS279" s="3"/>
    </row>
    <row r="280" spans="1:45" ht="29" customHeight="1" x14ac:dyDescent="0.35">
      <c r="A280" s="14" t="s">
        <v>461</v>
      </c>
      <c r="C280" s="15" t="s">
        <v>3359</v>
      </c>
      <c r="D280" s="15"/>
      <c r="E280" s="80">
        <v>2.3241976273726777</v>
      </c>
      <c r="F280" s="78"/>
      <c r="G280" s="15"/>
      <c r="H280" s="15"/>
      <c r="I280" s="16"/>
      <c r="J280" s="66"/>
      <c r="K280" s="66"/>
      <c r="L280" s="16"/>
      <c r="M280" s="81"/>
      <c r="N280" s="82">
        <v>4038.6025390625</v>
      </c>
      <c r="O280" s="82">
        <v>7635.10888671875</v>
      </c>
      <c r="P280" s="77"/>
      <c r="Q280" s="83"/>
      <c r="R280" s="83"/>
      <c r="S280" s="51">
        <v>4</v>
      </c>
      <c r="T280" s="84"/>
      <c r="U280" s="84"/>
      <c r="V280" s="52">
        <v>15821.223932000001</v>
      </c>
      <c r="W280" s="52">
        <v>8.5000000000000006E-5</v>
      </c>
      <c r="X280" s="52">
        <v>0</v>
      </c>
      <c r="Y280" s="52">
        <v>1.5672189999999999</v>
      </c>
      <c r="Z280" s="52">
        <v>0</v>
      </c>
      <c r="AA280" s="52"/>
      <c r="AB280" s="79">
        <v>280</v>
      </c>
      <c r="AC2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 s="85"/>
      <c r="AE280" s="51"/>
      <c r="AF280" s="51"/>
      <c r="AG280" s="51"/>
      <c r="AH280" s="51"/>
      <c r="AI280" s="51"/>
      <c r="AJ280" s="51"/>
      <c r="AK280" s="51"/>
      <c r="AL280" s="51"/>
      <c r="AM280" s="51"/>
      <c r="AN280" s="51"/>
      <c r="AO280" s="2"/>
      <c r="AP280" s="3"/>
      <c r="AQ280" s="3"/>
      <c r="AR280" s="3"/>
      <c r="AS280" s="3"/>
    </row>
    <row r="281" spans="1:45" ht="29" customHeight="1" x14ac:dyDescent="0.35">
      <c r="A281" s="14" t="s">
        <v>1247</v>
      </c>
      <c r="C281" s="15" t="s">
        <v>3359</v>
      </c>
      <c r="D281" s="15"/>
      <c r="E281" s="80">
        <v>2.2949982796802293</v>
      </c>
      <c r="F281" s="78"/>
      <c r="G281" s="15"/>
      <c r="H281" s="15"/>
      <c r="I281" s="16"/>
      <c r="J281" s="66"/>
      <c r="K281" s="66"/>
      <c r="L281" s="16"/>
      <c r="M281" s="81"/>
      <c r="N281" s="82">
        <v>3203.00537109375</v>
      </c>
      <c r="O281" s="82">
        <v>8540.4736328125</v>
      </c>
      <c r="P281" s="77"/>
      <c r="Q281" s="83"/>
      <c r="R281" s="83"/>
      <c r="S281" s="51">
        <v>4</v>
      </c>
      <c r="T281" s="84"/>
      <c r="U281" s="84"/>
      <c r="V281" s="52">
        <v>16231.237498</v>
      </c>
      <c r="W281" s="52">
        <v>1.07E-4</v>
      </c>
      <c r="X281" s="52">
        <v>0</v>
      </c>
      <c r="Y281" s="52">
        <v>1.5215700000000001</v>
      </c>
      <c r="Z281" s="52">
        <v>0</v>
      </c>
      <c r="AA281" s="52"/>
      <c r="AB281" s="79">
        <v>281</v>
      </c>
      <c r="AC2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 s="85"/>
      <c r="AE281" s="51"/>
      <c r="AF281" s="51"/>
      <c r="AG281" s="51"/>
      <c r="AH281" s="51"/>
      <c r="AI281" s="51"/>
      <c r="AJ281" s="51"/>
      <c r="AK281" s="51"/>
      <c r="AL281" s="51"/>
      <c r="AM281" s="51"/>
      <c r="AN281" s="51"/>
      <c r="AO281" s="2"/>
      <c r="AP281" s="3"/>
      <c r="AQ281" s="3"/>
      <c r="AR281" s="3"/>
      <c r="AS281" s="3"/>
    </row>
    <row r="282" spans="1:45" ht="29" customHeight="1" x14ac:dyDescent="0.35">
      <c r="A282" s="14" t="s">
        <v>1459</v>
      </c>
      <c r="C282" s="15" t="s">
        <v>3359</v>
      </c>
      <c r="D282" s="15"/>
      <c r="E282" s="80">
        <v>2.4001847576301736</v>
      </c>
      <c r="F282" s="78"/>
      <c r="G282" s="15"/>
      <c r="H282" s="15"/>
      <c r="I282" s="16"/>
      <c r="J282" s="66"/>
      <c r="K282" s="66"/>
      <c r="L282" s="16"/>
      <c r="M282" s="81"/>
      <c r="N282" s="82">
        <v>2974.153076171875</v>
      </c>
      <c r="O282" s="82">
        <v>2843.728759765625</v>
      </c>
      <c r="P282" s="77"/>
      <c r="Q282" s="83"/>
      <c r="R282" s="83"/>
      <c r="S282" s="51">
        <v>4</v>
      </c>
      <c r="T282" s="84"/>
      <c r="U282" s="84"/>
      <c r="V282" s="52">
        <v>16248.693429000001</v>
      </c>
      <c r="W282" s="52">
        <v>8.1000000000000004E-5</v>
      </c>
      <c r="X282" s="52">
        <v>0</v>
      </c>
      <c r="Y282" s="52">
        <v>1.6860139999999999</v>
      </c>
      <c r="Z282" s="52">
        <v>0</v>
      </c>
      <c r="AA282" s="52"/>
      <c r="AB282" s="79">
        <v>282</v>
      </c>
      <c r="AC2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 s="85"/>
      <c r="AE282" s="51"/>
      <c r="AF282" s="51"/>
      <c r="AG282" s="51"/>
      <c r="AH282" s="51"/>
      <c r="AI282" s="51"/>
      <c r="AJ282" s="51"/>
      <c r="AK282" s="104" t="s">
        <v>3341</v>
      </c>
      <c r="AL282" s="104" t="s">
        <v>3341</v>
      </c>
      <c r="AM282" s="104" t="s">
        <v>3341</v>
      </c>
      <c r="AN282" s="104" t="s">
        <v>3341</v>
      </c>
      <c r="AO282" s="2"/>
      <c r="AP282" s="3"/>
      <c r="AQ282" s="3"/>
      <c r="AR282" s="3"/>
      <c r="AS282" s="3"/>
    </row>
    <row r="283" spans="1:45" ht="29" customHeight="1" x14ac:dyDescent="0.35">
      <c r="A283" s="14" t="s">
        <v>1966</v>
      </c>
      <c r="C283" s="15" t="s">
        <v>3359</v>
      </c>
      <c r="D283" s="15"/>
      <c r="E283" s="80">
        <v>2.2234247291085509</v>
      </c>
      <c r="F283" s="78"/>
      <c r="G283" s="15"/>
      <c r="H283" s="15"/>
      <c r="I283" s="16"/>
      <c r="J283" s="66"/>
      <c r="K283" s="66"/>
      <c r="L283" s="16"/>
      <c r="M283" s="81"/>
      <c r="N283" s="82">
        <v>3234.97607421875</v>
      </c>
      <c r="O283" s="82">
        <v>739.34515380859375</v>
      </c>
      <c r="P283" s="77"/>
      <c r="Q283" s="83"/>
      <c r="R283" s="83"/>
      <c r="S283" s="51">
        <v>4</v>
      </c>
      <c r="T283" s="84"/>
      <c r="U283" s="84"/>
      <c r="V283" s="52">
        <v>16854.235649999999</v>
      </c>
      <c r="W283" s="52">
        <v>1.1E-4</v>
      </c>
      <c r="X283" s="52">
        <v>0</v>
      </c>
      <c r="Y283" s="52">
        <v>1.409675</v>
      </c>
      <c r="Z283" s="52">
        <v>0</v>
      </c>
      <c r="AA283" s="52"/>
      <c r="AB283" s="79">
        <v>283</v>
      </c>
      <c r="AC2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 s="85"/>
      <c r="AE283" s="51"/>
      <c r="AF283" s="51"/>
      <c r="AG283" s="51"/>
      <c r="AH283" s="51"/>
      <c r="AI283" s="51"/>
      <c r="AJ283" s="51"/>
      <c r="AK283" s="104" t="s">
        <v>3341</v>
      </c>
      <c r="AL283" s="104" t="s">
        <v>3341</v>
      </c>
      <c r="AM283" s="104" t="s">
        <v>3341</v>
      </c>
      <c r="AN283" s="104" t="s">
        <v>3341</v>
      </c>
      <c r="AO283" s="2"/>
      <c r="AP283" s="3"/>
      <c r="AQ283" s="3"/>
      <c r="AR283" s="3"/>
      <c r="AS283" s="3"/>
    </row>
    <row r="284" spans="1:45" ht="29" customHeight="1" x14ac:dyDescent="0.35">
      <c r="A284" s="14" t="s">
        <v>1516</v>
      </c>
      <c r="C284" s="15" t="s">
        <v>3359</v>
      </c>
      <c r="D284" s="15"/>
      <c r="E284" s="80">
        <v>2.2770759479096601</v>
      </c>
      <c r="F284" s="78"/>
      <c r="G284" s="15"/>
      <c r="H284" s="15"/>
      <c r="I284" s="16"/>
      <c r="J284" s="66"/>
      <c r="K284" s="66"/>
      <c r="L284" s="16"/>
      <c r="M284" s="81"/>
      <c r="N284" s="82">
        <v>2135.738525390625</v>
      </c>
      <c r="O284" s="82">
        <v>3692.589111328125</v>
      </c>
      <c r="P284" s="77"/>
      <c r="Q284" s="83"/>
      <c r="R284" s="83"/>
      <c r="S284" s="51">
        <v>4</v>
      </c>
      <c r="T284" s="84"/>
      <c r="U284" s="84"/>
      <c r="V284" s="52">
        <v>17803.32735</v>
      </c>
      <c r="W284" s="52">
        <v>1.01E-4</v>
      </c>
      <c r="X284" s="52">
        <v>0</v>
      </c>
      <c r="Y284" s="52">
        <v>1.4935510000000001</v>
      </c>
      <c r="Z284" s="52">
        <v>0</v>
      </c>
      <c r="AA284" s="52"/>
      <c r="AB284" s="79">
        <v>284</v>
      </c>
      <c r="AC2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 s="85"/>
      <c r="AE284" s="51"/>
      <c r="AF284" s="51"/>
      <c r="AG284" s="51"/>
      <c r="AH284" s="51"/>
      <c r="AI284" s="51"/>
      <c r="AJ284" s="51"/>
      <c r="AK284" s="51"/>
      <c r="AL284" s="51"/>
      <c r="AM284" s="51"/>
      <c r="AN284" s="51"/>
      <c r="AO284" s="2"/>
      <c r="AP284" s="3"/>
      <c r="AQ284" s="3"/>
      <c r="AR284" s="3"/>
      <c r="AS284" s="3"/>
    </row>
    <row r="285" spans="1:45" ht="29" customHeight="1" x14ac:dyDescent="0.35">
      <c r="A285" s="14" t="s">
        <v>818</v>
      </c>
      <c r="C285" s="15" t="s">
        <v>3359</v>
      </c>
      <c r="D285" s="15"/>
      <c r="E285" s="80">
        <v>2.2951345249661825</v>
      </c>
      <c r="F285" s="78"/>
      <c r="G285" s="15"/>
      <c r="H285" s="15"/>
      <c r="I285" s="16"/>
      <c r="J285" s="66"/>
      <c r="K285" s="66"/>
      <c r="L285" s="16"/>
      <c r="M285" s="81"/>
      <c r="N285" s="82">
        <v>942.5516357421875</v>
      </c>
      <c r="O285" s="82">
        <v>3705.8779296875</v>
      </c>
      <c r="P285" s="77"/>
      <c r="Q285" s="83"/>
      <c r="R285" s="83"/>
      <c r="S285" s="51">
        <v>4</v>
      </c>
      <c r="T285" s="84"/>
      <c r="U285" s="84"/>
      <c r="V285" s="52">
        <v>19146.538722000001</v>
      </c>
      <c r="W285" s="52">
        <v>1.07E-4</v>
      </c>
      <c r="X285" s="52">
        <v>0</v>
      </c>
      <c r="Y285" s="52">
        <v>1.5217830000000001</v>
      </c>
      <c r="Z285" s="52">
        <v>0</v>
      </c>
      <c r="AA285" s="52"/>
      <c r="AB285" s="79">
        <v>285</v>
      </c>
      <c r="AC2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 s="85"/>
      <c r="AE285" s="51"/>
      <c r="AF285" s="51"/>
      <c r="AG285" s="51"/>
      <c r="AH285" s="51"/>
      <c r="AI285" s="51"/>
      <c r="AJ285" s="51"/>
      <c r="AK285" s="104" t="s">
        <v>3341</v>
      </c>
      <c r="AL285" s="104" t="s">
        <v>3341</v>
      </c>
      <c r="AM285" s="104" t="s">
        <v>3341</v>
      </c>
      <c r="AN285" s="104" t="s">
        <v>3341</v>
      </c>
      <c r="AO285" s="2"/>
      <c r="AP285" s="3"/>
      <c r="AQ285" s="3"/>
      <c r="AR285" s="3"/>
      <c r="AS285" s="3"/>
    </row>
    <row r="286" spans="1:45" ht="29" customHeight="1" x14ac:dyDescent="0.35">
      <c r="A286" s="14" t="s">
        <v>352</v>
      </c>
      <c r="C286" s="15" t="s">
        <v>3359</v>
      </c>
      <c r="D286" s="15"/>
      <c r="E286" s="80">
        <v>2.5233888750859315</v>
      </c>
      <c r="F286" s="78"/>
      <c r="G286" s="15"/>
      <c r="H286" s="15"/>
      <c r="I286" s="16"/>
      <c r="J286" s="66"/>
      <c r="K286" s="66"/>
      <c r="L286" s="16"/>
      <c r="M286" s="81"/>
      <c r="N286" s="82">
        <v>2440.390380859375</v>
      </c>
      <c r="O286" s="82">
        <v>4111.7373046875</v>
      </c>
      <c r="P286" s="77"/>
      <c r="Q286" s="83"/>
      <c r="R286" s="83"/>
      <c r="S286" s="51">
        <v>4</v>
      </c>
      <c r="T286" s="84"/>
      <c r="U286" s="84"/>
      <c r="V286" s="52">
        <v>20381</v>
      </c>
      <c r="W286" s="52">
        <v>7.7000000000000001E-5</v>
      </c>
      <c r="X286" s="52">
        <v>0</v>
      </c>
      <c r="Y286" s="52">
        <v>1.8786259999999999</v>
      </c>
      <c r="Z286" s="52">
        <v>0</v>
      </c>
      <c r="AA286" s="52"/>
      <c r="AB286" s="79">
        <v>286</v>
      </c>
      <c r="AC2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 s="85"/>
      <c r="AE286" s="51"/>
      <c r="AF286" s="51"/>
      <c r="AG286" s="51"/>
      <c r="AH286" s="51"/>
      <c r="AI286" s="51"/>
      <c r="AJ286" s="51"/>
      <c r="AK286" s="104" t="s">
        <v>3341</v>
      </c>
      <c r="AL286" s="104" t="s">
        <v>3341</v>
      </c>
      <c r="AM286" s="104" t="s">
        <v>3341</v>
      </c>
      <c r="AN286" s="104" t="s">
        <v>3341</v>
      </c>
      <c r="AO286" s="2"/>
      <c r="AP286" s="3"/>
      <c r="AQ286" s="3"/>
      <c r="AR286" s="3"/>
      <c r="AS286" s="3"/>
    </row>
    <row r="287" spans="1:45" ht="29" customHeight="1" x14ac:dyDescent="0.35">
      <c r="A287" s="14" t="s">
        <v>1468</v>
      </c>
      <c r="C287" s="15" t="s">
        <v>3359</v>
      </c>
      <c r="D287" s="15"/>
      <c r="E287" s="80">
        <v>2.2565291353491039</v>
      </c>
      <c r="F287" s="78"/>
      <c r="G287" s="15"/>
      <c r="H287" s="15"/>
      <c r="I287" s="16"/>
      <c r="J287" s="66"/>
      <c r="K287" s="66"/>
      <c r="L287" s="16"/>
      <c r="M287" s="81"/>
      <c r="N287" s="82">
        <v>5038.6572265625</v>
      </c>
      <c r="O287" s="82">
        <v>8971.0322265625</v>
      </c>
      <c r="P287" s="77"/>
      <c r="Q287" s="83"/>
      <c r="R287" s="83"/>
      <c r="S287" s="51">
        <v>4</v>
      </c>
      <c r="T287" s="84"/>
      <c r="U287" s="84"/>
      <c r="V287" s="52">
        <v>21628.103327000001</v>
      </c>
      <c r="W287" s="52">
        <v>1.27E-4</v>
      </c>
      <c r="X287" s="52">
        <v>0</v>
      </c>
      <c r="Y287" s="52">
        <v>1.4614290000000001</v>
      </c>
      <c r="Z287" s="52">
        <v>0</v>
      </c>
      <c r="AA287" s="52"/>
      <c r="AB287" s="79">
        <v>287</v>
      </c>
      <c r="AC2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 s="85"/>
      <c r="AE287" s="51"/>
      <c r="AF287" s="51"/>
      <c r="AG287" s="51"/>
      <c r="AH287" s="51"/>
      <c r="AI287" s="51"/>
      <c r="AJ287" s="51"/>
      <c r="AK287" s="51"/>
      <c r="AL287" s="51"/>
      <c r="AM287" s="51"/>
      <c r="AN287" s="51"/>
      <c r="AO287" s="2"/>
      <c r="AP287" s="3"/>
      <c r="AQ287" s="3"/>
      <c r="AR287" s="3"/>
      <c r="AS287" s="3"/>
    </row>
    <row r="288" spans="1:45" ht="29" customHeight="1" x14ac:dyDescent="0.35">
      <c r="A288" s="14" t="s">
        <v>1465</v>
      </c>
      <c r="C288" s="15" t="s">
        <v>3359</v>
      </c>
      <c r="D288" s="15"/>
      <c r="E288" s="80">
        <v>2.35793784494768</v>
      </c>
      <c r="F288" s="78"/>
      <c r="G288" s="15"/>
      <c r="H288" s="15"/>
      <c r="I288" s="16"/>
      <c r="J288" s="66"/>
      <c r="K288" s="66"/>
      <c r="L288" s="16"/>
      <c r="M288" s="81"/>
      <c r="N288" s="82">
        <v>2926.578857421875</v>
      </c>
      <c r="O288" s="82">
        <v>2657.5537109375</v>
      </c>
      <c r="P288" s="77"/>
      <c r="Q288" s="83"/>
      <c r="R288" s="83"/>
      <c r="S288" s="51">
        <v>4</v>
      </c>
      <c r="T288" s="84"/>
      <c r="U288" s="84"/>
      <c r="V288" s="52">
        <v>22251.136073999998</v>
      </c>
      <c r="W288" s="52">
        <v>9.0000000000000006E-5</v>
      </c>
      <c r="X288" s="52">
        <v>0</v>
      </c>
      <c r="Y288" s="52">
        <v>1.6199669999999999</v>
      </c>
      <c r="Z288" s="52">
        <v>0</v>
      </c>
      <c r="AA288" s="52"/>
      <c r="AB288" s="79">
        <v>288</v>
      </c>
      <c r="AC2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 s="85"/>
      <c r="AE288" s="51"/>
      <c r="AF288" s="51"/>
      <c r="AG288" s="51"/>
      <c r="AH288" s="51"/>
      <c r="AI288" s="51"/>
      <c r="AJ288" s="51"/>
      <c r="AK288" s="51"/>
      <c r="AL288" s="51"/>
      <c r="AM288" s="51"/>
      <c r="AN288" s="51"/>
      <c r="AO288" s="2"/>
      <c r="AP288" s="3"/>
      <c r="AQ288" s="3"/>
      <c r="AR288" s="3"/>
      <c r="AS288" s="3"/>
    </row>
    <row r="289" spans="1:45" ht="29" customHeight="1" x14ac:dyDescent="0.35">
      <c r="A289" s="14" t="s">
        <v>1490</v>
      </c>
      <c r="C289" s="15" t="s">
        <v>3360</v>
      </c>
      <c r="D289" s="15"/>
      <c r="E289" s="80">
        <v>2.195780368693816</v>
      </c>
      <c r="F289" s="78"/>
      <c r="G289" s="15"/>
      <c r="H289" s="15"/>
      <c r="I289" s="16"/>
      <c r="J289" s="66"/>
      <c r="K289" s="66"/>
      <c r="L289" s="16"/>
      <c r="M289" s="81"/>
      <c r="N289" s="82">
        <v>346.77493286132813</v>
      </c>
      <c r="O289" s="82">
        <v>8328.1943359375</v>
      </c>
      <c r="P289" s="77"/>
      <c r="Q289" s="83"/>
      <c r="R289" s="83"/>
      <c r="S289" s="51">
        <v>4</v>
      </c>
      <c r="T289" s="84"/>
      <c r="U289" s="84"/>
      <c r="V289" s="52">
        <v>22760.766532000001</v>
      </c>
      <c r="W289" s="52">
        <v>1.35E-4</v>
      </c>
      <c r="X289" s="52">
        <v>0</v>
      </c>
      <c r="Y289" s="52">
        <v>1.366457</v>
      </c>
      <c r="Z289" s="52">
        <v>0</v>
      </c>
      <c r="AA289" s="52"/>
      <c r="AB289" s="79">
        <v>289</v>
      </c>
      <c r="AC2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 s="85"/>
      <c r="AE289" s="51"/>
      <c r="AF289" s="51"/>
      <c r="AG289" s="51"/>
      <c r="AH289" s="51"/>
      <c r="AI289" s="51"/>
      <c r="AJ289" s="51"/>
      <c r="AK289" s="104" t="s">
        <v>3341</v>
      </c>
      <c r="AL289" s="104" t="s">
        <v>3341</v>
      </c>
      <c r="AM289" s="104" t="s">
        <v>3341</v>
      </c>
      <c r="AN289" s="104" t="s">
        <v>3341</v>
      </c>
      <c r="AO289" s="2"/>
      <c r="AP289" s="3"/>
      <c r="AQ289" s="3"/>
      <c r="AR289" s="3"/>
      <c r="AS289" s="3"/>
    </row>
    <row r="290" spans="1:45" ht="29" customHeight="1" x14ac:dyDescent="0.35">
      <c r="A290" s="14" t="s">
        <v>699</v>
      </c>
      <c r="C290" s="15" t="s">
        <v>3359</v>
      </c>
      <c r="D290" s="15"/>
      <c r="E290" s="80">
        <v>2.2631808476900916</v>
      </c>
      <c r="F290" s="78"/>
      <c r="G290" s="15"/>
      <c r="H290" s="15"/>
      <c r="I290" s="16"/>
      <c r="J290" s="66"/>
      <c r="K290" s="66"/>
      <c r="L290" s="16"/>
      <c r="M290" s="81"/>
      <c r="N290" s="82">
        <v>3290.169189453125</v>
      </c>
      <c r="O290" s="82">
        <v>6330.43505859375</v>
      </c>
      <c r="P290" s="77"/>
      <c r="Q290" s="83"/>
      <c r="R290" s="83"/>
      <c r="S290" s="51">
        <v>4</v>
      </c>
      <c r="T290" s="84"/>
      <c r="U290" s="84"/>
      <c r="V290" s="52">
        <v>23551.128401000002</v>
      </c>
      <c r="W290" s="52">
        <v>1.17E-4</v>
      </c>
      <c r="X290" s="52">
        <v>0</v>
      </c>
      <c r="Y290" s="52">
        <v>1.4718279999999999</v>
      </c>
      <c r="Z290" s="52">
        <v>0</v>
      </c>
      <c r="AA290" s="52"/>
      <c r="AB290" s="79">
        <v>290</v>
      </c>
      <c r="AC2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 s="85"/>
      <c r="AE290" s="51"/>
      <c r="AF290" s="51"/>
      <c r="AG290" s="51"/>
      <c r="AH290" s="51"/>
      <c r="AI290" s="51"/>
      <c r="AJ290" s="51"/>
      <c r="AK290" s="51"/>
      <c r="AL290" s="51"/>
      <c r="AM290" s="51"/>
      <c r="AN290" s="51"/>
      <c r="AO290" s="2"/>
      <c r="AP290" s="3"/>
      <c r="AQ290" s="3"/>
      <c r="AR290" s="3"/>
      <c r="AS290" s="3"/>
    </row>
    <row r="291" spans="1:45" ht="29" customHeight="1" x14ac:dyDescent="0.35">
      <c r="A291" s="14" t="s">
        <v>1682</v>
      </c>
      <c r="C291" s="15" t="s">
        <v>3359</v>
      </c>
      <c r="D291" s="15"/>
      <c r="E291" s="80">
        <v>2.249223061846001</v>
      </c>
      <c r="F291" s="78"/>
      <c r="G291" s="15"/>
      <c r="H291" s="15"/>
      <c r="I291" s="16"/>
      <c r="J291" s="66"/>
      <c r="K291" s="66"/>
      <c r="L291" s="16"/>
      <c r="M291" s="81"/>
      <c r="N291" s="82">
        <v>517.29962158203125</v>
      </c>
      <c r="O291" s="82">
        <v>3672.9951171875</v>
      </c>
      <c r="P291" s="77"/>
      <c r="Q291" s="83"/>
      <c r="R291" s="83"/>
      <c r="S291" s="51">
        <v>4</v>
      </c>
      <c r="T291" s="84"/>
      <c r="U291" s="84"/>
      <c r="V291" s="52">
        <v>25744.311097000002</v>
      </c>
      <c r="W291" s="52">
        <v>1.2899999999999999E-4</v>
      </c>
      <c r="X291" s="52">
        <v>0</v>
      </c>
      <c r="Y291" s="52">
        <v>1.450007</v>
      </c>
      <c r="Z291" s="52">
        <v>0</v>
      </c>
      <c r="AA291" s="52"/>
      <c r="AB291" s="79">
        <v>291</v>
      </c>
      <c r="AC2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 s="85"/>
      <c r="AE291" s="51"/>
      <c r="AF291" s="51"/>
      <c r="AG291" s="51"/>
      <c r="AH291" s="51"/>
      <c r="AI291" s="51"/>
      <c r="AJ291" s="51"/>
      <c r="AK291" s="104" t="s">
        <v>3341</v>
      </c>
      <c r="AL291" s="104" t="s">
        <v>3341</v>
      </c>
      <c r="AM291" s="104" t="s">
        <v>3341</v>
      </c>
      <c r="AN291" s="104" t="s">
        <v>3341</v>
      </c>
      <c r="AO291" s="2"/>
      <c r="AP291" s="3"/>
      <c r="AQ291" s="3"/>
      <c r="AR291" s="3"/>
      <c r="AS291" s="3"/>
    </row>
    <row r="292" spans="1:45" ht="29" customHeight="1" x14ac:dyDescent="0.35">
      <c r="A292" s="14" t="s">
        <v>546</v>
      </c>
      <c r="C292" s="15" t="s">
        <v>3359</v>
      </c>
      <c r="D292" s="15"/>
      <c r="E292" s="80">
        <v>2.2274621950472295</v>
      </c>
      <c r="F292" s="78"/>
      <c r="G292" s="15"/>
      <c r="H292" s="15"/>
      <c r="I292" s="16"/>
      <c r="J292" s="66"/>
      <c r="K292" s="66"/>
      <c r="L292" s="16"/>
      <c r="M292" s="81"/>
      <c r="N292" s="82">
        <v>841.62554931640625</v>
      </c>
      <c r="O292" s="82">
        <v>2720.980224609375</v>
      </c>
      <c r="P292" s="77"/>
      <c r="Q292" s="83"/>
      <c r="R292" s="83"/>
      <c r="S292" s="51">
        <v>4</v>
      </c>
      <c r="T292" s="84"/>
      <c r="U292" s="84"/>
      <c r="V292" s="52">
        <v>27538.223504000001</v>
      </c>
      <c r="W292" s="52">
        <v>1.17E-4</v>
      </c>
      <c r="X292" s="52">
        <v>0</v>
      </c>
      <c r="Y292" s="52">
        <v>1.4159870000000001</v>
      </c>
      <c r="Z292" s="52">
        <v>0</v>
      </c>
      <c r="AA292" s="52"/>
      <c r="AB292" s="79">
        <v>292</v>
      </c>
      <c r="AC2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 s="85"/>
      <c r="AE292" s="51"/>
      <c r="AF292" s="51"/>
      <c r="AG292" s="51"/>
      <c r="AH292" s="51"/>
      <c r="AI292" s="51"/>
      <c r="AJ292" s="51"/>
      <c r="AK292" s="51"/>
      <c r="AL292" s="51"/>
      <c r="AM292" s="51"/>
      <c r="AN292" s="51"/>
      <c r="AO292" s="2"/>
      <c r="AP292" s="3"/>
      <c r="AQ292" s="3"/>
      <c r="AR292" s="3"/>
      <c r="AS292" s="3"/>
    </row>
    <row r="293" spans="1:45" ht="29" customHeight="1" x14ac:dyDescent="0.35">
      <c r="A293" s="14" t="s">
        <v>1390</v>
      </c>
      <c r="C293" s="15" t="s">
        <v>3359</v>
      </c>
      <c r="D293" s="15"/>
      <c r="E293" s="80">
        <v>2.4598992114808285</v>
      </c>
      <c r="F293" s="78"/>
      <c r="G293" s="15"/>
      <c r="H293" s="15"/>
      <c r="I293" s="16"/>
      <c r="J293" s="66"/>
      <c r="K293" s="66"/>
      <c r="L293" s="16"/>
      <c r="M293" s="81"/>
      <c r="N293" s="82">
        <v>5065.55615234375</v>
      </c>
      <c r="O293" s="82">
        <v>4747.97265625</v>
      </c>
      <c r="P293" s="77"/>
      <c r="Q293" s="83"/>
      <c r="R293" s="83"/>
      <c r="S293" s="51">
        <v>4</v>
      </c>
      <c r="T293" s="84"/>
      <c r="U293" s="84"/>
      <c r="V293" s="52">
        <v>43481</v>
      </c>
      <c r="W293" s="52">
        <v>7.6000000000000004E-5</v>
      </c>
      <c r="X293" s="52">
        <v>0</v>
      </c>
      <c r="Y293" s="52">
        <v>1.779369</v>
      </c>
      <c r="Z293" s="52">
        <v>0</v>
      </c>
      <c r="AA293" s="52"/>
      <c r="AB293" s="79">
        <v>293</v>
      </c>
      <c r="AC2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 s="85"/>
      <c r="AE293" s="51"/>
      <c r="AF293" s="51"/>
      <c r="AG293" s="51"/>
      <c r="AH293" s="51"/>
      <c r="AI293" s="51"/>
      <c r="AJ293" s="51"/>
      <c r="AK293" s="104" t="s">
        <v>3341</v>
      </c>
      <c r="AL293" s="104" t="s">
        <v>3341</v>
      </c>
      <c r="AM293" s="104" t="s">
        <v>3341</v>
      </c>
      <c r="AN293" s="104" t="s">
        <v>3341</v>
      </c>
      <c r="AO293" s="2"/>
      <c r="AP293" s="3"/>
      <c r="AQ293" s="3"/>
      <c r="AR293" s="3"/>
      <c r="AS293" s="3"/>
    </row>
    <row r="294" spans="1:45" ht="29" customHeight="1" x14ac:dyDescent="0.35">
      <c r="A294" s="14" t="s">
        <v>3005</v>
      </c>
      <c r="C294" s="15" t="s">
        <v>3360</v>
      </c>
      <c r="D294" s="15"/>
      <c r="E294" s="80">
        <v>1.6599801102755272</v>
      </c>
      <c r="F294" s="78"/>
      <c r="G294" s="15"/>
      <c r="H294" s="15"/>
      <c r="I294" s="16"/>
      <c r="J294" s="66"/>
      <c r="K294" s="66"/>
      <c r="L294" s="16"/>
      <c r="M294" s="81"/>
      <c r="N294" s="82">
        <v>4820.15869140625</v>
      </c>
      <c r="O294" s="82">
        <v>7248.0634765625</v>
      </c>
      <c r="P294" s="77"/>
      <c r="Q294" s="83"/>
      <c r="R294" s="83"/>
      <c r="S294" s="51">
        <v>3</v>
      </c>
      <c r="T294" s="84"/>
      <c r="U294" s="84"/>
      <c r="V294" s="52">
        <v>0</v>
      </c>
      <c r="W294" s="52">
        <v>1.4925000000000001E-2</v>
      </c>
      <c r="X294" s="52">
        <v>1.9609999999999999E-2</v>
      </c>
      <c r="Y294" s="52">
        <v>0.52881</v>
      </c>
      <c r="Z294" s="52">
        <v>1</v>
      </c>
      <c r="AA294" s="52"/>
      <c r="AB294" s="79">
        <v>294</v>
      </c>
      <c r="AC2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 s="85"/>
      <c r="AE294" s="51"/>
      <c r="AF294" s="51"/>
      <c r="AG294" s="51"/>
      <c r="AH294" s="51"/>
      <c r="AI294" s="51"/>
      <c r="AJ294" s="51"/>
      <c r="AK294" s="51"/>
      <c r="AL294" s="51"/>
      <c r="AM294" s="51"/>
      <c r="AN294" s="51"/>
      <c r="AO294" s="2"/>
      <c r="AP294" s="3"/>
      <c r="AQ294" s="3"/>
      <c r="AR294" s="3"/>
      <c r="AS294" s="3"/>
    </row>
    <row r="295" spans="1:45" ht="29" customHeight="1" x14ac:dyDescent="0.35">
      <c r="A295" s="14" t="s">
        <v>3006</v>
      </c>
      <c r="C295" s="15" t="s">
        <v>3360</v>
      </c>
      <c r="D295" s="15"/>
      <c r="E295" s="80">
        <v>1.6599801102755272</v>
      </c>
      <c r="F295" s="78"/>
      <c r="G295" s="15"/>
      <c r="H295" s="15"/>
      <c r="I295" s="16"/>
      <c r="J295" s="66"/>
      <c r="K295" s="66"/>
      <c r="L295" s="16"/>
      <c r="M295" s="81"/>
      <c r="N295" s="82">
        <v>4867.671875</v>
      </c>
      <c r="O295" s="82">
        <v>7012.6220703125</v>
      </c>
      <c r="P295" s="77"/>
      <c r="Q295" s="83"/>
      <c r="R295" s="83"/>
      <c r="S295" s="51">
        <v>3</v>
      </c>
      <c r="T295" s="84"/>
      <c r="U295" s="84"/>
      <c r="V295" s="52">
        <v>0</v>
      </c>
      <c r="W295" s="52">
        <v>1.4925000000000001E-2</v>
      </c>
      <c r="X295" s="52">
        <v>1.9609999999999999E-2</v>
      </c>
      <c r="Y295" s="52">
        <v>0.52881</v>
      </c>
      <c r="Z295" s="52">
        <v>1</v>
      </c>
      <c r="AA295" s="52"/>
      <c r="AB295" s="79">
        <v>295</v>
      </c>
      <c r="AC2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 s="85"/>
      <c r="AE295" s="51"/>
      <c r="AF295" s="51"/>
      <c r="AG295" s="51"/>
      <c r="AH295" s="51"/>
      <c r="AI295" s="51"/>
      <c r="AJ295" s="51"/>
      <c r="AK295" s="51"/>
      <c r="AL295" s="51"/>
      <c r="AM295" s="51"/>
      <c r="AN295" s="51"/>
      <c r="AO295" s="2"/>
      <c r="AP295" s="3"/>
      <c r="AQ295" s="3"/>
      <c r="AR295" s="3"/>
      <c r="AS295" s="3"/>
    </row>
    <row r="296" spans="1:45" ht="29" customHeight="1" x14ac:dyDescent="0.35">
      <c r="A296" s="14" t="s">
        <v>515</v>
      </c>
      <c r="C296" s="15" t="s">
        <v>3360</v>
      </c>
      <c r="D296" s="15"/>
      <c r="E296" s="80">
        <v>2.1489177471688787</v>
      </c>
      <c r="F296" s="78"/>
      <c r="G296" s="15"/>
      <c r="H296" s="15"/>
      <c r="I296" s="16"/>
      <c r="J296" s="66"/>
      <c r="K296" s="66"/>
      <c r="L296" s="16"/>
      <c r="M296" s="81"/>
      <c r="N296" s="82">
        <v>6377.28515625</v>
      </c>
      <c r="O296" s="82">
        <v>9292.99609375</v>
      </c>
      <c r="P296" s="77"/>
      <c r="Q296" s="83"/>
      <c r="R296" s="83"/>
      <c r="S296" s="51">
        <v>3</v>
      </c>
      <c r="T296" s="84"/>
      <c r="U296" s="84"/>
      <c r="V296" s="52">
        <v>0.5</v>
      </c>
      <c r="W296" s="52">
        <v>0.01</v>
      </c>
      <c r="X296" s="52">
        <v>0</v>
      </c>
      <c r="Y296" s="52">
        <v>1.293194</v>
      </c>
      <c r="Z296" s="52">
        <v>0.66666666666666663</v>
      </c>
      <c r="AA296" s="52"/>
      <c r="AB296" s="79">
        <v>296</v>
      </c>
      <c r="AC2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 s="85"/>
      <c r="AE296" s="51"/>
      <c r="AF296" s="51"/>
      <c r="AG296" s="51"/>
      <c r="AH296" s="51"/>
      <c r="AI296" s="51"/>
      <c r="AJ296" s="51"/>
      <c r="AK296" s="104" t="s">
        <v>3341</v>
      </c>
      <c r="AL296" s="104" t="s">
        <v>3341</v>
      </c>
      <c r="AM296" s="104" t="s">
        <v>3341</v>
      </c>
      <c r="AN296" s="104" t="s">
        <v>3341</v>
      </c>
      <c r="AO296" s="2"/>
      <c r="AP296" s="3"/>
      <c r="AQ296" s="3"/>
      <c r="AR296" s="3"/>
      <c r="AS296" s="3"/>
    </row>
    <row r="297" spans="1:45" ht="29" customHeight="1" x14ac:dyDescent="0.35">
      <c r="A297" s="14" t="s">
        <v>1424</v>
      </c>
      <c r="C297" s="15" t="s">
        <v>3359</v>
      </c>
      <c r="D297" s="15"/>
      <c r="E297" s="80">
        <v>2.2600561612023791</v>
      </c>
      <c r="F297" s="78"/>
      <c r="G297" s="15"/>
      <c r="H297" s="15"/>
      <c r="I297" s="16"/>
      <c r="J297" s="66"/>
      <c r="K297" s="66"/>
      <c r="L297" s="16"/>
      <c r="M297" s="81"/>
      <c r="N297" s="82">
        <v>9540.1865234375</v>
      </c>
      <c r="O297" s="82">
        <v>6749.9052734375</v>
      </c>
      <c r="P297" s="77"/>
      <c r="Q297" s="83"/>
      <c r="R297" s="83"/>
      <c r="S297" s="51">
        <v>3</v>
      </c>
      <c r="T297" s="84"/>
      <c r="U297" s="84"/>
      <c r="V297" s="52">
        <v>2</v>
      </c>
      <c r="W297" s="52">
        <v>0.33333299999999999</v>
      </c>
      <c r="X297" s="52">
        <v>0</v>
      </c>
      <c r="Y297" s="52">
        <v>1.4669430000000001</v>
      </c>
      <c r="Z297" s="52">
        <v>0.33333333333333331</v>
      </c>
      <c r="AA297" s="52"/>
      <c r="AB297" s="79">
        <v>297</v>
      </c>
      <c r="AC2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 s="85"/>
      <c r="AE297" s="51"/>
      <c r="AF297" s="51"/>
      <c r="AG297" s="51"/>
      <c r="AH297" s="51"/>
      <c r="AI297" s="51"/>
      <c r="AJ297" s="51"/>
      <c r="AK297" s="104" t="s">
        <v>3341</v>
      </c>
      <c r="AL297" s="104" t="s">
        <v>3341</v>
      </c>
      <c r="AM297" s="104" t="s">
        <v>3341</v>
      </c>
      <c r="AN297" s="104" t="s">
        <v>3341</v>
      </c>
      <c r="AO297" s="2"/>
      <c r="AP297" s="3"/>
      <c r="AQ297" s="3"/>
      <c r="AR297" s="3"/>
      <c r="AS297" s="3"/>
    </row>
    <row r="298" spans="1:45" ht="29" customHeight="1" x14ac:dyDescent="0.35">
      <c r="A298" s="14" t="s">
        <v>216</v>
      </c>
      <c r="C298" s="15" t="s">
        <v>3359</v>
      </c>
      <c r="D298" s="15"/>
      <c r="E298" s="80">
        <v>2.549162261503418</v>
      </c>
      <c r="F298" s="78"/>
      <c r="G298" s="15"/>
      <c r="H298" s="15"/>
      <c r="I298" s="16"/>
      <c r="J298" s="66"/>
      <c r="K298" s="66"/>
      <c r="L298" s="16"/>
      <c r="M298" s="81"/>
      <c r="N298" s="82">
        <v>6154.55859375</v>
      </c>
      <c r="O298" s="82">
        <v>4500.6396484375</v>
      </c>
      <c r="P298" s="77"/>
      <c r="Q298" s="83"/>
      <c r="R298" s="83"/>
      <c r="S298" s="51">
        <v>3</v>
      </c>
      <c r="T298" s="84"/>
      <c r="U298" s="84"/>
      <c r="V298" s="52">
        <v>3</v>
      </c>
      <c r="W298" s="52">
        <v>0.33333299999999999</v>
      </c>
      <c r="X298" s="52">
        <v>0</v>
      </c>
      <c r="Y298" s="52">
        <v>1.918919</v>
      </c>
      <c r="Z298" s="52">
        <v>0</v>
      </c>
      <c r="AA298" s="52"/>
      <c r="AB298" s="79">
        <v>298</v>
      </c>
      <c r="AC2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 s="85"/>
      <c r="AE298" s="51"/>
      <c r="AF298" s="51"/>
      <c r="AG298" s="51"/>
      <c r="AH298" s="51"/>
      <c r="AI298" s="51"/>
      <c r="AJ298" s="51"/>
      <c r="AK298" s="104" t="s">
        <v>3341</v>
      </c>
      <c r="AL298" s="104" t="s">
        <v>3341</v>
      </c>
      <c r="AM298" s="104" t="s">
        <v>3341</v>
      </c>
      <c r="AN298" s="104" t="s">
        <v>3341</v>
      </c>
      <c r="AO298" s="2"/>
      <c r="AP298" s="3"/>
      <c r="AQ298" s="3"/>
      <c r="AR298" s="3"/>
      <c r="AS298" s="3"/>
    </row>
    <row r="299" spans="1:45" ht="29" customHeight="1" x14ac:dyDescent="0.35">
      <c r="A299" s="14" t="s">
        <v>308</v>
      </c>
      <c r="C299" s="15" t="s">
        <v>3359</v>
      </c>
      <c r="D299" s="15"/>
      <c r="E299" s="80">
        <v>2.549162261503418</v>
      </c>
      <c r="F299" s="78"/>
      <c r="G299" s="15"/>
      <c r="H299" s="15"/>
      <c r="I299" s="16"/>
      <c r="J299" s="66"/>
      <c r="K299" s="66"/>
      <c r="L299" s="16"/>
      <c r="M299" s="81"/>
      <c r="N299" s="82">
        <v>6133.931640625</v>
      </c>
      <c r="O299" s="82">
        <v>3997.440673828125</v>
      </c>
      <c r="P299" s="77"/>
      <c r="Q299" s="83"/>
      <c r="R299" s="83"/>
      <c r="S299" s="51">
        <v>3</v>
      </c>
      <c r="T299" s="84"/>
      <c r="U299" s="84"/>
      <c r="V299" s="52">
        <v>3</v>
      </c>
      <c r="W299" s="52">
        <v>0.33333299999999999</v>
      </c>
      <c r="X299" s="52">
        <v>0</v>
      </c>
      <c r="Y299" s="52">
        <v>1.918919</v>
      </c>
      <c r="Z299" s="52">
        <v>0</v>
      </c>
      <c r="AA299" s="52"/>
      <c r="AB299" s="79">
        <v>299</v>
      </c>
      <c r="AC2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 s="85"/>
      <c r="AE299" s="51"/>
      <c r="AF299" s="51"/>
      <c r="AG299" s="51"/>
      <c r="AH299" s="51"/>
      <c r="AI299" s="51"/>
      <c r="AJ299" s="51"/>
      <c r="AK299" s="51"/>
      <c r="AL299" s="51"/>
      <c r="AM299" s="51"/>
      <c r="AN299" s="51"/>
      <c r="AO299" s="2"/>
      <c r="AP299" s="3"/>
      <c r="AQ299" s="3"/>
      <c r="AR299" s="3"/>
      <c r="AS299" s="3"/>
    </row>
    <row r="300" spans="1:45" ht="29" customHeight="1" x14ac:dyDescent="0.35">
      <c r="A300" s="14" t="s">
        <v>569</v>
      </c>
      <c r="C300" s="15" t="s">
        <v>3359</v>
      </c>
      <c r="D300" s="15"/>
      <c r="E300" s="80">
        <v>2.549162261503418</v>
      </c>
      <c r="F300" s="78"/>
      <c r="G300" s="15"/>
      <c r="H300" s="15"/>
      <c r="I300" s="16"/>
      <c r="J300" s="66"/>
      <c r="K300" s="66"/>
      <c r="L300" s="16"/>
      <c r="M300" s="81"/>
      <c r="N300" s="82">
        <v>6125.13916015625</v>
      </c>
      <c r="O300" s="82">
        <v>4954.27294921875</v>
      </c>
      <c r="P300" s="77"/>
      <c r="Q300" s="83"/>
      <c r="R300" s="83"/>
      <c r="S300" s="51">
        <v>3</v>
      </c>
      <c r="T300" s="84"/>
      <c r="U300" s="84"/>
      <c r="V300" s="52">
        <v>3</v>
      </c>
      <c r="W300" s="52">
        <v>0.33333299999999999</v>
      </c>
      <c r="X300" s="52">
        <v>0</v>
      </c>
      <c r="Y300" s="52">
        <v>1.918919</v>
      </c>
      <c r="Z300" s="52">
        <v>0</v>
      </c>
      <c r="AA300" s="52"/>
      <c r="AB300" s="79">
        <v>300</v>
      </c>
      <c r="AC3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 s="85"/>
      <c r="AE300" s="51"/>
      <c r="AF300" s="51"/>
      <c r="AG300" s="51"/>
      <c r="AH300" s="51"/>
      <c r="AI300" s="51"/>
      <c r="AJ300" s="51"/>
      <c r="AK300" s="104" t="s">
        <v>3341</v>
      </c>
      <c r="AL300" s="104" t="s">
        <v>3341</v>
      </c>
      <c r="AM300" s="104" t="s">
        <v>3341</v>
      </c>
      <c r="AN300" s="104" t="s">
        <v>3341</v>
      </c>
      <c r="AO300" s="2"/>
      <c r="AP300" s="3"/>
      <c r="AQ300" s="3"/>
      <c r="AR300" s="3"/>
      <c r="AS300" s="3"/>
    </row>
    <row r="301" spans="1:45" ht="29" customHeight="1" x14ac:dyDescent="0.35">
      <c r="A301" s="14" t="s">
        <v>685</v>
      </c>
      <c r="C301" s="15" t="s">
        <v>3359</v>
      </c>
      <c r="D301" s="15"/>
      <c r="E301" s="80">
        <v>2.549162261503418</v>
      </c>
      <c r="F301" s="78"/>
      <c r="G301" s="15"/>
      <c r="H301" s="15"/>
      <c r="I301" s="16"/>
      <c r="J301" s="66"/>
      <c r="K301" s="66"/>
      <c r="L301" s="16"/>
      <c r="M301" s="81"/>
      <c r="N301" s="82">
        <v>6154.86767578125</v>
      </c>
      <c r="O301" s="82">
        <v>2616.429443359375</v>
      </c>
      <c r="P301" s="77"/>
      <c r="Q301" s="83"/>
      <c r="R301" s="83"/>
      <c r="S301" s="51">
        <v>3</v>
      </c>
      <c r="T301" s="84"/>
      <c r="U301" s="84"/>
      <c r="V301" s="52">
        <v>3</v>
      </c>
      <c r="W301" s="52">
        <v>0.33333299999999999</v>
      </c>
      <c r="X301" s="52">
        <v>0</v>
      </c>
      <c r="Y301" s="52">
        <v>1.918919</v>
      </c>
      <c r="Z301" s="52">
        <v>0</v>
      </c>
      <c r="AA301" s="52"/>
      <c r="AB301" s="79">
        <v>301</v>
      </c>
      <c r="AC3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 s="85"/>
      <c r="AE301" s="51"/>
      <c r="AF301" s="51"/>
      <c r="AG301" s="51"/>
      <c r="AH301" s="51"/>
      <c r="AI301" s="51"/>
      <c r="AJ301" s="51"/>
      <c r="AK301" s="104" t="s">
        <v>3341</v>
      </c>
      <c r="AL301" s="104" t="s">
        <v>3341</v>
      </c>
      <c r="AM301" s="104" t="s">
        <v>3341</v>
      </c>
      <c r="AN301" s="104" t="s">
        <v>3341</v>
      </c>
      <c r="AO301" s="2"/>
      <c r="AP301" s="3"/>
      <c r="AQ301" s="3"/>
      <c r="AR301" s="3"/>
      <c r="AS301" s="3"/>
    </row>
    <row r="302" spans="1:45" ht="29" customHeight="1" x14ac:dyDescent="0.35">
      <c r="A302" s="14" t="s">
        <v>715</v>
      </c>
      <c r="C302" s="15" t="s">
        <v>3359</v>
      </c>
      <c r="D302" s="15"/>
      <c r="E302" s="80">
        <v>2.549162261503418</v>
      </c>
      <c r="F302" s="78"/>
      <c r="G302" s="15"/>
      <c r="H302" s="15"/>
      <c r="I302" s="16"/>
      <c r="J302" s="66"/>
      <c r="K302" s="66"/>
      <c r="L302" s="16"/>
      <c r="M302" s="81"/>
      <c r="N302" s="82">
        <v>6154.86767578125</v>
      </c>
      <c r="O302" s="82">
        <v>2150.947021484375</v>
      </c>
      <c r="P302" s="77"/>
      <c r="Q302" s="83"/>
      <c r="R302" s="83"/>
      <c r="S302" s="51">
        <v>3</v>
      </c>
      <c r="T302" s="84"/>
      <c r="U302" s="84"/>
      <c r="V302" s="52">
        <v>3</v>
      </c>
      <c r="W302" s="52">
        <v>0.33333299999999999</v>
      </c>
      <c r="X302" s="52">
        <v>0</v>
      </c>
      <c r="Y302" s="52">
        <v>1.918919</v>
      </c>
      <c r="Z302" s="52">
        <v>0</v>
      </c>
      <c r="AA302" s="52"/>
      <c r="AB302" s="79">
        <v>302</v>
      </c>
      <c r="AC3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 s="85"/>
      <c r="AE302" s="51"/>
      <c r="AF302" s="51"/>
      <c r="AG302" s="51"/>
      <c r="AH302" s="51"/>
      <c r="AI302" s="51"/>
      <c r="AJ302" s="51"/>
      <c r="AK302" s="104" t="s">
        <v>3341</v>
      </c>
      <c r="AL302" s="104" t="s">
        <v>3341</v>
      </c>
      <c r="AM302" s="104" t="s">
        <v>3341</v>
      </c>
      <c r="AN302" s="104" t="s">
        <v>3341</v>
      </c>
      <c r="AO302" s="2"/>
      <c r="AP302" s="3"/>
      <c r="AQ302" s="3"/>
      <c r="AR302" s="3"/>
      <c r="AS302" s="3"/>
    </row>
    <row r="303" spans="1:45" ht="29" customHeight="1" x14ac:dyDescent="0.35">
      <c r="A303" s="14" t="s">
        <v>1014</v>
      </c>
      <c r="C303" s="15" t="s">
        <v>3359</v>
      </c>
      <c r="D303" s="15"/>
      <c r="E303" s="80">
        <v>2.549162261503418</v>
      </c>
      <c r="F303" s="78"/>
      <c r="G303" s="15"/>
      <c r="H303" s="15"/>
      <c r="I303" s="16"/>
      <c r="J303" s="66"/>
      <c r="K303" s="66"/>
      <c r="L303" s="16"/>
      <c r="M303" s="81"/>
      <c r="N303" s="82">
        <v>6154.55859375</v>
      </c>
      <c r="O303" s="82">
        <v>3581.927978515625</v>
      </c>
      <c r="P303" s="77"/>
      <c r="Q303" s="83"/>
      <c r="R303" s="83"/>
      <c r="S303" s="51">
        <v>3</v>
      </c>
      <c r="T303" s="84"/>
      <c r="U303" s="84"/>
      <c r="V303" s="52">
        <v>3</v>
      </c>
      <c r="W303" s="52">
        <v>0.33333299999999999</v>
      </c>
      <c r="X303" s="52">
        <v>0</v>
      </c>
      <c r="Y303" s="52">
        <v>1.918919</v>
      </c>
      <c r="Z303" s="52">
        <v>0</v>
      </c>
      <c r="AA303" s="52"/>
      <c r="AB303" s="79">
        <v>303</v>
      </c>
      <c r="AC3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 s="85"/>
      <c r="AE303" s="51"/>
      <c r="AF303" s="51"/>
      <c r="AG303" s="51"/>
      <c r="AH303" s="51"/>
      <c r="AI303" s="51"/>
      <c r="AJ303" s="51"/>
      <c r="AK303" s="104" t="s">
        <v>3341</v>
      </c>
      <c r="AL303" s="104" t="s">
        <v>3341</v>
      </c>
      <c r="AM303" s="104" t="s">
        <v>3341</v>
      </c>
      <c r="AN303" s="104" t="s">
        <v>3341</v>
      </c>
      <c r="AO303" s="2"/>
      <c r="AP303" s="3"/>
      <c r="AQ303" s="3"/>
      <c r="AR303" s="3"/>
      <c r="AS303" s="3"/>
    </row>
    <row r="304" spans="1:45" ht="29" customHeight="1" x14ac:dyDescent="0.35">
      <c r="A304" s="14" t="s">
        <v>1019</v>
      </c>
      <c r="C304" s="15" t="s">
        <v>3359</v>
      </c>
      <c r="D304" s="15"/>
      <c r="E304" s="80">
        <v>2.549162261503418</v>
      </c>
      <c r="F304" s="78"/>
      <c r="G304" s="15"/>
      <c r="H304" s="15"/>
      <c r="I304" s="16"/>
      <c r="J304" s="66"/>
      <c r="K304" s="66"/>
      <c r="L304" s="16"/>
      <c r="M304" s="81"/>
      <c r="N304" s="82">
        <v>6130.1513671875</v>
      </c>
      <c r="O304" s="82">
        <v>3112.822998046875</v>
      </c>
      <c r="P304" s="77"/>
      <c r="Q304" s="83"/>
      <c r="R304" s="83"/>
      <c r="S304" s="51">
        <v>3</v>
      </c>
      <c r="T304" s="84"/>
      <c r="U304" s="84"/>
      <c r="V304" s="52">
        <v>3</v>
      </c>
      <c r="W304" s="52">
        <v>0.33333299999999999</v>
      </c>
      <c r="X304" s="52">
        <v>0</v>
      </c>
      <c r="Y304" s="52">
        <v>1.918919</v>
      </c>
      <c r="Z304" s="52">
        <v>0</v>
      </c>
      <c r="AA304" s="52"/>
      <c r="AB304" s="79">
        <v>304</v>
      </c>
      <c r="AC3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 s="85"/>
      <c r="AE304" s="51"/>
      <c r="AF304" s="51"/>
      <c r="AG304" s="51"/>
      <c r="AH304" s="51"/>
      <c r="AI304" s="51"/>
      <c r="AJ304" s="51"/>
      <c r="AK304" s="104" t="s">
        <v>3341</v>
      </c>
      <c r="AL304" s="104" t="s">
        <v>3341</v>
      </c>
      <c r="AM304" s="104" t="s">
        <v>3341</v>
      </c>
      <c r="AN304" s="104" t="s">
        <v>3341</v>
      </c>
      <c r="AO304" s="2"/>
      <c r="AP304" s="3"/>
      <c r="AQ304" s="3"/>
      <c r="AR304" s="3"/>
      <c r="AS304" s="3"/>
    </row>
    <row r="305" spans="1:45" ht="29" customHeight="1" x14ac:dyDescent="0.35">
      <c r="A305" s="14" t="s">
        <v>1079</v>
      </c>
      <c r="C305" s="15" t="s">
        <v>3359</v>
      </c>
      <c r="D305" s="15"/>
      <c r="E305" s="80">
        <v>2.549162261503418</v>
      </c>
      <c r="F305" s="78"/>
      <c r="G305" s="15"/>
      <c r="H305" s="15"/>
      <c r="I305" s="16"/>
      <c r="J305" s="66"/>
      <c r="K305" s="66"/>
      <c r="L305" s="16"/>
      <c r="M305" s="81"/>
      <c r="N305" s="82">
        <v>9024.8544921875</v>
      </c>
      <c r="O305" s="82">
        <v>6806.31005859375</v>
      </c>
      <c r="P305" s="77"/>
      <c r="Q305" s="83"/>
      <c r="R305" s="83"/>
      <c r="S305" s="51">
        <v>3</v>
      </c>
      <c r="T305" s="84"/>
      <c r="U305" s="84"/>
      <c r="V305" s="52">
        <v>3</v>
      </c>
      <c r="W305" s="52">
        <v>0.33333299999999999</v>
      </c>
      <c r="X305" s="52">
        <v>0</v>
      </c>
      <c r="Y305" s="52">
        <v>1.918919</v>
      </c>
      <c r="Z305" s="52">
        <v>0</v>
      </c>
      <c r="AA305" s="52"/>
      <c r="AB305" s="79">
        <v>305</v>
      </c>
      <c r="AC3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 s="85"/>
      <c r="AE305" s="51"/>
      <c r="AF305" s="51"/>
      <c r="AG305" s="51"/>
      <c r="AH305" s="51"/>
      <c r="AI305" s="51"/>
      <c r="AJ305" s="51"/>
      <c r="AK305" s="104" t="s">
        <v>3341</v>
      </c>
      <c r="AL305" s="104" t="s">
        <v>3341</v>
      </c>
      <c r="AM305" s="104" t="s">
        <v>3341</v>
      </c>
      <c r="AN305" s="104" t="s">
        <v>3341</v>
      </c>
      <c r="AO305" s="2"/>
      <c r="AP305" s="3"/>
      <c r="AQ305" s="3"/>
      <c r="AR305" s="3"/>
      <c r="AS305" s="3"/>
    </row>
    <row r="306" spans="1:45" ht="29" customHeight="1" x14ac:dyDescent="0.35">
      <c r="A306" s="14" t="s">
        <v>1196</v>
      </c>
      <c r="C306" s="15" t="s">
        <v>3359</v>
      </c>
      <c r="D306" s="15"/>
      <c r="E306" s="80">
        <v>2.549162261503418</v>
      </c>
      <c r="F306" s="78"/>
      <c r="G306" s="15"/>
      <c r="H306" s="15"/>
      <c r="I306" s="16"/>
      <c r="J306" s="66"/>
      <c r="K306" s="66"/>
      <c r="L306" s="16"/>
      <c r="M306" s="81"/>
      <c r="N306" s="82">
        <v>9288.4814453125</v>
      </c>
      <c r="O306" s="82">
        <v>6806.31005859375</v>
      </c>
      <c r="P306" s="77"/>
      <c r="Q306" s="83"/>
      <c r="R306" s="83"/>
      <c r="S306" s="51">
        <v>3</v>
      </c>
      <c r="T306" s="84"/>
      <c r="U306" s="84"/>
      <c r="V306" s="52">
        <v>3</v>
      </c>
      <c r="W306" s="52">
        <v>0.33333299999999999</v>
      </c>
      <c r="X306" s="52">
        <v>0</v>
      </c>
      <c r="Y306" s="52">
        <v>1.918919</v>
      </c>
      <c r="Z306" s="52">
        <v>0</v>
      </c>
      <c r="AA306" s="52"/>
      <c r="AB306" s="79">
        <v>306</v>
      </c>
      <c r="AC3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 s="85"/>
      <c r="AE306" s="51"/>
      <c r="AF306" s="51"/>
      <c r="AG306" s="51"/>
      <c r="AH306" s="51"/>
      <c r="AI306" s="51"/>
      <c r="AJ306" s="51"/>
      <c r="AK306" s="104" t="s">
        <v>3341</v>
      </c>
      <c r="AL306" s="104" t="s">
        <v>3341</v>
      </c>
      <c r="AM306" s="104" t="s">
        <v>3341</v>
      </c>
      <c r="AN306" s="104" t="s">
        <v>3341</v>
      </c>
      <c r="AO306" s="2"/>
      <c r="AP306" s="3"/>
      <c r="AQ306" s="3"/>
      <c r="AR306" s="3"/>
      <c r="AS306" s="3"/>
    </row>
    <row r="307" spans="1:45" ht="29" customHeight="1" x14ac:dyDescent="0.35">
      <c r="A307" s="14" t="s">
        <v>1258</v>
      </c>
      <c r="C307" s="15" t="s">
        <v>3359</v>
      </c>
      <c r="D307" s="15"/>
      <c r="E307" s="80">
        <v>2.549162261503418</v>
      </c>
      <c r="F307" s="78"/>
      <c r="G307" s="15"/>
      <c r="H307" s="15"/>
      <c r="I307" s="16"/>
      <c r="J307" s="66"/>
      <c r="K307" s="66"/>
      <c r="L307" s="16"/>
      <c r="M307" s="81"/>
      <c r="N307" s="82">
        <v>8486.224609375</v>
      </c>
      <c r="O307" s="82">
        <v>6812.9970703125</v>
      </c>
      <c r="P307" s="77"/>
      <c r="Q307" s="83"/>
      <c r="R307" s="83"/>
      <c r="S307" s="51">
        <v>3</v>
      </c>
      <c r="T307" s="84"/>
      <c r="U307" s="84"/>
      <c r="V307" s="52">
        <v>3</v>
      </c>
      <c r="W307" s="52">
        <v>0.33333299999999999</v>
      </c>
      <c r="X307" s="52">
        <v>0</v>
      </c>
      <c r="Y307" s="52">
        <v>1.918919</v>
      </c>
      <c r="Z307" s="52">
        <v>0</v>
      </c>
      <c r="AA307" s="52"/>
      <c r="AB307" s="79">
        <v>307</v>
      </c>
      <c r="AC3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 s="85"/>
      <c r="AE307" s="51"/>
      <c r="AF307" s="51"/>
      <c r="AG307" s="51"/>
      <c r="AH307" s="51"/>
      <c r="AI307" s="51"/>
      <c r="AJ307" s="51"/>
      <c r="AK307" s="104" t="s">
        <v>3341</v>
      </c>
      <c r="AL307" s="104" t="s">
        <v>3341</v>
      </c>
      <c r="AM307" s="104" t="s">
        <v>3341</v>
      </c>
      <c r="AN307" s="104" t="s">
        <v>3341</v>
      </c>
      <c r="AO307" s="2"/>
      <c r="AP307" s="3"/>
      <c r="AQ307" s="3"/>
      <c r="AR307" s="3"/>
      <c r="AS307" s="3"/>
    </row>
    <row r="308" spans="1:45" ht="29" customHeight="1" x14ac:dyDescent="0.35">
      <c r="A308" s="14" t="s">
        <v>1372</v>
      </c>
      <c r="C308" s="15" t="s">
        <v>3359</v>
      </c>
      <c r="D308" s="15"/>
      <c r="E308" s="80">
        <v>2.549162261503418</v>
      </c>
      <c r="F308" s="78"/>
      <c r="G308" s="15"/>
      <c r="H308" s="15"/>
      <c r="I308" s="16"/>
      <c r="J308" s="66"/>
      <c r="K308" s="66"/>
      <c r="L308" s="16"/>
      <c r="M308" s="81"/>
      <c r="N308" s="82">
        <v>6156.79296875</v>
      </c>
      <c r="O308" s="82">
        <v>6349.79931640625</v>
      </c>
      <c r="P308" s="77"/>
      <c r="Q308" s="83"/>
      <c r="R308" s="83"/>
      <c r="S308" s="51">
        <v>3</v>
      </c>
      <c r="T308" s="84"/>
      <c r="U308" s="84"/>
      <c r="V308" s="52">
        <v>3</v>
      </c>
      <c r="W308" s="52">
        <v>0.33333299999999999</v>
      </c>
      <c r="X308" s="52">
        <v>0</v>
      </c>
      <c r="Y308" s="52">
        <v>1.918919</v>
      </c>
      <c r="Z308" s="52">
        <v>0</v>
      </c>
      <c r="AA308" s="52"/>
      <c r="AB308" s="79">
        <v>308</v>
      </c>
      <c r="AC3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 s="85"/>
      <c r="AE308" s="51"/>
      <c r="AF308" s="51"/>
      <c r="AG308" s="51"/>
      <c r="AH308" s="51"/>
      <c r="AI308" s="51"/>
      <c r="AJ308" s="51"/>
      <c r="AK308" s="104" t="s">
        <v>3341</v>
      </c>
      <c r="AL308" s="104" t="s">
        <v>3341</v>
      </c>
      <c r="AM308" s="104" t="s">
        <v>3341</v>
      </c>
      <c r="AN308" s="104" t="s">
        <v>3341</v>
      </c>
      <c r="AO308" s="2"/>
      <c r="AP308" s="3"/>
      <c r="AQ308" s="3"/>
      <c r="AR308" s="3"/>
      <c r="AS308" s="3"/>
    </row>
    <row r="309" spans="1:45" ht="29" customHeight="1" x14ac:dyDescent="0.35">
      <c r="A309" s="14" t="s">
        <v>1531</v>
      </c>
      <c r="C309" s="15" t="s">
        <v>3359</v>
      </c>
      <c r="D309" s="15"/>
      <c r="E309" s="80">
        <v>2.549162261503418</v>
      </c>
      <c r="F309" s="78"/>
      <c r="G309" s="15"/>
      <c r="H309" s="15"/>
      <c r="I309" s="16"/>
      <c r="J309" s="66"/>
      <c r="K309" s="66"/>
      <c r="L309" s="16"/>
      <c r="M309" s="81"/>
      <c r="N309" s="82">
        <v>9799.0146484375</v>
      </c>
      <c r="O309" s="82">
        <v>6810.95947265625</v>
      </c>
      <c r="P309" s="77"/>
      <c r="Q309" s="83"/>
      <c r="R309" s="83"/>
      <c r="S309" s="51">
        <v>3</v>
      </c>
      <c r="T309" s="84"/>
      <c r="U309" s="84"/>
      <c r="V309" s="52">
        <v>3</v>
      </c>
      <c r="W309" s="52">
        <v>0.33333299999999999</v>
      </c>
      <c r="X309" s="52">
        <v>0</v>
      </c>
      <c r="Y309" s="52">
        <v>1.918919</v>
      </c>
      <c r="Z309" s="52">
        <v>0</v>
      </c>
      <c r="AA309" s="52"/>
      <c r="AB309" s="79">
        <v>309</v>
      </c>
      <c r="AC3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 s="85"/>
      <c r="AE309" s="51"/>
      <c r="AF309" s="51"/>
      <c r="AG309" s="51"/>
      <c r="AH309" s="51"/>
      <c r="AI309" s="51"/>
      <c r="AJ309" s="51"/>
      <c r="AK309" s="104" t="s">
        <v>3341</v>
      </c>
      <c r="AL309" s="104" t="s">
        <v>3341</v>
      </c>
      <c r="AM309" s="104" t="s">
        <v>3341</v>
      </c>
      <c r="AN309" s="104" t="s">
        <v>3341</v>
      </c>
      <c r="AO309" s="2"/>
      <c r="AP309" s="3"/>
      <c r="AQ309" s="3"/>
      <c r="AR309" s="3"/>
      <c r="AS309" s="3"/>
    </row>
    <row r="310" spans="1:45" ht="29" customHeight="1" x14ac:dyDescent="0.35">
      <c r="A310" s="14" t="s">
        <v>1552</v>
      </c>
      <c r="C310" s="15" t="s">
        <v>3359</v>
      </c>
      <c r="D310" s="15"/>
      <c r="E310" s="80">
        <v>2.549162261503418</v>
      </c>
      <c r="F310" s="78"/>
      <c r="G310" s="15"/>
      <c r="H310" s="15"/>
      <c r="I310" s="16"/>
      <c r="J310" s="66"/>
      <c r="K310" s="66"/>
      <c r="L310" s="16"/>
      <c r="M310" s="81"/>
      <c r="N310" s="82">
        <v>8156.27392578125</v>
      </c>
      <c r="O310" s="82">
        <v>6322.61865234375</v>
      </c>
      <c r="P310" s="77"/>
      <c r="Q310" s="83"/>
      <c r="R310" s="83"/>
      <c r="S310" s="51">
        <v>3</v>
      </c>
      <c r="T310" s="84"/>
      <c r="U310" s="84"/>
      <c r="V310" s="52">
        <v>3</v>
      </c>
      <c r="W310" s="52">
        <v>0.33333299999999999</v>
      </c>
      <c r="X310" s="52">
        <v>0</v>
      </c>
      <c r="Y310" s="52">
        <v>1.918919</v>
      </c>
      <c r="Z310" s="52">
        <v>0</v>
      </c>
      <c r="AA310" s="52"/>
      <c r="AB310" s="79">
        <v>310</v>
      </c>
      <c r="AC3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 s="85"/>
      <c r="AE310" s="51"/>
      <c r="AF310" s="51"/>
      <c r="AG310" s="51"/>
      <c r="AH310" s="51"/>
      <c r="AI310" s="51"/>
      <c r="AJ310" s="51"/>
      <c r="AK310" s="104" t="s">
        <v>3341</v>
      </c>
      <c r="AL310" s="104" t="s">
        <v>3341</v>
      </c>
      <c r="AM310" s="104" t="s">
        <v>3341</v>
      </c>
      <c r="AN310" s="104" t="s">
        <v>3341</v>
      </c>
      <c r="AO310" s="2"/>
      <c r="AP310" s="3"/>
      <c r="AQ310" s="3"/>
      <c r="AR310" s="3"/>
      <c r="AS310" s="3"/>
    </row>
    <row r="311" spans="1:45" ht="29" customHeight="1" x14ac:dyDescent="0.35">
      <c r="A311" s="14" t="s">
        <v>1560</v>
      </c>
      <c r="C311" s="15" t="s">
        <v>3359</v>
      </c>
      <c r="D311" s="15"/>
      <c r="E311" s="80">
        <v>2.549162261503418</v>
      </c>
      <c r="F311" s="78"/>
      <c r="G311" s="15"/>
      <c r="H311" s="15"/>
      <c r="I311" s="16"/>
      <c r="J311" s="66"/>
      <c r="K311" s="66"/>
      <c r="L311" s="16"/>
      <c r="M311" s="81"/>
      <c r="N311" s="82">
        <v>8520.8046875</v>
      </c>
      <c r="O311" s="82">
        <v>6220.87646484375</v>
      </c>
      <c r="P311" s="77"/>
      <c r="Q311" s="83"/>
      <c r="R311" s="83"/>
      <c r="S311" s="51">
        <v>3</v>
      </c>
      <c r="T311" s="84"/>
      <c r="U311" s="84"/>
      <c r="V311" s="52">
        <v>3</v>
      </c>
      <c r="W311" s="52">
        <v>0.33333299999999999</v>
      </c>
      <c r="X311" s="52">
        <v>0</v>
      </c>
      <c r="Y311" s="52">
        <v>1.918919</v>
      </c>
      <c r="Z311" s="52">
        <v>0</v>
      </c>
      <c r="AA311" s="52"/>
      <c r="AB311" s="79">
        <v>311</v>
      </c>
      <c r="AC3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 s="85"/>
      <c r="AE311" s="51"/>
      <c r="AF311" s="51"/>
      <c r="AG311" s="51"/>
      <c r="AH311" s="51"/>
      <c r="AI311" s="51"/>
      <c r="AJ311" s="51"/>
      <c r="AK311" s="104" t="s">
        <v>3341</v>
      </c>
      <c r="AL311" s="104" t="s">
        <v>3341</v>
      </c>
      <c r="AM311" s="104" t="s">
        <v>3341</v>
      </c>
      <c r="AN311" s="104" t="s">
        <v>3341</v>
      </c>
      <c r="AO311" s="2"/>
      <c r="AP311" s="3"/>
      <c r="AQ311" s="3"/>
      <c r="AR311" s="3"/>
      <c r="AS311" s="3"/>
    </row>
    <row r="312" spans="1:45" ht="29" customHeight="1" x14ac:dyDescent="0.35">
      <c r="A312" s="14" t="s">
        <v>1629</v>
      </c>
      <c r="C312" s="15" t="s">
        <v>3359</v>
      </c>
      <c r="D312" s="15"/>
      <c r="E312" s="80">
        <v>2.549162261503418</v>
      </c>
      <c r="F312" s="78"/>
      <c r="G312" s="15"/>
      <c r="H312" s="15"/>
      <c r="I312" s="16"/>
      <c r="J312" s="66"/>
      <c r="K312" s="66"/>
      <c r="L312" s="16"/>
      <c r="M312" s="81"/>
      <c r="N312" s="82">
        <v>7555.74169921875</v>
      </c>
      <c r="O312" s="82">
        <v>6322.662109375</v>
      </c>
      <c r="P312" s="77"/>
      <c r="Q312" s="83"/>
      <c r="R312" s="83"/>
      <c r="S312" s="51">
        <v>3</v>
      </c>
      <c r="T312" s="84"/>
      <c r="U312" s="84"/>
      <c r="V312" s="52">
        <v>3</v>
      </c>
      <c r="W312" s="52">
        <v>0.33333299999999999</v>
      </c>
      <c r="X312" s="52">
        <v>0</v>
      </c>
      <c r="Y312" s="52">
        <v>1.918919</v>
      </c>
      <c r="Z312" s="52">
        <v>0</v>
      </c>
      <c r="AA312" s="52"/>
      <c r="AB312" s="79">
        <v>312</v>
      </c>
      <c r="AC3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 s="85"/>
      <c r="AE312" s="51"/>
      <c r="AF312" s="51"/>
      <c r="AG312" s="51"/>
      <c r="AH312" s="51"/>
      <c r="AI312" s="51"/>
      <c r="AJ312" s="51"/>
      <c r="AK312" s="51"/>
      <c r="AL312" s="51"/>
      <c r="AM312" s="51"/>
      <c r="AN312" s="51"/>
      <c r="AO312" s="2"/>
      <c r="AP312" s="3"/>
      <c r="AQ312" s="3"/>
      <c r="AR312" s="3"/>
      <c r="AS312" s="3"/>
    </row>
    <row r="313" spans="1:45" ht="29" customHeight="1" x14ac:dyDescent="0.35">
      <c r="A313" s="14" t="s">
        <v>1869</v>
      </c>
      <c r="C313" s="15" t="s">
        <v>3359</v>
      </c>
      <c r="D313" s="15"/>
      <c r="E313" s="80">
        <v>2.549162261503418</v>
      </c>
      <c r="F313" s="78"/>
      <c r="G313" s="15"/>
      <c r="H313" s="15"/>
      <c r="I313" s="16"/>
      <c r="J313" s="66"/>
      <c r="K313" s="66"/>
      <c r="L313" s="16"/>
      <c r="M313" s="81"/>
      <c r="N313" s="82">
        <v>9560.7177734375</v>
      </c>
      <c r="O313" s="82">
        <v>6338.2578125</v>
      </c>
      <c r="P313" s="77"/>
      <c r="Q313" s="83"/>
      <c r="R313" s="83"/>
      <c r="S313" s="51">
        <v>3</v>
      </c>
      <c r="T313" s="84"/>
      <c r="U313" s="84"/>
      <c r="V313" s="52">
        <v>3</v>
      </c>
      <c r="W313" s="52">
        <v>0.33333299999999999</v>
      </c>
      <c r="X313" s="52">
        <v>0</v>
      </c>
      <c r="Y313" s="52">
        <v>1.918919</v>
      </c>
      <c r="Z313" s="52">
        <v>0</v>
      </c>
      <c r="AA313" s="52"/>
      <c r="AB313" s="79">
        <v>313</v>
      </c>
      <c r="AC3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3" s="85"/>
      <c r="AE313" s="51"/>
      <c r="AF313" s="51"/>
      <c r="AG313" s="51"/>
      <c r="AH313" s="51"/>
      <c r="AI313" s="51"/>
      <c r="AJ313" s="51"/>
      <c r="AK313" s="104" t="s">
        <v>3341</v>
      </c>
      <c r="AL313" s="104" t="s">
        <v>3341</v>
      </c>
      <c r="AM313" s="104" t="s">
        <v>3341</v>
      </c>
      <c r="AN313" s="104" t="s">
        <v>3341</v>
      </c>
      <c r="AO313" s="2"/>
      <c r="AP313" s="3"/>
      <c r="AQ313" s="3"/>
      <c r="AR313" s="3"/>
      <c r="AS313" s="3"/>
    </row>
    <row r="314" spans="1:45" ht="29" customHeight="1" x14ac:dyDescent="0.35">
      <c r="A314" s="14" t="s">
        <v>2370</v>
      </c>
      <c r="C314" s="15" t="s">
        <v>3359</v>
      </c>
      <c r="D314" s="15"/>
      <c r="E314" s="80">
        <v>2.549162261503418</v>
      </c>
      <c r="F314" s="78"/>
      <c r="G314" s="15"/>
      <c r="H314" s="15"/>
      <c r="I314" s="16"/>
      <c r="J314" s="66"/>
      <c r="K314" s="66"/>
      <c r="L314" s="16"/>
      <c r="M314" s="81"/>
      <c r="N314" s="82">
        <v>8803.2626953125</v>
      </c>
      <c r="O314" s="82">
        <v>6220.87646484375</v>
      </c>
      <c r="P314" s="77"/>
      <c r="Q314" s="83"/>
      <c r="R314" s="83"/>
      <c r="S314" s="51">
        <v>3</v>
      </c>
      <c r="T314" s="84"/>
      <c r="U314" s="84"/>
      <c r="V314" s="52">
        <v>3</v>
      </c>
      <c r="W314" s="52">
        <v>0.33333299999999999</v>
      </c>
      <c r="X314" s="52">
        <v>0</v>
      </c>
      <c r="Y314" s="52">
        <v>1.918919</v>
      </c>
      <c r="Z314" s="52">
        <v>0</v>
      </c>
      <c r="AA314" s="52"/>
      <c r="AB314" s="79">
        <v>314</v>
      </c>
      <c r="AC3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4" s="85"/>
      <c r="AE314" s="51"/>
      <c r="AF314" s="51"/>
      <c r="AG314" s="51"/>
      <c r="AH314" s="51"/>
      <c r="AI314" s="51"/>
      <c r="AJ314" s="51"/>
      <c r="AK314" s="104" t="s">
        <v>3341</v>
      </c>
      <c r="AL314" s="104" t="s">
        <v>3341</v>
      </c>
      <c r="AM314" s="104" t="s">
        <v>3341</v>
      </c>
      <c r="AN314" s="104" t="s">
        <v>3341</v>
      </c>
      <c r="AO314" s="2"/>
      <c r="AP314" s="3"/>
      <c r="AQ314" s="3"/>
      <c r="AR314" s="3"/>
      <c r="AS314" s="3"/>
    </row>
    <row r="315" spans="1:45" ht="29" customHeight="1" x14ac:dyDescent="0.35">
      <c r="A315" s="14" t="s">
        <v>2401</v>
      </c>
      <c r="C315" s="15" t="s">
        <v>3359</v>
      </c>
      <c r="D315" s="15"/>
      <c r="E315" s="80">
        <v>2.549162261503418</v>
      </c>
      <c r="F315" s="78"/>
      <c r="G315" s="15"/>
      <c r="H315" s="15"/>
      <c r="I315" s="16"/>
      <c r="J315" s="66"/>
      <c r="K315" s="66"/>
      <c r="L315" s="16"/>
      <c r="M315" s="81"/>
      <c r="N315" s="82">
        <v>9095.1357421875</v>
      </c>
      <c r="O315" s="82">
        <v>6220.87646484375</v>
      </c>
      <c r="P315" s="77"/>
      <c r="Q315" s="83"/>
      <c r="R315" s="83"/>
      <c r="S315" s="51">
        <v>3</v>
      </c>
      <c r="T315" s="84"/>
      <c r="U315" s="84"/>
      <c r="V315" s="52">
        <v>3</v>
      </c>
      <c r="W315" s="52">
        <v>0.33333299999999999</v>
      </c>
      <c r="X315" s="52">
        <v>0</v>
      </c>
      <c r="Y315" s="52">
        <v>1.918919</v>
      </c>
      <c r="Z315" s="52">
        <v>0</v>
      </c>
      <c r="AA315" s="52"/>
      <c r="AB315" s="79">
        <v>315</v>
      </c>
      <c r="AC3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5" s="85"/>
      <c r="AE315" s="51"/>
      <c r="AF315" s="51"/>
      <c r="AG315" s="51"/>
      <c r="AH315" s="51"/>
      <c r="AI315" s="51"/>
      <c r="AJ315" s="51"/>
      <c r="AK315" s="104" t="s">
        <v>3341</v>
      </c>
      <c r="AL315" s="104" t="s">
        <v>3341</v>
      </c>
      <c r="AM315" s="104" t="s">
        <v>3341</v>
      </c>
      <c r="AN315" s="104" t="s">
        <v>3341</v>
      </c>
      <c r="AO315" s="2"/>
      <c r="AP315" s="3"/>
      <c r="AQ315" s="3"/>
      <c r="AR315" s="3"/>
      <c r="AS315" s="3"/>
    </row>
    <row r="316" spans="1:45" ht="29" customHeight="1" x14ac:dyDescent="0.35">
      <c r="A316" s="14" t="s">
        <v>2440</v>
      </c>
      <c r="C316" s="15" t="s">
        <v>3359</v>
      </c>
      <c r="D316" s="15"/>
      <c r="E316" s="80">
        <v>2.549162261503418</v>
      </c>
      <c r="F316" s="78"/>
      <c r="G316" s="15"/>
      <c r="H316" s="15"/>
      <c r="I316" s="16"/>
      <c r="J316" s="66"/>
      <c r="K316" s="66"/>
      <c r="L316" s="16"/>
      <c r="M316" s="81"/>
      <c r="N316" s="82">
        <v>6205.3369140625</v>
      </c>
      <c r="O316" s="82">
        <v>798.79876708984375</v>
      </c>
      <c r="P316" s="77"/>
      <c r="Q316" s="83"/>
      <c r="R316" s="83"/>
      <c r="S316" s="51">
        <v>3</v>
      </c>
      <c r="T316" s="84"/>
      <c r="U316" s="84"/>
      <c r="V316" s="52">
        <v>3</v>
      </c>
      <c r="W316" s="52">
        <v>0.33333299999999999</v>
      </c>
      <c r="X316" s="52">
        <v>0</v>
      </c>
      <c r="Y316" s="52">
        <v>1.918919</v>
      </c>
      <c r="Z316" s="52">
        <v>0</v>
      </c>
      <c r="AA316" s="52"/>
      <c r="AB316" s="79">
        <v>316</v>
      </c>
      <c r="AC3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6" s="85"/>
      <c r="AE316" s="51"/>
      <c r="AF316" s="51"/>
      <c r="AG316" s="51"/>
      <c r="AH316" s="51"/>
      <c r="AI316" s="51"/>
      <c r="AJ316" s="51"/>
      <c r="AK316" s="104" t="s">
        <v>3341</v>
      </c>
      <c r="AL316" s="104" t="s">
        <v>3341</v>
      </c>
      <c r="AM316" s="104" t="s">
        <v>3341</v>
      </c>
      <c r="AN316" s="104" t="s">
        <v>3341</v>
      </c>
      <c r="AO316" s="2"/>
      <c r="AP316" s="3"/>
      <c r="AQ316" s="3"/>
      <c r="AR316" s="3"/>
      <c r="AS316" s="3"/>
    </row>
    <row r="317" spans="1:45" ht="29" customHeight="1" x14ac:dyDescent="0.35">
      <c r="A317" s="14" t="s">
        <v>2477</v>
      </c>
      <c r="C317" s="15" t="s">
        <v>3359</v>
      </c>
      <c r="D317" s="15"/>
      <c r="E317" s="80">
        <v>2.549162261503418</v>
      </c>
      <c r="F317" s="78"/>
      <c r="G317" s="15"/>
      <c r="H317" s="15"/>
      <c r="I317" s="16"/>
      <c r="J317" s="66"/>
      <c r="K317" s="66"/>
      <c r="L317" s="16"/>
      <c r="M317" s="81"/>
      <c r="N317" s="82">
        <v>6122.91552734375</v>
      </c>
      <c r="O317" s="82">
        <v>333.65200805664063</v>
      </c>
      <c r="P317" s="77"/>
      <c r="Q317" s="83"/>
      <c r="R317" s="83"/>
      <c r="S317" s="51">
        <v>3</v>
      </c>
      <c r="T317" s="84"/>
      <c r="U317" s="84"/>
      <c r="V317" s="52">
        <v>3</v>
      </c>
      <c r="W317" s="52">
        <v>0.33333299999999999</v>
      </c>
      <c r="X317" s="52">
        <v>0</v>
      </c>
      <c r="Y317" s="52">
        <v>1.918919</v>
      </c>
      <c r="Z317" s="52">
        <v>0</v>
      </c>
      <c r="AA317" s="52"/>
      <c r="AB317" s="79">
        <v>317</v>
      </c>
      <c r="AC3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7" s="85"/>
      <c r="AE317" s="51"/>
      <c r="AF317" s="51"/>
      <c r="AG317" s="51"/>
      <c r="AH317" s="51"/>
      <c r="AI317" s="51"/>
      <c r="AJ317" s="51"/>
      <c r="AK317" s="51"/>
      <c r="AL317" s="51"/>
      <c r="AM317" s="51"/>
      <c r="AN317" s="51"/>
      <c r="AO317" s="2"/>
      <c r="AP317" s="3"/>
      <c r="AQ317" s="3"/>
      <c r="AR317" s="3"/>
      <c r="AS317" s="3"/>
    </row>
    <row r="318" spans="1:45" ht="29" customHeight="1" x14ac:dyDescent="0.35">
      <c r="A318" s="14" t="s">
        <v>2672</v>
      </c>
      <c r="C318" s="15" t="s">
        <v>3359</v>
      </c>
      <c r="D318" s="15"/>
      <c r="E318" s="80">
        <v>2.549162261503418</v>
      </c>
      <c r="F318" s="78"/>
      <c r="G318" s="15"/>
      <c r="H318" s="15"/>
      <c r="I318" s="16"/>
      <c r="J318" s="66"/>
      <c r="K318" s="66"/>
      <c r="L318" s="16"/>
      <c r="M318" s="81"/>
      <c r="N318" s="82">
        <v>6154.86767578125</v>
      </c>
      <c r="O318" s="82">
        <v>1688.183349609375</v>
      </c>
      <c r="P318" s="77"/>
      <c r="Q318" s="83"/>
      <c r="R318" s="83"/>
      <c r="S318" s="51">
        <v>3</v>
      </c>
      <c r="T318" s="84"/>
      <c r="U318" s="84"/>
      <c r="V318" s="52">
        <v>3</v>
      </c>
      <c r="W318" s="52">
        <v>0.33333299999999999</v>
      </c>
      <c r="X318" s="52">
        <v>0</v>
      </c>
      <c r="Y318" s="52">
        <v>1.918919</v>
      </c>
      <c r="Z318" s="52">
        <v>0</v>
      </c>
      <c r="AA318" s="52"/>
      <c r="AB318" s="79">
        <v>318</v>
      </c>
      <c r="AC3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8" s="85"/>
      <c r="AE318" s="51"/>
      <c r="AF318" s="51"/>
      <c r="AG318" s="51"/>
      <c r="AH318" s="51"/>
      <c r="AI318" s="51"/>
      <c r="AJ318" s="51"/>
      <c r="AK318" s="104" t="s">
        <v>3341</v>
      </c>
      <c r="AL318" s="104" t="s">
        <v>3341</v>
      </c>
      <c r="AM318" s="104" t="s">
        <v>3341</v>
      </c>
      <c r="AN318" s="104" t="s">
        <v>3341</v>
      </c>
      <c r="AO318" s="2"/>
      <c r="AP318" s="3"/>
      <c r="AQ318" s="3"/>
      <c r="AR318" s="3"/>
      <c r="AS318" s="3"/>
    </row>
    <row r="319" spans="1:45" ht="29" customHeight="1" x14ac:dyDescent="0.35">
      <c r="A319" s="14" t="s">
        <v>2871</v>
      </c>
      <c r="C319" s="15" t="s">
        <v>3359</v>
      </c>
      <c r="D319" s="15"/>
      <c r="E319" s="80">
        <v>2.549162261503418</v>
      </c>
      <c r="F319" s="78"/>
      <c r="G319" s="15"/>
      <c r="H319" s="15"/>
      <c r="I319" s="16"/>
      <c r="J319" s="66"/>
      <c r="K319" s="66"/>
      <c r="L319" s="16"/>
      <c r="M319" s="81"/>
      <c r="N319" s="82">
        <v>6205.3369140625</v>
      </c>
      <c r="O319" s="82">
        <v>1262.3939208984375</v>
      </c>
      <c r="P319" s="77"/>
      <c r="Q319" s="83"/>
      <c r="R319" s="83"/>
      <c r="S319" s="51">
        <v>3</v>
      </c>
      <c r="T319" s="84"/>
      <c r="U319" s="84"/>
      <c r="V319" s="52">
        <v>3</v>
      </c>
      <c r="W319" s="52">
        <v>0.33333299999999999</v>
      </c>
      <c r="X319" s="52">
        <v>0</v>
      </c>
      <c r="Y319" s="52">
        <v>1.918919</v>
      </c>
      <c r="Z319" s="52">
        <v>0</v>
      </c>
      <c r="AA319" s="52"/>
      <c r="AB319" s="79">
        <v>319</v>
      </c>
      <c r="AC3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9" s="85"/>
      <c r="AE319" s="51"/>
      <c r="AF319" s="51"/>
      <c r="AG319" s="51"/>
      <c r="AH319" s="51"/>
      <c r="AI319" s="51"/>
      <c r="AJ319" s="51"/>
      <c r="AK319" s="104" t="s">
        <v>3341</v>
      </c>
      <c r="AL319" s="104" t="s">
        <v>3341</v>
      </c>
      <c r="AM319" s="104" t="s">
        <v>3341</v>
      </c>
      <c r="AN319" s="104" t="s">
        <v>3341</v>
      </c>
      <c r="AO319" s="2"/>
      <c r="AP319" s="3"/>
      <c r="AQ319" s="3"/>
      <c r="AR319" s="3"/>
      <c r="AS319" s="3"/>
    </row>
    <row r="320" spans="1:45" ht="29" customHeight="1" x14ac:dyDescent="0.35">
      <c r="A320" s="14" t="s">
        <v>2966</v>
      </c>
      <c r="C320" s="15" t="s">
        <v>3359</v>
      </c>
      <c r="D320" s="15"/>
      <c r="E320" s="80">
        <v>2.549162261503418</v>
      </c>
      <c r="F320" s="78"/>
      <c r="G320" s="15"/>
      <c r="H320" s="15"/>
      <c r="I320" s="16"/>
      <c r="J320" s="66"/>
      <c r="K320" s="66"/>
      <c r="L320" s="16"/>
      <c r="M320" s="81"/>
      <c r="N320" s="82">
        <v>6987.8896484375</v>
      </c>
      <c r="O320" s="82">
        <v>6315.7763671875</v>
      </c>
      <c r="P320" s="77"/>
      <c r="Q320" s="83"/>
      <c r="R320" s="83"/>
      <c r="S320" s="51">
        <v>3</v>
      </c>
      <c r="T320" s="84"/>
      <c r="U320" s="84"/>
      <c r="V320" s="52">
        <v>3</v>
      </c>
      <c r="W320" s="52">
        <v>0.33333299999999999</v>
      </c>
      <c r="X320" s="52">
        <v>0</v>
      </c>
      <c r="Y320" s="52">
        <v>1.918919</v>
      </c>
      <c r="Z320" s="52">
        <v>0</v>
      </c>
      <c r="AA320" s="52"/>
      <c r="AB320" s="79">
        <v>320</v>
      </c>
      <c r="AC3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0" s="85"/>
      <c r="AE320" s="51"/>
      <c r="AF320" s="51"/>
      <c r="AG320" s="51"/>
      <c r="AH320" s="51"/>
      <c r="AI320" s="51"/>
      <c r="AJ320" s="51"/>
      <c r="AK320" s="104" t="s">
        <v>3341</v>
      </c>
      <c r="AL320" s="104" t="s">
        <v>3341</v>
      </c>
      <c r="AM320" s="104" t="s">
        <v>3341</v>
      </c>
      <c r="AN320" s="104" t="s">
        <v>3341</v>
      </c>
      <c r="AO320" s="2"/>
      <c r="AP320" s="3"/>
      <c r="AQ320" s="3"/>
      <c r="AR320" s="3"/>
      <c r="AS320" s="3"/>
    </row>
    <row r="321" spans="1:45" ht="29" customHeight="1" x14ac:dyDescent="0.35">
      <c r="A321" s="14" t="s">
        <v>3035</v>
      </c>
      <c r="C321" s="15" t="s">
        <v>3359</v>
      </c>
      <c r="D321" s="15"/>
      <c r="E321" s="80">
        <v>2.549162261503418</v>
      </c>
      <c r="F321" s="78"/>
      <c r="G321" s="15"/>
      <c r="H321" s="15"/>
      <c r="I321" s="16"/>
      <c r="J321" s="66"/>
      <c r="K321" s="66"/>
      <c r="L321" s="16"/>
      <c r="M321" s="81"/>
      <c r="N321" s="82">
        <v>7302.80712890625</v>
      </c>
      <c r="O321" s="82">
        <v>6332.18994140625</v>
      </c>
      <c r="P321" s="77"/>
      <c r="Q321" s="83"/>
      <c r="R321" s="83"/>
      <c r="S321" s="51">
        <v>3</v>
      </c>
      <c r="T321" s="84"/>
      <c r="U321" s="84"/>
      <c r="V321" s="52">
        <v>3</v>
      </c>
      <c r="W321" s="52">
        <v>0.33333299999999999</v>
      </c>
      <c r="X321" s="52">
        <v>0</v>
      </c>
      <c r="Y321" s="52">
        <v>1.918919</v>
      </c>
      <c r="Z321" s="52">
        <v>0</v>
      </c>
      <c r="AA321" s="52"/>
      <c r="AB321" s="79">
        <v>321</v>
      </c>
      <c r="AC3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1" s="85"/>
      <c r="AE321" s="51"/>
      <c r="AF321" s="51"/>
      <c r="AG321" s="51"/>
      <c r="AH321" s="51"/>
      <c r="AI321" s="51"/>
      <c r="AJ321" s="51"/>
      <c r="AK321" s="104" t="s">
        <v>3341</v>
      </c>
      <c r="AL321" s="104" t="s">
        <v>3341</v>
      </c>
      <c r="AM321" s="104" t="s">
        <v>3341</v>
      </c>
      <c r="AN321" s="104" t="s">
        <v>3341</v>
      </c>
      <c r="AO321" s="2"/>
      <c r="AP321" s="3"/>
      <c r="AQ321" s="3"/>
      <c r="AR321" s="3"/>
      <c r="AS321" s="3"/>
    </row>
    <row r="322" spans="1:45" ht="29" customHeight="1" x14ac:dyDescent="0.35">
      <c r="A322" s="14" t="s">
        <v>3079</v>
      </c>
      <c r="C322" s="15" t="s">
        <v>3359</v>
      </c>
      <c r="D322" s="15"/>
      <c r="E322" s="80">
        <v>2.549162261503418</v>
      </c>
      <c r="F322" s="78"/>
      <c r="G322" s="15"/>
      <c r="H322" s="15"/>
      <c r="I322" s="16"/>
      <c r="J322" s="66"/>
      <c r="K322" s="66"/>
      <c r="L322" s="16"/>
      <c r="M322" s="81"/>
      <c r="N322" s="82">
        <v>6424.40185546875</v>
      </c>
      <c r="O322" s="82">
        <v>6308.22509765625</v>
      </c>
      <c r="P322" s="77"/>
      <c r="Q322" s="83"/>
      <c r="R322" s="83"/>
      <c r="S322" s="51">
        <v>3</v>
      </c>
      <c r="T322" s="84"/>
      <c r="U322" s="84"/>
      <c r="V322" s="52">
        <v>3</v>
      </c>
      <c r="W322" s="52">
        <v>0.33333299999999999</v>
      </c>
      <c r="X322" s="52">
        <v>0</v>
      </c>
      <c r="Y322" s="52">
        <v>1.918919</v>
      </c>
      <c r="Z322" s="52">
        <v>0</v>
      </c>
      <c r="AA322" s="52"/>
      <c r="AB322" s="79">
        <v>322</v>
      </c>
      <c r="AC3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2" s="85"/>
      <c r="AE322" s="51"/>
      <c r="AF322" s="51"/>
      <c r="AG322" s="51"/>
      <c r="AH322" s="51"/>
      <c r="AI322" s="51"/>
      <c r="AJ322" s="51"/>
      <c r="AK322" s="104" t="s">
        <v>3341</v>
      </c>
      <c r="AL322" s="104" t="s">
        <v>3341</v>
      </c>
      <c r="AM322" s="104" t="s">
        <v>3341</v>
      </c>
      <c r="AN322" s="104" t="s">
        <v>3341</v>
      </c>
      <c r="AO322" s="2"/>
      <c r="AP322" s="3"/>
      <c r="AQ322" s="3"/>
      <c r="AR322" s="3"/>
      <c r="AS322" s="3"/>
    </row>
    <row r="323" spans="1:45" ht="29" customHeight="1" x14ac:dyDescent="0.35">
      <c r="A323" s="14" t="s">
        <v>3164</v>
      </c>
      <c r="C323" s="15" t="s">
        <v>3359</v>
      </c>
      <c r="D323" s="15"/>
      <c r="E323" s="80">
        <v>2.549162261503418</v>
      </c>
      <c r="F323" s="78"/>
      <c r="G323" s="15"/>
      <c r="H323" s="15"/>
      <c r="I323" s="16"/>
      <c r="J323" s="66"/>
      <c r="K323" s="66"/>
      <c r="L323" s="16"/>
      <c r="M323" s="81"/>
      <c r="N323" s="82">
        <v>6711.74462890625</v>
      </c>
      <c r="O323" s="82">
        <v>6308.22509765625</v>
      </c>
      <c r="P323" s="77"/>
      <c r="Q323" s="83"/>
      <c r="R323" s="83"/>
      <c r="S323" s="51">
        <v>3</v>
      </c>
      <c r="T323" s="84"/>
      <c r="U323" s="84"/>
      <c r="V323" s="52">
        <v>3</v>
      </c>
      <c r="W323" s="52">
        <v>0.33333299999999999</v>
      </c>
      <c r="X323" s="52">
        <v>0</v>
      </c>
      <c r="Y323" s="52">
        <v>1.918919</v>
      </c>
      <c r="Z323" s="52">
        <v>0</v>
      </c>
      <c r="AA323" s="52"/>
      <c r="AB323" s="79">
        <v>323</v>
      </c>
      <c r="AC3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3" s="85"/>
      <c r="AE323" s="51"/>
      <c r="AF323" s="51"/>
      <c r="AG323" s="51"/>
      <c r="AH323" s="51"/>
      <c r="AI323" s="51"/>
      <c r="AJ323" s="51"/>
      <c r="AK323" s="104" t="s">
        <v>3341</v>
      </c>
      <c r="AL323" s="104" t="s">
        <v>3341</v>
      </c>
      <c r="AM323" s="104" t="s">
        <v>3341</v>
      </c>
      <c r="AN323" s="104" t="s">
        <v>3341</v>
      </c>
      <c r="AO323" s="2"/>
      <c r="AP323" s="3"/>
      <c r="AQ323" s="3"/>
      <c r="AR323" s="3"/>
      <c r="AS323" s="3"/>
    </row>
    <row r="324" spans="1:45" ht="29" customHeight="1" x14ac:dyDescent="0.35">
      <c r="A324" s="14" t="s">
        <v>2173</v>
      </c>
      <c r="C324" s="15" t="s">
        <v>3359</v>
      </c>
      <c r="D324" s="15"/>
      <c r="E324" s="80">
        <v>2.4652850579959855</v>
      </c>
      <c r="F324" s="78"/>
      <c r="G324" s="15"/>
      <c r="H324" s="15"/>
      <c r="I324" s="16"/>
      <c r="J324" s="66"/>
      <c r="K324" s="66"/>
      <c r="L324" s="16"/>
      <c r="M324" s="81"/>
      <c r="N324" s="82">
        <v>5816.59228515625</v>
      </c>
      <c r="O324" s="82">
        <v>879.00018310546875</v>
      </c>
      <c r="P324" s="77"/>
      <c r="Q324" s="83"/>
      <c r="R324" s="83"/>
      <c r="S324" s="51">
        <v>3</v>
      </c>
      <c r="T324" s="84"/>
      <c r="U324" s="84"/>
      <c r="V324" s="52">
        <v>5</v>
      </c>
      <c r="W324" s="52">
        <v>0.2</v>
      </c>
      <c r="X324" s="52">
        <v>0</v>
      </c>
      <c r="Y324" s="52">
        <v>1.7877890000000001</v>
      </c>
      <c r="Z324" s="52">
        <v>0</v>
      </c>
      <c r="AA324" s="52"/>
      <c r="AB324" s="79">
        <v>324</v>
      </c>
      <c r="AC3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4" s="85"/>
      <c r="AE324" s="51"/>
      <c r="AF324" s="51"/>
      <c r="AG324" s="51"/>
      <c r="AH324" s="51"/>
      <c r="AI324" s="51"/>
      <c r="AJ324" s="51"/>
      <c r="AK324" s="104" t="s">
        <v>3341</v>
      </c>
      <c r="AL324" s="104" t="s">
        <v>3341</v>
      </c>
      <c r="AM324" s="104" t="s">
        <v>3341</v>
      </c>
      <c r="AN324" s="104" t="s">
        <v>3341</v>
      </c>
      <c r="AO324" s="2"/>
      <c r="AP324" s="3"/>
      <c r="AQ324" s="3"/>
      <c r="AR324" s="3"/>
      <c r="AS324" s="3"/>
    </row>
    <row r="325" spans="1:45" ht="29" customHeight="1" x14ac:dyDescent="0.35">
      <c r="A325" s="14" t="s">
        <v>3025</v>
      </c>
      <c r="C325" s="15" t="s">
        <v>3359</v>
      </c>
      <c r="D325" s="15"/>
      <c r="E325" s="80">
        <v>2.4652850579959855</v>
      </c>
      <c r="F325" s="78"/>
      <c r="G325" s="15"/>
      <c r="H325" s="15"/>
      <c r="I325" s="16"/>
      <c r="J325" s="66"/>
      <c r="K325" s="66"/>
      <c r="L325" s="16"/>
      <c r="M325" s="81"/>
      <c r="N325" s="82">
        <v>6804.80615234375</v>
      </c>
      <c r="O325" s="82">
        <v>6803.49560546875</v>
      </c>
      <c r="P325" s="77"/>
      <c r="Q325" s="83"/>
      <c r="R325" s="83"/>
      <c r="S325" s="51">
        <v>3</v>
      </c>
      <c r="T325" s="84"/>
      <c r="U325" s="84"/>
      <c r="V325" s="52">
        <v>5</v>
      </c>
      <c r="W325" s="52">
        <v>0.2</v>
      </c>
      <c r="X325" s="52">
        <v>0</v>
      </c>
      <c r="Y325" s="52">
        <v>1.7877890000000001</v>
      </c>
      <c r="Z325" s="52">
        <v>0</v>
      </c>
      <c r="AA325" s="52"/>
      <c r="AB325" s="79">
        <v>325</v>
      </c>
      <c r="AC3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5" s="85"/>
      <c r="AE325" s="51"/>
      <c r="AF325" s="51"/>
      <c r="AG325" s="51"/>
      <c r="AH325" s="51"/>
      <c r="AI325" s="51"/>
      <c r="AJ325" s="51"/>
      <c r="AK325" s="104" t="s">
        <v>3341</v>
      </c>
      <c r="AL325" s="104" t="s">
        <v>3341</v>
      </c>
      <c r="AM325" s="104" t="s">
        <v>3341</v>
      </c>
      <c r="AN325" s="104" t="s">
        <v>3341</v>
      </c>
      <c r="AO325" s="2"/>
      <c r="AP325" s="3"/>
      <c r="AQ325" s="3"/>
      <c r="AR325" s="3"/>
      <c r="AS325" s="3"/>
    </row>
    <row r="326" spans="1:45" ht="29" customHeight="1" x14ac:dyDescent="0.35">
      <c r="A326" s="14" t="s">
        <v>2185</v>
      </c>
      <c r="C326" s="15" t="s">
        <v>3359</v>
      </c>
      <c r="D326" s="15"/>
      <c r="E326" s="80">
        <v>2.4241012423334674</v>
      </c>
      <c r="F326" s="78"/>
      <c r="G326" s="15"/>
      <c r="H326" s="15"/>
      <c r="I326" s="16"/>
      <c r="J326" s="66"/>
      <c r="K326" s="66"/>
      <c r="L326" s="16"/>
      <c r="M326" s="81"/>
      <c r="N326" s="82">
        <v>9456.0126953125</v>
      </c>
      <c r="O326" s="82">
        <v>7223.9716796875</v>
      </c>
      <c r="P326" s="77"/>
      <c r="Q326" s="83"/>
      <c r="R326" s="83"/>
      <c r="S326" s="51">
        <v>3</v>
      </c>
      <c r="T326" s="84"/>
      <c r="U326" s="84"/>
      <c r="V326" s="52">
        <v>7</v>
      </c>
      <c r="W326" s="52">
        <v>0.14285700000000001</v>
      </c>
      <c r="X326" s="52">
        <v>0</v>
      </c>
      <c r="Y326" s="52">
        <v>1.7234039999999999</v>
      </c>
      <c r="Z326" s="52">
        <v>0</v>
      </c>
      <c r="AA326" s="52"/>
      <c r="AB326" s="79">
        <v>326</v>
      </c>
      <c r="AC3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6" s="85"/>
      <c r="AE326" s="51"/>
      <c r="AF326" s="51"/>
      <c r="AG326" s="51"/>
      <c r="AH326" s="51"/>
      <c r="AI326" s="51"/>
      <c r="AJ326" s="51"/>
      <c r="AK326" s="51"/>
      <c r="AL326" s="51"/>
      <c r="AM326" s="51"/>
      <c r="AN326" s="51"/>
      <c r="AO326" s="2"/>
      <c r="AP326" s="3"/>
      <c r="AQ326" s="3"/>
      <c r="AR326" s="3"/>
      <c r="AS326" s="3"/>
    </row>
    <row r="327" spans="1:45" ht="29" customHeight="1" x14ac:dyDescent="0.35">
      <c r="A327" s="14" t="s">
        <v>2386</v>
      </c>
      <c r="C327" s="15" t="s">
        <v>3359</v>
      </c>
      <c r="D327" s="15"/>
      <c r="E327" s="80">
        <v>2.4241012423334674</v>
      </c>
      <c r="F327" s="78"/>
      <c r="G327" s="15"/>
      <c r="H327" s="15"/>
      <c r="I327" s="16"/>
      <c r="J327" s="66"/>
      <c r="K327" s="66"/>
      <c r="L327" s="16"/>
      <c r="M327" s="81"/>
      <c r="N327" s="82">
        <v>9440.4033203125</v>
      </c>
      <c r="O327" s="82">
        <v>7367.4033203125</v>
      </c>
      <c r="P327" s="77"/>
      <c r="Q327" s="83"/>
      <c r="R327" s="83"/>
      <c r="S327" s="51">
        <v>3</v>
      </c>
      <c r="T327" s="84"/>
      <c r="U327" s="84"/>
      <c r="V327" s="52">
        <v>7</v>
      </c>
      <c r="W327" s="52">
        <v>0.14285700000000001</v>
      </c>
      <c r="X327" s="52">
        <v>0</v>
      </c>
      <c r="Y327" s="52">
        <v>1.7234039999999999</v>
      </c>
      <c r="Z327" s="52">
        <v>0</v>
      </c>
      <c r="AA327" s="52"/>
      <c r="AB327" s="79">
        <v>327</v>
      </c>
      <c r="AC3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7" s="85"/>
      <c r="AE327" s="51"/>
      <c r="AF327" s="51"/>
      <c r="AG327" s="51"/>
      <c r="AH327" s="51"/>
      <c r="AI327" s="51"/>
      <c r="AJ327" s="51"/>
      <c r="AK327" s="104" t="s">
        <v>3341</v>
      </c>
      <c r="AL327" s="104" t="s">
        <v>3341</v>
      </c>
      <c r="AM327" s="104" t="s">
        <v>3341</v>
      </c>
      <c r="AN327" s="104" t="s">
        <v>3341</v>
      </c>
      <c r="AO327" s="2"/>
      <c r="AP327" s="3"/>
      <c r="AQ327" s="3"/>
      <c r="AR327" s="3"/>
      <c r="AS327" s="3"/>
    </row>
    <row r="328" spans="1:45" ht="29" customHeight="1" x14ac:dyDescent="0.35">
      <c r="A328" s="14" t="s">
        <v>605</v>
      </c>
      <c r="C328" s="15" t="s">
        <v>3359</v>
      </c>
      <c r="D328" s="15"/>
      <c r="E328" s="80">
        <v>2.4229057379229175</v>
      </c>
      <c r="F328" s="78"/>
      <c r="G328" s="15"/>
      <c r="H328" s="15"/>
      <c r="I328" s="16"/>
      <c r="J328" s="66"/>
      <c r="K328" s="66"/>
      <c r="L328" s="16"/>
      <c r="M328" s="81"/>
      <c r="N328" s="82">
        <v>7424.607421875</v>
      </c>
      <c r="O328" s="82">
        <v>7350.9560546875</v>
      </c>
      <c r="P328" s="77"/>
      <c r="Q328" s="83"/>
      <c r="R328" s="83"/>
      <c r="S328" s="51">
        <v>3</v>
      </c>
      <c r="T328" s="84"/>
      <c r="U328" s="84"/>
      <c r="V328" s="52">
        <v>7</v>
      </c>
      <c r="W328" s="52">
        <v>0.125</v>
      </c>
      <c r="X328" s="52">
        <v>0</v>
      </c>
      <c r="Y328" s="52">
        <v>1.721535</v>
      </c>
      <c r="Z328" s="52">
        <v>0</v>
      </c>
      <c r="AA328" s="52"/>
      <c r="AB328" s="79">
        <v>328</v>
      </c>
      <c r="AC3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8" s="85"/>
      <c r="AE328" s="51"/>
      <c r="AF328" s="51"/>
      <c r="AG328" s="51"/>
      <c r="AH328" s="51"/>
      <c r="AI328" s="51"/>
      <c r="AJ328" s="51"/>
      <c r="AK328" s="104" t="s">
        <v>3341</v>
      </c>
      <c r="AL328" s="104" t="s">
        <v>3341</v>
      </c>
      <c r="AM328" s="104" t="s">
        <v>3341</v>
      </c>
      <c r="AN328" s="104" t="s">
        <v>3341</v>
      </c>
      <c r="AO328" s="2"/>
      <c r="AP328" s="3"/>
      <c r="AQ328" s="3"/>
      <c r="AR328" s="3"/>
      <c r="AS328" s="3"/>
    </row>
    <row r="329" spans="1:45" ht="29" customHeight="1" x14ac:dyDescent="0.35">
      <c r="A329" s="14" t="s">
        <v>636</v>
      </c>
      <c r="C329" s="15" t="s">
        <v>3359</v>
      </c>
      <c r="D329" s="15"/>
      <c r="E329" s="80">
        <v>2.4229057379229175</v>
      </c>
      <c r="F329" s="78"/>
      <c r="G329" s="15"/>
      <c r="H329" s="15"/>
      <c r="I329" s="16"/>
      <c r="J329" s="66"/>
      <c r="K329" s="66"/>
      <c r="L329" s="16"/>
      <c r="M329" s="81"/>
      <c r="N329" s="82">
        <v>7769.6064453125</v>
      </c>
      <c r="O329" s="82">
        <v>7371.47802734375</v>
      </c>
      <c r="P329" s="77"/>
      <c r="Q329" s="83"/>
      <c r="R329" s="83"/>
      <c r="S329" s="51">
        <v>3</v>
      </c>
      <c r="T329" s="84"/>
      <c r="U329" s="84"/>
      <c r="V329" s="52">
        <v>7</v>
      </c>
      <c r="W329" s="52">
        <v>0.125</v>
      </c>
      <c r="X329" s="52">
        <v>0</v>
      </c>
      <c r="Y329" s="52">
        <v>1.721535</v>
      </c>
      <c r="Z329" s="52">
        <v>0</v>
      </c>
      <c r="AA329" s="52"/>
      <c r="AB329" s="79">
        <v>329</v>
      </c>
      <c r="AC3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29" s="85"/>
      <c r="AE329" s="51"/>
      <c r="AF329" s="51"/>
      <c r="AG329" s="51"/>
      <c r="AH329" s="51"/>
      <c r="AI329" s="51"/>
      <c r="AJ329" s="51"/>
      <c r="AK329" s="104" t="s">
        <v>3341</v>
      </c>
      <c r="AL329" s="104" t="s">
        <v>3341</v>
      </c>
      <c r="AM329" s="104" t="s">
        <v>3341</v>
      </c>
      <c r="AN329" s="104" t="s">
        <v>3341</v>
      </c>
      <c r="AO329" s="2"/>
      <c r="AP329" s="3"/>
      <c r="AQ329" s="3"/>
      <c r="AR329" s="3"/>
      <c r="AS329" s="3"/>
    </row>
    <row r="330" spans="1:45" ht="29" customHeight="1" x14ac:dyDescent="0.35">
      <c r="A330" s="14" t="s">
        <v>2330</v>
      </c>
      <c r="C330" s="15" t="s">
        <v>3359</v>
      </c>
      <c r="D330" s="15"/>
      <c r="E330" s="80">
        <v>2.4229057379229175</v>
      </c>
      <c r="F330" s="78"/>
      <c r="G330" s="15"/>
      <c r="H330" s="15"/>
      <c r="I330" s="16"/>
      <c r="J330" s="66"/>
      <c r="K330" s="66"/>
      <c r="L330" s="16"/>
      <c r="M330" s="81"/>
      <c r="N330" s="82">
        <v>9765.2080078125</v>
      </c>
      <c r="O330" s="82">
        <v>7212.1953125</v>
      </c>
      <c r="P330" s="77"/>
      <c r="Q330" s="83"/>
      <c r="R330" s="83"/>
      <c r="S330" s="51">
        <v>3</v>
      </c>
      <c r="T330" s="84"/>
      <c r="U330" s="84"/>
      <c r="V330" s="52">
        <v>7</v>
      </c>
      <c r="W330" s="52">
        <v>0.125</v>
      </c>
      <c r="X330" s="52">
        <v>0</v>
      </c>
      <c r="Y330" s="52">
        <v>1.721535</v>
      </c>
      <c r="Z330" s="52">
        <v>0</v>
      </c>
      <c r="AA330" s="52"/>
      <c r="AB330" s="79">
        <v>330</v>
      </c>
      <c r="AC3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0" s="85"/>
      <c r="AE330" s="51"/>
      <c r="AF330" s="51"/>
      <c r="AG330" s="51"/>
      <c r="AH330" s="51"/>
      <c r="AI330" s="51"/>
      <c r="AJ330" s="51"/>
      <c r="AK330" s="104" t="s">
        <v>3341</v>
      </c>
      <c r="AL330" s="104" t="s">
        <v>3341</v>
      </c>
      <c r="AM330" s="104" t="s">
        <v>3341</v>
      </c>
      <c r="AN330" s="104" t="s">
        <v>3341</v>
      </c>
      <c r="AO330" s="2"/>
      <c r="AP330" s="3"/>
      <c r="AQ330" s="3"/>
      <c r="AR330" s="3"/>
      <c r="AS330" s="3"/>
    </row>
    <row r="331" spans="1:45" ht="29" customHeight="1" x14ac:dyDescent="0.35">
      <c r="A331" s="14" t="s">
        <v>2698</v>
      </c>
      <c r="C331" s="15" t="s">
        <v>3359</v>
      </c>
      <c r="D331" s="15"/>
      <c r="E331" s="80">
        <v>2.3834086772794572</v>
      </c>
      <c r="F331" s="78"/>
      <c r="G331" s="15"/>
      <c r="H331" s="15"/>
      <c r="I331" s="16"/>
      <c r="J331" s="66"/>
      <c r="K331" s="66"/>
      <c r="L331" s="16"/>
      <c r="M331" s="81"/>
      <c r="N331" s="82">
        <v>5538.90673828125</v>
      </c>
      <c r="O331" s="82">
        <v>511.93338012695313</v>
      </c>
      <c r="P331" s="77"/>
      <c r="Q331" s="83"/>
      <c r="R331" s="83"/>
      <c r="S331" s="51">
        <v>3</v>
      </c>
      <c r="T331" s="84"/>
      <c r="U331" s="84"/>
      <c r="V331" s="52">
        <v>11</v>
      </c>
      <c r="W331" s="52">
        <v>9.0909000000000004E-2</v>
      </c>
      <c r="X331" s="52">
        <v>0</v>
      </c>
      <c r="Y331" s="52">
        <v>1.6597869999999999</v>
      </c>
      <c r="Z331" s="52">
        <v>0</v>
      </c>
      <c r="AA331" s="52"/>
      <c r="AB331" s="79">
        <v>331</v>
      </c>
      <c r="AC3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1" s="85"/>
      <c r="AE331" s="51"/>
      <c r="AF331" s="51"/>
      <c r="AG331" s="51"/>
      <c r="AH331" s="51"/>
      <c r="AI331" s="51"/>
      <c r="AJ331" s="51"/>
      <c r="AK331" s="51"/>
      <c r="AL331" s="51"/>
      <c r="AM331" s="51"/>
      <c r="AN331" s="51"/>
      <c r="AO331" s="2"/>
      <c r="AP331" s="3"/>
      <c r="AQ331" s="3"/>
      <c r="AR331" s="3"/>
      <c r="AS331" s="3"/>
    </row>
    <row r="332" spans="1:45" ht="29" customHeight="1" x14ac:dyDescent="0.35">
      <c r="A332" s="14" t="s">
        <v>1125</v>
      </c>
      <c r="C332" s="15" t="s">
        <v>3359</v>
      </c>
      <c r="D332" s="15"/>
      <c r="E332" s="80">
        <v>2.380106168305852</v>
      </c>
      <c r="F332" s="78"/>
      <c r="G332" s="15"/>
      <c r="H332" s="15"/>
      <c r="I332" s="16"/>
      <c r="J332" s="66"/>
      <c r="K332" s="66"/>
      <c r="L332" s="16"/>
      <c r="M332" s="81"/>
      <c r="N332" s="82">
        <v>5575.30224609375</v>
      </c>
      <c r="O332" s="82">
        <v>1692.6273193359375</v>
      </c>
      <c r="P332" s="77"/>
      <c r="Q332" s="83"/>
      <c r="R332" s="83"/>
      <c r="S332" s="51">
        <v>3</v>
      </c>
      <c r="T332" s="84"/>
      <c r="U332" s="84"/>
      <c r="V332" s="52">
        <v>11</v>
      </c>
      <c r="W332" s="52">
        <v>7.1429000000000006E-2</v>
      </c>
      <c r="X332" s="52">
        <v>0</v>
      </c>
      <c r="Y332" s="52">
        <v>1.6546240000000001</v>
      </c>
      <c r="Z332" s="52">
        <v>0</v>
      </c>
      <c r="AA332" s="52"/>
      <c r="AB332" s="79">
        <v>332</v>
      </c>
      <c r="AC3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2" s="85"/>
      <c r="AE332" s="51"/>
      <c r="AF332" s="51"/>
      <c r="AG332" s="51"/>
      <c r="AH332" s="51"/>
      <c r="AI332" s="51"/>
      <c r="AJ332" s="51"/>
      <c r="AK332" s="104" t="s">
        <v>3341</v>
      </c>
      <c r="AL332" s="104" t="s">
        <v>3341</v>
      </c>
      <c r="AM332" s="104" t="s">
        <v>3341</v>
      </c>
      <c r="AN332" s="104" t="s">
        <v>3341</v>
      </c>
      <c r="AO332" s="2"/>
      <c r="AP332" s="3"/>
      <c r="AQ332" s="3"/>
      <c r="AR332" s="3"/>
      <c r="AS332" s="3"/>
    </row>
    <row r="333" spans="1:45" ht="29" customHeight="1" x14ac:dyDescent="0.35">
      <c r="A333" s="14" t="s">
        <v>1032</v>
      </c>
      <c r="C333" s="15" t="s">
        <v>3360</v>
      </c>
      <c r="D333" s="15"/>
      <c r="E333" s="80">
        <v>2.1729986217242385</v>
      </c>
      <c r="F333" s="78"/>
      <c r="G333" s="15"/>
      <c r="H333" s="15"/>
      <c r="I333" s="16"/>
      <c r="J333" s="66"/>
      <c r="K333" s="66"/>
      <c r="L333" s="16"/>
      <c r="M333" s="81"/>
      <c r="N333" s="82">
        <v>5481.5927734375</v>
      </c>
      <c r="O333" s="82">
        <v>6455.47412109375</v>
      </c>
      <c r="P333" s="77"/>
      <c r="Q333" s="83"/>
      <c r="R333" s="83"/>
      <c r="S333" s="51">
        <v>3</v>
      </c>
      <c r="T333" s="84"/>
      <c r="U333" s="84"/>
      <c r="V333" s="52">
        <v>11</v>
      </c>
      <c r="W333" s="52">
        <v>6.6667000000000004E-2</v>
      </c>
      <c r="X333" s="52">
        <v>0</v>
      </c>
      <c r="Y333" s="52">
        <v>1.3308409999999999</v>
      </c>
      <c r="Z333" s="52">
        <v>0</v>
      </c>
      <c r="AA333" s="52"/>
      <c r="AB333" s="79">
        <v>333</v>
      </c>
      <c r="AC3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3" s="85"/>
      <c r="AE333" s="51"/>
      <c r="AF333" s="51"/>
      <c r="AG333" s="51"/>
      <c r="AH333" s="51"/>
      <c r="AI333" s="51"/>
      <c r="AJ333" s="51"/>
      <c r="AK333" s="51"/>
      <c r="AL333" s="51"/>
      <c r="AM333" s="51"/>
      <c r="AN333" s="51"/>
      <c r="AO333" s="2"/>
      <c r="AP333" s="3"/>
      <c r="AQ333" s="3"/>
      <c r="AR333" s="3"/>
      <c r="AS333" s="3"/>
    </row>
    <row r="334" spans="1:45" ht="29" customHeight="1" x14ac:dyDescent="0.35">
      <c r="A334" s="14" t="s">
        <v>1164</v>
      </c>
      <c r="C334" s="15" t="s">
        <v>3359</v>
      </c>
      <c r="D334" s="15"/>
      <c r="E334" s="80">
        <v>2.3632801953152089</v>
      </c>
      <c r="F334" s="78"/>
      <c r="G334" s="15"/>
      <c r="H334" s="15"/>
      <c r="I334" s="16"/>
      <c r="J334" s="66"/>
      <c r="K334" s="66"/>
      <c r="L334" s="16"/>
      <c r="M334" s="81"/>
      <c r="N334" s="82">
        <v>5516.580078125</v>
      </c>
      <c r="O334" s="82">
        <v>5664.95947265625</v>
      </c>
      <c r="P334" s="77"/>
      <c r="Q334" s="83"/>
      <c r="R334" s="83"/>
      <c r="S334" s="51">
        <v>3</v>
      </c>
      <c r="T334" s="84"/>
      <c r="U334" s="84"/>
      <c r="V334" s="52">
        <v>13</v>
      </c>
      <c r="W334" s="52">
        <v>6.25E-2</v>
      </c>
      <c r="X334" s="52">
        <v>0</v>
      </c>
      <c r="Y334" s="52">
        <v>1.6283190000000001</v>
      </c>
      <c r="Z334" s="52">
        <v>0</v>
      </c>
      <c r="AA334" s="52"/>
      <c r="AB334" s="79">
        <v>334</v>
      </c>
      <c r="AC3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4" s="85"/>
      <c r="AE334" s="51"/>
      <c r="AF334" s="51"/>
      <c r="AG334" s="51"/>
      <c r="AH334" s="51"/>
      <c r="AI334" s="51"/>
      <c r="AJ334" s="51"/>
      <c r="AK334" s="104" t="s">
        <v>3341</v>
      </c>
      <c r="AL334" s="104" t="s">
        <v>3341</v>
      </c>
      <c r="AM334" s="104" t="s">
        <v>3341</v>
      </c>
      <c r="AN334" s="104" t="s">
        <v>3341</v>
      </c>
      <c r="AO334" s="2"/>
      <c r="AP334" s="3"/>
      <c r="AQ334" s="3"/>
      <c r="AR334" s="3"/>
      <c r="AS334" s="3"/>
    </row>
    <row r="335" spans="1:45" ht="29" customHeight="1" x14ac:dyDescent="0.35">
      <c r="A335" s="14" t="s">
        <v>3264</v>
      </c>
      <c r="C335" s="15" t="s">
        <v>3359</v>
      </c>
      <c r="D335" s="15"/>
      <c r="E335" s="80">
        <v>2.3632801953152089</v>
      </c>
      <c r="F335" s="78"/>
      <c r="G335" s="15"/>
      <c r="H335" s="15"/>
      <c r="I335" s="16"/>
      <c r="J335" s="66"/>
      <c r="K335" s="66"/>
      <c r="L335" s="16"/>
      <c r="M335" s="81"/>
      <c r="N335" s="82">
        <v>5456.7607421875</v>
      </c>
      <c r="O335" s="82">
        <v>5402.1064453125</v>
      </c>
      <c r="P335" s="77"/>
      <c r="Q335" s="83"/>
      <c r="R335" s="83"/>
      <c r="S335" s="51">
        <v>3</v>
      </c>
      <c r="T335" s="84"/>
      <c r="U335" s="84"/>
      <c r="V335" s="52">
        <v>13</v>
      </c>
      <c r="W335" s="52">
        <v>6.25E-2</v>
      </c>
      <c r="X335" s="52">
        <v>0</v>
      </c>
      <c r="Y335" s="52">
        <v>1.6283190000000001</v>
      </c>
      <c r="Z335" s="52">
        <v>0</v>
      </c>
      <c r="AA335" s="52"/>
      <c r="AB335" s="79">
        <v>335</v>
      </c>
      <c r="AC3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5" s="85"/>
      <c r="AE335" s="51"/>
      <c r="AF335" s="51"/>
      <c r="AG335" s="51"/>
      <c r="AH335" s="51"/>
      <c r="AI335" s="51"/>
      <c r="AJ335" s="51"/>
      <c r="AK335" s="104" t="s">
        <v>3341</v>
      </c>
      <c r="AL335" s="104" t="s">
        <v>3341</v>
      </c>
      <c r="AM335" s="104" t="s">
        <v>3341</v>
      </c>
      <c r="AN335" s="104" t="s">
        <v>3341</v>
      </c>
      <c r="AO335" s="2"/>
      <c r="AP335" s="3"/>
      <c r="AQ335" s="3"/>
      <c r="AR335" s="3"/>
      <c r="AS335" s="3"/>
    </row>
    <row r="336" spans="1:45" ht="29" customHeight="1" x14ac:dyDescent="0.35">
      <c r="A336" s="14" t="s">
        <v>1040</v>
      </c>
      <c r="C336" s="15" t="s">
        <v>3360</v>
      </c>
      <c r="D336" s="15"/>
      <c r="E336" s="80">
        <v>2.0313758046955641</v>
      </c>
      <c r="F336" s="78"/>
      <c r="G336" s="15"/>
      <c r="H336" s="15"/>
      <c r="I336" s="16"/>
      <c r="J336" s="66"/>
      <c r="K336" s="66"/>
      <c r="L336" s="16"/>
      <c r="M336" s="81"/>
      <c r="N336" s="82">
        <v>844.6142578125</v>
      </c>
      <c r="O336" s="82">
        <v>6750.60595703125</v>
      </c>
      <c r="P336" s="77"/>
      <c r="Q336" s="83"/>
      <c r="R336" s="83"/>
      <c r="S336" s="51">
        <v>3</v>
      </c>
      <c r="T336" s="84"/>
      <c r="U336" s="84"/>
      <c r="V336" s="52">
        <v>13.274311000000001</v>
      </c>
      <c r="W336" s="52">
        <v>1.06E-4</v>
      </c>
      <c r="X336" s="52">
        <v>0</v>
      </c>
      <c r="Y336" s="52">
        <v>1.109434</v>
      </c>
      <c r="Z336" s="52">
        <v>0</v>
      </c>
      <c r="AA336" s="52"/>
      <c r="AB336" s="79">
        <v>336</v>
      </c>
      <c r="AC3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6" s="85"/>
      <c r="AE336" s="51"/>
      <c r="AF336" s="51"/>
      <c r="AG336" s="51"/>
      <c r="AH336" s="51"/>
      <c r="AI336" s="51"/>
      <c r="AJ336" s="51"/>
      <c r="AK336" s="51"/>
      <c r="AL336" s="51"/>
      <c r="AM336" s="51"/>
      <c r="AN336" s="51"/>
      <c r="AO336" s="2"/>
      <c r="AP336" s="3"/>
      <c r="AQ336" s="3"/>
      <c r="AR336" s="3"/>
      <c r="AS336" s="3"/>
    </row>
    <row r="337" spans="1:45" ht="29" customHeight="1" x14ac:dyDescent="0.35">
      <c r="A337" s="14" t="s">
        <v>1124</v>
      </c>
      <c r="C337" s="15" t="s">
        <v>3359</v>
      </c>
      <c r="D337" s="15"/>
      <c r="E337" s="80">
        <v>2.3436160986918164</v>
      </c>
      <c r="F337" s="78"/>
      <c r="G337" s="15"/>
      <c r="H337" s="15"/>
      <c r="I337" s="16"/>
      <c r="J337" s="66"/>
      <c r="K337" s="66"/>
      <c r="L337" s="16"/>
      <c r="M337" s="81"/>
      <c r="N337" s="82">
        <v>5552.30908203125</v>
      </c>
      <c r="O337" s="82">
        <v>1834.9716796875</v>
      </c>
      <c r="P337" s="77"/>
      <c r="Q337" s="83"/>
      <c r="R337" s="83"/>
      <c r="S337" s="51">
        <v>3</v>
      </c>
      <c r="T337" s="84"/>
      <c r="U337" s="84"/>
      <c r="V337" s="52">
        <v>15</v>
      </c>
      <c r="W337" s="52">
        <v>8.3333000000000004E-2</v>
      </c>
      <c r="X337" s="52">
        <v>0</v>
      </c>
      <c r="Y337" s="52">
        <v>1.597577</v>
      </c>
      <c r="Z337" s="52">
        <v>0</v>
      </c>
      <c r="AA337" s="52"/>
      <c r="AB337" s="79">
        <v>337</v>
      </c>
      <c r="AC3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7" s="85"/>
      <c r="AE337" s="51"/>
      <c r="AF337" s="51"/>
      <c r="AG337" s="51"/>
      <c r="AH337" s="51"/>
      <c r="AI337" s="51"/>
      <c r="AJ337" s="51"/>
      <c r="AK337" s="104" t="s">
        <v>3341</v>
      </c>
      <c r="AL337" s="104" t="s">
        <v>3341</v>
      </c>
      <c r="AM337" s="104" t="s">
        <v>3341</v>
      </c>
      <c r="AN337" s="104" t="s">
        <v>3341</v>
      </c>
      <c r="AO337" s="2"/>
      <c r="AP337" s="3"/>
      <c r="AQ337" s="3"/>
      <c r="AR337" s="3"/>
      <c r="AS337" s="3"/>
    </row>
    <row r="338" spans="1:45" ht="29" customHeight="1" x14ac:dyDescent="0.35">
      <c r="A338" s="14" t="s">
        <v>1619</v>
      </c>
      <c r="C338" s="15" t="s">
        <v>3360</v>
      </c>
      <c r="D338" s="15"/>
      <c r="E338" s="80">
        <v>2.0361712549715896</v>
      </c>
      <c r="F338" s="78"/>
      <c r="G338" s="15"/>
      <c r="H338" s="15"/>
      <c r="I338" s="16"/>
      <c r="J338" s="66"/>
      <c r="K338" s="66"/>
      <c r="L338" s="16"/>
      <c r="M338" s="81"/>
      <c r="N338" s="82">
        <v>858.5296630859375</v>
      </c>
      <c r="O338" s="82">
        <v>5360.02099609375</v>
      </c>
      <c r="P338" s="77"/>
      <c r="Q338" s="83"/>
      <c r="R338" s="83"/>
      <c r="S338" s="51">
        <v>3</v>
      </c>
      <c r="T338" s="84"/>
      <c r="U338" s="84"/>
      <c r="V338" s="52">
        <v>17.5</v>
      </c>
      <c r="W338" s="52">
        <v>1.06E-4</v>
      </c>
      <c r="X338" s="52">
        <v>0</v>
      </c>
      <c r="Y338" s="52">
        <v>1.1169309999999999</v>
      </c>
      <c r="Z338" s="52">
        <v>0</v>
      </c>
      <c r="AA338" s="52"/>
      <c r="AB338" s="79">
        <v>338</v>
      </c>
      <c r="AC3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8" s="85"/>
      <c r="AE338" s="51"/>
      <c r="AF338" s="51"/>
      <c r="AG338" s="51"/>
      <c r="AH338" s="51"/>
      <c r="AI338" s="51"/>
      <c r="AJ338" s="51"/>
      <c r="AK338" s="51"/>
      <c r="AL338" s="51"/>
      <c r="AM338" s="51"/>
      <c r="AN338" s="51"/>
      <c r="AO338" s="2"/>
      <c r="AP338" s="3"/>
      <c r="AQ338" s="3"/>
      <c r="AR338" s="3"/>
      <c r="AS338" s="3"/>
    </row>
    <row r="339" spans="1:45" ht="29" customHeight="1" x14ac:dyDescent="0.35">
      <c r="A339" s="14" t="s">
        <v>988</v>
      </c>
      <c r="C339" s="15" t="s">
        <v>3359</v>
      </c>
      <c r="D339" s="15"/>
      <c r="E339" s="80">
        <v>2.3128342588047719</v>
      </c>
      <c r="F339" s="78"/>
      <c r="G339" s="15"/>
      <c r="H339" s="15"/>
      <c r="I339" s="16"/>
      <c r="J339" s="66"/>
      <c r="K339" s="66"/>
      <c r="L339" s="16"/>
      <c r="M339" s="81"/>
      <c r="N339" s="82">
        <v>5515.24658203125</v>
      </c>
      <c r="O339" s="82">
        <v>5499.54736328125</v>
      </c>
      <c r="P339" s="77"/>
      <c r="Q339" s="83"/>
      <c r="R339" s="83"/>
      <c r="S339" s="51">
        <v>3</v>
      </c>
      <c r="T339" s="84"/>
      <c r="U339" s="84"/>
      <c r="V339" s="52">
        <v>21</v>
      </c>
      <c r="W339" s="52">
        <v>7.6923000000000005E-2</v>
      </c>
      <c r="X339" s="52">
        <v>0</v>
      </c>
      <c r="Y339" s="52">
        <v>1.5494540000000001</v>
      </c>
      <c r="Z339" s="52">
        <v>0</v>
      </c>
      <c r="AA339" s="52"/>
      <c r="AB339" s="79">
        <v>339</v>
      </c>
      <c r="AC3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39" s="85"/>
      <c r="AE339" s="51"/>
      <c r="AF339" s="51"/>
      <c r="AG339" s="51"/>
      <c r="AH339" s="51"/>
      <c r="AI339" s="51"/>
      <c r="AJ339" s="51"/>
      <c r="AK339" s="51"/>
      <c r="AL339" s="51"/>
      <c r="AM339" s="51"/>
      <c r="AN339" s="51"/>
      <c r="AO339" s="2"/>
      <c r="AP339" s="3"/>
      <c r="AQ339" s="3"/>
      <c r="AR339" s="3"/>
      <c r="AS339" s="3"/>
    </row>
    <row r="340" spans="1:45" ht="29" customHeight="1" x14ac:dyDescent="0.35">
      <c r="A340" s="14" t="s">
        <v>2111</v>
      </c>
      <c r="C340" s="15" t="s">
        <v>3359</v>
      </c>
      <c r="D340" s="15"/>
      <c r="E340" s="80">
        <v>2.3009419003237972</v>
      </c>
      <c r="F340" s="78"/>
      <c r="G340" s="15"/>
      <c r="H340" s="15"/>
      <c r="I340" s="16"/>
      <c r="J340" s="66"/>
      <c r="K340" s="66"/>
      <c r="L340" s="16"/>
      <c r="M340" s="81"/>
      <c r="N340" s="82">
        <v>7793.599609375</v>
      </c>
      <c r="O340" s="82">
        <v>8128.15625</v>
      </c>
      <c r="P340" s="77"/>
      <c r="Q340" s="83"/>
      <c r="R340" s="83"/>
      <c r="S340" s="51">
        <v>3</v>
      </c>
      <c r="T340" s="84"/>
      <c r="U340" s="84"/>
      <c r="V340" s="52">
        <v>21</v>
      </c>
      <c r="W340" s="52">
        <v>3.4483E-2</v>
      </c>
      <c r="X340" s="52">
        <v>0</v>
      </c>
      <c r="Y340" s="52">
        <v>1.5308619999999999</v>
      </c>
      <c r="Z340" s="52">
        <v>0</v>
      </c>
      <c r="AA340" s="52"/>
      <c r="AB340" s="79">
        <v>340</v>
      </c>
      <c r="AC3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0" s="85"/>
      <c r="AE340" s="51"/>
      <c r="AF340" s="51"/>
      <c r="AG340" s="51"/>
      <c r="AH340" s="51"/>
      <c r="AI340" s="51"/>
      <c r="AJ340" s="51"/>
      <c r="AK340" s="104" t="s">
        <v>3341</v>
      </c>
      <c r="AL340" s="104" t="s">
        <v>3341</v>
      </c>
      <c r="AM340" s="104" t="s">
        <v>3341</v>
      </c>
      <c r="AN340" s="104" t="s">
        <v>3341</v>
      </c>
      <c r="AO340" s="2"/>
      <c r="AP340" s="3"/>
      <c r="AQ340" s="3"/>
      <c r="AR340" s="3"/>
      <c r="AS340" s="3"/>
    </row>
    <row r="341" spans="1:45" ht="29" customHeight="1" x14ac:dyDescent="0.35">
      <c r="A341" s="14" t="s">
        <v>335</v>
      </c>
      <c r="C341" s="15" t="s">
        <v>3359</v>
      </c>
      <c r="D341" s="15"/>
      <c r="E341" s="80">
        <v>2.3167879306943426</v>
      </c>
      <c r="F341" s="78"/>
      <c r="G341" s="15"/>
      <c r="H341" s="15"/>
      <c r="I341" s="16"/>
      <c r="J341" s="66"/>
      <c r="K341" s="66"/>
      <c r="L341" s="16"/>
      <c r="M341" s="81"/>
      <c r="N341" s="82">
        <v>8409.2802734375</v>
      </c>
      <c r="O341" s="82">
        <v>7869.1162109375</v>
      </c>
      <c r="P341" s="77"/>
      <c r="Q341" s="83"/>
      <c r="R341" s="83"/>
      <c r="S341" s="51">
        <v>3</v>
      </c>
      <c r="T341" s="84"/>
      <c r="U341" s="84"/>
      <c r="V341" s="52">
        <v>26</v>
      </c>
      <c r="W341" s="52">
        <v>0.05</v>
      </c>
      <c r="X341" s="52">
        <v>0</v>
      </c>
      <c r="Y341" s="52">
        <v>1.5556350000000001</v>
      </c>
      <c r="Z341" s="52">
        <v>0</v>
      </c>
      <c r="AA341" s="52"/>
      <c r="AB341" s="79">
        <v>341</v>
      </c>
      <c r="AC3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1" s="85"/>
      <c r="AE341" s="51"/>
      <c r="AF341" s="51"/>
      <c r="AG341" s="51"/>
      <c r="AH341" s="51"/>
      <c r="AI341" s="51"/>
      <c r="AJ341" s="51"/>
      <c r="AK341" s="51"/>
      <c r="AL341" s="51"/>
      <c r="AM341" s="51"/>
      <c r="AN341" s="51"/>
      <c r="AO341" s="2"/>
      <c r="AP341" s="3"/>
      <c r="AQ341" s="3"/>
      <c r="AR341" s="3"/>
      <c r="AS341" s="3"/>
    </row>
    <row r="342" spans="1:45" ht="29" customHeight="1" x14ac:dyDescent="0.35">
      <c r="A342" s="14" t="s">
        <v>2114</v>
      </c>
      <c r="C342" s="15" t="s">
        <v>3359</v>
      </c>
      <c r="D342" s="15"/>
      <c r="E342" s="80">
        <v>2.3242417631695362</v>
      </c>
      <c r="F342" s="78"/>
      <c r="G342" s="15"/>
      <c r="H342" s="15"/>
      <c r="I342" s="16"/>
      <c r="J342" s="66"/>
      <c r="K342" s="66"/>
      <c r="L342" s="16"/>
      <c r="M342" s="81"/>
      <c r="N342" s="82">
        <v>7315.23046875</v>
      </c>
      <c r="O342" s="82">
        <v>8038.10595703125</v>
      </c>
      <c r="P342" s="77"/>
      <c r="Q342" s="83"/>
      <c r="R342" s="83"/>
      <c r="S342" s="51">
        <v>3</v>
      </c>
      <c r="T342" s="84"/>
      <c r="U342" s="84"/>
      <c r="V342" s="52">
        <v>32</v>
      </c>
      <c r="W342" s="52">
        <v>3.2258000000000002E-2</v>
      </c>
      <c r="X342" s="52">
        <v>0</v>
      </c>
      <c r="Y342" s="52">
        <v>1.567288</v>
      </c>
      <c r="Z342" s="52">
        <v>0</v>
      </c>
      <c r="AA342" s="52"/>
      <c r="AB342" s="79">
        <v>342</v>
      </c>
      <c r="AC3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2" s="85"/>
      <c r="AE342" s="51"/>
      <c r="AF342" s="51"/>
      <c r="AG342" s="51"/>
      <c r="AH342" s="51"/>
      <c r="AI342" s="51"/>
      <c r="AJ342" s="51"/>
      <c r="AK342" s="104" t="s">
        <v>3341</v>
      </c>
      <c r="AL342" s="104" t="s">
        <v>3341</v>
      </c>
      <c r="AM342" s="104" t="s">
        <v>3341</v>
      </c>
      <c r="AN342" s="104" t="s">
        <v>3341</v>
      </c>
      <c r="AO342" s="2"/>
      <c r="AP342" s="3"/>
      <c r="AQ342" s="3"/>
      <c r="AR342" s="3"/>
      <c r="AS342" s="3"/>
    </row>
    <row r="343" spans="1:45" ht="29" customHeight="1" x14ac:dyDescent="0.35">
      <c r="A343" s="14" t="s">
        <v>1475</v>
      </c>
      <c r="C343" s="15" t="s">
        <v>3360</v>
      </c>
      <c r="D343" s="15"/>
      <c r="E343" s="80">
        <v>2.1987918372678492</v>
      </c>
      <c r="F343" s="78"/>
      <c r="G343" s="15"/>
      <c r="H343" s="15"/>
      <c r="I343" s="16"/>
      <c r="J343" s="66"/>
      <c r="K343" s="66"/>
      <c r="L343" s="16"/>
      <c r="M343" s="81"/>
      <c r="N343" s="82">
        <v>7851.47021484375</v>
      </c>
      <c r="O343" s="82">
        <v>8002.8173828125</v>
      </c>
      <c r="P343" s="77"/>
      <c r="Q343" s="83"/>
      <c r="R343" s="83"/>
      <c r="S343" s="51">
        <v>3</v>
      </c>
      <c r="T343" s="84"/>
      <c r="U343" s="84"/>
      <c r="V343" s="52">
        <v>35</v>
      </c>
      <c r="W343" s="52">
        <v>4.5455000000000002E-2</v>
      </c>
      <c r="X343" s="52">
        <v>0</v>
      </c>
      <c r="Y343" s="52">
        <v>1.371165</v>
      </c>
      <c r="Z343" s="52">
        <v>0</v>
      </c>
      <c r="AA343" s="52"/>
      <c r="AB343" s="79">
        <v>343</v>
      </c>
      <c r="AC3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3" s="85"/>
      <c r="AE343" s="51"/>
      <c r="AF343" s="51"/>
      <c r="AG343" s="51"/>
      <c r="AH343" s="51"/>
      <c r="AI343" s="51"/>
      <c r="AJ343" s="51"/>
      <c r="AK343" s="51"/>
      <c r="AL343" s="51"/>
      <c r="AM343" s="51"/>
      <c r="AN343" s="51"/>
      <c r="AO343" s="2"/>
      <c r="AP343" s="3"/>
      <c r="AQ343" s="3"/>
      <c r="AR343" s="3"/>
      <c r="AS343" s="3"/>
    </row>
    <row r="344" spans="1:45" ht="29" customHeight="1" x14ac:dyDescent="0.35">
      <c r="A344" s="14" t="s">
        <v>2802</v>
      </c>
      <c r="C344" s="15" t="s">
        <v>3359</v>
      </c>
      <c r="D344" s="15"/>
      <c r="E344" s="80">
        <v>2.3632693212783016</v>
      </c>
      <c r="F344" s="78"/>
      <c r="G344" s="15"/>
      <c r="H344" s="15"/>
      <c r="I344" s="16"/>
      <c r="J344" s="66"/>
      <c r="K344" s="66"/>
      <c r="L344" s="16"/>
      <c r="M344" s="81"/>
      <c r="N344" s="82">
        <v>5932.646484375</v>
      </c>
      <c r="O344" s="82">
        <v>8698.7724609375</v>
      </c>
      <c r="P344" s="77"/>
      <c r="Q344" s="83"/>
      <c r="R344" s="83"/>
      <c r="S344" s="51">
        <v>3</v>
      </c>
      <c r="T344" s="84"/>
      <c r="U344" s="84"/>
      <c r="V344" s="52">
        <v>85</v>
      </c>
      <c r="W344" s="52">
        <v>4.9750000000000003E-3</v>
      </c>
      <c r="X344" s="52">
        <v>0</v>
      </c>
      <c r="Y344" s="52">
        <v>1.6283019999999999</v>
      </c>
      <c r="Z344" s="52">
        <v>0</v>
      </c>
      <c r="AA344" s="52"/>
      <c r="AB344" s="79">
        <v>344</v>
      </c>
      <c r="AC3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4" s="85"/>
      <c r="AE344" s="51"/>
      <c r="AF344" s="51"/>
      <c r="AG344" s="51"/>
      <c r="AH344" s="51"/>
      <c r="AI344" s="51"/>
      <c r="AJ344" s="51"/>
      <c r="AK344" s="104" t="s">
        <v>3341</v>
      </c>
      <c r="AL344" s="104" t="s">
        <v>3341</v>
      </c>
      <c r="AM344" s="104" t="s">
        <v>3341</v>
      </c>
      <c r="AN344" s="104" t="s">
        <v>3341</v>
      </c>
      <c r="AO344" s="2"/>
      <c r="AP344" s="3"/>
      <c r="AQ344" s="3"/>
      <c r="AR344" s="3"/>
      <c r="AS344" s="3"/>
    </row>
    <row r="345" spans="1:45" ht="29" customHeight="1" x14ac:dyDescent="0.35">
      <c r="A345" s="14" t="s">
        <v>1367</v>
      </c>
      <c r="C345" s="15" t="s">
        <v>3360</v>
      </c>
      <c r="D345" s="15"/>
      <c r="E345" s="80">
        <v>1.9759572350724386</v>
      </c>
      <c r="F345" s="78"/>
      <c r="G345" s="15"/>
      <c r="H345" s="15"/>
      <c r="I345" s="16"/>
      <c r="J345" s="66"/>
      <c r="K345" s="66"/>
      <c r="L345" s="16"/>
      <c r="M345" s="81"/>
      <c r="N345" s="82">
        <v>1092.4627685546875</v>
      </c>
      <c r="O345" s="82">
        <v>8405.9130859375</v>
      </c>
      <c r="P345" s="77"/>
      <c r="Q345" s="83"/>
      <c r="R345" s="83"/>
      <c r="S345" s="51">
        <v>3</v>
      </c>
      <c r="T345" s="84"/>
      <c r="U345" s="84"/>
      <c r="V345" s="52">
        <v>121.407385</v>
      </c>
      <c r="W345" s="52">
        <v>9.3999999999999994E-5</v>
      </c>
      <c r="X345" s="52">
        <v>0</v>
      </c>
      <c r="Y345" s="52">
        <v>1.0227949999999999</v>
      </c>
      <c r="Z345" s="52">
        <v>0</v>
      </c>
      <c r="AA345" s="52"/>
      <c r="AB345" s="79">
        <v>345</v>
      </c>
      <c r="AC3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5" s="85"/>
      <c r="AE345" s="51"/>
      <c r="AF345" s="51"/>
      <c r="AG345" s="51"/>
      <c r="AH345" s="51"/>
      <c r="AI345" s="51"/>
      <c r="AJ345" s="51"/>
      <c r="AK345" s="51"/>
      <c r="AL345" s="51"/>
      <c r="AM345" s="51"/>
      <c r="AN345" s="51"/>
      <c r="AO345" s="2"/>
      <c r="AP345" s="3"/>
      <c r="AQ345" s="3"/>
      <c r="AR345" s="3"/>
      <c r="AS345" s="3"/>
    </row>
    <row r="346" spans="1:45" ht="29" customHeight="1" x14ac:dyDescent="0.35">
      <c r="A346" s="14" t="s">
        <v>1325</v>
      </c>
      <c r="C346" s="15" t="s">
        <v>3359</v>
      </c>
      <c r="D346" s="15"/>
      <c r="E346" s="80">
        <v>2.2315079764258958</v>
      </c>
      <c r="F346" s="78"/>
      <c r="G346" s="15"/>
      <c r="H346" s="15"/>
      <c r="I346" s="16"/>
      <c r="J346" s="66"/>
      <c r="K346" s="66"/>
      <c r="L346" s="16"/>
      <c r="M346" s="81"/>
      <c r="N346" s="82">
        <v>6097.3310546875</v>
      </c>
      <c r="O346" s="82">
        <v>9301.2177734375</v>
      </c>
      <c r="P346" s="77"/>
      <c r="Q346" s="83"/>
      <c r="R346" s="83"/>
      <c r="S346" s="51">
        <v>3</v>
      </c>
      <c r="T346" s="84"/>
      <c r="U346" s="84"/>
      <c r="V346" s="52">
        <v>233</v>
      </c>
      <c r="W346" s="52">
        <v>1.1110999999999999E-2</v>
      </c>
      <c r="X346" s="52">
        <v>0</v>
      </c>
      <c r="Y346" s="52">
        <v>1.422312</v>
      </c>
      <c r="Z346" s="52">
        <v>0</v>
      </c>
      <c r="AA346" s="52"/>
      <c r="AB346" s="79">
        <v>346</v>
      </c>
      <c r="AC3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6" s="85"/>
      <c r="AE346" s="51"/>
      <c r="AF346" s="51"/>
      <c r="AG346" s="51"/>
      <c r="AH346" s="51"/>
      <c r="AI346" s="51"/>
      <c r="AJ346" s="51"/>
      <c r="AK346" s="51"/>
      <c r="AL346" s="51"/>
      <c r="AM346" s="51"/>
      <c r="AN346" s="51"/>
      <c r="AO346" s="2"/>
      <c r="AP346" s="3"/>
      <c r="AQ346" s="3"/>
      <c r="AR346" s="3"/>
      <c r="AS346" s="3"/>
    </row>
    <row r="347" spans="1:45" ht="29" customHeight="1" x14ac:dyDescent="0.35">
      <c r="A347" s="14" t="s">
        <v>643</v>
      </c>
      <c r="C347" s="15" t="s">
        <v>3360</v>
      </c>
      <c r="D347" s="15"/>
      <c r="E347" s="80">
        <v>1.9284524057207533</v>
      </c>
      <c r="F347" s="78"/>
      <c r="G347" s="15"/>
      <c r="H347" s="15"/>
      <c r="I347" s="16"/>
      <c r="J347" s="66"/>
      <c r="K347" s="66"/>
      <c r="L347" s="16"/>
      <c r="M347" s="81"/>
      <c r="N347" s="82">
        <v>1004.2989501953125</v>
      </c>
      <c r="O347" s="82">
        <v>8076.8330078125</v>
      </c>
      <c r="P347" s="77"/>
      <c r="Q347" s="83"/>
      <c r="R347" s="83"/>
      <c r="S347" s="51">
        <v>3</v>
      </c>
      <c r="T347" s="84"/>
      <c r="U347" s="84"/>
      <c r="V347" s="52">
        <v>366.61196799999999</v>
      </c>
      <c r="W347" s="52">
        <v>9.8999999999999994E-5</v>
      </c>
      <c r="X347" s="52">
        <v>0</v>
      </c>
      <c r="Y347" s="52">
        <v>0.94852800000000004</v>
      </c>
      <c r="Z347" s="52">
        <v>0</v>
      </c>
      <c r="AA347" s="52"/>
      <c r="AB347" s="79">
        <v>347</v>
      </c>
      <c r="AC3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7" s="85"/>
      <c r="AE347" s="51"/>
      <c r="AF347" s="51"/>
      <c r="AG347" s="51"/>
      <c r="AH347" s="51"/>
      <c r="AI347" s="51"/>
      <c r="AJ347" s="51"/>
      <c r="AK347" s="51"/>
      <c r="AL347" s="51"/>
      <c r="AM347" s="51"/>
      <c r="AN347" s="51"/>
      <c r="AO347" s="2"/>
      <c r="AP347" s="3"/>
      <c r="AQ347" s="3"/>
      <c r="AR347" s="3"/>
      <c r="AS347" s="3"/>
    </row>
    <row r="348" spans="1:45" ht="29" customHeight="1" x14ac:dyDescent="0.35">
      <c r="A348" s="14" t="s">
        <v>3200</v>
      </c>
      <c r="C348" s="15" t="s">
        <v>3360</v>
      </c>
      <c r="D348" s="15"/>
      <c r="E348" s="80">
        <v>1.9948748610446212</v>
      </c>
      <c r="F348" s="78"/>
      <c r="G348" s="15"/>
      <c r="H348" s="15"/>
      <c r="I348" s="16"/>
      <c r="J348" s="66"/>
      <c r="K348" s="66"/>
      <c r="L348" s="16"/>
      <c r="M348" s="81"/>
      <c r="N348" s="82">
        <v>347.37835693359375</v>
      </c>
      <c r="O348" s="82">
        <v>2009.8856201171875</v>
      </c>
      <c r="P348" s="77"/>
      <c r="Q348" s="83"/>
      <c r="R348" s="83"/>
      <c r="S348" s="51">
        <v>3</v>
      </c>
      <c r="T348" s="84"/>
      <c r="U348" s="84"/>
      <c r="V348" s="52">
        <v>572.59331599999996</v>
      </c>
      <c r="W348" s="52">
        <v>1E-4</v>
      </c>
      <c r="X348" s="52">
        <v>0</v>
      </c>
      <c r="Y348" s="52">
        <v>1.05237</v>
      </c>
      <c r="Z348" s="52">
        <v>0</v>
      </c>
      <c r="AA348" s="52"/>
      <c r="AB348" s="79">
        <v>348</v>
      </c>
      <c r="AC3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8" s="85"/>
      <c r="AE348" s="51"/>
      <c r="AF348" s="51"/>
      <c r="AG348" s="51"/>
      <c r="AH348" s="51"/>
      <c r="AI348" s="51"/>
      <c r="AJ348" s="51"/>
      <c r="AK348" s="104" t="s">
        <v>3341</v>
      </c>
      <c r="AL348" s="104" t="s">
        <v>3341</v>
      </c>
      <c r="AM348" s="104" t="s">
        <v>3341</v>
      </c>
      <c r="AN348" s="104" t="s">
        <v>3341</v>
      </c>
      <c r="AO348" s="2"/>
      <c r="AP348" s="3"/>
      <c r="AQ348" s="3"/>
      <c r="AR348" s="3"/>
      <c r="AS348" s="3"/>
    </row>
    <row r="349" spans="1:45" ht="29" customHeight="1" x14ac:dyDescent="0.35">
      <c r="A349" s="14" t="s">
        <v>806</v>
      </c>
      <c r="C349" s="15" t="s">
        <v>3360</v>
      </c>
      <c r="D349" s="15"/>
      <c r="E349" s="80">
        <v>1.9819597034451508</v>
      </c>
      <c r="F349" s="78"/>
      <c r="G349" s="15"/>
      <c r="H349" s="15"/>
      <c r="I349" s="16"/>
      <c r="J349" s="66"/>
      <c r="K349" s="66"/>
      <c r="L349" s="16"/>
      <c r="M349" s="81"/>
      <c r="N349" s="82">
        <v>959.30413818359375</v>
      </c>
      <c r="O349" s="82">
        <v>6111.30029296875</v>
      </c>
      <c r="P349" s="77"/>
      <c r="Q349" s="83"/>
      <c r="R349" s="83"/>
      <c r="S349" s="51">
        <v>3</v>
      </c>
      <c r="T349" s="84"/>
      <c r="U349" s="84"/>
      <c r="V349" s="52">
        <v>692.62624500000004</v>
      </c>
      <c r="W349" s="52">
        <v>1.26E-4</v>
      </c>
      <c r="X349" s="52">
        <v>0</v>
      </c>
      <c r="Y349" s="52">
        <v>1.032179</v>
      </c>
      <c r="Z349" s="52">
        <v>0</v>
      </c>
      <c r="AA349" s="52"/>
      <c r="AB349" s="79">
        <v>349</v>
      </c>
      <c r="AC3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49" s="85"/>
      <c r="AE349" s="51"/>
      <c r="AF349" s="51"/>
      <c r="AG349" s="51"/>
      <c r="AH349" s="51"/>
      <c r="AI349" s="51"/>
      <c r="AJ349" s="51"/>
      <c r="AK349" s="104" t="s">
        <v>3341</v>
      </c>
      <c r="AL349" s="104" t="s">
        <v>3341</v>
      </c>
      <c r="AM349" s="104" t="s">
        <v>3341</v>
      </c>
      <c r="AN349" s="104" t="s">
        <v>3341</v>
      </c>
      <c r="AO349" s="2"/>
      <c r="AP349" s="3"/>
      <c r="AQ349" s="3"/>
      <c r="AR349" s="3"/>
      <c r="AS349" s="3"/>
    </row>
    <row r="350" spans="1:45" ht="29" customHeight="1" x14ac:dyDescent="0.35">
      <c r="A350" s="14" t="s">
        <v>604</v>
      </c>
      <c r="C350" s="15" t="s">
        <v>3360</v>
      </c>
      <c r="D350" s="15"/>
      <c r="E350" s="80">
        <v>2.0411023108843387</v>
      </c>
      <c r="F350" s="78"/>
      <c r="G350" s="15"/>
      <c r="H350" s="15"/>
      <c r="I350" s="16"/>
      <c r="J350" s="66"/>
      <c r="K350" s="66"/>
      <c r="L350" s="16"/>
      <c r="M350" s="81"/>
      <c r="N350" s="82">
        <v>2036.880859375</v>
      </c>
      <c r="O350" s="82">
        <v>3348.760009765625</v>
      </c>
      <c r="P350" s="77"/>
      <c r="Q350" s="83"/>
      <c r="R350" s="83"/>
      <c r="S350" s="51">
        <v>3</v>
      </c>
      <c r="T350" s="84"/>
      <c r="U350" s="84"/>
      <c r="V350" s="52">
        <v>694.99778600000002</v>
      </c>
      <c r="W350" s="52">
        <v>8.7000000000000001E-5</v>
      </c>
      <c r="X350" s="52">
        <v>0</v>
      </c>
      <c r="Y350" s="52">
        <v>1.1246400000000001</v>
      </c>
      <c r="Z350" s="52">
        <v>0</v>
      </c>
      <c r="AA350" s="52"/>
      <c r="AB350" s="79">
        <v>350</v>
      </c>
      <c r="AC3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0" s="85"/>
      <c r="AE350" s="51"/>
      <c r="AF350" s="51"/>
      <c r="AG350" s="51"/>
      <c r="AH350" s="51"/>
      <c r="AI350" s="51"/>
      <c r="AJ350" s="51"/>
      <c r="AK350" s="51"/>
      <c r="AL350" s="51"/>
      <c r="AM350" s="51"/>
      <c r="AN350" s="51"/>
      <c r="AO350" s="2"/>
      <c r="AP350" s="3"/>
      <c r="AQ350" s="3"/>
      <c r="AR350" s="3"/>
      <c r="AS350" s="3"/>
    </row>
    <row r="351" spans="1:45" ht="29" customHeight="1" x14ac:dyDescent="0.35">
      <c r="A351" s="14" t="s">
        <v>603</v>
      </c>
      <c r="C351" s="15" t="s">
        <v>3360</v>
      </c>
      <c r="D351" s="15"/>
      <c r="E351" s="80">
        <v>2.0365307378387532</v>
      </c>
      <c r="F351" s="78"/>
      <c r="G351" s="15"/>
      <c r="H351" s="15"/>
      <c r="I351" s="16"/>
      <c r="J351" s="66"/>
      <c r="K351" s="66"/>
      <c r="L351" s="16"/>
      <c r="M351" s="81"/>
      <c r="N351" s="82">
        <v>1961.538330078125</v>
      </c>
      <c r="O351" s="82">
        <v>3150.028564453125</v>
      </c>
      <c r="P351" s="77"/>
      <c r="Q351" s="83"/>
      <c r="R351" s="83"/>
      <c r="S351" s="51">
        <v>3</v>
      </c>
      <c r="T351" s="84"/>
      <c r="U351" s="84"/>
      <c r="V351" s="52">
        <v>966.07400299999995</v>
      </c>
      <c r="W351" s="52">
        <v>8.3999999999999995E-5</v>
      </c>
      <c r="X351" s="52">
        <v>0</v>
      </c>
      <c r="Y351" s="52">
        <v>1.1174930000000001</v>
      </c>
      <c r="Z351" s="52">
        <v>0</v>
      </c>
      <c r="AA351" s="52"/>
      <c r="AB351" s="79">
        <v>351</v>
      </c>
      <c r="AC3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1" s="85"/>
      <c r="AE351" s="51"/>
      <c r="AF351" s="51"/>
      <c r="AG351" s="51"/>
      <c r="AH351" s="51"/>
      <c r="AI351" s="51"/>
      <c r="AJ351" s="51"/>
      <c r="AK351" s="104" t="s">
        <v>3341</v>
      </c>
      <c r="AL351" s="104" t="s">
        <v>3341</v>
      </c>
      <c r="AM351" s="104" t="s">
        <v>3341</v>
      </c>
      <c r="AN351" s="104" t="s">
        <v>3341</v>
      </c>
      <c r="AO351" s="2"/>
      <c r="AP351" s="3"/>
      <c r="AQ351" s="3"/>
      <c r="AR351" s="3"/>
      <c r="AS351" s="3"/>
    </row>
    <row r="352" spans="1:45" ht="29" customHeight="1" x14ac:dyDescent="0.35">
      <c r="A352" s="14" t="s">
        <v>2964</v>
      </c>
      <c r="C352" s="15" t="s">
        <v>3360</v>
      </c>
      <c r="D352" s="15"/>
      <c r="E352" s="80">
        <v>1.9057787594710169</v>
      </c>
      <c r="F352" s="78"/>
      <c r="G352" s="15"/>
      <c r="H352" s="15"/>
      <c r="I352" s="16"/>
      <c r="J352" s="66"/>
      <c r="K352" s="66"/>
      <c r="L352" s="16"/>
      <c r="M352" s="81"/>
      <c r="N352" s="82">
        <v>4126.453125</v>
      </c>
      <c r="O352" s="82">
        <v>8923.2421875</v>
      </c>
      <c r="P352" s="77"/>
      <c r="Q352" s="83"/>
      <c r="R352" s="83"/>
      <c r="S352" s="51">
        <v>3</v>
      </c>
      <c r="T352" s="84"/>
      <c r="U352" s="84"/>
      <c r="V352" s="52">
        <v>1068.32762</v>
      </c>
      <c r="W352" s="52">
        <v>1.03E-4</v>
      </c>
      <c r="X352" s="52">
        <v>0</v>
      </c>
      <c r="Y352" s="52">
        <v>0.91308100000000003</v>
      </c>
      <c r="Z352" s="52">
        <v>0</v>
      </c>
      <c r="AA352" s="52"/>
      <c r="AB352" s="79">
        <v>352</v>
      </c>
      <c r="AC3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2" s="85"/>
      <c r="AE352" s="51"/>
      <c r="AF352" s="51"/>
      <c r="AG352" s="51"/>
      <c r="AH352" s="51"/>
      <c r="AI352" s="51"/>
      <c r="AJ352" s="51"/>
      <c r="AK352" s="104" t="s">
        <v>3341</v>
      </c>
      <c r="AL352" s="104" t="s">
        <v>3341</v>
      </c>
      <c r="AM352" s="104" t="s">
        <v>3341</v>
      </c>
      <c r="AN352" s="104" t="s">
        <v>3341</v>
      </c>
      <c r="AO352" s="2"/>
      <c r="AP352" s="3"/>
      <c r="AQ352" s="3"/>
      <c r="AR352" s="3"/>
      <c r="AS352" s="3"/>
    </row>
    <row r="353" spans="1:45" ht="29" customHeight="1" x14ac:dyDescent="0.35">
      <c r="A353" s="14" t="s">
        <v>3045</v>
      </c>
      <c r="C353" s="15" t="s">
        <v>3360</v>
      </c>
      <c r="D353" s="15"/>
      <c r="E353" s="80">
        <v>1.9057787594710169</v>
      </c>
      <c r="F353" s="78"/>
      <c r="G353" s="15"/>
      <c r="H353" s="15"/>
      <c r="I353" s="16"/>
      <c r="J353" s="66"/>
      <c r="K353" s="66"/>
      <c r="L353" s="16"/>
      <c r="M353" s="81"/>
      <c r="N353" s="82">
        <v>4107.759765625</v>
      </c>
      <c r="O353" s="82">
        <v>9019.6591796875</v>
      </c>
      <c r="P353" s="77"/>
      <c r="Q353" s="83"/>
      <c r="R353" s="83"/>
      <c r="S353" s="51">
        <v>3</v>
      </c>
      <c r="T353" s="84"/>
      <c r="U353" s="84"/>
      <c r="V353" s="52">
        <v>1068.32762</v>
      </c>
      <c r="W353" s="52">
        <v>1.03E-4</v>
      </c>
      <c r="X353" s="52">
        <v>0</v>
      </c>
      <c r="Y353" s="52">
        <v>0.91308100000000003</v>
      </c>
      <c r="Z353" s="52">
        <v>0</v>
      </c>
      <c r="AA353" s="52"/>
      <c r="AB353" s="79">
        <v>353</v>
      </c>
      <c r="AC3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3" s="85"/>
      <c r="AE353" s="51"/>
      <c r="AF353" s="51"/>
      <c r="AG353" s="51"/>
      <c r="AH353" s="51"/>
      <c r="AI353" s="51"/>
      <c r="AJ353" s="51"/>
      <c r="AK353" s="104" t="s">
        <v>3341</v>
      </c>
      <c r="AL353" s="104" t="s">
        <v>3341</v>
      </c>
      <c r="AM353" s="104" t="s">
        <v>3341</v>
      </c>
      <c r="AN353" s="104" t="s">
        <v>3341</v>
      </c>
      <c r="AO353" s="2"/>
      <c r="AP353" s="3"/>
      <c r="AQ353" s="3"/>
      <c r="AR353" s="3"/>
      <c r="AS353" s="3"/>
    </row>
    <row r="354" spans="1:45" ht="29" customHeight="1" x14ac:dyDescent="0.35">
      <c r="A354" s="14" t="s">
        <v>642</v>
      </c>
      <c r="C354" s="15" t="s">
        <v>3360</v>
      </c>
      <c r="D354" s="15"/>
      <c r="E354" s="80">
        <v>1.9291848040889072</v>
      </c>
      <c r="F354" s="78"/>
      <c r="G354" s="15"/>
      <c r="H354" s="15"/>
      <c r="I354" s="16"/>
      <c r="J354" s="66"/>
      <c r="K354" s="66"/>
      <c r="L354" s="16"/>
      <c r="M354" s="81"/>
      <c r="N354" s="82">
        <v>813.03033447265625</v>
      </c>
      <c r="O354" s="82">
        <v>8080.78759765625</v>
      </c>
      <c r="P354" s="77"/>
      <c r="Q354" s="83"/>
      <c r="R354" s="83"/>
      <c r="S354" s="51">
        <v>3</v>
      </c>
      <c r="T354" s="84"/>
      <c r="U354" s="84"/>
      <c r="V354" s="52">
        <v>1106.377579</v>
      </c>
      <c r="W354" s="52">
        <v>1.07E-4</v>
      </c>
      <c r="X354" s="52">
        <v>0</v>
      </c>
      <c r="Y354" s="52">
        <v>0.94967299999999999</v>
      </c>
      <c r="Z354" s="52">
        <v>0</v>
      </c>
      <c r="AA354" s="52"/>
      <c r="AB354" s="79">
        <v>354</v>
      </c>
      <c r="AC3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4" s="85"/>
      <c r="AE354" s="51"/>
      <c r="AF354" s="51"/>
      <c r="AG354" s="51"/>
      <c r="AH354" s="51"/>
      <c r="AI354" s="51"/>
      <c r="AJ354" s="51"/>
      <c r="AK354" s="51"/>
      <c r="AL354" s="51"/>
      <c r="AM354" s="51"/>
      <c r="AN354" s="51"/>
      <c r="AO354" s="2"/>
      <c r="AP354" s="3"/>
      <c r="AQ354" s="3"/>
      <c r="AR354" s="3"/>
      <c r="AS354" s="3"/>
    </row>
    <row r="355" spans="1:45" ht="29" customHeight="1" x14ac:dyDescent="0.35">
      <c r="A355" s="14" t="s">
        <v>176</v>
      </c>
      <c r="C355" s="15" t="s">
        <v>3360</v>
      </c>
      <c r="D355" s="15"/>
      <c r="E355" s="80">
        <v>2.0242693017521676</v>
      </c>
      <c r="F355" s="78"/>
      <c r="G355" s="15"/>
      <c r="H355" s="15"/>
      <c r="I355" s="16"/>
      <c r="J355" s="66"/>
      <c r="K355" s="66"/>
      <c r="L355" s="16"/>
      <c r="M355" s="81"/>
      <c r="N355" s="82">
        <v>7848.74072265625</v>
      </c>
      <c r="O355" s="82">
        <v>8599.8154296875</v>
      </c>
      <c r="P355" s="77"/>
      <c r="Q355" s="83"/>
      <c r="R355" s="83"/>
      <c r="S355" s="51">
        <v>3</v>
      </c>
      <c r="T355" s="84"/>
      <c r="U355" s="84"/>
      <c r="V355" s="52">
        <v>1109.201403</v>
      </c>
      <c r="W355" s="52">
        <v>9.2E-5</v>
      </c>
      <c r="X355" s="52">
        <v>0</v>
      </c>
      <c r="Y355" s="52">
        <v>1.0983240000000001</v>
      </c>
      <c r="Z355" s="52">
        <v>0</v>
      </c>
      <c r="AA355" s="52"/>
      <c r="AB355" s="79">
        <v>355</v>
      </c>
      <c r="AC3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5" s="85"/>
      <c r="AE355" s="51"/>
      <c r="AF355" s="51"/>
      <c r="AG355" s="51"/>
      <c r="AH355" s="51"/>
      <c r="AI355" s="51"/>
      <c r="AJ355" s="51"/>
      <c r="AK355" s="51"/>
      <c r="AL355" s="51"/>
      <c r="AM355" s="51"/>
      <c r="AN355" s="51"/>
      <c r="AO355" s="2"/>
      <c r="AP355" s="3"/>
      <c r="AQ355" s="3"/>
      <c r="AR355" s="3"/>
      <c r="AS355" s="3"/>
    </row>
    <row r="356" spans="1:45" ht="29" customHeight="1" x14ac:dyDescent="0.35">
      <c r="A356" s="14" t="s">
        <v>1321</v>
      </c>
      <c r="C356" s="15" t="s">
        <v>3360</v>
      </c>
      <c r="D356" s="15"/>
      <c r="E356" s="80">
        <v>1.935472556018123</v>
      </c>
      <c r="F356" s="78"/>
      <c r="G356" s="15"/>
      <c r="H356" s="15"/>
      <c r="I356" s="16"/>
      <c r="J356" s="66"/>
      <c r="K356" s="66"/>
      <c r="L356" s="16"/>
      <c r="M356" s="81"/>
      <c r="N356" s="82">
        <v>1196.6129150390625</v>
      </c>
      <c r="O356" s="82">
        <v>3473.744384765625</v>
      </c>
      <c r="P356" s="77"/>
      <c r="Q356" s="83"/>
      <c r="R356" s="83"/>
      <c r="S356" s="51">
        <v>3</v>
      </c>
      <c r="T356" s="84"/>
      <c r="U356" s="84"/>
      <c r="V356" s="52">
        <v>1437.3125500000001</v>
      </c>
      <c r="W356" s="52">
        <v>1.2E-4</v>
      </c>
      <c r="X356" s="52">
        <v>0</v>
      </c>
      <c r="Y356" s="52">
        <v>0.95950299999999999</v>
      </c>
      <c r="Z356" s="52">
        <v>0</v>
      </c>
      <c r="AA356" s="52"/>
      <c r="AB356" s="79">
        <v>356</v>
      </c>
      <c r="AC3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6" s="85"/>
      <c r="AE356" s="51"/>
      <c r="AF356" s="51"/>
      <c r="AG356" s="51"/>
      <c r="AH356" s="51"/>
      <c r="AI356" s="51"/>
      <c r="AJ356" s="51"/>
      <c r="AK356" s="51"/>
      <c r="AL356" s="51"/>
      <c r="AM356" s="51"/>
      <c r="AN356" s="51"/>
      <c r="AO356" s="2"/>
      <c r="AP356" s="3"/>
      <c r="AQ356" s="3"/>
      <c r="AR356" s="3"/>
      <c r="AS356" s="3"/>
    </row>
    <row r="357" spans="1:45" ht="29" customHeight="1" x14ac:dyDescent="0.35">
      <c r="A357" s="14" t="s">
        <v>246</v>
      </c>
      <c r="C357" s="15" t="s">
        <v>3360</v>
      </c>
      <c r="D357" s="15"/>
      <c r="E357" s="80">
        <v>2.0354439737972743</v>
      </c>
      <c r="F357" s="78"/>
      <c r="G357" s="15"/>
      <c r="H357" s="15"/>
      <c r="I357" s="16"/>
      <c r="J357" s="66"/>
      <c r="K357" s="66"/>
      <c r="L357" s="16"/>
      <c r="M357" s="81"/>
      <c r="N357" s="82">
        <v>6743.5654296875</v>
      </c>
      <c r="O357" s="82">
        <v>9359.0947265625</v>
      </c>
      <c r="P357" s="77"/>
      <c r="Q357" s="83"/>
      <c r="R357" s="83"/>
      <c r="S357" s="51">
        <v>3</v>
      </c>
      <c r="T357" s="84"/>
      <c r="U357" s="84"/>
      <c r="V357" s="52">
        <v>1537.3784029999999</v>
      </c>
      <c r="W357" s="52">
        <v>1.07E-4</v>
      </c>
      <c r="X357" s="52">
        <v>0</v>
      </c>
      <c r="Y357" s="52">
        <v>1.115794</v>
      </c>
      <c r="Z357" s="52">
        <v>0</v>
      </c>
      <c r="AA357" s="52"/>
      <c r="AB357" s="79">
        <v>357</v>
      </c>
      <c r="AC3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7" s="85"/>
      <c r="AE357" s="51"/>
      <c r="AF357" s="51"/>
      <c r="AG357" s="51"/>
      <c r="AH357" s="51"/>
      <c r="AI357" s="51"/>
      <c r="AJ357" s="51"/>
      <c r="AK357" s="51"/>
      <c r="AL357" s="51"/>
      <c r="AM357" s="51"/>
      <c r="AN357" s="51"/>
      <c r="AO357" s="2"/>
      <c r="AP357" s="3"/>
      <c r="AQ357" s="3"/>
      <c r="AR357" s="3"/>
      <c r="AS357" s="3"/>
    </row>
    <row r="358" spans="1:45" ht="29" customHeight="1" x14ac:dyDescent="0.35">
      <c r="A358" s="14" t="s">
        <v>3179</v>
      </c>
      <c r="C358" s="15" t="s">
        <v>3360</v>
      </c>
      <c r="D358" s="15"/>
      <c r="E358" s="80">
        <v>2.1427310598179758</v>
      </c>
      <c r="F358" s="78"/>
      <c r="G358" s="15"/>
      <c r="H358" s="15"/>
      <c r="I358" s="16"/>
      <c r="J358" s="66"/>
      <c r="K358" s="66"/>
      <c r="L358" s="16"/>
      <c r="M358" s="81"/>
      <c r="N358" s="82">
        <v>7188.7890625</v>
      </c>
      <c r="O358" s="82">
        <v>8925.275390625</v>
      </c>
      <c r="P358" s="77"/>
      <c r="Q358" s="83"/>
      <c r="R358" s="83"/>
      <c r="S358" s="51">
        <v>3</v>
      </c>
      <c r="T358" s="84"/>
      <c r="U358" s="84"/>
      <c r="V358" s="52">
        <v>1587.102897</v>
      </c>
      <c r="W358" s="52">
        <v>8.2999999999999998E-5</v>
      </c>
      <c r="X358" s="52">
        <v>0</v>
      </c>
      <c r="Y358" s="52">
        <v>1.2835220000000001</v>
      </c>
      <c r="Z358" s="52">
        <v>0</v>
      </c>
      <c r="AA358" s="52"/>
      <c r="AB358" s="79">
        <v>358</v>
      </c>
      <c r="AC3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8" s="85"/>
      <c r="AE358" s="51"/>
      <c r="AF358" s="51"/>
      <c r="AG358" s="51"/>
      <c r="AH358" s="51"/>
      <c r="AI358" s="51"/>
      <c r="AJ358" s="51"/>
      <c r="AK358" s="104" t="s">
        <v>3341</v>
      </c>
      <c r="AL358" s="104" t="s">
        <v>3341</v>
      </c>
      <c r="AM358" s="104" t="s">
        <v>3341</v>
      </c>
      <c r="AN358" s="104" t="s">
        <v>3341</v>
      </c>
      <c r="AO358" s="2"/>
      <c r="AP358" s="3"/>
      <c r="AQ358" s="3"/>
      <c r="AR358" s="3"/>
      <c r="AS358" s="3"/>
    </row>
    <row r="359" spans="1:45" ht="29" customHeight="1" x14ac:dyDescent="0.35">
      <c r="A359" s="14" t="s">
        <v>2516</v>
      </c>
      <c r="C359" s="15" t="s">
        <v>3360</v>
      </c>
      <c r="D359" s="15"/>
      <c r="E359" s="80">
        <v>2.0832526365331283</v>
      </c>
      <c r="F359" s="78"/>
      <c r="G359" s="15"/>
      <c r="H359" s="15"/>
      <c r="I359" s="16"/>
      <c r="J359" s="66"/>
      <c r="K359" s="66"/>
      <c r="L359" s="16"/>
      <c r="M359" s="81"/>
      <c r="N359" s="82">
        <v>4594.27197265625</v>
      </c>
      <c r="O359" s="82">
        <v>8926.9189453125</v>
      </c>
      <c r="P359" s="77"/>
      <c r="Q359" s="83"/>
      <c r="R359" s="83"/>
      <c r="S359" s="51">
        <v>3</v>
      </c>
      <c r="T359" s="84"/>
      <c r="U359" s="84"/>
      <c r="V359" s="52">
        <v>1621.2756240000001</v>
      </c>
      <c r="W359" s="52">
        <v>9.1000000000000003E-5</v>
      </c>
      <c r="X359" s="52">
        <v>0</v>
      </c>
      <c r="Y359" s="52">
        <v>1.190536</v>
      </c>
      <c r="Z359" s="52">
        <v>0</v>
      </c>
      <c r="AA359" s="52"/>
      <c r="AB359" s="79">
        <v>359</v>
      </c>
      <c r="AC3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59" s="85"/>
      <c r="AE359" s="51"/>
      <c r="AF359" s="51"/>
      <c r="AG359" s="51"/>
      <c r="AH359" s="51"/>
      <c r="AI359" s="51"/>
      <c r="AJ359" s="51"/>
      <c r="AK359" s="104" t="s">
        <v>3341</v>
      </c>
      <c r="AL359" s="104" t="s">
        <v>3341</v>
      </c>
      <c r="AM359" s="104" t="s">
        <v>3341</v>
      </c>
      <c r="AN359" s="104" t="s">
        <v>3341</v>
      </c>
      <c r="AO359" s="2"/>
      <c r="AP359" s="3"/>
      <c r="AQ359" s="3"/>
      <c r="AR359" s="3"/>
      <c r="AS359" s="3"/>
    </row>
    <row r="360" spans="1:45" ht="29" customHeight="1" x14ac:dyDescent="0.35">
      <c r="A360" s="14" t="s">
        <v>543</v>
      </c>
      <c r="C360" s="15" t="s">
        <v>3360</v>
      </c>
      <c r="D360" s="15"/>
      <c r="E360" s="80">
        <v>2.0863907556546675</v>
      </c>
      <c r="F360" s="78"/>
      <c r="G360" s="15"/>
      <c r="H360" s="15"/>
      <c r="I360" s="16"/>
      <c r="J360" s="66"/>
      <c r="K360" s="66"/>
      <c r="L360" s="16"/>
      <c r="M360" s="81"/>
      <c r="N360" s="82">
        <v>965.52667236328125</v>
      </c>
      <c r="O360" s="82">
        <v>2502.54248046875</v>
      </c>
      <c r="P360" s="77"/>
      <c r="Q360" s="83"/>
      <c r="R360" s="83"/>
      <c r="S360" s="51">
        <v>3</v>
      </c>
      <c r="T360" s="84"/>
      <c r="U360" s="84"/>
      <c r="V360" s="52">
        <v>1837.3165959999999</v>
      </c>
      <c r="W360" s="52">
        <v>9.8999999999999994E-5</v>
      </c>
      <c r="X360" s="52">
        <v>0</v>
      </c>
      <c r="Y360" s="52">
        <v>1.1954419999999999</v>
      </c>
      <c r="Z360" s="52">
        <v>0</v>
      </c>
      <c r="AA360" s="52"/>
      <c r="AB360" s="79">
        <v>360</v>
      </c>
      <c r="AC3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0" s="85"/>
      <c r="AE360" s="51"/>
      <c r="AF360" s="51"/>
      <c r="AG360" s="51"/>
      <c r="AH360" s="51"/>
      <c r="AI360" s="51"/>
      <c r="AJ360" s="51"/>
      <c r="AK360" s="104" t="s">
        <v>3341</v>
      </c>
      <c r="AL360" s="104" t="s">
        <v>3341</v>
      </c>
      <c r="AM360" s="104" t="s">
        <v>3341</v>
      </c>
      <c r="AN360" s="104" t="s">
        <v>3341</v>
      </c>
      <c r="AO360" s="2"/>
      <c r="AP360" s="3"/>
      <c r="AQ360" s="3"/>
      <c r="AR360" s="3"/>
      <c r="AS360" s="3"/>
    </row>
    <row r="361" spans="1:45" ht="29" customHeight="1" x14ac:dyDescent="0.35">
      <c r="A361" s="14" t="s">
        <v>1169</v>
      </c>
      <c r="C361" s="15" t="s">
        <v>3360</v>
      </c>
      <c r="D361" s="15"/>
      <c r="E361" s="80">
        <v>2.1072874563439399</v>
      </c>
      <c r="F361" s="78"/>
      <c r="G361" s="15"/>
      <c r="H361" s="15"/>
      <c r="I361" s="16"/>
      <c r="J361" s="66"/>
      <c r="K361" s="66"/>
      <c r="L361" s="16"/>
      <c r="M361" s="81"/>
      <c r="N361" s="82">
        <v>2035.0296630859375</v>
      </c>
      <c r="O361" s="82">
        <v>1812.532958984375</v>
      </c>
      <c r="P361" s="77"/>
      <c r="Q361" s="83"/>
      <c r="R361" s="83"/>
      <c r="S361" s="51">
        <v>3</v>
      </c>
      <c r="T361" s="84"/>
      <c r="U361" s="84"/>
      <c r="V361" s="52">
        <v>1918.4514569999999</v>
      </c>
      <c r="W361" s="52">
        <v>9.1000000000000003E-5</v>
      </c>
      <c r="X361" s="52">
        <v>0</v>
      </c>
      <c r="Y361" s="52">
        <v>1.228111</v>
      </c>
      <c r="Z361" s="52">
        <v>0</v>
      </c>
      <c r="AA361" s="52"/>
      <c r="AB361" s="79">
        <v>361</v>
      </c>
      <c r="AC3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1" s="85"/>
      <c r="AE361" s="51"/>
      <c r="AF361" s="51"/>
      <c r="AG361" s="51"/>
      <c r="AH361" s="51"/>
      <c r="AI361" s="51"/>
      <c r="AJ361" s="51"/>
      <c r="AK361" s="104" t="s">
        <v>3341</v>
      </c>
      <c r="AL361" s="104" t="s">
        <v>3341</v>
      </c>
      <c r="AM361" s="104" t="s">
        <v>3341</v>
      </c>
      <c r="AN361" s="104" t="s">
        <v>3341</v>
      </c>
      <c r="AO361" s="2"/>
      <c r="AP361" s="3"/>
      <c r="AQ361" s="3"/>
      <c r="AR361" s="3"/>
      <c r="AS361" s="3"/>
    </row>
    <row r="362" spans="1:45" ht="29" customHeight="1" x14ac:dyDescent="0.35">
      <c r="A362" s="14" t="s">
        <v>2973</v>
      </c>
      <c r="C362" s="15" t="s">
        <v>3360</v>
      </c>
      <c r="D362" s="15"/>
      <c r="E362" s="80">
        <v>2.0924162513996536</v>
      </c>
      <c r="F362" s="78"/>
      <c r="G362" s="15"/>
      <c r="H362" s="15"/>
      <c r="I362" s="16"/>
      <c r="J362" s="66"/>
      <c r="K362" s="66"/>
      <c r="L362" s="16"/>
      <c r="M362" s="81"/>
      <c r="N362" s="82">
        <v>5043.76318359375</v>
      </c>
      <c r="O362" s="82">
        <v>2045.4027099609375</v>
      </c>
      <c r="P362" s="77"/>
      <c r="Q362" s="83"/>
      <c r="R362" s="83"/>
      <c r="S362" s="51">
        <v>3</v>
      </c>
      <c r="T362" s="84"/>
      <c r="U362" s="84"/>
      <c r="V362" s="52">
        <v>1981.01369</v>
      </c>
      <c r="W362" s="52">
        <v>1.0900000000000001E-4</v>
      </c>
      <c r="X362" s="52">
        <v>0</v>
      </c>
      <c r="Y362" s="52">
        <v>1.2048620000000001</v>
      </c>
      <c r="Z362" s="52">
        <v>0</v>
      </c>
      <c r="AA362" s="52"/>
      <c r="AB362" s="79">
        <v>362</v>
      </c>
      <c r="AC3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2" s="85"/>
      <c r="AE362" s="51"/>
      <c r="AF362" s="51"/>
      <c r="AG362" s="51"/>
      <c r="AH362" s="51"/>
      <c r="AI362" s="51"/>
      <c r="AJ362" s="51"/>
      <c r="AK362" s="104" t="s">
        <v>3341</v>
      </c>
      <c r="AL362" s="104" t="s">
        <v>3341</v>
      </c>
      <c r="AM362" s="104" t="s">
        <v>3341</v>
      </c>
      <c r="AN362" s="104" t="s">
        <v>3341</v>
      </c>
      <c r="AO362" s="2"/>
      <c r="AP362" s="3"/>
      <c r="AQ362" s="3"/>
      <c r="AR362" s="3"/>
      <c r="AS362" s="3"/>
    </row>
    <row r="363" spans="1:45" ht="29" customHeight="1" x14ac:dyDescent="0.35">
      <c r="A363" s="14" t="s">
        <v>1947</v>
      </c>
      <c r="C363" s="15" t="s">
        <v>3360</v>
      </c>
      <c r="D363" s="15"/>
      <c r="E363" s="80">
        <v>2.0687191663821913</v>
      </c>
      <c r="F363" s="78"/>
      <c r="G363" s="15"/>
      <c r="H363" s="15"/>
      <c r="I363" s="16"/>
      <c r="J363" s="66"/>
      <c r="K363" s="66"/>
      <c r="L363" s="16"/>
      <c r="M363" s="81"/>
      <c r="N363" s="82">
        <v>3221.302734375</v>
      </c>
      <c r="O363" s="82">
        <v>7113.04248046875</v>
      </c>
      <c r="P363" s="77"/>
      <c r="Q363" s="83"/>
      <c r="R363" s="83"/>
      <c r="S363" s="51">
        <v>3</v>
      </c>
      <c r="T363" s="84"/>
      <c r="U363" s="84"/>
      <c r="V363" s="52">
        <v>1989.623889</v>
      </c>
      <c r="W363" s="52">
        <v>1.08E-4</v>
      </c>
      <c r="X363" s="52">
        <v>0</v>
      </c>
      <c r="Y363" s="52">
        <v>1.167815</v>
      </c>
      <c r="Z363" s="52">
        <v>0</v>
      </c>
      <c r="AA363" s="52"/>
      <c r="AB363" s="79">
        <v>363</v>
      </c>
      <c r="AC3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3" s="85"/>
      <c r="AE363" s="51"/>
      <c r="AF363" s="51"/>
      <c r="AG363" s="51"/>
      <c r="AH363" s="51"/>
      <c r="AI363" s="51"/>
      <c r="AJ363" s="51"/>
      <c r="AK363" s="104" t="s">
        <v>3341</v>
      </c>
      <c r="AL363" s="104" t="s">
        <v>3341</v>
      </c>
      <c r="AM363" s="104" t="s">
        <v>3341</v>
      </c>
      <c r="AN363" s="104" t="s">
        <v>3341</v>
      </c>
      <c r="AO363" s="2"/>
      <c r="AP363" s="3"/>
      <c r="AQ363" s="3"/>
      <c r="AR363" s="3"/>
      <c r="AS363" s="3"/>
    </row>
    <row r="364" spans="1:45" ht="29" customHeight="1" x14ac:dyDescent="0.35">
      <c r="A364" s="14" t="s">
        <v>2949</v>
      </c>
      <c r="C364" s="15" t="s">
        <v>3360</v>
      </c>
      <c r="D364" s="15"/>
      <c r="E364" s="80">
        <v>2.073990515685209</v>
      </c>
      <c r="F364" s="78"/>
      <c r="G364" s="15"/>
      <c r="H364" s="15"/>
      <c r="I364" s="16"/>
      <c r="J364" s="66"/>
      <c r="K364" s="66"/>
      <c r="L364" s="16"/>
      <c r="M364" s="81"/>
      <c r="N364" s="82">
        <v>737.21795654296875</v>
      </c>
      <c r="O364" s="82">
        <v>6019.701171875</v>
      </c>
      <c r="P364" s="77"/>
      <c r="Q364" s="83"/>
      <c r="R364" s="83"/>
      <c r="S364" s="51">
        <v>3</v>
      </c>
      <c r="T364" s="84"/>
      <c r="U364" s="84"/>
      <c r="V364" s="52">
        <v>2095.7307780000001</v>
      </c>
      <c r="W364" s="52">
        <v>1.26E-4</v>
      </c>
      <c r="X364" s="52">
        <v>0</v>
      </c>
      <c r="Y364" s="52">
        <v>1.176056</v>
      </c>
      <c r="Z364" s="52">
        <v>0</v>
      </c>
      <c r="AA364" s="52"/>
      <c r="AB364" s="79">
        <v>364</v>
      </c>
      <c r="AC3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4" s="85"/>
      <c r="AE364" s="51"/>
      <c r="AF364" s="51"/>
      <c r="AG364" s="51"/>
      <c r="AH364" s="51"/>
      <c r="AI364" s="51"/>
      <c r="AJ364" s="51"/>
      <c r="AK364" s="104" t="s">
        <v>3341</v>
      </c>
      <c r="AL364" s="104" t="s">
        <v>3341</v>
      </c>
      <c r="AM364" s="104" t="s">
        <v>3341</v>
      </c>
      <c r="AN364" s="104" t="s">
        <v>3341</v>
      </c>
      <c r="AO364" s="2"/>
      <c r="AP364" s="3"/>
      <c r="AQ364" s="3"/>
      <c r="AR364" s="3"/>
      <c r="AS364" s="3"/>
    </row>
    <row r="365" spans="1:45" ht="29" customHeight="1" x14ac:dyDescent="0.35">
      <c r="A365" s="14" t="s">
        <v>706</v>
      </c>
      <c r="C365" s="15" t="s">
        <v>3360</v>
      </c>
      <c r="D365" s="15"/>
      <c r="E365" s="80">
        <v>2.0082416110003507</v>
      </c>
      <c r="F365" s="78"/>
      <c r="G365" s="15"/>
      <c r="H365" s="15"/>
      <c r="I365" s="16"/>
      <c r="J365" s="66"/>
      <c r="K365" s="66"/>
      <c r="L365" s="16"/>
      <c r="M365" s="81"/>
      <c r="N365" s="82">
        <v>870.02716064453125</v>
      </c>
      <c r="O365" s="82">
        <v>3035.138916015625</v>
      </c>
      <c r="P365" s="77"/>
      <c r="Q365" s="83"/>
      <c r="R365" s="83"/>
      <c r="S365" s="51">
        <v>3</v>
      </c>
      <c r="T365" s="84"/>
      <c r="U365" s="84"/>
      <c r="V365" s="52">
        <v>2158.2694270000002</v>
      </c>
      <c r="W365" s="52">
        <v>1.11E-4</v>
      </c>
      <c r="X365" s="52">
        <v>0</v>
      </c>
      <c r="Y365" s="52">
        <v>1.073267</v>
      </c>
      <c r="Z365" s="52">
        <v>0</v>
      </c>
      <c r="AA365" s="52"/>
      <c r="AB365" s="79">
        <v>365</v>
      </c>
      <c r="AC3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5" s="85"/>
      <c r="AE365" s="51"/>
      <c r="AF365" s="51"/>
      <c r="AG365" s="51"/>
      <c r="AH365" s="51"/>
      <c r="AI365" s="51"/>
      <c r="AJ365" s="51"/>
      <c r="AK365" s="104" t="s">
        <v>3341</v>
      </c>
      <c r="AL365" s="104" t="s">
        <v>3341</v>
      </c>
      <c r="AM365" s="104" t="s">
        <v>3341</v>
      </c>
      <c r="AN365" s="104" t="s">
        <v>3341</v>
      </c>
      <c r="AO365" s="2"/>
      <c r="AP365" s="3"/>
      <c r="AQ365" s="3"/>
      <c r="AR365" s="3"/>
      <c r="AS365" s="3"/>
    </row>
    <row r="366" spans="1:45" ht="29" customHeight="1" x14ac:dyDescent="0.35">
      <c r="A366" s="14" t="s">
        <v>175</v>
      </c>
      <c r="C366" s="15" t="s">
        <v>3360</v>
      </c>
      <c r="D366" s="15"/>
      <c r="E366" s="80">
        <v>1.9733653763931729</v>
      </c>
      <c r="F366" s="78"/>
      <c r="G366" s="15"/>
      <c r="H366" s="15"/>
      <c r="I366" s="16"/>
      <c r="J366" s="66"/>
      <c r="K366" s="66"/>
      <c r="L366" s="16"/>
      <c r="M366" s="81"/>
      <c r="N366" s="82">
        <v>5013.68603515625</v>
      </c>
      <c r="O366" s="82">
        <v>9385.6953125</v>
      </c>
      <c r="P366" s="77"/>
      <c r="Q366" s="83"/>
      <c r="R366" s="83"/>
      <c r="S366" s="51">
        <v>3</v>
      </c>
      <c r="T366" s="84"/>
      <c r="U366" s="84"/>
      <c r="V366" s="52">
        <v>2285.5231119999999</v>
      </c>
      <c r="W366" s="52">
        <v>1.16E-4</v>
      </c>
      <c r="X366" s="52">
        <v>0</v>
      </c>
      <c r="Y366" s="52">
        <v>1.018743</v>
      </c>
      <c r="Z366" s="52">
        <v>0</v>
      </c>
      <c r="AA366" s="52"/>
      <c r="AB366" s="79">
        <v>366</v>
      </c>
      <c r="AC3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6" s="85"/>
      <c r="AE366" s="51"/>
      <c r="AF366" s="51"/>
      <c r="AG366" s="51"/>
      <c r="AH366" s="51"/>
      <c r="AI366" s="51"/>
      <c r="AJ366" s="51"/>
      <c r="AK366" s="51"/>
      <c r="AL366" s="51"/>
      <c r="AM366" s="51"/>
      <c r="AN366" s="51"/>
      <c r="AO366" s="2"/>
      <c r="AP366" s="3"/>
      <c r="AQ366" s="3"/>
      <c r="AR366" s="3"/>
      <c r="AS366" s="3"/>
    </row>
    <row r="367" spans="1:45" ht="29" customHeight="1" x14ac:dyDescent="0.35">
      <c r="A367" s="14" t="s">
        <v>1412</v>
      </c>
      <c r="C367" s="15" t="s">
        <v>3360</v>
      </c>
      <c r="D367" s="15"/>
      <c r="E367" s="80">
        <v>1.9697238533277583</v>
      </c>
      <c r="F367" s="78"/>
      <c r="G367" s="15"/>
      <c r="H367" s="15"/>
      <c r="I367" s="16"/>
      <c r="J367" s="66"/>
      <c r="K367" s="66"/>
      <c r="L367" s="16"/>
      <c r="M367" s="81"/>
      <c r="N367" s="82">
        <v>3108.39990234375</v>
      </c>
      <c r="O367" s="82">
        <v>6913.20458984375</v>
      </c>
      <c r="P367" s="77"/>
      <c r="Q367" s="83"/>
      <c r="R367" s="83"/>
      <c r="S367" s="51">
        <v>3</v>
      </c>
      <c r="T367" s="84"/>
      <c r="U367" s="84"/>
      <c r="V367" s="52">
        <v>2295.3631869999999</v>
      </c>
      <c r="W367" s="52">
        <v>1.0900000000000001E-4</v>
      </c>
      <c r="X367" s="52">
        <v>0</v>
      </c>
      <c r="Y367" s="52">
        <v>1.01305</v>
      </c>
      <c r="Z367" s="52">
        <v>0</v>
      </c>
      <c r="AA367" s="52"/>
      <c r="AB367" s="79">
        <v>367</v>
      </c>
      <c r="AC3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7" s="85"/>
      <c r="AE367" s="51"/>
      <c r="AF367" s="51"/>
      <c r="AG367" s="51"/>
      <c r="AH367" s="51"/>
      <c r="AI367" s="51"/>
      <c r="AJ367" s="51"/>
      <c r="AK367" s="104" t="s">
        <v>3341</v>
      </c>
      <c r="AL367" s="104" t="s">
        <v>3341</v>
      </c>
      <c r="AM367" s="104" t="s">
        <v>3341</v>
      </c>
      <c r="AN367" s="104" t="s">
        <v>3341</v>
      </c>
      <c r="AO367" s="2"/>
      <c r="AP367" s="3"/>
      <c r="AQ367" s="3"/>
      <c r="AR367" s="3"/>
      <c r="AS367" s="3"/>
    </row>
    <row r="368" spans="1:45" ht="29" customHeight="1" x14ac:dyDescent="0.35">
      <c r="A368" s="14" t="s">
        <v>3022</v>
      </c>
      <c r="C368" s="15" t="s">
        <v>3360</v>
      </c>
      <c r="D368" s="15"/>
      <c r="E368" s="80">
        <v>2.0557547557920239</v>
      </c>
      <c r="F368" s="78"/>
      <c r="G368" s="15"/>
      <c r="H368" s="15"/>
      <c r="I368" s="16"/>
      <c r="J368" s="66"/>
      <c r="K368" s="66"/>
      <c r="L368" s="16"/>
      <c r="M368" s="81"/>
      <c r="N368" s="82">
        <v>774.95880126953125</v>
      </c>
      <c r="O368" s="82">
        <v>5684.1123046875</v>
      </c>
      <c r="P368" s="77"/>
      <c r="Q368" s="83"/>
      <c r="R368" s="83"/>
      <c r="S368" s="51">
        <v>3</v>
      </c>
      <c r="T368" s="84"/>
      <c r="U368" s="84"/>
      <c r="V368" s="52">
        <v>2318.1289449999999</v>
      </c>
      <c r="W368" s="52">
        <v>1.27E-4</v>
      </c>
      <c r="X368" s="52">
        <v>0</v>
      </c>
      <c r="Y368" s="52">
        <v>1.1475470000000001</v>
      </c>
      <c r="Z368" s="52">
        <v>0</v>
      </c>
      <c r="AA368" s="52"/>
      <c r="AB368" s="79">
        <v>368</v>
      </c>
      <c r="AC3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8" s="85"/>
      <c r="AE368" s="51"/>
      <c r="AF368" s="51"/>
      <c r="AG368" s="51"/>
      <c r="AH368" s="51"/>
      <c r="AI368" s="51"/>
      <c r="AJ368" s="51"/>
      <c r="AK368" s="104" t="s">
        <v>3341</v>
      </c>
      <c r="AL368" s="104" t="s">
        <v>3341</v>
      </c>
      <c r="AM368" s="104" t="s">
        <v>3341</v>
      </c>
      <c r="AN368" s="104" t="s">
        <v>3341</v>
      </c>
      <c r="AO368" s="2"/>
      <c r="AP368" s="3"/>
      <c r="AQ368" s="3"/>
      <c r="AR368" s="3"/>
      <c r="AS368" s="3"/>
    </row>
    <row r="369" spans="1:45" ht="29" customHeight="1" x14ac:dyDescent="0.35">
      <c r="A369" s="14" t="s">
        <v>1226</v>
      </c>
      <c r="C369" s="15" t="s">
        <v>3360</v>
      </c>
      <c r="D369" s="15"/>
      <c r="E369" s="80">
        <v>2.1672142737388977</v>
      </c>
      <c r="F369" s="78"/>
      <c r="G369" s="15"/>
      <c r="H369" s="15"/>
      <c r="I369" s="16"/>
      <c r="J369" s="66"/>
      <c r="K369" s="66"/>
      <c r="L369" s="16"/>
      <c r="M369" s="81"/>
      <c r="N369" s="82">
        <v>3505.09326171875</v>
      </c>
      <c r="O369" s="82">
        <v>9006.212890625</v>
      </c>
      <c r="P369" s="77"/>
      <c r="Q369" s="83"/>
      <c r="R369" s="83"/>
      <c r="S369" s="51">
        <v>3</v>
      </c>
      <c r="T369" s="84"/>
      <c r="U369" s="84"/>
      <c r="V369" s="52">
        <v>2365</v>
      </c>
      <c r="W369" s="52">
        <v>8.8999999999999995E-5</v>
      </c>
      <c r="X369" s="52">
        <v>0</v>
      </c>
      <c r="Y369" s="52">
        <v>1.321798</v>
      </c>
      <c r="Z369" s="52">
        <v>0</v>
      </c>
      <c r="AA369" s="52"/>
      <c r="AB369" s="79">
        <v>369</v>
      </c>
      <c r="AC3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69" s="85"/>
      <c r="AE369" s="51"/>
      <c r="AF369" s="51"/>
      <c r="AG369" s="51"/>
      <c r="AH369" s="51"/>
      <c r="AI369" s="51"/>
      <c r="AJ369" s="51"/>
      <c r="AK369" s="104" t="s">
        <v>3341</v>
      </c>
      <c r="AL369" s="104" t="s">
        <v>3341</v>
      </c>
      <c r="AM369" s="104" t="s">
        <v>3341</v>
      </c>
      <c r="AN369" s="104" t="s">
        <v>3341</v>
      </c>
      <c r="AO369" s="2"/>
      <c r="AP369" s="3"/>
      <c r="AQ369" s="3"/>
      <c r="AR369" s="3"/>
      <c r="AS369" s="3"/>
    </row>
    <row r="370" spans="1:45" ht="29" customHeight="1" x14ac:dyDescent="0.35">
      <c r="A370" s="14" t="s">
        <v>2842</v>
      </c>
      <c r="C370" s="15" t="s">
        <v>3360</v>
      </c>
      <c r="D370" s="15"/>
      <c r="E370" s="80">
        <v>2.0562850250035516</v>
      </c>
      <c r="F370" s="78"/>
      <c r="G370" s="15"/>
      <c r="H370" s="15"/>
      <c r="I370" s="16"/>
      <c r="J370" s="66"/>
      <c r="K370" s="66"/>
      <c r="L370" s="16"/>
      <c r="M370" s="81"/>
      <c r="N370" s="82">
        <v>4959.4697265625</v>
      </c>
      <c r="O370" s="82">
        <v>5980.8037109375</v>
      </c>
      <c r="P370" s="77"/>
      <c r="Q370" s="83"/>
      <c r="R370" s="83"/>
      <c r="S370" s="51">
        <v>3</v>
      </c>
      <c r="T370" s="84"/>
      <c r="U370" s="84"/>
      <c r="V370" s="52">
        <v>2511.313294</v>
      </c>
      <c r="W370" s="52">
        <v>1.05E-4</v>
      </c>
      <c r="X370" s="52">
        <v>0</v>
      </c>
      <c r="Y370" s="52">
        <v>1.1483760000000001</v>
      </c>
      <c r="Z370" s="52">
        <v>0.33333333333333331</v>
      </c>
      <c r="AA370" s="52"/>
      <c r="AB370" s="79">
        <v>370</v>
      </c>
      <c r="AC3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0" s="85"/>
      <c r="AE370" s="51"/>
      <c r="AF370" s="51"/>
      <c r="AG370" s="51"/>
      <c r="AH370" s="51"/>
      <c r="AI370" s="51"/>
      <c r="AJ370" s="51"/>
      <c r="AK370" s="104" t="s">
        <v>3341</v>
      </c>
      <c r="AL370" s="104" t="s">
        <v>3341</v>
      </c>
      <c r="AM370" s="104" t="s">
        <v>3341</v>
      </c>
      <c r="AN370" s="104" t="s">
        <v>3341</v>
      </c>
      <c r="AO370" s="2"/>
      <c r="AP370" s="3"/>
      <c r="AQ370" s="3"/>
      <c r="AR370" s="3"/>
      <c r="AS370" s="3"/>
    </row>
    <row r="371" spans="1:45" ht="29" customHeight="1" x14ac:dyDescent="0.35">
      <c r="A371" s="14" t="s">
        <v>489</v>
      </c>
      <c r="C371" s="15" t="s">
        <v>3360</v>
      </c>
      <c r="D371" s="15"/>
      <c r="E371" s="80">
        <v>1.9980532780676399</v>
      </c>
      <c r="F371" s="78"/>
      <c r="G371" s="15"/>
      <c r="H371" s="15"/>
      <c r="I371" s="16"/>
      <c r="J371" s="66"/>
      <c r="K371" s="66"/>
      <c r="L371" s="16"/>
      <c r="M371" s="81"/>
      <c r="N371" s="82">
        <v>675.04498291015625</v>
      </c>
      <c r="O371" s="82">
        <v>8550.4755859375</v>
      </c>
      <c r="P371" s="77"/>
      <c r="Q371" s="83"/>
      <c r="R371" s="83"/>
      <c r="S371" s="51">
        <v>3</v>
      </c>
      <c r="T371" s="84"/>
      <c r="U371" s="84"/>
      <c r="V371" s="52">
        <v>2600.0107349999998</v>
      </c>
      <c r="W371" s="52">
        <v>1.15E-4</v>
      </c>
      <c r="X371" s="52">
        <v>0</v>
      </c>
      <c r="Y371" s="52">
        <v>1.057339</v>
      </c>
      <c r="Z371" s="52">
        <v>0</v>
      </c>
      <c r="AA371" s="52"/>
      <c r="AB371" s="79">
        <v>371</v>
      </c>
      <c r="AC3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1" s="85"/>
      <c r="AE371" s="51"/>
      <c r="AF371" s="51"/>
      <c r="AG371" s="51"/>
      <c r="AH371" s="51"/>
      <c r="AI371" s="51"/>
      <c r="AJ371" s="51"/>
      <c r="AK371" s="104" t="s">
        <v>3341</v>
      </c>
      <c r="AL371" s="104" t="s">
        <v>3341</v>
      </c>
      <c r="AM371" s="104" t="s">
        <v>3341</v>
      </c>
      <c r="AN371" s="104" t="s">
        <v>3341</v>
      </c>
      <c r="AO371" s="2"/>
      <c r="AP371" s="3"/>
      <c r="AQ371" s="3"/>
      <c r="AR371" s="3"/>
      <c r="AS371" s="3"/>
    </row>
    <row r="372" spans="1:45" ht="29" customHeight="1" x14ac:dyDescent="0.35">
      <c r="A372" s="14" t="s">
        <v>1931</v>
      </c>
      <c r="C372" s="15" t="s">
        <v>3360</v>
      </c>
      <c r="D372" s="15"/>
      <c r="E372" s="80">
        <v>1.9943471504300125</v>
      </c>
      <c r="F372" s="78"/>
      <c r="G372" s="15"/>
      <c r="H372" s="15"/>
      <c r="I372" s="16"/>
      <c r="J372" s="66"/>
      <c r="K372" s="66"/>
      <c r="L372" s="16"/>
      <c r="M372" s="81"/>
      <c r="N372" s="82">
        <v>518.03070068359375</v>
      </c>
      <c r="O372" s="82">
        <v>2011.5836181640625</v>
      </c>
      <c r="P372" s="77"/>
      <c r="Q372" s="83"/>
      <c r="R372" s="83"/>
      <c r="S372" s="51">
        <v>3</v>
      </c>
      <c r="T372" s="84"/>
      <c r="U372" s="84"/>
      <c r="V372" s="52">
        <v>2624.4877310000002</v>
      </c>
      <c r="W372" s="52">
        <v>1.16E-4</v>
      </c>
      <c r="X372" s="52">
        <v>0</v>
      </c>
      <c r="Y372" s="52">
        <v>1.051545</v>
      </c>
      <c r="Z372" s="52">
        <v>0</v>
      </c>
      <c r="AA372" s="52"/>
      <c r="AB372" s="79">
        <v>372</v>
      </c>
      <c r="AC3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2" s="85"/>
      <c r="AE372" s="51"/>
      <c r="AF372" s="51"/>
      <c r="AG372" s="51"/>
      <c r="AH372" s="51"/>
      <c r="AI372" s="51"/>
      <c r="AJ372" s="51"/>
      <c r="AK372" s="51"/>
      <c r="AL372" s="51"/>
      <c r="AM372" s="51"/>
      <c r="AN372" s="51"/>
      <c r="AO372" s="2"/>
      <c r="AP372" s="3"/>
      <c r="AQ372" s="3"/>
      <c r="AR372" s="3"/>
      <c r="AS372" s="3"/>
    </row>
    <row r="373" spans="1:45" ht="29" customHeight="1" x14ac:dyDescent="0.35">
      <c r="A373" s="14" t="s">
        <v>1757</v>
      </c>
      <c r="C373" s="15" t="s">
        <v>3360</v>
      </c>
      <c r="D373" s="15"/>
      <c r="E373" s="80">
        <v>2.0351957898961008</v>
      </c>
      <c r="F373" s="78"/>
      <c r="G373" s="15"/>
      <c r="H373" s="15"/>
      <c r="I373" s="16"/>
      <c r="J373" s="66"/>
      <c r="K373" s="66"/>
      <c r="L373" s="16"/>
      <c r="M373" s="81"/>
      <c r="N373" s="82">
        <v>339.0484619140625</v>
      </c>
      <c r="O373" s="82">
        <v>5958.56591796875</v>
      </c>
      <c r="P373" s="77"/>
      <c r="Q373" s="83"/>
      <c r="R373" s="83"/>
      <c r="S373" s="51">
        <v>3</v>
      </c>
      <c r="T373" s="84"/>
      <c r="U373" s="84"/>
      <c r="V373" s="52">
        <v>2635.5474760000002</v>
      </c>
      <c r="W373" s="52">
        <v>1.12E-4</v>
      </c>
      <c r="X373" s="52">
        <v>0</v>
      </c>
      <c r="Y373" s="52">
        <v>1.1154059999999999</v>
      </c>
      <c r="Z373" s="52">
        <v>0</v>
      </c>
      <c r="AA373" s="52"/>
      <c r="AB373" s="79">
        <v>373</v>
      </c>
      <c r="AC3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3" s="85"/>
      <c r="AE373" s="51"/>
      <c r="AF373" s="51"/>
      <c r="AG373" s="51"/>
      <c r="AH373" s="51"/>
      <c r="AI373" s="51"/>
      <c r="AJ373" s="51"/>
      <c r="AK373" s="104" t="s">
        <v>3341</v>
      </c>
      <c r="AL373" s="104" t="s">
        <v>3341</v>
      </c>
      <c r="AM373" s="104" t="s">
        <v>3341</v>
      </c>
      <c r="AN373" s="104" t="s">
        <v>3341</v>
      </c>
      <c r="AO373" s="2"/>
      <c r="AP373" s="3"/>
      <c r="AQ373" s="3"/>
      <c r="AR373" s="3"/>
      <c r="AS373" s="3"/>
    </row>
    <row r="374" spans="1:45" ht="29" customHeight="1" x14ac:dyDescent="0.35">
      <c r="A374" s="14" t="s">
        <v>680</v>
      </c>
      <c r="C374" s="15" t="s">
        <v>3360</v>
      </c>
      <c r="D374" s="15"/>
      <c r="E374" s="80">
        <v>2.1342646626119639</v>
      </c>
      <c r="F374" s="78"/>
      <c r="G374" s="15"/>
      <c r="H374" s="15"/>
      <c r="I374" s="16"/>
      <c r="J374" s="66"/>
      <c r="K374" s="66"/>
      <c r="L374" s="16"/>
      <c r="M374" s="81"/>
      <c r="N374" s="82">
        <v>6925.1513671875</v>
      </c>
      <c r="O374" s="82">
        <v>9663.8203125</v>
      </c>
      <c r="P374" s="77"/>
      <c r="Q374" s="83"/>
      <c r="R374" s="83"/>
      <c r="S374" s="51">
        <v>3</v>
      </c>
      <c r="T374" s="84"/>
      <c r="U374" s="84"/>
      <c r="V374" s="52">
        <v>2809.118219</v>
      </c>
      <c r="W374" s="52">
        <v>1E-4</v>
      </c>
      <c r="X374" s="52">
        <v>0</v>
      </c>
      <c r="Y374" s="52">
        <v>1.270286</v>
      </c>
      <c r="Z374" s="52">
        <v>0</v>
      </c>
      <c r="AA374" s="52"/>
      <c r="AB374" s="79">
        <v>374</v>
      </c>
      <c r="AC3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4" s="85"/>
      <c r="AE374" s="51"/>
      <c r="AF374" s="51"/>
      <c r="AG374" s="51"/>
      <c r="AH374" s="51"/>
      <c r="AI374" s="51"/>
      <c r="AJ374" s="51"/>
      <c r="AK374" s="104" t="s">
        <v>3341</v>
      </c>
      <c r="AL374" s="104" t="s">
        <v>3341</v>
      </c>
      <c r="AM374" s="104" t="s">
        <v>3341</v>
      </c>
      <c r="AN374" s="104" t="s">
        <v>3341</v>
      </c>
      <c r="AO374" s="2"/>
      <c r="AP374" s="3"/>
      <c r="AQ374" s="3"/>
      <c r="AR374" s="3"/>
      <c r="AS374" s="3"/>
    </row>
    <row r="375" spans="1:45" ht="29" customHeight="1" x14ac:dyDescent="0.35">
      <c r="A375" s="14" t="s">
        <v>769</v>
      </c>
      <c r="C375" s="15" t="s">
        <v>3360</v>
      </c>
      <c r="D375" s="15"/>
      <c r="E375" s="80">
        <v>2.140483332424358</v>
      </c>
      <c r="F375" s="78"/>
      <c r="G375" s="15"/>
      <c r="H375" s="15"/>
      <c r="I375" s="16"/>
      <c r="J375" s="66"/>
      <c r="K375" s="66"/>
      <c r="L375" s="16"/>
      <c r="M375" s="81"/>
      <c r="N375" s="82">
        <v>1073.05322265625</v>
      </c>
      <c r="O375" s="82">
        <v>1007.446533203125</v>
      </c>
      <c r="P375" s="77"/>
      <c r="Q375" s="83"/>
      <c r="R375" s="83"/>
      <c r="S375" s="51">
        <v>3</v>
      </c>
      <c r="T375" s="84"/>
      <c r="U375" s="84"/>
      <c r="V375" s="52">
        <v>2885.6071430000002</v>
      </c>
      <c r="W375" s="52">
        <v>8.8999999999999995E-5</v>
      </c>
      <c r="X375" s="52">
        <v>0</v>
      </c>
      <c r="Y375" s="52">
        <v>1.280008</v>
      </c>
      <c r="Z375" s="52">
        <v>0</v>
      </c>
      <c r="AA375" s="52"/>
      <c r="AB375" s="79">
        <v>375</v>
      </c>
      <c r="AC3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5" s="85"/>
      <c r="AE375" s="51"/>
      <c r="AF375" s="51"/>
      <c r="AG375" s="51"/>
      <c r="AH375" s="51"/>
      <c r="AI375" s="51"/>
      <c r="AJ375" s="51"/>
      <c r="AK375" s="104" t="s">
        <v>3341</v>
      </c>
      <c r="AL375" s="104" t="s">
        <v>3341</v>
      </c>
      <c r="AM375" s="104" t="s">
        <v>3341</v>
      </c>
      <c r="AN375" s="104" t="s">
        <v>3341</v>
      </c>
      <c r="AO375" s="2"/>
      <c r="AP375" s="3"/>
      <c r="AQ375" s="3"/>
      <c r="AR375" s="3"/>
      <c r="AS375" s="3"/>
    </row>
    <row r="376" spans="1:45" ht="29" customHeight="1" x14ac:dyDescent="0.35">
      <c r="A376" s="14" t="s">
        <v>2449</v>
      </c>
      <c r="C376" s="15" t="s">
        <v>3360</v>
      </c>
      <c r="D376" s="15"/>
      <c r="E376" s="80">
        <v>2.0700240508110417</v>
      </c>
      <c r="F376" s="78"/>
      <c r="G376" s="15"/>
      <c r="H376" s="15"/>
      <c r="I376" s="16"/>
      <c r="J376" s="66"/>
      <c r="K376" s="66"/>
      <c r="L376" s="16"/>
      <c r="M376" s="81"/>
      <c r="N376" s="82">
        <v>5191.61181640625</v>
      </c>
      <c r="O376" s="82">
        <v>1784.115234375</v>
      </c>
      <c r="P376" s="77"/>
      <c r="Q376" s="83"/>
      <c r="R376" s="83"/>
      <c r="S376" s="51">
        <v>3</v>
      </c>
      <c r="T376" s="84"/>
      <c r="U376" s="84"/>
      <c r="V376" s="52">
        <v>2897.4252270000002</v>
      </c>
      <c r="W376" s="52">
        <v>1.01E-4</v>
      </c>
      <c r="X376" s="52">
        <v>0</v>
      </c>
      <c r="Y376" s="52">
        <v>1.1698550000000001</v>
      </c>
      <c r="Z376" s="52">
        <v>0</v>
      </c>
      <c r="AA376" s="52"/>
      <c r="AB376" s="79">
        <v>376</v>
      </c>
      <c r="AC3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6" s="85"/>
      <c r="AE376" s="51"/>
      <c r="AF376" s="51"/>
      <c r="AG376" s="51"/>
      <c r="AH376" s="51"/>
      <c r="AI376" s="51"/>
      <c r="AJ376" s="51"/>
      <c r="AK376" s="104" t="s">
        <v>3341</v>
      </c>
      <c r="AL376" s="104" t="s">
        <v>3341</v>
      </c>
      <c r="AM376" s="104" t="s">
        <v>3341</v>
      </c>
      <c r="AN376" s="104" t="s">
        <v>3341</v>
      </c>
      <c r="AO376" s="2"/>
      <c r="AP376" s="3"/>
      <c r="AQ376" s="3"/>
      <c r="AR376" s="3"/>
      <c r="AS376" s="3"/>
    </row>
    <row r="377" spans="1:45" ht="29" customHeight="1" x14ac:dyDescent="0.35">
      <c r="A377" s="14" t="s">
        <v>1897</v>
      </c>
      <c r="C377" s="15" t="s">
        <v>3360</v>
      </c>
      <c r="D377" s="15"/>
      <c r="E377" s="80">
        <v>2.0987187152611551</v>
      </c>
      <c r="F377" s="78"/>
      <c r="G377" s="15"/>
      <c r="H377" s="15"/>
      <c r="I377" s="16"/>
      <c r="J377" s="66"/>
      <c r="K377" s="66"/>
      <c r="L377" s="16"/>
      <c r="M377" s="81"/>
      <c r="N377" s="82">
        <v>697.09130859375</v>
      </c>
      <c r="O377" s="82">
        <v>967.88995361328125</v>
      </c>
      <c r="P377" s="77"/>
      <c r="Q377" s="83"/>
      <c r="R377" s="83"/>
      <c r="S377" s="51">
        <v>3</v>
      </c>
      <c r="T377" s="84"/>
      <c r="U377" s="84"/>
      <c r="V377" s="52">
        <v>2953.2838280000001</v>
      </c>
      <c r="W377" s="52">
        <v>1.05E-4</v>
      </c>
      <c r="X377" s="52">
        <v>0</v>
      </c>
      <c r="Y377" s="52">
        <v>1.214715</v>
      </c>
      <c r="Z377" s="52">
        <v>0</v>
      </c>
      <c r="AA377" s="52"/>
      <c r="AB377" s="79">
        <v>377</v>
      </c>
      <c r="AC3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7" s="85"/>
      <c r="AE377" s="51"/>
      <c r="AF377" s="51"/>
      <c r="AG377" s="51"/>
      <c r="AH377" s="51"/>
      <c r="AI377" s="51"/>
      <c r="AJ377" s="51"/>
      <c r="AK377" s="104" t="s">
        <v>3341</v>
      </c>
      <c r="AL377" s="104" t="s">
        <v>3341</v>
      </c>
      <c r="AM377" s="104" t="s">
        <v>3341</v>
      </c>
      <c r="AN377" s="104" t="s">
        <v>3341</v>
      </c>
      <c r="AO377" s="2"/>
      <c r="AP377" s="3"/>
      <c r="AQ377" s="3"/>
      <c r="AR377" s="3"/>
      <c r="AS377" s="3"/>
    </row>
    <row r="378" spans="1:45" ht="29" customHeight="1" x14ac:dyDescent="0.35">
      <c r="A378" s="14" t="s">
        <v>655</v>
      </c>
      <c r="C378" s="15" t="s">
        <v>3359</v>
      </c>
      <c r="D378" s="15"/>
      <c r="E378" s="80">
        <v>2.3580427474213721</v>
      </c>
      <c r="F378" s="78"/>
      <c r="G378" s="15"/>
      <c r="H378" s="15"/>
      <c r="I378" s="16"/>
      <c r="J378" s="66"/>
      <c r="K378" s="66"/>
      <c r="L378" s="16"/>
      <c r="M378" s="81"/>
      <c r="N378" s="82">
        <v>4849.806640625</v>
      </c>
      <c r="O378" s="82">
        <v>3907.376953125</v>
      </c>
      <c r="P378" s="77"/>
      <c r="Q378" s="83"/>
      <c r="R378" s="83"/>
      <c r="S378" s="51">
        <v>3</v>
      </c>
      <c r="T378" s="84"/>
      <c r="U378" s="84"/>
      <c r="V378" s="52">
        <v>3155</v>
      </c>
      <c r="W378" s="52">
        <v>4.8000000000000001E-5</v>
      </c>
      <c r="X378" s="52">
        <v>0</v>
      </c>
      <c r="Y378" s="52">
        <v>1.620131</v>
      </c>
      <c r="Z378" s="52">
        <v>0</v>
      </c>
      <c r="AA378" s="52"/>
      <c r="AB378" s="79">
        <v>378</v>
      </c>
      <c r="AC3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8" s="85"/>
      <c r="AE378" s="51"/>
      <c r="AF378" s="51"/>
      <c r="AG378" s="51"/>
      <c r="AH378" s="51"/>
      <c r="AI378" s="51"/>
      <c r="AJ378" s="51"/>
      <c r="AK378" s="104" t="s">
        <v>3341</v>
      </c>
      <c r="AL378" s="104" t="s">
        <v>3341</v>
      </c>
      <c r="AM378" s="104" t="s">
        <v>3341</v>
      </c>
      <c r="AN378" s="104" t="s">
        <v>3341</v>
      </c>
      <c r="AO378" s="2"/>
      <c r="AP378" s="3"/>
      <c r="AQ378" s="3"/>
      <c r="AR378" s="3"/>
      <c r="AS378" s="3"/>
    </row>
    <row r="379" spans="1:45" ht="29" customHeight="1" x14ac:dyDescent="0.35">
      <c r="A379" s="14" t="s">
        <v>2733</v>
      </c>
      <c r="C379" s="15" t="s">
        <v>3359</v>
      </c>
      <c r="D379" s="15"/>
      <c r="E379" s="80">
        <v>2.3409641129849468</v>
      </c>
      <c r="F379" s="78"/>
      <c r="G379" s="15"/>
      <c r="H379" s="15"/>
      <c r="I379" s="16"/>
      <c r="J379" s="66"/>
      <c r="K379" s="66"/>
      <c r="L379" s="16"/>
      <c r="M379" s="81"/>
      <c r="N379" s="82">
        <v>2839.50830078125</v>
      </c>
      <c r="O379" s="82">
        <v>2120.9384765625</v>
      </c>
      <c r="P379" s="77"/>
      <c r="Q379" s="83"/>
      <c r="R379" s="83"/>
      <c r="S379" s="51">
        <v>3</v>
      </c>
      <c r="T379" s="84"/>
      <c r="U379" s="84"/>
      <c r="V379" s="52">
        <v>3155</v>
      </c>
      <c r="W379" s="52">
        <v>6.3E-5</v>
      </c>
      <c r="X379" s="52">
        <v>0</v>
      </c>
      <c r="Y379" s="52">
        <v>1.593431</v>
      </c>
      <c r="Z379" s="52">
        <v>0</v>
      </c>
      <c r="AA379" s="52"/>
      <c r="AB379" s="79">
        <v>379</v>
      </c>
      <c r="AC3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79" s="85"/>
      <c r="AE379" s="51"/>
      <c r="AF379" s="51"/>
      <c r="AG379" s="51"/>
      <c r="AH379" s="51"/>
      <c r="AI379" s="51"/>
      <c r="AJ379" s="51"/>
      <c r="AK379" s="104" t="s">
        <v>3341</v>
      </c>
      <c r="AL379" s="104" t="s">
        <v>3341</v>
      </c>
      <c r="AM379" s="104" t="s">
        <v>3341</v>
      </c>
      <c r="AN379" s="104" t="s">
        <v>3341</v>
      </c>
      <c r="AO379" s="2"/>
      <c r="AP379" s="3"/>
      <c r="AQ379" s="3"/>
      <c r="AR379" s="3"/>
      <c r="AS379" s="3"/>
    </row>
    <row r="380" spans="1:45" ht="29" customHeight="1" x14ac:dyDescent="0.35">
      <c r="A380" s="14" t="s">
        <v>1622</v>
      </c>
      <c r="C380" s="15" t="s">
        <v>3359</v>
      </c>
      <c r="D380" s="15"/>
      <c r="E380" s="80">
        <v>2.3363701522163174</v>
      </c>
      <c r="F380" s="78"/>
      <c r="G380" s="15"/>
      <c r="H380" s="15"/>
      <c r="I380" s="16"/>
      <c r="J380" s="66"/>
      <c r="K380" s="66"/>
      <c r="L380" s="16"/>
      <c r="M380" s="81"/>
      <c r="N380" s="82">
        <v>2911.84326171875</v>
      </c>
      <c r="O380" s="82">
        <v>5303.69140625</v>
      </c>
      <c r="P380" s="77"/>
      <c r="Q380" s="83"/>
      <c r="R380" s="83"/>
      <c r="S380" s="51">
        <v>3</v>
      </c>
      <c r="T380" s="84"/>
      <c r="U380" s="84"/>
      <c r="V380" s="52">
        <v>3155</v>
      </c>
      <c r="W380" s="52">
        <v>6.3999999999999997E-5</v>
      </c>
      <c r="X380" s="52">
        <v>0</v>
      </c>
      <c r="Y380" s="52">
        <v>1.586249</v>
      </c>
      <c r="Z380" s="52">
        <v>0</v>
      </c>
      <c r="AA380" s="52"/>
      <c r="AB380" s="79">
        <v>380</v>
      </c>
      <c r="AC3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0" s="85"/>
      <c r="AE380" s="51"/>
      <c r="AF380" s="51"/>
      <c r="AG380" s="51"/>
      <c r="AH380" s="51"/>
      <c r="AI380" s="51"/>
      <c r="AJ380" s="51"/>
      <c r="AK380" s="104" t="s">
        <v>3341</v>
      </c>
      <c r="AL380" s="104" t="s">
        <v>3341</v>
      </c>
      <c r="AM380" s="104" t="s">
        <v>3341</v>
      </c>
      <c r="AN380" s="104" t="s">
        <v>3341</v>
      </c>
      <c r="AO380" s="2"/>
      <c r="AP380" s="3"/>
      <c r="AQ380" s="3"/>
      <c r="AR380" s="3"/>
      <c r="AS380" s="3"/>
    </row>
    <row r="381" spans="1:45" ht="29" customHeight="1" x14ac:dyDescent="0.35">
      <c r="A381" s="14" t="s">
        <v>1385</v>
      </c>
      <c r="C381" s="15" t="s">
        <v>3359</v>
      </c>
      <c r="D381" s="15"/>
      <c r="E381" s="80">
        <v>2.3355545994482858</v>
      </c>
      <c r="F381" s="78"/>
      <c r="G381" s="15"/>
      <c r="H381" s="15"/>
      <c r="I381" s="16"/>
      <c r="J381" s="66"/>
      <c r="K381" s="66"/>
      <c r="L381" s="16"/>
      <c r="M381" s="81"/>
      <c r="N381" s="82">
        <v>3122.743896484375</v>
      </c>
      <c r="O381" s="82">
        <v>4087.552001953125</v>
      </c>
      <c r="P381" s="77"/>
      <c r="Q381" s="83"/>
      <c r="R381" s="83"/>
      <c r="S381" s="51">
        <v>3</v>
      </c>
      <c r="T381" s="84"/>
      <c r="U381" s="84"/>
      <c r="V381" s="52">
        <v>3155</v>
      </c>
      <c r="W381" s="52">
        <v>6.8999999999999997E-5</v>
      </c>
      <c r="X381" s="52">
        <v>0</v>
      </c>
      <c r="Y381" s="52">
        <v>1.5849740000000001</v>
      </c>
      <c r="Z381" s="52">
        <v>0</v>
      </c>
      <c r="AA381" s="52"/>
      <c r="AB381" s="79">
        <v>381</v>
      </c>
      <c r="AC3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1" s="85"/>
      <c r="AE381" s="51"/>
      <c r="AF381" s="51"/>
      <c r="AG381" s="51"/>
      <c r="AH381" s="51"/>
      <c r="AI381" s="51"/>
      <c r="AJ381" s="51"/>
      <c r="AK381" s="104" t="s">
        <v>3341</v>
      </c>
      <c r="AL381" s="104" t="s">
        <v>3341</v>
      </c>
      <c r="AM381" s="104" t="s">
        <v>3341</v>
      </c>
      <c r="AN381" s="104" t="s">
        <v>3341</v>
      </c>
      <c r="AO381" s="2"/>
      <c r="AP381" s="3"/>
      <c r="AQ381" s="3"/>
      <c r="AR381" s="3"/>
      <c r="AS381" s="3"/>
    </row>
    <row r="382" spans="1:45" ht="29" customHeight="1" x14ac:dyDescent="0.35">
      <c r="A382" s="14" t="s">
        <v>776</v>
      </c>
      <c r="C382" s="15" t="s">
        <v>3359</v>
      </c>
      <c r="D382" s="15"/>
      <c r="E382" s="80">
        <v>2.331240805042321</v>
      </c>
      <c r="F382" s="78"/>
      <c r="G382" s="15"/>
      <c r="H382" s="15"/>
      <c r="I382" s="16"/>
      <c r="J382" s="66"/>
      <c r="K382" s="66"/>
      <c r="L382" s="16"/>
      <c r="M382" s="81"/>
      <c r="N382" s="82">
        <v>1786.9951171875</v>
      </c>
      <c r="O382" s="82">
        <v>1632.8968505859375</v>
      </c>
      <c r="P382" s="77"/>
      <c r="Q382" s="83"/>
      <c r="R382" s="83"/>
      <c r="S382" s="51">
        <v>3</v>
      </c>
      <c r="T382" s="84"/>
      <c r="U382" s="84"/>
      <c r="V382" s="52">
        <v>3155</v>
      </c>
      <c r="W382" s="52">
        <v>7.6000000000000004E-5</v>
      </c>
      <c r="X382" s="52">
        <v>0</v>
      </c>
      <c r="Y382" s="52">
        <v>1.57823</v>
      </c>
      <c r="Z382" s="52">
        <v>0</v>
      </c>
      <c r="AA382" s="52"/>
      <c r="AB382" s="79">
        <v>382</v>
      </c>
      <c r="AC3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2" s="85"/>
      <c r="AE382" s="51"/>
      <c r="AF382" s="51"/>
      <c r="AG382" s="51"/>
      <c r="AH382" s="51"/>
      <c r="AI382" s="51"/>
      <c r="AJ382" s="51"/>
      <c r="AK382" s="104" t="s">
        <v>3341</v>
      </c>
      <c r="AL382" s="104" t="s">
        <v>3341</v>
      </c>
      <c r="AM382" s="104" t="s">
        <v>3341</v>
      </c>
      <c r="AN382" s="104" t="s">
        <v>3341</v>
      </c>
      <c r="AO382" s="2"/>
      <c r="AP382" s="3"/>
      <c r="AQ382" s="3"/>
      <c r="AR382" s="3"/>
      <c r="AS382" s="3"/>
    </row>
    <row r="383" spans="1:45" ht="29" customHeight="1" x14ac:dyDescent="0.35">
      <c r="A383" s="14" t="s">
        <v>981</v>
      </c>
      <c r="C383" s="15" t="s">
        <v>3359</v>
      </c>
      <c r="D383" s="15"/>
      <c r="E383" s="80">
        <v>2.3115799066650777</v>
      </c>
      <c r="F383" s="78"/>
      <c r="G383" s="15"/>
      <c r="H383" s="15"/>
      <c r="I383" s="16"/>
      <c r="J383" s="66"/>
      <c r="K383" s="66"/>
      <c r="L383" s="16"/>
      <c r="M383" s="81"/>
      <c r="N383" s="82">
        <v>1434.0421142578125</v>
      </c>
      <c r="O383" s="82">
        <v>7668.1875</v>
      </c>
      <c r="P383" s="77"/>
      <c r="Q383" s="83"/>
      <c r="R383" s="83"/>
      <c r="S383" s="51">
        <v>3</v>
      </c>
      <c r="T383" s="84"/>
      <c r="U383" s="84"/>
      <c r="V383" s="52">
        <v>3155</v>
      </c>
      <c r="W383" s="52">
        <v>7.2999999999999999E-5</v>
      </c>
      <c r="X383" s="52">
        <v>0</v>
      </c>
      <c r="Y383" s="52">
        <v>1.547493</v>
      </c>
      <c r="Z383" s="52">
        <v>0</v>
      </c>
      <c r="AA383" s="52"/>
      <c r="AB383" s="79">
        <v>383</v>
      </c>
      <c r="AC3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3" s="85"/>
      <c r="AE383" s="51"/>
      <c r="AF383" s="51"/>
      <c r="AG383" s="51"/>
      <c r="AH383" s="51"/>
      <c r="AI383" s="51"/>
      <c r="AJ383" s="51"/>
      <c r="AK383" s="51"/>
      <c r="AL383" s="51"/>
      <c r="AM383" s="51"/>
      <c r="AN383" s="51"/>
      <c r="AO383" s="2"/>
      <c r="AP383" s="3"/>
      <c r="AQ383" s="3"/>
      <c r="AR383" s="3"/>
      <c r="AS383" s="3"/>
    </row>
    <row r="384" spans="1:45" ht="29" customHeight="1" x14ac:dyDescent="0.35">
      <c r="A384" s="14" t="s">
        <v>425</v>
      </c>
      <c r="C384" s="15" t="s">
        <v>3359</v>
      </c>
      <c r="D384" s="15"/>
      <c r="E384" s="80">
        <v>2.295449872036488</v>
      </c>
      <c r="F384" s="78"/>
      <c r="G384" s="15"/>
      <c r="H384" s="15"/>
      <c r="I384" s="16"/>
      <c r="J384" s="66"/>
      <c r="K384" s="66"/>
      <c r="L384" s="16"/>
      <c r="M384" s="81"/>
      <c r="N384" s="82">
        <v>735.79339599609375</v>
      </c>
      <c r="O384" s="82">
        <v>4137.802734375</v>
      </c>
      <c r="P384" s="77"/>
      <c r="Q384" s="83"/>
      <c r="R384" s="83"/>
      <c r="S384" s="51">
        <v>3</v>
      </c>
      <c r="T384" s="84"/>
      <c r="U384" s="84"/>
      <c r="V384" s="52">
        <v>3155</v>
      </c>
      <c r="W384" s="52">
        <v>8.0000000000000007E-5</v>
      </c>
      <c r="X384" s="52">
        <v>0</v>
      </c>
      <c r="Y384" s="52">
        <v>1.522276</v>
      </c>
      <c r="Z384" s="52">
        <v>0</v>
      </c>
      <c r="AA384" s="52"/>
      <c r="AB384" s="79">
        <v>384</v>
      </c>
      <c r="AC3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4" s="85"/>
      <c r="AE384" s="51"/>
      <c r="AF384" s="51"/>
      <c r="AG384" s="51"/>
      <c r="AH384" s="51"/>
      <c r="AI384" s="51"/>
      <c r="AJ384" s="51"/>
      <c r="AK384" s="104" t="s">
        <v>3341</v>
      </c>
      <c r="AL384" s="104" t="s">
        <v>3341</v>
      </c>
      <c r="AM384" s="104" t="s">
        <v>3341</v>
      </c>
      <c r="AN384" s="104" t="s">
        <v>3341</v>
      </c>
      <c r="AO384" s="2"/>
      <c r="AP384" s="3"/>
      <c r="AQ384" s="3"/>
      <c r="AR384" s="3"/>
      <c r="AS384" s="3"/>
    </row>
    <row r="385" spans="1:45" ht="29" customHeight="1" x14ac:dyDescent="0.35">
      <c r="A385" s="14" t="s">
        <v>417</v>
      </c>
      <c r="C385" s="15" t="s">
        <v>3359</v>
      </c>
      <c r="D385" s="15"/>
      <c r="E385" s="80">
        <v>2.2918915033709517</v>
      </c>
      <c r="F385" s="78"/>
      <c r="G385" s="15"/>
      <c r="H385" s="15"/>
      <c r="I385" s="16"/>
      <c r="J385" s="66"/>
      <c r="K385" s="66"/>
      <c r="L385" s="16"/>
      <c r="M385" s="81"/>
      <c r="N385" s="82">
        <v>4224.837890625</v>
      </c>
      <c r="O385" s="82">
        <v>9671.982421875</v>
      </c>
      <c r="P385" s="77"/>
      <c r="Q385" s="83"/>
      <c r="R385" s="83"/>
      <c r="S385" s="51">
        <v>3</v>
      </c>
      <c r="T385" s="84"/>
      <c r="U385" s="84"/>
      <c r="V385" s="52">
        <v>3155</v>
      </c>
      <c r="W385" s="52">
        <v>7.7999999999999999E-5</v>
      </c>
      <c r="X385" s="52">
        <v>0</v>
      </c>
      <c r="Y385" s="52">
        <v>1.516713</v>
      </c>
      <c r="Z385" s="52">
        <v>0</v>
      </c>
      <c r="AA385" s="52"/>
      <c r="AB385" s="79">
        <v>385</v>
      </c>
      <c r="AC3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5" s="85"/>
      <c r="AE385" s="51"/>
      <c r="AF385" s="51"/>
      <c r="AG385" s="51"/>
      <c r="AH385" s="51"/>
      <c r="AI385" s="51"/>
      <c r="AJ385" s="51"/>
      <c r="AK385" s="104" t="s">
        <v>3341</v>
      </c>
      <c r="AL385" s="104" t="s">
        <v>3341</v>
      </c>
      <c r="AM385" s="104" t="s">
        <v>3341</v>
      </c>
      <c r="AN385" s="104" t="s">
        <v>3341</v>
      </c>
      <c r="AO385" s="2"/>
      <c r="AP385" s="3"/>
      <c r="AQ385" s="3"/>
      <c r="AR385" s="3"/>
      <c r="AS385" s="3"/>
    </row>
    <row r="386" spans="1:45" ht="29" customHeight="1" x14ac:dyDescent="0.35">
      <c r="A386" s="14" t="s">
        <v>1351</v>
      </c>
      <c r="C386" s="15" t="s">
        <v>3359</v>
      </c>
      <c r="D386" s="15"/>
      <c r="E386" s="80">
        <v>2.2887840874124437</v>
      </c>
      <c r="F386" s="78"/>
      <c r="G386" s="15"/>
      <c r="H386" s="15"/>
      <c r="I386" s="16"/>
      <c r="J386" s="66"/>
      <c r="K386" s="66"/>
      <c r="L386" s="16"/>
      <c r="M386" s="81"/>
      <c r="N386" s="82">
        <v>1157.58642578125</v>
      </c>
      <c r="O386" s="82">
        <v>9249.2958984375</v>
      </c>
      <c r="P386" s="77"/>
      <c r="Q386" s="83"/>
      <c r="R386" s="83"/>
      <c r="S386" s="51">
        <v>3</v>
      </c>
      <c r="T386" s="84"/>
      <c r="U386" s="84"/>
      <c r="V386" s="52">
        <v>3155</v>
      </c>
      <c r="W386" s="52">
        <v>8.5000000000000006E-5</v>
      </c>
      <c r="X386" s="52">
        <v>0</v>
      </c>
      <c r="Y386" s="52">
        <v>1.5118549999999999</v>
      </c>
      <c r="Z386" s="52">
        <v>0</v>
      </c>
      <c r="AA386" s="52"/>
      <c r="AB386" s="79">
        <v>386</v>
      </c>
      <c r="AC3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6" s="85"/>
      <c r="AE386" s="51"/>
      <c r="AF386" s="51"/>
      <c r="AG386" s="51"/>
      <c r="AH386" s="51"/>
      <c r="AI386" s="51"/>
      <c r="AJ386" s="51"/>
      <c r="AK386" s="104" t="s">
        <v>3341</v>
      </c>
      <c r="AL386" s="104" t="s">
        <v>3341</v>
      </c>
      <c r="AM386" s="104" t="s">
        <v>3341</v>
      </c>
      <c r="AN386" s="104" t="s">
        <v>3341</v>
      </c>
      <c r="AO386" s="2"/>
      <c r="AP386" s="3"/>
      <c r="AQ386" s="3"/>
      <c r="AR386" s="3"/>
      <c r="AS386" s="3"/>
    </row>
    <row r="387" spans="1:45" ht="29" customHeight="1" x14ac:dyDescent="0.35">
      <c r="A387" s="14" t="s">
        <v>1954</v>
      </c>
      <c r="C387" s="15" t="s">
        <v>3359</v>
      </c>
      <c r="D387" s="15"/>
      <c r="E387" s="80">
        <v>2.2794170640908327</v>
      </c>
      <c r="F387" s="78"/>
      <c r="G387" s="15"/>
      <c r="H387" s="15"/>
      <c r="I387" s="16"/>
      <c r="J387" s="66"/>
      <c r="K387" s="66"/>
      <c r="L387" s="16"/>
      <c r="M387" s="81"/>
      <c r="N387" s="82">
        <v>1053.3402099609375</v>
      </c>
      <c r="O387" s="82">
        <v>5492.08203125</v>
      </c>
      <c r="P387" s="77"/>
      <c r="Q387" s="83"/>
      <c r="R387" s="83"/>
      <c r="S387" s="51">
        <v>3</v>
      </c>
      <c r="T387" s="84"/>
      <c r="U387" s="84"/>
      <c r="V387" s="52">
        <v>3155</v>
      </c>
      <c r="W387" s="52">
        <v>1.05E-4</v>
      </c>
      <c r="X387" s="52">
        <v>0</v>
      </c>
      <c r="Y387" s="52">
        <v>1.4972110000000001</v>
      </c>
      <c r="Z387" s="52">
        <v>0</v>
      </c>
      <c r="AA387" s="52"/>
      <c r="AB387" s="79">
        <v>387</v>
      </c>
      <c r="AC3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7" s="85"/>
      <c r="AE387" s="51"/>
      <c r="AF387" s="51"/>
      <c r="AG387" s="51"/>
      <c r="AH387" s="51"/>
      <c r="AI387" s="51"/>
      <c r="AJ387" s="51"/>
      <c r="AK387" s="51"/>
      <c r="AL387" s="51"/>
      <c r="AM387" s="51"/>
      <c r="AN387" s="51"/>
      <c r="AO387" s="2"/>
      <c r="AP387" s="3"/>
      <c r="AQ387" s="3"/>
      <c r="AR387" s="3"/>
      <c r="AS387" s="3"/>
    </row>
    <row r="388" spans="1:45" ht="29" customHeight="1" x14ac:dyDescent="0.35">
      <c r="A388" s="14" t="s">
        <v>1297</v>
      </c>
      <c r="C388" s="15" t="s">
        <v>3359</v>
      </c>
      <c r="D388" s="15"/>
      <c r="E388" s="80">
        <v>2.2779349968253197</v>
      </c>
      <c r="F388" s="78"/>
      <c r="G388" s="15"/>
      <c r="H388" s="15"/>
      <c r="I388" s="16"/>
      <c r="J388" s="66"/>
      <c r="K388" s="66"/>
      <c r="L388" s="16"/>
      <c r="M388" s="81"/>
      <c r="N388" s="82">
        <v>5109.34619140625</v>
      </c>
      <c r="O388" s="82">
        <v>4348.39501953125</v>
      </c>
      <c r="P388" s="77"/>
      <c r="Q388" s="83"/>
      <c r="R388" s="83"/>
      <c r="S388" s="51">
        <v>3</v>
      </c>
      <c r="T388" s="84"/>
      <c r="U388" s="84"/>
      <c r="V388" s="52">
        <v>3155</v>
      </c>
      <c r="W388" s="52">
        <v>6.0999999999999999E-5</v>
      </c>
      <c r="X388" s="52">
        <v>0</v>
      </c>
      <c r="Y388" s="52">
        <v>1.4948939999999999</v>
      </c>
      <c r="Z388" s="52">
        <v>0</v>
      </c>
      <c r="AA388" s="52"/>
      <c r="AB388" s="79">
        <v>388</v>
      </c>
      <c r="AC3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8" s="85"/>
      <c r="AE388" s="51"/>
      <c r="AF388" s="51"/>
      <c r="AG388" s="51"/>
      <c r="AH388" s="51"/>
      <c r="AI388" s="51"/>
      <c r="AJ388" s="51"/>
      <c r="AK388" s="104" t="s">
        <v>3341</v>
      </c>
      <c r="AL388" s="104" t="s">
        <v>3341</v>
      </c>
      <c r="AM388" s="104" t="s">
        <v>3341</v>
      </c>
      <c r="AN388" s="104" t="s">
        <v>3341</v>
      </c>
      <c r="AO388" s="2"/>
      <c r="AP388" s="3"/>
      <c r="AQ388" s="3"/>
      <c r="AR388" s="3"/>
      <c r="AS388" s="3"/>
    </row>
    <row r="389" spans="1:45" ht="29" customHeight="1" x14ac:dyDescent="0.35">
      <c r="A389" s="14" t="s">
        <v>2896</v>
      </c>
      <c r="C389" s="15" t="s">
        <v>3359</v>
      </c>
      <c r="D389" s="15"/>
      <c r="E389" s="80">
        <v>2.2779349968253197</v>
      </c>
      <c r="F389" s="78"/>
      <c r="G389" s="15"/>
      <c r="H389" s="15"/>
      <c r="I389" s="16"/>
      <c r="J389" s="66"/>
      <c r="K389" s="66"/>
      <c r="L389" s="16"/>
      <c r="M389" s="81"/>
      <c r="N389" s="82">
        <v>5146.056640625</v>
      </c>
      <c r="O389" s="82">
        <v>4483.10595703125</v>
      </c>
      <c r="P389" s="77"/>
      <c r="Q389" s="83"/>
      <c r="R389" s="83"/>
      <c r="S389" s="51">
        <v>3</v>
      </c>
      <c r="T389" s="84"/>
      <c r="U389" s="84"/>
      <c r="V389" s="52">
        <v>3155</v>
      </c>
      <c r="W389" s="52">
        <v>6.0999999999999999E-5</v>
      </c>
      <c r="X389" s="52">
        <v>0</v>
      </c>
      <c r="Y389" s="52">
        <v>1.4948939999999999</v>
      </c>
      <c r="Z389" s="52">
        <v>0</v>
      </c>
      <c r="AA389" s="52"/>
      <c r="AB389" s="79">
        <v>389</v>
      </c>
      <c r="AC3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89" s="85"/>
      <c r="AE389" s="51"/>
      <c r="AF389" s="51"/>
      <c r="AG389" s="51"/>
      <c r="AH389" s="51"/>
      <c r="AI389" s="51"/>
      <c r="AJ389" s="51"/>
      <c r="AK389" s="104" t="s">
        <v>3341</v>
      </c>
      <c r="AL389" s="104" t="s">
        <v>3341</v>
      </c>
      <c r="AM389" s="104" t="s">
        <v>3341</v>
      </c>
      <c r="AN389" s="104" t="s">
        <v>3341</v>
      </c>
      <c r="AO389" s="2"/>
      <c r="AP389" s="3"/>
      <c r="AQ389" s="3"/>
      <c r="AR389" s="3"/>
      <c r="AS389" s="3"/>
    </row>
    <row r="390" spans="1:45" ht="29" customHeight="1" x14ac:dyDescent="0.35">
      <c r="A390" s="14" t="s">
        <v>1403</v>
      </c>
      <c r="C390" s="15" t="s">
        <v>3359</v>
      </c>
      <c r="D390" s="15"/>
      <c r="E390" s="80">
        <v>2.2771194440572882</v>
      </c>
      <c r="F390" s="78"/>
      <c r="G390" s="15"/>
      <c r="H390" s="15"/>
      <c r="I390" s="16"/>
      <c r="J390" s="66"/>
      <c r="K390" s="66"/>
      <c r="L390" s="16"/>
      <c r="M390" s="81"/>
      <c r="N390" s="82">
        <v>2918.553955078125</v>
      </c>
      <c r="O390" s="82">
        <v>624.4703369140625</v>
      </c>
      <c r="P390" s="77"/>
      <c r="Q390" s="83"/>
      <c r="R390" s="83"/>
      <c r="S390" s="51">
        <v>3</v>
      </c>
      <c r="T390" s="84"/>
      <c r="U390" s="84"/>
      <c r="V390" s="52">
        <v>3155</v>
      </c>
      <c r="W390" s="52">
        <v>8.2000000000000001E-5</v>
      </c>
      <c r="X390" s="52">
        <v>0</v>
      </c>
      <c r="Y390" s="52">
        <v>1.493619</v>
      </c>
      <c r="Z390" s="52">
        <v>0</v>
      </c>
      <c r="AA390" s="52"/>
      <c r="AB390" s="79">
        <v>390</v>
      </c>
      <c r="AC3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0" s="85"/>
      <c r="AE390" s="51"/>
      <c r="AF390" s="51"/>
      <c r="AG390" s="51"/>
      <c r="AH390" s="51"/>
      <c r="AI390" s="51"/>
      <c r="AJ390" s="51"/>
      <c r="AK390" s="104" t="s">
        <v>3341</v>
      </c>
      <c r="AL390" s="104" t="s">
        <v>3341</v>
      </c>
      <c r="AM390" s="104" t="s">
        <v>3341</v>
      </c>
      <c r="AN390" s="104" t="s">
        <v>3341</v>
      </c>
      <c r="AO390" s="2"/>
      <c r="AP390" s="3"/>
      <c r="AQ390" s="3"/>
      <c r="AR390" s="3"/>
      <c r="AS390" s="3"/>
    </row>
    <row r="391" spans="1:45" ht="29" customHeight="1" x14ac:dyDescent="0.35">
      <c r="A391" s="14" t="s">
        <v>2918</v>
      </c>
      <c r="C391" s="15" t="s">
        <v>3359</v>
      </c>
      <c r="D391" s="15"/>
      <c r="E391" s="80">
        <v>2.2767612404885842</v>
      </c>
      <c r="F391" s="78"/>
      <c r="G391" s="15"/>
      <c r="H391" s="15"/>
      <c r="I391" s="16"/>
      <c r="J391" s="66"/>
      <c r="K391" s="66"/>
      <c r="L391" s="16"/>
      <c r="M391" s="81"/>
      <c r="N391" s="82">
        <v>3389.80908203125</v>
      </c>
      <c r="O391" s="82">
        <v>7138.0234375</v>
      </c>
      <c r="P391" s="77"/>
      <c r="Q391" s="83"/>
      <c r="R391" s="83"/>
      <c r="S391" s="51">
        <v>3</v>
      </c>
      <c r="T391" s="84"/>
      <c r="U391" s="84"/>
      <c r="V391" s="52">
        <v>3155</v>
      </c>
      <c r="W391" s="52">
        <v>8.3999999999999995E-5</v>
      </c>
      <c r="X391" s="52">
        <v>0</v>
      </c>
      <c r="Y391" s="52">
        <v>1.4930589999999999</v>
      </c>
      <c r="Z391" s="52">
        <v>0</v>
      </c>
      <c r="AA391" s="52"/>
      <c r="AB391" s="79">
        <v>391</v>
      </c>
      <c r="AC3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1" s="85"/>
      <c r="AE391" s="51"/>
      <c r="AF391" s="51"/>
      <c r="AG391" s="51"/>
      <c r="AH391" s="51"/>
      <c r="AI391" s="51"/>
      <c r="AJ391" s="51"/>
      <c r="AK391" s="104" t="s">
        <v>3341</v>
      </c>
      <c r="AL391" s="104" t="s">
        <v>3341</v>
      </c>
      <c r="AM391" s="104" t="s">
        <v>3341</v>
      </c>
      <c r="AN391" s="104" t="s">
        <v>3341</v>
      </c>
      <c r="AO391" s="2"/>
      <c r="AP391" s="3"/>
      <c r="AQ391" s="3"/>
      <c r="AR391" s="3"/>
      <c r="AS391" s="3"/>
    </row>
    <row r="392" spans="1:45" ht="29" customHeight="1" x14ac:dyDescent="0.35">
      <c r="A392" s="14" t="s">
        <v>707</v>
      </c>
      <c r="C392" s="15" t="s">
        <v>3359</v>
      </c>
      <c r="D392" s="15"/>
      <c r="E392" s="80">
        <v>2.2718244277327666</v>
      </c>
      <c r="F392" s="78"/>
      <c r="G392" s="15"/>
      <c r="H392" s="15"/>
      <c r="I392" s="16"/>
      <c r="J392" s="66"/>
      <c r="K392" s="66"/>
      <c r="L392" s="16"/>
      <c r="M392" s="81"/>
      <c r="N392" s="82">
        <v>3507.4208984375</v>
      </c>
      <c r="O392" s="82">
        <v>4157.84033203125</v>
      </c>
      <c r="P392" s="77"/>
      <c r="Q392" s="83"/>
      <c r="R392" s="83"/>
      <c r="S392" s="51">
        <v>3</v>
      </c>
      <c r="T392" s="84"/>
      <c r="U392" s="84"/>
      <c r="V392" s="52">
        <v>3155</v>
      </c>
      <c r="W392" s="52">
        <v>8.5000000000000006E-5</v>
      </c>
      <c r="X392" s="52">
        <v>0</v>
      </c>
      <c r="Y392" s="52">
        <v>1.485341</v>
      </c>
      <c r="Z392" s="52">
        <v>0</v>
      </c>
      <c r="AA392" s="52"/>
      <c r="AB392" s="79">
        <v>392</v>
      </c>
      <c r="AC3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2" s="85"/>
      <c r="AE392" s="51"/>
      <c r="AF392" s="51"/>
      <c r="AG392" s="51"/>
      <c r="AH392" s="51"/>
      <c r="AI392" s="51"/>
      <c r="AJ392" s="51"/>
      <c r="AK392" s="104" t="s">
        <v>3341</v>
      </c>
      <c r="AL392" s="104" t="s">
        <v>3341</v>
      </c>
      <c r="AM392" s="104" t="s">
        <v>3341</v>
      </c>
      <c r="AN392" s="104" t="s">
        <v>3341</v>
      </c>
      <c r="AO392" s="2"/>
      <c r="AP392" s="3"/>
      <c r="AQ392" s="3"/>
      <c r="AR392" s="3"/>
      <c r="AS392" s="3"/>
    </row>
    <row r="393" spans="1:45" ht="29" customHeight="1" x14ac:dyDescent="0.35">
      <c r="A393" s="14" t="s">
        <v>1568</v>
      </c>
      <c r="C393" s="15" t="s">
        <v>3359</v>
      </c>
      <c r="D393" s="15"/>
      <c r="E393" s="80">
        <v>2.2691673248320585</v>
      </c>
      <c r="F393" s="78"/>
      <c r="G393" s="15"/>
      <c r="H393" s="15"/>
      <c r="I393" s="16"/>
      <c r="J393" s="66"/>
      <c r="K393" s="66"/>
      <c r="L393" s="16"/>
      <c r="M393" s="81"/>
      <c r="N393" s="82">
        <v>404.0889892578125</v>
      </c>
      <c r="O393" s="82">
        <v>3464.443115234375</v>
      </c>
      <c r="P393" s="77"/>
      <c r="Q393" s="83"/>
      <c r="R393" s="83"/>
      <c r="S393" s="51">
        <v>3</v>
      </c>
      <c r="T393" s="84"/>
      <c r="U393" s="84"/>
      <c r="V393" s="52">
        <v>3155</v>
      </c>
      <c r="W393" s="52">
        <v>9.6000000000000002E-5</v>
      </c>
      <c r="X393" s="52">
        <v>0</v>
      </c>
      <c r="Y393" s="52">
        <v>1.481187</v>
      </c>
      <c r="Z393" s="52">
        <v>0</v>
      </c>
      <c r="AA393" s="52"/>
      <c r="AB393" s="79">
        <v>393</v>
      </c>
      <c r="AC3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3" s="85"/>
      <c r="AE393" s="51"/>
      <c r="AF393" s="51"/>
      <c r="AG393" s="51"/>
      <c r="AH393" s="51"/>
      <c r="AI393" s="51"/>
      <c r="AJ393" s="51"/>
      <c r="AK393" s="104" t="s">
        <v>3341</v>
      </c>
      <c r="AL393" s="104" t="s">
        <v>3341</v>
      </c>
      <c r="AM393" s="104" t="s">
        <v>3341</v>
      </c>
      <c r="AN393" s="104" t="s">
        <v>3341</v>
      </c>
      <c r="AO393" s="2"/>
      <c r="AP393" s="3"/>
      <c r="AQ393" s="3"/>
      <c r="AR393" s="3"/>
      <c r="AS393" s="3"/>
    </row>
    <row r="394" spans="1:45" ht="29" customHeight="1" x14ac:dyDescent="0.35">
      <c r="A394" s="14" t="s">
        <v>178</v>
      </c>
      <c r="C394" s="15" t="s">
        <v>3359</v>
      </c>
      <c r="D394" s="15"/>
      <c r="E394" s="80">
        <v>2.260492401977122</v>
      </c>
      <c r="F394" s="78"/>
      <c r="G394" s="15"/>
      <c r="H394" s="15"/>
      <c r="I394" s="16"/>
      <c r="J394" s="66"/>
      <c r="K394" s="66"/>
      <c r="L394" s="16"/>
      <c r="M394" s="81"/>
      <c r="N394" s="82">
        <v>7096.9755859375</v>
      </c>
      <c r="O394" s="82">
        <v>9590.3564453125</v>
      </c>
      <c r="P394" s="77"/>
      <c r="Q394" s="83"/>
      <c r="R394" s="83"/>
      <c r="S394" s="51">
        <v>3</v>
      </c>
      <c r="T394" s="84"/>
      <c r="U394" s="84"/>
      <c r="V394" s="52">
        <v>3155</v>
      </c>
      <c r="W394" s="52">
        <v>9.2E-5</v>
      </c>
      <c r="X394" s="52">
        <v>0</v>
      </c>
      <c r="Y394" s="52">
        <v>1.467625</v>
      </c>
      <c r="Z394" s="52">
        <v>0</v>
      </c>
      <c r="AA394" s="52"/>
      <c r="AB394" s="79">
        <v>394</v>
      </c>
      <c r="AC3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4" s="85"/>
      <c r="AE394" s="51"/>
      <c r="AF394" s="51"/>
      <c r="AG394" s="51"/>
      <c r="AH394" s="51"/>
      <c r="AI394" s="51"/>
      <c r="AJ394" s="51"/>
      <c r="AK394" s="104" t="s">
        <v>3341</v>
      </c>
      <c r="AL394" s="104" t="s">
        <v>3341</v>
      </c>
      <c r="AM394" s="104" t="s">
        <v>3341</v>
      </c>
      <c r="AN394" s="104" t="s">
        <v>3341</v>
      </c>
      <c r="AO394" s="2"/>
      <c r="AP394" s="3"/>
      <c r="AQ394" s="3"/>
      <c r="AR394" s="3"/>
      <c r="AS394" s="3"/>
    </row>
    <row r="395" spans="1:45" ht="29" customHeight="1" x14ac:dyDescent="0.35">
      <c r="A395" s="14" t="s">
        <v>2656</v>
      </c>
      <c r="C395" s="15" t="s">
        <v>3359</v>
      </c>
      <c r="D395" s="15"/>
      <c r="E395" s="80">
        <v>2.2483153995888738</v>
      </c>
      <c r="F395" s="78"/>
      <c r="G395" s="15"/>
      <c r="H395" s="15"/>
      <c r="I395" s="16"/>
      <c r="J395" s="66"/>
      <c r="K395" s="66"/>
      <c r="L395" s="16"/>
      <c r="M395" s="81"/>
      <c r="N395" s="82">
        <v>3261.34912109375</v>
      </c>
      <c r="O395" s="82">
        <v>1527.55908203125</v>
      </c>
      <c r="P395" s="77"/>
      <c r="Q395" s="83"/>
      <c r="R395" s="83"/>
      <c r="S395" s="51">
        <v>3</v>
      </c>
      <c r="T395" s="84"/>
      <c r="U395" s="84"/>
      <c r="V395" s="52">
        <v>3155</v>
      </c>
      <c r="W395" s="52">
        <v>8.2000000000000001E-5</v>
      </c>
      <c r="X395" s="52">
        <v>0</v>
      </c>
      <c r="Y395" s="52">
        <v>1.448588</v>
      </c>
      <c r="Z395" s="52">
        <v>0</v>
      </c>
      <c r="AA395" s="52"/>
      <c r="AB395" s="79">
        <v>395</v>
      </c>
      <c r="AC3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5" s="85"/>
      <c r="AE395" s="51"/>
      <c r="AF395" s="51"/>
      <c r="AG395" s="51"/>
      <c r="AH395" s="51"/>
      <c r="AI395" s="51"/>
      <c r="AJ395" s="51"/>
      <c r="AK395" s="104" t="s">
        <v>3341</v>
      </c>
      <c r="AL395" s="104" t="s">
        <v>3341</v>
      </c>
      <c r="AM395" s="104" t="s">
        <v>3341</v>
      </c>
      <c r="AN395" s="104" t="s">
        <v>3341</v>
      </c>
      <c r="AO395" s="2"/>
      <c r="AP395" s="3"/>
      <c r="AQ395" s="3"/>
      <c r="AR395" s="3"/>
      <c r="AS395" s="3"/>
    </row>
    <row r="396" spans="1:45" ht="29" customHeight="1" x14ac:dyDescent="0.35">
      <c r="A396" s="14" t="s">
        <v>1546</v>
      </c>
      <c r="C396" s="15" t="s">
        <v>3359</v>
      </c>
      <c r="D396" s="15"/>
      <c r="E396" s="80">
        <v>2.2473699980271871</v>
      </c>
      <c r="F396" s="78"/>
      <c r="G396" s="15"/>
      <c r="H396" s="15"/>
      <c r="I396" s="16"/>
      <c r="J396" s="66"/>
      <c r="K396" s="66"/>
      <c r="L396" s="16"/>
      <c r="M396" s="81"/>
      <c r="N396" s="82">
        <v>1102.6348876953125</v>
      </c>
      <c r="O396" s="82">
        <v>1631.795654296875</v>
      </c>
      <c r="P396" s="77"/>
      <c r="Q396" s="83"/>
      <c r="R396" s="83"/>
      <c r="S396" s="51">
        <v>3</v>
      </c>
      <c r="T396" s="84"/>
      <c r="U396" s="84"/>
      <c r="V396" s="52">
        <v>3155</v>
      </c>
      <c r="W396" s="52">
        <v>9.6000000000000002E-5</v>
      </c>
      <c r="X396" s="52">
        <v>0</v>
      </c>
      <c r="Y396" s="52">
        <v>1.4471099999999999</v>
      </c>
      <c r="Z396" s="52">
        <v>0</v>
      </c>
      <c r="AA396" s="52"/>
      <c r="AB396" s="79">
        <v>396</v>
      </c>
      <c r="AC3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6" s="85"/>
      <c r="AE396" s="51"/>
      <c r="AF396" s="51"/>
      <c r="AG396" s="51"/>
      <c r="AH396" s="51"/>
      <c r="AI396" s="51"/>
      <c r="AJ396" s="51"/>
      <c r="AK396" s="104" t="s">
        <v>3341</v>
      </c>
      <c r="AL396" s="104" t="s">
        <v>3341</v>
      </c>
      <c r="AM396" s="104" t="s">
        <v>3341</v>
      </c>
      <c r="AN396" s="104" t="s">
        <v>3341</v>
      </c>
      <c r="AO396" s="2"/>
      <c r="AP396" s="3"/>
      <c r="AQ396" s="3"/>
      <c r="AR396" s="3"/>
      <c r="AS396" s="3"/>
    </row>
    <row r="397" spans="1:45" ht="29" customHeight="1" x14ac:dyDescent="0.35">
      <c r="A397" s="14" t="s">
        <v>191</v>
      </c>
      <c r="C397" s="15" t="s">
        <v>3359</v>
      </c>
      <c r="D397" s="15"/>
      <c r="E397" s="80">
        <v>2.2409741453781304</v>
      </c>
      <c r="F397" s="78"/>
      <c r="G397" s="15"/>
      <c r="H397" s="15"/>
      <c r="I397" s="16"/>
      <c r="J397" s="66"/>
      <c r="K397" s="66"/>
      <c r="L397" s="16"/>
      <c r="M397" s="81"/>
      <c r="N397" s="82">
        <v>8607.5302734375</v>
      </c>
      <c r="O397" s="82">
        <v>9480.330078125</v>
      </c>
      <c r="P397" s="77"/>
      <c r="Q397" s="83"/>
      <c r="R397" s="83"/>
      <c r="S397" s="51">
        <v>3</v>
      </c>
      <c r="T397" s="84"/>
      <c r="U397" s="84"/>
      <c r="V397" s="52">
        <v>3155</v>
      </c>
      <c r="W397" s="52">
        <v>1.11E-4</v>
      </c>
      <c r="X397" s="52">
        <v>0</v>
      </c>
      <c r="Y397" s="52">
        <v>1.437111</v>
      </c>
      <c r="Z397" s="52">
        <v>0</v>
      </c>
      <c r="AA397" s="52"/>
      <c r="AB397" s="79">
        <v>397</v>
      </c>
      <c r="AC3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7" s="85"/>
      <c r="AE397" s="51"/>
      <c r="AF397" s="51"/>
      <c r="AG397" s="51"/>
      <c r="AH397" s="51"/>
      <c r="AI397" s="51"/>
      <c r="AJ397" s="51"/>
      <c r="AK397" s="104" t="s">
        <v>3341</v>
      </c>
      <c r="AL397" s="104" t="s">
        <v>3341</v>
      </c>
      <c r="AM397" s="104" t="s">
        <v>3341</v>
      </c>
      <c r="AN397" s="104" t="s">
        <v>3341</v>
      </c>
      <c r="AO397" s="2"/>
      <c r="AP397" s="3"/>
      <c r="AQ397" s="3"/>
      <c r="AR397" s="3"/>
      <c r="AS397" s="3"/>
    </row>
    <row r="398" spans="1:45" ht="29" customHeight="1" x14ac:dyDescent="0.35">
      <c r="A398" s="14" t="s">
        <v>2063</v>
      </c>
      <c r="C398" s="15" t="s">
        <v>3359</v>
      </c>
      <c r="D398" s="15"/>
      <c r="E398" s="80">
        <v>2.2305689713565076</v>
      </c>
      <c r="F398" s="78"/>
      <c r="G398" s="15"/>
      <c r="H398" s="15"/>
      <c r="I398" s="16"/>
      <c r="J398" s="66"/>
      <c r="K398" s="66"/>
      <c r="L398" s="16"/>
      <c r="M398" s="81"/>
      <c r="N398" s="82">
        <v>3233.158935546875</v>
      </c>
      <c r="O398" s="82">
        <v>9339.7890625</v>
      </c>
      <c r="P398" s="77"/>
      <c r="Q398" s="83"/>
      <c r="R398" s="83"/>
      <c r="S398" s="51">
        <v>3</v>
      </c>
      <c r="T398" s="84"/>
      <c r="U398" s="84"/>
      <c r="V398" s="52">
        <v>3155</v>
      </c>
      <c r="W398" s="52">
        <v>1E-4</v>
      </c>
      <c r="X398" s="52">
        <v>0</v>
      </c>
      <c r="Y398" s="52">
        <v>1.420844</v>
      </c>
      <c r="Z398" s="52">
        <v>0</v>
      </c>
      <c r="AA398" s="52"/>
      <c r="AB398" s="79">
        <v>398</v>
      </c>
      <c r="AC3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8" s="85"/>
      <c r="AE398" s="51"/>
      <c r="AF398" s="51"/>
      <c r="AG398" s="51"/>
      <c r="AH398" s="51"/>
      <c r="AI398" s="51"/>
      <c r="AJ398" s="51"/>
      <c r="AK398" s="104" t="s">
        <v>3341</v>
      </c>
      <c r="AL398" s="104" t="s">
        <v>3341</v>
      </c>
      <c r="AM398" s="104" t="s">
        <v>3341</v>
      </c>
      <c r="AN398" s="104" t="s">
        <v>3341</v>
      </c>
      <c r="AO398" s="2"/>
      <c r="AP398" s="3"/>
      <c r="AQ398" s="3"/>
      <c r="AR398" s="3"/>
      <c r="AS398" s="3"/>
    </row>
    <row r="399" spans="1:45" ht="29" customHeight="1" x14ac:dyDescent="0.35">
      <c r="A399" s="14" t="s">
        <v>663</v>
      </c>
      <c r="C399" s="15" t="s">
        <v>3360</v>
      </c>
      <c r="D399" s="15"/>
      <c r="E399" s="80">
        <v>2.2089654582682741</v>
      </c>
      <c r="F399" s="78"/>
      <c r="G399" s="15"/>
      <c r="H399" s="15"/>
      <c r="I399" s="16"/>
      <c r="J399" s="66"/>
      <c r="K399" s="66"/>
      <c r="L399" s="16"/>
      <c r="M399" s="81"/>
      <c r="N399" s="82">
        <v>3374.6142578125</v>
      </c>
      <c r="O399" s="82">
        <v>933.875732421875</v>
      </c>
      <c r="P399" s="77"/>
      <c r="Q399" s="83"/>
      <c r="R399" s="83"/>
      <c r="S399" s="51">
        <v>3</v>
      </c>
      <c r="T399" s="84"/>
      <c r="U399" s="84"/>
      <c r="V399" s="52">
        <v>3155</v>
      </c>
      <c r="W399" s="52">
        <v>9.2E-5</v>
      </c>
      <c r="X399" s="52">
        <v>0</v>
      </c>
      <c r="Y399" s="52">
        <v>1.38707</v>
      </c>
      <c r="Z399" s="52">
        <v>0</v>
      </c>
      <c r="AA399" s="52"/>
      <c r="AB399" s="79">
        <v>399</v>
      </c>
      <c r="AC3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99" s="85"/>
      <c r="AE399" s="51"/>
      <c r="AF399" s="51"/>
      <c r="AG399" s="51"/>
      <c r="AH399" s="51"/>
      <c r="AI399" s="51"/>
      <c r="AJ399" s="51"/>
      <c r="AK399" s="104" t="s">
        <v>3341</v>
      </c>
      <c r="AL399" s="104" t="s">
        <v>3341</v>
      </c>
      <c r="AM399" s="104" t="s">
        <v>3341</v>
      </c>
      <c r="AN399" s="104" t="s">
        <v>3341</v>
      </c>
      <c r="AO399" s="2"/>
      <c r="AP399" s="3"/>
      <c r="AQ399" s="3"/>
      <c r="AR399" s="3"/>
      <c r="AS399" s="3"/>
    </row>
    <row r="400" spans="1:45" ht="29" customHeight="1" x14ac:dyDescent="0.35">
      <c r="A400" s="14" t="s">
        <v>2851</v>
      </c>
      <c r="C400" s="15" t="s">
        <v>3360</v>
      </c>
      <c r="D400" s="15"/>
      <c r="E400" s="80">
        <v>2.2089654582682741</v>
      </c>
      <c r="F400" s="78"/>
      <c r="G400" s="15"/>
      <c r="H400" s="15"/>
      <c r="I400" s="16"/>
      <c r="J400" s="66"/>
      <c r="K400" s="66"/>
      <c r="L400" s="16"/>
      <c r="M400" s="81"/>
      <c r="N400" s="82">
        <v>3407.068115234375</v>
      </c>
      <c r="O400" s="82">
        <v>631.2232666015625</v>
      </c>
      <c r="P400" s="77"/>
      <c r="Q400" s="83"/>
      <c r="R400" s="83"/>
      <c r="S400" s="51">
        <v>3</v>
      </c>
      <c r="T400" s="84"/>
      <c r="U400" s="84"/>
      <c r="V400" s="52">
        <v>3155</v>
      </c>
      <c r="W400" s="52">
        <v>9.2E-5</v>
      </c>
      <c r="X400" s="52">
        <v>0</v>
      </c>
      <c r="Y400" s="52">
        <v>1.38707</v>
      </c>
      <c r="Z400" s="52">
        <v>0</v>
      </c>
      <c r="AA400" s="52"/>
      <c r="AB400" s="79">
        <v>400</v>
      </c>
      <c r="AC4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0" s="85"/>
      <c r="AE400" s="51"/>
      <c r="AF400" s="51"/>
      <c r="AG400" s="51"/>
      <c r="AH400" s="51"/>
      <c r="AI400" s="51"/>
      <c r="AJ400" s="51"/>
      <c r="AK400" s="104" t="s">
        <v>3341</v>
      </c>
      <c r="AL400" s="104" t="s">
        <v>3341</v>
      </c>
      <c r="AM400" s="104" t="s">
        <v>3341</v>
      </c>
      <c r="AN400" s="104" t="s">
        <v>3341</v>
      </c>
      <c r="AO400" s="2"/>
      <c r="AP400" s="3"/>
      <c r="AQ400" s="3"/>
      <c r="AR400" s="3"/>
      <c r="AS400" s="3"/>
    </row>
    <row r="401" spans="1:45" ht="29" customHeight="1" x14ac:dyDescent="0.35">
      <c r="A401" s="14" t="s">
        <v>313</v>
      </c>
      <c r="C401" s="15" t="s">
        <v>3360</v>
      </c>
      <c r="D401" s="15"/>
      <c r="E401" s="80">
        <v>2.2085656774996312</v>
      </c>
      <c r="F401" s="78"/>
      <c r="G401" s="15"/>
      <c r="H401" s="15"/>
      <c r="I401" s="16"/>
      <c r="J401" s="66"/>
      <c r="K401" s="66"/>
      <c r="L401" s="16"/>
      <c r="M401" s="81"/>
      <c r="N401" s="82">
        <v>763.898193359375</v>
      </c>
      <c r="O401" s="82">
        <v>3736.5556640625</v>
      </c>
      <c r="P401" s="77"/>
      <c r="Q401" s="83"/>
      <c r="R401" s="83"/>
      <c r="S401" s="51">
        <v>3</v>
      </c>
      <c r="T401" s="84"/>
      <c r="U401" s="84"/>
      <c r="V401" s="52">
        <v>3155</v>
      </c>
      <c r="W401" s="52">
        <v>1.07E-4</v>
      </c>
      <c r="X401" s="52">
        <v>0</v>
      </c>
      <c r="Y401" s="52">
        <v>1.3864449999999999</v>
      </c>
      <c r="Z401" s="52">
        <v>0</v>
      </c>
      <c r="AA401" s="52"/>
      <c r="AB401" s="79">
        <v>401</v>
      </c>
      <c r="AC4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1" s="85"/>
      <c r="AE401" s="51"/>
      <c r="AF401" s="51"/>
      <c r="AG401" s="51"/>
      <c r="AH401" s="51"/>
      <c r="AI401" s="51"/>
      <c r="AJ401" s="51"/>
      <c r="AK401" s="104" t="s">
        <v>3341</v>
      </c>
      <c r="AL401" s="104" t="s">
        <v>3341</v>
      </c>
      <c r="AM401" s="104" t="s">
        <v>3341</v>
      </c>
      <c r="AN401" s="104" t="s">
        <v>3341</v>
      </c>
      <c r="AO401" s="2"/>
      <c r="AP401" s="3"/>
      <c r="AQ401" s="3"/>
      <c r="AR401" s="3"/>
      <c r="AS401" s="3"/>
    </row>
    <row r="402" spans="1:45" ht="29" customHeight="1" x14ac:dyDescent="0.35">
      <c r="A402" s="14" t="s">
        <v>962</v>
      </c>
      <c r="C402" s="15" t="s">
        <v>3360</v>
      </c>
      <c r="D402" s="15"/>
      <c r="E402" s="80">
        <v>2.1903241607633777</v>
      </c>
      <c r="F402" s="78"/>
      <c r="G402" s="15"/>
      <c r="H402" s="15"/>
      <c r="I402" s="16"/>
      <c r="J402" s="66"/>
      <c r="K402" s="66"/>
      <c r="L402" s="16"/>
      <c r="M402" s="81"/>
      <c r="N402" s="82">
        <v>753.95269775390625</v>
      </c>
      <c r="O402" s="82">
        <v>6392.154296875</v>
      </c>
      <c r="P402" s="77"/>
      <c r="Q402" s="83"/>
      <c r="R402" s="83"/>
      <c r="S402" s="51">
        <v>3</v>
      </c>
      <c r="T402" s="84"/>
      <c r="U402" s="84"/>
      <c r="V402" s="52">
        <v>3155</v>
      </c>
      <c r="W402" s="52">
        <v>1.26E-4</v>
      </c>
      <c r="X402" s="52">
        <v>0</v>
      </c>
      <c r="Y402" s="52">
        <v>1.3579270000000001</v>
      </c>
      <c r="Z402" s="52">
        <v>0</v>
      </c>
      <c r="AA402" s="52"/>
      <c r="AB402" s="79">
        <v>402</v>
      </c>
      <c r="AC4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2" s="85"/>
      <c r="AE402" s="51"/>
      <c r="AF402" s="51"/>
      <c r="AG402" s="51"/>
      <c r="AH402" s="51"/>
      <c r="AI402" s="51"/>
      <c r="AJ402" s="51"/>
      <c r="AK402" s="104" t="s">
        <v>3341</v>
      </c>
      <c r="AL402" s="104" t="s">
        <v>3341</v>
      </c>
      <c r="AM402" s="104" t="s">
        <v>3341</v>
      </c>
      <c r="AN402" s="104" t="s">
        <v>3341</v>
      </c>
      <c r="AO402" s="2"/>
      <c r="AP402" s="3"/>
      <c r="AQ402" s="3"/>
      <c r="AR402" s="3"/>
      <c r="AS402" s="3"/>
    </row>
    <row r="403" spans="1:45" ht="29" customHeight="1" x14ac:dyDescent="0.35">
      <c r="A403" s="14" t="s">
        <v>1656</v>
      </c>
      <c r="C403" s="15" t="s">
        <v>3360</v>
      </c>
      <c r="D403" s="15"/>
      <c r="E403" s="80">
        <v>2.1843389629198708</v>
      </c>
      <c r="F403" s="78"/>
      <c r="G403" s="15"/>
      <c r="H403" s="15"/>
      <c r="I403" s="16"/>
      <c r="J403" s="66"/>
      <c r="K403" s="66"/>
      <c r="L403" s="16"/>
      <c r="M403" s="81"/>
      <c r="N403" s="82">
        <v>547.4075927734375</v>
      </c>
      <c r="O403" s="82">
        <v>1067.0870361328125</v>
      </c>
      <c r="P403" s="77"/>
      <c r="Q403" s="83"/>
      <c r="R403" s="83"/>
      <c r="S403" s="51">
        <v>3</v>
      </c>
      <c r="T403" s="84"/>
      <c r="U403" s="84"/>
      <c r="V403" s="52">
        <v>3155</v>
      </c>
      <c r="W403" s="52">
        <v>1.03E-4</v>
      </c>
      <c r="X403" s="52">
        <v>0</v>
      </c>
      <c r="Y403" s="52">
        <v>1.34857</v>
      </c>
      <c r="Z403" s="52">
        <v>0</v>
      </c>
      <c r="AA403" s="52"/>
      <c r="AB403" s="79">
        <v>403</v>
      </c>
      <c r="AC4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3" s="85"/>
      <c r="AE403" s="51"/>
      <c r="AF403" s="51"/>
      <c r="AG403" s="51"/>
      <c r="AH403" s="51"/>
      <c r="AI403" s="51"/>
      <c r="AJ403" s="51"/>
      <c r="AK403" s="104" t="s">
        <v>3341</v>
      </c>
      <c r="AL403" s="104" t="s">
        <v>3341</v>
      </c>
      <c r="AM403" s="104" t="s">
        <v>3341</v>
      </c>
      <c r="AN403" s="104" t="s">
        <v>3341</v>
      </c>
      <c r="AO403" s="2"/>
      <c r="AP403" s="3"/>
      <c r="AQ403" s="3"/>
      <c r="AR403" s="3"/>
      <c r="AS403" s="3"/>
    </row>
    <row r="404" spans="1:45" ht="29" customHeight="1" x14ac:dyDescent="0.35">
      <c r="A404" s="14" t="s">
        <v>2043</v>
      </c>
      <c r="C404" s="15" t="s">
        <v>3360</v>
      </c>
      <c r="D404" s="15"/>
      <c r="E404" s="80">
        <v>2.1790688929153124</v>
      </c>
      <c r="F404" s="78"/>
      <c r="G404" s="15"/>
      <c r="H404" s="15"/>
      <c r="I404" s="16"/>
      <c r="J404" s="66"/>
      <c r="K404" s="66"/>
      <c r="L404" s="16"/>
      <c r="M404" s="81"/>
      <c r="N404" s="82">
        <v>8067.33251953125</v>
      </c>
      <c r="O404" s="82">
        <v>8752.0078125</v>
      </c>
      <c r="P404" s="77"/>
      <c r="Q404" s="83"/>
      <c r="R404" s="83"/>
      <c r="S404" s="51">
        <v>3</v>
      </c>
      <c r="T404" s="84"/>
      <c r="U404" s="84"/>
      <c r="V404" s="52">
        <v>3155</v>
      </c>
      <c r="W404" s="52">
        <v>9.3999999999999994E-5</v>
      </c>
      <c r="X404" s="52">
        <v>0</v>
      </c>
      <c r="Y404" s="52">
        <v>1.3403309999999999</v>
      </c>
      <c r="Z404" s="52">
        <v>0</v>
      </c>
      <c r="AA404" s="52"/>
      <c r="AB404" s="79">
        <v>404</v>
      </c>
      <c r="AC4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4" s="85"/>
      <c r="AE404" s="51"/>
      <c r="AF404" s="51"/>
      <c r="AG404" s="51"/>
      <c r="AH404" s="51"/>
      <c r="AI404" s="51"/>
      <c r="AJ404" s="51"/>
      <c r="AK404" s="104" t="s">
        <v>3341</v>
      </c>
      <c r="AL404" s="104" t="s">
        <v>3341</v>
      </c>
      <c r="AM404" s="104" t="s">
        <v>3341</v>
      </c>
      <c r="AN404" s="104" t="s">
        <v>3341</v>
      </c>
      <c r="AO404" s="2"/>
      <c r="AP404" s="3"/>
      <c r="AQ404" s="3"/>
      <c r="AR404" s="3"/>
      <c r="AS404" s="3"/>
    </row>
    <row r="405" spans="1:45" ht="29" customHeight="1" x14ac:dyDescent="0.35">
      <c r="A405" s="14" t="s">
        <v>1920</v>
      </c>
      <c r="C405" s="15" t="s">
        <v>3360</v>
      </c>
      <c r="D405" s="15"/>
      <c r="E405" s="80">
        <v>2.1781445997782098</v>
      </c>
      <c r="F405" s="78"/>
      <c r="G405" s="15"/>
      <c r="H405" s="15"/>
      <c r="I405" s="16"/>
      <c r="J405" s="66"/>
      <c r="K405" s="66"/>
      <c r="L405" s="16"/>
      <c r="M405" s="81"/>
      <c r="N405" s="82">
        <v>2897.635986328125</v>
      </c>
      <c r="O405" s="82">
        <v>6890.455078125</v>
      </c>
      <c r="P405" s="77"/>
      <c r="Q405" s="83"/>
      <c r="R405" s="83"/>
      <c r="S405" s="51">
        <v>3</v>
      </c>
      <c r="T405" s="84"/>
      <c r="U405" s="84"/>
      <c r="V405" s="52">
        <v>3155</v>
      </c>
      <c r="W405" s="52">
        <v>8.7999999999999998E-5</v>
      </c>
      <c r="X405" s="52">
        <v>0</v>
      </c>
      <c r="Y405" s="52">
        <v>1.338886</v>
      </c>
      <c r="Z405" s="52">
        <v>0</v>
      </c>
      <c r="AA405" s="52"/>
      <c r="AB405" s="79">
        <v>405</v>
      </c>
      <c r="AC4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5" s="85"/>
      <c r="AE405" s="51"/>
      <c r="AF405" s="51"/>
      <c r="AG405" s="51"/>
      <c r="AH405" s="51"/>
      <c r="AI405" s="51"/>
      <c r="AJ405" s="51"/>
      <c r="AK405" s="104" t="s">
        <v>3341</v>
      </c>
      <c r="AL405" s="104" t="s">
        <v>3341</v>
      </c>
      <c r="AM405" s="104" t="s">
        <v>3341</v>
      </c>
      <c r="AN405" s="104" t="s">
        <v>3341</v>
      </c>
      <c r="AO405" s="2"/>
      <c r="AP405" s="3"/>
      <c r="AQ405" s="3"/>
      <c r="AR405" s="3"/>
      <c r="AS405" s="3"/>
    </row>
    <row r="406" spans="1:45" ht="29" customHeight="1" x14ac:dyDescent="0.35">
      <c r="A406" s="14" t="s">
        <v>1746</v>
      </c>
      <c r="C406" s="15" t="s">
        <v>3360</v>
      </c>
      <c r="D406" s="15"/>
      <c r="E406" s="80">
        <v>2.1561873606658817</v>
      </c>
      <c r="F406" s="78"/>
      <c r="G406" s="15"/>
      <c r="H406" s="15"/>
      <c r="I406" s="16"/>
      <c r="J406" s="66"/>
      <c r="K406" s="66"/>
      <c r="L406" s="16"/>
      <c r="M406" s="81"/>
      <c r="N406" s="82">
        <v>1351.44140625</v>
      </c>
      <c r="O406" s="82">
        <v>3338.43310546875</v>
      </c>
      <c r="P406" s="77"/>
      <c r="Q406" s="83"/>
      <c r="R406" s="83"/>
      <c r="S406" s="51">
        <v>3</v>
      </c>
      <c r="T406" s="84"/>
      <c r="U406" s="84"/>
      <c r="V406" s="52">
        <v>3155</v>
      </c>
      <c r="W406" s="52">
        <v>1.1400000000000001E-4</v>
      </c>
      <c r="X406" s="52">
        <v>0</v>
      </c>
      <c r="Y406" s="52">
        <v>1.304559</v>
      </c>
      <c r="Z406" s="52">
        <v>0</v>
      </c>
      <c r="AA406" s="52"/>
      <c r="AB406" s="79">
        <v>406</v>
      </c>
      <c r="AC4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6" s="85"/>
      <c r="AE406" s="51"/>
      <c r="AF406" s="51"/>
      <c r="AG406" s="51"/>
      <c r="AH406" s="51"/>
      <c r="AI406" s="51"/>
      <c r="AJ406" s="51"/>
      <c r="AK406" s="51"/>
      <c r="AL406" s="51"/>
      <c r="AM406" s="51"/>
      <c r="AN406" s="51"/>
      <c r="AO406" s="2"/>
      <c r="AP406" s="3"/>
      <c r="AQ406" s="3"/>
      <c r="AR406" s="3"/>
      <c r="AS406" s="3"/>
    </row>
    <row r="407" spans="1:45" ht="29" customHeight="1" x14ac:dyDescent="0.35">
      <c r="A407" s="14" t="s">
        <v>463</v>
      </c>
      <c r="C407" s="15" t="s">
        <v>3360</v>
      </c>
      <c r="D407" s="15"/>
      <c r="E407" s="80">
        <v>2.0149713605473782</v>
      </c>
      <c r="F407" s="78"/>
      <c r="G407" s="15"/>
      <c r="H407" s="15"/>
      <c r="I407" s="16"/>
      <c r="J407" s="66"/>
      <c r="K407" s="66"/>
      <c r="L407" s="16"/>
      <c r="M407" s="81"/>
      <c r="N407" s="82">
        <v>3158.4482421875</v>
      </c>
      <c r="O407" s="82">
        <v>795.41229248046875</v>
      </c>
      <c r="P407" s="77"/>
      <c r="Q407" s="83"/>
      <c r="R407" s="83"/>
      <c r="S407" s="51">
        <v>3</v>
      </c>
      <c r="T407" s="84"/>
      <c r="U407" s="84"/>
      <c r="V407" s="52">
        <v>3530.0551190000001</v>
      </c>
      <c r="W407" s="52">
        <v>9.7999999999999997E-5</v>
      </c>
      <c r="X407" s="52">
        <v>0</v>
      </c>
      <c r="Y407" s="52">
        <v>1.083788</v>
      </c>
      <c r="Z407" s="52">
        <v>0</v>
      </c>
      <c r="AA407" s="52"/>
      <c r="AB407" s="79">
        <v>407</v>
      </c>
      <c r="AC4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7" s="85"/>
      <c r="AE407" s="51"/>
      <c r="AF407" s="51"/>
      <c r="AG407" s="51"/>
      <c r="AH407" s="51"/>
      <c r="AI407" s="51"/>
      <c r="AJ407" s="51"/>
      <c r="AK407" s="51"/>
      <c r="AL407" s="51"/>
      <c r="AM407" s="51"/>
      <c r="AN407" s="51"/>
      <c r="AO407" s="2"/>
      <c r="AP407" s="3"/>
      <c r="AQ407" s="3"/>
      <c r="AR407" s="3"/>
      <c r="AS407" s="3"/>
    </row>
    <row r="408" spans="1:45" ht="29" customHeight="1" x14ac:dyDescent="0.35">
      <c r="A408" s="14" t="s">
        <v>1003</v>
      </c>
      <c r="C408" s="15" t="s">
        <v>3360</v>
      </c>
      <c r="D408" s="15"/>
      <c r="E408" s="80">
        <v>2.1514008654790735</v>
      </c>
      <c r="F408" s="78"/>
      <c r="G408" s="15"/>
      <c r="H408" s="15"/>
      <c r="I408" s="16"/>
      <c r="J408" s="66"/>
      <c r="K408" s="66"/>
      <c r="L408" s="16"/>
      <c r="M408" s="81"/>
      <c r="N408" s="82">
        <v>1306.2889404296875</v>
      </c>
      <c r="O408" s="82">
        <v>2650.774658203125</v>
      </c>
      <c r="P408" s="77"/>
      <c r="Q408" s="83"/>
      <c r="R408" s="83"/>
      <c r="S408" s="51">
        <v>3</v>
      </c>
      <c r="T408" s="84"/>
      <c r="U408" s="84"/>
      <c r="V408" s="52">
        <v>3833.4735460000002</v>
      </c>
      <c r="W408" s="52">
        <v>1.06E-4</v>
      </c>
      <c r="X408" s="52">
        <v>0</v>
      </c>
      <c r="Y408" s="52">
        <v>1.2970759999999999</v>
      </c>
      <c r="Z408" s="52">
        <v>0</v>
      </c>
      <c r="AA408" s="52"/>
      <c r="AB408" s="79">
        <v>408</v>
      </c>
      <c r="AC4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8" s="85"/>
      <c r="AE408" s="51"/>
      <c r="AF408" s="51"/>
      <c r="AG408" s="51"/>
      <c r="AH408" s="51"/>
      <c r="AI408" s="51"/>
      <c r="AJ408" s="51"/>
      <c r="AK408" s="51"/>
      <c r="AL408" s="51"/>
      <c r="AM408" s="51"/>
      <c r="AN408" s="51"/>
      <c r="AO408" s="2"/>
      <c r="AP408" s="3"/>
      <c r="AQ408" s="3"/>
      <c r="AR408" s="3"/>
      <c r="AS408" s="3"/>
    </row>
    <row r="409" spans="1:45" ht="29" customHeight="1" x14ac:dyDescent="0.35">
      <c r="A409" s="14" t="s">
        <v>1430</v>
      </c>
      <c r="C409" s="15" t="s">
        <v>3360</v>
      </c>
      <c r="D409" s="15"/>
      <c r="E409" s="80">
        <v>2.0975436796259599</v>
      </c>
      <c r="F409" s="78"/>
      <c r="G409" s="15"/>
      <c r="H409" s="15"/>
      <c r="I409" s="16"/>
      <c r="J409" s="66"/>
      <c r="K409" s="66"/>
      <c r="L409" s="16"/>
      <c r="M409" s="81"/>
      <c r="N409" s="82">
        <v>2088.662353515625</v>
      </c>
      <c r="O409" s="82">
        <v>1603.2669677734375</v>
      </c>
      <c r="P409" s="77"/>
      <c r="Q409" s="83"/>
      <c r="R409" s="83"/>
      <c r="S409" s="51">
        <v>3</v>
      </c>
      <c r="T409" s="84"/>
      <c r="U409" s="84"/>
      <c r="V409" s="52">
        <v>4101.8790849999996</v>
      </c>
      <c r="W409" s="52">
        <v>1.03E-4</v>
      </c>
      <c r="X409" s="52">
        <v>0</v>
      </c>
      <c r="Y409" s="52">
        <v>1.2128779999999999</v>
      </c>
      <c r="Z409" s="52">
        <v>0</v>
      </c>
      <c r="AA409" s="52"/>
      <c r="AB409" s="79">
        <v>409</v>
      </c>
      <c r="AC4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09" s="85"/>
      <c r="AE409" s="51"/>
      <c r="AF409" s="51"/>
      <c r="AG409" s="51"/>
      <c r="AH409" s="51"/>
      <c r="AI409" s="51"/>
      <c r="AJ409" s="51"/>
      <c r="AK409" s="51"/>
      <c r="AL409" s="51"/>
      <c r="AM409" s="51"/>
      <c r="AN409" s="51"/>
      <c r="AO409" s="2"/>
      <c r="AP409" s="3"/>
      <c r="AQ409" s="3"/>
      <c r="AR409" s="3"/>
      <c r="AS409" s="3"/>
    </row>
    <row r="410" spans="1:45" ht="29" customHeight="1" x14ac:dyDescent="0.35">
      <c r="A410" s="14" t="s">
        <v>557</v>
      </c>
      <c r="C410" s="15" t="s">
        <v>3360</v>
      </c>
      <c r="D410" s="15"/>
      <c r="E410" s="80">
        <v>2.0574888448540891</v>
      </c>
      <c r="F410" s="78"/>
      <c r="G410" s="15"/>
      <c r="H410" s="15"/>
      <c r="I410" s="16"/>
      <c r="J410" s="66"/>
      <c r="K410" s="66"/>
      <c r="L410" s="16"/>
      <c r="M410" s="81"/>
      <c r="N410" s="82">
        <v>909.37420654296875</v>
      </c>
      <c r="O410" s="82">
        <v>6277.357421875</v>
      </c>
      <c r="P410" s="77"/>
      <c r="Q410" s="83"/>
      <c r="R410" s="83"/>
      <c r="S410" s="51">
        <v>3</v>
      </c>
      <c r="T410" s="84"/>
      <c r="U410" s="84"/>
      <c r="V410" s="52">
        <v>4263.3601070000004</v>
      </c>
      <c r="W410" s="52">
        <v>1.27E-4</v>
      </c>
      <c r="X410" s="52">
        <v>0</v>
      </c>
      <c r="Y410" s="52">
        <v>1.150258</v>
      </c>
      <c r="Z410" s="52">
        <v>0</v>
      </c>
      <c r="AA410" s="52"/>
      <c r="AB410" s="79">
        <v>410</v>
      </c>
      <c r="AC4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0" s="85"/>
      <c r="AE410" s="51"/>
      <c r="AF410" s="51"/>
      <c r="AG410" s="51"/>
      <c r="AH410" s="51"/>
      <c r="AI410" s="51"/>
      <c r="AJ410" s="51"/>
      <c r="AK410" s="104" t="s">
        <v>3341</v>
      </c>
      <c r="AL410" s="104" t="s">
        <v>3341</v>
      </c>
      <c r="AM410" s="104" t="s">
        <v>3341</v>
      </c>
      <c r="AN410" s="104" t="s">
        <v>3341</v>
      </c>
      <c r="AO410" s="2"/>
      <c r="AP410" s="3"/>
      <c r="AQ410" s="3"/>
      <c r="AR410" s="3"/>
      <c r="AS410" s="3"/>
    </row>
    <row r="411" spans="1:45" ht="29" customHeight="1" x14ac:dyDescent="0.35">
      <c r="A411" s="14" t="s">
        <v>829</v>
      </c>
      <c r="C411" s="15" t="s">
        <v>3359</v>
      </c>
      <c r="D411" s="15"/>
      <c r="E411" s="80">
        <v>2.3058032344704951</v>
      </c>
      <c r="F411" s="78"/>
      <c r="G411" s="15"/>
      <c r="H411" s="15"/>
      <c r="I411" s="16"/>
      <c r="J411" s="66"/>
      <c r="K411" s="66"/>
      <c r="L411" s="16"/>
      <c r="M411" s="81"/>
      <c r="N411" s="82">
        <v>1458.298095703125</v>
      </c>
      <c r="O411" s="82">
        <v>5893.47509765625</v>
      </c>
      <c r="P411" s="77"/>
      <c r="Q411" s="83"/>
      <c r="R411" s="83"/>
      <c r="S411" s="51">
        <v>3</v>
      </c>
      <c r="T411" s="84"/>
      <c r="U411" s="84"/>
      <c r="V411" s="52">
        <v>4730</v>
      </c>
      <c r="W411" s="52">
        <v>7.8999999999999996E-5</v>
      </c>
      <c r="X411" s="52">
        <v>0</v>
      </c>
      <c r="Y411" s="52">
        <v>1.538462</v>
      </c>
      <c r="Z411" s="52">
        <v>0</v>
      </c>
      <c r="AA411" s="52"/>
      <c r="AB411" s="79">
        <v>411</v>
      </c>
      <c r="AC4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1" s="85"/>
      <c r="AE411" s="51"/>
      <c r="AF411" s="51"/>
      <c r="AG411" s="51"/>
      <c r="AH411" s="51"/>
      <c r="AI411" s="51"/>
      <c r="AJ411" s="51"/>
      <c r="AK411" s="51"/>
      <c r="AL411" s="51"/>
      <c r="AM411" s="51"/>
      <c r="AN411" s="51"/>
      <c r="AO411" s="2"/>
      <c r="AP411" s="3"/>
      <c r="AQ411" s="3"/>
      <c r="AR411" s="3"/>
      <c r="AS411" s="3"/>
    </row>
    <row r="412" spans="1:45" ht="29" customHeight="1" x14ac:dyDescent="0.35">
      <c r="A412" s="14" t="s">
        <v>654</v>
      </c>
      <c r="C412" s="15" t="s">
        <v>3359</v>
      </c>
      <c r="D412" s="15"/>
      <c r="E412" s="80">
        <v>2.2705105882146985</v>
      </c>
      <c r="F412" s="78"/>
      <c r="G412" s="15"/>
      <c r="H412" s="15"/>
      <c r="I412" s="16"/>
      <c r="J412" s="66"/>
      <c r="K412" s="66"/>
      <c r="L412" s="16"/>
      <c r="M412" s="81"/>
      <c r="N412" s="82">
        <v>3416.850341796875</v>
      </c>
      <c r="O412" s="82">
        <v>9586.990234375</v>
      </c>
      <c r="P412" s="77"/>
      <c r="Q412" s="83"/>
      <c r="R412" s="83"/>
      <c r="S412" s="51">
        <v>3</v>
      </c>
      <c r="T412" s="84"/>
      <c r="U412" s="84"/>
      <c r="V412" s="52">
        <v>4730</v>
      </c>
      <c r="W412" s="52">
        <v>8.7000000000000001E-5</v>
      </c>
      <c r="X412" s="52">
        <v>0</v>
      </c>
      <c r="Y412" s="52">
        <v>1.483287</v>
      </c>
      <c r="Z412" s="52">
        <v>0</v>
      </c>
      <c r="AA412" s="52"/>
      <c r="AB412" s="79">
        <v>412</v>
      </c>
      <c r="AC4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2" s="85"/>
      <c r="AE412" s="51"/>
      <c r="AF412" s="51"/>
      <c r="AG412" s="51"/>
      <c r="AH412" s="51"/>
      <c r="AI412" s="51"/>
      <c r="AJ412" s="51"/>
      <c r="AK412" s="51"/>
      <c r="AL412" s="51"/>
      <c r="AM412" s="51"/>
      <c r="AN412" s="51"/>
      <c r="AO412" s="2"/>
      <c r="AP412" s="3"/>
      <c r="AQ412" s="3"/>
      <c r="AR412" s="3"/>
      <c r="AS412" s="3"/>
    </row>
    <row r="413" spans="1:45" ht="29" customHeight="1" x14ac:dyDescent="0.35">
      <c r="A413" s="14" t="s">
        <v>697</v>
      </c>
      <c r="C413" s="15" t="s">
        <v>3359</v>
      </c>
      <c r="D413" s="15"/>
      <c r="E413" s="80">
        <v>2.2640936271410572</v>
      </c>
      <c r="F413" s="78"/>
      <c r="G413" s="15"/>
      <c r="H413" s="15"/>
      <c r="I413" s="16"/>
      <c r="J413" s="66"/>
      <c r="K413" s="66"/>
      <c r="L413" s="16"/>
      <c r="M413" s="81"/>
      <c r="N413" s="82">
        <v>3212.9375</v>
      </c>
      <c r="O413" s="82">
        <v>8189.39599609375</v>
      </c>
      <c r="P413" s="77"/>
      <c r="Q413" s="83"/>
      <c r="R413" s="83"/>
      <c r="S413" s="51">
        <v>3</v>
      </c>
      <c r="T413" s="84"/>
      <c r="U413" s="84"/>
      <c r="V413" s="52">
        <v>4730</v>
      </c>
      <c r="W413" s="52">
        <v>8.0000000000000007E-5</v>
      </c>
      <c r="X413" s="52">
        <v>0</v>
      </c>
      <c r="Y413" s="52">
        <v>1.473255</v>
      </c>
      <c r="Z413" s="52">
        <v>0</v>
      </c>
      <c r="AA413" s="52"/>
      <c r="AB413" s="79">
        <v>413</v>
      </c>
      <c r="AC4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3" s="85"/>
      <c r="AE413" s="51"/>
      <c r="AF413" s="51"/>
      <c r="AG413" s="51"/>
      <c r="AH413" s="51"/>
      <c r="AI413" s="51"/>
      <c r="AJ413" s="51"/>
      <c r="AK413" s="51"/>
      <c r="AL413" s="51"/>
      <c r="AM413" s="51"/>
      <c r="AN413" s="51"/>
      <c r="AO413" s="2"/>
      <c r="AP413" s="3"/>
      <c r="AQ413" s="3"/>
      <c r="AR413" s="3"/>
      <c r="AS413" s="3"/>
    </row>
    <row r="414" spans="1:45" ht="29" customHeight="1" x14ac:dyDescent="0.35">
      <c r="A414" s="14" t="s">
        <v>1078</v>
      </c>
      <c r="C414" s="15" t="s">
        <v>3359</v>
      </c>
      <c r="D414" s="15"/>
      <c r="E414" s="80">
        <v>2.2543217058569649</v>
      </c>
      <c r="F414" s="78"/>
      <c r="G414" s="15"/>
      <c r="H414" s="15"/>
      <c r="I414" s="16"/>
      <c r="J414" s="66"/>
      <c r="K414" s="66"/>
      <c r="L414" s="16"/>
      <c r="M414" s="81"/>
      <c r="N414" s="82">
        <v>5131.322265625</v>
      </c>
      <c r="O414" s="82">
        <v>4692.5009765625</v>
      </c>
      <c r="P414" s="77"/>
      <c r="Q414" s="83"/>
      <c r="R414" s="83"/>
      <c r="S414" s="51">
        <v>3</v>
      </c>
      <c r="T414" s="84"/>
      <c r="U414" s="84"/>
      <c r="V414" s="52">
        <v>4730</v>
      </c>
      <c r="W414" s="52">
        <v>6.0999999999999999E-5</v>
      </c>
      <c r="X414" s="52">
        <v>0</v>
      </c>
      <c r="Y414" s="52">
        <v>1.457978</v>
      </c>
      <c r="Z414" s="52">
        <v>0</v>
      </c>
      <c r="AA414" s="52"/>
      <c r="AB414" s="79">
        <v>414</v>
      </c>
      <c r="AC4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4" s="85"/>
      <c r="AE414" s="51"/>
      <c r="AF414" s="51"/>
      <c r="AG414" s="51"/>
      <c r="AH414" s="51"/>
      <c r="AI414" s="51"/>
      <c r="AJ414" s="51"/>
      <c r="AK414" s="104" t="s">
        <v>3341</v>
      </c>
      <c r="AL414" s="104" t="s">
        <v>3341</v>
      </c>
      <c r="AM414" s="104" t="s">
        <v>3341</v>
      </c>
      <c r="AN414" s="104" t="s">
        <v>3341</v>
      </c>
      <c r="AO414" s="2"/>
      <c r="AP414" s="3"/>
      <c r="AQ414" s="3"/>
      <c r="AR414" s="3"/>
      <c r="AS414" s="3"/>
    </row>
    <row r="415" spans="1:45" ht="29" customHeight="1" x14ac:dyDescent="0.35">
      <c r="A415" s="14" t="s">
        <v>1637</v>
      </c>
      <c r="C415" s="15" t="s">
        <v>3360</v>
      </c>
      <c r="D415" s="15"/>
      <c r="E415" s="80">
        <v>2.1603495582043766</v>
      </c>
      <c r="F415" s="78"/>
      <c r="G415" s="15"/>
      <c r="H415" s="15"/>
      <c r="I415" s="16"/>
      <c r="J415" s="66"/>
      <c r="K415" s="66"/>
      <c r="L415" s="16"/>
      <c r="M415" s="81"/>
      <c r="N415" s="82">
        <v>2234.123291015625</v>
      </c>
      <c r="O415" s="82">
        <v>5830.3876953125</v>
      </c>
      <c r="P415" s="77"/>
      <c r="Q415" s="83"/>
      <c r="R415" s="83"/>
      <c r="S415" s="51">
        <v>3</v>
      </c>
      <c r="T415" s="84"/>
      <c r="U415" s="84"/>
      <c r="V415" s="52">
        <v>4730</v>
      </c>
      <c r="W415" s="52">
        <v>8.1000000000000004E-5</v>
      </c>
      <c r="X415" s="52">
        <v>0</v>
      </c>
      <c r="Y415" s="52">
        <v>1.3110660000000001</v>
      </c>
      <c r="Z415" s="52">
        <v>0</v>
      </c>
      <c r="AA415" s="52"/>
      <c r="AB415" s="79">
        <v>415</v>
      </c>
      <c r="AC4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5" s="85"/>
      <c r="AE415" s="51"/>
      <c r="AF415" s="51"/>
      <c r="AG415" s="51"/>
      <c r="AH415" s="51"/>
      <c r="AI415" s="51"/>
      <c r="AJ415" s="51"/>
      <c r="AK415" s="104" t="s">
        <v>3341</v>
      </c>
      <c r="AL415" s="104" t="s">
        <v>3341</v>
      </c>
      <c r="AM415" s="104" t="s">
        <v>3341</v>
      </c>
      <c r="AN415" s="104" t="s">
        <v>3341</v>
      </c>
      <c r="AO415" s="2"/>
      <c r="AP415" s="3"/>
      <c r="AQ415" s="3"/>
      <c r="AR415" s="3"/>
      <c r="AS415" s="3"/>
    </row>
    <row r="416" spans="1:45" ht="29" customHeight="1" x14ac:dyDescent="0.35">
      <c r="A416" s="14" t="s">
        <v>844</v>
      </c>
      <c r="C416" s="15" t="s">
        <v>3360</v>
      </c>
      <c r="D416" s="15"/>
      <c r="E416" s="80">
        <v>2.0612768475931347</v>
      </c>
      <c r="F416" s="78"/>
      <c r="G416" s="15"/>
      <c r="H416" s="15"/>
      <c r="I416" s="16"/>
      <c r="J416" s="66"/>
      <c r="K416" s="66"/>
      <c r="L416" s="16"/>
      <c r="M416" s="81"/>
      <c r="N416" s="82">
        <v>4219.93603515625</v>
      </c>
      <c r="O416" s="82">
        <v>9238.796875</v>
      </c>
      <c r="P416" s="77"/>
      <c r="Q416" s="83"/>
      <c r="R416" s="83"/>
      <c r="S416" s="51">
        <v>3</v>
      </c>
      <c r="T416" s="84"/>
      <c r="U416" s="84"/>
      <c r="V416" s="52">
        <v>4823.3550880000003</v>
      </c>
      <c r="W416" s="52">
        <v>9.6000000000000002E-5</v>
      </c>
      <c r="X416" s="52">
        <v>0</v>
      </c>
      <c r="Y416" s="52">
        <v>1.15618</v>
      </c>
      <c r="Z416" s="52">
        <v>0</v>
      </c>
      <c r="AA416" s="52"/>
      <c r="AB416" s="79">
        <v>416</v>
      </c>
      <c r="AC4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6" s="85"/>
      <c r="AE416" s="51"/>
      <c r="AF416" s="51"/>
      <c r="AG416" s="51"/>
      <c r="AH416" s="51"/>
      <c r="AI416" s="51"/>
      <c r="AJ416" s="51"/>
      <c r="AK416" s="51"/>
      <c r="AL416" s="51"/>
      <c r="AM416" s="51"/>
      <c r="AN416" s="51"/>
      <c r="AO416" s="2"/>
      <c r="AP416" s="3"/>
      <c r="AQ416" s="3"/>
      <c r="AR416" s="3"/>
      <c r="AS416" s="3"/>
    </row>
    <row r="417" spans="1:45" ht="29" customHeight="1" x14ac:dyDescent="0.35">
      <c r="A417" s="14" t="s">
        <v>1011</v>
      </c>
      <c r="C417" s="15" t="s">
        <v>3360</v>
      </c>
      <c r="D417" s="15"/>
      <c r="E417" s="80">
        <v>1.9668083321381991</v>
      </c>
      <c r="F417" s="78"/>
      <c r="G417" s="15"/>
      <c r="H417" s="15"/>
      <c r="I417" s="16"/>
      <c r="J417" s="66"/>
      <c r="K417" s="66"/>
      <c r="L417" s="16"/>
      <c r="M417" s="81"/>
      <c r="N417" s="82">
        <v>4888.30322265625</v>
      </c>
      <c r="O417" s="82">
        <v>9528.7763671875</v>
      </c>
      <c r="P417" s="77"/>
      <c r="Q417" s="83"/>
      <c r="R417" s="83"/>
      <c r="S417" s="51">
        <v>3</v>
      </c>
      <c r="T417" s="84"/>
      <c r="U417" s="84"/>
      <c r="V417" s="52">
        <v>4996.2704880000001</v>
      </c>
      <c r="W417" s="52">
        <v>1.15E-4</v>
      </c>
      <c r="X417" s="52">
        <v>0</v>
      </c>
      <c r="Y417" s="52">
        <v>1.0084919999999999</v>
      </c>
      <c r="Z417" s="52">
        <v>0</v>
      </c>
      <c r="AA417" s="52"/>
      <c r="AB417" s="79">
        <v>417</v>
      </c>
      <c r="AC4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7" s="85"/>
      <c r="AE417" s="51"/>
      <c r="AF417" s="51"/>
      <c r="AG417" s="51"/>
      <c r="AH417" s="51"/>
      <c r="AI417" s="51"/>
      <c r="AJ417" s="51"/>
      <c r="AK417" s="104" t="s">
        <v>3341</v>
      </c>
      <c r="AL417" s="104" t="s">
        <v>3341</v>
      </c>
      <c r="AM417" s="104" t="s">
        <v>3341</v>
      </c>
      <c r="AN417" s="104" t="s">
        <v>3341</v>
      </c>
      <c r="AO417" s="2"/>
      <c r="AP417" s="3"/>
      <c r="AQ417" s="3"/>
      <c r="AR417" s="3"/>
      <c r="AS417" s="3"/>
    </row>
    <row r="418" spans="1:45" ht="29" customHeight="1" x14ac:dyDescent="0.35">
      <c r="A418" s="14" t="s">
        <v>1800</v>
      </c>
      <c r="C418" s="15" t="s">
        <v>3360</v>
      </c>
      <c r="D418" s="15"/>
      <c r="E418" s="80">
        <v>2.0619017848906771</v>
      </c>
      <c r="F418" s="78"/>
      <c r="G418" s="15"/>
      <c r="H418" s="15"/>
      <c r="I418" s="16"/>
      <c r="J418" s="66"/>
      <c r="K418" s="66"/>
      <c r="L418" s="16"/>
      <c r="M418" s="81"/>
      <c r="N418" s="82">
        <v>3491.603271484375</v>
      </c>
      <c r="O418" s="82">
        <v>6750.93701171875</v>
      </c>
      <c r="P418" s="77"/>
      <c r="Q418" s="83"/>
      <c r="R418" s="83"/>
      <c r="S418" s="51">
        <v>3</v>
      </c>
      <c r="T418" s="84"/>
      <c r="U418" s="84"/>
      <c r="V418" s="52">
        <v>5084.6533060000002</v>
      </c>
      <c r="W418" s="52">
        <v>1.12E-4</v>
      </c>
      <c r="X418" s="52">
        <v>0</v>
      </c>
      <c r="Y418" s="52">
        <v>1.157157</v>
      </c>
      <c r="Z418" s="52">
        <v>0</v>
      </c>
      <c r="AA418" s="52"/>
      <c r="AB418" s="79">
        <v>418</v>
      </c>
      <c r="AC4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8" s="85"/>
      <c r="AE418" s="51"/>
      <c r="AF418" s="51"/>
      <c r="AG418" s="51"/>
      <c r="AH418" s="51"/>
      <c r="AI418" s="51"/>
      <c r="AJ418" s="51"/>
      <c r="AK418" s="104" t="s">
        <v>3341</v>
      </c>
      <c r="AL418" s="104" t="s">
        <v>3341</v>
      </c>
      <c r="AM418" s="104" t="s">
        <v>3341</v>
      </c>
      <c r="AN418" s="104" t="s">
        <v>3341</v>
      </c>
      <c r="AO418" s="2"/>
      <c r="AP418" s="3"/>
      <c r="AQ418" s="3"/>
      <c r="AR418" s="3"/>
      <c r="AS418" s="3"/>
    </row>
    <row r="419" spans="1:45" ht="29" customHeight="1" x14ac:dyDescent="0.35">
      <c r="A419" s="14" t="s">
        <v>1589</v>
      </c>
      <c r="C419" s="15" t="s">
        <v>3360</v>
      </c>
      <c r="D419" s="15"/>
      <c r="E419" s="80">
        <v>2.1010790209192232</v>
      </c>
      <c r="F419" s="78"/>
      <c r="G419" s="15"/>
      <c r="H419" s="15"/>
      <c r="I419" s="16"/>
      <c r="J419" s="66"/>
      <c r="K419" s="66"/>
      <c r="L419" s="16"/>
      <c r="M419" s="81"/>
      <c r="N419" s="82">
        <v>935.42474365234375</v>
      </c>
      <c r="O419" s="82">
        <v>446.45535278320313</v>
      </c>
      <c r="P419" s="77"/>
      <c r="Q419" s="83"/>
      <c r="R419" s="83"/>
      <c r="S419" s="51">
        <v>3</v>
      </c>
      <c r="T419" s="84"/>
      <c r="U419" s="84"/>
      <c r="V419" s="52">
        <v>5245.4956899999997</v>
      </c>
      <c r="W419" s="52">
        <v>1.03E-4</v>
      </c>
      <c r="X419" s="52">
        <v>0</v>
      </c>
      <c r="Y419" s="52">
        <v>1.218405</v>
      </c>
      <c r="Z419" s="52">
        <v>0</v>
      </c>
      <c r="AA419" s="52"/>
      <c r="AB419" s="79">
        <v>419</v>
      </c>
      <c r="AC4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19" s="85"/>
      <c r="AE419" s="51"/>
      <c r="AF419" s="51"/>
      <c r="AG419" s="51"/>
      <c r="AH419" s="51"/>
      <c r="AI419" s="51"/>
      <c r="AJ419" s="51"/>
      <c r="AK419" s="104" t="s">
        <v>3341</v>
      </c>
      <c r="AL419" s="104" t="s">
        <v>3341</v>
      </c>
      <c r="AM419" s="104" t="s">
        <v>3341</v>
      </c>
      <c r="AN419" s="104" t="s">
        <v>3341</v>
      </c>
      <c r="AO419" s="2"/>
      <c r="AP419" s="3"/>
      <c r="AQ419" s="3"/>
      <c r="AR419" s="3"/>
      <c r="AS419" s="3"/>
    </row>
    <row r="420" spans="1:45" ht="29" customHeight="1" x14ac:dyDescent="0.35">
      <c r="A420" s="14" t="s">
        <v>3205</v>
      </c>
      <c r="C420" s="15" t="s">
        <v>3360</v>
      </c>
      <c r="D420" s="15"/>
      <c r="E420" s="80">
        <v>1.9915013510065049</v>
      </c>
      <c r="F420" s="78"/>
      <c r="G420" s="15"/>
      <c r="H420" s="15"/>
      <c r="I420" s="16"/>
      <c r="J420" s="66"/>
      <c r="K420" s="66"/>
      <c r="L420" s="16"/>
      <c r="M420" s="81"/>
      <c r="N420" s="82">
        <v>2260.53857421875</v>
      </c>
      <c r="O420" s="82">
        <v>6137.35498046875</v>
      </c>
      <c r="P420" s="77"/>
      <c r="Q420" s="83"/>
      <c r="R420" s="83"/>
      <c r="S420" s="51">
        <v>3</v>
      </c>
      <c r="T420" s="84"/>
      <c r="U420" s="84"/>
      <c r="V420" s="52">
        <v>5375.7568860000001</v>
      </c>
      <c r="W420" s="52">
        <v>9.1000000000000003E-5</v>
      </c>
      <c r="X420" s="52">
        <v>0</v>
      </c>
      <c r="Y420" s="52">
        <v>1.047096</v>
      </c>
      <c r="Z420" s="52">
        <v>0</v>
      </c>
      <c r="AA420" s="52"/>
      <c r="AB420" s="79">
        <v>420</v>
      </c>
      <c r="AC4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0" s="85"/>
      <c r="AE420" s="51"/>
      <c r="AF420" s="51"/>
      <c r="AG420" s="51"/>
      <c r="AH420" s="51"/>
      <c r="AI420" s="51"/>
      <c r="AJ420" s="51"/>
      <c r="AK420" s="104" t="s">
        <v>3341</v>
      </c>
      <c r="AL420" s="104" t="s">
        <v>3341</v>
      </c>
      <c r="AM420" s="104" t="s">
        <v>3341</v>
      </c>
      <c r="AN420" s="104" t="s">
        <v>3341</v>
      </c>
      <c r="AO420" s="2"/>
      <c r="AP420" s="3"/>
      <c r="AQ420" s="3"/>
      <c r="AR420" s="3"/>
      <c r="AS420" s="3"/>
    </row>
    <row r="421" spans="1:45" ht="29" customHeight="1" x14ac:dyDescent="0.35">
      <c r="A421" s="14" t="s">
        <v>2743</v>
      </c>
      <c r="C421" s="15" t="s">
        <v>3360</v>
      </c>
      <c r="D421" s="15"/>
      <c r="E421" s="80">
        <v>2.0970012570790653</v>
      </c>
      <c r="F421" s="78"/>
      <c r="G421" s="15"/>
      <c r="H421" s="15"/>
      <c r="I421" s="16"/>
      <c r="J421" s="66"/>
      <c r="K421" s="66"/>
      <c r="L421" s="16"/>
      <c r="M421" s="81"/>
      <c r="N421" s="82">
        <v>2562.88916015625</v>
      </c>
      <c r="O421" s="82">
        <v>1532.07080078125</v>
      </c>
      <c r="P421" s="77"/>
      <c r="Q421" s="83"/>
      <c r="R421" s="83"/>
      <c r="S421" s="51">
        <v>3</v>
      </c>
      <c r="T421" s="84"/>
      <c r="U421" s="84"/>
      <c r="V421" s="52">
        <v>5769.770837</v>
      </c>
      <c r="W421" s="52">
        <v>1.03E-4</v>
      </c>
      <c r="X421" s="52">
        <v>0</v>
      </c>
      <c r="Y421" s="52">
        <v>1.2120299999999999</v>
      </c>
      <c r="Z421" s="52">
        <v>0</v>
      </c>
      <c r="AA421" s="52"/>
      <c r="AB421" s="79">
        <v>421</v>
      </c>
      <c r="AC4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1" s="85"/>
      <c r="AE421" s="51"/>
      <c r="AF421" s="51"/>
      <c r="AG421" s="51"/>
      <c r="AH421" s="51"/>
      <c r="AI421" s="51"/>
      <c r="AJ421" s="51"/>
      <c r="AK421" s="104" t="s">
        <v>3341</v>
      </c>
      <c r="AL421" s="104" t="s">
        <v>3341</v>
      </c>
      <c r="AM421" s="104" t="s">
        <v>3341</v>
      </c>
      <c r="AN421" s="104" t="s">
        <v>3341</v>
      </c>
      <c r="AO421" s="2"/>
      <c r="AP421" s="3"/>
      <c r="AQ421" s="3"/>
      <c r="AR421" s="3"/>
      <c r="AS421" s="3"/>
    </row>
    <row r="422" spans="1:45" ht="29" customHeight="1" x14ac:dyDescent="0.35">
      <c r="A422" s="14" t="s">
        <v>2179</v>
      </c>
      <c r="C422" s="15" t="s">
        <v>3360</v>
      </c>
      <c r="D422" s="15"/>
      <c r="E422" s="80">
        <v>2.1456945546997721</v>
      </c>
      <c r="F422" s="78"/>
      <c r="G422" s="15"/>
      <c r="H422" s="15"/>
      <c r="I422" s="16"/>
      <c r="J422" s="66"/>
      <c r="K422" s="66"/>
      <c r="L422" s="16"/>
      <c r="M422" s="81"/>
      <c r="N422" s="82">
        <v>2098.49072265625</v>
      </c>
      <c r="O422" s="82">
        <v>1000.9262084960938</v>
      </c>
      <c r="P422" s="77"/>
      <c r="Q422" s="83"/>
      <c r="R422" s="83"/>
      <c r="S422" s="51">
        <v>3</v>
      </c>
      <c r="T422" s="84"/>
      <c r="U422" s="84"/>
      <c r="V422" s="52">
        <v>5928.3293789999998</v>
      </c>
      <c r="W422" s="52">
        <v>9.5000000000000005E-5</v>
      </c>
      <c r="X422" s="52">
        <v>0</v>
      </c>
      <c r="Y422" s="52">
        <v>1.2881549999999999</v>
      </c>
      <c r="Z422" s="52">
        <v>0</v>
      </c>
      <c r="AA422" s="52"/>
      <c r="AB422" s="79">
        <v>422</v>
      </c>
      <c r="AC4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2" s="85"/>
      <c r="AE422" s="51"/>
      <c r="AF422" s="51"/>
      <c r="AG422" s="51"/>
      <c r="AH422" s="51"/>
      <c r="AI422" s="51"/>
      <c r="AJ422" s="51"/>
      <c r="AK422" s="51"/>
      <c r="AL422" s="51"/>
      <c r="AM422" s="51"/>
      <c r="AN422" s="51"/>
      <c r="AO422" s="2"/>
      <c r="AP422" s="3"/>
      <c r="AQ422" s="3"/>
      <c r="AR422" s="3"/>
      <c r="AS422" s="3"/>
    </row>
    <row r="423" spans="1:45" ht="29" customHeight="1" x14ac:dyDescent="0.35">
      <c r="A423" s="14" t="s">
        <v>1804</v>
      </c>
      <c r="C423" s="15" t="s">
        <v>3360</v>
      </c>
      <c r="D423" s="15"/>
      <c r="E423" s="80">
        <v>2.0483738433290308</v>
      </c>
      <c r="F423" s="78"/>
      <c r="G423" s="15"/>
      <c r="H423" s="15"/>
      <c r="I423" s="16"/>
      <c r="J423" s="66"/>
      <c r="K423" s="66"/>
      <c r="L423" s="16"/>
      <c r="M423" s="81"/>
      <c r="N423" s="82">
        <v>936.7535400390625</v>
      </c>
      <c r="O423" s="82">
        <v>3111.04541015625</v>
      </c>
      <c r="P423" s="77"/>
      <c r="Q423" s="83"/>
      <c r="R423" s="83"/>
      <c r="S423" s="51">
        <v>3</v>
      </c>
      <c r="T423" s="84"/>
      <c r="U423" s="84"/>
      <c r="V423" s="52">
        <v>5982.5765789999996</v>
      </c>
      <c r="W423" s="52">
        <v>1.3200000000000001E-4</v>
      </c>
      <c r="X423" s="52">
        <v>0</v>
      </c>
      <c r="Y423" s="52">
        <v>1.1360079999999999</v>
      </c>
      <c r="Z423" s="52">
        <v>0</v>
      </c>
      <c r="AA423" s="52"/>
      <c r="AB423" s="79">
        <v>423</v>
      </c>
      <c r="AC4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3" s="85"/>
      <c r="AE423" s="51"/>
      <c r="AF423" s="51"/>
      <c r="AG423" s="51"/>
      <c r="AH423" s="51"/>
      <c r="AI423" s="51"/>
      <c r="AJ423" s="51"/>
      <c r="AK423" s="104" t="s">
        <v>3341</v>
      </c>
      <c r="AL423" s="104" t="s">
        <v>3341</v>
      </c>
      <c r="AM423" s="104" t="s">
        <v>3341</v>
      </c>
      <c r="AN423" s="104" t="s">
        <v>3341</v>
      </c>
      <c r="AO423" s="2"/>
      <c r="AP423" s="3"/>
      <c r="AQ423" s="3"/>
      <c r="AR423" s="3"/>
      <c r="AS423" s="3"/>
    </row>
    <row r="424" spans="1:45" ht="29" customHeight="1" x14ac:dyDescent="0.35">
      <c r="A424" s="14" t="s">
        <v>975</v>
      </c>
      <c r="C424" s="15" t="s">
        <v>3359</v>
      </c>
      <c r="D424" s="15"/>
      <c r="E424" s="80">
        <v>2.263604935129468</v>
      </c>
      <c r="F424" s="78"/>
      <c r="G424" s="15"/>
      <c r="H424" s="15"/>
      <c r="I424" s="16"/>
      <c r="J424" s="66"/>
      <c r="K424" s="66"/>
      <c r="L424" s="16"/>
      <c r="M424" s="81"/>
      <c r="N424" s="82">
        <v>3029.27685546875</v>
      </c>
      <c r="O424" s="82">
        <v>5246.32568359375</v>
      </c>
      <c r="P424" s="77"/>
      <c r="Q424" s="83"/>
      <c r="R424" s="83"/>
      <c r="S424" s="51">
        <v>3</v>
      </c>
      <c r="T424" s="84"/>
      <c r="U424" s="84"/>
      <c r="V424" s="52">
        <v>6303</v>
      </c>
      <c r="W424" s="52">
        <v>7.1000000000000005E-5</v>
      </c>
      <c r="X424" s="52">
        <v>0</v>
      </c>
      <c r="Y424" s="52">
        <v>1.472491</v>
      </c>
      <c r="Z424" s="52">
        <v>0</v>
      </c>
      <c r="AA424" s="52"/>
      <c r="AB424" s="79">
        <v>424</v>
      </c>
      <c r="AC4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4" s="85"/>
      <c r="AE424" s="51"/>
      <c r="AF424" s="51"/>
      <c r="AG424" s="51"/>
      <c r="AH424" s="51"/>
      <c r="AI424" s="51"/>
      <c r="AJ424" s="51"/>
      <c r="AK424" s="51"/>
      <c r="AL424" s="51"/>
      <c r="AM424" s="51"/>
      <c r="AN424" s="51"/>
      <c r="AO424" s="2"/>
      <c r="AP424" s="3"/>
      <c r="AQ424" s="3"/>
      <c r="AR424" s="3"/>
      <c r="AS424" s="3"/>
    </row>
    <row r="425" spans="1:45" ht="29" customHeight="1" x14ac:dyDescent="0.35">
      <c r="A425" s="14" t="s">
        <v>978</v>
      </c>
      <c r="C425" s="15" t="s">
        <v>3359</v>
      </c>
      <c r="D425" s="15"/>
      <c r="E425" s="80">
        <v>2.2182538047346165</v>
      </c>
      <c r="F425" s="78"/>
      <c r="G425" s="15"/>
      <c r="H425" s="15"/>
      <c r="I425" s="16"/>
      <c r="J425" s="66"/>
      <c r="K425" s="66"/>
      <c r="L425" s="16"/>
      <c r="M425" s="81"/>
      <c r="N425" s="82">
        <v>1217.629150390625</v>
      </c>
      <c r="O425" s="82">
        <v>7699.205078125</v>
      </c>
      <c r="P425" s="77"/>
      <c r="Q425" s="83"/>
      <c r="R425" s="83"/>
      <c r="S425" s="51">
        <v>3</v>
      </c>
      <c r="T425" s="84"/>
      <c r="U425" s="84"/>
      <c r="V425" s="52">
        <v>6303</v>
      </c>
      <c r="W425" s="52">
        <v>8.2999999999999998E-5</v>
      </c>
      <c r="X425" s="52">
        <v>0</v>
      </c>
      <c r="Y425" s="52">
        <v>1.401591</v>
      </c>
      <c r="Z425" s="52">
        <v>0</v>
      </c>
      <c r="AA425" s="52"/>
      <c r="AB425" s="79">
        <v>425</v>
      </c>
      <c r="AC4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5" s="85"/>
      <c r="AE425" s="51"/>
      <c r="AF425" s="51"/>
      <c r="AG425" s="51"/>
      <c r="AH425" s="51"/>
      <c r="AI425" s="51"/>
      <c r="AJ425" s="51"/>
      <c r="AK425" s="104" t="s">
        <v>3341</v>
      </c>
      <c r="AL425" s="104" t="s">
        <v>3341</v>
      </c>
      <c r="AM425" s="104" t="s">
        <v>3341</v>
      </c>
      <c r="AN425" s="104" t="s">
        <v>3341</v>
      </c>
      <c r="AO425" s="2"/>
      <c r="AP425" s="3"/>
      <c r="AQ425" s="3"/>
      <c r="AR425" s="3"/>
      <c r="AS425" s="3"/>
    </row>
    <row r="426" spans="1:45" ht="29" customHeight="1" x14ac:dyDescent="0.35">
      <c r="A426" s="14" t="s">
        <v>815</v>
      </c>
      <c r="C426" s="15" t="s">
        <v>3360</v>
      </c>
      <c r="D426" s="15"/>
      <c r="E426" s="80">
        <v>2.1545556154805885</v>
      </c>
      <c r="F426" s="78"/>
      <c r="G426" s="15"/>
      <c r="H426" s="15"/>
      <c r="I426" s="16"/>
      <c r="J426" s="66"/>
      <c r="K426" s="66"/>
      <c r="L426" s="16"/>
      <c r="M426" s="81"/>
      <c r="N426" s="82">
        <v>3267.3544921875</v>
      </c>
      <c r="O426" s="82">
        <v>7050.9521484375</v>
      </c>
      <c r="P426" s="77"/>
      <c r="Q426" s="83"/>
      <c r="R426" s="83"/>
      <c r="S426" s="51">
        <v>3</v>
      </c>
      <c r="T426" s="84"/>
      <c r="U426" s="84"/>
      <c r="V426" s="52">
        <v>6303</v>
      </c>
      <c r="W426" s="52">
        <v>9.7E-5</v>
      </c>
      <c r="X426" s="52">
        <v>0</v>
      </c>
      <c r="Y426" s="52">
        <v>1.3020080000000001</v>
      </c>
      <c r="Z426" s="52">
        <v>0</v>
      </c>
      <c r="AA426" s="52"/>
      <c r="AB426" s="79">
        <v>426</v>
      </c>
      <c r="AC4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6" s="85"/>
      <c r="AE426" s="51"/>
      <c r="AF426" s="51"/>
      <c r="AG426" s="51"/>
      <c r="AH426" s="51"/>
      <c r="AI426" s="51"/>
      <c r="AJ426" s="51"/>
      <c r="AK426" s="51"/>
      <c r="AL426" s="51"/>
      <c r="AM426" s="51"/>
      <c r="AN426" s="51"/>
      <c r="AO426" s="2"/>
      <c r="AP426" s="3"/>
      <c r="AQ426" s="3"/>
      <c r="AR426" s="3"/>
      <c r="AS426" s="3"/>
    </row>
    <row r="427" spans="1:45" ht="29" customHeight="1" x14ac:dyDescent="0.35">
      <c r="A427" s="14" t="s">
        <v>1751</v>
      </c>
      <c r="C427" s="15" t="s">
        <v>3359</v>
      </c>
      <c r="D427" s="15"/>
      <c r="E427" s="80">
        <v>2.2814082921432894</v>
      </c>
      <c r="F427" s="78"/>
      <c r="G427" s="15"/>
      <c r="H427" s="15"/>
      <c r="I427" s="16"/>
      <c r="J427" s="66"/>
      <c r="K427" s="66"/>
      <c r="L427" s="16"/>
      <c r="M427" s="81"/>
      <c r="N427" s="82">
        <v>2103.19384765625</v>
      </c>
      <c r="O427" s="82">
        <v>7890.31982421875</v>
      </c>
      <c r="P427" s="77"/>
      <c r="Q427" s="83"/>
      <c r="R427" s="83"/>
      <c r="S427" s="51">
        <v>3</v>
      </c>
      <c r="T427" s="84"/>
      <c r="U427" s="84"/>
      <c r="V427" s="52">
        <v>6304</v>
      </c>
      <c r="W427" s="52">
        <v>8.2999999999999998E-5</v>
      </c>
      <c r="X427" s="52">
        <v>0</v>
      </c>
      <c r="Y427" s="52">
        <v>1.500324</v>
      </c>
      <c r="Z427" s="52">
        <v>0</v>
      </c>
      <c r="AA427" s="52"/>
      <c r="AB427" s="79">
        <v>427</v>
      </c>
      <c r="AC4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7" s="85"/>
      <c r="AE427" s="51"/>
      <c r="AF427" s="51"/>
      <c r="AG427" s="51"/>
      <c r="AH427" s="51"/>
      <c r="AI427" s="51"/>
      <c r="AJ427" s="51"/>
      <c r="AK427" s="51"/>
      <c r="AL427" s="51"/>
      <c r="AM427" s="51"/>
      <c r="AN427" s="51"/>
      <c r="AO427" s="2"/>
      <c r="AP427" s="3"/>
      <c r="AQ427" s="3"/>
      <c r="AR427" s="3"/>
      <c r="AS427" s="3"/>
    </row>
    <row r="428" spans="1:45" ht="29" customHeight="1" x14ac:dyDescent="0.35">
      <c r="A428" s="14" t="s">
        <v>592</v>
      </c>
      <c r="C428" s="15" t="s">
        <v>3360</v>
      </c>
      <c r="D428" s="15"/>
      <c r="E428" s="80">
        <v>1.9769973047201399</v>
      </c>
      <c r="F428" s="78"/>
      <c r="G428" s="15"/>
      <c r="H428" s="15"/>
      <c r="I428" s="16"/>
      <c r="J428" s="66"/>
      <c r="K428" s="66"/>
      <c r="L428" s="16"/>
      <c r="M428" s="81"/>
      <c r="N428" s="82">
        <v>369.51101684570313</v>
      </c>
      <c r="O428" s="82">
        <v>8356.9833984375</v>
      </c>
      <c r="P428" s="77"/>
      <c r="Q428" s="83"/>
      <c r="R428" s="83"/>
      <c r="S428" s="51">
        <v>3</v>
      </c>
      <c r="T428" s="84"/>
      <c r="U428" s="84"/>
      <c r="V428" s="52">
        <v>6362.739904</v>
      </c>
      <c r="W428" s="52">
        <v>1.15E-4</v>
      </c>
      <c r="X428" s="52">
        <v>0</v>
      </c>
      <c r="Y428" s="52">
        <v>1.024421</v>
      </c>
      <c r="Z428" s="52">
        <v>0</v>
      </c>
      <c r="AA428" s="52"/>
      <c r="AB428" s="79">
        <v>428</v>
      </c>
      <c r="AC4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8" s="85"/>
      <c r="AE428" s="51"/>
      <c r="AF428" s="51"/>
      <c r="AG428" s="51"/>
      <c r="AH428" s="51"/>
      <c r="AI428" s="51"/>
      <c r="AJ428" s="51"/>
      <c r="AK428" s="104" t="s">
        <v>3341</v>
      </c>
      <c r="AL428" s="104" t="s">
        <v>3341</v>
      </c>
      <c r="AM428" s="104" t="s">
        <v>3341</v>
      </c>
      <c r="AN428" s="104" t="s">
        <v>3341</v>
      </c>
      <c r="AO428" s="2"/>
      <c r="AP428" s="3"/>
      <c r="AQ428" s="3"/>
      <c r="AR428" s="3"/>
      <c r="AS428" s="3"/>
    </row>
    <row r="429" spans="1:45" ht="29" customHeight="1" x14ac:dyDescent="0.35">
      <c r="A429" s="14" t="s">
        <v>904</v>
      </c>
      <c r="C429" s="15" t="s">
        <v>3360</v>
      </c>
      <c r="D429" s="15"/>
      <c r="E429" s="80">
        <v>2.0610504117657751</v>
      </c>
      <c r="F429" s="78"/>
      <c r="G429" s="15"/>
      <c r="H429" s="15"/>
      <c r="I429" s="16"/>
      <c r="J429" s="66"/>
      <c r="K429" s="66"/>
      <c r="L429" s="16"/>
      <c r="M429" s="81"/>
      <c r="N429" s="82">
        <v>2304.994384765625</v>
      </c>
      <c r="O429" s="82">
        <v>6029.75732421875</v>
      </c>
      <c r="P429" s="77"/>
      <c r="Q429" s="83"/>
      <c r="R429" s="83"/>
      <c r="S429" s="51">
        <v>3</v>
      </c>
      <c r="T429" s="84"/>
      <c r="U429" s="84"/>
      <c r="V429" s="52">
        <v>6363.6031750000002</v>
      </c>
      <c r="W429" s="52">
        <v>9.1000000000000003E-5</v>
      </c>
      <c r="X429" s="52">
        <v>0</v>
      </c>
      <c r="Y429" s="52">
        <v>1.155826</v>
      </c>
      <c r="Z429" s="52">
        <v>0</v>
      </c>
      <c r="AA429" s="52"/>
      <c r="AB429" s="79">
        <v>429</v>
      </c>
      <c r="AC4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29" s="85"/>
      <c r="AE429" s="51"/>
      <c r="AF429" s="51"/>
      <c r="AG429" s="51"/>
      <c r="AH429" s="51"/>
      <c r="AI429" s="51"/>
      <c r="AJ429" s="51"/>
      <c r="AK429" s="104" t="s">
        <v>3341</v>
      </c>
      <c r="AL429" s="104" t="s">
        <v>3341</v>
      </c>
      <c r="AM429" s="104" t="s">
        <v>3341</v>
      </c>
      <c r="AN429" s="104" t="s">
        <v>3341</v>
      </c>
      <c r="AO429" s="2"/>
      <c r="AP429" s="3"/>
      <c r="AQ429" s="3"/>
      <c r="AR429" s="3"/>
      <c r="AS429" s="3"/>
    </row>
    <row r="430" spans="1:45" ht="29" customHeight="1" x14ac:dyDescent="0.35">
      <c r="A430" s="14" t="s">
        <v>2482</v>
      </c>
      <c r="C430" s="15" t="s">
        <v>3360</v>
      </c>
      <c r="D430" s="15"/>
      <c r="E430" s="80">
        <v>2.0537123558011809</v>
      </c>
      <c r="F430" s="78"/>
      <c r="G430" s="15"/>
      <c r="H430" s="15"/>
      <c r="I430" s="16"/>
      <c r="J430" s="66"/>
      <c r="K430" s="66"/>
      <c r="L430" s="16"/>
      <c r="M430" s="81"/>
      <c r="N430" s="82">
        <v>617.56494140625</v>
      </c>
      <c r="O430" s="82">
        <v>7960.14599609375</v>
      </c>
      <c r="P430" s="77"/>
      <c r="Q430" s="83"/>
      <c r="R430" s="83"/>
      <c r="S430" s="51">
        <v>3</v>
      </c>
      <c r="T430" s="84"/>
      <c r="U430" s="84"/>
      <c r="V430" s="52">
        <v>7118.6057629999996</v>
      </c>
      <c r="W430" s="52">
        <v>1.08E-4</v>
      </c>
      <c r="X430" s="52">
        <v>0</v>
      </c>
      <c r="Y430" s="52">
        <v>1.1443540000000001</v>
      </c>
      <c r="Z430" s="52">
        <v>0</v>
      </c>
      <c r="AA430" s="52"/>
      <c r="AB430" s="79">
        <v>430</v>
      </c>
      <c r="AC4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0" s="85"/>
      <c r="AE430" s="51"/>
      <c r="AF430" s="51"/>
      <c r="AG430" s="51"/>
      <c r="AH430" s="51"/>
      <c r="AI430" s="51"/>
      <c r="AJ430" s="51"/>
      <c r="AK430" s="51"/>
      <c r="AL430" s="51"/>
      <c r="AM430" s="51"/>
      <c r="AN430" s="51"/>
      <c r="AO430" s="2"/>
      <c r="AP430" s="3"/>
      <c r="AQ430" s="3"/>
      <c r="AR430" s="3"/>
      <c r="AS430" s="3"/>
    </row>
    <row r="431" spans="1:45" ht="29" customHeight="1" x14ac:dyDescent="0.35">
      <c r="A431" s="14" t="s">
        <v>436</v>
      </c>
      <c r="C431" s="15" t="s">
        <v>3360</v>
      </c>
      <c r="D431" s="15"/>
      <c r="E431" s="80">
        <v>2.0961857043110337</v>
      </c>
      <c r="F431" s="78"/>
      <c r="G431" s="15"/>
      <c r="H431" s="15"/>
      <c r="I431" s="16"/>
      <c r="J431" s="66"/>
      <c r="K431" s="66"/>
      <c r="L431" s="16"/>
      <c r="M431" s="81"/>
      <c r="N431" s="82">
        <v>4201.48046875</v>
      </c>
      <c r="O431" s="82">
        <v>7435.0576171875</v>
      </c>
      <c r="P431" s="77"/>
      <c r="Q431" s="83"/>
      <c r="R431" s="83"/>
      <c r="S431" s="51">
        <v>3</v>
      </c>
      <c r="T431" s="84"/>
      <c r="U431" s="84"/>
      <c r="V431" s="52">
        <v>7353.671507</v>
      </c>
      <c r="W431" s="52">
        <v>8.5000000000000006E-5</v>
      </c>
      <c r="X431" s="52">
        <v>0</v>
      </c>
      <c r="Y431" s="52">
        <v>1.210755</v>
      </c>
      <c r="Z431" s="52">
        <v>0</v>
      </c>
      <c r="AA431" s="52"/>
      <c r="AB431" s="79">
        <v>431</v>
      </c>
      <c r="AC4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1" s="85"/>
      <c r="AE431" s="51"/>
      <c r="AF431" s="51"/>
      <c r="AG431" s="51"/>
      <c r="AH431" s="51"/>
      <c r="AI431" s="51"/>
      <c r="AJ431" s="51"/>
      <c r="AK431" s="51"/>
      <c r="AL431" s="51"/>
      <c r="AM431" s="51"/>
      <c r="AN431" s="51"/>
      <c r="AO431" s="2"/>
      <c r="AP431" s="3"/>
      <c r="AQ431" s="3"/>
      <c r="AR431" s="3"/>
      <c r="AS431" s="3"/>
    </row>
    <row r="432" spans="1:45" ht="29" customHeight="1" x14ac:dyDescent="0.35">
      <c r="A432" s="14" t="s">
        <v>888</v>
      </c>
      <c r="C432" s="15" t="s">
        <v>3360</v>
      </c>
      <c r="D432" s="15"/>
      <c r="E432" s="80">
        <v>1.9787691330867654</v>
      </c>
      <c r="F432" s="78"/>
      <c r="G432" s="15"/>
      <c r="H432" s="15"/>
      <c r="I432" s="16"/>
      <c r="J432" s="66"/>
      <c r="K432" s="66"/>
      <c r="L432" s="16"/>
      <c r="M432" s="81"/>
      <c r="N432" s="82">
        <v>1309.307861328125</v>
      </c>
      <c r="O432" s="82">
        <v>3696.2529296875</v>
      </c>
      <c r="P432" s="77"/>
      <c r="Q432" s="83"/>
      <c r="R432" s="83"/>
      <c r="S432" s="51">
        <v>3</v>
      </c>
      <c r="T432" s="84"/>
      <c r="U432" s="84"/>
      <c r="V432" s="52">
        <v>7378.6056989999997</v>
      </c>
      <c r="W432" s="52">
        <v>1.2899999999999999E-4</v>
      </c>
      <c r="X432" s="52">
        <v>0</v>
      </c>
      <c r="Y432" s="52">
        <v>1.027191</v>
      </c>
      <c r="Z432" s="52">
        <v>0</v>
      </c>
      <c r="AA432" s="52"/>
      <c r="AB432" s="79">
        <v>432</v>
      </c>
      <c r="AC4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2" s="85"/>
      <c r="AE432" s="51"/>
      <c r="AF432" s="51"/>
      <c r="AG432" s="51"/>
      <c r="AH432" s="51"/>
      <c r="AI432" s="51"/>
      <c r="AJ432" s="51"/>
      <c r="AK432" s="104" t="s">
        <v>3341</v>
      </c>
      <c r="AL432" s="104" t="s">
        <v>3341</v>
      </c>
      <c r="AM432" s="104" t="s">
        <v>3341</v>
      </c>
      <c r="AN432" s="104" t="s">
        <v>3341</v>
      </c>
      <c r="AO432" s="2"/>
      <c r="AP432" s="3"/>
      <c r="AQ432" s="3"/>
      <c r="AR432" s="3"/>
      <c r="AS432" s="3"/>
    </row>
    <row r="433" spans="1:45" ht="29" customHeight="1" x14ac:dyDescent="0.35">
      <c r="A433" s="14" t="s">
        <v>320</v>
      </c>
      <c r="C433" s="15" t="s">
        <v>3360</v>
      </c>
      <c r="D433" s="15"/>
      <c r="E433" s="80">
        <v>2.0161969284717296</v>
      </c>
      <c r="F433" s="78"/>
      <c r="G433" s="15"/>
      <c r="H433" s="15"/>
      <c r="I433" s="16"/>
      <c r="J433" s="66"/>
      <c r="K433" s="66"/>
      <c r="L433" s="16"/>
      <c r="M433" s="81"/>
      <c r="N433" s="82">
        <v>1985.8841552734375</v>
      </c>
      <c r="O433" s="82">
        <v>3729.70361328125</v>
      </c>
      <c r="P433" s="77"/>
      <c r="Q433" s="83"/>
      <c r="R433" s="83"/>
      <c r="S433" s="51">
        <v>3</v>
      </c>
      <c r="T433" s="84"/>
      <c r="U433" s="84"/>
      <c r="V433" s="52">
        <v>7450.903088</v>
      </c>
      <c r="W433" s="52">
        <v>1.01E-4</v>
      </c>
      <c r="X433" s="52">
        <v>0</v>
      </c>
      <c r="Y433" s="52">
        <v>1.085704</v>
      </c>
      <c r="Z433" s="52">
        <v>0</v>
      </c>
      <c r="AA433" s="52"/>
      <c r="AB433" s="79">
        <v>433</v>
      </c>
      <c r="AC4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3" s="85"/>
      <c r="AE433" s="51"/>
      <c r="AF433" s="51"/>
      <c r="AG433" s="51"/>
      <c r="AH433" s="51"/>
      <c r="AI433" s="51"/>
      <c r="AJ433" s="51"/>
      <c r="AK433" s="51"/>
      <c r="AL433" s="51"/>
      <c r="AM433" s="51"/>
      <c r="AN433" s="51"/>
      <c r="AO433" s="2"/>
      <c r="AP433" s="3"/>
      <c r="AQ433" s="3"/>
      <c r="AR433" s="3"/>
      <c r="AS433" s="3"/>
    </row>
    <row r="434" spans="1:45" ht="29" customHeight="1" x14ac:dyDescent="0.35">
      <c r="A434" s="14" t="s">
        <v>3271</v>
      </c>
      <c r="C434" s="15" t="s">
        <v>3360</v>
      </c>
      <c r="D434" s="15"/>
      <c r="E434" s="80">
        <v>1.9935814903019078</v>
      </c>
      <c r="F434" s="78"/>
      <c r="G434" s="15"/>
      <c r="H434" s="15"/>
      <c r="I434" s="16"/>
      <c r="J434" s="66"/>
      <c r="K434" s="66"/>
      <c r="L434" s="16"/>
      <c r="M434" s="81"/>
      <c r="N434" s="82">
        <v>1471.2772216796875</v>
      </c>
      <c r="O434" s="82">
        <v>3111.891357421875</v>
      </c>
      <c r="P434" s="77"/>
      <c r="Q434" s="83"/>
      <c r="R434" s="83"/>
      <c r="S434" s="51">
        <v>3</v>
      </c>
      <c r="T434" s="84"/>
      <c r="U434" s="84"/>
      <c r="V434" s="52">
        <v>7489.9995920000001</v>
      </c>
      <c r="W434" s="52">
        <v>1.1E-4</v>
      </c>
      <c r="X434" s="52">
        <v>0</v>
      </c>
      <c r="Y434" s="52">
        <v>1.0503480000000001</v>
      </c>
      <c r="Z434" s="52">
        <v>0</v>
      </c>
      <c r="AA434" s="52"/>
      <c r="AB434" s="79">
        <v>434</v>
      </c>
      <c r="AC4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4" s="85"/>
      <c r="AE434" s="51"/>
      <c r="AF434" s="51"/>
      <c r="AG434" s="51"/>
      <c r="AH434" s="51"/>
      <c r="AI434" s="51"/>
      <c r="AJ434" s="51"/>
      <c r="AK434" s="104" t="s">
        <v>3341</v>
      </c>
      <c r="AL434" s="104" t="s">
        <v>3341</v>
      </c>
      <c r="AM434" s="104" t="s">
        <v>3341</v>
      </c>
      <c r="AN434" s="104" t="s">
        <v>3341</v>
      </c>
      <c r="AO434" s="2"/>
      <c r="AP434" s="3"/>
      <c r="AQ434" s="3"/>
      <c r="AR434" s="3"/>
      <c r="AS434" s="3"/>
    </row>
    <row r="435" spans="1:45" ht="29" customHeight="1" x14ac:dyDescent="0.35">
      <c r="A435" s="14" t="s">
        <v>721</v>
      </c>
      <c r="C435" s="15" t="s">
        <v>3360</v>
      </c>
      <c r="D435" s="15"/>
      <c r="E435" s="80">
        <v>2.1000044102131108</v>
      </c>
      <c r="F435" s="78"/>
      <c r="G435" s="15"/>
      <c r="H435" s="15"/>
      <c r="I435" s="16"/>
      <c r="J435" s="66"/>
      <c r="K435" s="66"/>
      <c r="L435" s="16"/>
      <c r="M435" s="81"/>
      <c r="N435" s="82">
        <v>3442.555908203125</v>
      </c>
      <c r="O435" s="82">
        <v>3185.62158203125</v>
      </c>
      <c r="P435" s="77"/>
      <c r="Q435" s="83"/>
      <c r="R435" s="83"/>
      <c r="S435" s="51">
        <v>3</v>
      </c>
      <c r="T435" s="84"/>
      <c r="U435" s="84"/>
      <c r="V435" s="52">
        <v>7682.0529379999998</v>
      </c>
      <c r="W435" s="52">
        <v>1.15E-4</v>
      </c>
      <c r="X435" s="52">
        <v>0</v>
      </c>
      <c r="Y435" s="52">
        <v>1.2167250000000001</v>
      </c>
      <c r="Z435" s="52">
        <v>0</v>
      </c>
      <c r="AA435" s="52"/>
      <c r="AB435" s="79">
        <v>435</v>
      </c>
      <c r="AC4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5" s="85"/>
      <c r="AE435" s="51"/>
      <c r="AF435" s="51"/>
      <c r="AG435" s="51"/>
      <c r="AH435" s="51"/>
      <c r="AI435" s="51"/>
      <c r="AJ435" s="51"/>
      <c r="AK435" s="51"/>
      <c r="AL435" s="51"/>
      <c r="AM435" s="51"/>
      <c r="AN435" s="51"/>
      <c r="AO435" s="2"/>
      <c r="AP435" s="3"/>
      <c r="AQ435" s="3"/>
      <c r="AR435" s="3"/>
      <c r="AS435" s="3"/>
    </row>
    <row r="436" spans="1:45" ht="29" customHeight="1" x14ac:dyDescent="0.35">
      <c r="A436" s="14" t="s">
        <v>1084</v>
      </c>
      <c r="C436" s="15" t="s">
        <v>3360</v>
      </c>
      <c r="D436" s="15"/>
      <c r="E436" s="80">
        <v>2.1124724530009313</v>
      </c>
      <c r="F436" s="78"/>
      <c r="G436" s="15"/>
      <c r="H436" s="15"/>
      <c r="I436" s="16"/>
      <c r="J436" s="66"/>
      <c r="K436" s="66"/>
      <c r="L436" s="16"/>
      <c r="M436" s="81"/>
      <c r="N436" s="82">
        <v>820.484375</v>
      </c>
      <c r="O436" s="82">
        <v>1740.4820556640625</v>
      </c>
      <c r="P436" s="77"/>
      <c r="Q436" s="83"/>
      <c r="R436" s="83"/>
      <c r="S436" s="51">
        <v>3</v>
      </c>
      <c r="T436" s="84"/>
      <c r="U436" s="84"/>
      <c r="V436" s="52">
        <v>7801.0960279999999</v>
      </c>
      <c r="W436" s="52">
        <v>1.12E-4</v>
      </c>
      <c r="X436" s="52">
        <v>0</v>
      </c>
      <c r="Y436" s="52">
        <v>1.2362169999999999</v>
      </c>
      <c r="Z436" s="52">
        <v>0</v>
      </c>
      <c r="AA436" s="52"/>
      <c r="AB436" s="79">
        <v>436</v>
      </c>
      <c r="AC4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6" s="85"/>
      <c r="AE436" s="51"/>
      <c r="AF436" s="51"/>
      <c r="AG436" s="51"/>
      <c r="AH436" s="51"/>
      <c r="AI436" s="51"/>
      <c r="AJ436" s="51"/>
      <c r="AK436" s="51"/>
      <c r="AL436" s="51"/>
      <c r="AM436" s="51"/>
      <c r="AN436" s="51"/>
      <c r="AO436" s="2"/>
      <c r="AP436" s="3"/>
      <c r="AQ436" s="3"/>
      <c r="AR436" s="3"/>
      <c r="AS436" s="3"/>
    </row>
    <row r="437" spans="1:45" ht="29" customHeight="1" x14ac:dyDescent="0.35">
      <c r="A437" s="14" t="s">
        <v>2210</v>
      </c>
      <c r="C437" s="15" t="s">
        <v>3359</v>
      </c>
      <c r="D437" s="15"/>
      <c r="E437" s="80">
        <v>2.2562464103895197</v>
      </c>
      <c r="F437" s="78"/>
      <c r="G437" s="15"/>
      <c r="H437" s="15"/>
      <c r="I437" s="16"/>
      <c r="J437" s="66"/>
      <c r="K437" s="66"/>
      <c r="L437" s="16"/>
      <c r="M437" s="81"/>
      <c r="N437" s="82">
        <v>4981.06787109375</v>
      </c>
      <c r="O437" s="82">
        <v>4133.302734375</v>
      </c>
      <c r="P437" s="77"/>
      <c r="Q437" s="83"/>
      <c r="R437" s="83"/>
      <c r="S437" s="51">
        <v>3</v>
      </c>
      <c r="T437" s="84"/>
      <c r="U437" s="84"/>
      <c r="V437" s="52">
        <v>7874</v>
      </c>
      <c r="W437" s="52">
        <v>5.5999999999999999E-5</v>
      </c>
      <c r="X437" s="52">
        <v>0</v>
      </c>
      <c r="Y437" s="52">
        <v>1.460987</v>
      </c>
      <c r="Z437" s="52">
        <v>0</v>
      </c>
      <c r="AA437" s="52"/>
      <c r="AB437" s="79">
        <v>437</v>
      </c>
      <c r="AC4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7" s="85"/>
      <c r="AE437" s="51"/>
      <c r="AF437" s="51"/>
      <c r="AG437" s="51"/>
      <c r="AH437" s="51"/>
      <c r="AI437" s="51"/>
      <c r="AJ437" s="51"/>
      <c r="AK437" s="104" t="s">
        <v>3341</v>
      </c>
      <c r="AL437" s="104" t="s">
        <v>3341</v>
      </c>
      <c r="AM437" s="104" t="s">
        <v>3341</v>
      </c>
      <c r="AN437" s="104" t="s">
        <v>3341</v>
      </c>
      <c r="AO437" s="2"/>
      <c r="AP437" s="3"/>
      <c r="AQ437" s="3"/>
      <c r="AR437" s="3"/>
      <c r="AS437" s="3"/>
    </row>
    <row r="438" spans="1:45" ht="29" customHeight="1" x14ac:dyDescent="0.35">
      <c r="A438" s="14" t="s">
        <v>2418</v>
      </c>
      <c r="C438" s="15" t="s">
        <v>3360</v>
      </c>
      <c r="D438" s="15"/>
      <c r="E438" s="80">
        <v>2.1636872478856226</v>
      </c>
      <c r="F438" s="78"/>
      <c r="G438" s="15"/>
      <c r="H438" s="15"/>
      <c r="I438" s="16"/>
      <c r="J438" s="66"/>
      <c r="K438" s="66"/>
      <c r="L438" s="16"/>
      <c r="M438" s="81"/>
      <c r="N438" s="82">
        <v>5353.2998046875</v>
      </c>
      <c r="O438" s="82">
        <v>9240.07421875</v>
      </c>
      <c r="P438" s="77"/>
      <c r="Q438" s="83"/>
      <c r="R438" s="83"/>
      <c r="S438" s="51">
        <v>3</v>
      </c>
      <c r="T438" s="84"/>
      <c r="U438" s="84"/>
      <c r="V438" s="52">
        <v>7874</v>
      </c>
      <c r="W438" s="52">
        <v>1.15E-4</v>
      </c>
      <c r="X438" s="52">
        <v>0</v>
      </c>
      <c r="Y438" s="52">
        <v>1.316284</v>
      </c>
      <c r="Z438" s="52">
        <v>0</v>
      </c>
      <c r="AA438" s="52"/>
      <c r="AB438" s="79">
        <v>438</v>
      </c>
      <c r="AC4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8" s="85"/>
      <c r="AE438" s="51"/>
      <c r="AF438" s="51"/>
      <c r="AG438" s="51"/>
      <c r="AH438" s="51"/>
      <c r="AI438" s="51"/>
      <c r="AJ438" s="51"/>
      <c r="AK438" s="51"/>
      <c r="AL438" s="51"/>
      <c r="AM438" s="51"/>
      <c r="AN438" s="51"/>
      <c r="AO438" s="2"/>
      <c r="AP438" s="3"/>
      <c r="AQ438" s="3"/>
      <c r="AR438" s="3"/>
      <c r="AS438" s="3"/>
    </row>
    <row r="439" spans="1:45" ht="29" customHeight="1" x14ac:dyDescent="0.35">
      <c r="A439" s="14" t="s">
        <v>713</v>
      </c>
      <c r="C439" s="15" t="s">
        <v>3360</v>
      </c>
      <c r="D439" s="15"/>
      <c r="E439" s="80">
        <v>2.1552112559411629</v>
      </c>
      <c r="F439" s="78"/>
      <c r="G439" s="15"/>
      <c r="H439" s="15"/>
      <c r="I439" s="16"/>
      <c r="J439" s="66"/>
      <c r="K439" s="66"/>
      <c r="L439" s="16"/>
      <c r="M439" s="81"/>
      <c r="N439" s="82">
        <v>3052.919677734375</v>
      </c>
      <c r="O439" s="82">
        <v>721.007568359375</v>
      </c>
      <c r="P439" s="77"/>
      <c r="Q439" s="83"/>
      <c r="R439" s="83"/>
      <c r="S439" s="51">
        <v>3</v>
      </c>
      <c r="T439" s="84"/>
      <c r="U439" s="84"/>
      <c r="V439" s="52">
        <v>7876</v>
      </c>
      <c r="W439" s="52">
        <v>9.3999999999999994E-5</v>
      </c>
      <c r="X439" s="52">
        <v>0</v>
      </c>
      <c r="Y439" s="52">
        <v>1.3030330000000001</v>
      </c>
      <c r="Z439" s="52">
        <v>0</v>
      </c>
      <c r="AA439" s="52"/>
      <c r="AB439" s="79">
        <v>439</v>
      </c>
      <c r="AC4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39" s="85"/>
      <c r="AE439" s="51"/>
      <c r="AF439" s="51"/>
      <c r="AG439" s="51"/>
      <c r="AH439" s="51"/>
      <c r="AI439" s="51"/>
      <c r="AJ439" s="51"/>
      <c r="AK439" s="51"/>
      <c r="AL439" s="51"/>
      <c r="AM439" s="51"/>
      <c r="AN439" s="51"/>
      <c r="AO439" s="2"/>
      <c r="AP439" s="3"/>
      <c r="AQ439" s="3"/>
      <c r="AR439" s="3"/>
      <c r="AS439" s="3"/>
    </row>
    <row r="440" spans="1:45" ht="29" customHeight="1" x14ac:dyDescent="0.35">
      <c r="A440" s="14" t="s">
        <v>819</v>
      </c>
      <c r="C440" s="15" t="s">
        <v>3360</v>
      </c>
      <c r="D440" s="15"/>
      <c r="E440" s="80">
        <v>2.0031851838385553</v>
      </c>
      <c r="F440" s="78"/>
      <c r="G440" s="15"/>
      <c r="H440" s="15"/>
      <c r="I440" s="16"/>
      <c r="J440" s="66"/>
      <c r="K440" s="66"/>
      <c r="L440" s="16"/>
      <c r="M440" s="81"/>
      <c r="N440" s="82">
        <v>718.67681884765625</v>
      </c>
      <c r="O440" s="82">
        <v>3543.383544921875</v>
      </c>
      <c r="P440" s="77"/>
      <c r="Q440" s="83"/>
      <c r="R440" s="83"/>
      <c r="S440" s="51">
        <v>3</v>
      </c>
      <c r="T440" s="84"/>
      <c r="U440" s="84"/>
      <c r="V440" s="52">
        <v>8510.1616919999997</v>
      </c>
      <c r="W440" s="52">
        <v>1.17E-4</v>
      </c>
      <c r="X440" s="52">
        <v>0</v>
      </c>
      <c r="Y440" s="52">
        <v>1.0653619999999999</v>
      </c>
      <c r="Z440" s="52">
        <v>0</v>
      </c>
      <c r="AA440" s="52"/>
      <c r="AB440" s="79">
        <v>440</v>
      </c>
      <c r="AC4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0" s="85"/>
      <c r="AE440" s="51"/>
      <c r="AF440" s="51"/>
      <c r="AG440" s="51"/>
      <c r="AH440" s="51"/>
      <c r="AI440" s="51"/>
      <c r="AJ440" s="51"/>
      <c r="AK440" s="51"/>
      <c r="AL440" s="51"/>
      <c r="AM440" s="51"/>
      <c r="AN440" s="51"/>
      <c r="AO440" s="2"/>
      <c r="AP440" s="3"/>
      <c r="AQ440" s="3"/>
      <c r="AR440" s="3"/>
      <c r="AS440" s="3"/>
    </row>
    <row r="441" spans="1:45" ht="29" customHeight="1" x14ac:dyDescent="0.35">
      <c r="A441" s="14" t="s">
        <v>1992</v>
      </c>
      <c r="C441" s="15" t="s">
        <v>3360</v>
      </c>
      <c r="D441" s="15"/>
      <c r="E441" s="80">
        <v>2.1504976807665557</v>
      </c>
      <c r="F441" s="78"/>
      <c r="G441" s="15"/>
      <c r="H441" s="15"/>
      <c r="I441" s="16"/>
      <c r="J441" s="66"/>
      <c r="K441" s="66"/>
      <c r="L441" s="16"/>
      <c r="M441" s="81"/>
      <c r="N441" s="82">
        <v>3417.583984375</v>
      </c>
      <c r="O441" s="82">
        <v>5216.2119140625</v>
      </c>
      <c r="P441" s="77"/>
      <c r="Q441" s="83"/>
      <c r="R441" s="83"/>
      <c r="S441" s="51">
        <v>3</v>
      </c>
      <c r="T441" s="84"/>
      <c r="U441" s="84"/>
      <c r="V441" s="52">
        <v>8803.6385219999993</v>
      </c>
      <c r="W441" s="52">
        <v>8.7999999999999998E-5</v>
      </c>
      <c r="X441" s="52">
        <v>0</v>
      </c>
      <c r="Y441" s="52">
        <v>1.2956639999999999</v>
      </c>
      <c r="Z441" s="52">
        <v>0</v>
      </c>
      <c r="AA441" s="52"/>
      <c r="AB441" s="79">
        <v>441</v>
      </c>
      <c r="AC4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1" s="85"/>
      <c r="AE441" s="51"/>
      <c r="AF441" s="51"/>
      <c r="AG441" s="51"/>
      <c r="AH441" s="51"/>
      <c r="AI441" s="51"/>
      <c r="AJ441" s="51"/>
      <c r="AK441" s="104" t="s">
        <v>3341</v>
      </c>
      <c r="AL441" s="104" t="s">
        <v>3341</v>
      </c>
      <c r="AM441" s="104" t="s">
        <v>3341</v>
      </c>
      <c r="AN441" s="104" t="s">
        <v>3341</v>
      </c>
      <c r="AO441" s="2"/>
      <c r="AP441" s="3"/>
      <c r="AQ441" s="3"/>
      <c r="AR441" s="3"/>
      <c r="AS441" s="3"/>
    </row>
    <row r="442" spans="1:45" ht="29" customHeight="1" x14ac:dyDescent="0.35">
      <c r="A442" s="14" t="s">
        <v>1618</v>
      </c>
      <c r="C442" s="15" t="s">
        <v>3360</v>
      </c>
      <c r="D442" s="15"/>
      <c r="E442" s="80">
        <v>2.0180851729981839</v>
      </c>
      <c r="F442" s="78"/>
      <c r="G442" s="15"/>
      <c r="H442" s="15"/>
      <c r="I442" s="16"/>
      <c r="J442" s="66"/>
      <c r="K442" s="66"/>
      <c r="L442" s="16"/>
      <c r="M442" s="81"/>
      <c r="N442" s="82">
        <v>3098.924072265625</v>
      </c>
      <c r="O442" s="82">
        <v>8424.5771484375</v>
      </c>
      <c r="P442" s="77"/>
      <c r="Q442" s="83"/>
      <c r="R442" s="83"/>
      <c r="S442" s="51">
        <v>3</v>
      </c>
      <c r="T442" s="84"/>
      <c r="U442" s="84"/>
      <c r="V442" s="52">
        <v>9152.3892980000001</v>
      </c>
      <c r="W442" s="52">
        <v>1.27E-4</v>
      </c>
      <c r="X442" s="52">
        <v>0</v>
      </c>
      <c r="Y442" s="52">
        <v>1.0886560000000001</v>
      </c>
      <c r="Z442" s="52">
        <v>0</v>
      </c>
      <c r="AA442" s="52"/>
      <c r="AB442" s="79">
        <v>442</v>
      </c>
      <c r="AC4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2" s="85"/>
      <c r="AE442" s="51"/>
      <c r="AF442" s="51"/>
      <c r="AG442" s="51"/>
      <c r="AH442" s="51"/>
      <c r="AI442" s="51"/>
      <c r="AJ442" s="51"/>
      <c r="AK442" s="104" t="s">
        <v>3341</v>
      </c>
      <c r="AL442" s="104" t="s">
        <v>3341</v>
      </c>
      <c r="AM442" s="104" t="s">
        <v>3341</v>
      </c>
      <c r="AN442" s="104" t="s">
        <v>3341</v>
      </c>
      <c r="AO442" s="2"/>
      <c r="AP442" s="3"/>
      <c r="AQ442" s="3"/>
      <c r="AR442" s="3"/>
      <c r="AS442" s="3"/>
    </row>
    <row r="443" spans="1:45" ht="29" customHeight="1" x14ac:dyDescent="0.35">
      <c r="A443" s="14" t="s">
        <v>863</v>
      </c>
      <c r="C443" s="15" t="s">
        <v>3360</v>
      </c>
      <c r="D443" s="15"/>
      <c r="E443" s="80">
        <v>1.9842298185618126</v>
      </c>
      <c r="F443" s="78"/>
      <c r="G443" s="15"/>
      <c r="H443" s="15"/>
      <c r="I443" s="16"/>
      <c r="J443" s="66"/>
      <c r="K443" s="66"/>
      <c r="L443" s="16"/>
      <c r="M443" s="81"/>
      <c r="N443" s="82">
        <v>3168.408447265625</v>
      </c>
      <c r="O443" s="82">
        <v>7409.49169921875</v>
      </c>
      <c r="P443" s="77"/>
      <c r="Q443" s="83"/>
      <c r="R443" s="83"/>
      <c r="S443" s="51">
        <v>3</v>
      </c>
      <c r="T443" s="84"/>
      <c r="U443" s="84"/>
      <c r="V443" s="52">
        <v>9215.2668420000009</v>
      </c>
      <c r="W443" s="52">
        <v>1.17E-4</v>
      </c>
      <c r="X443" s="52">
        <v>0</v>
      </c>
      <c r="Y443" s="52">
        <v>1.035728</v>
      </c>
      <c r="Z443" s="52">
        <v>0</v>
      </c>
      <c r="AA443" s="52"/>
      <c r="AB443" s="79">
        <v>443</v>
      </c>
      <c r="AC4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3" s="85"/>
      <c r="AE443" s="51"/>
      <c r="AF443" s="51"/>
      <c r="AG443" s="51"/>
      <c r="AH443" s="51"/>
      <c r="AI443" s="51"/>
      <c r="AJ443" s="51"/>
      <c r="AK443" s="104" t="s">
        <v>3341</v>
      </c>
      <c r="AL443" s="104" t="s">
        <v>3341</v>
      </c>
      <c r="AM443" s="104" t="s">
        <v>3341</v>
      </c>
      <c r="AN443" s="104" t="s">
        <v>3341</v>
      </c>
      <c r="AO443" s="2"/>
      <c r="AP443" s="3"/>
      <c r="AQ443" s="3"/>
      <c r="AR443" s="3"/>
      <c r="AS443" s="3"/>
    </row>
    <row r="444" spans="1:45" ht="29" customHeight="1" x14ac:dyDescent="0.35">
      <c r="A444" s="14" t="s">
        <v>1190</v>
      </c>
      <c r="C444" s="15" t="s">
        <v>3360</v>
      </c>
      <c r="D444" s="15"/>
      <c r="E444" s="80">
        <v>2.0963999868030263</v>
      </c>
      <c r="F444" s="78"/>
      <c r="G444" s="15"/>
      <c r="H444" s="15"/>
      <c r="I444" s="16"/>
      <c r="J444" s="66"/>
      <c r="K444" s="66"/>
      <c r="L444" s="16"/>
      <c r="M444" s="81"/>
      <c r="N444" s="82">
        <v>3325.421875</v>
      </c>
      <c r="O444" s="82">
        <v>9085.9287109375</v>
      </c>
      <c r="P444" s="77"/>
      <c r="Q444" s="83"/>
      <c r="R444" s="83"/>
      <c r="S444" s="51">
        <v>3</v>
      </c>
      <c r="T444" s="84"/>
      <c r="U444" s="84"/>
      <c r="V444" s="52">
        <v>9441</v>
      </c>
      <c r="W444" s="52">
        <v>1.0399999999999999E-4</v>
      </c>
      <c r="X444" s="52">
        <v>0</v>
      </c>
      <c r="Y444" s="52">
        <v>1.21109</v>
      </c>
      <c r="Z444" s="52">
        <v>0</v>
      </c>
      <c r="AA444" s="52"/>
      <c r="AB444" s="79">
        <v>444</v>
      </c>
      <c r="AC4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4" s="85"/>
      <c r="AE444" s="51"/>
      <c r="AF444" s="51"/>
      <c r="AG444" s="51"/>
      <c r="AH444" s="51"/>
      <c r="AI444" s="51"/>
      <c r="AJ444" s="51"/>
      <c r="AK444" s="51"/>
      <c r="AL444" s="51"/>
      <c r="AM444" s="51"/>
      <c r="AN444" s="51"/>
      <c r="AO444" s="2"/>
      <c r="AP444" s="3"/>
      <c r="AQ444" s="3"/>
      <c r="AR444" s="3"/>
      <c r="AS444" s="3"/>
    </row>
    <row r="445" spans="1:45" ht="29" customHeight="1" x14ac:dyDescent="0.35">
      <c r="A445" s="14" t="s">
        <v>2546</v>
      </c>
      <c r="C445" s="15" t="s">
        <v>3360</v>
      </c>
      <c r="D445" s="15"/>
      <c r="E445" s="80">
        <v>2.0376494843417237</v>
      </c>
      <c r="F445" s="78"/>
      <c r="G445" s="15"/>
      <c r="H445" s="15"/>
      <c r="I445" s="16"/>
      <c r="J445" s="66"/>
      <c r="K445" s="66"/>
      <c r="L445" s="16"/>
      <c r="M445" s="81"/>
      <c r="N445" s="82">
        <v>4116.59375</v>
      </c>
      <c r="O445" s="82">
        <v>9418.7724609375</v>
      </c>
      <c r="P445" s="77"/>
      <c r="Q445" s="83"/>
      <c r="R445" s="83"/>
      <c r="S445" s="51">
        <v>3</v>
      </c>
      <c r="T445" s="84"/>
      <c r="U445" s="84"/>
      <c r="V445" s="52">
        <v>10075.229093</v>
      </c>
      <c r="W445" s="52">
        <v>1.03E-4</v>
      </c>
      <c r="X445" s="52">
        <v>0</v>
      </c>
      <c r="Y445" s="52">
        <v>1.1192420000000001</v>
      </c>
      <c r="Z445" s="52">
        <v>0</v>
      </c>
      <c r="AA445" s="52"/>
      <c r="AB445" s="79">
        <v>445</v>
      </c>
      <c r="AC4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5" s="85"/>
      <c r="AE445" s="51"/>
      <c r="AF445" s="51"/>
      <c r="AG445" s="51"/>
      <c r="AH445" s="51"/>
      <c r="AI445" s="51"/>
      <c r="AJ445" s="51"/>
      <c r="AK445" s="104" t="s">
        <v>3341</v>
      </c>
      <c r="AL445" s="104" t="s">
        <v>3341</v>
      </c>
      <c r="AM445" s="104" t="s">
        <v>3341</v>
      </c>
      <c r="AN445" s="104" t="s">
        <v>3341</v>
      </c>
      <c r="AO445" s="2"/>
      <c r="AP445" s="3"/>
      <c r="AQ445" s="3"/>
      <c r="AR445" s="3"/>
      <c r="AS445" s="3"/>
    </row>
    <row r="446" spans="1:45" ht="29" customHeight="1" x14ac:dyDescent="0.35">
      <c r="A446" s="14" t="s">
        <v>2188</v>
      </c>
      <c r="C446" s="15" t="s">
        <v>3360</v>
      </c>
      <c r="D446" s="15"/>
      <c r="E446" s="80">
        <v>2.1009894700270468</v>
      </c>
      <c r="F446" s="78"/>
      <c r="G446" s="15"/>
      <c r="H446" s="15"/>
      <c r="I446" s="16"/>
      <c r="J446" s="66"/>
      <c r="K446" s="66"/>
      <c r="L446" s="16"/>
      <c r="M446" s="81"/>
      <c r="N446" s="82">
        <v>2322.623046875</v>
      </c>
      <c r="O446" s="82">
        <v>6514.3486328125</v>
      </c>
      <c r="P446" s="77"/>
      <c r="Q446" s="83"/>
      <c r="R446" s="83"/>
      <c r="S446" s="51">
        <v>3</v>
      </c>
      <c r="T446" s="84"/>
      <c r="U446" s="84"/>
      <c r="V446" s="52">
        <v>10781.681011000001</v>
      </c>
      <c r="W446" s="52">
        <v>9.7999999999999997E-5</v>
      </c>
      <c r="X446" s="52">
        <v>0</v>
      </c>
      <c r="Y446" s="52">
        <v>1.2182649999999999</v>
      </c>
      <c r="Z446" s="52">
        <v>0</v>
      </c>
      <c r="AA446" s="52"/>
      <c r="AB446" s="79">
        <v>446</v>
      </c>
      <c r="AC4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6" s="85"/>
      <c r="AE446" s="51"/>
      <c r="AF446" s="51"/>
      <c r="AG446" s="51"/>
      <c r="AH446" s="51"/>
      <c r="AI446" s="51"/>
      <c r="AJ446" s="51"/>
      <c r="AK446" s="104" t="s">
        <v>3341</v>
      </c>
      <c r="AL446" s="104" t="s">
        <v>3341</v>
      </c>
      <c r="AM446" s="104" t="s">
        <v>3341</v>
      </c>
      <c r="AN446" s="104" t="s">
        <v>3341</v>
      </c>
      <c r="AO446" s="2"/>
      <c r="AP446" s="3"/>
      <c r="AQ446" s="3"/>
      <c r="AR446" s="3"/>
      <c r="AS446" s="3"/>
    </row>
    <row r="447" spans="1:45" ht="29" customHeight="1" x14ac:dyDescent="0.35">
      <c r="A447" s="14" t="s">
        <v>1041</v>
      </c>
      <c r="C447" s="15" t="s">
        <v>3360</v>
      </c>
      <c r="D447" s="15"/>
      <c r="E447" s="80">
        <v>2.0659207010016907</v>
      </c>
      <c r="F447" s="78"/>
      <c r="G447" s="15"/>
      <c r="H447" s="15"/>
      <c r="I447" s="16"/>
      <c r="J447" s="66"/>
      <c r="K447" s="66"/>
      <c r="L447" s="16"/>
      <c r="M447" s="81"/>
      <c r="N447" s="82">
        <v>2252.239990234375</v>
      </c>
      <c r="O447" s="82">
        <v>1564.09716796875</v>
      </c>
      <c r="P447" s="77"/>
      <c r="Q447" s="83"/>
      <c r="R447" s="83"/>
      <c r="S447" s="51">
        <v>3</v>
      </c>
      <c r="T447" s="84"/>
      <c r="U447" s="84"/>
      <c r="V447" s="52">
        <v>10848.537461</v>
      </c>
      <c r="W447" s="52">
        <v>1.17E-4</v>
      </c>
      <c r="X447" s="52">
        <v>0</v>
      </c>
      <c r="Y447" s="52">
        <v>1.16344</v>
      </c>
      <c r="Z447" s="52">
        <v>0</v>
      </c>
      <c r="AA447" s="52"/>
      <c r="AB447" s="79">
        <v>447</v>
      </c>
      <c r="AC4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7" s="85"/>
      <c r="AE447" s="51"/>
      <c r="AF447" s="51"/>
      <c r="AG447" s="51"/>
      <c r="AH447" s="51"/>
      <c r="AI447" s="51"/>
      <c r="AJ447" s="51"/>
      <c r="AK447" s="51"/>
      <c r="AL447" s="51"/>
      <c r="AM447" s="51"/>
      <c r="AN447" s="51"/>
      <c r="AO447" s="2"/>
      <c r="AP447" s="3"/>
      <c r="AQ447" s="3"/>
      <c r="AR447" s="3"/>
      <c r="AS447" s="3"/>
    </row>
    <row r="448" spans="1:45" ht="29" customHeight="1" x14ac:dyDescent="0.35">
      <c r="A448" s="14" t="s">
        <v>1539</v>
      </c>
      <c r="C448" s="15" t="s">
        <v>3360</v>
      </c>
      <c r="D448" s="15"/>
      <c r="E448" s="80">
        <v>2.0993922659001649</v>
      </c>
      <c r="F448" s="78"/>
      <c r="G448" s="15"/>
      <c r="H448" s="15"/>
      <c r="I448" s="16"/>
      <c r="J448" s="66"/>
      <c r="K448" s="66"/>
      <c r="L448" s="16"/>
      <c r="M448" s="81"/>
      <c r="N448" s="82">
        <v>6964.89453125</v>
      </c>
      <c r="O448" s="82">
        <v>8719.625</v>
      </c>
      <c r="P448" s="77"/>
      <c r="Q448" s="83"/>
      <c r="R448" s="83"/>
      <c r="S448" s="51">
        <v>3</v>
      </c>
      <c r="T448" s="84"/>
      <c r="U448" s="84"/>
      <c r="V448" s="52">
        <v>11006.5</v>
      </c>
      <c r="W448" s="52">
        <v>9.5000000000000005E-5</v>
      </c>
      <c r="X448" s="52">
        <v>0</v>
      </c>
      <c r="Y448" s="52">
        <v>1.215768</v>
      </c>
      <c r="Z448" s="52">
        <v>0</v>
      </c>
      <c r="AA448" s="52"/>
      <c r="AB448" s="79">
        <v>448</v>
      </c>
      <c r="AC4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8" s="85"/>
      <c r="AE448" s="51"/>
      <c r="AF448" s="51"/>
      <c r="AG448" s="51"/>
      <c r="AH448" s="51"/>
      <c r="AI448" s="51"/>
      <c r="AJ448" s="51"/>
      <c r="AK448" s="51"/>
      <c r="AL448" s="51"/>
      <c r="AM448" s="51"/>
      <c r="AN448" s="51"/>
      <c r="AO448" s="2"/>
      <c r="AP448" s="3"/>
      <c r="AQ448" s="3"/>
      <c r="AR448" s="3"/>
      <c r="AS448" s="3"/>
    </row>
    <row r="449" spans="1:45" ht="29" customHeight="1" x14ac:dyDescent="0.35">
      <c r="A449" s="14" t="s">
        <v>1028</v>
      </c>
      <c r="C449" s="15" t="s">
        <v>3360</v>
      </c>
      <c r="D449" s="15"/>
      <c r="E449" s="80">
        <v>2.2116289576612811</v>
      </c>
      <c r="F449" s="78"/>
      <c r="G449" s="15"/>
      <c r="H449" s="15"/>
      <c r="I449" s="16"/>
      <c r="J449" s="66"/>
      <c r="K449" s="66"/>
      <c r="L449" s="16"/>
      <c r="M449" s="81"/>
      <c r="N449" s="82">
        <v>2420.65185546875</v>
      </c>
      <c r="O449" s="82">
        <v>1993.2030029296875</v>
      </c>
      <c r="P449" s="77"/>
      <c r="Q449" s="83"/>
      <c r="R449" s="83"/>
      <c r="S449" s="51">
        <v>3</v>
      </c>
      <c r="T449" s="84"/>
      <c r="U449" s="84"/>
      <c r="V449" s="52">
        <v>11010</v>
      </c>
      <c r="W449" s="52">
        <v>8.3999999999999995E-5</v>
      </c>
      <c r="X449" s="52">
        <v>0</v>
      </c>
      <c r="Y449" s="52">
        <v>1.3912340000000001</v>
      </c>
      <c r="Z449" s="52">
        <v>0</v>
      </c>
      <c r="AA449" s="52"/>
      <c r="AB449" s="79">
        <v>449</v>
      </c>
      <c r="AC4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49" s="85"/>
      <c r="AE449" s="51"/>
      <c r="AF449" s="51"/>
      <c r="AG449" s="51"/>
      <c r="AH449" s="51"/>
      <c r="AI449" s="51"/>
      <c r="AJ449" s="51"/>
      <c r="AK449" s="104" t="s">
        <v>3341</v>
      </c>
      <c r="AL449" s="104" t="s">
        <v>3341</v>
      </c>
      <c r="AM449" s="104" t="s">
        <v>3341</v>
      </c>
      <c r="AN449" s="104" t="s">
        <v>3341</v>
      </c>
      <c r="AO449" s="2"/>
      <c r="AP449" s="3"/>
      <c r="AQ449" s="3"/>
      <c r="AR449" s="3"/>
      <c r="AS449" s="3"/>
    </row>
    <row r="450" spans="1:45" ht="29" customHeight="1" x14ac:dyDescent="0.35">
      <c r="A450" s="14" t="s">
        <v>839</v>
      </c>
      <c r="C450" s="15" t="s">
        <v>3360</v>
      </c>
      <c r="D450" s="15"/>
      <c r="E450" s="80">
        <v>2.1771269178535526</v>
      </c>
      <c r="F450" s="78"/>
      <c r="G450" s="15"/>
      <c r="H450" s="15"/>
      <c r="I450" s="16"/>
      <c r="J450" s="66"/>
      <c r="K450" s="66"/>
      <c r="L450" s="16"/>
      <c r="M450" s="81"/>
      <c r="N450" s="82">
        <v>4940.34375</v>
      </c>
      <c r="O450" s="82">
        <v>1734.906982421875</v>
      </c>
      <c r="P450" s="77"/>
      <c r="Q450" s="83"/>
      <c r="R450" s="83"/>
      <c r="S450" s="51">
        <v>3</v>
      </c>
      <c r="T450" s="84"/>
      <c r="U450" s="84"/>
      <c r="V450" s="52">
        <v>11010</v>
      </c>
      <c r="W450" s="52">
        <v>1.07E-4</v>
      </c>
      <c r="X450" s="52">
        <v>0</v>
      </c>
      <c r="Y450" s="52">
        <v>1.3372949999999999</v>
      </c>
      <c r="Z450" s="52">
        <v>0</v>
      </c>
      <c r="AA450" s="52"/>
      <c r="AB450" s="79">
        <v>450</v>
      </c>
      <c r="AC4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0" s="85"/>
      <c r="AE450" s="51"/>
      <c r="AF450" s="51"/>
      <c r="AG450" s="51"/>
      <c r="AH450" s="51"/>
      <c r="AI450" s="51"/>
      <c r="AJ450" s="51"/>
      <c r="AK450" s="51"/>
      <c r="AL450" s="51"/>
      <c r="AM450" s="51"/>
      <c r="AN450" s="51"/>
      <c r="AO450" s="2"/>
      <c r="AP450" s="3"/>
      <c r="AQ450" s="3"/>
      <c r="AR450" s="3"/>
      <c r="AS450" s="3"/>
    </row>
    <row r="451" spans="1:45" ht="29" customHeight="1" x14ac:dyDescent="0.35">
      <c r="A451" s="14" t="s">
        <v>660</v>
      </c>
      <c r="C451" s="15" t="s">
        <v>3360</v>
      </c>
      <c r="D451" s="15"/>
      <c r="E451" s="80">
        <v>2.1266777830969659</v>
      </c>
      <c r="F451" s="78"/>
      <c r="G451" s="15"/>
      <c r="H451" s="15"/>
      <c r="I451" s="16"/>
      <c r="J451" s="66"/>
      <c r="K451" s="66"/>
      <c r="L451" s="16"/>
      <c r="M451" s="81"/>
      <c r="N451" s="82">
        <v>1953.2801513671875</v>
      </c>
      <c r="O451" s="82">
        <v>5671.48828125</v>
      </c>
      <c r="P451" s="77"/>
      <c r="Q451" s="83"/>
      <c r="R451" s="83"/>
      <c r="S451" s="51">
        <v>3</v>
      </c>
      <c r="T451" s="84"/>
      <c r="U451" s="84"/>
      <c r="V451" s="52">
        <v>12575</v>
      </c>
      <c r="W451" s="52">
        <v>1E-4</v>
      </c>
      <c r="X451" s="52">
        <v>0</v>
      </c>
      <c r="Y451" s="52">
        <v>1.2584249999999999</v>
      </c>
      <c r="Z451" s="52">
        <v>0</v>
      </c>
      <c r="AA451" s="52"/>
      <c r="AB451" s="79">
        <v>451</v>
      </c>
      <c r="AC4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1" s="85"/>
      <c r="AE451" s="51"/>
      <c r="AF451" s="51"/>
      <c r="AG451" s="51"/>
      <c r="AH451" s="51"/>
      <c r="AI451" s="51"/>
      <c r="AJ451" s="51"/>
      <c r="AK451" s="104" t="s">
        <v>3341</v>
      </c>
      <c r="AL451" s="104" t="s">
        <v>3341</v>
      </c>
      <c r="AM451" s="104" t="s">
        <v>3341</v>
      </c>
      <c r="AN451" s="104" t="s">
        <v>3341</v>
      </c>
      <c r="AO451" s="2"/>
      <c r="AP451" s="3"/>
      <c r="AQ451" s="3"/>
      <c r="AR451" s="3"/>
      <c r="AS451" s="3"/>
    </row>
    <row r="452" spans="1:45" ht="29" customHeight="1" x14ac:dyDescent="0.35">
      <c r="A452" s="14" t="s">
        <v>1333</v>
      </c>
      <c r="C452" s="15" t="s">
        <v>3360</v>
      </c>
      <c r="D452" s="15"/>
      <c r="E452" s="80">
        <v>1.9971782379212342</v>
      </c>
      <c r="F452" s="78"/>
      <c r="G452" s="15"/>
      <c r="H452" s="15"/>
      <c r="I452" s="16"/>
      <c r="J452" s="66"/>
      <c r="K452" s="66"/>
      <c r="L452" s="16"/>
      <c r="M452" s="81"/>
      <c r="N452" s="82">
        <v>2324.705322265625</v>
      </c>
      <c r="O452" s="82">
        <v>5500.22216796875</v>
      </c>
      <c r="P452" s="77"/>
      <c r="Q452" s="83"/>
      <c r="R452" s="83"/>
      <c r="S452" s="51">
        <v>3</v>
      </c>
      <c r="T452" s="84"/>
      <c r="U452" s="84"/>
      <c r="V452" s="52">
        <v>12859.438531</v>
      </c>
      <c r="W452" s="52">
        <v>1.12E-4</v>
      </c>
      <c r="X452" s="52">
        <v>0</v>
      </c>
      <c r="Y452" s="52">
        <v>1.055971</v>
      </c>
      <c r="Z452" s="52">
        <v>0</v>
      </c>
      <c r="AA452" s="52"/>
      <c r="AB452" s="79">
        <v>452</v>
      </c>
      <c r="AC4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2" s="85"/>
      <c r="AE452" s="51"/>
      <c r="AF452" s="51"/>
      <c r="AG452" s="51"/>
      <c r="AH452" s="51"/>
      <c r="AI452" s="51"/>
      <c r="AJ452" s="51"/>
      <c r="AK452" s="104" t="s">
        <v>3341</v>
      </c>
      <c r="AL452" s="104" t="s">
        <v>3341</v>
      </c>
      <c r="AM452" s="104" t="s">
        <v>3341</v>
      </c>
      <c r="AN452" s="104" t="s">
        <v>3341</v>
      </c>
      <c r="AO452" s="2"/>
      <c r="AP452" s="3"/>
      <c r="AQ452" s="3"/>
      <c r="AR452" s="3"/>
      <c r="AS452" s="3"/>
    </row>
    <row r="453" spans="1:45" ht="29" customHeight="1" x14ac:dyDescent="0.35">
      <c r="A453" s="14" t="s">
        <v>874</v>
      </c>
      <c r="C453" s="15" t="s">
        <v>3360</v>
      </c>
      <c r="D453" s="15"/>
      <c r="E453" s="80">
        <v>2.0393400772561607</v>
      </c>
      <c r="F453" s="78"/>
      <c r="G453" s="15"/>
      <c r="H453" s="15"/>
      <c r="I453" s="16"/>
      <c r="J453" s="66"/>
      <c r="K453" s="66"/>
      <c r="L453" s="16"/>
      <c r="M453" s="81"/>
      <c r="N453" s="82">
        <v>7776.7392578125</v>
      </c>
      <c r="O453" s="82">
        <v>8916.0703125</v>
      </c>
      <c r="P453" s="77"/>
      <c r="Q453" s="83"/>
      <c r="R453" s="83"/>
      <c r="S453" s="51">
        <v>3</v>
      </c>
      <c r="T453" s="84"/>
      <c r="U453" s="84"/>
      <c r="V453" s="52">
        <v>13211.718435000001</v>
      </c>
      <c r="W453" s="52">
        <v>1.17E-4</v>
      </c>
      <c r="X453" s="52">
        <v>0</v>
      </c>
      <c r="Y453" s="52">
        <v>1.121885</v>
      </c>
      <c r="Z453" s="52">
        <v>0</v>
      </c>
      <c r="AA453" s="52"/>
      <c r="AB453" s="79">
        <v>453</v>
      </c>
      <c r="AC4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3" s="85"/>
      <c r="AE453" s="51"/>
      <c r="AF453" s="51"/>
      <c r="AG453" s="51"/>
      <c r="AH453" s="51"/>
      <c r="AI453" s="51"/>
      <c r="AJ453" s="51"/>
      <c r="AK453" s="51"/>
      <c r="AL453" s="51"/>
      <c r="AM453" s="51"/>
      <c r="AN453" s="51"/>
      <c r="AO453" s="2"/>
      <c r="AP453" s="3"/>
      <c r="AQ453" s="3"/>
      <c r="AR453" s="3"/>
      <c r="AS453" s="3"/>
    </row>
    <row r="454" spans="1:45" ht="29" customHeight="1" x14ac:dyDescent="0.35">
      <c r="A454" s="14" t="s">
        <v>1631</v>
      </c>
      <c r="C454" s="15" t="s">
        <v>3360</v>
      </c>
      <c r="D454" s="15"/>
      <c r="E454" s="80">
        <v>2.1298856239845567</v>
      </c>
      <c r="F454" s="78"/>
      <c r="G454" s="15"/>
      <c r="H454" s="15"/>
      <c r="I454" s="16"/>
      <c r="J454" s="66"/>
      <c r="K454" s="66"/>
      <c r="L454" s="16"/>
      <c r="M454" s="81"/>
      <c r="N454" s="82">
        <v>2365.587158203125</v>
      </c>
      <c r="O454" s="82">
        <v>1853.9765625</v>
      </c>
      <c r="P454" s="77"/>
      <c r="Q454" s="83"/>
      <c r="R454" s="83"/>
      <c r="S454" s="51">
        <v>3</v>
      </c>
      <c r="T454" s="84"/>
      <c r="U454" s="84"/>
      <c r="V454" s="52">
        <v>13321.092686</v>
      </c>
      <c r="W454" s="52">
        <v>9.7E-5</v>
      </c>
      <c r="X454" s="52">
        <v>0</v>
      </c>
      <c r="Y454" s="52">
        <v>1.2634399999999999</v>
      </c>
      <c r="Z454" s="52">
        <v>0</v>
      </c>
      <c r="AA454" s="52"/>
      <c r="AB454" s="79">
        <v>454</v>
      </c>
      <c r="AC4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4" s="85"/>
      <c r="AE454" s="51"/>
      <c r="AF454" s="51"/>
      <c r="AG454" s="51"/>
      <c r="AH454" s="51"/>
      <c r="AI454" s="51"/>
      <c r="AJ454" s="51"/>
      <c r="AK454" s="51"/>
      <c r="AL454" s="51"/>
      <c r="AM454" s="51"/>
      <c r="AN454" s="51"/>
      <c r="AO454" s="2"/>
      <c r="AP454" s="3"/>
      <c r="AQ454" s="3"/>
      <c r="AR454" s="3"/>
      <c r="AS454" s="3"/>
    </row>
    <row r="455" spans="1:45" ht="29" customHeight="1" x14ac:dyDescent="0.35">
      <c r="A455" s="14" t="s">
        <v>1809</v>
      </c>
      <c r="C455" s="15" t="s">
        <v>3360</v>
      </c>
      <c r="D455" s="15"/>
      <c r="E455" s="80">
        <v>2.093739685656169</v>
      </c>
      <c r="F455" s="78"/>
      <c r="G455" s="15"/>
      <c r="H455" s="15"/>
      <c r="I455" s="16"/>
      <c r="J455" s="66"/>
      <c r="K455" s="66"/>
      <c r="L455" s="16"/>
      <c r="M455" s="81"/>
      <c r="N455" s="82">
        <v>8800.6533203125</v>
      </c>
      <c r="O455" s="82">
        <v>8889.0361328125</v>
      </c>
      <c r="P455" s="77"/>
      <c r="Q455" s="83"/>
      <c r="R455" s="83"/>
      <c r="S455" s="51">
        <v>3</v>
      </c>
      <c r="T455" s="84"/>
      <c r="U455" s="84"/>
      <c r="V455" s="52">
        <v>13722.397255</v>
      </c>
      <c r="W455" s="52">
        <v>1.34E-4</v>
      </c>
      <c r="X455" s="52">
        <v>0</v>
      </c>
      <c r="Y455" s="52">
        <v>1.206931</v>
      </c>
      <c r="Z455" s="52">
        <v>0</v>
      </c>
      <c r="AA455" s="52"/>
      <c r="AB455" s="79">
        <v>455</v>
      </c>
      <c r="AC4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5" s="85"/>
      <c r="AE455" s="51"/>
      <c r="AF455" s="51"/>
      <c r="AG455" s="51"/>
      <c r="AH455" s="51"/>
      <c r="AI455" s="51"/>
      <c r="AJ455" s="51"/>
      <c r="AK455" s="104" t="s">
        <v>3341</v>
      </c>
      <c r="AL455" s="104" t="s">
        <v>3341</v>
      </c>
      <c r="AM455" s="104" t="s">
        <v>3341</v>
      </c>
      <c r="AN455" s="104" t="s">
        <v>3341</v>
      </c>
      <c r="AO455" s="2"/>
      <c r="AP455" s="3"/>
      <c r="AQ455" s="3"/>
      <c r="AR455" s="3"/>
      <c r="AS455" s="3"/>
    </row>
    <row r="456" spans="1:45" ht="29" customHeight="1" x14ac:dyDescent="0.35">
      <c r="A456" s="14" t="s">
        <v>3016</v>
      </c>
      <c r="C456" s="15" t="s">
        <v>3360</v>
      </c>
      <c r="D456" s="15"/>
      <c r="E456" s="80">
        <v>2.0533036199433203</v>
      </c>
      <c r="F456" s="78"/>
      <c r="G456" s="15"/>
      <c r="H456" s="15"/>
      <c r="I456" s="16"/>
      <c r="J456" s="66"/>
      <c r="K456" s="66"/>
      <c r="L456" s="16"/>
      <c r="M456" s="81"/>
      <c r="N456" s="82">
        <v>3109.377197265625</v>
      </c>
      <c r="O456" s="82">
        <v>7420.8046875</v>
      </c>
      <c r="P456" s="77"/>
      <c r="Q456" s="83"/>
      <c r="R456" s="83"/>
      <c r="S456" s="51">
        <v>3</v>
      </c>
      <c r="T456" s="84"/>
      <c r="U456" s="84"/>
      <c r="V456" s="52">
        <v>15081.504418</v>
      </c>
      <c r="W456" s="52">
        <v>1.2999999999999999E-4</v>
      </c>
      <c r="X456" s="52">
        <v>0</v>
      </c>
      <c r="Y456" s="52">
        <v>1.143715</v>
      </c>
      <c r="Z456" s="52">
        <v>0</v>
      </c>
      <c r="AA456" s="52"/>
      <c r="AB456" s="79">
        <v>456</v>
      </c>
      <c r="AC4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6" s="85"/>
      <c r="AE456" s="51"/>
      <c r="AF456" s="51"/>
      <c r="AG456" s="51"/>
      <c r="AH456" s="51"/>
      <c r="AI456" s="51"/>
      <c r="AJ456" s="51"/>
      <c r="AK456" s="104" t="s">
        <v>3341</v>
      </c>
      <c r="AL456" s="104" t="s">
        <v>3341</v>
      </c>
      <c r="AM456" s="104" t="s">
        <v>3341</v>
      </c>
      <c r="AN456" s="104" t="s">
        <v>3341</v>
      </c>
      <c r="AO456" s="2"/>
      <c r="AP456" s="3"/>
      <c r="AQ456" s="3"/>
      <c r="AR456" s="3"/>
      <c r="AS456" s="3"/>
    </row>
    <row r="457" spans="1:45" ht="29" customHeight="1" x14ac:dyDescent="0.35">
      <c r="A457" s="14" t="s">
        <v>831</v>
      </c>
      <c r="C457" s="15" t="s">
        <v>3360</v>
      </c>
      <c r="D457" s="15"/>
      <c r="E457" s="80">
        <v>2.1155549226394754</v>
      </c>
      <c r="F457" s="78"/>
      <c r="G457" s="15"/>
      <c r="H457" s="15"/>
      <c r="I457" s="16"/>
      <c r="J457" s="66"/>
      <c r="K457" s="66"/>
      <c r="L457" s="16"/>
      <c r="M457" s="81"/>
      <c r="N457" s="82">
        <v>7909.3935546875</v>
      </c>
      <c r="O457" s="82">
        <v>9231.83203125</v>
      </c>
      <c r="P457" s="77"/>
      <c r="Q457" s="83"/>
      <c r="R457" s="83"/>
      <c r="S457" s="51">
        <v>3</v>
      </c>
      <c r="T457" s="84"/>
      <c r="U457" s="84"/>
      <c r="V457" s="52">
        <v>15699</v>
      </c>
      <c r="W457" s="52">
        <v>9.6000000000000002E-5</v>
      </c>
      <c r="X457" s="52">
        <v>0</v>
      </c>
      <c r="Y457" s="52">
        <v>1.241036</v>
      </c>
      <c r="Z457" s="52">
        <v>0</v>
      </c>
      <c r="AA457" s="52"/>
      <c r="AB457" s="79">
        <v>457</v>
      </c>
      <c r="AC4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7" s="85"/>
      <c r="AE457" s="51"/>
      <c r="AF457" s="51"/>
      <c r="AG457" s="51"/>
      <c r="AH457" s="51"/>
      <c r="AI457" s="51"/>
      <c r="AJ457" s="51"/>
      <c r="AK457" s="51"/>
      <c r="AL457" s="51"/>
      <c r="AM457" s="51"/>
      <c r="AN457" s="51"/>
      <c r="AO457" s="2"/>
      <c r="AP457" s="3"/>
      <c r="AQ457" s="3"/>
      <c r="AR457" s="3"/>
      <c r="AS457" s="3"/>
    </row>
    <row r="458" spans="1:45" ht="29" customHeight="1" x14ac:dyDescent="0.35">
      <c r="A458" s="14" t="s">
        <v>1649</v>
      </c>
      <c r="C458" s="15" t="s">
        <v>3360</v>
      </c>
      <c r="D458" s="15"/>
      <c r="E458" s="80">
        <v>2.0283918410384132</v>
      </c>
      <c r="F458" s="78"/>
      <c r="G458" s="15"/>
      <c r="H458" s="15"/>
      <c r="I458" s="16"/>
      <c r="J458" s="66"/>
      <c r="K458" s="66"/>
      <c r="L458" s="16"/>
      <c r="M458" s="81"/>
      <c r="N458" s="82">
        <v>3159.191650390625</v>
      </c>
      <c r="O458" s="82">
        <v>8759.4013671875</v>
      </c>
      <c r="P458" s="77"/>
      <c r="Q458" s="83"/>
      <c r="R458" s="83"/>
      <c r="S458" s="51">
        <v>3</v>
      </c>
      <c r="T458" s="84"/>
      <c r="U458" s="84"/>
      <c r="V458" s="52">
        <v>18650.422166</v>
      </c>
      <c r="W458" s="52">
        <v>1.2799999999999999E-4</v>
      </c>
      <c r="X458" s="52">
        <v>0</v>
      </c>
      <c r="Y458" s="52">
        <v>1.1047689999999999</v>
      </c>
      <c r="Z458" s="52">
        <v>0</v>
      </c>
      <c r="AA458" s="52"/>
      <c r="AB458" s="79">
        <v>458</v>
      </c>
      <c r="AC4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8" s="85"/>
      <c r="AE458" s="51"/>
      <c r="AF458" s="51"/>
      <c r="AG458" s="51"/>
      <c r="AH458" s="51"/>
      <c r="AI458" s="51"/>
      <c r="AJ458" s="51"/>
      <c r="AK458" s="104" t="s">
        <v>3341</v>
      </c>
      <c r="AL458" s="104" t="s">
        <v>3341</v>
      </c>
      <c r="AM458" s="104" t="s">
        <v>3341</v>
      </c>
      <c r="AN458" s="104" t="s">
        <v>3341</v>
      </c>
      <c r="AO458" s="2"/>
      <c r="AP458" s="3"/>
      <c r="AQ458" s="3"/>
      <c r="AR458" s="3"/>
      <c r="AS458" s="3"/>
    </row>
    <row r="459" spans="1:45" ht="29" customHeight="1" x14ac:dyDescent="0.35">
      <c r="A459" s="14" t="s">
        <v>554</v>
      </c>
      <c r="C459" s="15" t="s">
        <v>3360</v>
      </c>
      <c r="D459" s="15"/>
      <c r="E459" s="80">
        <v>2.1086665400834503</v>
      </c>
      <c r="F459" s="78"/>
      <c r="G459" s="15"/>
      <c r="H459" s="15"/>
      <c r="I459" s="16"/>
      <c r="J459" s="66"/>
      <c r="K459" s="66"/>
      <c r="L459" s="16"/>
      <c r="M459" s="81"/>
      <c r="N459" s="82">
        <v>9501.658203125</v>
      </c>
      <c r="O459" s="82">
        <v>9261.337890625</v>
      </c>
      <c r="P459" s="77"/>
      <c r="Q459" s="83"/>
      <c r="R459" s="83"/>
      <c r="S459" s="51">
        <v>3</v>
      </c>
      <c r="T459" s="84"/>
      <c r="U459" s="84"/>
      <c r="V459" s="52">
        <v>21343.072187999998</v>
      </c>
      <c r="W459" s="52">
        <v>1.07E-4</v>
      </c>
      <c r="X459" s="52">
        <v>0</v>
      </c>
      <c r="Y459" s="52">
        <v>1.230267</v>
      </c>
      <c r="Z459" s="52">
        <v>0</v>
      </c>
      <c r="AA459" s="52"/>
      <c r="AB459" s="79">
        <v>459</v>
      </c>
      <c r="AC4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59" s="85"/>
      <c r="AE459" s="51"/>
      <c r="AF459" s="51"/>
      <c r="AG459" s="51"/>
      <c r="AH459" s="51"/>
      <c r="AI459" s="51"/>
      <c r="AJ459" s="51"/>
      <c r="AK459" s="104" t="s">
        <v>3341</v>
      </c>
      <c r="AL459" s="104" t="s">
        <v>3341</v>
      </c>
      <c r="AM459" s="104" t="s">
        <v>3341</v>
      </c>
      <c r="AN459" s="104" t="s">
        <v>3341</v>
      </c>
      <c r="AO459" s="2"/>
      <c r="AP459" s="3"/>
      <c r="AQ459" s="3"/>
      <c r="AR459" s="3"/>
      <c r="AS459" s="3"/>
    </row>
    <row r="460" spans="1:45" ht="29" customHeight="1" x14ac:dyDescent="0.35">
      <c r="A460" s="14" t="s">
        <v>1153</v>
      </c>
      <c r="C460" s="15" t="s">
        <v>3360</v>
      </c>
      <c r="D460" s="15"/>
      <c r="E460" s="80">
        <v>2.0500369313265852</v>
      </c>
      <c r="F460" s="78"/>
      <c r="G460" s="15"/>
      <c r="H460" s="15"/>
      <c r="I460" s="16"/>
      <c r="J460" s="66"/>
      <c r="K460" s="66"/>
      <c r="L460" s="16"/>
      <c r="M460" s="81"/>
      <c r="N460" s="82">
        <v>3242.280517578125</v>
      </c>
      <c r="O460" s="82">
        <v>6482.13134765625</v>
      </c>
      <c r="P460" s="77"/>
      <c r="Q460" s="83"/>
      <c r="R460" s="83"/>
      <c r="S460" s="51">
        <v>3</v>
      </c>
      <c r="T460" s="84"/>
      <c r="U460" s="84"/>
      <c r="V460" s="52">
        <v>24127.937374000001</v>
      </c>
      <c r="W460" s="52">
        <v>1.03E-4</v>
      </c>
      <c r="X460" s="52">
        <v>0</v>
      </c>
      <c r="Y460" s="52">
        <v>1.1386080000000001</v>
      </c>
      <c r="Z460" s="52">
        <v>0</v>
      </c>
      <c r="AA460" s="52"/>
      <c r="AB460" s="79">
        <v>460</v>
      </c>
      <c r="AC4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0" s="85"/>
      <c r="AE460" s="51"/>
      <c r="AF460" s="51"/>
      <c r="AG460" s="51"/>
      <c r="AH460" s="51"/>
      <c r="AI460" s="51"/>
      <c r="AJ460" s="51"/>
      <c r="AK460" s="104" t="s">
        <v>3341</v>
      </c>
      <c r="AL460" s="104" t="s">
        <v>3341</v>
      </c>
      <c r="AM460" s="104" t="s">
        <v>3341</v>
      </c>
      <c r="AN460" s="104" t="s">
        <v>3341</v>
      </c>
      <c r="AO460" s="2"/>
      <c r="AP460" s="3"/>
      <c r="AQ460" s="3"/>
      <c r="AR460" s="3"/>
      <c r="AS460" s="3"/>
    </row>
    <row r="461" spans="1:45" ht="29" customHeight="1" x14ac:dyDescent="0.35">
      <c r="A461" s="14" t="s">
        <v>866</v>
      </c>
      <c r="C461" s="15" t="s">
        <v>3360</v>
      </c>
      <c r="D461" s="15"/>
      <c r="E461" s="80">
        <v>2.117811605122311</v>
      </c>
      <c r="F461" s="78"/>
      <c r="G461" s="15"/>
      <c r="H461" s="15"/>
      <c r="I461" s="16"/>
      <c r="J461" s="66"/>
      <c r="K461" s="66"/>
      <c r="L461" s="16"/>
      <c r="M461" s="81"/>
      <c r="N461" s="82">
        <v>3190.5986328125</v>
      </c>
      <c r="O461" s="82">
        <v>4858.59375</v>
      </c>
      <c r="P461" s="77"/>
      <c r="Q461" s="83"/>
      <c r="R461" s="83"/>
      <c r="S461" s="51">
        <v>3</v>
      </c>
      <c r="T461" s="84"/>
      <c r="U461" s="84"/>
      <c r="V461" s="52">
        <v>24379.105779000001</v>
      </c>
      <c r="W461" s="52">
        <v>9.1000000000000003E-5</v>
      </c>
      <c r="X461" s="52">
        <v>0</v>
      </c>
      <c r="Y461" s="52">
        <v>1.244564</v>
      </c>
      <c r="Z461" s="52">
        <v>0</v>
      </c>
      <c r="AA461" s="52"/>
      <c r="AB461" s="79">
        <v>461</v>
      </c>
      <c r="AC4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1" s="85"/>
      <c r="AE461" s="51"/>
      <c r="AF461" s="51"/>
      <c r="AG461" s="51"/>
      <c r="AH461" s="51"/>
      <c r="AI461" s="51"/>
      <c r="AJ461" s="51"/>
      <c r="AK461" s="51"/>
      <c r="AL461" s="51"/>
      <c r="AM461" s="51"/>
      <c r="AN461" s="51"/>
      <c r="AO461" s="2"/>
      <c r="AP461" s="3"/>
      <c r="AQ461" s="3"/>
      <c r="AR461" s="3"/>
      <c r="AS461" s="3"/>
    </row>
    <row r="462" spans="1:45" ht="29" customHeight="1" x14ac:dyDescent="0.35">
      <c r="A462" s="14" t="s">
        <v>443</v>
      </c>
      <c r="C462" s="15" t="s">
        <v>3360</v>
      </c>
      <c r="D462" s="15"/>
      <c r="E462" s="80">
        <v>1.9638288460256572</v>
      </c>
      <c r="F462" s="78"/>
      <c r="G462" s="15"/>
      <c r="H462" s="15"/>
      <c r="I462" s="16"/>
      <c r="J462" s="66"/>
      <c r="K462" s="66"/>
      <c r="L462" s="16"/>
      <c r="M462" s="81"/>
      <c r="N462" s="82">
        <v>4314.2451171875</v>
      </c>
      <c r="O462" s="82">
        <v>8817.31640625</v>
      </c>
      <c r="P462" s="77"/>
      <c r="Q462" s="83"/>
      <c r="R462" s="83"/>
      <c r="S462" s="51">
        <v>3</v>
      </c>
      <c r="T462" s="84"/>
      <c r="U462" s="84"/>
      <c r="V462" s="52">
        <v>27353.945776</v>
      </c>
      <c r="W462" s="52">
        <v>1.22E-4</v>
      </c>
      <c r="X462" s="52">
        <v>0</v>
      </c>
      <c r="Y462" s="52">
        <v>1.0038339999999999</v>
      </c>
      <c r="Z462" s="52">
        <v>0</v>
      </c>
      <c r="AA462" s="52"/>
      <c r="AB462" s="79">
        <v>462</v>
      </c>
      <c r="AC4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2" s="85"/>
      <c r="AE462" s="51"/>
      <c r="AF462" s="51"/>
      <c r="AG462" s="51"/>
      <c r="AH462" s="51"/>
      <c r="AI462" s="51"/>
      <c r="AJ462" s="51"/>
      <c r="AK462" s="51"/>
      <c r="AL462" s="51"/>
      <c r="AM462" s="51"/>
      <c r="AN462" s="51"/>
      <c r="AO462" s="2"/>
      <c r="AP462" s="3"/>
      <c r="AQ462" s="3"/>
      <c r="AR462" s="3"/>
      <c r="AS462" s="3"/>
    </row>
    <row r="463" spans="1:45" ht="29" customHeight="1" x14ac:dyDescent="0.35">
      <c r="A463" s="14" t="s">
        <v>2906</v>
      </c>
      <c r="C463" s="15" t="s">
        <v>3360</v>
      </c>
      <c r="D463" s="15"/>
      <c r="E463" s="80">
        <v>1.9447807316105896</v>
      </c>
      <c r="F463" s="78"/>
      <c r="G463" s="15"/>
      <c r="H463" s="15"/>
      <c r="I463" s="16"/>
      <c r="J463" s="66"/>
      <c r="K463" s="66"/>
      <c r="L463" s="16"/>
      <c r="M463" s="81"/>
      <c r="N463" s="82">
        <v>689.22015380859375</v>
      </c>
      <c r="O463" s="82">
        <v>8514.00390625</v>
      </c>
      <c r="P463" s="77"/>
      <c r="Q463" s="83"/>
      <c r="R463" s="83"/>
      <c r="S463" s="51">
        <v>3</v>
      </c>
      <c r="T463" s="84"/>
      <c r="U463" s="84"/>
      <c r="V463" s="52">
        <v>37935.897122000002</v>
      </c>
      <c r="W463" s="52">
        <v>1.36E-4</v>
      </c>
      <c r="X463" s="52">
        <v>0</v>
      </c>
      <c r="Y463" s="52">
        <v>0.974055</v>
      </c>
      <c r="Z463" s="52">
        <v>0</v>
      </c>
      <c r="AA463" s="52"/>
      <c r="AB463" s="79">
        <v>463</v>
      </c>
      <c r="AC4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3" s="85"/>
      <c r="AE463" s="51"/>
      <c r="AF463" s="51"/>
      <c r="AG463" s="51"/>
      <c r="AH463" s="51"/>
      <c r="AI463" s="51"/>
      <c r="AJ463" s="51"/>
      <c r="AK463" s="104" t="s">
        <v>3341</v>
      </c>
      <c r="AL463" s="104" t="s">
        <v>3341</v>
      </c>
      <c r="AM463" s="104" t="s">
        <v>3341</v>
      </c>
      <c r="AN463" s="104" t="s">
        <v>3341</v>
      </c>
      <c r="AO463" s="2"/>
      <c r="AP463" s="3"/>
      <c r="AQ463" s="3"/>
      <c r="AR463" s="3"/>
      <c r="AS463" s="3"/>
    </row>
    <row r="464" spans="1:45" ht="29" customHeight="1" x14ac:dyDescent="0.35">
      <c r="A464" s="14" t="s">
        <v>1426</v>
      </c>
      <c r="C464" s="15" t="s">
        <v>3360</v>
      </c>
      <c r="D464" s="15"/>
      <c r="E464" s="80">
        <v>1.9509571845738152</v>
      </c>
      <c r="F464" s="78"/>
      <c r="G464" s="15"/>
      <c r="H464" s="15"/>
      <c r="I464" s="16"/>
      <c r="J464" s="66"/>
      <c r="K464" s="66"/>
      <c r="L464" s="16"/>
      <c r="M464" s="81"/>
      <c r="N464" s="82">
        <v>9476.453125</v>
      </c>
      <c r="O464" s="82">
        <v>6921.1318359375</v>
      </c>
      <c r="P464" s="77"/>
      <c r="Q464" s="83"/>
      <c r="R464" s="83"/>
      <c r="S464" s="51">
        <v>2</v>
      </c>
      <c r="T464" s="84"/>
      <c r="U464" s="84"/>
      <c r="V464" s="52">
        <v>0</v>
      </c>
      <c r="W464" s="52">
        <v>0.25</v>
      </c>
      <c r="X464" s="52">
        <v>0</v>
      </c>
      <c r="Y464" s="52">
        <v>0.983711</v>
      </c>
      <c r="Z464" s="52">
        <v>1</v>
      </c>
      <c r="AA464" s="52"/>
      <c r="AB464" s="79">
        <v>464</v>
      </c>
      <c r="AC4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4" s="85"/>
      <c r="AE464" s="51"/>
      <c r="AF464" s="51"/>
      <c r="AG464" s="51"/>
      <c r="AH464" s="51"/>
      <c r="AI464" s="51"/>
      <c r="AJ464" s="51"/>
      <c r="AK464" s="104" t="s">
        <v>3341</v>
      </c>
      <c r="AL464" s="104" t="s">
        <v>3341</v>
      </c>
      <c r="AM464" s="104" t="s">
        <v>3341</v>
      </c>
      <c r="AN464" s="104" t="s">
        <v>3341</v>
      </c>
      <c r="AO464" s="2"/>
      <c r="AP464" s="3"/>
      <c r="AQ464" s="3"/>
      <c r="AR464" s="3"/>
      <c r="AS464" s="3"/>
    </row>
    <row r="465" spans="1:45" ht="29" customHeight="1" x14ac:dyDescent="0.35">
      <c r="A465" s="14" t="s">
        <v>1427</v>
      </c>
      <c r="C465" s="15" t="s">
        <v>3360</v>
      </c>
      <c r="D465" s="15"/>
      <c r="E465" s="80">
        <v>1.9509571845738152</v>
      </c>
      <c r="F465" s="78"/>
      <c r="G465" s="15"/>
      <c r="H465" s="15"/>
      <c r="I465" s="16"/>
      <c r="J465" s="66"/>
      <c r="K465" s="66"/>
      <c r="L465" s="16"/>
      <c r="M465" s="81"/>
      <c r="N465" s="82">
        <v>9462.330078125</v>
      </c>
      <c r="O465" s="82">
        <v>6660.57177734375</v>
      </c>
      <c r="P465" s="77"/>
      <c r="Q465" s="83"/>
      <c r="R465" s="83"/>
      <c r="S465" s="51">
        <v>2</v>
      </c>
      <c r="T465" s="84"/>
      <c r="U465" s="84"/>
      <c r="V465" s="52">
        <v>0</v>
      </c>
      <c r="W465" s="52">
        <v>0.25</v>
      </c>
      <c r="X465" s="52">
        <v>0</v>
      </c>
      <c r="Y465" s="52">
        <v>0.983711</v>
      </c>
      <c r="Z465" s="52">
        <v>1</v>
      </c>
      <c r="AA465" s="52"/>
      <c r="AB465" s="79">
        <v>465</v>
      </c>
      <c r="AC4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5" s="85"/>
      <c r="AE465" s="51"/>
      <c r="AF465" s="51"/>
      <c r="AG465" s="51"/>
      <c r="AH465" s="51"/>
      <c r="AI465" s="51"/>
      <c r="AJ465" s="51"/>
      <c r="AK465" s="51"/>
      <c r="AL465" s="51"/>
      <c r="AM465" s="51"/>
      <c r="AN465" s="51"/>
      <c r="AO465" s="2"/>
      <c r="AP465" s="3"/>
      <c r="AQ465" s="3"/>
      <c r="AR465" s="3"/>
      <c r="AS465" s="3"/>
    </row>
    <row r="466" spans="1:45" ht="29" customHeight="1" x14ac:dyDescent="0.35">
      <c r="A466" s="14" t="s">
        <v>512</v>
      </c>
      <c r="C466" s="15" t="s">
        <v>3360</v>
      </c>
      <c r="D466" s="15"/>
      <c r="E466" s="80">
        <v>1.8955437321445285</v>
      </c>
      <c r="F466" s="78"/>
      <c r="G466" s="15"/>
      <c r="H466" s="15"/>
      <c r="I466" s="16"/>
      <c r="J466" s="66"/>
      <c r="K466" s="66"/>
      <c r="L466" s="16"/>
      <c r="M466" s="81"/>
      <c r="N466" s="82">
        <v>6424.9638671875</v>
      </c>
      <c r="O466" s="82">
        <v>9320.880859375</v>
      </c>
      <c r="P466" s="77"/>
      <c r="Q466" s="83"/>
      <c r="R466" s="83"/>
      <c r="S466" s="51">
        <v>2</v>
      </c>
      <c r="T466" s="84"/>
      <c r="U466" s="84"/>
      <c r="V466" s="52">
        <v>0</v>
      </c>
      <c r="W466" s="52">
        <v>9.9010000000000001E-3</v>
      </c>
      <c r="X466" s="52">
        <v>0</v>
      </c>
      <c r="Y466" s="52">
        <v>0.89707999999999999</v>
      </c>
      <c r="Z466" s="52">
        <v>1</v>
      </c>
      <c r="AA466" s="52"/>
      <c r="AB466" s="79">
        <v>466</v>
      </c>
      <c r="AC4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6" s="85"/>
      <c r="AE466" s="51"/>
      <c r="AF466" s="51"/>
      <c r="AG466" s="51"/>
      <c r="AH466" s="51"/>
      <c r="AI466" s="51"/>
      <c r="AJ466" s="51"/>
      <c r="AK466" s="51"/>
      <c r="AL466" s="51"/>
      <c r="AM466" s="51"/>
      <c r="AN466" s="51"/>
      <c r="AO466" s="2"/>
      <c r="AP466" s="3"/>
      <c r="AQ466" s="3"/>
      <c r="AR466" s="3"/>
      <c r="AS466" s="3"/>
    </row>
    <row r="467" spans="1:45" ht="29" customHeight="1" x14ac:dyDescent="0.35">
      <c r="A467" s="14" t="s">
        <v>514</v>
      </c>
      <c r="C467" s="15" t="s">
        <v>3360</v>
      </c>
      <c r="D467" s="15"/>
      <c r="E467" s="80">
        <v>1.8955437321445285</v>
      </c>
      <c r="F467" s="78"/>
      <c r="G467" s="15"/>
      <c r="H467" s="15"/>
      <c r="I467" s="16"/>
      <c r="J467" s="66"/>
      <c r="K467" s="66"/>
      <c r="L467" s="16"/>
      <c r="M467" s="81"/>
      <c r="N467" s="82">
        <v>6335.06640625</v>
      </c>
      <c r="O467" s="82">
        <v>9333.421875</v>
      </c>
      <c r="P467" s="77"/>
      <c r="Q467" s="83"/>
      <c r="R467" s="83"/>
      <c r="S467" s="51">
        <v>2</v>
      </c>
      <c r="T467" s="84"/>
      <c r="U467" s="84"/>
      <c r="V467" s="52">
        <v>0</v>
      </c>
      <c r="W467" s="52">
        <v>9.9010000000000001E-3</v>
      </c>
      <c r="X467" s="52">
        <v>0</v>
      </c>
      <c r="Y467" s="52">
        <v>0.89707999999999999</v>
      </c>
      <c r="Z467" s="52">
        <v>1</v>
      </c>
      <c r="AA467" s="52"/>
      <c r="AB467" s="79">
        <v>467</v>
      </c>
      <c r="AC4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7" s="85"/>
      <c r="AE467" s="51"/>
      <c r="AF467" s="51"/>
      <c r="AG467" s="51"/>
      <c r="AH467" s="51"/>
      <c r="AI467" s="51"/>
      <c r="AJ467" s="51"/>
      <c r="AK467" s="51"/>
      <c r="AL467" s="51"/>
      <c r="AM467" s="51"/>
      <c r="AN467" s="51"/>
      <c r="AO467" s="2"/>
      <c r="AP467" s="3"/>
      <c r="AQ467" s="3"/>
      <c r="AR467" s="3"/>
      <c r="AS467" s="3"/>
    </row>
    <row r="468" spans="1:45" ht="29" customHeight="1" x14ac:dyDescent="0.35">
      <c r="A468" s="14" t="s">
        <v>1339</v>
      </c>
      <c r="C468" s="15" t="s">
        <v>3360</v>
      </c>
      <c r="D468" s="15"/>
      <c r="E468" s="80">
        <v>1.8042868954725628</v>
      </c>
      <c r="F468" s="78"/>
      <c r="G468" s="15"/>
      <c r="H468" s="15"/>
      <c r="I468" s="16"/>
      <c r="J468" s="66"/>
      <c r="K468" s="66"/>
      <c r="L468" s="16"/>
      <c r="M468" s="81"/>
      <c r="N468" s="82">
        <v>2056.80810546875</v>
      </c>
      <c r="O468" s="82">
        <v>5397.09326171875</v>
      </c>
      <c r="P468" s="77"/>
      <c r="Q468" s="83"/>
      <c r="R468" s="83"/>
      <c r="S468" s="51">
        <v>2</v>
      </c>
      <c r="T468" s="84"/>
      <c r="U468" s="84"/>
      <c r="V468" s="52">
        <v>0</v>
      </c>
      <c r="W468" s="52">
        <v>1E-4</v>
      </c>
      <c r="X468" s="52">
        <v>0</v>
      </c>
      <c r="Y468" s="52">
        <v>0.754413</v>
      </c>
      <c r="Z468" s="52">
        <v>1</v>
      </c>
      <c r="AA468" s="52"/>
      <c r="AB468" s="79">
        <v>468</v>
      </c>
      <c r="AC4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8" s="85"/>
      <c r="AE468" s="51"/>
      <c r="AF468" s="51"/>
      <c r="AG468" s="51"/>
      <c r="AH468" s="51"/>
      <c r="AI468" s="51"/>
      <c r="AJ468" s="51"/>
      <c r="AK468" s="104" t="s">
        <v>3341</v>
      </c>
      <c r="AL468" s="104" t="s">
        <v>3341</v>
      </c>
      <c r="AM468" s="104" t="s">
        <v>3341</v>
      </c>
      <c r="AN468" s="104" t="s">
        <v>3341</v>
      </c>
      <c r="AO468" s="2"/>
      <c r="AP468" s="3"/>
      <c r="AQ468" s="3"/>
      <c r="AR468" s="3"/>
      <c r="AS468" s="3"/>
    </row>
    <row r="469" spans="1:45" ht="29" customHeight="1" x14ac:dyDescent="0.35">
      <c r="A469" s="14" t="s">
        <v>1340</v>
      </c>
      <c r="C469" s="15" t="s">
        <v>3360</v>
      </c>
      <c r="D469" s="15"/>
      <c r="E469" s="80">
        <v>1.8042868954725628</v>
      </c>
      <c r="F469" s="78"/>
      <c r="G469" s="15"/>
      <c r="H469" s="15"/>
      <c r="I469" s="16"/>
      <c r="J469" s="66"/>
      <c r="K469" s="66"/>
      <c r="L469" s="16"/>
      <c r="M469" s="81"/>
      <c r="N469" s="82">
        <v>2031.914794921875</v>
      </c>
      <c r="O469" s="82">
        <v>5454.10888671875</v>
      </c>
      <c r="P469" s="77"/>
      <c r="Q469" s="83"/>
      <c r="R469" s="83"/>
      <c r="S469" s="51">
        <v>2</v>
      </c>
      <c r="T469" s="84"/>
      <c r="U469" s="84"/>
      <c r="V469" s="52">
        <v>0</v>
      </c>
      <c r="W469" s="52">
        <v>1E-4</v>
      </c>
      <c r="X469" s="52">
        <v>0</v>
      </c>
      <c r="Y469" s="52">
        <v>0.754413</v>
      </c>
      <c r="Z469" s="52">
        <v>1</v>
      </c>
      <c r="AA469" s="52"/>
      <c r="AB469" s="79">
        <v>469</v>
      </c>
      <c r="AC4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69" s="85"/>
      <c r="AE469" s="51"/>
      <c r="AF469" s="51"/>
      <c r="AG469" s="51"/>
      <c r="AH469" s="51"/>
      <c r="AI469" s="51"/>
      <c r="AJ469" s="51"/>
      <c r="AK469" s="104" t="s">
        <v>3341</v>
      </c>
      <c r="AL469" s="104" t="s">
        <v>3341</v>
      </c>
      <c r="AM469" s="104" t="s">
        <v>3341</v>
      </c>
      <c r="AN469" s="104" t="s">
        <v>3341</v>
      </c>
      <c r="AO469" s="2"/>
      <c r="AP469" s="3"/>
      <c r="AQ469" s="3"/>
      <c r="AR469" s="3"/>
      <c r="AS469" s="3"/>
    </row>
    <row r="470" spans="1:45" ht="29" customHeight="1" x14ac:dyDescent="0.35">
      <c r="A470" s="14" t="s">
        <v>923</v>
      </c>
      <c r="C470" s="15" t="s">
        <v>3360</v>
      </c>
      <c r="D470" s="15"/>
      <c r="E470" s="80">
        <v>1.7277835682865952</v>
      </c>
      <c r="F470" s="78"/>
      <c r="G470" s="15"/>
      <c r="H470" s="15"/>
      <c r="I470" s="16"/>
      <c r="J470" s="66"/>
      <c r="K470" s="66"/>
      <c r="L470" s="16"/>
      <c r="M470" s="81"/>
      <c r="N470" s="82">
        <v>4968.64697265625</v>
      </c>
      <c r="O470" s="82">
        <v>2646.435546875</v>
      </c>
      <c r="P470" s="77"/>
      <c r="Q470" s="83"/>
      <c r="R470" s="83"/>
      <c r="S470" s="51">
        <v>2</v>
      </c>
      <c r="T470" s="84"/>
      <c r="U470" s="84"/>
      <c r="V470" s="52">
        <v>0.631579</v>
      </c>
      <c r="W470" s="52">
        <v>0.02</v>
      </c>
      <c r="X470" s="52">
        <v>0</v>
      </c>
      <c r="Y470" s="52">
        <v>0.63481100000000001</v>
      </c>
      <c r="Z470" s="52">
        <v>0</v>
      </c>
      <c r="AA470" s="52"/>
      <c r="AB470" s="79">
        <v>470</v>
      </c>
      <c r="AC4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0" s="85"/>
      <c r="AE470" s="51"/>
      <c r="AF470" s="51"/>
      <c r="AG470" s="51"/>
      <c r="AH470" s="51"/>
      <c r="AI470" s="51"/>
      <c r="AJ470" s="51"/>
      <c r="AK470" s="51"/>
      <c r="AL470" s="51"/>
      <c r="AM470" s="51"/>
      <c r="AN470" s="51"/>
      <c r="AO470" s="2"/>
      <c r="AP470" s="3"/>
      <c r="AQ470" s="3"/>
      <c r="AR470" s="3"/>
      <c r="AS470" s="3"/>
    </row>
    <row r="471" spans="1:45" ht="29" customHeight="1" x14ac:dyDescent="0.35">
      <c r="A471" s="14" t="s">
        <v>924</v>
      </c>
      <c r="C471" s="15" t="s">
        <v>3360</v>
      </c>
      <c r="D471" s="15"/>
      <c r="E471" s="80">
        <v>1.7277835682865952</v>
      </c>
      <c r="F471" s="78"/>
      <c r="G471" s="15"/>
      <c r="H471" s="15"/>
      <c r="I471" s="16"/>
      <c r="J471" s="66"/>
      <c r="K471" s="66"/>
      <c r="L471" s="16"/>
      <c r="M471" s="81"/>
      <c r="N471" s="82">
        <v>5268.24658203125</v>
      </c>
      <c r="O471" s="82">
        <v>2831.011962890625</v>
      </c>
      <c r="P471" s="77"/>
      <c r="Q471" s="83"/>
      <c r="R471" s="83"/>
      <c r="S471" s="51">
        <v>2</v>
      </c>
      <c r="T471" s="84"/>
      <c r="U471" s="84"/>
      <c r="V471" s="52">
        <v>0.631579</v>
      </c>
      <c r="W471" s="52">
        <v>0.02</v>
      </c>
      <c r="X471" s="52">
        <v>0</v>
      </c>
      <c r="Y471" s="52">
        <v>0.63481100000000001</v>
      </c>
      <c r="Z471" s="52">
        <v>0</v>
      </c>
      <c r="AA471" s="52"/>
      <c r="AB471" s="79">
        <v>471</v>
      </c>
      <c r="AC4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1" s="85"/>
      <c r="AE471" s="51"/>
      <c r="AF471" s="51"/>
      <c r="AG471" s="51"/>
      <c r="AH471" s="51"/>
      <c r="AI471" s="51"/>
      <c r="AJ471" s="51"/>
      <c r="AK471" s="51"/>
      <c r="AL471" s="51"/>
      <c r="AM471" s="51"/>
      <c r="AN471" s="51"/>
      <c r="AO471" s="2"/>
      <c r="AP471" s="3"/>
      <c r="AQ471" s="3"/>
      <c r="AR471" s="3"/>
      <c r="AS471" s="3"/>
    </row>
    <row r="472" spans="1:45" ht="29" customHeight="1" x14ac:dyDescent="0.35">
      <c r="A472" s="14" t="s">
        <v>925</v>
      </c>
      <c r="C472" s="15" t="s">
        <v>3360</v>
      </c>
      <c r="D472" s="15"/>
      <c r="E472" s="80">
        <v>1.7277835682865952</v>
      </c>
      <c r="F472" s="78"/>
      <c r="G472" s="15"/>
      <c r="H472" s="15"/>
      <c r="I472" s="16"/>
      <c r="J472" s="66"/>
      <c r="K472" s="66"/>
      <c r="L472" s="16"/>
      <c r="M472" s="81"/>
      <c r="N472" s="82">
        <v>5176.20947265625</v>
      </c>
      <c r="O472" s="82">
        <v>3002.617431640625</v>
      </c>
      <c r="P472" s="77"/>
      <c r="Q472" s="83"/>
      <c r="R472" s="83"/>
      <c r="S472" s="51">
        <v>2</v>
      </c>
      <c r="T472" s="84"/>
      <c r="U472" s="84"/>
      <c r="V472" s="52">
        <v>0.631579</v>
      </c>
      <c r="W472" s="52">
        <v>0.02</v>
      </c>
      <c r="X472" s="52">
        <v>0</v>
      </c>
      <c r="Y472" s="52">
        <v>0.63481100000000001</v>
      </c>
      <c r="Z472" s="52">
        <v>0</v>
      </c>
      <c r="AA472" s="52"/>
      <c r="AB472" s="79">
        <v>472</v>
      </c>
      <c r="AC4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2" s="85"/>
      <c r="AE472" s="51"/>
      <c r="AF472" s="51"/>
      <c r="AG472" s="51"/>
      <c r="AH472" s="51"/>
      <c r="AI472" s="51"/>
      <c r="AJ472" s="51"/>
      <c r="AK472" s="51"/>
      <c r="AL472" s="51"/>
      <c r="AM472" s="51"/>
      <c r="AN472" s="51"/>
      <c r="AO472" s="2"/>
      <c r="AP472" s="3"/>
      <c r="AQ472" s="3"/>
      <c r="AR472" s="3"/>
      <c r="AS472" s="3"/>
    </row>
    <row r="473" spans="1:45" ht="29" customHeight="1" x14ac:dyDescent="0.35">
      <c r="A473" s="14" t="s">
        <v>926</v>
      </c>
      <c r="C473" s="15" t="s">
        <v>3360</v>
      </c>
      <c r="D473" s="15"/>
      <c r="E473" s="80">
        <v>1.7277835682865952</v>
      </c>
      <c r="F473" s="78"/>
      <c r="G473" s="15"/>
      <c r="H473" s="15"/>
      <c r="I473" s="16"/>
      <c r="J473" s="66"/>
      <c r="K473" s="66"/>
      <c r="L473" s="16"/>
      <c r="M473" s="81"/>
      <c r="N473" s="82">
        <v>4803.49853515625</v>
      </c>
      <c r="O473" s="82">
        <v>3043.151123046875</v>
      </c>
      <c r="P473" s="77"/>
      <c r="Q473" s="83"/>
      <c r="R473" s="83"/>
      <c r="S473" s="51">
        <v>2</v>
      </c>
      <c r="T473" s="84"/>
      <c r="U473" s="84"/>
      <c r="V473" s="52">
        <v>0.631579</v>
      </c>
      <c r="W473" s="52">
        <v>0.02</v>
      </c>
      <c r="X473" s="52">
        <v>0</v>
      </c>
      <c r="Y473" s="52">
        <v>0.63481100000000001</v>
      </c>
      <c r="Z473" s="52">
        <v>0</v>
      </c>
      <c r="AA473" s="52"/>
      <c r="AB473" s="79">
        <v>473</v>
      </c>
      <c r="AC4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3" s="85"/>
      <c r="AE473" s="51"/>
      <c r="AF473" s="51"/>
      <c r="AG473" s="51"/>
      <c r="AH473" s="51"/>
      <c r="AI473" s="51"/>
      <c r="AJ473" s="51"/>
      <c r="AK473" s="51"/>
      <c r="AL473" s="51"/>
      <c r="AM473" s="51"/>
      <c r="AN473" s="51"/>
      <c r="AO473" s="2"/>
      <c r="AP473" s="3"/>
      <c r="AQ473" s="3"/>
      <c r="AR473" s="3"/>
      <c r="AS473" s="3"/>
    </row>
    <row r="474" spans="1:45" ht="29" customHeight="1" x14ac:dyDescent="0.35">
      <c r="A474" s="14" t="s">
        <v>927</v>
      </c>
      <c r="C474" s="15" t="s">
        <v>3360</v>
      </c>
      <c r="D474" s="15"/>
      <c r="E474" s="80">
        <v>1.7277835682865952</v>
      </c>
      <c r="F474" s="78"/>
      <c r="G474" s="15"/>
      <c r="H474" s="15"/>
      <c r="I474" s="16"/>
      <c r="J474" s="66"/>
      <c r="K474" s="66"/>
      <c r="L474" s="16"/>
      <c r="M474" s="81"/>
      <c r="N474" s="82">
        <v>5180.955078125</v>
      </c>
      <c r="O474" s="82">
        <v>2611.49462890625</v>
      </c>
      <c r="P474" s="77"/>
      <c r="Q474" s="83"/>
      <c r="R474" s="83"/>
      <c r="S474" s="51">
        <v>2</v>
      </c>
      <c r="T474" s="84"/>
      <c r="U474" s="84"/>
      <c r="V474" s="52">
        <v>0.631579</v>
      </c>
      <c r="W474" s="52">
        <v>0.02</v>
      </c>
      <c r="X474" s="52">
        <v>0</v>
      </c>
      <c r="Y474" s="52">
        <v>0.63481100000000001</v>
      </c>
      <c r="Z474" s="52">
        <v>0</v>
      </c>
      <c r="AA474" s="52"/>
      <c r="AB474" s="79">
        <v>474</v>
      </c>
      <c r="AC4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4" s="85"/>
      <c r="AE474" s="51"/>
      <c r="AF474" s="51"/>
      <c r="AG474" s="51"/>
      <c r="AH474" s="51"/>
      <c r="AI474" s="51"/>
      <c r="AJ474" s="51"/>
      <c r="AK474" s="51"/>
      <c r="AL474" s="51"/>
      <c r="AM474" s="51"/>
      <c r="AN474" s="51"/>
      <c r="AO474" s="2"/>
      <c r="AP474" s="3"/>
      <c r="AQ474" s="3"/>
      <c r="AR474" s="3"/>
      <c r="AS474" s="3"/>
    </row>
    <row r="475" spans="1:45" ht="29" customHeight="1" x14ac:dyDescent="0.35">
      <c r="A475" s="14" t="s">
        <v>928</v>
      </c>
      <c r="C475" s="15" t="s">
        <v>3360</v>
      </c>
      <c r="D475" s="15"/>
      <c r="E475" s="80">
        <v>1.7277835682865952</v>
      </c>
      <c r="F475" s="78"/>
      <c r="G475" s="15"/>
      <c r="H475" s="15"/>
      <c r="I475" s="16"/>
      <c r="J475" s="66"/>
      <c r="K475" s="66"/>
      <c r="L475" s="16"/>
      <c r="M475" s="81"/>
      <c r="N475" s="82">
        <v>5248.03173828125</v>
      </c>
      <c r="O475" s="82">
        <v>2692.5283203125</v>
      </c>
      <c r="P475" s="77"/>
      <c r="Q475" s="83"/>
      <c r="R475" s="83"/>
      <c r="S475" s="51">
        <v>2</v>
      </c>
      <c r="T475" s="84"/>
      <c r="U475" s="84"/>
      <c r="V475" s="52">
        <v>0.631579</v>
      </c>
      <c r="W475" s="52">
        <v>0.02</v>
      </c>
      <c r="X475" s="52">
        <v>0</v>
      </c>
      <c r="Y475" s="52">
        <v>0.63481100000000001</v>
      </c>
      <c r="Z475" s="52">
        <v>0</v>
      </c>
      <c r="AA475" s="52"/>
      <c r="AB475" s="79">
        <v>475</v>
      </c>
      <c r="AC4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5" s="85"/>
      <c r="AE475" s="51"/>
      <c r="AF475" s="51"/>
      <c r="AG475" s="51"/>
      <c r="AH475" s="51"/>
      <c r="AI475" s="51"/>
      <c r="AJ475" s="51"/>
      <c r="AK475" s="51"/>
      <c r="AL475" s="51"/>
      <c r="AM475" s="51"/>
      <c r="AN475" s="51"/>
      <c r="AO475" s="2"/>
      <c r="AP475" s="3"/>
      <c r="AQ475" s="3"/>
      <c r="AR475" s="3"/>
      <c r="AS475" s="3"/>
    </row>
    <row r="476" spans="1:45" ht="29" customHeight="1" x14ac:dyDescent="0.35">
      <c r="A476" s="14" t="s">
        <v>929</v>
      </c>
      <c r="C476" s="15" t="s">
        <v>3360</v>
      </c>
      <c r="D476" s="15"/>
      <c r="E476" s="80">
        <v>1.7277835682865952</v>
      </c>
      <c r="F476" s="78"/>
      <c r="G476" s="15"/>
      <c r="H476" s="15"/>
      <c r="I476" s="16"/>
      <c r="J476" s="66"/>
      <c r="K476" s="66"/>
      <c r="L476" s="16"/>
      <c r="M476" s="81"/>
      <c r="N476" s="82">
        <v>4793.73681640625</v>
      </c>
      <c r="O476" s="82">
        <v>2899.26708984375</v>
      </c>
      <c r="P476" s="77"/>
      <c r="Q476" s="83"/>
      <c r="R476" s="83"/>
      <c r="S476" s="51">
        <v>2</v>
      </c>
      <c r="T476" s="84"/>
      <c r="U476" s="84"/>
      <c r="V476" s="52">
        <v>0.631579</v>
      </c>
      <c r="W476" s="52">
        <v>0.02</v>
      </c>
      <c r="X476" s="52">
        <v>0</v>
      </c>
      <c r="Y476" s="52">
        <v>0.63481100000000001</v>
      </c>
      <c r="Z476" s="52">
        <v>0</v>
      </c>
      <c r="AA476" s="52"/>
      <c r="AB476" s="79">
        <v>476</v>
      </c>
      <c r="AC4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6" s="85"/>
      <c r="AE476" s="51"/>
      <c r="AF476" s="51"/>
      <c r="AG476" s="51"/>
      <c r="AH476" s="51"/>
      <c r="AI476" s="51"/>
      <c r="AJ476" s="51"/>
      <c r="AK476" s="51"/>
      <c r="AL476" s="51"/>
      <c r="AM476" s="51"/>
      <c r="AN476" s="51"/>
      <c r="AO476" s="2"/>
      <c r="AP476" s="3"/>
      <c r="AQ476" s="3"/>
      <c r="AR476" s="3"/>
      <c r="AS476" s="3"/>
    </row>
    <row r="477" spans="1:45" ht="29" customHeight="1" x14ac:dyDescent="0.35">
      <c r="A477" s="14" t="s">
        <v>930</v>
      </c>
      <c r="C477" s="15" t="s">
        <v>3360</v>
      </c>
      <c r="D477" s="15"/>
      <c r="E477" s="80">
        <v>1.7277835682865952</v>
      </c>
      <c r="F477" s="78"/>
      <c r="G477" s="15"/>
      <c r="H477" s="15"/>
      <c r="I477" s="16"/>
      <c r="J477" s="66"/>
      <c r="K477" s="66"/>
      <c r="L477" s="16"/>
      <c r="M477" s="81"/>
      <c r="N477" s="82">
        <v>4988.87890625</v>
      </c>
      <c r="O477" s="82">
        <v>3292.896240234375</v>
      </c>
      <c r="P477" s="77"/>
      <c r="Q477" s="83"/>
      <c r="R477" s="83"/>
      <c r="S477" s="51">
        <v>2</v>
      </c>
      <c r="T477" s="84"/>
      <c r="U477" s="84"/>
      <c r="V477" s="52">
        <v>0.631579</v>
      </c>
      <c r="W477" s="52">
        <v>0.02</v>
      </c>
      <c r="X477" s="52">
        <v>0</v>
      </c>
      <c r="Y477" s="52">
        <v>0.63481100000000001</v>
      </c>
      <c r="Z477" s="52">
        <v>0</v>
      </c>
      <c r="AA477" s="52"/>
      <c r="AB477" s="79">
        <v>477</v>
      </c>
      <c r="AC4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7" s="85"/>
      <c r="AE477" s="51"/>
      <c r="AF477" s="51"/>
      <c r="AG477" s="51"/>
      <c r="AH477" s="51"/>
      <c r="AI477" s="51"/>
      <c r="AJ477" s="51"/>
      <c r="AK477" s="51"/>
      <c r="AL477" s="51"/>
      <c r="AM477" s="51"/>
      <c r="AN477" s="51"/>
      <c r="AO477" s="2"/>
      <c r="AP477" s="3"/>
      <c r="AQ477" s="3"/>
      <c r="AR477" s="3"/>
      <c r="AS477" s="3"/>
    </row>
    <row r="478" spans="1:45" ht="29" customHeight="1" x14ac:dyDescent="0.35">
      <c r="A478" s="14" t="s">
        <v>931</v>
      </c>
      <c r="C478" s="15" t="s">
        <v>3360</v>
      </c>
      <c r="D478" s="15"/>
      <c r="E478" s="80">
        <v>1.7277835682865952</v>
      </c>
      <c r="F478" s="78"/>
      <c r="G478" s="15"/>
      <c r="H478" s="15"/>
      <c r="I478" s="16"/>
      <c r="J478" s="66"/>
      <c r="K478" s="66"/>
      <c r="L478" s="16"/>
      <c r="M478" s="81"/>
      <c r="N478" s="82">
        <v>5077.3125</v>
      </c>
      <c r="O478" s="82">
        <v>2615.50244140625</v>
      </c>
      <c r="P478" s="77"/>
      <c r="Q478" s="83"/>
      <c r="R478" s="83"/>
      <c r="S478" s="51">
        <v>2</v>
      </c>
      <c r="T478" s="84"/>
      <c r="U478" s="84"/>
      <c r="V478" s="52">
        <v>0.631579</v>
      </c>
      <c r="W478" s="52">
        <v>0.02</v>
      </c>
      <c r="X478" s="52">
        <v>0</v>
      </c>
      <c r="Y478" s="52">
        <v>0.63481100000000001</v>
      </c>
      <c r="Z478" s="52">
        <v>0</v>
      </c>
      <c r="AA478" s="52"/>
      <c r="AB478" s="79">
        <v>478</v>
      </c>
      <c r="AC4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8" s="85"/>
      <c r="AE478" s="51"/>
      <c r="AF478" s="51"/>
      <c r="AG478" s="51"/>
      <c r="AH478" s="51"/>
      <c r="AI478" s="51"/>
      <c r="AJ478" s="51"/>
      <c r="AK478" s="51"/>
      <c r="AL478" s="51"/>
      <c r="AM478" s="51"/>
      <c r="AN478" s="51"/>
      <c r="AO478" s="2"/>
      <c r="AP478" s="3"/>
      <c r="AQ478" s="3"/>
      <c r="AR478" s="3"/>
      <c r="AS478" s="3"/>
    </row>
    <row r="479" spans="1:45" ht="29" customHeight="1" x14ac:dyDescent="0.35">
      <c r="A479" s="14" t="s">
        <v>932</v>
      </c>
      <c r="C479" s="15" t="s">
        <v>3360</v>
      </c>
      <c r="D479" s="15"/>
      <c r="E479" s="80">
        <v>1.7277835682865952</v>
      </c>
      <c r="F479" s="78"/>
      <c r="G479" s="15"/>
      <c r="H479" s="15"/>
      <c r="I479" s="16"/>
      <c r="J479" s="66"/>
      <c r="K479" s="66"/>
      <c r="L479" s="16"/>
      <c r="M479" s="81"/>
      <c r="N479" s="82">
        <v>4903.50537109375</v>
      </c>
      <c r="O479" s="82">
        <v>2897.63916015625</v>
      </c>
      <c r="P479" s="77"/>
      <c r="Q479" s="83"/>
      <c r="R479" s="83"/>
      <c r="S479" s="51">
        <v>2</v>
      </c>
      <c r="T479" s="84"/>
      <c r="U479" s="84"/>
      <c r="V479" s="52">
        <v>0.631579</v>
      </c>
      <c r="W479" s="52">
        <v>0.02</v>
      </c>
      <c r="X479" s="52">
        <v>0</v>
      </c>
      <c r="Y479" s="52">
        <v>0.63481100000000001</v>
      </c>
      <c r="Z479" s="52">
        <v>0</v>
      </c>
      <c r="AA479" s="52"/>
      <c r="AB479" s="79">
        <v>479</v>
      </c>
      <c r="AC4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79" s="85"/>
      <c r="AE479" s="51"/>
      <c r="AF479" s="51"/>
      <c r="AG479" s="51"/>
      <c r="AH479" s="51"/>
      <c r="AI479" s="51"/>
      <c r="AJ479" s="51"/>
      <c r="AK479" s="51"/>
      <c r="AL479" s="51"/>
      <c r="AM479" s="51"/>
      <c r="AN479" s="51"/>
      <c r="AO479" s="2"/>
      <c r="AP479" s="3"/>
      <c r="AQ479" s="3"/>
      <c r="AR479" s="3"/>
      <c r="AS479" s="3"/>
    </row>
    <row r="480" spans="1:45" ht="29" customHeight="1" x14ac:dyDescent="0.35">
      <c r="A480" s="14" t="s">
        <v>933</v>
      </c>
      <c r="C480" s="15" t="s">
        <v>3360</v>
      </c>
      <c r="D480" s="15"/>
      <c r="E480" s="80">
        <v>1.7277835682865952</v>
      </c>
      <c r="F480" s="78"/>
      <c r="G480" s="15"/>
      <c r="H480" s="15"/>
      <c r="I480" s="16"/>
      <c r="J480" s="66"/>
      <c r="K480" s="66"/>
      <c r="L480" s="16"/>
      <c r="M480" s="81"/>
      <c r="N480" s="82">
        <v>4858.8818359375</v>
      </c>
      <c r="O480" s="82">
        <v>2749.798583984375</v>
      </c>
      <c r="P480" s="77"/>
      <c r="Q480" s="83"/>
      <c r="R480" s="83"/>
      <c r="S480" s="51">
        <v>2</v>
      </c>
      <c r="T480" s="84"/>
      <c r="U480" s="84"/>
      <c r="V480" s="52">
        <v>0.631579</v>
      </c>
      <c r="W480" s="52">
        <v>0.02</v>
      </c>
      <c r="X480" s="52">
        <v>0</v>
      </c>
      <c r="Y480" s="52">
        <v>0.63481100000000001</v>
      </c>
      <c r="Z480" s="52">
        <v>0</v>
      </c>
      <c r="AA480" s="52"/>
      <c r="AB480" s="79">
        <v>480</v>
      </c>
      <c r="AC4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0" s="85"/>
      <c r="AE480" s="51"/>
      <c r="AF480" s="51"/>
      <c r="AG480" s="51"/>
      <c r="AH480" s="51"/>
      <c r="AI480" s="51"/>
      <c r="AJ480" s="51"/>
      <c r="AK480" s="51"/>
      <c r="AL480" s="51"/>
      <c r="AM480" s="51"/>
      <c r="AN480" s="51"/>
      <c r="AO480" s="2"/>
      <c r="AP480" s="3"/>
      <c r="AQ480" s="3"/>
      <c r="AR480" s="3"/>
      <c r="AS480" s="3"/>
    </row>
    <row r="481" spans="1:45" ht="29" customHeight="1" x14ac:dyDescent="0.35">
      <c r="A481" s="14" t="s">
        <v>934</v>
      </c>
      <c r="C481" s="15" t="s">
        <v>3360</v>
      </c>
      <c r="D481" s="15"/>
      <c r="E481" s="80">
        <v>1.7277835682865952</v>
      </c>
      <c r="F481" s="78"/>
      <c r="G481" s="15"/>
      <c r="H481" s="15"/>
      <c r="I481" s="16"/>
      <c r="J481" s="66"/>
      <c r="K481" s="66"/>
      <c r="L481" s="16"/>
      <c r="M481" s="81"/>
      <c r="N481" s="82">
        <v>5227.583984375</v>
      </c>
      <c r="O481" s="82">
        <v>3145.871826171875</v>
      </c>
      <c r="P481" s="77"/>
      <c r="Q481" s="83"/>
      <c r="R481" s="83"/>
      <c r="S481" s="51">
        <v>2</v>
      </c>
      <c r="T481" s="84"/>
      <c r="U481" s="84"/>
      <c r="V481" s="52">
        <v>0.631579</v>
      </c>
      <c r="W481" s="52">
        <v>0.02</v>
      </c>
      <c r="X481" s="52">
        <v>0</v>
      </c>
      <c r="Y481" s="52">
        <v>0.63481100000000001</v>
      </c>
      <c r="Z481" s="52">
        <v>0</v>
      </c>
      <c r="AA481" s="52"/>
      <c r="AB481" s="79">
        <v>481</v>
      </c>
      <c r="AC4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1" s="85"/>
      <c r="AE481" s="51"/>
      <c r="AF481" s="51"/>
      <c r="AG481" s="51"/>
      <c r="AH481" s="51"/>
      <c r="AI481" s="51"/>
      <c r="AJ481" s="51"/>
      <c r="AK481" s="51"/>
      <c r="AL481" s="51"/>
      <c r="AM481" s="51"/>
      <c r="AN481" s="51"/>
      <c r="AO481" s="2"/>
      <c r="AP481" s="3"/>
      <c r="AQ481" s="3"/>
      <c r="AR481" s="3"/>
      <c r="AS481" s="3"/>
    </row>
    <row r="482" spans="1:45" ht="29" customHeight="1" x14ac:dyDescent="0.35">
      <c r="A482" s="14" t="s">
        <v>935</v>
      </c>
      <c r="C482" s="15" t="s">
        <v>3360</v>
      </c>
      <c r="D482" s="15"/>
      <c r="E482" s="80">
        <v>1.7277835682865952</v>
      </c>
      <c r="F482" s="78"/>
      <c r="G482" s="15"/>
      <c r="H482" s="15"/>
      <c r="I482" s="16"/>
      <c r="J482" s="66"/>
      <c r="K482" s="66"/>
      <c r="L482" s="16"/>
      <c r="M482" s="81"/>
      <c r="N482" s="82">
        <v>5153.29150390625</v>
      </c>
      <c r="O482" s="82">
        <v>3217.98095703125</v>
      </c>
      <c r="P482" s="77"/>
      <c r="Q482" s="83"/>
      <c r="R482" s="83"/>
      <c r="S482" s="51">
        <v>2</v>
      </c>
      <c r="T482" s="84"/>
      <c r="U482" s="84"/>
      <c r="V482" s="52">
        <v>0.631579</v>
      </c>
      <c r="W482" s="52">
        <v>0.02</v>
      </c>
      <c r="X482" s="52">
        <v>0</v>
      </c>
      <c r="Y482" s="52">
        <v>0.63481100000000001</v>
      </c>
      <c r="Z482" s="52">
        <v>0</v>
      </c>
      <c r="AA482" s="52"/>
      <c r="AB482" s="79">
        <v>482</v>
      </c>
      <c r="AC4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2" s="85"/>
      <c r="AE482" s="51"/>
      <c r="AF482" s="51"/>
      <c r="AG482" s="51"/>
      <c r="AH482" s="51"/>
      <c r="AI482" s="51"/>
      <c r="AJ482" s="51"/>
      <c r="AK482" s="51"/>
      <c r="AL482" s="51"/>
      <c r="AM482" s="51"/>
      <c r="AN482" s="51"/>
      <c r="AO482" s="2"/>
      <c r="AP482" s="3"/>
      <c r="AQ482" s="3"/>
      <c r="AR482" s="3"/>
      <c r="AS482" s="3"/>
    </row>
    <row r="483" spans="1:45" ht="29" customHeight="1" x14ac:dyDescent="0.35">
      <c r="A483" s="14" t="s">
        <v>936</v>
      </c>
      <c r="C483" s="15" t="s">
        <v>3360</v>
      </c>
      <c r="D483" s="15"/>
      <c r="E483" s="80">
        <v>1.7277835682865952</v>
      </c>
      <c r="F483" s="78"/>
      <c r="G483" s="15"/>
      <c r="H483" s="15"/>
      <c r="I483" s="16"/>
      <c r="J483" s="66"/>
      <c r="K483" s="66"/>
      <c r="L483" s="16"/>
      <c r="M483" s="81"/>
      <c r="N483" s="82">
        <v>5069.41455078125</v>
      </c>
      <c r="O483" s="82">
        <v>3270.479736328125</v>
      </c>
      <c r="P483" s="77"/>
      <c r="Q483" s="83"/>
      <c r="R483" s="83"/>
      <c r="S483" s="51">
        <v>2</v>
      </c>
      <c r="T483" s="84"/>
      <c r="U483" s="84"/>
      <c r="V483" s="52">
        <v>0.631579</v>
      </c>
      <c r="W483" s="52">
        <v>0.02</v>
      </c>
      <c r="X483" s="52">
        <v>0</v>
      </c>
      <c r="Y483" s="52">
        <v>0.63481100000000001</v>
      </c>
      <c r="Z483" s="52">
        <v>0</v>
      </c>
      <c r="AA483" s="52"/>
      <c r="AB483" s="79">
        <v>483</v>
      </c>
      <c r="AC4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3" s="85"/>
      <c r="AE483" s="51"/>
      <c r="AF483" s="51"/>
      <c r="AG483" s="51"/>
      <c r="AH483" s="51"/>
      <c r="AI483" s="51"/>
      <c r="AJ483" s="51"/>
      <c r="AK483" s="51"/>
      <c r="AL483" s="51"/>
      <c r="AM483" s="51"/>
      <c r="AN483" s="51"/>
      <c r="AO483" s="2"/>
      <c r="AP483" s="3"/>
      <c r="AQ483" s="3"/>
      <c r="AR483" s="3"/>
      <c r="AS483" s="3"/>
    </row>
    <row r="484" spans="1:45" ht="29" customHeight="1" x14ac:dyDescent="0.35">
      <c r="A484" s="14" t="s">
        <v>937</v>
      </c>
      <c r="C484" s="15" t="s">
        <v>3360</v>
      </c>
      <c r="D484" s="15"/>
      <c r="E484" s="80">
        <v>1.7277835682865952</v>
      </c>
      <c r="F484" s="78"/>
      <c r="G484" s="15"/>
      <c r="H484" s="15"/>
      <c r="I484" s="16"/>
      <c r="J484" s="66"/>
      <c r="K484" s="66"/>
      <c r="L484" s="16"/>
      <c r="M484" s="81"/>
      <c r="N484" s="82">
        <v>5272.54248046875</v>
      </c>
      <c r="O484" s="82">
        <v>2984.6884765625</v>
      </c>
      <c r="P484" s="77"/>
      <c r="Q484" s="83"/>
      <c r="R484" s="83"/>
      <c r="S484" s="51">
        <v>2</v>
      </c>
      <c r="T484" s="84"/>
      <c r="U484" s="84"/>
      <c r="V484" s="52">
        <v>0.631579</v>
      </c>
      <c r="W484" s="52">
        <v>0.02</v>
      </c>
      <c r="X484" s="52">
        <v>0</v>
      </c>
      <c r="Y484" s="52">
        <v>0.63481100000000001</v>
      </c>
      <c r="Z484" s="52">
        <v>0</v>
      </c>
      <c r="AA484" s="52"/>
      <c r="AB484" s="79">
        <v>484</v>
      </c>
      <c r="AC4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4" s="85"/>
      <c r="AE484" s="51"/>
      <c r="AF484" s="51"/>
      <c r="AG484" s="51"/>
      <c r="AH484" s="51"/>
      <c r="AI484" s="51"/>
      <c r="AJ484" s="51"/>
      <c r="AK484" s="51"/>
      <c r="AL484" s="51"/>
      <c r="AM484" s="51"/>
      <c r="AN484" s="51"/>
      <c r="AO484" s="2"/>
      <c r="AP484" s="3"/>
      <c r="AQ484" s="3"/>
      <c r="AR484" s="3"/>
      <c r="AS484" s="3"/>
    </row>
    <row r="485" spans="1:45" ht="29" customHeight="1" x14ac:dyDescent="0.35">
      <c r="A485" s="14" t="s">
        <v>938</v>
      </c>
      <c r="C485" s="15" t="s">
        <v>3360</v>
      </c>
      <c r="D485" s="15"/>
      <c r="E485" s="80">
        <v>1.7277835682865952</v>
      </c>
      <c r="F485" s="78"/>
      <c r="G485" s="15"/>
      <c r="H485" s="15"/>
      <c r="I485" s="16"/>
      <c r="J485" s="66"/>
      <c r="K485" s="66"/>
      <c r="L485" s="16"/>
      <c r="M485" s="81"/>
      <c r="N485" s="82">
        <v>4910.5595703125</v>
      </c>
      <c r="O485" s="82">
        <v>3276.4052734375</v>
      </c>
      <c r="P485" s="77"/>
      <c r="Q485" s="83"/>
      <c r="R485" s="83"/>
      <c r="S485" s="51">
        <v>2</v>
      </c>
      <c r="T485" s="84"/>
      <c r="U485" s="84"/>
      <c r="V485" s="52">
        <v>0.631579</v>
      </c>
      <c r="W485" s="52">
        <v>0.02</v>
      </c>
      <c r="X485" s="52">
        <v>0</v>
      </c>
      <c r="Y485" s="52">
        <v>0.63481100000000001</v>
      </c>
      <c r="Z485" s="52">
        <v>0</v>
      </c>
      <c r="AA485" s="52"/>
      <c r="AB485" s="79">
        <v>485</v>
      </c>
      <c r="AC4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5" s="85"/>
      <c r="AE485" s="51"/>
      <c r="AF485" s="51"/>
      <c r="AG485" s="51"/>
      <c r="AH485" s="51"/>
      <c r="AI485" s="51"/>
      <c r="AJ485" s="51"/>
      <c r="AK485" s="51"/>
      <c r="AL485" s="51"/>
      <c r="AM485" s="51"/>
      <c r="AN485" s="51"/>
      <c r="AO485" s="2"/>
      <c r="AP485" s="3"/>
      <c r="AQ485" s="3"/>
      <c r="AR485" s="3"/>
      <c r="AS485" s="3"/>
    </row>
    <row r="486" spans="1:45" ht="29" customHeight="1" x14ac:dyDescent="0.35">
      <c r="A486" s="14" t="s">
        <v>939</v>
      </c>
      <c r="C486" s="15" t="s">
        <v>3360</v>
      </c>
      <c r="D486" s="15"/>
      <c r="E486" s="80">
        <v>1.7277835682865952</v>
      </c>
      <c r="F486" s="78"/>
      <c r="G486" s="15"/>
      <c r="H486" s="15"/>
      <c r="I486" s="16"/>
      <c r="J486" s="66"/>
      <c r="K486" s="66"/>
      <c r="L486" s="16"/>
      <c r="M486" s="81"/>
      <c r="N486" s="82">
        <v>4842.0849609375</v>
      </c>
      <c r="O486" s="82">
        <v>3173.9345703125</v>
      </c>
      <c r="P486" s="77"/>
      <c r="Q486" s="83"/>
      <c r="R486" s="83"/>
      <c r="S486" s="51">
        <v>2</v>
      </c>
      <c r="T486" s="84"/>
      <c r="U486" s="84"/>
      <c r="V486" s="52">
        <v>0.631579</v>
      </c>
      <c r="W486" s="52">
        <v>0.02</v>
      </c>
      <c r="X486" s="52">
        <v>0</v>
      </c>
      <c r="Y486" s="52">
        <v>0.63481100000000001</v>
      </c>
      <c r="Z486" s="52">
        <v>0</v>
      </c>
      <c r="AA486" s="52"/>
      <c r="AB486" s="79">
        <v>486</v>
      </c>
      <c r="AC4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6" s="85"/>
      <c r="AE486" s="51"/>
      <c r="AF486" s="51"/>
      <c r="AG486" s="51"/>
      <c r="AH486" s="51"/>
      <c r="AI486" s="51"/>
      <c r="AJ486" s="51"/>
      <c r="AK486" s="51"/>
      <c r="AL486" s="51"/>
      <c r="AM486" s="51"/>
      <c r="AN486" s="51"/>
      <c r="AO486" s="2"/>
      <c r="AP486" s="3"/>
      <c r="AQ486" s="3"/>
      <c r="AR486" s="3"/>
      <c r="AS486" s="3"/>
    </row>
    <row r="487" spans="1:45" ht="29" customHeight="1" x14ac:dyDescent="0.35">
      <c r="A487" s="14" t="s">
        <v>940</v>
      </c>
      <c r="C487" s="15" t="s">
        <v>3360</v>
      </c>
      <c r="D487" s="15"/>
      <c r="E487" s="80">
        <v>1.7277835682865952</v>
      </c>
      <c r="F487" s="78"/>
      <c r="G487" s="15"/>
      <c r="H487" s="15"/>
      <c r="I487" s="16"/>
      <c r="J487" s="66"/>
      <c r="K487" s="66"/>
      <c r="L487" s="16"/>
      <c r="M487" s="81"/>
      <c r="N487" s="82">
        <v>4934.482421875</v>
      </c>
      <c r="O487" s="82">
        <v>3089.018310546875</v>
      </c>
      <c r="P487" s="77"/>
      <c r="Q487" s="83"/>
      <c r="R487" s="83"/>
      <c r="S487" s="51">
        <v>2</v>
      </c>
      <c r="T487" s="84"/>
      <c r="U487" s="84"/>
      <c r="V487" s="52">
        <v>0.631579</v>
      </c>
      <c r="W487" s="52">
        <v>0.02</v>
      </c>
      <c r="X487" s="52">
        <v>0</v>
      </c>
      <c r="Y487" s="52">
        <v>0.63481100000000001</v>
      </c>
      <c r="Z487" s="52">
        <v>0</v>
      </c>
      <c r="AA487" s="52"/>
      <c r="AB487" s="79">
        <v>487</v>
      </c>
      <c r="AC4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7" s="85"/>
      <c r="AE487" s="51"/>
      <c r="AF487" s="51"/>
      <c r="AG487" s="51"/>
      <c r="AH487" s="51"/>
      <c r="AI487" s="51"/>
      <c r="AJ487" s="51"/>
      <c r="AK487" s="51"/>
      <c r="AL487" s="51"/>
      <c r="AM487" s="51"/>
      <c r="AN487" s="51"/>
      <c r="AO487" s="2"/>
      <c r="AP487" s="3"/>
      <c r="AQ487" s="3"/>
      <c r="AR487" s="3"/>
      <c r="AS487" s="3"/>
    </row>
    <row r="488" spans="1:45" ht="29" customHeight="1" x14ac:dyDescent="0.35">
      <c r="A488" s="14" t="s">
        <v>941</v>
      </c>
      <c r="C488" s="15" t="s">
        <v>3360</v>
      </c>
      <c r="D488" s="15"/>
      <c r="E488" s="80">
        <v>1.7277835682865952</v>
      </c>
      <c r="F488" s="78"/>
      <c r="G488" s="15"/>
      <c r="H488" s="15"/>
      <c r="I488" s="16"/>
      <c r="J488" s="66"/>
      <c r="K488" s="66"/>
      <c r="L488" s="16"/>
      <c r="M488" s="81"/>
      <c r="N488" s="82">
        <v>5144.52978515625</v>
      </c>
      <c r="O488" s="82">
        <v>2808.34521484375</v>
      </c>
      <c r="P488" s="77"/>
      <c r="Q488" s="83"/>
      <c r="R488" s="83"/>
      <c r="S488" s="51">
        <v>2</v>
      </c>
      <c r="T488" s="84"/>
      <c r="U488" s="84"/>
      <c r="V488" s="52">
        <v>0.631579</v>
      </c>
      <c r="W488" s="52">
        <v>0.02</v>
      </c>
      <c r="X488" s="52">
        <v>0</v>
      </c>
      <c r="Y488" s="52">
        <v>0.63481100000000001</v>
      </c>
      <c r="Z488" s="52">
        <v>0</v>
      </c>
      <c r="AA488" s="52"/>
      <c r="AB488" s="79">
        <v>488</v>
      </c>
      <c r="AC4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8" s="85"/>
      <c r="AE488" s="51"/>
      <c r="AF488" s="51"/>
      <c r="AG488" s="51"/>
      <c r="AH488" s="51"/>
      <c r="AI488" s="51"/>
      <c r="AJ488" s="51"/>
      <c r="AK488" s="51"/>
      <c r="AL488" s="51"/>
      <c r="AM488" s="51"/>
      <c r="AN488" s="51"/>
      <c r="AO488" s="2"/>
      <c r="AP488" s="3"/>
      <c r="AQ488" s="3"/>
      <c r="AR488" s="3"/>
      <c r="AS488" s="3"/>
    </row>
    <row r="489" spans="1:45" ht="29" customHeight="1" x14ac:dyDescent="0.35">
      <c r="A489" s="14" t="s">
        <v>234</v>
      </c>
      <c r="C489" s="15" t="s">
        <v>3359</v>
      </c>
      <c r="D489" s="15"/>
      <c r="E489" s="80">
        <v>2.2552690263663413</v>
      </c>
      <c r="F489" s="78"/>
      <c r="G489" s="15"/>
      <c r="H489" s="15"/>
      <c r="I489" s="16"/>
      <c r="J489" s="66"/>
      <c r="K489" s="66"/>
      <c r="L489" s="16"/>
      <c r="M489" s="81"/>
      <c r="N489" s="82">
        <v>8911.6005859375</v>
      </c>
      <c r="O489" s="82">
        <v>5920.47509765625</v>
      </c>
      <c r="P489" s="77"/>
      <c r="Q489" s="83"/>
      <c r="R489" s="83"/>
      <c r="S489" s="51">
        <v>2</v>
      </c>
      <c r="T489" s="84"/>
      <c r="U489" s="84"/>
      <c r="V489" s="52">
        <v>1</v>
      </c>
      <c r="W489" s="52">
        <v>0.5</v>
      </c>
      <c r="X489" s="52">
        <v>0</v>
      </c>
      <c r="Y489" s="52">
        <v>1.4594590000000001</v>
      </c>
      <c r="Z489" s="52">
        <v>0</v>
      </c>
      <c r="AA489" s="52"/>
      <c r="AB489" s="79">
        <v>489</v>
      </c>
      <c r="AC4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89" s="85"/>
      <c r="AE489" s="51"/>
      <c r="AF489" s="51"/>
      <c r="AG489" s="51"/>
      <c r="AH489" s="51"/>
      <c r="AI489" s="51"/>
      <c r="AJ489" s="51"/>
      <c r="AK489" s="104" t="s">
        <v>3341</v>
      </c>
      <c r="AL489" s="104" t="s">
        <v>3341</v>
      </c>
      <c r="AM489" s="104" t="s">
        <v>3341</v>
      </c>
      <c r="AN489" s="104" t="s">
        <v>3341</v>
      </c>
      <c r="AO489" s="2"/>
      <c r="AP489" s="3"/>
      <c r="AQ489" s="3"/>
      <c r="AR489" s="3"/>
      <c r="AS489" s="3"/>
    </row>
    <row r="490" spans="1:45" ht="29" customHeight="1" x14ac:dyDescent="0.35">
      <c r="A490" s="14" t="s">
        <v>267</v>
      </c>
      <c r="C490" s="15" t="s">
        <v>3359</v>
      </c>
      <c r="D490" s="15"/>
      <c r="E490" s="80">
        <v>2.2552690263663413</v>
      </c>
      <c r="F490" s="78"/>
      <c r="G490" s="15"/>
      <c r="H490" s="15"/>
      <c r="I490" s="16"/>
      <c r="J490" s="66"/>
      <c r="K490" s="66"/>
      <c r="L490" s="16"/>
      <c r="M490" s="81"/>
      <c r="N490" s="82">
        <v>8624.373046875</v>
      </c>
      <c r="O490" s="82">
        <v>6025.4560546875</v>
      </c>
      <c r="P490" s="77"/>
      <c r="Q490" s="83"/>
      <c r="R490" s="83"/>
      <c r="S490" s="51">
        <v>2</v>
      </c>
      <c r="T490" s="84"/>
      <c r="U490" s="84"/>
      <c r="V490" s="52">
        <v>1</v>
      </c>
      <c r="W490" s="52">
        <v>0.5</v>
      </c>
      <c r="X490" s="52">
        <v>0</v>
      </c>
      <c r="Y490" s="52">
        <v>1.4594590000000001</v>
      </c>
      <c r="Z490" s="52">
        <v>0</v>
      </c>
      <c r="AA490" s="52"/>
      <c r="AB490" s="79">
        <v>490</v>
      </c>
      <c r="AC4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0" s="85"/>
      <c r="AE490" s="51"/>
      <c r="AF490" s="51"/>
      <c r="AG490" s="51"/>
      <c r="AH490" s="51"/>
      <c r="AI490" s="51"/>
      <c r="AJ490" s="51"/>
      <c r="AK490" s="51"/>
      <c r="AL490" s="51"/>
      <c r="AM490" s="51"/>
      <c r="AN490" s="51"/>
      <c r="AO490" s="2"/>
      <c r="AP490" s="3"/>
      <c r="AQ490" s="3"/>
      <c r="AR490" s="3"/>
      <c r="AS490" s="3"/>
    </row>
    <row r="491" spans="1:45" ht="29" customHeight="1" x14ac:dyDescent="0.35">
      <c r="A491" s="14" t="s">
        <v>295</v>
      </c>
      <c r="C491" s="15" t="s">
        <v>3359</v>
      </c>
      <c r="D491" s="15"/>
      <c r="E491" s="80">
        <v>2.2552690263663413</v>
      </c>
      <c r="F491" s="78"/>
      <c r="G491" s="15"/>
      <c r="H491" s="15"/>
      <c r="I491" s="16"/>
      <c r="J491" s="66"/>
      <c r="K491" s="66"/>
      <c r="L491" s="16"/>
      <c r="M491" s="81"/>
      <c r="N491" s="82">
        <v>9368.236328125</v>
      </c>
      <c r="O491" s="82">
        <v>5920.47509765625</v>
      </c>
      <c r="P491" s="77"/>
      <c r="Q491" s="83"/>
      <c r="R491" s="83"/>
      <c r="S491" s="51">
        <v>2</v>
      </c>
      <c r="T491" s="84"/>
      <c r="U491" s="84"/>
      <c r="V491" s="52">
        <v>1</v>
      </c>
      <c r="W491" s="52">
        <v>0.5</v>
      </c>
      <c r="X491" s="52">
        <v>0</v>
      </c>
      <c r="Y491" s="52">
        <v>1.4594590000000001</v>
      </c>
      <c r="Z491" s="52">
        <v>0</v>
      </c>
      <c r="AA491" s="52"/>
      <c r="AB491" s="79">
        <v>491</v>
      </c>
      <c r="AC4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1" s="85"/>
      <c r="AE491" s="51"/>
      <c r="AF491" s="51"/>
      <c r="AG491" s="51"/>
      <c r="AH491" s="51"/>
      <c r="AI491" s="51"/>
      <c r="AJ491" s="51"/>
      <c r="AK491" s="104" t="s">
        <v>3341</v>
      </c>
      <c r="AL491" s="104" t="s">
        <v>3341</v>
      </c>
      <c r="AM491" s="104" t="s">
        <v>3341</v>
      </c>
      <c r="AN491" s="104" t="s">
        <v>3341</v>
      </c>
      <c r="AO491" s="2"/>
      <c r="AP491" s="3"/>
      <c r="AQ491" s="3"/>
      <c r="AR491" s="3"/>
      <c r="AS491" s="3"/>
    </row>
    <row r="492" spans="1:45" ht="29" customHeight="1" x14ac:dyDescent="0.35">
      <c r="A492" s="14" t="s">
        <v>412</v>
      </c>
      <c r="C492" s="15" t="s">
        <v>3359</v>
      </c>
      <c r="D492" s="15"/>
      <c r="E492" s="80">
        <v>2.2552690263663413</v>
      </c>
      <c r="F492" s="78"/>
      <c r="G492" s="15"/>
      <c r="H492" s="15"/>
      <c r="I492" s="16"/>
      <c r="J492" s="66"/>
      <c r="K492" s="66"/>
      <c r="L492" s="16"/>
      <c r="M492" s="81"/>
      <c r="N492" s="82">
        <v>9142.2705078125</v>
      </c>
      <c r="O492" s="82">
        <v>5920.47509765625</v>
      </c>
      <c r="P492" s="77"/>
      <c r="Q492" s="83"/>
      <c r="R492" s="83"/>
      <c r="S492" s="51">
        <v>2</v>
      </c>
      <c r="T492" s="84"/>
      <c r="U492" s="84"/>
      <c r="V492" s="52">
        <v>1</v>
      </c>
      <c r="W492" s="52">
        <v>0.5</v>
      </c>
      <c r="X492" s="52">
        <v>0</v>
      </c>
      <c r="Y492" s="52">
        <v>1.4594590000000001</v>
      </c>
      <c r="Z492" s="52">
        <v>0</v>
      </c>
      <c r="AA492" s="52"/>
      <c r="AB492" s="79">
        <v>492</v>
      </c>
      <c r="AC4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2" s="85"/>
      <c r="AE492" s="51"/>
      <c r="AF492" s="51"/>
      <c r="AG492" s="51"/>
      <c r="AH492" s="51"/>
      <c r="AI492" s="51"/>
      <c r="AJ492" s="51"/>
      <c r="AK492" s="104" t="s">
        <v>3341</v>
      </c>
      <c r="AL492" s="104" t="s">
        <v>3341</v>
      </c>
      <c r="AM492" s="104" t="s">
        <v>3341</v>
      </c>
      <c r="AN492" s="104" t="s">
        <v>3341</v>
      </c>
      <c r="AO492" s="2"/>
      <c r="AP492" s="3"/>
      <c r="AQ492" s="3"/>
      <c r="AR492" s="3"/>
      <c r="AS492" s="3"/>
    </row>
    <row r="493" spans="1:45" ht="29" customHeight="1" x14ac:dyDescent="0.35">
      <c r="A493" s="14" t="s">
        <v>422</v>
      </c>
      <c r="C493" s="15" t="s">
        <v>3359</v>
      </c>
      <c r="D493" s="15"/>
      <c r="E493" s="80">
        <v>2.2552690263663413</v>
      </c>
      <c r="F493" s="78"/>
      <c r="G493" s="15"/>
      <c r="H493" s="15"/>
      <c r="I493" s="16"/>
      <c r="J493" s="66"/>
      <c r="K493" s="66"/>
      <c r="L493" s="16"/>
      <c r="M493" s="81"/>
      <c r="N493" s="82">
        <v>8398.4072265625</v>
      </c>
      <c r="O493" s="82">
        <v>5813.7509765625</v>
      </c>
      <c r="P493" s="77"/>
      <c r="Q493" s="83"/>
      <c r="R493" s="83"/>
      <c r="S493" s="51">
        <v>2</v>
      </c>
      <c r="T493" s="84"/>
      <c r="U493" s="84"/>
      <c r="V493" s="52">
        <v>1</v>
      </c>
      <c r="W493" s="52">
        <v>0.5</v>
      </c>
      <c r="X493" s="52">
        <v>0</v>
      </c>
      <c r="Y493" s="52">
        <v>1.4594590000000001</v>
      </c>
      <c r="Z493" s="52">
        <v>0</v>
      </c>
      <c r="AA493" s="52"/>
      <c r="AB493" s="79">
        <v>493</v>
      </c>
      <c r="AC4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3" s="85"/>
      <c r="AE493" s="51"/>
      <c r="AF493" s="51"/>
      <c r="AG493" s="51"/>
      <c r="AH493" s="51"/>
      <c r="AI493" s="51"/>
      <c r="AJ493" s="51"/>
      <c r="AK493" s="104" t="s">
        <v>3341</v>
      </c>
      <c r="AL493" s="104" t="s">
        <v>3341</v>
      </c>
      <c r="AM493" s="104" t="s">
        <v>3341</v>
      </c>
      <c r="AN493" s="104" t="s">
        <v>3341</v>
      </c>
      <c r="AO493" s="2"/>
      <c r="AP493" s="3"/>
      <c r="AQ493" s="3"/>
      <c r="AR493" s="3"/>
      <c r="AS493" s="3"/>
    </row>
    <row r="494" spans="1:45" ht="29" customHeight="1" x14ac:dyDescent="0.35">
      <c r="A494" s="14" t="s">
        <v>437</v>
      </c>
      <c r="C494" s="15" t="s">
        <v>3359</v>
      </c>
      <c r="D494" s="15"/>
      <c r="E494" s="80">
        <v>2.2552690263663413</v>
      </c>
      <c r="F494" s="78"/>
      <c r="G494" s="15"/>
      <c r="H494" s="15"/>
      <c r="I494" s="16"/>
      <c r="J494" s="66"/>
      <c r="K494" s="66"/>
      <c r="L494" s="16"/>
      <c r="M494" s="81"/>
      <c r="N494" s="82">
        <v>7767.55859375</v>
      </c>
      <c r="O494" s="82">
        <v>5921.75146484375</v>
      </c>
      <c r="P494" s="77"/>
      <c r="Q494" s="83"/>
      <c r="R494" s="83"/>
      <c r="S494" s="51">
        <v>2</v>
      </c>
      <c r="T494" s="84"/>
      <c r="U494" s="84"/>
      <c r="V494" s="52">
        <v>1</v>
      </c>
      <c r="W494" s="52">
        <v>0.5</v>
      </c>
      <c r="X494" s="52">
        <v>0</v>
      </c>
      <c r="Y494" s="52">
        <v>1.4594590000000001</v>
      </c>
      <c r="Z494" s="52">
        <v>0</v>
      </c>
      <c r="AA494" s="52"/>
      <c r="AB494" s="79">
        <v>494</v>
      </c>
      <c r="AC4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4" s="85"/>
      <c r="AE494" s="51"/>
      <c r="AF494" s="51"/>
      <c r="AG494" s="51"/>
      <c r="AH494" s="51"/>
      <c r="AI494" s="51"/>
      <c r="AJ494" s="51"/>
      <c r="AK494" s="104" t="s">
        <v>3341</v>
      </c>
      <c r="AL494" s="104" t="s">
        <v>3341</v>
      </c>
      <c r="AM494" s="104" t="s">
        <v>3341</v>
      </c>
      <c r="AN494" s="104" t="s">
        <v>3341</v>
      </c>
      <c r="AO494" s="2"/>
      <c r="AP494" s="3"/>
      <c r="AQ494" s="3"/>
      <c r="AR494" s="3"/>
      <c r="AS494" s="3"/>
    </row>
    <row r="495" spans="1:45" ht="29" customHeight="1" x14ac:dyDescent="0.35">
      <c r="A495" s="14" t="s">
        <v>483</v>
      </c>
      <c r="C495" s="15" t="s">
        <v>3359</v>
      </c>
      <c r="D495" s="15"/>
      <c r="E495" s="80">
        <v>2.2552690263663413</v>
      </c>
      <c r="F495" s="78"/>
      <c r="G495" s="15"/>
      <c r="H495" s="15"/>
      <c r="I495" s="16"/>
      <c r="J495" s="66"/>
      <c r="K495" s="66"/>
      <c r="L495" s="16"/>
      <c r="M495" s="81"/>
      <c r="N495" s="82">
        <v>7536.88232421875</v>
      </c>
      <c r="O495" s="82">
        <v>5921.75146484375</v>
      </c>
      <c r="P495" s="77"/>
      <c r="Q495" s="83"/>
      <c r="R495" s="83"/>
      <c r="S495" s="51">
        <v>2</v>
      </c>
      <c r="T495" s="84"/>
      <c r="U495" s="84"/>
      <c r="V495" s="52">
        <v>1</v>
      </c>
      <c r="W495" s="52">
        <v>0.5</v>
      </c>
      <c r="X495" s="52">
        <v>0</v>
      </c>
      <c r="Y495" s="52">
        <v>1.4594590000000001</v>
      </c>
      <c r="Z495" s="52">
        <v>0</v>
      </c>
      <c r="AA495" s="52"/>
      <c r="AB495" s="79">
        <v>495</v>
      </c>
      <c r="AC4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5" s="85"/>
      <c r="AE495" s="51"/>
      <c r="AF495" s="51"/>
      <c r="AG495" s="51"/>
      <c r="AH495" s="51"/>
      <c r="AI495" s="51"/>
      <c r="AJ495" s="51"/>
      <c r="AK495" s="104" t="s">
        <v>3341</v>
      </c>
      <c r="AL495" s="104" t="s">
        <v>3341</v>
      </c>
      <c r="AM495" s="104" t="s">
        <v>3341</v>
      </c>
      <c r="AN495" s="104" t="s">
        <v>3341</v>
      </c>
      <c r="AO495" s="2"/>
      <c r="AP495" s="3"/>
      <c r="AQ495" s="3"/>
      <c r="AR495" s="3"/>
      <c r="AS495" s="3"/>
    </row>
    <row r="496" spans="1:45" ht="29" customHeight="1" x14ac:dyDescent="0.35">
      <c r="A496" s="14" t="s">
        <v>491</v>
      </c>
      <c r="C496" s="15" t="s">
        <v>3359</v>
      </c>
      <c r="D496" s="15"/>
      <c r="E496" s="80">
        <v>2.2552690263663413</v>
      </c>
      <c r="F496" s="78"/>
      <c r="G496" s="15"/>
      <c r="H496" s="15"/>
      <c r="I496" s="16"/>
      <c r="J496" s="66"/>
      <c r="K496" s="66"/>
      <c r="L496" s="16"/>
      <c r="M496" s="81"/>
      <c r="N496" s="82">
        <v>8285.423828125</v>
      </c>
      <c r="O496" s="82">
        <v>6025.4560546875</v>
      </c>
      <c r="P496" s="77"/>
      <c r="Q496" s="83"/>
      <c r="R496" s="83"/>
      <c r="S496" s="51">
        <v>2</v>
      </c>
      <c r="T496" s="84"/>
      <c r="U496" s="84"/>
      <c r="V496" s="52">
        <v>1</v>
      </c>
      <c r="W496" s="52">
        <v>0.5</v>
      </c>
      <c r="X496" s="52">
        <v>0</v>
      </c>
      <c r="Y496" s="52">
        <v>1.4594590000000001</v>
      </c>
      <c r="Z496" s="52">
        <v>0</v>
      </c>
      <c r="AA496" s="52"/>
      <c r="AB496" s="79">
        <v>496</v>
      </c>
      <c r="AC4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6" s="85"/>
      <c r="AE496" s="51"/>
      <c r="AF496" s="51"/>
      <c r="AG496" s="51"/>
      <c r="AH496" s="51"/>
      <c r="AI496" s="51"/>
      <c r="AJ496" s="51"/>
      <c r="AK496" s="104" t="s">
        <v>3341</v>
      </c>
      <c r="AL496" s="104" t="s">
        <v>3341</v>
      </c>
      <c r="AM496" s="104" t="s">
        <v>3341</v>
      </c>
      <c r="AN496" s="104" t="s">
        <v>3341</v>
      </c>
      <c r="AO496" s="2"/>
      <c r="AP496" s="3"/>
      <c r="AQ496" s="3"/>
      <c r="AR496" s="3"/>
      <c r="AS496" s="3"/>
    </row>
    <row r="497" spans="1:45" ht="29" customHeight="1" x14ac:dyDescent="0.35">
      <c r="A497" s="14" t="s">
        <v>652</v>
      </c>
      <c r="C497" s="15" t="s">
        <v>3359</v>
      </c>
      <c r="D497" s="15"/>
      <c r="E497" s="80">
        <v>2.2552690263663413</v>
      </c>
      <c r="F497" s="78"/>
      <c r="G497" s="15"/>
      <c r="H497" s="15"/>
      <c r="I497" s="16"/>
      <c r="J497" s="66"/>
      <c r="K497" s="66"/>
      <c r="L497" s="16"/>
      <c r="M497" s="81"/>
      <c r="N497" s="82">
        <v>7937.05908203125</v>
      </c>
      <c r="O497" s="82">
        <v>5813.7509765625</v>
      </c>
      <c r="P497" s="77"/>
      <c r="Q497" s="83"/>
      <c r="R497" s="83"/>
      <c r="S497" s="51">
        <v>2</v>
      </c>
      <c r="T497" s="84"/>
      <c r="U497" s="84"/>
      <c r="V497" s="52">
        <v>1</v>
      </c>
      <c r="W497" s="52">
        <v>0.5</v>
      </c>
      <c r="X497" s="52">
        <v>0</v>
      </c>
      <c r="Y497" s="52">
        <v>1.4594590000000001</v>
      </c>
      <c r="Z497" s="52">
        <v>0</v>
      </c>
      <c r="AA497" s="52"/>
      <c r="AB497" s="79">
        <v>497</v>
      </c>
      <c r="AC4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7" s="85"/>
      <c r="AE497" s="51"/>
      <c r="AF497" s="51"/>
      <c r="AG497" s="51"/>
      <c r="AH497" s="51"/>
      <c r="AI497" s="51"/>
      <c r="AJ497" s="51"/>
      <c r="AK497" s="51"/>
      <c r="AL497" s="51"/>
      <c r="AM497" s="51"/>
      <c r="AN497" s="51"/>
      <c r="AO497" s="2"/>
      <c r="AP497" s="3"/>
      <c r="AQ497" s="3"/>
      <c r="AR497" s="3"/>
      <c r="AS497" s="3"/>
    </row>
    <row r="498" spans="1:45" ht="29" customHeight="1" x14ac:dyDescent="0.35">
      <c r="A498" s="14" t="s">
        <v>741</v>
      </c>
      <c r="C498" s="15" t="s">
        <v>3359</v>
      </c>
      <c r="D498" s="15"/>
      <c r="E498" s="80">
        <v>2.2552690263663413</v>
      </c>
      <c r="F498" s="78"/>
      <c r="G498" s="15"/>
      <c r="H498" s="15"/>
      <c r="I498" s="16"/>
      <c r="J498" s="66"/>
      <c r="K498" s="66"/>
      <c r="L498" s="16"/>
      <c r="M498" s="81"/>
      <c r="N498" s="82">
        <v>9660.05078125</v>
      </c>
      <c r="O498" s="82">
        <v>6025.4560546875</v>
      </c>
      <c r="P498" s="77"/>
      <c r="Q498" s="83"/>
      <c r="R498" s="83"/>
      <c r="S498" s="51">
        <v>2</v>
      </c>
      <c r="T498" s="84"/>
      <c r="U498" s="84"/>
      <c r="V498" s="52">
        <v>1</v>
      </c>
      <c r="W498" s="52">
        <v>0.5</v>
      </c>
      <c r="X498" s="52">
        <v>0</v>
      </c>
      <c r="Y498" s="52">
        <v>1.4594590000000001</v>
      </c>
      <c r="Z498" s="52">
        <v>0</v>
      </c>
      <c r="AA498" s="52"/>
      <c r="AB498" s="79">
        <v>498</v>
      </c>
      <c r="AC4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8" s="85"/>
      <c r="AE498" s="51"/>
      <c r="AF498" s="51"/>
      <c r="AG498" s="51"/>
      <c r="AH498" s="51"/>
      <c r="AI498" s="51"/>
      <c r="AJ498" s="51"/>
      <c r="AK498" s="104" t="s">
        <v>3341</v>
      </c>
      <c r="AL498" s="104" t="s">
        <v>3341</v>
      </c>
      <c r="AM498" s="104" t="s">
        <v>3341</v>
      </c>
      <c r="AN498" s="104" t="s">
        <v>3341</v>
      </c>
      <c r="AO498" s="2"/>
      <c r="AP498" s="3"/>
      <c r="AQ498" s="3"/>
      <c r="AR498" s="3"/>
      <c r="AS498" s="3"/>
    </row>
    <row r="499" spans="1:45" ht="29" customHeight="1" x14ac:dyDescent="0.35">
      <c r="A499" s="14" t="s">
        <v>756</v>
      </c>
      <c r="C499" s="15" t="s">
        <v>3359</v>
      </c>
      <c r="D499" s="15"/>
      <c r="E499" s="80">
        <v>2.2552690263663413</v>
      </c>
      <c r="F499" s="78"/>
      <c r="G499" s="15"/>
      <c r="H499" s="15"/>
      <c r="I499" s="16"/>
      <c r="J499" s="66"/>
      <c r="K499" s="66"/>
      <c r="L499" s="16"/>
      <c r="M499" s="81"/>
      <c r="N499" s="82">
        <v>6684.83056640625</v>
      </c>
      <c r="O499" s="82">
        <v>3615.273681640625</v>
      </c>
      <c r="P499" s="77"/>
      <c r="Q499" s="83"/>
      <c r="R499" s="83"/>
      <c r="S499" s="51">
        <v>2</v>
      </c>
      <c r="T499" s="84"/>
      <c r="U499" s="84"/>
      <c r="V499" s="52">
        <v>1</v>
      </c>
      <c r="W499" s="52">
        <v>0.5</v>
      </c>
      <c r="X499" s="52">
        <v>0</v>
      </c>
      <c r="Y499" s="52">
        <v>1.4594590000000001</v>
      </c>
      <c r="Z499" s="52">
        <v>0</v>
      </c>
      <c r="AA499" s="52"/>
      <c r="AB499" s="79">
        <v>499</v>
      </c>
      <c r="AC4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499" s="85"/>
      <c r="AE499" s="51"/>
      <c r="AF499" s="51"/>
      <c r="AG499" s="51"/>
      <c r="AH499" s="51"/>
      <c r="AI499" s="51"/>
      <c r="AJ499" s="51"/>
      <c r="AK499" s="104" t="s">
        <v>3341</v>
      </c>
      <c r="AL499" s="104" t="s">
        <v>3341</v>
      </c>
      <c r="AM499" s="104" t="s">
        <v>3341</v>
      </c>
      <c r="AN499" s="104" t="s">
        <v>3341</v>
      </c>
      <c r="AO499" s="2"/>
      <c r="AP499" s="3"/>
      <c r="AQ499" s="3"/>
      <c r="AR499" s="3"/>
      <c r="AS499" s="3"/>
    </row>
    <row r="500" spans="1:45" ht="29" customHeight="1" x14ac:dyDescent="0.35">
      <c r="A500" s="14" t="s">
        <v>761</v>
      </c>
      <c r="C500" s="15" t="s">
        <v>3359</v>
      </c>
      <c r="D500" s="15"/>
      <c r="E500" s="80">
        <v>2.2552690263663413</v>
      </c>
      <c r="F500" s="78"/>
      <c r="G500" s="15"/>
      <c r="H500" s="15"/>
      <c r="I500" s="16"/>
      <c r="J500" s="66"/>
      <c r="K500" s="66"/>
      <c r="L500" s="16"/>
      <c r="M500" s="81"/>
      <c r="N500" s="82">
        <v>6684.83056640625</v>
      </c>
      <c r="O500" s="82">
        <v>4022.39892578125</v>
      </c>
      <c r="P500" s="77"/>
      <c r="Q500" s="83"/>
      <c r="R500" s="83"/>
      <c r="S500" s="51">
        <v>2</v>
      </c>
      <c r="T500" s="84"/>
      <c r="U500" s="84"/>
      <c r="V500" s="52">
        <v>1</v>
      </c>
      <c r="W500" s="52">
        <v>0.5</v>
      </c>
      <c r="X500" s="52">
        <v>0</v>
      </c>
      <c r="Y500" s="52">
        <v>1.4594590000000001</v>
      </c>
      <c r="Z500" s="52">
        <v>0</v>
      </c>
      <c r="AA500" s="52"/>
      <c r="AB500" s="79">
        <v>500</v>
      </c>
      <c r="AC5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0" s="85"/>
      <c r="AE500" s="51"/>
      <c r="AF500" s="51"/>
      <c r="AG500" s="51"/>
      <c r="AH500" s="51"/>
      <c r="AI500" s="51"/>
      <c r="AJ500" s="51"/>
      <c r="AK500" s="104" t="s">
        <v>3341</v>
      </c>
      <c r="AL500" s="104" t="s">
        <v>3341</v>
      </c>
      <c r="AM500" s="104" t="s">
        <v>3341</v>
      </c>
      <c r="AN500" s="104" t="s">
        <v>3341</v>
      </c>
      <c r="AO500" s="2"/>
      <c r="AP500" s="3"/>
      <c r="AQ500" s="3"/>
      <c r="AR500" s="3"/>
      <c r="AS500" s="3"/>
    </row>
    <row r="501" spans="1:45" ht="29" customHeight="1" x14ac:dyDescent="0.35">
      <c r="A501" s="14" t="s">
        <v>833</v>
      </c>
      <c r="C501" s="15" t="s">
        <v>3359</v>
      </c>
      <c r="D501" s="15"/>
      <c r="E501" s="80">
        <v>2.2552690263663413</v>
      </c>
      <c r="F501" s="78"/>
      <c r="G501" s="15"/>
      <c r="H501" s="15"/>
      <c r="I501" s="16"/>
      <c r="J501" s="66"/>
      <c r="K501" s="66"/>
      <c r="L501" s="16"/>
      <c r="M501" s="81"/>
      <c r="N501" s="82">
        <v>6623.86474609375</v>
      </c>
      <c r="O501" s="82">
        <v>2711.201416015625</v>
      </c>
      <c r="P501" s="77"/>
      <c r="Q501" s="83"/>
      <c r="R501" s="83"/>
      <c r="S501" s="51">
        <v>2</v>
      </c>
      <c r="T501" s="84"/>
      <c r="U501" s="84"/>
      <c r="V501" s="52">
        <v>1</v>
      </c>
      <c r="W501" s="52">
        <v>0.5</v>
      </c>
      <c r="X501" s="52">
        <v>0</v>
      </c>
      <c r="Y501" s="52">
        <v>1.4594590000000001</v>
      </c>
      <c r="Z501" s="52">
        <v>0</v>
      </c>
      <c r="AA501" s="52"/>
      <c r="AB501" s="79">
        <v>501</v>
      </c>
      <c r="AC5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1" s="85"/>
      <c r="AE501" s="51"/>
      <c r="AF501" s="51"/>
      <c r="AG501" s="51"/>
      <c r="AH501" s="51"/>
      <c r="AI501" s="51"/>
      <c r="AJ501" s="51"/>
      <c r="AK501" s="104" t="s">
        <v>3341</v>
      </c>
      <c r="AL501" s="104" t="s">
        <v>3341</v>
      </c>
      <c r="AM501" s="104" t="s">
        <v>3341</v>
      </c>
      <c r="AN501" s="104" t="s">
        <v>3341</v>
      </c>
      <c r="AO501" s="2"/>
      <c r="AP501" s="3"/>
      <c r="AQ501" s="3"/>
      <c r="AR501" s="3"/>
      <c r="AS501" s="3"/>
    </row>
    <row r="502" spans="1:45" ht="29" customHeight="1" x14ac:dyDescent="0.35">
      <c r="A502" s="14" t="s">
        <v>860</v>
      </c>
      <c r="C502" s="15" t="s">
        <v>3359</v>
      </c>
      <c r="D502" s="15"/>
      <c r="E502" s="80">
        <v>2.2552690263663413</v>
      </c>
      <c r="F502" s="78"/>
      <c r="G502" s="15"/>
      <c r="H502" s="15"/>
      <c r="I502" s="16"/>
      <c r="J502" s="66"/>
      <c r="K502" s="66"/>
      <c r="L502" s="16"/>
      <c r="M502" s="81"/>
      <c r="N502" s="82">
        <v>6684.83056640625</v>
      </c>
      <c r="O502" s="82">
        <v>3208.148193359375</v>
      </c>
      <c r="P502" s="77"/>
      <c r="Q502" s="83"/>
      <c r="R502" s="83"/>
      <c r="S502" s="51">
        <v>2</v>
      </c>
      <c r="T502" s="84"/>
      <c r="U502" s="84"/>
      <c r="V502" s="52">
        <v>1</v>
      </c>
      <c r="W502" s="52">
        <v>0.5</v>
      </c>
      <c r="X502" s="52">
        <v>0</v>
      </c>
      <c r="Y502" s="52">
        <v>1.4594590000000001</v>
      </c>
      <c r="Z502" s="52">
        <v>0</v>
      </c>
      <c r="AA502" s="52"/>
      <c r="AB502" s="79">
        <v>502</v>
      </c>
      <c r="AC5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2" s="85"/>
      <c r="AE502" s="51"/>
      <c r="AF502" s="51"/>
      <c r="AG502" s="51"/>
      <c r="AH502" s="51"/>
      <c r="AI502" s="51"/>
      <c r="AJ502" s="51"/>
      <c r="AK502" s="104" t="s">
        <v>3341</v>
      </c>
      <c r="AL502" s="104" t="s">
        <v>3341</v>
      </c>
      <c r="AM502" s="104" t="s">
        <v>3341</v>
      </c>
      <c r="AN502" s="104" t="s">
        <v>3341</v>
      </c>
      <c r="AO502" s="2"/>
      <c r="AP502" s="3"/>
      <c r="AQ502" s="3"/>
      <c r="AR502" s="3"/>
      <c r="AS502" s="3"/>
    </row>
    <row r="503" spans="1:45" ht="29" customHeight="1" x14ac:dyDescent="0.35">
      <c r="A503" s="14" t="s">
        <v>897</v>
      </c>
      <c r="C503" s="15" t="s">
        <v>3359</v>
      </c>
      <c r="D503" s="15"/>
      <c r="E503" s="80">
        <v>2.2552690263663413</v>
      </c>
      <c r="F503" s="78"/>
      <c r="G503" s="15"/>
      <c r="H503" s="15"/>
      <c r="I503" s="16"/>
      <c r="J503" s="66"/>
      <c r="K503" s="66"/>
      <c r="L503" s="16"/>
      <c r="M503" s="81"/>
      <c r="N503" s="82">
        <v>6623.4150390625</v>
      </c>
      <c r="O503" s="82">
        <v>4315.37841796875</v>
      </c>
      <c r="P503" s="77"/>
      <c r="Q503" s="83"/>
      <c r="R503" s="83"/>
      <c r="S503" s="51">
        <v>2</v>
      </c>
      <c r="T503" s="84"/>
      <c r="U503" s="84"/>
      <c r="V503" s="52">
        <v>1</v>
      </c>
      <c r="W503" s="52">
        <v>0.5</v>
      </c>
      <c r="X503" s="52">
        <v>0</v>
      </c>
      <c r="Y503" s="52">
        <v>1.4594590000000001</v>
      </c>
      <c r="Z503" s="52">
        <v>0</v>
      </c>
      <c r="AA503" s="52"/>
      <c r="AB503" s="79">
        <v>503</v>
      </c>
      <c r="AC5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3" s="85"/>
      <c r="AE503" s="51"/>
      <c r="AF503" s="51"/>
      <c r="AG503" s="51"/>
      <c r="AH503" s="51"/>
      <c r="AI503" s="51"/>
      <c r="AJ503" s="51"/>
      <c r="AK503" s="104" t="s">
        <v>3341</v>
      </c>
      <c r="AL503" s="104" t="s">
        <v>3341</v>
      </c>
      <c r="AM503" s="104" t="s">
        <v>3341</v>
      </c>
      <c r="AN503" s="104" t="s">
        <v>3341</v>
      </c>
      <c r="AO503" s="2"/>
      <c r="AP503" s="3"/>
      <c r="AQ503" s="3"/>
      <c r="AR503" s="3"/>
      <c r="AS503" s="3"/>
    </row>
    <row r="504" spans="1:45" ht="29" customHeight="1" x14ac:dyDescent="0.35">
      <c r="A504" s="14" t="s">
        <v>907</v>
      </c>
      <c r="C504" s="15" t="s">
        <v>3359</v>
      </c>
      <c r="D504" s="15"/>
      <c r="E504" s="80">
        <v>2.2552690263663413</v>
      </c>
      <c r="F504" s="78"/>
      <c r="G504" s="15"/>
      <c r="H504" s="15"/>
      <c r="I504" s="16"/>
      <c r="J504" s="66"/>
      <c r="K504" s="66"/>
      <c r="L504" s="16"/>
      <c r="M504" s="81"/>
      <c r="N504" s="82">
        <v>6684.83056640625</v>
      </c>
      <c r="O504" s="82">
        <v>5618.33056640625</v>
      </c>
      <c r="P504" s="77"/>
      <c r="Q504" s="83"/>
      <c r="R504" s="83"/>
      <c r="S504" s="51">
        <v>2</v>
      </c>
      <c r="T504" s="84"/>
      <c r="U504" s="84"/>
      <c r="V504" s="52">
        <v>1</v>
      </c>
      <c r="W504" s="52">
        <v>0.5</v>
      </c>
      <c r="X504" s="52">
        <v>0</v>
      </c>
      <c r="Y504" s="52">
        <v>1.4594590000000001</v>
      </c>
      <c r="Z504" s="52">
        <v>0</v>
      </c>
      <c r="AA504" s="52"/>
      <c r="AB504" s="79">
        <v>504</v>
      </c>
      <c r="AC5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4" s="85"/>
      <c r="AE504" s="51"/>
      <c r="AF504" s="51"/>
      <c r="AG504" s="51"/>
      <c r="AH504" s="51"/>
      <c r="AI504" s="51"/>
      <c r="AJ504" s="51"/>
      <c r="AK504" s="104" t="s">
        <v>3341</v>
      </c>
      <c r="AL504" s="104" t="s">
        <v>3341</v>
      </c>
      <c r="AM504" s="104" t="s">
        <v>3341</v>
      </c>
      <c r="AN504" s="104" t="s">
        <v>3341</v>
      </c>
      <c r="AO504" s="2"/>
      <c r="AP504" s="3"/>
      <c r="AQ504" s="3"/>
      <c r="AR504" s="3"/>
      <c r="AS504" s="3"/>
    </row>
    <row r="505" spans="1:45" ht="29" customHeight="1" x14ac:dyDescent="0.35">
      <c r="A505" s="14" t="s">
        <v>947</v>
      </c>
      <c r="C505" s="15" t="s">
        <v>3359</v>
      </c>
      <c r="D505" s="15"/>
      <c r="E505" s="80">
        <v>2.2552690263663413</v>
      </c>
      <c r="F505" s="78"/>
      <c r="G505" s="15"/>
      <c r="H505" s="15"/>
      <c r="I505" s="16"/>
      <c r="J505" s="66"/>
      <c r="K505" s="66"/>
      <c r="L505" s="16"/>
      <c r="M505" s="81"/>
      <c r="N505" s="82">
        <v>9886.0166015625</v>
      </c>
      <c r="O505" s="82">
        <v>6025.4560546875</v>
      </c>
      <c r="P505" s="77"/>
      <c r="Q505" s="83"/>
      <c r="R505" s="83"/>
      <c r="S505" s="51">
        <v>2</v>
      </c>
      <c r="T505" s="84"/>
      <c r="U505" s="84"/>
      <c r="V505" s="52">
        <v>1</v>
      </c>
      <c r="W505" s="52">
        <v>0.5</v>
      </c>
      <c r="X505" s="52">
        <v>0</v>
      </c>
      <c r="Y505" s="52">
        <v>1.4594590000000001</v>
      </c>
      <c r="Z505" s="52">
        <v>0</v>
      </c>
      <c r="AA505" s="52"/>
      <c r="AB505" s="79">
        <v>505</v>
      </c>
      <c r="AC5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5" s="85"/>
      <c r="AE505" s="51"/>
      <c r="AF505" s="51"/>
      <c r="AG505" s="51"/>
      <c r="AH505" s="51"/>
      <c r="AI505" s="51"/>
      <c r="AJ505" s="51"/>
      <c r="AK505" s="104" t="s">
        <v>3341</v>
      </c>
      <c r="AL505" s="104" t="s">
        <v>3341</v>
      </c>
      <c r="AM505" s="104" t="s">
        <v>3341</v>
      </c>
      <c r="AN505" s="104" t="s">
        <v>3341</v>
      </c>
      <c r="AO505" s="2"/>
      <c r="AP505" s="3"/>
      <c r="AQ505" s="3"/>
      <c r="AR505" s="3"/>
      <c r="AS505" s="3"/>
    </row>
    <row r="506" spans="1:45" ht="29" customHeight="1" x14ac:dyDescent="0.35">
      <c r="A506" s="14" t="s">
        <v>971</v>
      </c>
      <c r="C506" s="15" t="s">
        <v>3359</v>
      </c>
      <c r="D506" s="15"/>
      <c r="E506" s="80">
        <v>2.2552690263663413</v>
      </c>
      <c r="F506" s="78"/>
      <c r="G506" s="15"/>
      <c r="H506" s="15"/>
      <c r="I506" s="16"/>
      <c r="J506" s="66"/>
      <c r="K506" s="66"/>
      <c r="L506" s="16"/>
      <c r="M506" s="81"/>
      <c r="N506" s="82">
        <v>6562.43212890625</v>
      </c>
      <c r="O506" s="82">
        <v>4608.65966796875</v>
      </c>
      <c r="P506" s="77"/>
      <c r="Q506" s="83"/>
      <c r="R506" s="83"/>
      <c r="S506" s="51">
        <v>2</v>
      </c>
      <c r="T506" s="84"/>
      <c r="U506" s="84"/>
      <c r="V506" s="52">
        <v>1</v>
      </c>
      <c r="W506" s="52">
        <v>0.5</v>
      </c>
      <c r="X506" s="52">
        <v>0</v>
      </c>
      <c r="Y506" s="52">
        <v>1.4594590000000001</v>
      </c>
      <c r="Z506" s="52">
        <v>0</v>
      </c>
      <c r="AA506" s="52"/>
      <c r="AB506" s="79">
        <v>506</v>
      </c>
      <c r="AC5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6" s="85"/>
      <c r="AE506" s="51"/>
      <c r="AF506" s="51"/>
      <c r="AG506" s="51"/>
      <c r="AH506" s="51"/>
      <c r="AI506" s="51"/>
      <c r="AJ506" s="51"/>
      <c r="AK506" s="51"/>
      <c r="AL506" s="51"/>
      <c r="AM506" s="51"/>
      <c r="AN506" s="51"/>
      <c r="AO506" s="2"/>
      <c r="AP506" s="3"/>
      <c r="AQ506" s="3"/>
      <c r="AR506" s="3"/>
      <c r="AS506" s="3"/>
    </row>
    <row r="507" spans="1:45" ht="29" customHeight="1" x14ac:dyDescent="0.35">
      <c r="A507" s="14" t="s">
        <v>1004</v>
      </c>
      <c r="C507" s="15" t="s">
        <v>3359</v>
      </c>
      <c r="D507" s="15"/>
      <c r="E507" s="80">
        <v>2.2552690263663413</v>
      </c>
      <c r="F507" s="78"/>
      <c r="G507" s="15"/>
      <c r="H507" s="15"/>
      <c r="I507" s="16"/>
      <c r="J507" s="66"/>
      <c r="K507" s="66"/>
      <c r="L507" s="16"/>
      <c r="M507" s="81"/>
      <c r="N507" s="82">
        <v>6684.83056640625</v>
      </c>
      <c r="O507" s="82">
        <v>5227.490234375</v>
      </c>
      <c r="P507" s="77"/>
      <c r="Q507" s="83"/>
      <c r="R507" s="83"/>
      <c r="S507" s="51">
        <v>2</v>
      </c>
      <c r="T507" s="84"/>
      <c r="U507" s="84"/>
      <c r="V507" s="52">
        <v>1</v>
      </c>
      <c r="W507" s="52">
        <v>0.5</v>
      </c>
      <c r="X507" s="52">
        <v>0</v>
      </c>
      <c r="Y507" s="52">
        <v>1.4594590000000001</v>
      </c>
      <c r="Z507" s="52">
        <v>0</v>
      </c>
      <c r="AA507" s="52"/>
      <c r="AB507" s="79">
        <v>507</v>
      </c>
      <c r="AC5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7" s="85"/>
      <c r="AE507" s="51"/>
      <c r="AF507" s="51"/>
      <c r="AG507" s="51"/>
      <c r="AH507" s="51"/>
      <c r="AI507" s="51"/>
      <c r="AJ507" s="51"/>
      <c r="AK507" s="104" t="s">
        <v>3341</v>
      </c>
      <c r="AL507" s="104" t="s">
        <v>3341</v>
      </c>
      <c r="AM507" s="104" t="s">
        <v>3341</v>
      </c>
      <c r="AN507" s="104" t="s">
        <v>3341</v>
      </c>
      <c r="AO507" s="2"/>
      <c r="AP507" s="3"/>
      <c r="AQ507" s="3"/>
      <c r="AR507" s="3"/>
      <c r="AS507" s="3"/>
    </row>
    <row r="508" spans="1:45" ht="29" customHeight="1" x14ac:dyDescent="0.35">
      <c r="A508" s="14" t="s">
        <v>1024</v>
      </c>
      <c r="C508" s="15" t="s">
        <v>3359</v>
      </c>
      <c r="D508" s="15"/>
      <c r="E508" s="80">
        <v>2.2552690263663413</v>
      </c>
      <c r="F508" s="78"/>
      <c r="G508" s="15"/>
      <c r="H508" s="15"/>
      <c r="I508" s="16"/>
      <c r="J508" s="66"/>
      <c r="K508" s="66"/>
      <c r="L508" s="16"/>
      <c r="M508" s="81"/>
      <c r="N508" s="82">
        <v>7307.48193359375</v>
      </c>
      <c r="O508" s="82">
        <v>5919.59228515625</v>
      </c>
      <c r="P508" s="77"/>
      <c r="Q508" s="83"/>
      <c r="R508" s="83"/>
      <c r="S508" s="51">
        <v>2</v>
      </c>
      <c r="T508" s="84"/>
      <c r="U508" s="84"/>
      <c r="V508" s="52">
        <v>1</v>
      </c>
      <c r="W508" s="52">
        <v>0.5</v>
      </c>
      <c r="X508" s="52">
        <v>0</v>
      </c>
      <c r="Y508" s="52">
        <v>1.4594590000000001</v>
      </c>
      <c r="Z508" s="52">
        <v>0</v>
      </c>
      <c r="AA508" s="52"/>
      <c r="AB508" s="79">
        <v>508</v>
      </c>
      <c r="AC5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8" s="85"/>
      <c r="AE508" s="51"/>
      <c r="AF508" s="51"/>
      <c r="AG508" s="51"/>
      <c r="AH508" s="51"/>
      <c r="AI508" s="51"/>
      <c r="AJ508" s="51"/>
      <c r="AK508" s="104" t="s">
        <v>3341</v>
      </c>
      <c r="AL508" s="104" t="s">
        <v>3341</v>
      </c>
      <c r="AM508" s="104" t="s">
        <v>3341</v>
      </c>
      <c r="AN508" s="104" t="s">
        <v>3341</v>
      </c>
      <c r="AO508" s="2"/>
      <c r="AP508" s="3"/>
      <c r="AQ508" s="3"/>
      <c r="AR508" s="3"/>
      <c r="AS508" s="3"/>
    </row>
    <row r="509" spans="1:45" ht="29" customHeight="1" x14ac:dyDescent="0.35">
      <c r="A509" s="14" t="s">
        <v>1053</v>
      </c>
      <c r="C509" s="15" t="s">
        <v>3359</v>
      </c>
      <c r="D509" s="15"/>
      <c r="E509" s="80">
        <v>2.2552690263663413</v>
      </c>
      <c r="F509" s="78"/>
      <c r="G509" s="15"/>
      <c r="H509" s="15"/>
      <c r="I509" s="16"/>
      <c r="J509" s="66"/>
      <c r="K509" s="66"/>
      <c r="L509" s="16"/>
      <c r="M509" s="81"/>
      <c r="N509" s="82">
        <v>6392.7939453125</v>
      </c>
      <c r="O509" s="82">
        <v>3916.756591796875</v>
      </c>
      <c r="P509" s="77"/>
      <c r="Q509" s="83"/>
      <c r="R509" s="83"/>
      <c r="S509" s="51">
        <v>2</v>
      </c>
      <c r="T509" s="84"/>
      <c r="U509" s="84"/>
      <c r="V509" s="52">
        <v>1</v>
      </c>
      <c r="W509" s="52">
        <v>0.5</v>
      </c>
      <c r="X509" s="52">
        <v>0</v>
      </c>
      <c r="Y509" s="52">
        <v>1.4594590000000001</v>
      </c>
      <c r="Z509" s="52">
        <v>0</v>
      </c>
      <c r="AA509" s="52"/>
      <c r="AB509" s="79">
        <v>509</v>
      </c>
      <c r="AC5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09" s="85"/>
      <c r="AE509" s="51"/>
      <c r="AF509" s="51"/>
      <c r="AG509" s="51"/>
      <c r="AH509" s="51"/>
      <c r="AI509" s="51"/>
      <c r="AJ509" s="51"/>
      <c r="AK509" s="104" t="s">
        <v>3341</v>
      </c>
      <c r="AL509" s="104" t="s">
        <v>3341</v>
      </c>
      <c r="AM509" s="104" t="s">
        <v>3341</v>
      </c>
      <c r="AN509" s="104" t="s">
        <v>3341</v>
      </c>
      <c r="AO509" s="2"/>
      <c r="AP509" s="3"/>
      <c r="AQ509" s="3"/>
      <c r="AR509" s="3"/>
      <c r="AS509" s="3"/>
    </row>
    <row r="510" spans="1:45" ht="29" customHeight="1" x14ac:dyDescent="0.35">
      <c r="A510" s="14" t="s">
        <v>1096</v>
      </c>
      <c r="C510" s="15" t="s">
        <v>3359</v>
      </c>
      <c r="D510" s="15"/>
      <c r="E510" s="80">
        <v>2.2552690263663413</v>
      </c>
      <c r="F510" s="78"/>
      <c r="G510" s="15"/>
      <c r="H510" s="15"/>
      <c r="I510" s="16"/>
      <c r="J510" s="66"/>
      <c r="K510" s="66"/>
      <c r="L510" s="16"/>
      <c r="M510" s="81"/>
      <c r="N510" s="82">
        <v>6392.7939453125</v>
      </c>
      <c r="O510" s="82">
        <v>4315.7236328125</v>
      </c>
      <c r="P510" s="77"/>
      <c r="Q510" s="83"/>
      <c r="R510" s="83"/>
      <c r="S510" s="51">
        <v>2</v>
      </c>
      <c r="T510" s="84"/>
      <c r="U510" s="84"/>
      <c r="V510" s="52">
        <v>1</v>
      </c>
      <c r="W510" s="52">
        <v>0.5</v>
      </c>
      <c r="X510" s="52">
        <v>0</v>
      </c>
      <c r="Y510" s="52">
        <v>1.4594590000000001</v>
      </c>
      <c r="Z510" s="52">
        <v>0</v>
      </c>
      <c r="AA510" s="52"/>
      <c r="AB510" s="79">
        <v>510</v>
      </c>
      <c r="AC5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0" s="85"/>
      <c r="AE510" s="51"/>
      <c r="AF510" s="51"/>
      <c r="AG510" s="51"/>
      <c r="AH510" s="51"/>
      <c r="AI510" s="51"/>
      <c r="AJ510" s="51"/>
      <c r="AK510" s="104" t="s">
        <v>3341</v>
      </c>
      <c r="AL510" s="104" t="s">
        <v>3341</v>
      </c>
      <c r="AM510" s="104" t="s">
        <v>3341</v>
      </c>
      <c r="AN510" s="104" t="s">
        <v>3341</v>
      </c>
      <c r="AO510" s="2"/>
      <c r="AP510" s="3"/>
      <c r="AQ510" s="3"/>
      <c r="AR510" s="3"/>
      <c r="AS510" s="3"/>
    </row>
    <row r="511" spans="1:45" ht="29" customHeight="1" x14ac:dyDescent="0.35">
      <c r="A511" s="14" t="s">
        <v>1209</v>
      </c>
      <c r="C511" s="15" t="s">
        <v>3359</v>
      </c>
      <c r="D511" s="15"/>
      <c r="E511" s="80">
        <v>2.2552690263663413</v>
      </c>
      <c r="F511" s="78"/>
      <c r="G511" s="15"/>
      <c r="H511" s="15"/>
      <c r="I511" s="16"/>
      <c r="J511" s="66"/>
      <c r="K511" s="66"/>
      <c r="L511" s="16"/>
      <c r="M511" s="81"/>
      <c r="N511" s="82">
        <v>6392.7568359375</v>
      </c>
      <c r="O511" s="82">
        <v>3110.08740234375</v>
      </c>
      <c r="P511" s="77"/>
      <c r="Q511" s="83"/>
      <c r="R511" s="83"/>
      <c r="S511" s="51">
        <v>2</v>
      </c>
      <c r="T511" s="84"/>
      <c r="U511" s="84"/>
      <c r="V511" s="52">
        <v>1</v>
      </c>
      <c r="W511" s="52">
        <v>0.5</v>
      </c>
      <c r="X511" s="52">
        <v>0</v>
      </c>
      <c r="Y511" s="52">
        <v>1.4594590000000001</v>
      </c>
      <c r="Z511" s="52">
        <v>0</v>
      </c>
      <c r="AA511" s="52"/>
      <c r="AB511" s="79">
        <v>511</v>
      </c>
      <c r="AC5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1" s="85"/>
      <c r="AE511" s="51"/>
      <c r="AF511" s="51"/>
      <c r="AG511" s="51"/>
      <c r="AH511" s="51"/>
      <c r="AI511" s="51"/>
      <c r="AJ511" s="51"/>
      <c r="AK511" s="104" t="s">
        <v>3341</v>
      </c>
      <c r="AL511" s="104" t="s">
        <v>3341</v>
      </c>
      <c r="AM511" s="104" t="s">
        <v>3341</v>
      </c>
      <c r="AN511" s="104" t="s">
        <v>3341</v>
      </c>
      <c r="AO511" s="2"/>
      <c r="AP511" s="3"/>
      <c r="AQ511" s="3"/>
      <c r="AR511" s="3"/>
      <c r="AS511" s="3"/>
    </row>
    <row r="512" spans="1:45" ht="29" customHeight="1" x14ac:dyDescent="0.35">
      <c r="A512" s="14" t="s">
        <v>1267</v>
      </c>
      <c r="C512" s="15" t="s">
        <v>3359</v>
      </c>
      <c r="D512" s="15"/>
      <c r="E512" s="80">
        <v>2.2552690263663413</v>
      </c>
      <c r="F512" s="78"/>
      <c r="G512" s="15"/>
      <c r="H512" s="15"/>
      <c r="I512" s="16"/>
      <c r="J512" s="66"/>
      <c r="K512" s="66"/>
      <c r="L512" s="16"/>
      <c r="M512" s="81"/>
      <c r="N512" s="82">
        <v>6393.25537109375</v>
      </c>
      <c r="O512" s="82">
        <v>3509.528564453125</v>
      </c>
      <c r="P512" s="77"/>
      <c r="Q512" s="83"/>
      <c r="R512" s="83"/>
      <c r="S512" s="51">
        <v>2</v>
      </c>
      <c r="T512" s="84"/>
      <c r="U512" s="84"/>
      <c r="V512" s="52">
        <v>1</v>
      </c>
      <c r="W512" s="52">
        <v>0.5</v>
      </c>
      <c r="X512" s="52">
        <v>0</v>
      </c>
      <c r="Y512" s="52">
        <v>1.4594590000000001</v>
      </c>
      <c r="Z512" s="52">
        <v>0</v>
      </c>
      <c r="AA512" s="52"/>
      <c r="AB512" s="79">
        <v>512</v>
      </c>
      <c r="AC5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2" s="85"/>
      <c r="AE512" s="51"/>
      <c r="AF512" s="51"/>
      <c r="AG512" s="51"/>
      <c r="AH512" s="51"/>
      <c r="AI512" s="51"/>
      <c r="AJ512" s="51"/>
      <c r="AK512" s="104" t="s">
        <v>3341</v>
      </c>
      <c r="AL512" s="104" t="s">
        <v>3341</v>
      </c>
      <c r="AM512" s="104" t="s">
        <v>3341</v>
      </c>
      <c r="AN512" s="104" t="s">
        <v>3341</v>
      </c>
      <c r="AO512" s="2"/>
      <c r="AP512" s="3"/>
      <c r="AQ512" s="3"/>
      <c r="AR512" s="3"/>
      <c r="AS512" s="3"/>
    </row>
    <row r="513" spans="1:45" ht="29" customHeight="1" x14ac:dyDescent="0.35">
      <c r="A513" s="14" t="s">
        <v>1306</v>
      </c>
      <c r="C513" s="15" t="s">
        <v>3359</v>
      </c>
      <c r="D513" s="15"/>
      <c r="E513" s="80">
        <v>2.2552690263663413</v>
      </c>
      <c r="F513" s="78"/>
      <c r="G513" s="15"/>
      <c r="H513" s="15"/>
      <c r="I513" s="16"/>
      <c r="J513" s="66"/>
      <c r="K513" s="66"/>
      <c r="L513" s="16"/>
      <c r="M513" s="81"/>
      <c r="N513" s="82">
        <v>6392.7939453125</v>
      </c>
      <c r="O513" s="82">
        <v>4714.72216796875</v>
      </c>
      <c r="P513" s="77"/>
      <c r="Q513" s="83"/>
      <c r="R513" s="83"/>
      <c r="S513" s="51">
        <v>2</v>
      </c>
      <c r="T513" s="84"/>
      <c r="U513" s="84"/>
      <c r="V513" s="52">
        <v>1</v>
      </c>
      <c r="W513" s="52">
        <v>0.5</v>
      </c>
      <c r="X513" s="52">
        <v>0</v>
      </c>
      <c r="Y513" s="52">
        <v>1.4594590000000001</v>
      </c>
      <c r="Z513" s="52">
        <v>0</v>
      </c>
      <c r="AA513" s="52"/>
      <c r="AB513" s="79">
        <v>513</v>
      </c>
      <c r="AC5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3" s="85"/>
      <c r="AE513" s="51"/>
      <c r="AF513" s="51"/>
      <c r="AG513" s="51"/>
      <c r="AH513" s="51"/>
      <c r="AI513" s="51"/>
      <c r="AJ513" s="51"/>
      <c r="AK513" s="104" t="s">
        <v>3341</v>
      </c>
      <c r="AL513" s="104" t="s">
        <v>3341</v>
      </c>
      <c r="AM513" s="104" t="s">
        <v>3341</v>
      </c>
      <c r="AN513" s="104" t="s">
        <v>3341</v>
      </c>
      <c r="AO513" s="2"/>
      <c r="AP513" s="3"/>
      <c r="AQ513" s="3"/>
      <c r="AR513" s="3"/>
      <c r="AS513" s="3"/>
    </row>
    <row r="514" spans="1:45" ht="29" customHeight="1" x14ac:dyDescent="0.35">
      <c r="A514" s="14" t="s">
        <v>1309</v>
      </c>
      <c r="C514" s="15" t="s">
        <v>3359</v>
      </c>
      <c r="D514" s="15"/>
      <c r="E514" s="80">
        <v>2.2552690263663413</v>
      </c>
      <c r="F514" s="78"/>
      <c r="G514" s="15"/>
      <c r="H514" s="15"/>
      <c r="I514" s="16"/>
      <c r="J514" s="66"/>
      <c r="K514" s="66"/>
      <c r="L514" s="16"/>
      <c r="M514" s="81"/>
      <c r="N514" s="82">
        <v>6449.44921875</v>
      </c>
      <c r="O514" s="82">
        <v>5813.7509765625</v>
      </c>
      <c r="P514" s="77"/>
      <c r="Q514" s="83"/>
      <c r="R514" s="83"/>
      <c r="S514" s="51">
        <v>2</v>
      </c>
      <c r="T514" s="84"/>
      <c r="U514" s="84"/>
      <c r="V514" s="52">
        <v>1</v>
      </c>
      <c r="W514" s="52">
        <v>0.5</v>
      </c>
      <c r="X514" s="52">
        <v>0</v>
      </c>
      <c r="Y514" s="52">
        <v>1.4594590000000001</v>
      </c>
      <c r="Z514" s="52">
        <v>0</v>
      </c>
      <c r="AA514" s="52"/>
      <c r="AB514" s="79">
        <v>514</v>
      </c>
      <c r="AC5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4" s="85"/>
      <c r="AE514" s="51"/>
      <c r="AF514" s="51"/>
      <c r="AG514" s="51"/>
      <c r="AH514" s="51"/>
      <c r="AI514" s="51"/>
      <c r="AJ514" s="51"/>
      <c r="AK514" s="104" t="s">
        <v>3341</v>
      </c>
      <c r="AL514" s="104" t="s">
        <v>3341</v>
      </c>
      <c r="AM514" s="104" t="s">
        <v>3341</v>
      </c>
      <c r="AN514" s="104" t="s">
        <v>3341</v>
      </c>
      <c r="AO514" s="2"/>
      <c r="AP514" s="3"/>
      <c r="AQ514" s="3"/>
      <c r="AR514" s="3"/>
      <c r="AS514" s="3"/>
    </row>
    <row r="515" spans="1:45" ht="29" customHeight="1" x14ac:dyDescent="0.35">
      <c r="A515" s="14" t="s">
        <v>1376</v>
      </c>
      <c r="C515" s="15" t="s">
        <v>3359</v>
      </c>
      <c r="D515" s="15"/>
      <c r="E515" s="80">
        <v>2.2552690263663413</v>
      </c>
      <c r="F515" s="78"/>
      <c r="G515" s="15"/>
      <c r="H515" s="15"/>
      <c r="I515" s="16"/>
      <c r="J515" s="66"/>
      <c r="K515" s="66"/>
      <c r="L515" s="16"/>
      <c r="M515" s="81"/>
      <c r="N515" s="82">
        <v>9886.0166015625</v>
      </c>
      <c r="O515" s="82">
        <v>6220.87646484375</v>
      </c>
      <c r="P515" s="77"/>
      <c r="Q515" s="83"/>
      <c r="R515" s="83"/>
      <c r="S515" s="51">
        <v>2</v>
      </c>
      <c r="T515" s="84"/>
      <c r="U515" s="84"/>
      <c r="V515" s="52">
        <v>1</v>
      </c>
      <c r="W515" s="52">
        <v>0.5</v>
      </c>
      <c r="X515" s="52">
        <v>0</v>
      </c>
      <c r="Y515" s="52">
        <v>1.4594590000000001</v>
      </c>
      <c r="Z515" s="52">
        <v>0</v>
      </c>
      <c r="AA515" s="52"/>
      <c r="AB515" s="79">
        <v>515</v>
      </c>
      <c r="AC5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5" s="85"/>
      <c r="AE515" s="51"/>
      <c r="AF515" s="51"/>
      <c r="AG515" s="51"/>
      <c r="AH515" s="51"/>
      <c r="AI515" s="51"/>
      <c r="AJ515" s="51"/>
      <c r="AK515" s="104" t="s">
        <v>3341</v>
      </c>
      <c r="AL515" s="104" t="s">
        <v>3341</v>
      </c>
      <c r="AM515" s="104" t="s">
        <v>3341</v>
      </c>
      <c r="AN515" s="104" t="s">
        <v>3341</v>
      </c>
      <c r="AO515" s="2"/>
      <c r="AP515" s="3"/>
      <c r="AQ515" s="3"/>
      <c r="AR515" s="3"/>
      <c r="AS515" s="3"/>
    </row>
    <row r="516" spans="1:45" ht="29" customHeight="1" x14ac:dyDescent="0.35">
      <c r="A516" s="14" t="s">
        <v>1381</v>
      </c>
      <c r="C516" s="15" t="s">
        <v>3359</v>
      </c>
      <c r="D516" s="15"/>
      <c r="E516" s="80">
        <v>2.2552690263663413</v>
      </c>
      <c r="F516" s="78"/>
      <c r="G516" s="15"/>
      <c r="H516" s="15"/>
      <c r="I516" s="16"/>
      <c r="J516" s="66"/>
      <c r="K516" s="66"/>
      <c r="L516" s="16"/>
      <c r="M516" s="81"/>
      <c r="N516" s="82">
        <v>6392.92626953125</v>
      </c>
      <c r="O516" s="82">
        <v>5123.11376953125</v>
      </c>
      <c r="P516" s="77"/>
      <c r="Q516" s="83"/>
      <c r="R516" s="83"/>
      <c r="S516" s="51">
        <v>2</v>
      </c>
      <c r="T516" s="84"/>
      <c r="U516" s="84"/>
      <c r="V516" s="52">
        <v>1</v>
      </c>
      <c r="W516" s="52">
        <v>0.5</v>
      </c>
      <c r="X516" s="52">
        <v>0</v>
      </c>
      <c r="Y516" s="52">
        <v>1.4594590000000001</v>
      </c>
      <c r="Z516" s="52">
        <v>0</v>
      </c>
      <c r="AA516" s="52"/>
      <c r="AB516" s="79">
        <v>516</v>
      </c>
      <c r="AC5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6" s="85"/>
      <c r="AE516" s="51"/>
      <c r="AF516" s="51"/>
      <c r="AG516" s="51"/>
      <c r="AH516" s="51"/>
      <c r="AI516" s="51"/>
      <c r="AJ516" s="51"/>
      <c r="AK516" s="104" t="s">
        <v>3341</v>
      </c>
      <c r="AL516" s="104" t="s">
        <v>3341</v>
      </c>
      <c r="AM516" s="104" t="s">
        <v>3341</v>
      </c>
      <c r="AN516" s="104" t="s">
        <v>3341</v>
      </c>
      <c r="AO516" s="2"/>
      <c r="AP516" s="3"/>
      <c r="AQ516" s="3"/>
      <c r="AR516" s="3"/>
      <c r="AS516" s="3"/>
    </row>
    <row r="517" spans="1:45" ht="29" customHeight="1" x14ac:dyDescent="0.35">
      <c r="A517" s="14" t="s">
        <v>1476</v>
      </c>
      <c r="C517" s="15" t="s">
        <v>3359</v>
      </c>
      <c r="D517" s="15"/>
      <c r="E517" s="80">
        <v>2.2552690263663413</v>
      </c>
      <c r="F517" s="78"/>
      <c r="G517" s="15"/>
      <c r="H517" s="15"/>
      <c r="I517" s="16"/>
      <c r="J517" s="66"/>
      <c r="K517" s="66"/>
      <c r="L517" s="16"/>
      <c r="M517" s="81"/>
      <c r="N517" s="82">
        <v>6449.44921875</v>
      </c>
      <c r="O517" s="82">
        <v>5422.91064453125</v>
      </c>
      <c r="P517" s="77"/>
      <c r="Q517" s="83"/>
      <c r="R517" s="83"/>
      <c r="S517" s="51">
        <v>2</v>
      </c>
      <c r="T517" s="84"/>
      <c r="U517" s="84"/>
      <c r="V517" s="52">
        <v>1</v>
      </c>
      <c r="W517" s="52">
        <v>0.5</v>
      </c>
      <c r="X517" s="52">
        <v>0</v>
      </c>
      <c r="Y517" s="52">
        <v>1.4594590000000001</v>
      </c>
      <c r="Z517" s="52">
        <v>0</v>
      </c>
      <c r="AA517" s="52"/>
      <c r="AB517" s="79">
        <v>517</v>
      </c>
      <c r="AC5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7" s="85"/>
      <c r="AE517" s="51"/>
      <c r="AF517" s="51"/>
      <c r="AG517" s="51"/>
      <c r="AH517" s="51"/>
      <c r="AI517" s="51"/>
      <c r="AJ517" s="51"/>
      <c r="AK517" s="104" t="s">
        <v>3341</v>
      </c>
      <c r="AL517" s="104" t="s">
        <v>3341</v>
      </c>
      <c r="AM517" s="104" t="s">
        <v>3341</v>
      </c>
      <c r="AN517" s="104" t="s">
        <v>3341</v>
      </c>
      <c r="AO517" s="2"/>
      <c r="AP517" s="3"/>
      <c r="AQ517" s="3"/>
      <c r="AR517" s="3"/>
      <c r="AS517" s="3"/>
    </row>
    <row r="518" spans="1:45" ht="29" customHeight="1" x14ac:dyDescent="0.35">
      <c r="A518" s="14" t="s">
        <v>1480</v>
      </c>
      <c r="C518" s="15" t="s">
        <v>3359</v>
      </c>
      <c r="D518" s="15"/>
      <c r="E518" s="80">
        <v>2.2552690263663413</v>
      </c>
      <c r="F518" s="78"/>
      <c r="G518" s="15"/>
      <c r="H518" s="15"/>
      <c r="I518" s="16"/>
      <c r="J518" s="66"/>
      <c r="K518" s="66"/>
      <c r="L518" s="16"/>
      <c r="M518" s="81"/>
      <c r="N518" s="82">
        <v>6392.7568359375</v>
      </c>
      <c r="O518" s="82">
        <v>2711.0751953125</v>
      </c>
      <c r="P518" s="77"/>
      <c r="Q518" s="83"/>
      <c r="R518" s="83"/>
      <c r="S518" s="51">
        <v>2</v>
      </c>
      <c r="T518" s="84"/>
      <c r="U518" s="84"/>
      <c r="V518" s="52">
        <v>1</v>
      </c>
      <c r="W518" s="52">
        <v>0.5</v>
      </c>
      <c r="X518" s="52">
        <v>0</v>
      </c>
      <c r="Y518" s="52">
        <v>1.4594590000000001</v>
      </c>
      <c r="Z518" s="52">
        <v>0</v>
      </c>
      <c r="AA518" s="52"/>
      <c r="AB518" s="79">
        <v>518</v>
      </c>
      <c r="AC5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8" s="85"/>
      <c r="AE518" s="51"/>
      <c r="AF518" s="51"/>
      <c r="AG518" s="51"/>
      <c r="AH518" s="51"/>
      <c r="AI518" s="51"/>
      <c r="AJ518" s="51"/>
      <c r="AK518" s="104" t="s">
        <v>3341</v>
      </c>
      <c r="AL518" s="104" t="s">
        <v>3341</v>
      </c>
      <c r="AM518" s="104" t="s">
        <v>3341</v>
      </c>
      <c r="AN518" s="104" t="s">
        <v>3341</v>
      </c>
      <c r="AO518" s="2"/>
      <c r="AP518" s="3"/>
      <c r="AQ518" s="3"/>
      <c r="AR518" s="3"/>
      <c r="AS518" s="3"/>
    </row>
    <row r="519" spans="1:45" ht="29" customHeight="1" x14ac:dyDescent="0.35">
      <c r="A519" s="14" t="s">
        <v>1497</v>
      </c>
      <c r="C519" s="15" t="s">
        <v>3359</v>
      </c>
      <c r="D519" s="15"/>
      <c r="E519" s="80">
        <v>2.2552690263663413</v>
      </c>
      <c r="F519" s="78"/>
      <c r="G519" s="15"/>
      <c r="H519" s="15"/>
      <c r="I519" s="16"/>
      <c r="J519" s="66"/>
      <c r="K519" s="66"/>
      <c r="L519" s="16"/>
      <c r="M519" s="81"/>
      <c r="N519" s="82">
        <v>6619.28369140625</v>
      </c>
      <c r="O519" s="82">
        <v>5919.6806640625</v>
      </c>
      <c r="P519" s="77"/>
      <c r="Q519" s="83"/>
      <c r="R519" s="83"/>
      <c r="S519" s="51">
        <v>2</v>
      </c>
      <c r="T519" s="84"/>
      <c r="U519" s="84"/>
      <c r="V519" s="52">
        <v>1</v>
      </c>
      <c r="W519" s="52">
        <v>0.5</v>
      </c>
      <c r="X519" s="52">
        <v>0</v>
      </c>
      <c r="Y519" s="52">
        <v>1.4594590000000001</v>
      </c>
      <c r="Z519" s="52">
        <v>0</v>
      </c>
      <c r="AA519" s="52"/>
      <c r="AB519" s="79">
        <v>519</v>
      </c>
      <c r="AC5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19" s="85"/>
      <c r="AE519" s="51"/>
      <c r="AF519" s="51"/>
      <c r="AG519" s="51"/>
      <c r="AH519" s="51"/>
      <c r="AI519" s="51"/>
      <c r="AJ519" s="51"/>
      <c r="AK519" s="104" t="s">
        <v>3341</v>
      </c>
      <c r="AL519" s="104" t="s">
        <v>3341</v>
      </c>
      <c r="AM519" s="104" t="s">
        <v>3341</v>
      </c>
      <c r="AN519" s="104" t="s">
        <v>3341</v>
      </c>
      <c r="AO519" s="2"/>
      <c r="AP519" s="3"/>
      <c r="AQ519" s="3"/>
      <c r="AR519" s="3"/>
      <c r="AS519" s="3"/>
    </row>
    <row r="520" spans="1:45" ht="29" customHeight="1" x14ac:dyDescent="0.35">
      <c r="A520" s="14" t="s">
        <v>1517</v>
      </c>
      <c r="C520" s="15" t="s">
        <v>3359</v>
      </c>
      <c r="D520" s="15"/>
      <c r="E520" s="80">
        <v>2.2552690263663413</v>
      </c>
      <c r="F520" s="78"/>
      <c r="G520" s="15"/>
      <c r="H520" s="15"/>
      <c r="I520" s="16"/>
      <c r="J520" s="66"/>
      <c r="K520" s="66"/>
      <c r="L520" s="16"/>
      <c r="M520" s="81"/>
      <c r="N520" s="82">
        <v>6392.99755859375</v>
      </c>
      <c r="O520" s="82">
        <v>296.65884399414063</v>
      </c>
      <c r="P520" s="77"/>
      <c r="Q520" s="83"/>
      <c r="R520" s="83"/>
      <c r="S520" s="51">
        <v>2</v>
      </c>
      <c r="T520" s="84"/>
      <c r="U520" s="84"/>
      <c r="V520" s="52">
        <v>1</v>
      </c>
      <c r="W520" s="52">
        <v>0.5</v>
      </c>
      <c r="X520" s="52">
        <v>0</v>
      </c>
      <c r="Y520" s="52">
        <v>1.4594590000000001</v>
      </c>
      <c r="Z520" s="52">
        <v>0</v>
      </c>
      <c r="AA520" s="52"/>
      <c r="AB520" s="79">
        <v>520</v>
      </c>
      <c r="AC5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0" s="85"/>
      <c r="AE520" s="51"/>
      <c r="AF520" s="51"/>
      <c r="AG520" s="51"/>
      <c r="AH520" s="51"/>
      <c r="AI520" s="51"/>
      <c r="AJ520" s="51"/>
      <c r="AK520" s="104" t="s">
        <v>3341</v>
      </c>
      <c r="AL520" s="104" t="s">
        <v>3341</v>
      </c>
      <c r="AM520" s="104" t="s">
        <v>3341</v>
      </c>
      <c r="AN520" s="104" t="s">
        <v>3341</v>
      </c>
      <c r="AO520" s="2"/>
      <c r="AP520" s="3"/>
      <c r="AQ520" s="3"/>
      <c r="AR520" s="3"/>
      <c r="AS520" s="3"/>
    </row>
    <row r="521" spans="1:45" ht="29" customHeight="1" x14ac:dyDescent="0.35">
      <c r="A521" s="14" t="s">
        <v>1526</v>
      </c>
      <c r="C521" s="15" t="s">
        <v>3359</v>
      </c>
      <c r="D521" s="15"/>
      <c r="E521" s="80">
        <v>2.2552690263663413</v>
      </c>
      <c r="F521" s="78"/>
      <c r="G521" s="15"/>
      <c r="H521" s="15"/>
      <c r="I521" s="16"/>
      <c r="J521" s="66"/>
      <c r="K521" s="66"/>
      <c r="L521" s="16"/>
      <c r="M521" s="81"/>
      <c r="N521" s="82">
        <v>7081.51611328125</v>
      </c>
      <c r="O521" s="82">
        <v>5919.59228515625</v>
      </c>
      <c r="P521" s="77"/>
      <c r="Q521" s="83"/>
      <c r="R521" s="83"/>
      <c r="S521" s="51">
        <v>2</v>
      </c>
      <c r="T521" s="84"/>
      <c r="U521" s="84"/>
      <c r="V521" s="52">
        <v>1</v>
      </c>
      <c r="W521" s="52">
        <v>0.5</v>
      </c>
      <c r="X521" s="52">
        <v>0</v>
      </c>
      <c r="Y521" s="52">
        <v>1.4594590000000001</v>
      </c>
      <c r="Z521" s="52">
        <v>0</v>
      </c>
      <c r="AA521" s="52"/>
      <c r="AB521" s="79">
        <v>521</v>
      </c>
      <c r="AC5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1" s="85"/>
      <c r="AE521" s="51"/>
      <c r="AF521" s="51"/>
      <c r="AG521" s="51"/>
      <c r="AH521" s="51"/>
      <c r="AI521" s="51"/>
      <c r="AJ521" s="51"/>
      <c r="AK521" s="104" t="s">
        <v>3341</v>
      </c>
      <c r="AL521" s="104" t="s">
        <v>3341</v>
      </c>
      <c r="AM521" s="104" t="s">
        <v>3341</v>
      </c>
      <c r="AN521" s="104" t="s">
        <v>3341</v>
      </c>
      <c r="AO521" s="2"/>
      <c r="AP521" s="3"/>
      <c r="AQ521" s="3"/>
      <c r="AR521" s="3"/>
      <c r="AS521" s="3"/>
    </row>
    <row r="522" spans="1:45" ht="29" customHeight="1" x14ac:dyDescent="0.35">
      <c r="A522" s="14" t="s">
        <v>1543</v>
      </c>
      <c r="C522" s="15" t="s">
        <v>3359</v>
      </c>
      <c r="D522" s="15"/>
      <c r="E522" s="80">
        <v>2.2552690263663413</v>
      </c>
      <c r="F522" s="78"/>
      <c r="G522" s="15"/>
      <c r="H522" s="15"/>
      <c r="I522" s="16"/>
      <c r="J522" s="66"/>
      <c r="K522" s="66"/>
      <c r="L522" s="16"/>
      <c r="M522" s="81"/>
      <c r="N522" s="82">
        <v>6850.9462890625</v>
      </c>
      <c r="O522" s="82">
        <v>5919.59228515625</v>
      </c>
      <c r="P522" s="77"/>
      <c r="Q522" s="83"/>
      <c r="R522" s="83"/>
      <c r="S522" s="51">
        <v>2</v>
      </c>
      <c r="T522" s="84"/>
      <c r="U522" s="84"/>
      <c r="V522" s="52">
        <v>1</v>
      </c>
      <c r="W522" s="52">
        <v>0.5</v>
      </c>
      <c r="X522" s="52">
        <v>0</v>
      </c>
      <c r="Y522" s="52">
        <v>1.4594590000000001</v>
      </c>
      <c r="Z522" s="52">
        <v>0</v>
      </c>
      <c r="AA522" s="52"/>
      <c r="AB522" s="79">
        <v>522</v>
      </c>
      <c r="AC5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2" s="85"/>
      <c r="AE522" s="51"/>
      <c r="AF522" s="51"/>
      <c r="AG522" s="51"/>
      <c r="AH522" s="51"/>
      <c r="AI522" s="51"/>
      <c r="AJ522" s="51"/>
      <c r="AK522" s="104" t="s">
        <v>3341</v>
      </c>
      <c r="AL522" s="104" t="s">
        <v>3341</v>
      </c>
      <c r="AM522" s="104" t="s">
        <v>3341</v>
      </c>
      <c r="AN522" s="104" t="s">
        <v>3341</v>
      </c>
      <c r="AO522" s="2"/>
      <c r="AP522" s="3"/>
      <c r="AQ522" s="3"/>
      <c r="AR522" s="3"/>
      <c r="AS522" s="3"/>
    </row>
    <row r="523" spans="1:45" ht="29" customHeight="1" x14ac:dyDescent="0.35">
      <c r="A523" s="14" t="s">
        <v>1565</v>
      </c>
      <c r="C523" s="15" t="s">
        <v>3359</v>
      </c>
      <c r="D523" s="15"/>
      <c r="E523" s="80">
        <v>2.2552690263663413</v>
      </c>
      <c r="F523" s="78"/>
      <c r="G523" s="15"/>
      <c r="H523" s="15"/>
      <c r="I523" s="16"/>
      <c r="J523" s="66"/>
      <c r="K523" s="66"/>
      <c r="L523" s="16"/>
      <c r="M523" s="81"/>
      <c r="N523" s="82">
        <v>6392.99755859375</v>
      </c>
      <c r="O523" s="82">
        <v>695.99658203125</v>
      </c>
      <c r="P523" s="77"/>
      <c r="Q523" s="83"/>
      <c r="R523" s="83"/>
      <c r="S523" s="51">
        <v>2</v>
      </c>
      <c r="T523" s="84"/>
      <c r="U523" s="84"/>
      <c r="V523" s="52">
        <v>1</v>
      </c>
      <c r="W523" s="52">
        <v>0.5</v>
      </c>
      <c r="X523" s="52">
        <v>0</v>
      </c>
      <c r="Y523" s="52">
        <v>1.4594590000000001</v>
      </c>
      <c r="Z523" s="52">
        <v>0</v>
      </c>
      <c r="AA523" s="52"/>
      <c r="AB523" s="79">
        <v>523</v>
      </c>
      <c r="AC5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3" s="85"/>
      <c r="AE523" s="51"/>
      <c r="AF523" s="51"/>
      <c r="AG523" s="51"/>
      <c r="AH523" s="51"/>
      <c r="AI523" s="51"/>
      <c r="AJ523" s="51"/>
      <c r="AK523" s="104" t="s">
        <v>3341</v>
      </c>
      <c r="AL523" s="104" t="s">
        <v>3341</v>
      </c>
      <c r="AM523" s="104" t="s">
        <v>3341</v>
      </c>
      <c r="AN523" s="104" t="s">
        <v>3341</v>
      </c>
      <c r="AO523" s="2"/>
      <c r="AP523" s="3"/>
      <c r="AQ523" s="3"/>
      <c r="AR523" s="3"/>
      <c r="AS523" s="3"/>
    </row>
    <row r="524" spans="1:45" ht="29" customHeight="1" x14ac:dyDescent="0.35">
      <c r="A524" s="14" t="s">
        <v>1578</v>
      </c>
      <c r="C524" s="15" t="s">
        <v>3359</v>
      </c>
      <c r="D524" s="15"/>
      <c r="E524" s="80">
        <v>2.2552690263663413</v>
      </c>
      <c r="F524" s="78"/>
      <c r="G524" s="15"/>
      <c r="H524" s="15"/>
      <c r="I524" s="16"/>
      <c r="J524" s="66"/>
      <c r="K524" s="66"/>
      <c r="L524" s="16"/>
      <c r="M524" s="81"/>
      <c r="N524" s="82">
        <v>6391.82958984375</v>
      </c>
      <c r="O524" s="82">
        <v>1905.3348388671875</v>
      </c>
      <c r="P524" s="77"/>
      <c r="Q524" s="83"/>
      <c r="R524" s="83"/>
      <c r="S524" s="51">
        <v>2</v>
      </c>
      <c r="T524" s="84"/>
      <c r="U524" s="84"/>
      <c r="V524" s="52">
        <v>1</v>
      </c>
      <c r="W524" s="52">
        <v>0.5</v>
      </c>
      <c r="X524" s="52">
        <v>0</v>
      </c>
      <c r="Y524" s="52">
        <v>1.4594590000000001</v>
      </c>
      <c r="Z524" s="52">
        <v>0</v>
      </c>
      <c r="AA524" s="52"/>
      <c r="AB524" s="79">
        <v>524</v>
      </c>
      <c r="AC5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4" s="85"/>
      <c r="AE524" s="51"/>
      <c r="AF524" s="51"/>
      <c r="AG524" s="51"/>
      <c r="AH524" s="51"/>
      <c r="AI524" s="51"/>
      <c r="AJ524" s="51"/>
      <c r="AK524" s="104" t="s">
        <v>3341</v>
      </c>
      <c r="AL524" s="104" t="s">
        <v>3341</v>
      </c>
      <c r="AM524" s="104" t="s">
        <v>3341</v>
      </c>
      <c r="AN524" s="104" t="s">
        <v>3341</v>
      </c>
      <c r="AO524" s="2"/>
      <c r="AP524" s="3"/>
      <c r="AQ524" s="3"/>
      <c r="AR524" s="3"/>
      <c r="AS524" s="3"/>
    </row>
    <row r="525" spans="1:45" ht="29" customHeight="1" x14ac:dyDescent="0.35">
      <c r="A525" s="14" t="s">
        <v>1597</v>
      </c>
      <c r="C525" s="15" t="s">
        <v>3359</v>
      </c>
      <c r="D525" s="15"/>
      <c r="E525" s="80">
        <v>2.2552690263663413</v>
      </c>
      <c r="F525" s="78"/>
      <c r="G525" s="15"/>
      <c r="H525" s="15"/>
      <c r="I525" s="16"/>
      <c r="J525" s="66"/>
      <c r="K525" s="66"/>
      <c r="L525" s="16"/>
      <c r="M525" s="81"/>
      <c r="N525" s="82">
        <v>6392.7568359375</v>
      </c>
      <c r="O525" s="82">
        <v>2303.94970703125</v>
      </c>
      <c r="P525" s="77"/>
      <c r="Q525" s="83"/>
      <c r="R525" s="83"/>
      <c r="S525" s="51">
        <v>2</v>
      </c>
      <c r="T525" s="84"/>
      <c r="U525" s="84"/>
      <c r="V525" s="52">
        <v>1</v>
      </c>
      <c r="W525" s="52">
        <v>0.5</v>
      </c>
      <c r="X525" s="52">
        <v>0</v>
      </c>
      <c r="Y525" s="52">
        <v>1.4594590000000001</v>
      </c>
      <c r="Z525" s="52">
        <v>0</v>
      </c>
      <c r="AA525" s="52"/>
      <c r="AB525" s="79">
        <v>525</v>
      </c>
      <c r="AC5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5" s="85"/>
      <c r="AE525" s="51"/>
      <c r="AF525" s="51"/>
      <c r="AG525" s="51"/>
      <c r="AH525" s="51"/>
      <c r="AI525" s="51"/>
      <c r="AJ525" s="51"/>
      <c r="AK525" s="104" t="s">
        <v>3341</v>
      </c>
      <c r="AL525" s="104" t="s">
        <v>3341</v>
      </c>
      <c r="AM525" s="104" t="s">
        <v>3341</v>
      </c>
      <c r="AN525" s="104" t="s">
        <v>3341</v>
      </c>
      <c r="AO525" s="2"/>
      <c r="AP525" s="3"/>
      <c r="AQ525" s="3"/>
      <c r="AR525" s="3"/>
      <c r="AS525" s="3"/>
    </row>
    <row r="526" spans="1:45" ht="29" customHeight="1" x14ac:dyDescent="0.35">
      <c r="A526" s="14" t="s">
        <v>1687</v>
      </c>
      <c r="C526" s="15" t="s">
        <v>3359</v>
      </c>
      <c r="D526" s="15"/>
      <c r="E526" s="80">
        <v>2.2552690263663413</v>
      </c>
      <c r="F526" s="78"/>
      <c r="G526" s="15"/>
      <c r="H526" s="15"/>
      <c r="I526" s="16"/>
      <c r="J526" s="66"/>
      <c r="K526" s="66"/>
      <c r="L526" s="16"/>
      <c r="M526" s="81"/>
      <c r="N526" s="82">
        <v>6392.99755859375</v>
      </c>
      <c r="O526" s="82">
        <v>1094.6246337890625</v>
      </c>
      <c r="P526" s="77"/>
      <c r="Q526" s="83"/>
      <c r="R526" s="83"/>
      <c r="S526" s="51">
        <v>2</v>
      </c>
      <c r="T526" s="84"/>
      <c r="U526" s="84"/>
      <c r="V526" s="52">
        <v>1</v>
      </c>
      <c r="W526" s="52">
        <v>0.5</v>
      </c>
      <c r="X526" s="52">
        <v>0</v>
      </c>
      <c r="Y526" s="52">
        <v>1.4594590000000001</v>
      </c>
      <c r="Z526" s="52">
        <v>0</v>
      </c>
      <c r="AA526" s="52"/>
      <c r="AB526" s="79">
        <v>526</v>
      </c>
      <c r="AC5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6" s="85"/>
      <c r="AE526" s="51"/>
      <c r="AF526" s="51"/>
      <c r="AG526" s="51"/>
      <c r="AH526" s="51"/>
      <c r="AI526" s="51"/>
      <c r="AJ526" s="51"/>
      <c r="AK526" s="104" t="s">
        <v>3341</v>
      </c>
      <c r="AL526" s="104" t="s">
        <v>3341</v>
      </c>
      <c r="AM526" s="104" t="s">
        <v>3341</v>
      </c>
      <c r="AN526" s="104" t="s">
        <v>3341</v>
      </c>
      <c r="AO526" s="2"/>
      <c r="AP526" s="3"/>
      <c r="AQ526" s="3"/>
      <c r="AR526" s="3"/>
      <c r="AS526" s="3"/>
    </row>
    <row r="527" spans="1:45" ht="29" customHeight="1" x14ac:dyDescent="0.35">
      <c r="A527" s="14" t="s">
        <v>1705</v>
      </c>
      <c r="C527" s="15" t="s">
        <v>3359</v>
      </c>
      <c r="D527" s="15"/>
      <c r="E527" s="80">
        <v>2.2552690263663413</v>
      </c>
      <c r="F527" s="78"/>
      <c r="G527" s="15"/>
      <c r="H527" s="15"/>
      <c r="I527" s="16"/>
      <c r="J527" s="66"/>
      <c r="K527" s="66"/>
      <c r="L527" s="16"/>
      <c r="M527" s="81"/>
      <c r="N527" s="82">
        <v>6391.82958984375</v>
      </c>
      <c r="O527" s="82">
        <v>1506.35107421875</v>
      </c>
      <c r="P527" s="77"/>
      <c r="Q527" s="83"/>
      <c r="R527" s="83"/>
      <c r="S527" s="51">
        <v>2</v>
      </c>
      <c r="T527" s="84"/>
      <c r="U527" s="84"/>
      <c r="V527" s="52">
        <v>1</v>
      </c>
      <c r="W527" s="52">
        <v>0.5</v>
      </c>
      <c r="X527" s="52">
        <v>0</v>
      </c>
      <c r="Y527" s="52">
        <v>1.4594590000000001</v>
      </c>
      <c r="Z527" s="52">
        <v>0</v>
      </c>
      <c r="AA527" s="52"/>
      <c r="AB527" s="79">
        <v>527</v>
      </c>
      <c r="AC5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7" s="85"/>
      <c r="AE527" s="51"/>
      <c r="AF527" s="51"/>
      <c r="AG527" s="51"/>
      <c r="AH527" s="51"/>
      <c r="AI527" s="51"/>
      <c r="AJ527" s="51"/>
      <c r="AK527" s="104" t="s">
        <v>3341</v>
      </c>
      <c r="AL527" s="104" t="s">
        <v>3341</v>
      </c>
      <c r="AM527" s="104" t="s">
        <v>3341</v>
      </c>
      <c r="AN527" s="104" t="s">
        <v>3341</v>
      </c>
      <c r="AO527" s="2"/>
      <c r="AP527" s="3"/>
      <c r="AQ527" s="3"/>
      <c r="AR527" s="3"/>
      <c r="AS527" s="3"/>
    </row>
    <row r="528" spans="1:45" ht="29" customHeight="1" x14ac:dyDescent="0.35">
      <c r="A528" s="14" t="s">
        <v>1795</v>
      </c>
      <c r="C528" s="15" t="s">
        <v>3359</v>
      </c>
      <c r="D528" s="15"/>
      <c r="E528" s="80">
        <v>2.2552690263663413</v>
      </c>
      <c r="F528" s="78"/>
      <c r="G528" s="15"/>
      <c r="H528" s="15"/>
      <c r="I528" s="16"/>
      <c r="J528" s="66"/>
      <c r="K528" s="66"/>
      <c r="L528" s="16"/>
      <c r="M528" s="81"/>
      <c r="N528" s="82">
        <v>6623.86474609375</v>
      </c>
      <c r="O528" s="82">
        <v>2304.075927734375</v>
      </c>
      <c r="P528" s="77"/>
      <c r="Q528" s="83"/>
      <c r="R528" s="83"/>
      <c r="S528" s="51">
        <v>2</v>
      </c>
      <c r="T528" s="84"/>
      <c r="U528" s="84"/>
      <c r="V528" s="52">
        <v>1</v>
      </c>
      <c r="W528" s="52">
        <v>0.5</v>
      </c>
      <c r="X528" s="52">
        <v>0</v>
      </c>
      <c r="Y528" s="52">
        <v>1.4594590000000001</v>
      </c>
      <c r="Z528" s="52">
        <v>0</v>
      </c>
      <c r="AA528" s="52"/>
      <c r="AB528" s="79">
        <v>528</v>
      </c>
      <c r="AC5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8" s="85"/>
      <c r="AE528" s="51"/>
      <c r="AF528" s="51"/>
      <c r="AG528" s="51"/>
      <c r="AH528" s="51"/>
      <c r="AI528" s="51"/>
      <c r="AJ528" s="51"/>
      <c r="AK528" s="104" t="s">
        <v>3341</v>
      </c>
      <c r="AL528" s="104" t="s">
        <v>3341</v>
      </c>
      <c r="AM528" s="104" t="s">
        <v>3341</v>
      </c>
      <c r="AN528" s="104" t="s">
        <v>3341</v>
      </c>
      <c r="AO528" s="2"/>
      <c r="AP528" s="3"/>
      <c r="AQ528" s="3"/>
      <c r="AR528" s="3"/>
      <c r="AS528" s="3"/>
    </row>
    <row r="529" spans="1:45" ht="29" customHeight="1" x14ac:dyDescent="0.35">
      <c r="A529" s="14" t="s">
        <v>1820</v>
      </c>
      <c r="C529" s="15" t="s">
        <v>3359</v>
      </c>
      <c r="D529" s="15"/>
      <c r="E529" s="80">
        <v>2.2552690263663413</v>
      </c>
      <c r="F529" s="78"/>
      <c r="G529" s="15"/>
      <c r="H529" s="15"/>
      <c r="I529" s="16"/>
      <c r="J529" s="66"/>
      <c r="K529" s="66"/>
      <c r="L529" s="16"/>
      <c r="M529" s="81"/>
      <c r="N529" s="82">
        <v>6854.5</v>
      </c>
      <c r="O529" s="82">
        <v>2304.47705078125</v>
      </c>
      <c r="P529" s="77"/>
      <c r="Q529" s="83"/>
      <c r="R529" s="83"/>
      <c r="S529" s="51">
        <v>2</v>
      </c>
      <c r="T529" s="84"/>
      <c r="U529" s="84"/>
      <c r="V529" s="52">
        <v>1</v>
      </c>
      <c r="W529" s="52">
        <v>0.5</v>
      </c>
      <c r="X529" s="52">
        <v>0</v>
      </c>
      <c r="Y529" s="52">
        <v>1.4594590000000001</v>
      </c>
      <c r="Z529" s="52">
        <v>0</v>
      </c>
      <c r="AA529" s="52"/>
      <c r="AB529" s="79">
        <v>529</v>
      </c>
      <c r="AC5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29" s="85"/>
      <c r="AE529" s="51"/>
      <c r="AF529" s="51"/>
      <c r="AG529" s="51"/>
      <c r="AH529" s="51"/>
      <c r="AI529" s="51"/>
      <c r="AJ529" s="51"/>
      <c r="AK529" s="104" t="s">
        <v>3341</v>
      </c>
      <c r="AL529" s="104" t="s">
        <v>3341</v>
      </c>
      <c r="AM529" s="104" t="s">
        <v>3341</v>
      </c>
      <c r="AN529" s="104" t="s">
        <v>3341</v>
      </c>
      <c r="AO529" s="2"/>
      <c r="AP529" s="3"/>
      <c r="AQ529" s="3"/>
      <c r="AR529" s="3"/>
      <c r="AS529" s="3"/>
    </row>
    <row r="530" spans="1:45" ht="29" customHeight="1" x14ac:dyDescent="0.35">
      <c r="A530" s="14" t="s">
        <v>1846</v>
      </c>
      <c r="C530" s="15" t="s">
        <v>3359</v>
      </c>
      <c r="D530" s="15"/>
      <c r="E530" s="80">
        <v>2.2552690263663413</v>
      </c>
      <c r="F530" s="78"/>
      <c r="G530" s="15"/>
      <c r="H530" s="15"/>
      <c r="I530" s="16"/>
      <c r="J530" s="66"/>
      <c r="K530" s="66"/>
      <c r="L530" s="16"/>
      <c r="M530" s="81"/>
      <c r="N530" s="82">
        <v>6854.11962890625</v>
      </c>
      <c r="O530" s="82">
        <v>2703.51513671875</v>
      </c>
      <c r="P530" s="77"/>
      <c r="Q530" s="83"/>
      <c r="R530" s="83"/>
      <c r="S530" s="51">
        <v>2</v>
      </c>
      <c r="T530" s="84"/>
      <c r="U530" s="84"/>
      <c r="V530" s="52">
        <v>1</v>
      </c>
      <c r="W530" s="52">
        <v>0.5</v>
      </c>
      <c r="X530" s="52">
        <v>0</v>
      </c>
      <c r="Y530" s="52">
        <v>1.4594590000000001</v>
      </c>
      <c r="Z530" s="52">
        <v>0</v>
      </c>
      <c r="AA530" s="52"/>
      <c r="AB530" s="79">
        <v>530</v>
      </c>
      <c r="AC5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0" s="85"/>
      <c r="AE530" s="51"/>
      <c r="AF530" s="51"/>
      <c r="AG530" s="51"/>
      <c r="AH530" s="51"/>
      <c r="AI530" s="51"/>
      <c r="AJ530" s="51"/>
      <c r="AK530" s="104" t="s">
        <v>3341</v>
      </c>
      <c r="AL530" s="104" t="s">
        <v>3341</v>
      </c>
      <c r="AM530" s="104" t="s">
        <v>3341</v>
      </c>
      <c r="AN530" s="104" t="s">
        <v>3341</v>
      </c>
      <c r="AO530" s="2"/>
      <c r="AP530" s="3"/>
      <c r="AQ530" s="3"/>
      <c r="AR530" s="3"/>
      <c r="AS530" s="3"/>
    </row>
    <row r="531" spans="1:45" ht="29" customHeight="1" x14ac:dyDescent="0.35">
      <c r="A531" s="14" t="s">
        <v>1849</v>
      </c>
      <c r="C531" s="15" t="s">
        <v>3359</v>
      </c>
      <c r="D531" s="15"/>
      <c r="E531" s="80">
        <v>2.2552690263663413</v>
      </c>
      <c r="F531" s="78"/>
      <c r="G531" s="15"/>
      <c r="H531" s="15"/>
      <c r="I531" s="16"/>
      <c r="J531" s="66"/>
      <c r="K531" s="66"/>
      <c r="L531" s="16"/>
      <c r="M531" s="81"/>
      <c r="N531" s="82">
        <v>6854.5</v>
      </c>
      <c r="O531" s="82">
        <v>1506.5111083984375</v>
      </c>
      <c r="P531" s="77"/>
      <c r="Q531" s="83"/>
      <c r="R531" s="83"/>
      <c r="S531" s="51">
        <v>2</v>
      </c>
      <c r="T531" s="84"/>
      <c r="U531" s="84"/>
      <c r="V531" s="52">
        <v>1</v>
      </c>
      <c r="W531" s="52">
        <v>0.5</v>
      </c>
      <c r="X531" s="52">
        <v>0</v>
      </c>
      <c r="Y531" s="52">
        <v>1.4594590000000001</v>
      </c>
      <c r="Z531" s="52">
        <v>0</v>
      </c>
      <c r="AA531" s="52"/>
      <c r="AB531" s="79">
        <v>531</v>
      </c>
      <c r="AC5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1" s="85"/>
      <c r="AE531" s="51"/>
      <c r="AF531" s="51"/>
      <c r="AG531" s="51"/>
      <c r="AH531" s="51"/>
      <c r="AI531" s="51"/>
      <c r="AJ531" s="51"/>
      <c r="AK531" s="104" t="s">
        <v>3341</v>
      </c>
      <c r="AL531" s="104" t="s">
        <v>3341</v>
      </c>
      <c r="AM531" s="104" t="s">
        <v>3341</v>
      </c>
      <c r="AN531" s="104" t="s">
        <v>3341</v>
      </c>
      <c r="AO531" s="2"/>
      <c r="AP531" s="3"/>
      <c r="AQ531" s="3"/>
      <c r="AR531" s="3"/>
      <c r="AS531" s="3"/>
    </row>
    <row r="532" spans="1:45" ht="29" customHeight="1" x14ac:dyDescent="0.35">
      <c r="A532" s="14" t="s">
        <v>1867</v>
      </c>
      <c r="C532" s="15" t="s">
        <v>3359</v>
      </c>
      <c r="D532" s="15"/>
      <c r="E532" s="80">
        <v>2.2552690263663413</v>
      </c>
      <c r="F532" s="78"/>
      <c r="G532" s="15"/>
      <c r="H532" s="15"/>
      <c r="I532" s="16"/>
      <c r="J532" s="66"/>
      <c r="K532" s="66"/>
      <c r="L532" s="16"/>
      <c r="M532" s="81"/>
      <c r="N532" s="82">
        <v>6854.5</v>
      </c>
      <c r="O532" s="82">
        <v>1905.4825439453125</v>
      </c>
      <c r="P532" s="77"/>
      <c r="Q532" s="83"/>
      <c r="R532" s="83"/>
      <c r="S532" s="51">
        <v>2</v>
      </c>
      <c r="T532" s="84"/>
      <c r="U532" s="84"/>
      <c r="V532" s="52">
        <v>1</v>
      </c>
      <c r="W532" s="52">
        <v>0.5</v>
      </c>
      <c r="X532" s="52">
        <v>0</v>
      </c>
      <c r="Y532" s="52">
        <v>1.4594590000000001</v>
      </c>
      <c r="Z532" s="52">
        <v>0</v>
      </c>
      <c r="AA532" s="52"/>
      <c r="AB532" s="79">
        <v>532</v>
      </c>
      <c r="AC5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2" s="85"/>
      <c r="AE532" s="51"/>
      <c r="AF532" s="51"/>
      <c r="AG532" s="51"/>
      <c r="AH532" s="51"/>
      <c r="AI532" s="51"/>
      <c r="AJ532" s="51"/>
      <c r="AK532" s="104" t="s">
        <v>3341</v>
      </c>
      <c r="AL532" s="104" t="s">
        <v>3341</v>
      </c>
      <c r="AM532" s="104" t="s">
        <v>3341</v>
      </c>
      <c r="AN532" s="104" t="s">
        <v>3341</v>
      </c>
      <c r="AO532" s="2"/>
      <c r="AP532" s="3"/>
      <c r="AQ532" s="3"/>
      <c r="AR532" s="3"/>
      <c r="AS532" s="3"/>
    </row>
    <row r="533" spans="1:45" ht="29" customHeight="1" x14ac:dyDescent="0.35">
      <c r="A533" s="14" t="s">
        <v>1959</v>
      </c>
      <c r="C533" s="15" t="s">
        <v>3359</v>
      </c>
      <c r="D533" s="15"/>
      <c r="E533" s="80">
        <v>2.2552690263663413</v>
      </c>
      <c r="F533" s="78"/>
      <c r="G533" s="15"/>
      <c r="H533" s="15"/>
      <c r="I533" s="16"/>
      <c r="J533" s="66"/>
      <c r="K533" s="66"/>
      <c r="L533" s="16"/>
      <c r="M533" s="81"/>
      <c r="N533" s="82">
        <v>6910.79638671875</v>
      </c>
      <c r="O533" s="82">
        <v>3208.148193359375</v>
      </c>
      <c r="P533" s="77"/>
      <c r="Q533" s="83"/>
      <c r="R533" s="83"/>
      <c r="S533" s="51">
        <v>2</v>
      </c>
      <c r="T533" s="84"/>
      <c r="U533" s="84"/>
      <c r="V533" s="52">
        <v>1</v>
      </c>
      <c r="W533" s="52">
        <v>0.5</v>
      </c>
      <c r="X533" s="52">
        <v>0</v>
      </c>
      <c r="Y533" s="52">
        <v>1.4594590000000001</v>
      </c>
      <c r="Z533" s="52">
        <v>0</v>
      </c>
      <c r="AA533" s="52"/>
      <c r="AB533" s="79">
        <v>533</v>
      </c>
      <c r="AC5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3" s="85"/>
      <c r="AE533" s="51"/>
      <c r="AF533" s="51"/>
      <c r="AG533" s="51"/>
      <c r="AH533" s="51"/>
      <c r="AI533" s="51"/>
      <c r="AJ533" s="51"/>
      <c r="AK533" s="104" t="s">
        <v>3341</v>
      </c>
      <c r="AL533" s="104" t="s">
        <v>3341</v>
      </c>
      <c r="AM533" s="104" t="s">
        <v>3341</v>
      </c>
      <c r="AN533" s="104" t="s">
        <v>3341</v>
      </c>
      <c r="AO533" s="2"/>
      <c r="AP533" s="3"/>
      <c r="AQ533" s="3"/>
      <c r="AR533" s="3"/>
      <c r="AS533" s="3"/>
    </row>
    <row r="534" spans="1:45" ht="29" customHeight="1" x14ac:dyDescent="0.35">
      <c r="A534" s="14" t="s">
        <v>1965</v>
      </c>
      <c r="C534" s="15" t="s">
        <v>3359</v>
      </c>
      <c r="D534" s="15"/>
      <c r="E534" s="80">
        <v>2.2552690263663413</v>
      </c>
      <c r="F534" s="78"/>
      <c r="G534" s="15"/>
      <c r="H534" s="15"/>
      <c r="I534" s="16"/>
      <c r="J534" s="66"/>
      <c r="K534" s="66"/>
      <c r="L534" s="16"/>
      <c r="M534" s="81"/>
      <c r="N534" s="82">
        <v>6854.18212890625</v>
      </c>
      <c r="O534" s="82">
        <v>4307.1435546875</v>
      </c>
      <c r="P534" s="77"/>
      <c r="Q534" s="83"/>
      <c r="R534" s="83"/>
      <c r="S534" s="51">
        <v>2</v>
      </c>
      <c r="T534" s="84"/>
      <c r="U534" s="84"/>
      <c r="V534" s="52">
        <v>1</v>
      </c>
      <c r="W534" s="52">
        <v>0.5</v>
      </c>
      <c r="X534" s="52">
        <v>0</v>
      </c>
      <c r="Y534" s="52">
        <v>1.4594590000000001</v>
      </c>
      <c r="Z534" s="52">
        <v>0</v>
      </c>
      <c r="AA534" s="52"/>
      <c r="AB534" s="79">
        <v>534</v>
      </c>
      <c r="AC5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4" s="85"/>
      <c r="AE534" s="51"/>
      <c r="AF534" s="51"/>
      <c r="AG534" s="51"/>
      <c r="AH534" s="51"/>
      <c r="AI534" s="51"/>
      <c r="AJ534" s="51"/>
      <c r="AK534" s="51"/>
      <c r="AL534" s="51"/>
      <c r="AM534" s="51"/>
      <c r="AN534" s="51"/>
      <c r="AO534" s="2"/>
      <c r="AP534" s="3"/>
      <c r="AQ534" s="3"/>
      <c r="AR534" s="3"/>
      <c r="AS534" s="3"/>
    </row>
    <row r="535" spans="1:45" ht="29" customHeight="1" x14ac:dyDescent="0.35">
      <c r="A535" s="14" t="s">
        <v>1968</v>
      </c>
      <c r="C535" s="15" t="s">
        <v>3359</v>
      </c>
      <c r="D535" s="15"/>
      <c r="E535" s="80">
        <v>2.2552690263663413</v>
      </c>
      <c r="F535" s="78"/>
      <c r="G535" s="15"/>
      <c r="H535" s="15"/>
      <c r="I535" s="16"/>
      <c r="J535" s="66"/>
      <c r="K535" s="66"/>
      <c r="L535" s="16"/>
      <c r="M535" s="81"/>
      <c r="N535" s="82">
        <v>6854.29736328125</v>
      </c>
      <c r="O535" s="82">
        <v>4722.64404296875</v>
      </c>
      <c r="P535" s="77"/>
      <c r="Q535" s="83"/>
      <c r="R535" s="83"/>
      <c r="S535" s="51">
        <v>2</v>
      </c>
      <c r="T535" s="84"/>
      <c r="U535" s="84"/>
      <c r="V535" s="52">
        <v>1</v>
      </c>
      <c r="W535" s="52">
        <v>0.5</v>
      </c>
      <c r="X535" s="52">
        <v>0</v>
      </c>
      <c r="Y535" s="52">
        <v>1.4594590000000001</v>
      </c>
      <c r="Z535" s="52">
        <v>0</v>
      </c>
      <c r="AA535" s="52"/>
      <c r="AB535" s="79">
        <v>535</v>
      </c>
      <c r="AC5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5" s="85"/>
      <c r="AE535" s="51"/>
      <c r="AF535" s="51"/>
      <c r="AG535" s="51"/>
      <c r="AH535" s="51"/>
      <c r="AI535" s="51"/>
      <c r="AJ535" s="51"/>
      <c r="AK535" s="104" t="s">
        <v>3341</v>
      </c>
      <c r="AL535" s="104" t="s">
        <v>3341</v>
      </c>
      <c r="AM535" s="104" t="s">
        <v>3341</v>
      </c>
      <c r="AN535" s="104" t="s">
        <v>3341</v>
      </c>
      <c r="AO535" s="2"/>
      <c r="AP535" s="3"/>
      <c r="AQ535" s="3"/>
      <c r="AR535" s="3"/>
      <c r="AS535" s="3"/>
    </row>
    <row r="536" spans="1:45" ht="29" customHeight="1" x14ac:dyDescent="0.35">
      <c r="A536" s="14" t="s">
        <v>1976</v>
      </c>
      <c r="C536" s="15" t="s">
        <v>3359</v>
      </c>
      <c r="D536" s="15"/>
      <c r="E536" s="80">
        <v>2.2552690263663413</v>
      </c>
      <c r="F536" s="78"/>
      <c r="G536" s="15"/>
      <c r="H536" s="15"/>
      <c r="I536" s="16"/>
      <c r="J536" s="66"/>
      <c r="K536" s="66"/>
      <c r="L536" s="16"/>
      <c r="M536" s="81"/>
      <c r="N536" s="82">
        <v>6910.79638671875</v>
      </c>
      <c r="O536" s="82">
        <v>3615.273681640625</v>
      </c>
      <c r="P536" s="77"/>
      <c r="Q536" s="83"/>
      <c r="R536" s="83"/>
      <c r="S536" s="51">
        <v>2</v>
      </c>
      <c r="T536" s="84"/>
      <c r="U536" s="84"/>
      <c r="V536" s="52">
        <v>1</v>
      </c>
      <c r="W536" s="52">
        <v>0.5</v>
      </c>
      <c r="X536" s="52">
        <v>0</v>
      </c>
      <c r="Y536" s="52">
        <v>1.4594590000000001</v>
      </c>
      <c r="Z536" s="52">
        <v>0</v>
      </c>
      <c r="AA536" s="52"/>
      <c r="AB536" s="79">
        <v>536</v>
      </c>
      <c r="AC5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6" s="85"/>
      <c r="AE536" s="51"/>
      <c r="AF536" s="51"/>
      <c r="AG536" s="51"/>
      <c r="AH536" s="51"/>
      <c r="AI536" s="51"/>
      <c r="AJ536" s="51"/>
      <c r="AK536" s="104" t="s">
        <v>3341</v>
      </c>
      <c r="AL536" s="104" t="s">
        <v>3341</v>
      </c>
      <c r="AM536" s="104" t="s">
        <v>3341</v>
      </c>
      <c r="AN536" s="104" t="s">
        <v>3341</v>
      </c>
      <c r="AO536" s="2"/>
      <c r="AP536" s="3"/>
      <c r="AQ536" s="3"/>
      <c r="AR536" s="3"/>
      <c r="AS536" s="3"/>
    </row>
    <row r="537" spans="1:45" ht="29" customHeight="1" x14ac:dyDescent="0.35">
      <c r="A537" s="14" t="s">
        <v>2004</v>
      </c>
      <c r="C537" s="15" t="s">
        <v>3359</v>
      </c>
      <c r="D537" s="15"/>
      <c r="E537" s="80">
        <v>2.2552690263663413</v>
      </c>
      <c r="F537" s="78"/>
      <c r="G537" s="15"/>
      <c r="H537" s="15"/>
      <c r="I537" s="16"/>
      <c r="J537" s="66"/>
      <c r="K537" s="66"/>
      <c r="L537" s="16"/>
      <c r="M537" s="81"/>
      <c r="N537" s="82">
        <v>6910.79638671875</v>
      </c>
      <c r="O537" s="82">
        <v>4006.114013671875</v>
      </c>
      <c r="P537" s="77"/>
      <c r="Q537" s="83"/>
      <c r="R537" s="83"/>
      <c r="S537" s="51">
        <v>2</v>
      </c>
      <c r="T537" s="84"/>
      <c r="U537" s="84"/>
      <c r="V537" s="52">
        <v>1</v>
      </c>
      <c r="W537" s="52">
        <v>0.5</v>
      </c>
      <c r="X537" s="52">
        <v>0</v>
      </c>
      <c r="Y537" s="52">
        <v>1.4594590000000001</v>
      </c>
      <c r="Z537" s="52">
        <v>0</v>
      </c>
      <c r="AA537" s="52"/>
      <c r="AB537" s="79">
        <v>537</v>
      </c>
      <c r="AC5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7" s="85"/>
      <c r="AE537" s="51"/>
      <c r="AF537" s="51"/>
      <c r="AG537" s="51"/>
      <c r="AH537" s="51"/>
      <c r="AI537" s="51"/>
      <c r="AJ537" s="51"/>
      <c r="AK537" s="104" t="s">
        <v>3341</v>
      </c>
      <c r="AL537" s="104" t="s">
        <v>3341</v>
      </c>
      <c r="AM537" s="104" t="s">
        <v>3341</v>
      </c>
      <c r="AN537" s="104" t="s">
        <v>3341</v>
      </c>
      <c r="AO537" s="2"/>
      <c r="AP537" s="3"/>
      <c r="AQ537" s="3"/>
      <c r="AR537" s="3"/>
      <c r="AS537" s="3"/>
    </row>
    <row r="538" spans="1:45" ht="29" customHeight="1" x14ac:dyDescent="0.35">
      <c r="A538" s="14" t="s">
        <v>2027</v>
      </c>
      <c r="C538" s="15" t="s">
        <v>3359</v>
      </c>
      <c r="D538" s="15"/>
      <c r="E538" s="80">
        <v>2.2552690263663413</v>
      </c>
      <c r="F538" s="78"/>
      <c r="G538" s="15"/>
      <c r="H538" s="15"/>
      <c r="I538" s="16"/>
      <c r="J538" s="66"/>
      <c r="K538" s="66"/>
      <c r="L538" s="16"/>
      <c r="M538" s="81"/>
      <c r="N538" s="82">
        <v>6854.19091796875</v>
      </c>
      <c r="O538" s="82">
        <v>1099.6322021484375</v>
      </c>
      <c r="P538" s="77"/>
      <c r="Q538" s="83"/>
      <c r="R538" s="83"/>
      <c r="S538" s="51">
        <v>2</v>
      </c>
      <c r="T538" s="84"/>
      <c r="U538" s="84"/>
      <c r="V538" s="52">
        <v>1</v>
      </c>
      <c r="W538" s="52">
        <v>0.5</v>
      </c>
      <c r="X538" s="52">
        <v>0</v>
      </c>
      <c r="Y538" s="52">
        <v>1.4594590000000001</v>
      </c>
      <c r="Z538" s="52">
        <v>0</v>
      </c>
      <c r="AA538" s="52"/>
      <c r="AB538" s="79">
        <v>538</v>
      </c>
      <c r="AC5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8" s="85"/>
      <c r="AE538" s="51"/>
      <c r="AF538" s="51"/>
      <c r="AG538" s="51"/>
      <c r="AH538" s="51"/>
      <c r="AI538" s="51"/>
      <c r="AJ538" s="51"/>
      <c r="AK538" s="104" t="s">
        <v>3341</v>
      </c>
      <c r="AL538" s="104" t="s">
        <v>3341</v>
      </c>
      <c r="AM538" s="104" t="s">
        <v>3341</v>
      </c>
      <c r="AN538" s="104" t="s">
        <v>3341</v>
      </c>
      <c r="AO538" s="2"/>
      <c r="AP538" s="3"/>
      <c r="AQ538" s="3"/>
      <c r="AR538" s="3"/>
      <c r="AS538" s="3"/>
    </row>
    <row r="539" spans="1:45" ht="29" customHeight="1" x14ac:dyDescent="0.35">
      <c r="A539" s="14" t="s">
        <v>2030</v>
      </c>
      <c r="C539" s="15" t="s">
        <v>3359</v>
      </c>
      <c r="D539" s="15"/>
      <c r="E539" s="80">
        <v>2.2552690263663413</v>
      </c>
      <c r="F539" s="78"/>
      <c r="G539" s="15"/>
      <c r="H539" s="15"/>
      <c r="I539" s="16"/>
      <c r="J539" s="66"/>
      <c r="K539" s="66"/>
      <c r="L539" s="16"/>
      <c r="M539" s="81"/>
      <c r="N539" s="82">
        <v>8262.0146484375</v>
      </c>
      <c r="O539" s="82">
        <v>5146.41015625</v>
      </c>
      <c r="P539" s="77"/>
      <c r="Q539" s="83"/>
      <c r="R539" s="83"/>
      <c r="S539" s="51">
        <v>2</v>
      </c>
      <c r="T539" s="84"/>
      <c r="U539" s="84"/>
      <c r="V539" s="52">
        <v>1</v>
      </c>
      <c r="W539" s="52">
        <v>0.5</v>
      </c>
      <c r="X539" s="52">
        <v>0</v>
      </c>
      <c r="Y539" s="52">
        <v>1.4594590000000001</v>
      </c>
      <c r="Z539" s="52">
        <v>0</v>
      </c>
      <c r="AA539" s="52"/>
      <c r="AB539" s="79">
        <v>539</v>
      </c>
      <c r="AC5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39" s="85"/>
      <c r="AE539" s="51"/>
      <c r="AF539" s="51"/>
      <c r="AG539" s="51"/>
      <c r="AH539" s="51"/>
      <c r="AI539" s="51"/>
      <c r="AJ539" s="51"/>
      <c r="AK539" s="104" t="s">
        <v>3341</v>
      </c>
      <c r="AL539" s="104" t="s">
        <v>3341</v>
      </c>
      <c r="AM539" s="104" t="s">
        <v>3341</v>
      </c>
      <c r="AN539" s="104" t="s">
        <v>3341</v>
      </c>
      <c r="AO539" s="2"/>
      <c r="AP539" s="3"/>
      <c r="AQ539" s="3"/>
      <c r="AR539" s="3"/>
      <c r="AS539" s="3"/>
    </row>
    <row r="540" spans="1:45" ht="29" customHeight="1" x14ac:dyDescent="0.35">
      <c r="A540" s="14" t="s">
        <v>2040</v>
      </c>
      <c r="C540" s="15" t="s">
        <v>3359</v>
      </c>
      <c r="D540" s="15"/>
      <c r="E540" s="80">
        <v>2.2552690263663413</v>
      </c>
      <c r="F540" s="78"/>
      <c r="G540" s="15"/>
      <c r="H540" s="15"/>
      <c r="I540" s="16"/>
      <c r="J540" s="66"/>
      <c r="K540" s="66"/>
      <c r="L540" s="16"/>
      <c r="M540" s="81"/>
      <c r="N540" s="82">
        <v>7974.8427734375</v>
      </c>
      <c r="O540" s="82">
        <v>5146.41015625</v>
      </c>
      <c r="P540" s="77"/>
      <c r="Q540" s="83"/>
      <c r="R540" s="83"/>
      <c r="S540" s="51">
        <v>2</v>
      </c>
      <c r="T540" s="84"/>
      <c r="U540" s="84"/>
      <c r="V540" s="52">
        <v>1</v>
      </c>
      <c r="W540" s="52">
        <v>0.5</v>
      </c>
      <c r="X540" s="52">
        <v>0</v>
      </c>
      <c r="Y540" s="52">
        <v>1.4594590000000001</v>
      </c>
      <c r="Z540" s="52">
        <v>0</v>
      </c>
      <c r="AA540" s="52"/>
      <c r="AB540" s="79">
        <v>540</v>
      </c>
      <c r="AC5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0" s="85"/>
      <c r="AE540" s="51"/>
      <c r="AF540" s="51"/>
      <c r="AG540" s="51"/>
      <c r="AH540" s="51"/>
      <c r="AI540" s="51"/>
      <c r="AJ540" s="51"/>
      <c r="AK540" s="104" t="s">
        <v>3341</v>
      </c>
      <c r="AL540" s="104" t="s">
        <v>3341</v>
      </c>
      <c r="AM540" s="104" t="s">
        <v>3341</v>
      </c>
      <c r="AN540" s="104" t="s">
        <v>3341</v>
      </c>
      <c r="AO540" s="2"/>
      <c r="AP540" s="3"/>
      <c r="AQ540" s="3"/>
      <c r="AR540" s="3"/>
      <c r="AS540" s="3"/>
    </row>
    <row r="541" spans="1:45" ht="29" customHeight="1" x14ac:dyDescent="0.35">
      <c r="A541" s="14" t="s">
        <v>2078</v>
      </c>
      <c r="C541" s="15" t="s">
        <v>3359</v>
      </c>
      <c r="D541" s="15"/>
      <c r="E541" s="80">
        <v>2.2552690263663413</v>
      </c>
      <c r="F541" s="78"/>
      <c r="G541" s="15"/>
      <c r="H541" s="15"/>
      <c r="I541" s="16"/>
      <c r="J541" s="66"/>
      <c r="K541" s="66"/>
      <c r="L541" s="16"/>
      <c r="M541" s="81"/>
      <c r="N541" s="82">
        <v>8925.6611328125</v>
      </c>
      <c r="O541" s="82">
        <v>5211.205078125</v>
      </c>
      <c r="P541" s="77"/>
      <c r="Q541" s="83"/>
      <c r="R541" s="83"/>
      <c r="S541" s="51">
        <v>2</v>
      </c>
      <c r="T541" s="84"/>
      <c r="U541" s="84"/>
      <c r="V541" s="52">
        <v>1</v>
      </c>
      <c r="W541" s="52">
        <v>0.5</v>
      </c>
      <c r="X541" s="52">
        <v>0</v>
      </c>
      <c r="Y541" s="52">
        <v>1.4594590000000001</v>
      </c>
      <c r="Z541" s="52">
        <v>0</v>
      </c>
      <c r="AA541" s="52"/>
      <c r="AB541" s="79">
        <v>541</v>
      </c>
      <c r="AC5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1" s="85"/>
      <c r="AE541" s="51"/>
      <c r="AF541" s="51"/>
      <c r="AG541" s="51"/>
      <c r="AH541" s="51"/>
      <c r="AI541" s="51"/>
      <c r="AJ541" s="51"/>
      <c r="AK541" s="104" t="s">
        <v>3341</v>
      </c>
      <c r="AL541" s="104" t="s">
        <v>3341</v>
      </c>
      <c r="AM541" s="104" t="s">
        <v>3341</v>
      </c>
      <c r="AN541" s="104" t="s">
        <v>3341</v>
      </c>
      <c r="AO541" s="2"/>
      <c r="AP541" s="3"/>
      <c r="AQ541" s="3"/>
      <c r="AR541" s="3"/>
      <c r="AS541" s="3"/>
    </row>
    <row r="542" spans="1:45" ht="29" customHeight="1" x14ac:dyDescent="0.35">
      <c r="A542" s="14" t="s">
        <v>2119</v>
      </c>
      <c r="C542" s="15" t="s">
        <v>3359</v>
      </c>
      <c r="D542" s="15"/>
      <c r="E542" s="80">
        <v>2.2552690263663413</v>
      </c>
      <c r="F542" s="78"/>
      <c r="G542" s="15"/>
      <c r="H542" s="15"/>
      <c r="I542" s="16"/>
      <c r="J542" s="66"/>
      <c r="K542" s="66"/>
      <c r="L542" s="16"/>
      <c r="M542" s="81"/>
      <c r="N542" s="82">
        <v>8553.8876953125</v>
      </c>
      <c r="O542" s="82">
        <v>5146.41015625</v>
      </c>
      <c r="P542" s="77"/>
      <c r="Q542" s="83"/>
      <c r="R542" s="83"/>
      <c r="S542" s="51">
        <v>2</v>
      </c>
      <c r="T542" s="84"/>
      <c r="U542" s="84"/>
      <c r="V542" s="52">
        <v>1</v>
      </c>
      <c r="W542" s="52">
        <v>0.5</v>
      </c>
      <c r="X542" s="52">
        <v>0</v>
      </c>
      <c r="Y542" s="52">
        <v>1.4594590000000001</v>
      </c>
      <c r="Z542" s="52">
        <v>0</v>
      </c>
      <c r="AA542" s="52"/>
      <c r="AB542" s="79">
        <v>542</v>
      </c>
      <c r="AC5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2" s="85"/>
      <c r="AE542" s="51"/>
      <c r="AF542" s="51"/>
      <c r="AG542" s="51"/>
      <c r="AH542" s="51"/>
      <c r="AI542" s="51"/>
      <c r="AJ542" s="51"/>
      <c r="AK542" s="104" t="s">
        <v>3341</v>
      </c>
      <c r="AL542" s="104" t="s">
        <v>3341</v>
      </c>
      <c r="AM542" s="104" t="s">
        <v>3341</v>
      </c>
      <c r="AN542" s="104" t="s">
        <v>3341</v>
      </c>
      <c r="AO542" s="2"/>
      <c r="AP542" s="3"/>
      <c r="AQ542" s="3"/>
      <c r="AR542" s="3"/>
      <c r="AS542" s="3"/>
    </row>
    <row r="543" spans="1:45" ht="29" customHeight="1" x14ac:dyDescent="0.35">
      <c r="A543" s="14" t="s">
        <v>2218</v>
      </c>
      <c r="C543" s="15" t="s">
        <v>3359</v>
      </c>
      <c r="D543" s="15"/>
      <c r="E543" s="80">
        <v>2.2552690263663413</v>
      </c>
      <c r="F543" s="78"/>
      <c r="G543" s="15"/>
      <c r="H543" s="15"/>
      <c r="I543" s="16"/>
      <c r="J543" s="66"/>
      <c r="K543" s="66"/>
      <c r="L543" s="16"/>
      <c r="M543" s="81"/>
      <c r="N543" s="82">
        <v>7777</v>
      </c>
      <c r="O543" s="82">
        <v>5211.205078125</v>
      </c>
      <c r="P543" s="77"/>
      <c r="Q543" s="83"/>
      <c r="R543" s="83"/>
      <c r="S543" s="51">
        <v>2</v>
      </c>
      <c r="T543" s="84"/>
      <c r="U543" s="84"/>
      <c r="V543" s="52">
        <v>1</v>
      </c>
      <c r="W543" s="52">
        <v>0.5</v>
      </c>
      <c r="X543" s="52">
        <v>0</v>
      </c>
      <c r="Y543" s="52">
        <v>1.4594590000000001</v>
      </c>
      <c r="Z543" s="52">
        <v>0</v>
      </c>
      <c r="AA543" s="52"/>
      <c r="AB543" s="79">
        <v>543</v>
      </c>
      <c r="AC5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3" s="85"/>
      <c r="AE543" s="51"/>
      <c r="AF543" s="51"/>
      <c r="AG543" s="51"/>
      <c r="AH543" s="51"/>
      <c r="AI543" s="51"/>
      <c r="AJ543" s="51"/>
      <c r="AK543" s="104" t="s">
        <v>3341</v>
      </c>
      <c r="AL543" s="104" t="s">
        <v>3341</v>
      </c>
      <c r="AM543" s="104" t="s">
        <v>3341</v>
      </c>
      <c r="AN543" s="104" t="s">
        <v>3341</v>
      </c>
      <c r="AO543" s="2"/>
      <c r="AP543" s="3"/>
      <c r="AQ543" s="3"/>
      <c r="AR543" s="3"/>
      <c r="AS543" s="3"/>
    </row>
    <row r="544" spans="1:45" ht="29" customHeight="1" x14ac:dyDescent="0.35">
      <c r="A544" s="14" t="s">
        <v>2221</v>
      </c>
      <c r="C544" s="15" t="s">
        <v>3359</v>
      </c>
      <c r="D544" s="15"/>
      <c r="E544" s="80">
        <v>2.2552690263663413</v>
      </c>
      <c r="F544" s="78"/>
      <c r="G544" s="15"/>
      <c r="H544" s="15"/>
      <c r="I544" s="16"/>
      <c r="J544" s="66"/>
      <c r="K544" s="66"/>
      <c r="L544" s="16"/>
      <c r="M544" s="81"/>
      <c r="N544" s="82">
        <v>6854.390625</v>
      </c>
      <c r="O544" s="82">
        <v>301.87017822265625</v>
      </c>
      <c r="P544" s="77"/>
      <c r="Q544" s="83"/>
      <c r="R544" s="83"/>
      <c r="S544" s="51">
        <v>2</v>
      </c>
      <c r="T544" s="84"/>
      <c r="U544" s="84"/>
      <c r="V544" s="52">
        <v>1</v>
      </c>
      <c r="W544" s="52">
        <v>0.5</v>
      </c>
      <c r="X544" s="52">
        <v>0</v>
      </c>
      <c r="Y544" s="52">
        <v>1.4594590000000001</v>
      </c>
      <c r="Z544" s="52">
        <v>0</v>
      </c>
      <c r="AA544" s="52"/>
      <c r="AB544" s="79">
        <v>544</v>
      </c>
      <c r="AC5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4" s="85"/>
      <c r="AE544" s="51"/>
      <c r="AF544" s="51"/>
      <c r="AG544" s="51"/>
      <c r="AH544" s="51"/>
      <c r="AI544" s="51"/>
      <c r="AJ544" s="51"/>
      <c r="AK544" s="104" t="s">
        <v>3341</v>
      </c>
      <c r="AL544" s="104" t="s">
        <v>3341</v>
      </c>
      <c r="AM544" s="104" t="s">
        <v>3341</v>
      </c>
      <c r="AN544" s="104" t="s">
        <v>3341</v>
      </c>
      <c r="AO544" s="2"/>
      <c r="AP544" s="3"/>
      <c r="AQ544" s="3"/>
      <c r="AR544" s="3"/>
      <c r="AS544" s="3"/>
    </row>
    <row r="545" spans="1:45" ht="29" customHeight="1" x14ac:dyDescent="0.35">
      <c r="A545" s="14" t="s">
        <v>2366</v>
      </c>
      <c r="C545" s="15" t="s">
        <v>3359</v>
      </c>
      <c r="D545" s="15"/>
      <c r="E545" s="80">
        <v>2.2552690263663413</v>
      </c>
      <c r="F545" s="78"/>
      <c r="G545" s="15"/>
      <c r="H545" s="15"/>
      <c r="I545" s="16"/>
      <c r="J545" s="66"/>
      <c r="K545" s="66"/>
      <c r="L545" s="16"/>
      <c r="M545" s="81"/>
      <c r="N545" s="82">
        <v>6854.19091796875</v>
      </c>
      <c r="O545" s="82">
        <v>700.6195068359375</v>
      </c>
      <c r="P545" s="77"/>
      <c r="Q545" s="83"/>
      <c r="R545" s="83"/>
      <c r="S545" s="51">
        <v>2</v>
      </c>
      <c r="T545" s="84"/>
      <c r="U545" s="84"/>
      <c r="V545" s="52">
        <v>1</v>
      </c>
      <c r="W545" s="52">
        <v>0.5</v>
      </c>
      <c r="X545" s="52">
        <v>0</v>
      </c>
      <c r="Y545" s="52">
        <v>1.4594590000000001</v>
      </c>
      <c r="Z545" s="52">
        <v>0</v>
      </c>
      <c r="AA545" s="52"/>
      <c r="AB545" s="79">
        <v>545</v>
      </c>
      <c r="AC5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5" s="85"/>
      <c r="AE545" s="51"/>
      <c r="AF545" s="51"/>
      <c r="AG545" s="51"/>
      <c r="AH545" s="51"/>
      <c r="AI545" s="51"/>
      <c r="AJ545" s="51"/>
      <c r="AK545" s="104" t="s">
        <v>3341</v>
      </c>
      <c r="AL545" s="104" t="s">
        <v>3341</v>
      </c>
      <c r="AM545" s="104" t="s">
        <v>3341</v>
      </c>
      <c r="AN545" s="104" t="s">
        <v>3341</v>
      </c>
      <c r="AO545" s="2"/>
      <c r="AP545" s="3"/>
      <c r="AQ545" s="3"/>
      <c r="AR545" s="3"/>
      <c r="AS545" s="3"/>
    </row>
    <row r="546" spans="1:45" ht="29" customHeight="1" x14ac:dyDescent="0.35">
      <c r="A546" s="14" t="s">
        <v>2395</v>
      </c>
      <c r="C546" s="15" t="s">
        <v>3359</v>
      </c>
      <c r="D546" s="15"/>
      <c r="E546" s="80">
        <v>2.2552690263663413</v>
      </c>
      <c r="F546" s="78"/>
      <c r="G546" s="15"/>
      <c r="H546" s="15"/>
      <c r="I546" s="16"/>
      <c r="J546" s="66"/>
      <c r="K546" s="66"/>
      <c r="L546" s="16"/>
      <c r="M546" s="81"/>
      <c r="N546" s="82">
        <v>7400.5185546875</v>
      </c>
      <c r="O546" s="82">
        <v>5146.4326171875</v>
      </c>
      <c r="P546" s="77"/>
      <c r="Q546" s="83"/>
      <c r="R546" s="83"/>
      <c r="S546" s="51">
        <v>2</v>
      </c>
      <c r="T546" s="84"/>
      <c r="U546" s="84"/>
      <c r="V546" s="52">
        <v>1</v>
      </c>
      <c r="W546" s="52">
        <v>0.5</v>
      </c>
      <c r="X546" s="52">
        <v>0</v>
      </c>
      <c r="Y546" s="52">
        <v>1.4594590000000001</v>
      </c>
      <c r="Z546" s="52">
        <v>0</v>
      </c>
      <c r="AA546" s="52"/>
      <c r="AB546" s="79">
        <v>546</v>
      </c>
      <c r="AC5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6" s="85"/>
      <c r="AE546" s="51"/>
      <c r="AF546" s="51"/>
      <c r="AG546" s="51"/>
      <c r="AH546" s="51"/>
      <c r="AI546" s="51"/>
      <c r="AJ546" s="51"/>
      <c r="AK546" s="104" t="s">
        <v>3341</v>
      </c>
      <c r="AL546" s="104" t="s">
        <v>3341</v>
      </c>
      <c r="AM546" s="104" t="s">
        <v>3341</v>
      </c>
      <c r="AN546" s="104" t="s">
        <v>3341</v>
      </c>
      <c r="AO546" s="2"/>
      <c r="AP546" s="3"/>
      <c r="AQ546" s="3"/>
      <c r="AR546" s="3"/>
      <c r="AS546" s="3"/>
    </row>
    <row r="547" spans="1:45" ht="29" customHeight="1" x14ac:dyDescent="0.35">
      <c r="A547" s="14" t="s">
        <v>2427</v>
      </c>
      <c r="C547" s="15" t="s">
        <v>3359</v>
      </c>
      <c r="D547" s="15"/>
      <c r="E547" s="80">
        <v>2.2552690263663413</v>
      </c>
      <c r="F547" s="78"/>
      <c r="G547" s="15"/>
      <c r="H547" s="15"/>
      <c r="I547" s="16"/>
      <c r="J547" s="66"/>
      <c r="K547" s="66"/>
      <c r="L547" s="16"/>
      <c r="M547" s="81"/>
      <c r="N547" s="82">
        <v>7113.3603515625</v>
      </c>
      <c r="O547" s="82">
        <v>5146.4326171875</v>
      </c>
      <c r="P547" s="77"/>
      <c r="Q547" s="83"/>
      <c r="R547" s="83"/>
      <c r="S547" s="51">
        <v>2</v>
      </c>
      <c r="T547" s="84"/>
      <c r="U547" s="84"/>
      <c r="V547" s="52">
        <v>1</v>
      </c>
      <c r="W547" s="52">
        <v>0.5</v>
      </c>
      <c r="X547" s="52">
        <v>0</v>
      </c>
      <c r="Y547" s="52">
        <v>1.4594590000000001</v>
      </c>
      <c r="Z547" s="52">
        <v>0</v>
      </c>
      <c r="AA547" s="52"/>
      <c r="AB547" s="79">
        <v>547</v>
      </c>
      <c r="AC5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7" s="85"/>
      <c r="AE547" s="51"/>
      <c r="AF547" s="51"/>
      <c r="AG547" s="51"/>
      <c r="AH547" s="51"/>
      <c r="AI547" s="51"/>
      <c r="AJ547" s="51"/>
      <c r="AK547" s="104" t="s">
        <v>3341</v>
      </c>
      <c r="AL547" s="104" t="s">
        <v>3341</v>
      </c>
      <c r="AM547" s="104" t="s">
        <v>3341</v>
      </c>
      <c r="AN547" s="104" t="s">
        <v>3341</v>
      </c>
      <c r="AO547" s="2"/>
      <c r="AP547" s="3"/>
      <c r="AQ547" s="3"/>
      <c r="AR547" s="3"/>
      <c r="AS547" s="3"/>
    </row>
    <row r="548" spans="1:45" ht="29" customHeight="1" x14ac:dyDescent="0.35">
      <c r="A548" s="14" t="s">
        <v>2430</v>
      </c>
      <c r="C548" s="15" t="s">
        <v>3359</v>
      </c>
      <c r="D548" s="15"/>
      <c r="E548" s="80">
        <v>2.2552690263663413</v>
      </c>
      <c r="F548" s="78"/>
      <c r="G548" s="15"/>
      <c r="H548" s="15"/>
      <c r="I548" s="16"/>
      <c r="J548" s="66"/>
      <c r="K548" s="66"/>
      <c r="L548" s="16"/>
      <c r="M548" s="81"/>
      <c r="N548" s="82">
        <v>6854.34765625</v>
      </c>
      <c r="O548" s="82">
        <v>5112.22021484375</v>
      </c>
      <c r="P548" s="77"/>
      <c r="Q548" s="83"/>
      <c r="R548" s="83"/>
      <c r="S548" s="51">
        <v>2</v>
      </c>
      <c r="T548" s="84"/>
      <c r="U548" s="84"/>
      <c r="V548" s="52">
        <v>1</v>
      </c>
      <c r="W548" s="52">
        <v>0.5</v>
      </c>
      <c r="X548" s="52">
        <v>0</v>
      </c>
      <c r="Y548" s="52">
        <v>1.4594590000000001</v>
      </c>
      <c r="Z548" s="52">
        <v>0</v>
      </c>
      <c r="AA548" s="52"/>
      <c r="AB548" s="79">
        <v>548</v>
      </c>
      <c r="AC5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8" s="85"/>
      <c r="AE548" s="51"/>
      <c r="AF548" s="51"/>
      <c r="AG548" s="51"/>
      <c r="AH548" s="51"/>
      <c r="AI548" s="51"/>
      <c r="AJ548" s="51"/>
      <c r="AK548" s="104" t="s">
        <v>3341</v>
      </c>
      <c r="AL548" s="104" t="s">
        <v>3341</v>
      </c>
      <c r="AM548" s="104" t="s">
        <v>3341</v>
      </c>
      <c r="AN548" s="104" t="s">
        <v>3341</v>
      </c>
      <c r="AO548" s="2"/>
      <c r="AP548" s="3"/>
      <c r="AQ548" s="3"/>
      <c r="AR548" s="3"/>
      <c r="AS548" s="3"/>
    </row>
    <row r="549" spans="1:45" ht="29" customHeight="1" x14ac:dyDescent="0.35">
      <c r="A549" s="14" t="s">
        <v>2467</v>
      </c>
      <c r="C549" s="15" t="s">
        <v>3359</v>
      </c>
      <c r="D549" s="15"/>
      <c r="E549" s="80">
        <v>2.2552690263663413</v>
      </c>
      <c r="F549" s="78"/>
      <c r="G549" s="15"/>
      <c r="H549" s="15"/>
      <c r="I549" s="16"/>
      <c r="J549" s="66"/>
      <c r="K549" s="66"/>
      <c r="L549" s="16"/>
      <c r="M549" s="81"/>
      <c r="N549" s="82">
        <v>7136.7626953125</v>
      </c>
      <c r="O549" s="82">
        <v>5618.33056640625</v>
      </c>
      <c r="P549" s="77"/>
      <c r="Q549" s="83"/>
      <c r="R549" s="83"/>
      <c r="S549" s="51">
        <v>2</v>
      </c>
      <c r="T549" s="84"/>
      <c r="U549" s="84"/>
      <c r="V549" s="52">
        <v>1</v>
      </c>
      <c r="W549" s="52">
        <v>0.5</v>
      </c>
      <c r="X549" s="52">
        <v>0</v>
      </c>
      <c r="Y549" s="52">
        <v>1.4594590000000001</v>
      </c>
      <c r="Z549" s="52">
        <v>0</v>
      </c>
      <c r="AA549" s="52"/>
      <c r="AB549" s="79">
        <v>549</v>
      </c>
      <c r="AC5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49" s="85"/>
      <c r="AE549" s="51"/>
      <c r="AF549" s="51"/>
      <c r="AG549" s="51"/>
      <c r="AH549" s="51"/>
      <c r="AI549" s="51"/>
      <c r="AJ549" s="51"/>
      <c r="AK549" s="104" t="s">
        <v>3341</v>
      </c>
      <c r="AL549" s="104" t="s">
        <v>3341</v>
      </c>
      <c r="AM549" s="104" t="s">
        <v>3341</v>
      </c>
      <c r="AN549" s="104" t="s">
        <v>3341</v>
      </c>
      <c r="AO549" s="2"/>
      <c r="AP549" s="3"/>
      <c r="AQ549" s="3"/>
      <c r="AR549" s="3"/>
      <c r="AS549" s="3"/>
    </row>
    <row r="550" spans="1:45" ht="29" customHeight="1" x14ac:dyDescent="0.35">
      <c r="A550" s="14" t="s">
        <v>2471</v>
      </c>
      <c r="C550" s="15" t="s">
        <v>3359</v>
      </c>
      <c r="D550" s="15"/>
      <c r="E550" s="80">
        <v>2.2552690263663413</v>
      </c>
      <c r="F550" s="78"/>
      <c r="G550" s="15"/>
      <c r="H550" s="15"/>
      <c r="I550" s="16"/>
      <c r="J550" s="66"/>
      <c r="K550" s="66"/>
      <c r="L550" s="16"/>
      <c r="M550" s="81"/>
      <c r="N550" s="82">
        <v>6855.38818359375</v>
      </c>
      <c r="O550" s="82">
        <v>5512.44775390625</v>
      </c>
      <c r="P550" s="77"/>
      <c r="Q550" s="83"/>
      <c r="R550" s="83"/>
      <c r="S550" s="51">
        <v>2</v>
      </c>
      <c r="T550" s="84"/>
      <c r="U550" s="84"/>
      <c r="V550" s="52">
        <v>1</v>
      </c>
      <c r="W550" s="52">
        <v>0.5</v>
      </c>
      <c r="X550" s="52">
        <v>0</v>
      </c>
      <c r="Y550" s="52">
        <v>1.4594590000000001</v>
      </c>
      <c r="Z550" s="52">
        <v>0</v>
      </c>
      <c r="AA550" s="52"/>
      <c r="AB550" s="79">
        <v>550</v>
      </c>
      <c r="AC5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0" s="85"/>
      <c r="AE550" s="51"/>
      <c r="AF550" s="51"/>
      <c r="AG550" s="51"/>
      <c r="AH550" s="51"/>
      <c r="AI550" s="51"/>
      <c r="AJ550" s="51"/>
      <c r="AK550" s="51"/>
      <c r="AL550" s="51"/>
      <c r="AM550" s="51"/>
      <c r="AN550" s="51"/>
      <c r="AO550" s="2"/>
      <c r="AP550" s="3"/>
      <c r="AQ550" s="3"/>
      <c r="AR550" s="3"/>
      <c r="AS550" s="3"/>
    </row>
    <row r="551" spans="1:45" ht="29" customHeight="1" x14ac:dyDescent="0.35">
      <c r="A551" s="14" t="s">
        <v>2472</v>
      </c>
      <c r="C551" s="15" t="s">
        <v>3359</v>
      </c>
      <c r="D551" s="15"/>
      <c r="E551" s="80">
        <v>2.2552690263663413</v>
      </c>
      <c r="F551" s="78"/>
      <c r="G551" s="15"/>
      <c r="H551" s="15"/>
      <c r="I551" s="16"/>
      <c r="J551" s="66"/>
      <c r="K551" s="66"/>
      <c r="L551" s="16"/>
      <c r="M551" s="81"/>
      <c r="N551" s="82">
        <v>7541.62939453125</v>
      </c>
      <c r="O551" s="82">
        <v>5512.27685546875</v>
      </c>
      <c r="P551" s="77"/>
      <c r="Q551" s="83"/>
      <c r="R551" s="83"/>
      <c r="S551" s="51">
        <v>2</v>
      </c>
      <c r="T551" s="84"/>
      <c r="U551" s="84"/>
      <c r="V551" s="52">
        <v>1</v>
      </c>
      <c r="W551" s="52">
        <v>0.5</v>
      </c>
      <c r="X551" s="52">
        <v>0</v>
      </c>
      <c r="Y551" s="52">
        <v>1.4594590000000001</v>
      </c>
      <c r="Z551" s="52">
        <v>0</v>
      </c>
      <c r="AA551" s="52"/>
      <c r="AB551" s="79">
        <v>551</v>
      </c>
      <c r="AC5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1" s="85"/>
      <c r="AE551" s="51"/>
      <c r="AF551" s="51"/>
      <c r="AG551" s="51"/>
      <c r="AH551" s="51"/>
      <c r="AI551" s="51"/>
      <c r="AJ551" s="51"/>
      <c r="AK551" s="104" t="s">
        <v>3341</v>
      </c>
      <c r="AL551" s="104" t="s">
        <v>3341</v>
      </c>
      <c r="AM551" s="104" t="s">
        <v>3341</v>
      </c>
      <c r="AN551" s="104" t="s">
        <v>3341</v>
      </c>
      <c r="AO551" s="2"/>
      <c r="AP551" s="3"/>
      <c r="AQ551" s="3"/>
      <c r="AR551" s="3"/>
      <c r="AS551" s="3"/>
    </row>
    <row r="552" spans="1:45" ht="29" customHeight="1" x14ac:dyDescent="0.35">
      <c r="A552" s="14" t="s">
        <v>2487</v>
      </c>
      <c r="C552" s="15" t="s">
        <v>3359</v>
      </c>
      <c r="D552" s="15"/>
      <c r="E552" s="80">
        <v>2.2552690263663413</v>
      </c>
      <c r="F552" s="78"/>
      <c r="G552" s="15"/>
      <c r="H552" s="15"/>
      <c r="I552" s="16"/>
      <c r="J552" s="66"/>
      <c r="K552" s="66"/>
      <c r="L552" s="16"/>
      <c r="M552" s="81"/>
      <c r="N552" s="82">
        <v>7310.95703125</v>
      </c>
      <c r="O552" s="82">
        <v>5512.27685546875</v>
      </c>
      <c r="P552" s="77"/>
      <c r="Q552" s="83"/>
      <c r="R552" s="83"/>
      <c r="S552" s="51">
        <v>2</v>
      </c>
      <c r="T552" s="84"/>
      <c r="U552" s="84"/>
      <c r="V552" s="52">
        <v>1</v>
      </c>
      <c r="W552" s="52">
        <v>0.5</v>
      </c>
      <c r="X552" s="52">
        <v>0</v>
      </c>
      <c r="Y552" s="52">
        <v>1.4594590000000001</v>
      </c>
      <c r="Z552" s="52">
        <v>0</v>
      </c>
      <c r="AA552" s="52"/>
      <c r="AB552" s="79">
        <v>552</v>
      </c>
      <c r="AC5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2" s="85"/>
      <c r="AE552" s="51"/>
      <c r="AF552" s="51"/>
      <c r="AG552" s="51"/>
      <c r="AH552" s="51"/>
      <c r="AI552" s="51"/>
      <c r="AJ552" s="51"/>
      <c r="AK552" s="104" t="s">
        <v>3341</v>
      </c>
      <c r="AL552" s="104" t="s">
        <v>3341</v>
      </c>
      <c r="AM552" s="104" t="s">
        <v>3341</v>
      </c>
      <c r="AN552" s="104" t="s">
        <v>3341</v>
      </c>
      <c r="AO552" s="2"/>
      <c r="AP552" s="3"/>
      <c r="AQ552" s="3"/>
      <c r="AR552" s="3"/>
      <c r="AS552" s="3"/>
    </row>
    <row r="553" spans="1:45" ht="29" customHeight="1" x14ac:dyDescent="0.35">
      <c r="A553" s="14" t="s">
        <v>2511</v>
      </c>
      <c r="C553" s="15" t="s">
        <v>3359</v>
      </c>
      <c r="D553" s="15"/>
      <c r="E553" s="80">
        <v>2.2552690263663413</v>
      </c>
      <c r="F553" s="78"/>
      <c r="G553" s="15"/>
      <c r="H553" s="15"/>
      <c r="I553" s="16"/>
      <c r="J553" s="66"/>
      <c r="K553" s="66"/>
      <c r="L553" s="16"/>
      <c r="M553" s="81"/>
      <c r="N553" s="82">
        <v>6684.83056640625</v>
      </c>
      <c r="O553" s="82">
        <v>407.12539672851563</v>
      </c>
      <c r="P553" s="77"/>
      <c r="Q553" s="83"/>
      <c r="R553" s="83"/>
      <c r="S553" s="51">
        <v>2</v>
      </c>
      <c r="T553" s="84"/>
      <c r="U553" s="84"/>
      <c r="V553" s="52">
        <v>1</v>
      </c>
      <c r="W553" s="52">
        <v>0.5</v>
      </c>
      <c r="X553" s="52">
        <v>0</v>
      </c>
      <c r="Y553" s="52">
        <v>1.4594590000000001</v>
      </c>
      <c r="Z553" s="52">
        <v>0</v>
      </c>
      <c r="AA553" s="52"/>
      <c r="AB553" s="79">
        <v>553</v>
      </c>
      <c r="AC5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3" s="85"/>
      <c r="AE553" s="51"/>
      <c r="AF553" s="51"/>
      <c r="AG553" s="51"/>
      <c r="AH553" s="51"/>
      <c r="AI553" s="51"/>
      <c r="AJ553" s="51"/>
      <c r="AK553" s="104" t="s">
        <v>3341</v>
      </c>
      <c r="AL553" s="104" t="s">
        <v>3341</v>
      </c>
      <c r="AM553" s="104" t="s">
        <v>3341</v>
      </c>
      <c r="AN553" s="104" t="s">
        <v>3341</v>
      </c>
      <c r="AO553" s="2"/>
      <c r="AP553" s="3"/>
      <c r="AQ553" s="3"/>
      <c r="AR553" s="3"/>
      <c r="AS553" s="3"/>
    </row>
    <row r="554" spans="1:45" ht="29" customHeight="1" x14ac:dyDescent="0.35">
      <c r="A554" s="14" t="s">
        <v>2548</v>
      </c>
      <c r="C554" s="15" t="s">
        <v>3359</v>
      </c>
      <c r="D554" s="15"/>
      <c r="E554" s="80">
        <v>2.2552690263663413</v>
      </c>
      <c r="F554" s="78"/>
      <c r="G554" s="15"/>
      <c r="H554" s="15"/>
      <c r="I554" s="16"/>
      <c r="J554" s="66"/>
      <c r="K554" s="66"/>
      <c r="L554" s="16"/>
      <c r="M554" s="81"/>
      <c r="N554" s="82">
        <v>6624.38232421875</v>
      </c>
      <c r="O554" s="82">
        <v>1506.392822265625</v>
      </c>
      <c r="P554" s="77"/>
      <c r="Q554" s="83"/>
      <c r="R554" s="83"/>
      <c r="S554" s="51">
        <v>2</v>
      </c>
      <c r="T554" s="84"/>
      <c r="U554" s="84"/>
      <c r="V554" s="52">
        <v>1</v>
      </c>
      <c r="W554" s="52">
        <v>0.5</v>
      </c>
      <c r="X554" s="52">
        <v>0</v>
      </c>
      <c r="Y554" s="52">
        <v>1.4594590000000001</v>
      </c>
      <c r="Z554" s="52">
        <v>0</v>
      </c>
      <c r="AA554" s="52"/>
      <c r="AB554" s="79">
        <v>554</v>
      </c>
      <c r="AC5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4" s="85"/>
      <c r="AE554" s="51"/>
      <c r="AF554" s="51"/>
      <c r="AG554" s="51"/>
      <c r="AH554" s="51"/>
      <c r="AI554" s="51"/>
      <c r="AJ554" s="51"/>
      <c r="AK554" s="104" t="s">
        <v>3341</v>
      </c>
      <c r="AL554" s="104" t="s">
        <v>3341</v>
      </c>
      <c r="AM554" s="104" t="s">
        <v>3341</v>
      </c>
      <c r="AN554" s="104" t="s">
        <v>3341</v>
      </c>
      <c r="AO554" s="2"/>
      <c r="AP554" s="3"/>
      <c r="AQ554" s="3"/>
      <c r="AR554" s="3"/>
      <c r="AS554" s="3"/>
    </row>
    <row r="555" spans="1:45" ht="29" customHeight="1" x14ac:dyDescent="0.35">
      <c r="A555" s="14" t="s">
        <v>2560</v>
      </c>
      <c r="C555" s="15" t="s">
        <v>3359</v>
      </c>
      <c r="D555" s="15"/>
      <c r="E555" s="80">
        <v>2.2552690263663413</v>
      </c>
      <c r="F555" s="78"/>
      <c r="G555" s="15"/>
      <c r="H555" s="15"/>
      <c r="I555" s="16"/>
      <c r="J555" s="66"/>
      <c r="K555" s="66"/>
      <c r="L555" s="16"/>
      <c r="M555" s="81"/>
      <c r="N555" s="82">
        <v>6624.38232421875</v>
      </c>
      <c r="O555" s="82">
        <v>1905.3731689453125</v>
      </c>
      <c r="P555" s="77"/>
      <c r="Q555" s="83"/>
      <c r="R555" s="83"/>
      <c r="S555" s="51">
        <v>2</v>
      </c>
      <c r="T555" s="84"/>
      <c r="U555" s="84"/>
      <c r="V555" s="52">
        <v>1</v>
      </c>
      <c r="W555" s="52">
        <v>0.5</v>
      </c>
      <c r="X555" s="52">
        <v>0</v>
      </c>
      <c r="Y555" s="52">
        <v>1.4594590000000001</v>
      </c>
      <c r="Z555" s="52">
        <v>0</v>
      </c>
      <c r="AA555" s="52"/>
      <c r="AB555" s="79">
        <v>555</v>
      </c>
      <c r="AC5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5" s="85"/>
      <c r="AE555" s="51"/>
      <c r="AF555" s="51"/>
      <c r="AG555" s="51"/>
      <c r="AH555" s="51"/>
      <c r="AI555" s="51"/>
      <c r="AJ555" s="51"/>
      <c r="AK555" s="104" t="s">
        <v>3341</v>
      </c>
      <c r="AL555" s="104" t="s">
        <v>3341</v>
      </c>
      <c r="AM555" s="104" t="s">
        <v>3341</v>
      </c>
      <c r="AN555" s="104" t="s">
        <v>3341</v>
      </c>
      <c r="AO555" s="2"/>
      <c r="AP555" s="3"/>
      <c r="AQ555" s="3"/>
      <c r="AR555" s="3"/>
      <c r="AS555" s="3"/>
    </row>
    <row r="556" spans="1:45" ht="29" customHeight="1" x14ac:dyDescent="0.35">
      <c r="A556" s="14" t="s">
        <v>2582</v>
      </c>
      <c r="C556" s="15" t="s">
        <v>3359</v>
      </c>
      <c r="D556" s="15"/>
      <c r="E556" s="80">
        <v>2.2552690263663413</v>
      </c>
      <c r="F556" s="78"/>
      <c r="G556" s="15"/>
      <c r="H556" s="15"/>
      <c r="I556" s="16"/>
      <c r="J556" s="66"/>
      <c r="K556" s="66"/>
      <c r="L556" s="16"/>
      <c r="M556" s="81"/>
      <c r="N556" s="82">
        <v>6623.6025390625</v>
      </c>
      <c r="O556" s="82">
        <v>701.66015625</v>
      </c>
      <c r="P556" s="77"/>
      <c r="Q556" s="83"/>
      <c r="R556" s="83"/>
      <c r="S556" s="51">
        <v>2</v>
      </c>
      <c r="T556" s="84"/>
      <c r="U556" s="84"/>
      <c r="V556" s="52">
        <v>1</v>
      </c>
      <c r="W556" s="52">
        <v>0.5</v>
      </c>
      <c r="X556" s="52">
        <v>0</v>
      </c>
      <c r="Y556" s="52">
        <v>1.4594590000000001</v>
      </c>
      <c r="Z556" s="52">
        <v>0</v>
      </c>
      <c r="AA556" s="52"/>
      <c r="AB556" s="79">
        <v>556</v>
      </c>
      <c r="AC5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6" s="85"/>
      <c r="AE556" s="51"/>
      <c r="AF556" s="51"/>
      <c r="AG556" s="51"/>
      <c r="AH556" s="51"/>
      <c r="AI556" s="51"/>
      <c r="AJ556" s="51"/>
      <c r="AK556" s="104" t="s">
        <v>3341</v>
      </c>
      <c r="AL556" s="104" t="s">
        <v>3341</v>
      </c>
      <c r="AM556" s="104" t="s">
        <v>3341</v>
      </c>
      <c r="AN556" s="104" t="s">
        <v>3341</v>
      </c>
      <c r="AO556" s="2"/>
      <c r="AP556" s="3"/>
      <c r="AQ556" s="3"/>
      <c r="AR556" s="3"/>
      <c r="AS556" s="3"/>
    </row>
    <row r="557" spans="1:45" ht="29" customHeight="1" x14ac:dyDescent="0.35">
      <c r="A557" s="14" t="s">
        <v>2710</v>
      </c>
      <c r="C557" s="15" t="s">
        <v>3359</v>
      </c>
      <c r="D557" s="15"/>
      <c r="E557" s="80">
        <v>2.2552690263663413</v>
      </c>
      <c r="F557" s="78"/>
      <c r="G557" s="15"/>
      <c r="H557" s="15"/>
      <c r="I557" s="16"/>
      <c r="J557" s="66"/>
      <c r="K557" s="66"/>
      <c r="L557" s="16"/>
      <c r="M557" s="81"/>
      <c r="N557" s="82">
        <v>6624.38232421875</v>
      </c>
      <c r="O557" s="82">
        <v>1099.2674560546875</v>
      </c>
      <c r="P557" s="77"/>
      <c r="Q557" s="83"/>
      <c r="R557" s="83"/>
      <c r="S557" s="51">
        <v>2</v>
      </c>
      <c r="T557" s="84"/>
      <c r="U557" s="84"/>
      <c r="V557" s="52">
        <v>1</v>
      </c>
      <c r="W557" s="52">
        <v>0.5</v>
      </c>
      <c r="X557" s="52">
        <v>0</v>
      </c>
      <c r="Y557" s="52">
        <v>1.4594590000000001</v>
      </c>
      <c r="Z557" s="52">
        <v>0</v>
      </c>
      <c r="AA557" s="52"/>
      <c r="AB557" s="79">
        <v>557</v>
      </c>
      <c r="AC5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7" s="85"/>
      <c r="AE557" s="51"/>
      <c r="AF557" s="51"/>
      <c r="AG557" s="51"/>
      <c r="AH557" s="51"/>
      <c r="AI557" s="51"/>
      <c r="AJ557" s="51"/>
      <c r="AK557" s="104" t="s">
        <v>3341</v>
      </c>
      <c r="AL557" s="104" t="s">
        <v>3341</v>
      </c>
      <c r="AM557" s="104" t="s">
        <v>3341</v>
      </c>
      <c r="AN557" s="104" t="s">
        <v>3341</v>
      </c>
      <c r="AO557" s="2"/>
      <c r="AP557" s="3"/>
      <c r="AQ557" s="3"/>
      <c r="AR557" s="3"/>
      <c r="AS557" s="3"/>
    </row>
    <row r="558" spans="1:45" ht="29" customHeight="1" x14ac:dyDescent="0.35">
      <c r="A558" s="14" t="s">
        <v>2717</v>
      </c>
      <c r="C558" s="15" t="s">
        <v>3359</v>
      </c>
      <c r="D558" s="15"/>
      <c r="E558" s="80">
        <v>2.2552690263663413</v>
      </c>
      <c r="F558" s="78"/>
      <c r="G558" s="15"/>
      <c r="H558" s="15"/>
      <c r="I558" s="16"/>
      <c r="J558" s="66"/>
      <c r="K558" s="66"/>
      <c r="L558" s="16"/>
      <c r="M558" s="81"/>
      <c r="N558" s="82">
        <v>7824.076171875</v>
      </c>
      <c r="O558" s="82">
        <v>5618.33056640625</v>
      </c>
      <c r="P558" s="77"/>
      <c r="Q558" s="83"/>
      <c r="R558" s="83"/>
      <c r="S558" s="51">
        <v>2</v>
      </c>
      <c r="T558" s="84"/>
      <c r="U558" s="84"/>
      <c r="V558" s="52">
        <v>1</v>
      </c>
      <c r="W558" s="52">
        <v>0.5</v>
      </c>
      <c r="X558" s="52">
        <v>0</v>
      </c>
      <c r="Y558" s="52">
        <v>1.4594590000000001</v>
      </c>
      <c r="Z558" s="52">
        <v>0</v>
      </c>
      <c r="AA558" s="52"/>
      <c r="AB558" s="79">
        <v>558</v>
      </c>
      <c r="AC5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8" s="85"/>
      <c r="AE558" s="51"/>
      <c r="AF558" s="51"/>
      <c r="AG558" s="51"/>
      <c r="AH558" s="51"/>
      <c r="AI558" s="51"/>
      <c r="AJ558" s="51"/>
      <c r="AK558" s="104" t="s">
        <v>3341</v>
      </c>
      <c r="AL558" s="104" t="s">
        <v>3341</v>
      </c>
      <c r="AM558" s="104" t="s">
        <v>3341</v>
      </c>
      <c r="AN558" s="104" t="s">
        <v>3341</v>
      </c>
      <c r="AO558" s="2"/>
      <c r="AP558" s="3"/>
      <c r="AQ558" s="3"/>
      <c r="AR558" s="3"/>
      <c r="AS558" s="3"/>
    </row>
    <row r="559" spans="1:45" ht="29" customHeight="1" x14ac:dyDescent="0.35">
      <c r="A559" s="14" t="s">
        <v>2858</v>
      </c>
      <c r="C559" s="15" t="s">
        <v>3359</v>
      </c>
      <c r="D559" s="15"/>
      <c r="E559" s="80">
        <v>2.2552690263663413</v>
      </c>
      <c r="F559" s="78"/>
      <c r="G559" s="15"/>
      <c r="H559" s="15"/>
      <c r="I559" s="16"/>
      <c r="J559" s="66"/>
      <c r="K559" s="66"/>
      <c r="L559" s="16"/>
      <c r="M559" s="81"/>
      <c r="N559" s="82">
        <v>9368.3466796875</v>
      </c>
      <c r="O559" s="82">
        <v>5512.24169921875</v>
      </c>
      <c r="P559" s="77"/>
      <c r="Q559" s="83"/>
      <c r="R559" s="83"/>
      <c r="S559" s="51">
        <v>2</v>
      </c>
      <c r="T559" s="84"/>
      <c r="U559" s="84"/>
      <c r="V559" s="52">
        <v>1</v>
      </c>
      <c r="W559" s="52">
        <v>0.5</v>
      </c>
      <c r="X559" s="52">
        <v>0</v>
      </c>
      <c r="Y559" s="52">
        <v>1.4594590000000001</v>
      </c>
      <c r="Z559" s="52">
        <v>0</v>
      </c>
      <c r="AA559" s="52"/>
      <c r="AB559" s="79">
        <v>559</v>
      </c>
      <c r="AC5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59" s="85"/>
      <c r="AE559" s="51"/>
      <c r="AF559" s="51"/>
      <c r="AG559" s="51"/>
      <c r="AH559" s="51"/>
      <c r="AI559" s="51"/>
      <c r="AJ559" s="51"/>
      <c r="AK559" s="104" t="s">
        <v>3341</v>
      </c>
      <c r="AL559" s="104" t="s">
        <v>3341</v>
      </c>
      <c r="AM559" s="104" t="s">
        <v>3341</v>
      </c>
      <c r="AN559" s="104" t="s">
        <v>3341</v>
      </c>
      <c r="AO559" s="2"/>
      <c r="AP559" s="3"/>
      <c r="AQ559" s="3"/>
      <c r="AR559" s="3"/>
      <c r="AS559" s="3"/>
    </row>
    <row r="560" spans="1:45" ht="29" customHeight="1" x14ac:dyDescent="0.35">
      <c r="A560" s="14" t="s">
        <v>2878</v>
      </c>
      <c r="C560" s="15" t="s">
        <v>3359</v>
      </c>
      <c r="D560" s="15"/>
      <c r="E560" s="80">
        <v>2.2552690263663413</v>
      </c>
      <c r="F560" s="78"/>
      <c r="G560" s="15"/>
      <c r="H560" s="15"/>
      <c r="I560" s="16"/>
      <c r="J560" s="66"/>
      <c r="K560" s="66"/>
      <c r="L560" s="16"/>
      <c r="M560" s="81"/>
      <c r="N560" s="82">
        <v>9141.921875</v>
      </c>
      <c r="O560" s="82">
        <v>5512.58984375</v>
      </c>
      <c r="P560" s="77"/>
      <c r="Q560" s="83"/>
      <c r="R560" s="83"/>
      <c r="S560" s="51">
        <v>2</v>
      </c>
      <c r="T560" s="84"/>
      <c r="U560" s="84"/>
      <c r="V560" s="52">
        <v>1</v>
      </c>
      <c r="W560" s="52">
        <v>0.5</v>
      </c>
      <c r="X560" s="52">
        <v>0</v>
      </c>
      <c r="Y560" s="52">
        <v>1.4594590000000001</v>
      </c>
      <c r="Z560" s="52">
        <v>0</v>
      </c>
      <c r="AA560" s="52"/>
      <c r="AB560" s="79">
        <v>560</v>
      </c>
      <c r="AC5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0" s="85"/>
      <c r="AE560" s="51"/>
      <c r="AF560" s="51"/>
      <c r="AG560" s="51"/>
      <c r="AH560" s="51"/>
      <c r="AI560" s="51"/>
      <c r="AJ560" s="51"/>
      <c r="AK560" s="104" t="s">
        <v>3341</v>
      </c>
      <c r="AL560" s="104" t="s">
        <v>3341</v>
      </c>
      <c r="AM560" s="104" t="s">
        <v>3341</v>
      </c>
      <c r="AN560" s="104" t="s">
        <v>3341</v>
      </c>
      <c r="AO560" s="2"/>
      <c r="AP560" s="3"/>
      <c r="AQ560" s="3"/>
      <c r="AR560" s="3"/>
      <c r="AS560" s="3"/>
    </row>
    <row r="561" spans="1:45" ht="29" customHeight="1" x14ac:dyDescent="0.35">
      <c r="A561" s="14" t="s">
        <v>2907</v>
      </c>
      <c r="C561" s="15" t="s">
        <v>3359</v>
      </c>
      <c r="D561" s="15"/>
      <c r="E561" s="80">
        <v>2.2552690263663413</v>
      </c>
      <c r="F561" s="78"/>
      <c r="G561" s="15"/>
      <c r="H561" s="15"/>
      <c r="I561" s="16"/>
      <c r="J561" s="66"/>
      <c r="K561" s="66"/>
      <c r="L561" s="16"/>
      <c r="M561" s="81"/>
      <c r="N561" s="82">
        <v>9829.5673828125</v>
      </c>
      <c r="O561" s="82">
        <v>5511.09716796875</v>
      </c>
      <c r="P561" s="77"/>
      <c r="Q561" s="83"/>
      <c r="R561" s="83"/>
      <c r="S561" s="51">
        <v>2</v>
      </c>
      <c r="T561" s="84"/>
      <c r="U561" s="84"/>
      <c r="V561" s="52">
        <v>1</v>
      </c>
      <c r="W561" s="52">
        <v>0.5</v>
      </c>
      <c r="X561" s="52">
        <v>0</v>
      </c>
      <c r="Y561" s="52">
        <v>1.4594590000000001</v>
      </c>
      <c r="Z561" s="52">
        <v>0</v>
      </c>
      <c r="AA561" s="52"/>
      <c r="AB561" s="79">
        <v>561</v>
      </c>
      <c r="AC5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1" s="85"/>
      <c r="AE561" s="51"/>
      <c r="AF561" s="51"/>
      <c r="AG561" s="51"/>
      <c r="AH561" s="51"/>
      <c r="AI561" s="51"/>
      <c r="AJ561" s="51"/>
      <c r="AK561" s="104" t="s">
        <v>3341</v>
      </c>
      <c r="AL561" s="104" t="s">
        <v>3341</v>
      </c>
      <c r="AM561" s="104" t="s">
        <v>3341</v>
      </c>
      <c r="AN561" s="104" t="s">
        <v>3341</v>
      </c>
      <c r="AO561" s="2"/>
      <c r="AP561" s="3"/>
      <c r="AQ561" s="3"/>
      <c r="AR561" s="3"/>
      <c r="AS561" s="3"/>
    </row>
    <row r="562" spans="1:45" ht="29" customHeight="1" x14ac:dyDescent="0.35">
      <c r="A562" s="14" t="s">
        <v>2937</v>
      </c>
      <c r="C562" s="15" t="s">
        <v>3359</v>
      </c>
      <c r="D562" s="15"/>
      <c r="E562" s="80">
        <v>2.2552690263663413</v>
      </c>
      <c r="F562" s="78"/>
      <c r="G562" s="15"/>
      <c r="H562" s="15"/>
      <c r="I562" s="16"/>
      <c r="J562" s="66"/>
      <c r="K562" s="66"/>
      <c r="L562" s="16"/>
      <c r="M562" s="81"/>
      <c r="N562" s="82">
        <v>9598.8974609375</v>
      </c>
      <c r="O562" s="82">
        <v>5511.09716796875</v>
      </c>
      <c r="P562" s="77"/>
      <c r="Q562" s="83"/>
      <c r="R562" s="83"/>
      <c r="S562" s="51">
        <v>2</v>
      </c>
      <c r="T562" s="84"/>
      <c r="U562" s="84"/>
      <c r="V562" s="52">
        <v>1</v>
      </c>
      <c r="W562" s="52">
        <v>0.5</v>
      </c>
      <c r="X562" s="52">
        <v>0</v>
      </c>
      <c r="Y562" s="52">
        <v>1.4594590000000001</v>
      </c>
      <c r="Z562" s="52">
        <v>0</v>
      </c>
      <c r="AA562" s="52"/>
      <c r="AB562" s="79">
        <v>562</v>
      </c>
      <c r="AC5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2" s="85"/>
      <c r="AE562" s="51"/>
      <c r="AF562" s="51"/>
      <c r="AG562" s="51"/>
      <c r="AH562" s="51"/>
      <c r="AI562" s="51"/>
      <c r="AJ562" s="51"/>
      <c r="AK562" s="104" t="s">
        <v>3341</v>
      </c>
      <c r="AL562" s="104" t="s">
        <v>3341</v>
      </c>
      <c r="AM562" s="104" t="s">
        <v>3341</v>
      </c>
      <c r="AN562" s="104" t="s">
        <v>3341</v>
      </c>
      <c r="AO562" s="2"/>
      <c r="AP562" s="3"/>
      <c r="AQ562" s="3"/>
      <c r="AR562" s="3"/>
      <c r="AS562" s="3"/>
    </row>
    <row r="563" spans="1:45" ht="29" customHeight="1" x14ac:dyDescent="0.35">
      <c r="A563" s="14" t="s">
        <v>3046</v>
      </c>
      <c r="C563" s="15" t="s">
        <v>3359</v>
      </c>
      <c r="D563" s="15"/>
      <c r="E563" s="80">
        <v>2.2552690263663413</v>
      </c>
      <c r="F563" s="78"/>
      <c r="G563" s="15"/>
      <c r="H563" s="15"/>
      <c r="I563" s="16"/>
      <c r="J563" s="66"/>
      <c r="K563" s="66"/>
      <c r="L563" s="16"/>
      <c r="M563" s="81"/>
      <c r="N563" s="82">
        <v>8911.2236328125</v>
      </c>
      <c r="O563" s="82">
        <v>5512.58984375</v>
      </c>
      <c r="P563" s="77"/>
      <c r="Q563" s="83"/>
      <c r="R563" s="83"/>
      <c r="S563" s="51">
        <v>2</v>
      </c>
      <c r="T563" s="84"/>
      <c r="U563" s="84"/>
      <c r="V563" s="52">
        <v>1</v>
      </c>
      <c r="W563" s="52">
        <v>0.5</v>
      </c>
      <c r="X563" s="52">
        <v>0</v>
      </c>
      <c r="Y563" s="52">
        <v>1.4594590000000001</v>
      </c>
      <c r="Z563" s="52">
        <v>0</v>
      </c>
      <c r="AA563" s="52"/>
      <c r="AB563" s="79">
        <v>563</v>
      </c>
      <c r="AC5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3" s="85"/>
      <c r="AE563" s="51"/>
      <c r="AF563" s="51"/>
      <c r="AG563" s="51"/>
      <c r="AH563" s="51"/>
      <c r="AI563" s="51"/>
      <c r="AJ563" s="51"/>
      <c r="AK563" s="104" t="s">
        <v>3341</v>
      </c>
      <c r="AL563" s="104" t="s">
        <v>3341</v>
      </c>
      <c r="AM563" s="104" t="s">
        <v>3341</v>
      </c>
      <c r="AN563" s="104" t="s">
        <v>3341</v>
      </c>
      <c r="AO563" s="2"/>
      <c r="AP563" s="3"/>
      <c r="AQ563" s="3"/>
      <c r="AR563" s="3"/>
      <c r="AS563" s="3"/>
    </row>
    <row r="564" spans="1:45" ht="29" customHeight="1" x14ac:dyDescent="0.35">
      <c r="A564" s="14" t="s">
        <v>3067</v>
      </c>
      <c r="C564" s="15" t="s">
        <v>3359</v>
      </c>
      <c r="D564" s="15"/>
      <c r="E564" s="80">
        <v>2.2552690263663413</v>
      </c>
      <c r="F564" s="78"/>
      <c r="G564" s="15"/>
      <c r="H564" s="15"/>
      <c r="I564" s="16"/>
      <c r="J564" s="66"/>
      <c r="K564" s="66"/>
      <c r="L564" s="16"/>
      <c r="M564" s="81"/>
      <c r="N564" s="82">
        <v>8285.423828125</v>
      </c>
      <c r="O564" s="82">
        <v>5618.33056640625</v>
      </c>
      <c r="P564" s="77"/>
      <c r="Q564" s="83"/>
      <c r="R564" s="83"/>
      <c r="S564" s="51">
        <v>2</v>
      </c>
      <c r="T564" s="84"/>
      <c r="U564" s="84"/>
      <c r="V564" s="52">
        <v>1</v>
      </c>
      <c r="W564" s="52">
        <v>0.5</v>
      </c>
      <c r="X564" s="52">
        <v>0</v>
      </c>
      <c r="Y564" s="52">
        <v>1.4594590000000001</v>
      </c>
      <c r="Z564" s="52">
        <v>0</v>
      </c>
      <c r="AA564" s="52"/>
      <c r="AB564" s="79">
        <v>564</v>
      </c>
      <c r="AC5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4" s="85"/>
      <c r="AE564" s="51"/>
      <c r="AF564" s="51"/>
      <c r="AG564" s="51"/>
      <c r="AH564" s="51"/>
      <c r="AI564" s="51"/>
      <c r="AJ564" s="51"/>
      <c r="AK564" s="104" t="s">
        <v>3341</v>
      </c>
      <c r="AL564" s="104" t="s">
        <v>3341</v>
      </c>
      <c r="AM564" s="104" t="s">
        <v>3341</v>
      </c>
      <c r="AN564" s="104" t="s">
        <v>3341</v>
      </c>
      <c r="AO564" s="2"/>
      <c r="AP564" s="3"/>
      <c r="AQ564" s="3"/>
      <c r="AR564" s="3"/>
      <c r="AS564" s="3"/>
    </row>
    <row r="565" spans="1:45" ht="29" customHeight="1" x14ac:dyDescent="0.35">
      <c r="A565" s="14" t="s">
        <v>3073</v>
      </c>
      <c r="C565" s="15" t="s">
        <v>3359</v>
      </c>
      <c r="D565" s="15"/>
      <c r="E565" s="80">
        <v>2.2552690263663413</v>
      </c>
      <c r="F565" s="78"/>
      <c r="G565" s="15"/>
      <c r="H565" s="15"/>
      <c r="I565" s="16"/>
      <c r="J565" s="66"/>
      <c r="K565" s="66"/>
      <c r="L565" s="16"/>
      <c r="M565" s="81"/>
      <c r="N565" s="82">
        <v>8059.45751953125</v>
      </c>
      <c r="O565" s="82">
        <v>5618.33056640625</v>
      </c>
      <c r="P565" s="77"/>
      <c r="Q565" s="83"/>
      <c r="R565" s="83"/>
      <c r="S565" s="51">
        <v>2</v>
      </c>
      <c r="T565" s="84"/>
      <c r="U565" s="84"/>
      <c r="V565" s="52">
        <v>1</v>
      </c>
      <c r="W565" s="52">
        <v>0.5</v>
      </c>
      <c r="X565" s="52">
        <v>0</v>
      </c>
      <c r="Y565" s="52">
        <v>1.4594590000000001</v>
      </c>
      <c r="Z565" s="52">
        <v>0</v>
      </c>
      <c r="AA565" s="52"/>
      <c r="AB565" s="79">
        <v>565</v>
      </c>
      <c r="AC5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5" s="85"/>
      <c r="AE565" s="51"/>
      <c r="AF565" s="51"/>
      <c r="AG565" s="51"/>
      <c r="AH565" s="51"/>
      <c r="AI565" s="51"/>
      <c r="AJ565" s="51"/>
      <c r="AK565" s="104" t="s">
        <v>3341</v>
      </c>
      <c r="AL565" s="104" t="s">
        <v>3341</v>
      </c>
      <c r="AM565" s="104" t="s">
        <v>3341</v>
      </c>
      <c r="AN565" s="104" t="s">
        <v>3341</v>
      </c>
      <c r="AO565" s="2"/>
      <c r="AP565" s="3"/>
      <c r="AQ565" s="3"/>
      <c r="AR565" s="3"/>
      <c r="AS565" s="3"/>
    </row>
    <row r="566" spans="1:45" ht="29" customHeight="1" x14ac:dyDescent="0.35">
      <c r="A566" s="14" t="s">
        <v>3098</v>
      </c>
      <c r="C566" s="15" t="s">
        <v>3359</v>
      </c>
      <c r="D566" s="15"/>
      <c r="E566" s="80">
        <v>2.2552690263663413</v>
      </c>
      <c r="F566" s="78"/>
      <c r="G566" s="15"/>
      <c r="H566" s="15"/>
      <c r="I566" s="16"/>
      <c r="J566" s="66"/>
      <c r="K566" s="66"/>
      <c r="L566" s="16"/>
      <c r="M566" s="81"/>
      <c r="N566" s="82">
        <v>8680.57421875</v>
      </c>
      <c r="O566" s="82">
        <v>5512.58984375</v>
      </c>
      <c r="P566" s="77"/>
      <c r="Q566" s="83"/>
      <c r="R566" s="83"/>
      <c r="S566" s="51">
        <v>2</v>
      </c>
      <c r="T566" s="84"/>
      <c r="U566" s="84"/>
      <c r="V566" s="52">
        <v>1</v>
      </c>
      <c r="W566" s="52">
        <v>0.5</v>
      </c>
      <c r="X566" s="52">
        <v>0</v>
      </c>
      <c r="Y566" s="52">
        <v>1.4594590000000001</v>
      </c>
      <c r="Z566" s="52">
        <v>0</v>
      </c>
      <c r="AA566" s="52"/>
      <c r="AB566" s="79">
        <v>566</v>
      </c>
      <c r="AC5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6" s="85"/>
      <c r="AE566" s="51"/>
      <c r="AF566" s="51"/>
      <c r="AG566" s="51"/>
      <c r="AH566" s="51"/>
      <c r="AI566" s="51"/>
      <c r="AJ566" s="51"/>
      <c r="AK566" s="104" t="s">
        <v>3341</v>
      </c>
      <c r="AL566" s="104" t="s">
        <v>3341</v>
      </c>
      <c r="AM566" s="104" t="s">
        <v>3341</v>
      </c>
      <c r="AN566" s="104" t="s">
        <v>3341</v>
      </c>
      <c r="AO566" s="2"/>
      <c r="AP566" s="3"/>
      <c r="AQ566" s="3"/>
      <c r="AR566" s="3"/>
      <c r="AS566" s="3"/>
    </row>
    <row r="567" spans="1:45" ht="29" customHeight="1" x14ac:dyDescent="0.35">
      <c r="A567" s="14" t="s">
        <v>3286</v>
      </c>
      <c r="C567" s="15" t="s">
        <v>3359</v>
      </c>
      <c r="D567" s="15"/>
      <c r="E567" s="80">
        <v>2.2552690263663413</v>
      </c>
      <c r="F567" s="78"/>
      <c r="G567" s="15"/>
      <c r="H567" s="15"/>
      <c r="I567" s="16"/>
      <c r="J567" s="66"/>
      <c r="K567" s="66"/>
      <c r="L567" s="16"/>
      <c r="M567" s="81"/>
      <c r="N567" s="82">
        <v>8454.89453125</v>
      </c>
      <c r="O567" s="82">
        <v>5512.8662109375</v>
      </c>
      <c r="P567" s="77"/>
      <c r="Q567" s="83"/>
      <c r="R567" s="83"/>
      <c r="S567" s="51">
        <v>2</v>
      </c>
      <c r="T567" s="84"/>
      <c r="U567" s="84"/>
      <c r="V567" s="52">
        <v>1</v>
      </c>
      <c r="W567" s="52">
        <v>0.5</v>
      </c>
      <c r="X567" s="52">
        <v>0</v>
      </c>
      <c r="Y567" s="52">
        <v>1.4594590000000001</v>
      </c>
      <c r="Z567" s="52">
        <v>0</v>
      </c>
      <c r="AA567" s="52"/>
      <c r="AB567" s="79">
        <v>567</v>
      </c>
      <c r="AC5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7" s="85"/>
      <c r="AE567" s="51"/>
      <c r="AF567" s="51"/>
      <c r="AG567" s="51"/>
      <c r="AH567" s="51"/>
      <c r="AI567" s="51"/>
      <c r="AJ567" s="51"/>
      <c r="AK567" s="104" t="s">
        <v>3341</v>
      </c>
      <c r="AL567" s="104" t="s">
        <v>3341</v>
      </c>
      <c r="AM567" s="104" t="s">
        <v>3341</v>
      </c>
      <c r="AN567" s="104" t="s">
        <v>3341</v>
      </c>
      <c r="AO567" s="2"/>
      <c r="AP567" s="3"/>
      <c r="AQ567" s="3"/>
      <c r="AR567" s="3"/>
      <c r="AS567" s="3"/>
    </row>
    <row r="568" spans="1:45" ht="29" customHeight="1" x14ac:dyDescent="0.35">
      <c r="A568" s="14" t="s">
        <v>257</v>
      </c>
      <c r="C568" s="15" t="s">
        <v>3360</v>
      </c>
      <c r="D568" s="15"/>
      <c r="E568" s="80">
        <v>1.8779936762257194</v>
      </c>
      <c r="F568" s="78"/>
      <c r="G568" s="15"/>
      <c r="H568" s="15"/>
      <c r="I568" s="16"/>
      <c r="J568" s="66"/>
      <c r="K568" s="66"/>
      <c r="L568" s="16"/>
      <c r="M568" s="81"/>
      <c r="N568" s="82">
        <v>1708.1329345703125</v>
      </c>
      <c r="O568" s="82">
        <v>3397.741943359375</v>
      </c>
      <c r="P568" s="77"/>
      <c r="Q568" s="83"/>
      <c r="R568" s="83"/>
      <c r="S568" s="51">
        <v>2</v>
      </c>
      <c r="T568" s="84"/>
      <c r="U568" s="84"/>
      <c r="V568" s="52">
        <v>1.5</v>
      </c>
      <c r="W568" s="52">
        <v>7.2999999999999999E-5</v>
      </c>
      <c r="X568" s="52">
        <v>0</v>
      </c>
      <c r="Y568" s="52">
        <v>0.86964300000000005</v>
      </c>
      <c r="Z568" s="52">
        <v>0</v>
      </c>
      <c r="AA568" s="52"/>
      <c r="AB568" s="79">
        <v>568</v>
      </c>
      <c r="AC5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8" s="85"/>
      <c r="AE568" s="51"/>
      <c r="AF568" s="51"/>
      <c r="AG568" s="51"/>
      <c r="AH568" s="51"/>
      <c r="AI568" s="51"/>
      <c r="AJ568" s="51"/>
      <c r="AK568" s="51"/>
      <c r="AL568" s="51"/>
      <c r="AM568" s="51"/>
      <c r="AN568" s="51"/>
      <c r="AO568" s="2"/>
      <c r="AP568" s="3"/>
      <c r="AQ568" s="3"/>
      <c r="AR568" s="3"/>
      <c r="AS568" s="3"/>
    </row>
    <row r="569" spans="1:45" ht="29" customHeight="1" x14ac:dyDescent="0.35">
      <c r="A569" s="14" t="s">
        <v>260</v>
      </c>
      <c r="C569" s="15" t="s">
        <v>3360</v>
      </c>
      <c r="D569" s="15"/>
      <c r="E569" s="80">
        <v>1.8641439911014692</v>
      </c>
      <c r="F569" s="78"/>
      <c r="G569" s="15"/>
      <c r="H569" s="15"/>
      <c r="I569" s="16"/>
      <c r="J569" s="66"/>
      <c r="K569" s="66"/>
      <c r="L569" s="16"/>
      <c r="M569" s="81"/>
      <c r="N569" s="82">
        <v>932.4930419921875</v>
      </c>
      <c r="O569" s="82">
        <v>5364.646484375</v>
      </c>
      <c r="P569" s="77"/>
      <c r="Q569" s="83"/>
      <c r="R569" s="83"/>
      <c r="S569" s="51">
        <v>2</v>
      </c>
      <c r="T569" s="84"/>
      <c r="U569" s="84"/>
      <c r="V569" s="52">
        <v>1.5</v>
      </c>
      <c r="W569" s="52">
        <v>1.05E-4</v>
      </c>
      <c r="X569" s="52">
        <v>0</v>
      </c>
      <c r="Y569" s="52">
        <v>0.84799100000000005</v>
      </c>
      <c r="Z569" s="52">
        <v>0</v>
      </c>
      <c r="AA569" s="52"/>
      <c r="AB569" s="79">
        <v>569</v>
      </c>
      <c r="AC5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69" s="85"/>
      <c r="AE569" s="51"/>
      <c r="AF569" s="51"/>
      <c r="AG569" s="51"/>
      <c r="AH569" s="51"/>
      <c r="AI569" s="51"/>
      <c r="AJ569" s="51"/>
      <c r="AK569" s="51"/>
      <c r="AL569" s="51"/>
      <c r="AM569" s="51"/>
      <c r="AN569" s="51"/>
      <c r="AO569" s="2"/>
      <c r="AP569" s="3"/>
      <c r="AQ569" s="3"/>
      <c r="AR569" s="3"/>
      <c r="AS569" s="3"/>
    </row>
    <row r="570" spans="1:45" ht="29" customHeight="1" x14ac:dyDescent="0.35">
      <c r="A570" s="14" t="s">
        <v>1147</v>
      </c>
      <c r="C570" s="15" t="s">
        <v>3360</v>
      </c>
      <c r="D570" s="15"/>
      <c r="E570" s="80">
        <v>1.7823290167110044</v>
      </c>
      <c r="F570" s="78"/>
      <c r="G570" s="15"/>
      <c r="H570" s="15"/>
      <c r="I570" s="16"/>
      <c r="J570" s="66"/>
      <c r="K570" s="66"/>
      <c r="L570" s="16"/>
      <c r="M570" s="81"/>
      <c r="N570" s="82">
        <v>2156.289306640625</v>
      </c>
      <c r="O570" s="82">
        <v>5580.27978515625</v>
      </c>
      <c r="P570" s="77"/>
      <c r="Q570" s="83"/>
      <c r="R570" s="83"/>
      <c r="S570" s="51">
        <v>2</v>
      </c>
      <c r="T570" s="84"/>
      <c r="U570" s="84"/>
      <c r="V570" s="52">
        <v>1.5</v>
      </c>
      <c r="W570" s="52">
        <v>9.0000000000000006E-5</v>
      </c>
      <c r="X570" s="52">
        <v>0</v>
      </c>
      <c r="Y570" s="52">
        <v>0.72008499999999998</v>
      </c>
      <c r="Z570" s="52">
        <v>0</v>
      </c>
      <c r="AA570" s="52"/>
      <c r="AB570" s="79">
        <v>570</v>
      </c>
      <c r="AC5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0" s="85"/>
      <c r="AE570" s="51"/>
      <c r="AF570" s="51"/>
      <c r="AG570" s="51"/>
      <c r="AH570" s="51"/>
      <c r="AI570" s="51"/>
      <c r="AJ570" s="51"/>
      <c r="AK570" s="51"/>
      <c r="AL570" s="51"/>
      <c r="AM570" s="51"/>
      <c r="AN570" s="51"/>
      <c r="AO570" s="2"/>
      <c r="AP570" s="3"/>
      <c r="AQ570" s="3"/>
      <c r="AR570" s="3"/>
      <c r="AS570" s="3"/>
    </row>
    <row r="571" spans="1:45" ht="29" customHeight="1" x14ac:dyDescent="0.35">
      <c r="A571" s="14" t="s">
        <v>450</v>
      </c>
      <c r="C571" s="15" t="s">
        <v>3360</v>
      </c>
      <c r="D571" s="15"/>
      <c r="E571" s="80">
        <v>2.1521486154287435</v>
      </c>
      <c r="F571" s="78"/>
      <c r="G571" s="15"/>
      <c r="H571" s="15"/>
      <c r="I571" s="16"/>
      <c r="J571" s="66"/>
      <c r="K571" s="66"/>
      <c r="L571" s="16"/>
      <c r="M571" s="81"/>
      <c r="N571" s="82">
        <v>6117.04833984375</v>
      </c>
      <c r="O571" s="82">
        <v>5362.8427734375</v>
      </c>
      <c r="P571" s="77"/>
      <c r="Q571" s="83"/>
      <c r="R571" s="83"/>
      <c r="S571" s="51">
        <v>2</v>
      </c>
      <c r="T571" s="84"/>
      <c r="U571" s="84"/>
      <c r="V571" s="52">
        <v>2</v>
      </c>
      <c r="W571" s="52">
        <v>0.25</v>
      </c>
      <c r="X571" s="52">
        <v>0</v>
      </c>
      <c r="Y571" s="52">
        <v>1.2982450000000001</v>
      </c>
      <c r="Z571" s="52">
        <v>0</v>
      </c>
      <c r="AA571" s="52"/>
      <c r="AB571" s="79">
        <v>571</v>
      </c>
      <c r="AC5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1" s="85"/>
      <c r="AE571" s="51"/>
      <c r="AF571" s="51"/>
      <c r="AG571" s="51"/>
      <c r="AH571" s="51"/>
      <c r="AI571" s="51"/>
      <c r="AJ571" s="51"/>
      <c r="AK571" s="51"/>
      <c r="AL571" s="51"/>
      <c r="AM571" s="51"/>
      <c r="AN571" s="51"/>
      <c r="AO571" s="2"/>
      <c r="AP571" s="3"/>
      <c r="AQ571" s="3"/>
      <c r="AR571" s="3"/>
      <c r="AS571" s="3"/>
    </row>
    <row r="572" spans="1:45" ht="29" customHeight="1" x14ac:dyDescent="0.35">
      <c r="A572" s="14" t="s">
        <v>1118</v>
      </c>
      <c r="C572" s="15" t="s">
        <v>3360</v>
      </c>
      <c r="D572" s="15"/>
      <c r="E572" s="80">
        <v>2.1521486154287435</v>
      </c>
      <c r="F572" s="78"/>
      <c r="G572" s="15"/>
      <c r="H572" s="15"/>
      <c r="I572" s="16"/>
      <c r="J572" s="66"/>
      <c r="K572" s="66"/>
      <c r="L572" s="16"/>
      <c r="M572" s="81"/>
      <c r="N572" s="82">
        <v>6170.13720703125</v>
      </c>
      <c r="O572" s="82">
        <v>5450.0419921875</v>
      </c>
      <c r="P572" s="77"/>
      <c r="Q572" s="83"/>
      <c r="R572" s="83"/>
      <c r="S572" s="51">
        <v>2</v>
      </c>
      <c r="T572" s="84"/>
      <c r="U572" s="84"/>
      <c r="V572" s="52">
        <v>2</v>
      </c>
      <c r="W572" s="52">
        <v>0.25</v>
      </c>
      <c r="X572" s="52">
        <v>0</v>
      </c>
      <c r="Y572" s="52">
        <v>1.2982450000000001</v>
      </c>
      <c r="Z572" s="52">
        <v>0</v>
      </c>
      <c r="AA572" s="52"/>
      <c r="AB572" s="79">
        <v>572</v>
      </c>
      <c r="AC5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2" s="85"/>
      <c r="AE572" s="51"/>
      <c r="AF572" s="51"/>
      <c r="AG572" s="51"/>
      <c r="AH572" s="51"/>
      <c r="AI572" s="51"/>
      <c r="AJ572" s="51"/>
      <c r="AK572" s="104" t="s">
        <v>3341</v>
      </c>
      <c r="AL572" s="104" t="s">
        <v>3341</v>
      </c>
      <c r="AM572" s="104" t="s">
        <v>3341</v>
      </c>
      <c r="AN572" s="104" t="s">
        <v>3341</v>
      </c>
      <c r="AO572" s="2"/>
      <c r="AP572" s="3"/>
      <c r="AQ572" s="3"/>
      <c r="AR572" s="3"/>
      <c r="AS572" s="3"/>
    </row>
    <row r="573" spans="1:45" ht="29" customHeight="1" x14ac:dyDescent="0.35">
      <c r="A573" s="14" t="s">
        <v>1283</v>
      </c>
      <c r="C573" s="15" t="s">
        <v>3360</v>
      </c>
      <c r="D573" s="15"/>
      <c r="E573" s="80">
        <v>2.1521486154287435</v>
      </c>
      <c r="F573" s="78"/>
      <c r="G573" s="15"/>
      <c r="H573" s="15"/>
      <c r="I573" s="16"/>
      <c r="J573" s="66"/>
      <c r="K573" s="66"/>
      <c r="L573" s="16"/>
      <c r="M573" s="81"/>
      <c r="N573" s="82">
        <v>8763.95703125</v>
      </c>
      <c r="O573" s="82">
        <v>6814.00634765625</v>
      </c>
      <c r="P573" s="77"/>
      <c r="Q573" s="83"/>
      <c r="R573" s="83"/>
      <c r="S573" s="51">
        <v>2</v>
      </c>
      <c r="T573" s="84"/>
      <c r="U573" s="84"/>
      <c r="V573" s="52">
        <v>2</v>
      </c>
      <c r="W573" s="52">
        <v>0.25</v>
      </c>
      <c r="X573" s="52">
        <v>0</v>
      </c>
      <c r="Y573" s="52">
        <v>1.2982450000000001</v>
      </c>
      <c r="Z573" s="52">
        <v>0</v>
      </c>
      <c r="AA573" s="52"/>
      <c r="AB573" s="79">
        <v>573</v>
      </c>
      <c r="AC5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3" s="85"/>
      <c r="AE573" s="51"/>
      <c r="AF573" s="51"/>
      <c r="AG573" s="51"/>
      <c r="AH573" s="51"/>
      <c r="AI573" s="51"/>
      <c r="AJ573" s="51"/>
      <c r="AK573" s="51"/>
      <c r="AL573" s="51"/>
      <c r="AM573" s="51"/>
      <c r="AN573" s="51"/>
      <c r="AO573" s="2"/>
      <c r="AP573" s="3"/>
      <c r="AQ573" s="3"/>
      <c r="AR573" s="3"/>
      <c r="AS573" s="3"/>
    </row>
    <row r="574" spans="1:45" ht="29" customHeight="1" x14ac:dyDescent="0.35">
      <c r="A574" s="14" t="s">
        <v>1418</v>
      </c>
      <c r="C574" s="15" t="s">
        <v>3360</v>
      </c>
      <c r="D574" s="15"/>
      <c r="E574" s="80">
        <v>2.1521486154287435</v>
      </c>
      <c r="F574" s="78"/>
      <c r="G574" s="15"/>
      <c r="H574" s="15"/>
      <c r="I574" s="16"/>
      <c r="J574" s="66"/>
      <c r="K574" s="66"/>
      <c r="L574" s="16"/>
      <c r="M574" s="81"/>
      <c r="N574" s="82">
        <v>6063.423828125</v>
      </c>
      <c r="O574" s="82">
        <v>5732.32568359375</v>
      </c>
      <c r="P574" s="77"/>
      <c r="Q574" s="83"/>
      <c r="R574" s="83"/>
      <c r="S574" s="51">
        <v>2</v>
      </c>
      <c r="T574" s="84"/>
      <c r="U574" s="84"/>
      <c r="V574" s="52">
        <v>2</v>
      </c>
      <c r="W574" s="52">
        <v>0.25</v>
      </c>
      <c r="X574" s="52">
        <v>0</v>
      </c>
      <c r="Y574" s="52">
        <v>1.2982450000000001</v>
      </c>
      <c r="Z574" s="52">
        <v>0</v>
      </c>
      <c r="AA574" s="52"/>
      <c r="AB574" s="79">
        <v>574</v>
      </c>
      <c r="AC5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4" s="85"/>
      <c r="AE574" s="51"/>
      <c r="AF574" s="51"/>
      <c r="AG574" s="51"/>
      <c r="AH574" s="51"/>
      <c r="AI574" s="51"/>
      <c r="AJ574" s="51"/>
      <c r="AK574" s="51"/>
      <c r="AL574" s="51"/>
      <c r="AM574" s="51"/>
      <c r="AN574" s="51"/>
      <c r="AO574" s="2"/>
      <c r="AP574" s="3"/>
      <c r="AQ574" s="3"/>
      <c r="AR574" s="3"/>
      <c r="AS574" s="3"/>
    </row>
    <row r="575" spans="1:45" ht="29" customHeight="1" x14ac:dyDescent="0.35">
      <c r="A575" s="14" t="s">
        <v>1672</v>
      </c>
      <c r="C575" s="15" t="s">
        <v>3360</v>
      </c>
      <c r="D575" s="15"/>
      <c r="E575" s="80">
        <v>2.1521486154287435</v>
      </c>
      <c r="F575" s="78"/>
      <c r="G575" s="15"/>
      <c r="H575" s="15"/>
      <c r="I575" s="16"/>
      <c r="J575" s="66"/>
      <c r="K575" s="66"/>
      <c r="L575" s="16"/>
      <c r="M575" s="81"/>
      <c r="N575" s="82">
        <v>7887.88232421875</v>
      </c>
      <c r="O575" s="82">
        <v>6382.072265625</v>
      </c>
      <c r="P575" s="77"/>
      <c r="Q575" s="83"/>
      <c r="R575" s="83"/>
      <c r="S575" s="51">
        <v>2</v>
      </c>
      <c r="T575" s="84"/>
      <c r="U575" s="84"/>
      <c r="V575" s="52">
        <v>2</v>
      </c>
      <c r="W575" s="52">
        <v>0.25</v>
      </c>
      <c r="X575" s="52">
        <v>0</v>
      </c>
      <c r="Y575" s="52">
        <v>1.2982450000000001</v>
      </c>
      <c r="Z575" s="52">
        <v>0</v>
      </c>
      <c r="AA575" s="52"/>
      <c r="AB575" s="79">
        <v>575</v>
      </c>
      <c r="AC5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5" s="85"/>
      <c r="AE575" s="51"/>
      <c r="AF575" s="51"/>
      <c r="AG575" s="51"/>
      <c r="AH575" s="51"/>
      <c r="AI575" s="51"/>
      <c r="AJ575" s="51"/>
      <c r="AK575" s="104" t="s">
        <v>3341</v>
      </c>
      <c r="AL575" s="104" t="s">
        <v>3341</v>
      </c>
      <c r="AM575" s="104" t="s">
        <v>3341</v>
      </c>
      <c r="AN575" s="104" t="s">
        <v>3341</v>
      </c>
      <c r="AO575" s="2"/>
      <c r="AP575" s="3"/>
      <c r="AQ575" s="3"/>
      <c r="AR575" s="3"/>
      <c r="AS575" s="3"/>
    </row>
    <row r="576" spans="1:45" ht="29" customHeight="1" x14ac:dyDescent="0.35">
      <c r="A576" s="14" t="s">
        <v>1674</v>
      </c>
      <c r="C576" s="15" t="s">
        <v>3360</v>
      </c>
      <c r="D576" s="15"/>
      <c r="E576" s="80">
        <v>2.1521486154287435</v>
      </c>
      <c r="F576" s="78"/>
      <c r="G576" s="15"/>
      <c r="H576" s="15"/>
      <c r="I576" s="16"/>
      <c r="J576" s="66"/>
      <c r="K576" s="66"/>
      <c r="L576" s="16"/>
      <c r="M576" s="81"/>
      <c r="N576" s="82">
        <v>7829.06787109375</v>
      </c>
      <c r="O576" s="82">
        <v>6299.32470703125</v>
      </c>
      <c r="P576" s="77"/>
      <c r="Q576" s="83"/>
      <c r="R576" s="83"/>
      <c r="S576" s="51">
        <v>2</v>
      </c>
      <c r="T576" s="84"/>
      <c r="U576" s="84"/>
      <c r="V576" s="52">
        <v>2</v>
      </c>
      <c r="W576" s="52">
        <v>0.25</v>
      </c>
      <c r="X576" s="52">
        <v>0</v>
      </c>
      <c r="Y576" s="52">
        <v>1.2982450000000001</v>
      </c>
      <c r="Z576" s="52">
        <v>0</v>
      </c>
      <c r="AA576" s="52"/>
      <c r="AB576" s="79">
        <v>576</v>
      </c>
      <c r="AC5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6" s="85"/>
      <c r="AE576" s="51"/>
      <c r="AF576" s="51"/>
      <c r="AG576" s="51"/>
      <c r="AH576" s="51"/>
      <c r="AI576" s="51"/>
      <c r="AJ576" s="51"/>
      <c r="AK576" s="51"/>
      <c r="AL576" s="51"/>
      <c r="AM576" s="51"/>
      <c r="AN576" s="51"/>
      <c r="AO576" s="2"/>
      <c r="AP576" s="3"/>
      <c r="AQ576" s="3"/>
      <c r="AR576" s="3"/>
      <c r="AS576" s="3"/>
    </row>
    <row r="577" spans="1:45" ht="29" customHeight="1" x14ac:dyDescent="0.35">
      <c r="A577" s="14" t="s">
        <v>1770</v>
      </c>
      <c r="C577" s="15" t="s">
        <v>3360</v>
      </c>
      <c r="D577" s="15"/>
      <c r="E577" s="80">
        <v>2.1521486154287435</v>
      </c>
      <c r="F577" s="78"/>
      <c r="G577" s="15"/>
      <c r="H577" s="15"/>
      <c r="I577" s="16"/>
      <c r="J577" s="66"/>
      <c r="K577" s="66"/>
      <c r="L577" s="16"/>
      <c r="M577" s="81"/>
      <c r="N577" s="82">
        <v>9267.859375</v>
      </c>
      <c r="O577" s="82">
        <v>6385.11279296875</v>
      </c>
      <c r="P577" s="77"/>
      <c r="Q577" s="83"/>
      <c r="R577" s="83"/>
      <c r="S577" s="51">
        <v>2</v>
      </c>
      <c r="T577" s="84"/>
      <c r="U577" s="84"/>
      <c r="V577" s="52">
        <v>2</v>
      </c>
      <c r="W577" s="52">
        <v>0.25</v>
      </c>
      <c r="X577" s="52">
        <v>0</v>
      </c>
      <c r="Y577" s="52">
        <v>1.2982450000000001</v>
      </c>
      <c r="Z577" s="52">
        <v>0</v>
      </c>
      <c r="AA577" s="52"/>
      <c r="AB577" s="79">
        <v>577</v>
      </c>
      <c r="AC5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7" s="85"/>
      <c r="AE577" s="51"/>
      <c r="AF577" s="51"/>
      <c r="AG577" s="51"/>
      <c r="AH577" s="51"/>
      <c r="AI577" s="51"/>
      <c r="AJ577" s="51"/>
      <c r="AK577" s="104" t="s">
        <v>3341</v>
      </c>
      <c r="AL577" s="104" t="s">
        <v>3341</v>
      </c>
      <c r="AM577" s="104" t="s">
        <v>3341</v>
      </c>
      <c r="AN577" s="104" t="s">
        <v>3341</v>
      </c>
      <c r="AO577" s="2"/>
      <c r="AP577" s="3"/>
      <c r="AQ577" s="3"/>
      <c r="AR577" s="3"/>
      <c r="AS577" s="3"/>
    </row>
    <row r="578" spans="1:45" ht="29" customHeight="1" x14ac:dyDescent="0.35">
      <c r="A578" s="14" t="s">
        <v>1772</v>
      </c>
      <c r="C578" s="15" t="s">
        <v>3360</v>
      </c>
      <c r="D578" s="15"/>
      <c r="E578" s="80">
        <v>2.1521486154287435</v>
      </c>
      <c r="F578" s="78"/>
      <c r="G578" s="15"/>
      <c r="H578" s="15"/>
      <c r="I578" s="16"/>
      <c r="J578" s="66"/>
      <c r="K578" s="66"/>
      <c r="L578" s="16"/>
      <c r="M578" s="81"/>
      <c r="N578" s="82">
        <v>9327.509765625</v>
      </c>
      <c r="O578" s="82">
        <v>6303.92578125</v>
      </c>
      <c r="P578" s="77"/>
      <c r="Q578" s="83"/>
      <c r="R578" s="83"/>
      <c r="S578" s="51">
        <v>2</v>
      </c>
      <c r="T578" s="84"/>
      <c r="U578" s="84"/>
      <c r="V578" s="52">
        <v>2</v>
      </c>
      <c r="W578" s="52">
        <v>0.25</v>
      </c>
      <c r="X578" s="52">
        <v>0</v>
      </c>
      <c r="Y578" s="52">
        <v>1.2982450000000001</v>
      </c>
      <c r="Z578" s="52">
        <v>0</v>
      </c>
      <c r="AA578" s="52"/>
      <c r="AB578" s="79">
        <v>578</v>
      </c>
      <c r="AC5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8" s="85"/>
      <c r="AE578" s="51"/>
      <c r="AF578" s="51"/>
      <c r="AG578" s="51"/>
      <c r="AH578" s="51"/>
      <c r="AI578" s="51"/>
      <c r="AJ578" s="51"/>
      <c r="AK578" s="51"/>
      <c r="AL578" s="51"/>
      <c r="AM578" s="51"/>
      <c r="AN578" s="51"/>
      <c r="AO578" s="2"/>
      <c r="AP578" s="3"/>
      <c r="AQ578" s="3"/>
      <c r="AR578" s="3"/>
      <c r="AS578" s="3"/>
    </row>
    <row r="579" spans="1:45" ht="29" customHeight="1" x14ac:dyDescent="0.35">
      <c r="A579" s="14" t="s">
        <v>2336</v>
      </c>
      <c r="C579" s="15" t="s">
        <v>3360</v>
      </c>
      <c r="D579" s="15"/>
      <c r="E579" s="80">
        <v>2.1521486154287435</v>
      </c>
      <c r="F579" s="78"/>
      <c r="G579" s="15"/>
      <c r="H579" s="15"/>
      <c r="I579" s="16"/>
      <c r="J579" s="66"/>
      <c r="K579" s="66"/>
      <c r="L579" s="16"/>
      <c r="M579" s="81"/>
      <c r="N579" s="82">
        <v>6115.3349609375</v>
      </c>
      <c r="O579" s="82">
        <v>5816.83154296875</v>
      </c>
      <c r="P579" s="77"/>
      <c r="Q579" s="83"/>
      <c r="R579" s="83"/>
      <c r="S579" s="51">
        <v>2</v>
      </c>
      <c r="T579" s="84"/>
      <c r="U579" s="84"/>
      <c r="V579" s="52">
        <v>2</v>
      </c>
      <c r="W579" s="52">
        <v>0.25</v>
      </c>
      <c r="X579" s="52">
        <v>0</v>
      </c>
      <c r="Y579" s="52">
        <v>1.2982450000000001</v>
      </c>
      <c r="Z579" s="52">
        <v>0</v>
      </c>
      <c r="AA579" s="52"/>
      <c r="AB579" s="79">
        <v>579</v>
      </c>
      <c r="AC5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79" s="85"/>
      <c r="AE579" s="51"/>
      <c r="AF579" s="51"/>
      <c r="AG579" s="51"/>
      <c r="AH579" s="51"/>
      <c r="AI579" s="51"/>
      <c r="AJ579" s="51"/>
      <c r="AK579" s="104" t="s">
        <v>3341</v>
      </c>
      <c r="AL579" s="104" t="s">
        <v>3341</v>
      </c>
      <c r="AM579" s="104" t="s">
        <v>3341</v>
      </c>
      <c r="AN579" s="104" t="s">
        <v>3341</v>
      </c>
      <c r="AO579" s="2"/>
      <c r="AP579" s="3"/>
      <c r="AQ579" s="3"/>
      <c r="AR579" s="3"/>
      <c r="AS579" s="3"/>
    </row>
    <row r="580" spans="1:45" ht="29" customHeight="1" x14ac:dyDescent="0.35">
      <c r="A580" s="14" t="s">
        <v>3168</v>
      </c>
      <c r="C580" s="15" t="s">
        <v>3360</v>
      </c>
      <c r="D580" s="15"/>
      <c r="E580" s="80">
        <v>2.1521486154287435</v>
      </c>
      <c r="F580" s="78"/>
      <c r="G580" s="15"/>
      <c r="H580" s="15"/>
      <c r="I580" s="16"/>
      <c r="J580" s="66"/>
      <c r="K580" s="66"/>
      <c r="L580" s="16"/>
      <c r="M580" s="81"/>
      <c r="N580" s="82">
        <v>8662.0341796875</v>
      </c>
      <c r="O580" s="82">
        <v>6660.57177734375</v>
      </c>
      <c r="P580" s="77"/>
      <c r="Q580" s="83"/>
      <c r="R580" s="83"/>
      <c r="S580" s="51">
        <v>2</v>
      </c>
      <c r="T580" s="84"/>
      <c r="U580" s="84"/>
      <c r="V580" s="52">
        <v>2</v>
      </c>
      <c r="W580" s="52">
        <v>0.25</v>
      </c>
      <c r="X580" s="52">
        <v>0</v>
      </c>
      <c r="Y580" s="52">
        <v>1.2982450000000001</v>
      </c>
      <c r="Z580" s="52">
        <v>0</v>
      </c>
      <c r="AA580" s="52"/>
      <c r="AB580" s="79">
        <v>580</v>
      </c>
      <c r="AC5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0" s="85"/>
      <c r="AE580" s="51"/>
      <c r="AF580" s="51"/>
      <c r="AG580" s="51"/>
      <c r="AH580" s="51"/>
      <c r="AI580" s="51"/>
      <c r="AJ580" s="51"/>
      <c r="AK580" s="104" t="s">
        <v>3341</v>
      </c>
      <c r="AL580" s="104" t="s">
        <v>3341</v>
      </c>
      <c r="AM580" s="104" t="s">
        <v>3341</v>
      </c>
      <c r="AN580" s="104" t="s">
        <v>3341</v>
      </c>
      <c r="AO580" s="2"/>
      <c r="AP580" s="3"/>
      <c r="AQ580" s="3"/>
      <c r="AR580" s="3"/>
      <c r="AS580" s="3"/>
    </row>
    <row r="581" spans="1:45" ht="29" customHeight="1" x14ac:dyDescent="0.35">
      <c r="A581" s="14" t="s">
        <v>1540</v>
      </c>
      <c r="C581" s="15" t="s">
        <v>3360</v>
      </c>
      <c r="D581" s="15"/>
      <c r="E581" s="80">
        <v>1.899035577290163</v>
      </c>
      <c r="F581" s="78"/>
      <c r="G581" s="15"/>
      <c r="H581" s="15"/>
      <c r="I581" s="16"/>
      <c r="J581" s="66"/>
      <c r="K581" s="66"/>
      <c r="L581" s="16"/>
      <c r="M581" s="81"/>
      <c r="N581" s="82">
        <v>6983.310546875</v>
      </c>
      <c r="O581" s="82">
        <v>8490.798828125</v>
      </c>
      <c r="P581" s="77"/>
      <c r="Q581" s="83"/>
      <c r="R581" s="83"/>
      <c r="S581" s="51">
        <v>2</v>
      </c>
      <c r="T581" s="84"/>
      <c r="U581" s="84"/>
      <c r="V581" s="52">
        <v>2.5</v>
      </c>
      <c r="W581" s="52">
        <v>7.2999999999999999E-5</v>
      </c>
      <c r="X581" s="52">
        <v>0</v>
      </c>
      <c r="Y581" s="52">
        <v>0.90253899999999998</v>
      </c>
      <c r="Z581" s="52">
        <v>0</v>
      </c>
      <c r="AA581" s="52"/>
      <c r="AB581" s="79">
        <v>581</v>
      </c>
      <c r="AC5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1" s="85"/>
      <c r="AE581" s="51"/>
      <c r="AF581" s="51"/>
      <c r="AG581" s="51"/>
      <c r="AH581" s="51"/>
      <c r="AI581" s="51"/>
      <c r="AJ581" s="51"/>
      <c r="AK581" s="51"/>
      <c r="AL581" s="51"/>
      <c r="AM581" s="51"/>
      <c r="AN581" s="51"/>
      <c r="AO581" s="2"/>
      <c r="AP581" s="3"/>
      <c r="AQ581" s="3"/>
      <c r="AR581" s="3"/>
      <c r="AS581" s="3"/>
    </row>
    <row r="582" spans="1:45" ht="29" customHeight="1" x14ac:dyDescent="0.35">
      <c r="A582" s="14" t="s">
        <v>251</v>
      </c>
      <c r="C582" s="15" t="s">
        <v>3360</v>
      </c>
      <c r="D582" s="15"/>
      <c r="E582" s="80">
        <v>2.1083230484470326</v>
      </c>
      <c r="F582" s="78"/>
      <c r="G582" s="15"/>
      <c r="H582" s="15"/>
      <c r="I582" s="16"/>
      <c r="J582" s="66"/>
      <c r="K582" s="66"/>
      <c r="L582" s="16"/>
      <c r="M582" s="81"/>
      <c r="N582" s="82">
        <v>5900.75830078125</v>
      </c>
      <c r="O582" s="82">
        <v>2431.6943359375</v>
      </c>
      <c r="P582" s="77"/>
      <c r="Q582" s="83"/>
      <c r="R582" s="83"/>
      <c r="S582" s="51">
        <v>2</v>
      </c>
      <c r="T582" s="84"/>
      <c r="U582" s="84"/>
      <c r="V582" s="52">
        <v>3</v>
      </c>
      <c r="W582" s="52">
        <v>0.14285700000000001</v>
      </c>
      <c r="X582" s="52">
        <v>0</v>
      </c>
      <c r="Y582" s="52">
        <v>1.22973</v>
      </c>
      <c r="Z582" s="52">
        <v>0</v>
      </c>
      <c r="AA582" s="52"/>
      <c r="AB582" s="79">
        <v>582</v>
      </c>
      <c r="AC5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2" s="85"/>
      <c r="AE582" s="51"/>
      <c r="AF582" s="51"/>
      <c r="AG582" s="51"/>
      <c r="AH582" s="51"/>
      <c r="AI582" s="51"/>
      <c r="AJ582" s="51"/>
      <c r="AK582" s="104" t="s">
        <v>3341</v>
      </c>
      <c r="AL582" s="104" t="s">
        <v>3341</v>
      </c>
      <c r="AM582" s="104" t="s">
        <v>3341</v>
      </c>
      <c r="AN582" s="104" t="s">
        <v>3341</v>
      </c>
      <c r="AO582" s="2"/>
      <c r="AP582" s="3"/>
      <c r="AQ582" s="3"/>
      <c r="AR582" s="3"/>
      <c r="AS582" s="3"/>
    </row>
    <row r="583" spans="1:45" ht="29" customHeight="1" x14ac:dyDescent="0.35">
      <c r="A583" s="14" t="s">
        <v>1192</v>
      </c>
      <c r="C583" s="15" t="s">
        <v>3360</v>
      </c>
      <c r="D583" s="15"/>
      <c r="E583" s="80">
        <v>2.1083230484470326</v>
      </c>
      <c r="F583" s="78"/>
      <c r="G583" s="15"/>
      <c r="H583" s="15"/>
      <c r="I583" s="16"/>
      <c r="J583" s="66"/>
      <c r="K583" s="66"/>
      <c r="L583" s="16"/>
      <c r="M583" s="81"/>
      <c r="N583" s="82">
        <v>5799.54150390625</v>
      </c>
      <c r="O583" s="82">
        <v>2934.61083984375</v>
      </c>
      <c r="P583" s="77"/>
      <c r="Q583" s="83"/>
      <c r="R583" s="83"/>
      <c r="S583" s="51">
        <v>2</v>
      </c>
      <c r="T583" s="84"/>
      <c r="U583" s="84"/>
      <c r="V583" s="52">
        <v>3</v>
      </c>
      <c r="W583" s="52">
        <v>0.14285700000000001</v>
      </c>
      <c r="X583" s="52">
        <v>0</v>
      </c>
      <c r="Y583" s="52">
        <v>1.22973</v>
      </c>
      <c r="Z583" s="52">
        <v>0</v>
      </c>
      <c r="AA583" s="52"/>
      <c r="AB583" s="79">
        <v>583</v>
      </c>
      <c r="AC5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3" s="85"/>
      <c r="AE583" s="51"/>
      <c r="AF583" s="51"/>
      <c r="AG583" s="51"/>
      <c r="AH583" s="51"/>
      <c r="AI583" s="51"/>
      <c r="AJ583" s="51"/>
      <c r="AK583" s="104" t="s">
        <v>3341</v>
      </c>
      <c r="AL583" s="104" t="s">
        <v>3341</v>
      </c>
      <c r="AM583" s="104" t="s">
        <v>3341</v>
      </c>
      <c r="AN583" s="104" t="s">
        <v>3341</v>
      </c>
      <c r="AO583" s="2"/>
      <c r="AP583" s="3"/>
      <c r="AQ583" s="3"/>
      <c r="AR583" s="3"/>
      <c r="AS583" s="3"/>
    </row>
    <row r="584" spans="1:45" ht="29" customHeight="1" x14ac:dyDescent="0.35">
      <c r="A584" s="14" t="s">
        <v>1676</v>
      </c>
      <c r="C584" s="15" t="s">
        <v>3360</v>
      </c>
      <c r="D584" s="15"/>
      <c r="E584" s="80">
        <v>2.1083230484470326</v>
      </c>
      <c r="F584" s="78"/>
      <c r="G584" s="15"/>
      <c r="H584" s="15"/>
      <c r="I584" s="16"/>
      <c r="J584" s="66"/>
      <c r="K584" s="66"/>
      <c r="L584" s="16"/>
      <c r="M584" s="81"/>
      <c r="N584" s="82">
        <v>7454.59033203125</v>
      </c>
      <c r="O584" s="82">
        <v>6723.63623046875</v>
      </c>
      <c r="P584" s="77"/>
      <c r="Q584" s="83"/>
      <c r="R584" s="83"/>
      <c r="S584" s="51">
        <v>2</v>
      </c>
      <c r="T584" s="84"/>
      <c r="U584" s="84"/>
      <c r="V584" s="52">
        <v>3</v>
      </c>
      <c r="W584" s="52">
        <v>0.14285700000000001</v>
      </c>
      <c r="X584" s="52">
        <v>0</v>
      </c>
      <c r="Y584" s="52">
        <v>1.22973</v>
      </c>
      <c r="Z584" s="52">
        <v>0</v>
      </c>
      <c r="AA584" s="52"/>
      <c r="AB584" s="79">
        <v>584</v>
      </c>
      <c r="AC5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4" s="85"/>
      <c r="AE584" s="51"/>
      <c r="AF584" s="51"/>
      <c r="AG584" s="51"/>
      <c r="AH584" s="51"/>
      <c r="AI584" s="51"/>
      <c r="AJ584" s="51"/>
      <c r="AK584" s="104" t="s">
        <v>3341</v>
      </c>
      <c r="AL584" s="104" t="s">
        <v>3341</v>
      </c>
      <c r="AM584" s="104" t="s">
        <v>3341</v>
      </c>
      <c r="AN584" s="104" t="s">
        <v>3341</v>
      </c>
      <c r="AO584" s="2"/>
      <c r="AP584" s="3"/>
      <c r="AQ584" s="3"/>
      <c r="AR584" s="3"/>
      <c r="AS584" s="3"/>
    </row>
    <row r="585" spans="1:45" ht="29" customHeight="1" x14ac:dyDescent="0.35">
      <c r="A585" s="14" t="s">
        <v>1836</v>
      </c>
      <c r="C585" s="15" t="s">
        <v>3360</v>
      </c>
      <c r="D585" s="15"/>
      <c r="E585" s="80">
        <v>2.1083230484470326</v>
      </c>
      <c r="F585" s="78"/>
      <c r="G585" s="15"/>
      <c r="H585" s="15"/>
      <c r="I585" s="16"/>
      <c r="J585" s="66"/>
      <c r="K585" s="66"/>
      <c r="L585" s="16"/>
      <c r="M585" s="81"/>
      <c r="N585" s="82">
        <v>5801.833984375</v>
      </c>
      <c r="O585" s="82">
        <v>2277.27392578125</v>
      </c>
      <c r="P585" s="77"/>
      <c r="Q585" s="83"/>
      <c r="R585" s="83"/>
      <c r="S585" s="51">
        <v>2</v>
      </c>
      <c r="T585" s="84"/>
      <c r="U585" s="84"/>
      <c r="V585" s="52">
        <v>3</v>
      </c>
      <c r="W585" s="52">
        <v>0.14285700000000001</v>
      </c>
      <c r="X585" s="52">
        <v>0</v>
      </c>
      <c r="Y585" s="52">
        <v>1.22973</v>
      </c>
      <c r="Z585" s="52">
        <v>0</v>
      </c>
      <c r="AA585" s="52"/>
      <c r="AB585" s="79">
        <v>585</v>
      </c>
      <c r="AC5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5" s="85"/>
      <c r="AE585" s="51"/>
      <c r="AF585" s="51"/>
      <c r="AG585" s="51"/>
      <c r="AH585" s="51"/>
      <c r="AI585" s="51"/>
      <c r="AJ585" s="51"/>
      <c r="AK585" s="104" t="s">
        <v>3341</v>
      </c>
      <c r="AL585" s="104" t="s">
        <v>3341</v>
      </c>
      <c r="AM585" s="104" t="s">
        <v>3341</v>
      </c>
      <c r="AN585" s="104" t="s">
        <v>3341</v>
      </c>
      <c r="AO585" s="2"/>
      <c r="AP585" s="3"/>
      <c r="AQ585" s="3"/>
      <c r="AR585" s="3"/>
      <c r="AS585" s="3"/>
    </row>
    <row r="586" spans="1:45" ht="29" customHeight="1" x14ac:dyDescent="0.35">
      <c r="A586" s="14" t="s">
        <v>2055</v>
      </c>
      <c r="C586" s="15" t="s">
        <v>3360</v>
      </c>
      <c r="D586" s="15"/>
      <c r="E586" s="80">
        <v>2.1083230484470326</v>
      </c>
      <c r="F586" s="78"/>
      <c r="G586" s="15"/>
      <c r="H586" s="15"/>
      <c r="I586" s="16"/>
      <c r="J586" s="66"/>
      <c r="K586" s="66"/>
      <c r="L586" s="16"/>
      <c r="M586" s="81"/>
      <c r="N586" s="82">
        <v>5897.91259765625</v>
      </c>
      <c r="O586" s="82">
        <v>2779.74267578125</v>
      </c>
      <c r="P586" s="77"/>
      <c r="Q586" s="83"/>
      <c r="R586" s="83"/>
      <c r="S586" s="51">
        <v>2</v>
      </c>
      <c r="T586" s="84"/>
      <c r="U586" s="84"/>
      <c r="V586" s="52">
        <v>3</v>
      </c>
      <c r="W586" s="52">
        <v>0.14285700000000001</v>
      </c>
      <c r="X586" s="52">
        <v>0</v>
      </c>
      <c r="Y586" s="52">
        <v>1.22973</v>
      </c>
      <c r="Z586" s="52">
        <v>0</v>
      </c>
      <c r="AA586" s="52"/>
      <c r="AB586" s="79">
        <v>586</v>
      </c>
      <c r="AC5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6" s="85"/>
      <c r="AE586" s="51"/>
      <c r="AF586" s="51"/>
      <c r="AG586" s="51"/>
      <c r="AH586" s="51"/>
      <c r="AI586" s="51"/>
      <c r="AJ586" s="51"/>
      <c r="AK586" s="104" t="s">
        <v>3341</v>
      </c>
      <c r="AL586" s="104" t="s">
        <v>3341</v>
      </c>
      <c r="AM586" s="104" t="s">
        <v>3341</v>
      </c>
      <c r="AN586" s="104" t="s">
        <v>3341</v>
      </c>
      <c r="AO586" s="2"/>
      <c r="AP586" s="3"/>
      <c r="AQ586" s="3"/>
      <c r="AR586" s="3"/>
      <c r="AS586" s="3"/>
    </row>
    <row r="587" spans="1:45" ht="29" customHeight="1" x14ac:dyDescent="0.35">
      <c r="A587" s="14" t="s">
        <v>2195</v>
      </c>
      <c r="C587" s="15" t="s">
        <v>3360</v>
      </c>
      <c r="D587" s="15"/>
      <c r="E587" s="80">
        <v>2.1083230484470326</v>
      </c>
      <c r="F587" s="78"/>
      <c r="G587" s="15"/>
      <c r="H587" s="15"/>
      <c r="I587" s="16"/>
      <c r="J587" s="66"/>
      <c r="K587" s="66"/>
      <c r="L587" s="16"/>
      <c r="M587" s="81"/>
      <c r="N587" s="82">
        <v>7562.88818359375</v>
      </c>
      <c r="O587" s="82">
        <v>6853.1904296875</v>
      </c>
      <c r="P587" s="77"/>
      <c r="Q587" s="83"/>
      <c r="R587" s="83"/>
      <c r="S587" s="51">
        <v>2</v>
      </c>
      <c r="T587" s="84"/>
      <c r="U587" s="84"/>
      <c r="V587" s="52">
        <v>3</v>
      </c>
      <c r="W587" s="52">
        <v>0.14285700000000001</v>
      </c>
      <c r="X587" s="52">
        <v>0</v>
      </c>
      <c r="Y587" s="52">
        <v>1.22973</v>
      </c>
      <c r="Z587" s="52">
        <v>0</v>
      </c>
      <c r="AA587" s="52"/>
      <c r="AB587" s="79">
        <v>587</v>
      </c>
      <c r="AC5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7" s="85"/>
      <c r="AE587" s="51"/>
      <c r="AF587" s="51"/>
      <c r="AG587" s="51"/>
      <c r="AH587" s="51"/>
      <c r="AI587" s="51"/>
      <c r="AJ587" s="51"/>
      <c r="AK587" s="104" t="s">
        <v>3341</v>
      </c>
      <c r="AL587" s="104" t="s">
        <v>3341</v>
      </c>
      <c r="AM587" s="104" t="s">
        <v>3341</v>
      </c>
      <c r="AN587" s="104" t="s">
        <v>3341</v>
      </c>
      <c r="AO587" s="2"/>
      <c r="AP587" s="3"/>
      <c r="AQ587" s="3"/>
      <c r="AR587" s="3"/>
      <c r="AS587" s="3"/>
    </row>
    <row r="588" spans="1:45" ht="29" customHeight="1" x14ac:dyDescent="0.35">
      <c r="A588" s="14" t="s">
        <v>520</v>
      </c>
      <c r="C588" s="15" t="s">
        <v>3360</v>
      </c>
      <c r="D588" s="15"/>
      <c r="E588" s="80">
        <v>2.1068710446953216</v>
      </c>
      <c r="F588" s="78"/>
      <c r="G588" s="15"/>
      <c r="H588" s="15"/>
      <c r="I588" s="16"/>
      <c r="J588" s="66"/>
      <c r="K588" s="66"/>
      <c r="L588" s="16"/>
      <c r="M588" s="81"/>
      <c r="N588" s="82">
        <v>5885.25537109375</v>
      </c>
      <c r="O588" s="82">
        <v>946.0338134765625</v>
      </c>
      <c r="P588" s="77"/>
      <c r="Q588" s="83"/>
      <c r="R588" s="83"/>
      <c r="S588" s="51">
        <v>2</v>
      </c>
      <c r="T588" s="84"/>
      <c r="U588" s="84"/>
      <c r="V588" s="52">
        <v>3</v>
      </c>
      <c r="W588" s="52">
        <v>0.16666700000000001</v>
      </c>
      <c r="X588" s="52">
        <v>0</v>
      </c>
      <c r="Y588" s="52">
        <v>1.22746</v>
      </c>
      <c r="Z588" s="52">
        <v>0</v>
      </c>
      <c r="AA588" s="52"/>
      <c r="AB588" s="79">
        <v>588</v>
      </c>
      <c r="AC5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8" s="85"/>
      <c r="AE588" s="51"/>
      <c r="AF588" s="51"/>
      <c r="AG588" s="51"/>
      <c r="AH588" s="51"/>
      <c r="AI588" s="51"/>
      <c r="AJ588" s="51"/>
      <c r="AK588" s="51"/>
      <c r="AL588" s="51"/>
      <c r="AM588" s="51"/>
      <c r="AN588" s="51"/>
      <c r="AO588" s="2"/>
      <c r="AP588" s="3"/>
      <c r="AQ588" s="3"/>
      <c r="AR588" s="3"/>
      <c r="AS588" s="3"/>
    </row>
    <row r="589" spans="1:45" ht="29" customHeight="1" x14ac:dyDescent="0.35">
      <c r="A589" s="14" t="s">
        <v>3028</v>
      </c>
      <c r="C589" s="15" t="s">
        <v>3360</v>
      </c>
      <c r="D589" s="15"/>
      <c r="E589" s="80">
        <v>2.1068710446953216</v>
      </c>
      <c r="F589" s="78"/>
      <c r="G589" s="15"/>
      <c r="H589" s="15"/>
      <c r="I589" s="16"/>
      <c r="J589" s="66"/>
      <c r="K589" s="66"/>
      <c r="L589" s="16"/>
      <c r="M589" s="81"/>
      <c r="N589" s="82">
        <v>6878.49755859375</v>
      </c>
      <c r="O589" s="82">
        <v>6863.841796875</v>
      </c>
      <c r="P589" s="77"/>
      <c r="Q589" s="83"/>
      <c r="R589" s="83"/>
      <c r="S589" s="51">
        <v>2</v>
      </c>
      <c r="T589" s="84"/>
      <c r="U589" s="84"/>
      <c r="V589" s="52">
        <v>3</v>
      </c>
      <c r="W589" s="52">
        <v>0.16666700000000001</v>
      </c>
      <c r="X589" s="52">
        <v>0</v>
      </c>
      <c r="Y589" s="52">
        <v>1.22746</v>
      </c>
      <c r="Z589" s="52">
        <v>0</v>
      </c>
      <c r="AA589" s="52"/>
      <c r="AB589" s="79">
        <v>589</v>
      </c>
      <c r="AC5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89" s="85"/>
      <c r="AE589" s="51"/>
      <c r="AF589" s="51"/>
      <c r="AG589" s="51"/>
      <c r="AH589" s="51"/>
      <c r="AI589" s="51"/>
      <c r="AJ589" s="51"/>
      <c r="AK589" s="51"/>
      <c r="AL589" s="51"/>
      <c r="AM589" s="51"/>
      <c r="AN589" s="51"/>
      <c r="AO589" s="2"/>
      <c r="AP589" s="3"/>
      <c r="AQ589" s="3"/>
      <c r="AR589" s="3"/>
      <c r="AS589" s="3"/>
    </row>
    <row r="590" spans="1:45" ht="29" customHeight="1" x14ac:dyDescent="0.35">
      <c r="A590" s="14" t="s">
        <v>1189</v>
      </c>
      <c r="C590" s="15" t="s">
        <v>3360</v>
      </c>
      <c r="D590" s="15"/>
      <c r="E590" s="80">
        <v>1.8978976413102979</v>
      </c>
      <c r="F590" s="78"/>
      <c r="G590" s="15"/>
      <c r="H590" s="15"/>
      <c r="I590" s="16"/>
      <c r="J590" s="66"/>
      <c r="K590" s="66"/>
      <c r="L590" s="16"/>
      <c r="M590" s="81"/>
      <c r="N590" s="82">
        <v>3202.696533203125</v>
      </c>
      <c r="O590" s="82">
        <v>8940.4619140625</v>
      </c>
      <c r="P590" s="77"/>
      <c r="Q590" s="83"/>
      <c r="R590" s="83"/>
      <c r="S590" s="51">
        <v>2</v>
      </c>
      <c r="T590" s="84"/>
      <c r="U590" s="84"/>
      <c r="V590" s="52">
        <v>3</v>
      </c>
      <c r="W590" s="52">
        <v>7.7999999999999999E-5</v>
      </c>
      <c r="X590" s="52">
        <v>0</v>
      </c>
      <c r="Y590" s="52">
        <v>0.90076000000000001</v>
      </c>
      <c r="Z590" s="52">
        <v>0</v>
      </c>
      <c r="AA590" s="52"/>
      <c r="AB590" s="79">
        <v>590</v>
      </c>
      <c r="AC5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0" s="85"/>
      <c r="AE590" s="51"/>
      <c r="AF590" s="51"/>
      <c r="AG590" s="51"/>
      <c r="AH590" s="51"/>
      <c r="AI590" s="51"/>
      <c r="AJ590" s="51"/>
      <c r="AK590" s="51"/>
      <c r="AL590" s="51"/>
      <c r="AM590" s="51"/>
      <c r="AN590" s="51"/>
      <c r="AO590" s="2"/>
      <c r="AP590" s="3"/>
      <c r="AQ590" s="3"/>
      <c r="AR590" s="3"/>
      <c r="AS590" s="3"/>
    </row>
    <row r="591" spans="1:45" ht="29" customHeight="1" x14ac:dyDescent="0.35">
      <c r="A591" s="14" t="s">
        <v>1203</v>
      </c>
      <c r="C591" s="15" t="s">
        <v>3360</v>
      </c>
      <c r="D591" s="15"/>
      <c r="E591" s="80">
        <v>1.8907310113392974</v>
      </c>
      <c r="F591" s="78"/>
      <c r="G591" s="15"/>
      <c r="H591" s="15"/>
      <c r="I591" s="16"/>
      <c r="J591" s="66"/>
      <c r="K591" s="66"/>
      <c r="L591" s="16"/>
      <c r="M591" s="81"/>
      <c r="N591" s="82">
        <v>4531.00439453125</v>
      </c>
      <c r="O591" s="82">
        <v>8402.6416015625</v>
      </c>
      <c r="P591" s="77"/>
      <c r="Q591" s="83"/>
      <c r="R591" s="83"/>
      <c r="S591" s="51">
        <v>2</v>
      </c>
      <c r="T591" s="84"/>
      <c r="U591" s="84"/>
      <c r="V591" s="52">
        <v>3</v>
      </c>
      <c r="W591" s="52">
        <v>7.7000000000000001E-5</v>
      </c>
      <c r="X591" s="52">
        <v>0</v>
      </c>
      <c r="Y591" s="52">
        <v>0.88955600000000001</v>
      </c>
      <c r="Z591" s="52">
        <v>0</v>
      </c>
      <c r="AA591" s="52"/>
      <c r="AB591" s="79">
        <v>591</v>
      </c>
      <c r="AC5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1" s="85"/>
      <c r="AE591" s="51"/>
      <c r="AF591" s="51"/>
      <c r="AG591" s="51"/>
      <c r="AH591" s="51"/>
      <c r="AI591" s="51"/>
      <c r="AJ591" s="51"/>
      <c r="AK591" s="51"/>
      <c r="AL591" s="51"/>
      <c r="AM591" s="51"/>
      <c r="AN591" s="51"/>
      <c r="AO591" s="2"/>
      <c r="AP591" s="3"/>
      <c r="AQ591" s="3"/>
      <c r="AR591" s="3"/>
      <c r="AS591" s="3"/>
    </row>
    <row r="592" spans="1:45" ht="29" customHeight="1" x14ac:dyDescent="0.35">
      <c r="A592" s="14" t="s">
        <v>2034</v>
      </c>
      <c r="C592" s="15" t="s">
        <v>3360</v>
      </c>
      <c r="D592" s="15"/>
      <c r="E592" s="80">
        <v>1.88642873061947</v>
      </c>
      <c r="F592" s="78"/>
      <c r="G592" s="15"/>
      <c r="H592" s="15"/>
      <c r="I592" s="16"/>
      <c r="J592" s="66"/>
      <c r="K592" s="66"/>
      <c r="L592" s="16"/>
      <c r="M592" s="81"/>
      <c r="N592" s="82">
        <v>5520.82421875</v>
      </c>
      <c r="O592" s="82">
        <v>6268.69482421875</v>
      </c>
      <c r="P592" s="77"/>
      <c r="Q592" s="83"/>
      <c r="R592" s="83"/>
      <c r="S592" s="51">
        <v>2</v>
      </c>
      <c r="T592" s="84"/>
      <c r="U592" s="84"/>
      <c r="V592" s="52">
        <v>3</v>
      </c>
      <c r="W592" s="52">
        <v>5.8824000000000001E-2</v>
      </c>
      <c r="X592" s="52">
        <v>0</v>
      </c>
      <c r="Y592" s="52">
        <v>0.88283</v>
      </c>
      <c r="Z592" s="52">
        <v>0</v>
      </c>
      <c r="AA592" s="52"/>
      <c r="AB592" s="79">
        <v>592</v>
      </c>
      <c r="AC5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2" s="85"/>
      <c r="AE592" s="51"/>
      <c r="AF592" s="51"/>
      <c r="AG592" s="51"/>
      <c r="AH592" s="51"/>
      <c r="AI592" s="51"/>
      <c r="AJ592" s="51"/>
      <c r="AK592" s="51"/>
      <c r="AL592" s="51"/>
      <c r="AM592" s="51"/>
      <c r="AN592" s="51"/>
      <c r="AO592" s="2"/>
      <c r="AP592" s="3"/>
      <c r="AQ592" s="3"/>
      <c r="AR592" s="3"/>
      <c r="AS592" s="3"/>
    </row>
    <row r="593" spans="1:45" ht="29" customHeight="1" x14ac:dyDescent="0.35">
      <c r="A593" s="14" t="s">
        <v>2036</v>
      </c>
      <c r="C593" s="15" t="s">
        <v>3360</v>
      </c>
      <c r="D593" s="15"/>
      <c r="E593" s="80">
        <v>1.88642873061947</v>
      </c>
      <c r="F593" s="78"/>
      <c r="G593" s="15"/>
      <c r="H593" s="15"/>
      <c r="I593" s="16"/>
      <c r="J593" s="66"/>
      <c r="K593" s="66"/>
      <c r="L593" s="16"/>
      <c r="M593" s="81"/>
      <c r="N593" s="82">
        <v>5545.85546875</v>
      </c>
      <c r="O593" s="82">
        <v>6149.51708984375</v>
      </c>
      <c r="P593" s="77"/>
      <c r="Q593" s="83"/>
      <c r="R593" s="83"/>
      <c r="S593" s="51">
        <v>2</v>
      </c>
      <c r="T593" s="84"/>
      <c r="U593" s="84"/>
      <c r="V593" s="52">
        <v>3</v>
      </c>
      <c r="W593" s="52">
        <v>5.8824000000000001E-2</v>
      </c>
      <c r="X593" s="52">
        <v>0</v>
      </c>
      <c r="Y593" s="52">
        <v>0.88283</v>
      </c>
      <c r="Z593" s="52">
        <v>0</v>
      </c>
      <c r="AA593" s="52"/>
      <c r="AB593" s="79">
        <v>593</v>
      </c>
      <c r="AC5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3" s="85"/>
      <c r="AE593" s="51"/>
      <c r="AF593" s="51"/>
      <c r="AG593" s="51"/>
      <c r="AH593" s="51"/>
      <c r="AI593" s="51"/>
      <c r="AJ593" s="51"/>
      <c r="AK593" s="51"/>
      <c r="AL593" s="51"/>
      <c r="AM593" s="51"/>
      <c r="AN593" s="51"/>
      <c r="AO593" s="2"/>
      <c r="AP593" s="3"/>
      <c r="AQ593" s="3"/>
      <c r="AR593" s="3"/>
      <c r="AS593" s="3"/>
    </row>
    <row r="594" spans="1:45" ht="29" customHeight="1" x14ac:dyDescent="0.35">
      <c r="A594" s="14" t="s">
        <v>2551</v>
      </c>
      <c r="C594" s="15" t="s">
        <v>3360</v>
      </c>
      <c r="D594" s="15"/>
      <c r="E594" s="80">
        <v>2.0876329544589947</v>
      </c>
      <c r="F594" s="78"/>
      <c r="G594" s="15"/>
      <c r="H594" s="15"/>
      <c r="I594" s="16"/>
      <c r="J594" s="66"/>
      <c r="K594" s="66"/>
      <c r="L594" s="16"/>
      <c r="M594" s="81"/>
      <c r="N594" s="82">
        <v>7857.20849609375</v>
      </c>
      <c r="O594" s="82">
        <v>7199.48046875</v>
      </c>
      <c r="P594" s="77"/>
      <c r="Q594" s="83"/>
      <c r="R594" s="83"/>
      <c r="S594" s="51">
        <v>2</v>
      </c>
      <c r="T594" s="84"/>
      <c r="U594" s="84"/>
      <c r="V594" s="52">
        <v>4</v>
      </c>
      <c r="W594" s="52">
        <v>0.1</v>
      </c>
      <c r="X594" s="52">
        <v>0</v>
      </c>
      <c r="Y594" s="52">
        <v>1.197384</v>
      </c>
      <c r="Z594" s="52">
        <v>0</v>
      </c>
      <c r="AA594" s="52"/>
      <c r="AB594" s="79">
        <v>594</v>
      </c>
      <c r="AC5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4" s="85"/>
      <c r="AE594" s="51"/>
      <c r="AF594" s="51"/>
      <c r="AG594" s="51"/>
      <c r="AH594" s="51"/>
      <c r="AI594" s="51"/>
      <c r="AJ594" s="51"/>
      <c r="AK594" s="104" t="s">
        <v>3341</v>
      </c>
      <c r="AL594" s="104" t="s">
        <v>3341</v>
      </c>
      <c r="AM594" s="104" t="s">
        <v>3341</v>
      </c>
      <c r="AN594" s="104" t="s">
        <v>3341</v>
      </c>
      <c r="AO594" s="2"/>
      <c r="AP594" s="3"/>
      <c r="AQ594" s="3"/>
      <c r="AR594" s="3"/>
      <c r="AS594" s="3"/>
    </row>
    <row r="595" spans="1:45" ht="29" customHeight="1" x14ac:dyDescent="0.35">
      <c r="A595" s="14" t="s">
        <v>2741</v>
      </c>
      <c r="C595" s="15" t="s">
        <v>3360</v>
      </c>
      <c r="D595" s="15"/>
      <c r="E595" s="80">
        <v>2.0876329544589947</v>
      </c>
      <c r="F595" s="78"/>
      <c r="G595" s="15"/>
      <c r="H595" s="15"/>
      <c r="I595" s="16"/>
      <c r="J595" s="66"/>
      <c r="K595" s="66"/>
      <c r="L595" s="16"/>
      <c r="M595" s="81"/>
      <c r="N595" s="82">
        <v>9846.7236328125</v>
      </c>
      <c r="O595" s="82">
        <v>7389.40966796875</v>
      </c>
      <c r="P595" s="77"/>
      <c r="Q595" s="83"/>
      <c r="R595" s="83"/>
      <c r="S595" s="51">
        <v>2</v>
      </c>
      <c r="T595" s="84"/>
      <c r="U595" s="84"/>
      <c r="V595" s="52">
        <v>4</v>
      </c>
      <c r="W595" s="52">
        <v>0.1</v>
      </c>
      <c r="X595" s="52">
        <v>0</v>
      </c>
      <c r="Y595" s="52">
        <v>1.197384</v>
      </c>
      <c r="Z595" s="52">
        <v>0</v>
      </c>
      <c r="AA595" s="52"/>
      <c r="AB595" s="79">
        <v>595</v>
      </c>
      <c r="AC5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5" s="85"/>
      <c r="AE595" s="51"/>
      <c r="AF595" s="51"/>
      <c r="AG595" s="51"/>
      <c r="AH595" s="51"/>
      <c r="AI595" s="51"/>
      <c r="AJ595" s="51"/>
      <c r="AK595" s="104" t="s">
        <v>3341</v>
      </c>
      <c r="AL595" s="104" t="s">
        <v>3341</v>
      </c>
      <c r="AM595" s="104" t="s">
        <v>3341</v>
      </c>
      <c r="AN595" s="104" t="s">
        <v>3341</v>
      </c>
      <c r="AO595" s="2"/>
      <c r="AP595" s="3"/>
      <c r="AQ595" s="3"/>
      <c r="AR595" s="3"/>
      <c r="AS595" s="3"/>
    </row>
    <row r="596" spans="1:45" ht="29" customHeight="1" x14ac:dyDescent="0.35">
      <c r="A596" s="14" t="s">
        <v>3083</v>
      </c>
      <c r="C596" s="15" t="s">
        <v>3360</v>
      </c>
      <c r="D596" s="15"/>
      <c r="E596" s="80">
        <v>2.0876329544589947</v>
      </c>
      <c r="F596" s="78"/>
      <c r="G596" s="15"/>
      <c r="H596" s="15"/>
      <c r="I596" s="16"/>
      <c r="J596" s="66"/>
      <c r="K596" s="66"/>
      <c r="L596" s="16"/>
      <c r="M596" s="81"/>
      <c r="N596" s="82">
        <v>7522.58935546875</v>
      </c>
      <c r="O596" s="82">
        <v>7192.72900390625</v>
      </c>
      <c r="P596" s="77"/>
      <c r="Q596" s="83"/>
      <c r="R596" s="83"/>
      <c r="S596" s="51">
        <v>2</v>
      </c>
      <c r="T596" s="84"/>
      <c r="U596" s="84"/>
      <c r="V596" s="52">
        <v>4</v>
      </c>
      <c r="W596" s="52">
        <v>0.1</v>
      </c>
      <c r="X596" s="52">
        <v>0</v>
      </c>
      <c r="Y596" s="52">
        <v>1.197384</v>
      </c>
      <c r="Z596" s="52">
        <v>0</v>
      </c>
      <c r="AA596" s="52"/>
      <c r="AB596" s="79">
        <v>596</v>
      </c>
      <c r="AC5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6" s="85"/>
      <c r="AE596" s="51"/>
      <c r="AF596" s="51"/>
      <c r="AG596" s="51"/>
      <c r="AH596" s="51"/>
      <c r="AI596" s="51"/>
      <c r="AJ596" s="51"/>
      <c r="AK596" s="104" t="s">
        <v>3341</v>
      </c>
      <c r="AL596" s="104" t="s">
        <v>3341</v>
      </c>
      <c r="AM596" s="104" t="s">
        <v>3341</v>
      </c>
      <c r="AN596" s="104" t="s">
        <v>3341</v>
      </c>
      <c r="AO596" s="2"/>
      <c r="AP596" s="3"/>
      <c r="AQ596" s="3"/>
      <c r="AR596" s="3"/>
      <c r="AS596" s="3"/>
    </row>
    <row r="597" spans="1:45" ht="29" customHeight="1" x14ac:dyDescent="0.35">
      <c r="A597" s="14" t="s">
        <v>252</v>
      </c>
      <c r="C597" s="15" t="s">
        <v>3360</v>
      </c>
      <c r="D597" s="15"/>
      <c r="E597" s="80">
        <v>2.0862807359871369</v>
      </c>
      <c r="F597" s="78"/>
      <c r="G597" s="15"/>
      <c r="H597" s="15"/>
      <c r="I597" s="16"/>
      <c r="J597" s="66"/>
      <c r="K597" s="66"/>
      <c r="L597" s="16"/>
      <c r="M597" s="81"/>
      <c r="N597" s="82">
        <v>5851.00146484375</v>
      </c>
      <c r="O597" s="82">
        <v>2355.831787109375</v>
      </c>
      <c r="P597" s="77"/>
      <c r="Q597" s="83"/>
      <c r="R597" s="83"/>
      <c r="S597" s="51">
        <v>2</v>
      </c>
      <c r="T597" s="84"/>
      <c r="U597" s="84"/>
      <c r="V597" s="52">
        <v>4</v>
      </c>
      <c r="W597" s="52">
        <v>0.16666700000000001</v>
      </c>
      <c r="X597" s="52">
        <v>0</v>
      </c>
      <c r="Y597" s="52">
        <v>1.1952700000000001</v>
      </c>
      <c r="Z597" s="52">
        <v>0</v>
      </c>
      <c r="AA597" s="52"/>
      <c r="AB597" s="79">
        <v>597</v>
      </c>
      <c r="AC5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7" s="85"/>
      <c r="AE597" s="51"/>
      <c r="AF597" s="51"/>
      <c r="AG597" s="51"/>
      <c r="AH597" s="51"/>
      <c r="AI597" s="51"/>
      <c r="AJ597" s="51"/>
      <c r="AK597" s="51"/>
      <c r="AL597" s="51"/>
      <c r="AM597" s="51"/>
      <c r="AN597" s="51"/>
      <c r="AO597" s="2"/>
      <c r="AP597" s="3"/>
      <c r="AQ597" s="3"/>
      <c r="AR597" s="3"/>
      <c r="AS597" s="3"/>
    </row>
    <row r="598" spans="1:45" ht="29" customHeight="1" x14ac:dyDescent="0.35">
      <c r="A598" s="14" t="s">
        <v>1193</v>
      </c>
      <c r="C598" s="15" t="s">
        <v>3360</v>
      </c>
      <c r="D598" s="15"/>
      <c r="E598" s="80">
        <v>2.0862807359871369</v>
      </c>
      <c r="F598" s="78"/>
      <c r="G598" s="15"/>
      <c r="H598" s="15"/>
      <c r="I598" s="16"/>
      <c r="J598" s="66"/>
      <c r="K598" s="66"/>
      <c r="L598" s="16"/>
      <c r="M598" s="81"/>
      <c r="N598" s="82">
        <v>5845.9375</v>
      </c>
      <c r="O598" s="82">
        <v>2856.352294921875</v>
      </c>
      <c r="P598" s="77"/>
      <c r="Q598" s="83"/>
      <c r="R598" s="83"/>
      <c r="S598" s="51">
        <v>2</v>
      </c>
      <c r="T598" s="84"/>
      <c r="U598" s="84"/>
      <c r="V598" s="52">
        <v>4</v>
      </c>
      <c r="W598" s="52">
        <v>0.16666700000000001</v>
      </c>
      <c r="X598" s="52">
        <v>0</v>
      </c>
      <c r="Y598" s="52">
        <v>1.1952700000000001</v>
      </c>
      <c r="Z598" s="52">
        <v>0</v>
      </c>
      <c r="AA598" s="52"/>
      <c r="AB598" s="79">
        <v>598</v>
      </c>
      <c r="AC5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8" s="85"/>
      <c r="AE598" s="51"/>
      <c r="AF598" s="51"/>
      <c r="AG598" s="51"/>
      <c r="AH598" s="51"/>
      <c r="AI598" s="51"/>
      <c r="AJ598" s="51"/>
      <c r="AK598" s="51"/>
      <c r="AL598" s="51"/>
      <c r="AM598" s="51"/>
      <c r="AN598" s="51"/>
      <c r="AO598" s="2"/>
      <c r="AP598" s="3"/>
      <c r="AQ598" s="3"/>
      <c r="AR598" s="3"/>
      <c r="AS598" s="3"/>
    </row>
    <row r="599" spans="1:45" ht="29" customHeight="1" x14ac:dyDescent="0.35">
      <c r="A599" s="14" t="s">
        <v>1678</v>
      </c>
      <c r="C599" s="15" t="s">
        <v>3360</v>
      </c>
      <c r="D599" s="15"/>
      <c r="E599" s="80">
        <v>2.0862807359871369</v>
      </c>
      <c r="F599" s="78"/>
      <c r="G599" s="15"/>
      <c r="H599" s="15"/>
      <c r="I599" s="16"/>
      <c r="J599" s="66"/>
      <c r="K599" s="66"/>
      <c r="L599" s="16"/>
      <c r="M599" s="81"/>
      <c r="N599" s="82">
        <v>7508.806640625</v>
      </c>
      <c r="O599" s="82">
        <v>6786.19287109375</v>
      </c>
      <c r="P599" s="77"/>
      <c r="Q599" s="83"/>
      <c r="R599" s="83"/>
      <c r="S599" s="51">
        <v>2</v>
      </c>
      <c r="T599" s="84"/>
      <c r="U599" s="84"/>
      <c r="V599" s="52">
        <v>4</v>
      </c>
      <c r="W599" s="52">
        <v>0.16666700000000001</v>
      </c>
      <c r="X599" s="52">
        <v>0</v>
      </c>
      <c r="Y599" s="52">
        <v>1.1952700000000001</v>
      </c>
      <c r="Z599" s="52">
        <v>0</v>
      </c>
      <c r="AA599" s="52"/>
      <c r="AB599" s="79">
        <v>599</v>
      </c>
      <c r="AC5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599" s="85"/>
      <c r="AE599" s="51"/>
      <c r="AF599" s="51"/>
      <c r="AG599" s="51"/>
      <c r="AH599" s="51"/>
      <c r="AI599" s="51"/>
      <c r="AJ599" s="51"/>
      <c r="AK599" s="51"/>
      <c r="AL599" s="51"/>
      <c r="AM599" s="51"/>
      <c r="AN599" s="51"/>
      <c r="AO599" s="2"/>
      <c r="AP599" s="3"/>
      <c r="AQ599" s="3"/>
      <c r="AR599" s="3"/>
      <c r="AS599" s="3"/>
    </row>
    <row r="600" spans="1:45" ht="29" customHeight="1" x14ac:dyDescent="0.35">
      <c r="A600" s="14" t="s">
        <v>285</v>
      </c>
      <c r="C600" s="15" t="s">
        <v>3360</v>
      </c>
      <c r="D600" s="15"/>
      <c r="E600" s="80">
        <v>2.0814277172804267</v>
      </c>
      <c r="F600" s="78"/>
      <c r="G600" s="15"/>
      <c r="H600" s="15"/>
      <c r="I600" s="16"/>
      <c r="J600" s="66"/>
      <c r="K600" s="66"/>
      <c r="L600" s="16"/>
      <c r="M600" s="81"/>
      <c r="N600" s="82">
        <v>8744.6650390625</v>
      </c>
      <c r="O600" s="82">
        <v>7222.9755859375</v>
      </c>
      <c r="P600" s="77"/>
      <c r="Q600" s="83"/>
      <c r="R600" s="83"/>
      <c r="S600" s="51">
        <v>2</v>
      </c>
      <c r="T600" s="84"/>
      <c r="U600" s="84"/>
      <c r="V600" s="52">
        <v>4</v>
      </c>
      <c r="W600" s="52">
        <v>0.125</v>
      </c>
      <c r="X600" s="52">
        <v>0</v>
      </c>
      <c r="Y600" s="52">
        <v>1.187683</v>
      </c>
      <c r="Z600" s="52">
        <v>0</v>
      </c>
      <c r="AA600" s="52"/>
      <c r="AB600" s="79">
        <v>600</v>
      </c>
      <c r="AC6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0" s="85"/>
      <c r="AE600" s="51"/>
      <c r="AF600" s="51"/>
      <c r="AG600" s="51"/>
      <c r="AH600" s="51"/>
      <c r="AI600" s="51"/>
      <c r="AJ600" s="51"/>
      <c r="AK600" s="51"/>
      <c r="AL600" s="51"/>
      <c r="AM600" s="51"/>
      <c r="AN600" s="51"/>
      <c r="AO600" s="2"/>
      <c r="AP600" s="3"/>
      <c r="AQ600" s="3"/>
      <c r="AR600" s="3"/>
      <c r="AS600" s="3"/>
    </row>
    <row r="601" spans="1:45" ht="29" customHeight="1" x14ac:dyDescent="0.35">
      <c r="A601" s="14" t="s">
        <v>537</v>
      </c>
      <c r="C601" s="15" t="s">
        <v>3360</v>
      </c>
      <c r="D601" s="15"/>
      <c r="E601" s="80">
        <v>2.0814277172804267</v>
      </c>
      <c r="F601" s="78"/>
      <c r="G601" s="15"/>
      <c r="H601" s="15"/>
      <c r="I601" s="16"/>
      <c r="J601" s="66"/>
      <c r="K601" s="66"/>
      <c r="L601" s="16"/>
      <c r="M601" s="81"/>
      <c r="N601" s="82">
        <v>9165.4990234375</v>
      </c>
      <c r="O601" s="82">
        <v>7373.1318359375</v>
      </c>
      <c r="P601" s="77"/>
      <c r="Q601" s="83"/>
      <c r="R601" s="83"/>
      <c r="S601" s="51">
        <v>2</v>
      </c>
      <c r="T601" s="84"/>
      <c r="U601" s="84"/>
      <c r="V601" s="52">
        <v>4</v>
      </c>
      <c r="W601" s="52">
        <v>0.125</v>
      </c>
      <c r="X601" s="52">
        <v>0</v>
      </c>
      <c r="Y601" s="52">
        <v>1.187683</v>
      </c>
      <c r="Z601" s="52">
        <v>0</v>
      </c>
      <c r="AA601" s="52"/>
      <c r="AB601" s="79">
        <v>601</v>
      </c>
      <c r="AC6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1" s="85"/>
      <c r="AE601" s="51"/>
      <c r="AF601" s="51"/>
      <c r="AG601" s="51"/>
      <c r="AH601" s="51"/>
      <c r="AI601" s="51"/>
      <c r="AJ601" s="51"/>
      <c r="AK601" s="51"/>
      <c r="AL601" s="51"/>
      <c r="AM601" s="51"/>
      <c r="AN601" s="51"/>
      <c r="AO601" s="2"/>
      <c r="AP601" s="3"/>
      <c r="AQ601" s="3"/>
      <c r="AR601" s="3"/>
      <c r="AS601" s="3"/>
    </row>
    <row r="602" spans="1:45" ht="29" customHeight="1" x14ac:dyDescent="0.35">
      <c r="A602" s="14" t="s">
        <v>2215</v>
      </c>
      <c r="C602" s="15" t="s">
        <v>3360</v>
      </c>
      <c r="D602" s="15"/>
      <c r="E602" s="80">
        <v>2.0667919032527173</v>
      </c>
      <c r="F602" s="78"/>
      <c r="G602" s="15"/>
      <c r="H602" s="15"/>
      <c r="I602" s="16"/>
      <c r="J602" s="66"/>
      <c r="K602" s="66"/>
      <c r="L602" s="16"/>
      <c r="M602" s="81"/>
      <c r="N602" s="82">
        <v>5437.8486328125</v>
      </c>
      <c r="O602" s="82">
        <v>1953.3060302734375</v>
      </c>
      <c r="P602" s="77"/>
      <c r="Q602" s="83"/>
      <c r="R602" s="83"/>
      <c r="S602" s="51">
        <v>2</v>
      </c>
      <c r="T602" s="84"/>
      <c r="U602" s="84"/>
      <c r="V602" s="52">
        <v>6</v>
      </c>
      <c r="W602" s="52">
        <v>5.5556000000000001E-2</v>
      </c>
      <c r="X602" s="52">
        <v>0</v>
      </c>
      <c r="Y602" s="52">
        <v>1.1648019999999999</v>
      </c>
      <c r="Z602" s="52">
        <v>0</v>
      </c>
      <c r="AA602" s="52"/>
      <c r="AB602" s="79">
        <v>602</v>
      </c>
      <c r="AC6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2" s="85"/>
      <c r="AE602" s="51"/>
      <c r="AF602" s="51"/>
      <c r="AG602" s="51"/>
      <c r="AH602" s="51"/>
      <c r="AI602" s="51"/>
      <c r="AJ602" s="51"/>
      <c r="AK602" s="104" t="s">
        <v>3341</v>
      </c>
      <c r="AL602" s="104" t="s">
        <v>3341</v>
      </c>
      <c r="AM602" s="104" t="s">
        <v>3341</v>
      </c>
      <c r="AN602" s="104" t="s">
        <v>3341</v>
      </c>
      <c r="AO602" s="2"/>
      <c r="AP602" s="3"/>
      <c r="AQ602" s="3"/>
      <c r="AR602" s="3"/>
      <c r="AS602" s="3"/>
    </row>
    <row r="603" spans="1:45" ht="29" customHeight="1" x14ac:dyDescent="0.35">
      <c r="A603" s="14" t="s">
        <v>606</v>
      </c>
      <c r="C603" s="15" t="s">
        <v>3360</v>
      </c>
      <c r="D603" s="15"/>
      <c r="E603" s="80">
        <v>2.0551848283282466</v>
      </c>
      <c r="F603" s="78"/>
      <c r="G603" s="15"/>
      <c r="H603" s="15"/>
      <c r="I603" s="16"/>
      <c r="J603" s="66"/>
      <c r="K603" s="66"/>
      <c r="L603" s="16"/>
      <c r="M603" s="81"/>
      <c r="N603" s="82">
        <v>7474.78125</v>
      </c>
      <c r="O603" s="82">
        <v>7269.99853515625</v>
      </c>
      <c r="P603" s="77"/>
      <c r="Q603" s="83"/>
      <c r="R603" s="83"/>
      <c r="S603" s="51">
        <v>2</v>
      </c>
      <c r="T603" s="84"/>
      <c r="U603" s="84"/>
      <c r="V603" s="52">
        <v>6</v>
      </c>
      <c r="W603" s="52">
        <v>0.125</v>
      </c>
      <c r="X603" s="52">
        <v>0</v>
      </c>
      <c r="Y603" s="52">
        <v>1.1466559999999999</v>
      </c>
      <c r="Z603" s="52">
        <v>0</v>
      </c>
      <c r="AA603" s="52"/>
      <c r="AB603" s="79">
        <v>603</v>
      </c>
      <c r="AC6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3" s="85"/>
      <c r="AE603" s="51"/>
      <c r="AF603" s="51"/>
      <c r="AG603" s="51"/>
      <c r="AH603" s="51"/>
      <c r="AI603" s="51"/>
      <c r="AJ603" s="51"/>
      <c r="AK603" s="51"/>
      <c r="AL603" s="51"/>
      <c r="AM603" s="51"/>
      <c r="AN603" s="51"/>
      <c r="AO603" s="2"/>
      <c r="AP603" s="3"/>
      <c r="AQ603" s="3"/>
      <c r="AR603" s="3"/>
      <c r="AS603" s="3"/>
    </row>
    <row r="604" spans="1:45" ht="29" customHeight="1" x14ac:dyDescent="0.35">
      <c r="A604" s="14" t="s">
        <v>639</v>
      </c>
      <c r="C604" s="15" t="s">
        <v>3360</v>
      </c>
      <c r="D604" s="15"/>
      <c r="E604" s="80">
        <v>2.0551848283282466</v>
      </c>
      <c r="F604" s="78"/>
      <c r="G604" s="15"/>
      <c r="H604" s="15"/>
      <c r="I604" s="16"/>
      <c r="J604" s="66"/>
      <c r="K604" s="66"/>
      <c r="L604" s="16"/>
      <c r="M604" s="81"/>
      <c r="N604" s="82">
        <v>7814.4482421875</v>
      </c>
      <c r="O604" s="82">
        <v>7283.4365234375</v>
      </c>
      <c r="P604" s="77"/>
      <c r="Q604" s="83"/>
      <c r="R604" s="83"/>
      <c r="S604" s="51">
        <v>2</v>
      </c>
      <c r="T604" s="84"/>
      <c r="U604" s="84"/>
      <c r="V604" s="52">
        <v>6</v>
      </c>
      <c r="W604" s="52">
        <v>0.125</v>
      </c>
      <c r="X604" s="52">
        <v>0</v>
      </c>
      <c r="Y604" s="52">
        <v>1.1466559999999999</v>
      </c>
      <c r="Z604" s="52">
        <v>0</v>
      </c>
      <c r="AA604" s="52"/>
      <c r="AB604" s="79">
        <v>604</v>
      </c>
      <c r="AC6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4" s="85"/>
      <c r="AE604" s="51"/>
      <c r="AF604" s="51"/>
      <c r="AG604" s="51"/>
      <c r="AH604" s="51"/>
      <c r="AI604" s="51"/>
      <c r="AJ604" s="51"/>
      <c r="AK604" s="51"/>
      <c r="AL604" s="51"/>
      <c r="AM604" s="51"/>
      <c r="AN604" s="51"/>
      <c r="AO604" s="2"/>
      <c r="AP604" s="3"/>
      <c r="AQ604" s="3"/>
      <c r="AR604" s="3"/>
      <c r="AS604" s="3"/>
    </row>
    <row r="605" spans="1:45" ht="29" customHeight="1" x14ac:dyDescent="0.35">
      <c r="A605" s="14" t="s">
        <v>2333</v>
      </c>
      <c r="C605" s="15" t="s">
        <v>3360</v>
      </c>
      <c r="D605" s="15"/>
      <c r="E605" s="80">
        <v>2.0551848283282466</v>
      </c>
      <c r="F605" s="78"/>
      <c r="G605" s="15"/>
      <c r="H605" s="15"/>
      <c r="I605" s="16"/>
      <c r="J605" s="66"/>
      <c r="K605" s="66"/>
      <c r="L605" s="16"/>
      <c r="M605" s="81"/>
      <c r="N605" s="82">
        <v>9806.9345703125</v>
      </c>
      <c r="O605" s="82">
        <v>7302.9072265625</v>
      </c>
      <c r="P605" s="77"/>
      <c r="Q605" s="83"/>
      <c r="R605" s="83"/>
      <c r="S605" s="51">
        <v>2</v>
      </c>
      <c r="T605" s="84"/>
      <c r="U605" s="84"/>
      <c r="V605" s="52">
        <v>6</v>
      </c>
      <c r="W605" s="52">
        <v>0.125</v>
      </c>
      <c r="X605" s="52">
        <v>0</v>
      </c>
      <c r="Y605" s="52">
        <v>1.1466559999999999</v>
      </c>
      <c r="Z605" s="52">
        <v>0</v>
      </c>
      <c r="AA605" s="52"/>
      <c r="AB605" s="79">
        <v>605</v>
      </c>
      <c r="AC6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5" s="85"/>
      <c r="AE605" s="51"/>
      <c r="AF605" s="51"/>
      <c r="AG605" s="51"/>
      <c r="AH605" s="51"/>
      <c r="AI605" s="51"/>
      <c r="AJ605" s="51"/>
      <c r="AK605" s="51"/>
      <c r="AL605" s="51"/>
      <c r="AM605" s="51"/>
      <c r="AN605" s="51"/>
      <c r="AO605" s="2"/>
      <c r="AP605" s="3"/>
      <c r="AQ605" s="3"/>
      <c r="AR605" s="3"/>
      <c r="AS605" s="3"/>
    </row>
    <row r="606" spans="1:45" ht="29" customHeight="1" x14ac:dyDescent="0.35">
      <c r="A606" s="14" t="s">
        <v>1591</v>
      </c>
      <c r="C606" s="15" t="s">
        <v>3360</v>
      </c>
      <c r="D606" s="15"/>
      <c r="E606" s="80">
        <v>2.0537929516041391</v>
      </c>
      <c r="F606" s="78"/>
      <c r="G606" s="15"/>
      <c r="H606" s="15"/>
      <c r="I606" s="16"/>
      <c r="J606" s="66"/>
      <c r="K606" s="66"/>
      <c r="L606" s="16"/>
      <c r="M606" s="81"/>
      <c r="N606" s="82">
        <v>5988.9921875</v>
      </c>
      <c r="O606" s="82">
        <v>7230.216796875</v>
      </c>
      <c r="P606" s="77"/>
      <c r="Q606" s="83"/>
      <c r="R606" s="83"/>
      <c r="S606" s="51">
        <v>2</v>
      </c>
      <c r="T606" s="84"/>
      <c r="U606" s="84"/>
      <c r="V606" s="52">
        <v>6</v>
      </c>
      <c r="W606" s="52">
        <v>8.3333000000000004E-2</v>
      </c>
      <c r="X606" s="52">
        <v>0</v>
      </c>
      <c r="Y606" s="52">
        <v>1.1444799999999999</v>
      </c>
      <c r="Z606" s="52">
        <v>0</v>
      </c>
      <c r="AA606" s="52"/>
      <c r="AB606" s="79">
        <v>606</v>
      </c>
      <c r="AC6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6" s="85"/>
      <c r="AE606" s="51"/>
      <c r="AF606" s="51"/>
      <c r="AG606" s="51"/>
      <c r="AH606" s="51"/>
      <c r="AI606" s="51"/>
      <c r="AJ606" s="51"/>
      <c r="AK606" s="51"/>
      <c r="AL606" s="51"/>
      <c r="AM606" s="51"/>
      <c r="AN606" s="51"/>
      <c r="AO606" s="2"/>
      <c r="AP606" s="3"/>
      <c r="AQ606" s="3"/>
      <c r="AR606" s="3"/>
      <c r="AS606" s="3"/>
    </row>
    <row r="607" spans="1:45" ht="29" customHeight="1" x14ac:dyDescent="0.35">
      <c r="A607" s="14" t="s">
        <v>245</v>
      </c>
      <c r="C607" s="15" t="s">
        <v>3360</v>
      </c>
      <c r="D607" s="15"/>
      <c r="E607" s="80">
        <v>1.8196148099669469</v>
      </c>
      <c r="F607" s="78"/>
      <c r="G607" s="15"/>
      <c r="H607" s="15"/>
      <c r="I607" s="16"/>
      <c r="J607" s="66"/>
      <c r="K607" s="66"/>
      <c r="L607" s="16"/>
      <c r="M607" s="81"/>
      <c r="N607" s="82">
        <v>6790.54150390625</v>
      </c>
      <c r="O607" s="82">
        <v>9247.548828125</v>
      </c>
      <c r="P607" s="77"/>
      <c r="Q607" s="83"/>
      <c r="R607" s="83"/>
      <c r="S607" s="51">
        <v>2</v>
      </c>
      <c r="T607" s="84"/>
      <c r="U607" s="84"/>
      <c r="V607" s="52">
        <v>6.3484850000000002</v>
      </c>
      <c r="W607" s="52">
        <v>9.2E-5</v>
      </c>
      <c r="X607" s="52">
        <v>0</v>
      </c>
      <c r="Y607" s="52">
        <v>0.77837599999999996</v>
      </c>
      <c r="Z607" s="52">
        <v>0</v>
      </c>
      <c r="AA607" s="52"/>
      <c r="AB607" s="79">
        <v>607</v>
      </c>
      <c r="AC6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7" s="85"/>
      <c r="AE607" s="51"/>
      <c r="AF607" s="51"/>
      <c r="AG607" s="51"/>
      <c r="AH607" s="51"/>
      <c r="AI607" s="51"/>
      <c r="AJ607" s="51"/>
      <c r="AK607" s="104" t="s">
        <v>3341</v>
      </c>
      <c r="AL607" s="104" t="s">
        <v>3341</v>
      </c>
      <c r="AM607" s="104" t="s">
        <v>3341</v>
      </c>
      <c r="AN607" s="104" t="s">
        <v>3341</v>
      </c>
      <c r="AO607" s="2"/>
      <c r="AP607" s="3"/>
      <c r="AQ607" s="3"/>
      <c r="AR607" s="3"/>
      <c r="AS607" s="3"/>
    </row>
    <row r="608" spans="1:45" ht="29" customHeight="1" x14ac:dyDescent="0.35">
      <c r="A608" s="14" t="s">
        <v>1087</v>
      </c>
      <c r="C608" s="15" t="s">
        <v>3360</v>
      </c>
      <c r="D608" s="15"/>
      <c r="E608" s="80">
        <v>1.8196148099669469</v>
      </c>
      <c r="F608" s="78"/>
      <c r="G608" s="15"/>
      <c r="H608" s="15"/>
      <c r="I608" s="16"/>
      <c r="J608" s="66"/>
      <c r="K608" s="66"/>
      <c r="L608" s="16"/>
      <c r="M608" s="81"/>
      <c r="N608" s="82">
        <v>6736.1708984375</v>
      </c>
      <c r="O608" s="82">
        <v>9228.9892578125</v>
      </c>
      <c r="P608" s="77"/>
      <c r="Q608" s="83"/>
      <c r="R608" s="83"/>
      <c r="S608" s="51">
        <v>2</v>
      </c>
      <c r="T608" s="84"/>
      <c r="U608" s="84"/>
      <c r="V608" s="52">
        <v>6.3484850000000002</v>
      </c>
      <c r="W608" s="52">
        <v>9.2E-5</v>
      </c>
      <c r="X608" s="52">
        <v>0</v>
      </c>
      <c r="Y608" s="52">
        <v>0.77837599999999996</v>
      </c>
      <c r="Z608" s="52">
        <v>0</v>
      </c>
      <c r="AA608" s="52"/>
      <c r="AB608" s="79">
        <v>608</v>
      </c>
      <c r="AC6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8" s="85"/>
      <c r="AE608" s="51"/>
      <c r="AF608" s="51"/>
      <c r="AG608" s="51"/>
      <c r="AH608" s="51"/>
      <c r="AI608" s="51"/>
      <c r="AJ608" s="51"/>
      <c r="AK608" s="104" t="s">
        <v>3341</v>
      </c>
      <c r="AL608" s="104" t="s">
        <v>3341</v>
      </c>
      <c r="AM608" s="104" t="s">
        <v>3341</v>
      </c>
      <c r="AN608" s="104" t="s">
        <v>3341</v>
      </c>
      <c r="AO608" s="2"/>
      <c r="AP608" s="3"/>
      <c r="AQ608" s="3"/>
      <c r="AR608" s="3"/>
      <c r="AS608" s="3"/>
    </row>
    <row r="609" spans="1:45" ht="29" customHeight="1" x14ac:dyDescent="0.35">
      <c r="A609" s="14" t="s">
        <v>748</v>
      </c>
      <c r="C609" s="15" t="s">
        <v>3360</v>
      </c>
      <c r="D609" s="15"/>
      <c r="E609" s="80">
        <v>2.0423502665317343</v>
      </c>
      <c r="F609" s="78"/>
      <c r="G609" s="15"/>
      <c r="H609" s="15"/>
      <c r="I609" s="16"/>
      <c r="J609" s="66"/>
      <c r="K609" s="66"/>
      <c r="L609" s="16"/>
      <c r="M609" s="81"/>
      <c r="N609" s="82">
        <v>5451.30419921875</v>
      </c>
      <c r="O609" s="82">
        <v>4901.2197265625</v>
      </c>
      <c r="P609" s="77"/>
      <c r="Q609" s="83"/>
      <c r="R609" s="83"/>
      <c r="S609" s="51">
        <v>2</v>
      </c>
      <c r="T609" s="84"/>
      <c r="U609" s="84"/>
      <c r="V609" s="52">
        <v>7</v>
      </c>
      <c r="W609" s="52">
        <v>6.6667000000000004E-2</v>
      </c>
      <c r="X609" s="52">
        <v>0</v>
      </c>
      <c r="Y609" s="52">
        <v>1.1265909999999999</v>
      </c>
      <c r="Z609" s="52">
        <v>0</v>
      </c>
      <c r="AA609" s="52"/>
      <c r="AB609" s="79">
        <v>609</v>
      </c>
      <c r="AC6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09" s="85"/>
      <c r="AE609" s="51"/>
      <c r="AF609" s="51"/>
      <c r="AG609" s="51"/>
      <c r="AH609" s="51"/>
      <c r="AI609" s="51"/>
      <c r="AJ609" s="51"/>
      <c r="AK609" s="104" t="s">
        <v>3341</v>
      </c>
      <c r="AL609" s="104" t="s">
        <v>3341</v>
      </c>
      <c r="AM609" s="104" t="s">
        <v>3341</v>
      </c>
      <c r="AN609" s="104" t="s">
        <v>3341</v>
      </c>
      <c r="AO609" s="2"/>
      <c r="AP609" s="3"/>
      <c r="AQ609" s="3"/>
      <c r="AR609" s="3"/>
      <c r="AS609" s="3"/>
    </row>
    <row r="610" spans="1:45" ht="29" customHeight="1" x14ac:dyDescent="0.35">
      <c r="A610" s="14" t="s">
        <v>2916</v>
      </c>
      <c r="C610" s="15" t="s">
        <v>3360</v>
      </c>
      <c r="D610" s="15"/>
      <c r="E610" s="80">
        <v>2.0423502665317343</v>
      </c>
      <c r="F610" s="78"/>
      <c r="G610" s="15"/>
      <c r="H610" s="15"/>
      <c r="I610" s="16"/>
      <c r="J610" s="66"/>
      <c r="K610" s="66"/>
      <c r="L610" s="16"/>
      <c r="M610" s="81"/>
      <c r="N610" s="82">
        <v>5572.95361328125</v>
      </c>
      <c r="O610" s="82">
        <v>4897.93017578125</v>
      </c>
      <c r="P610" s="77"/>
      <c r="Q610" s="83"/>
      <c r="R610" s="83"/>
      <c r="S610" s="51">
        <v>2</v>
      </c>
      <c r="T610" s="84"/>
      <c r="U610" s="84"/>
      <c r="V610" s="52">
        <v>7</v>
      </c>
      <c r="W610" s="52">
        <v>6.6667000000000004E-2</v>
      </c>
      <c r="X610" s="52">
        <v>0</v>
      </c>
      <c r="Y610" s="52">
        <v>1.1265909999999999</v>
      </c>
      <c r="Z610" s="52">
        <v>0</v>
      </c>
      <c r="AA610" s="52"/>
      <c r="AB610" s="79">
        <v>610</v>
      </c>
      <c r="AC6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0" s="85"/>
      <c r="AE610" s="51"/>
      <c r="AF610" s="51"/>
      <c r="AG610" s="51"/>
      <c r="AH610" s="51"/>
      <c r="AI610" s="51"/>
      <c r="AJ610" s="51"/>
      <c r="AK610" s="104" t="s">
        <v>3341</v>
      </c>
      <c r="AL610" s="104" t="s">
        <v>3341</v>
      </c>
      <c r="AM610" s="104" t="s">
        <v>3341</v>
      </c>
      <c r="AN610" s="104" t="s">
        <v>3341</v>
      </c>
      <c r="AO610" s="2"/>
      <c r="AP610" s="3"/>
      <c r="AQ610" s="3"/>
      <c r="AR610" s="3"/>
      <c r="AS610" s="3"/>
    </row>
    <row r="611" spans="1:45" ht="29" customHeight="1" x14ac:dyDescent="0.35">
      <c r="A611" s="14" t="s">
        <v>986</v>
      </c>
      <c r="C611" s="15" t="s">
        <v>3360</v>
      </c>
      <c r="D611" s="15"/>
      <c r="E611" s="80">
        <v>2.0392479677670652</v>
      </c>
      <c r="F611" s="78"/>
      <c r="G611" s="15"/>
      <c r="H611" s="15"/>
      <c r="I611" s="16"/>
      <c r="J611" s="66"/>
      <c r="K611" s="66"/>
      <c r="L611" s="16"/>
      <c r="M611" s="81"/>
      <c r="N611" s="82">
        <v>5579.7705078125</v>
      </c>
      <c r="O611" s="82">
        <v>5422.81396484375</v>
      </c>
      <c r="P611" s="77"/>
      <c r="Q611" s="83"/>
      <c r="R611" s="83"/>
      <c r="S611" s="51">
        <v>2</v>
      </c>
      <c r="T611" s="84"/>
      <c r="U611" s="84"/>
      <c r="V611" s="52">
        <v>7</v>
      </c>
      <c r="W611" s="52">
        <v>5.5556000000000001E-2</v>
      </c>
      <c r="X611" s="52">
        <v>0</v>
      </c>
      <c r="Y611" s="52">
        <v>1.1217410000000001</v>
      </c>
      <c r="Z611" s="52">
        <v>0</v>
      </c>
      <c r="AA611" s="52"/>
      <c r="AB611" s="79">
        <v>611</v>
      </c>
      <c r="AC6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1" s="85"/>
      <c r="AE611" s="51"/>
      <c r="AF611" s="51"/>
      <c r="AG611" s="51"/>
      <c r="AH611" s="51"/>
      <c r="AI611" s="51"/>
      <c r="AJ611" s="51"/>
      <c r="AK611" s="104" t="s">
        <v>3341</v>
      </c>
      <c r="AL611" s="104" t="s">
        <v>3341</v>
      </c>
      <c r="AM611" s="104" t="s">
        <v>3341</v>
      </c>
      <c r="AN611" s="104" t="s">
        <v>3341</v>
      </c>
      <c r="AO611" s="2"/>
      <c r="AP611" s="3"/>
      <c r="AQ611" s="3"/>
      <c r="AR611" s="3"/>
      <c r="AS611" s="3"/>
    </row>
    <row r="612" spans="1:45" ht="29" customHeight="1" x14ac:dyDescent="0.35">
      <c r="A612" s="14" t="s">
        <v>1474</v>
      </c>
      <c r="C612" s="15" t="s">
        <v>3360</v>
      </c>
      <c r="D612" s="15"/>
      <c r="E612" s="80">
        <v>1.9213478217250466</v>
      </c>
      <c r="F612" s="78"/>
      <c r="G612" s="15"/>
      <c r="H612" s="15"/>
      <c r="I612" s="16"/>
      <c r="J612" s="66"/>
      <c r="K612" s="66"/>
      <c r="L612" s="16"/>
      <c r="M612" s="81"/>
      <c r="N612" s="82">
        <v>7923.95751953125</v>
      </c>
      <c r="O612" s="82">
        <v>7853.2392578125</v>
      </c>
      <c r="P612" s="77"/>
      <c r="Q612" s="83"/>
      <c r="R612" s="83"/>
      <c r="S612" s="51">
        <v>2</v>
      </c>
      <c r="T612" s="84"/>
      <c r="U612" s="84"/>
      <c r="V612" s="52">
        <v>8</v>
      </c>
      <c r="W612" s="52">
        <v>3.5714000000000003E-2</v>
      </c>
      <c r="X612" s="52">
        <v>0</v>
      </c>
      <c r="Y612" s="52">
        <v>0.93742099999999995</v>
      </c>
      <c r="Z612" s="52">
        <v>0</v>
      </c>
      <c r="AA612" s="52"/>
      <c r="AB612" s="79">
        <v>612</v>
      </c>
      <c r="AC6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2" s="85"/>
      <c r="AE612" s="51"/>
      <c r="AF612" s="51"/>
      <c r="AG612" s="51"/>
      <c r="AH612" s="51"/>
      <c r="AI612" s="51"/>
      <c r="AJ612" s="51"/>
      <c r="AK612" s="51"/>
      <c r="AL612" s="51"/>
      <c r="AM612" s="51"/>
      <c r="AN612" s="51"/>
      <c r="AO612" s="2"/>
      <c r="AP612" s="3"/>
      <c r="AQ612" s="3"/>
      <c r="AR612" s="3"/>
      <c r="AS612" s="3"/>
    </row>
    <row r="613" spans="1:45" ht="29" customHeight="1" x14ac:dyDescent="0.35">
      <c r="A613" s="14" t="s">
        <v>911</v>
      </c>
      <c r="C613" s="15" t="s">
        <v>3360</v>
      </c>
      <c r="D613" s="15"/>
      <c r="E613" s="80">
        <v>2.0410018859552554</v>
      </c>
      <c r="F613" s="78"/>
      <c r="G613" s="15"/>
      <c r="H613" s="15"/>
      <c r="I613" s="16"/>
      <c r="J613" s="66"/>
      <c r="K613" s="66"/>
      <c r="L613" s="16"/>
      <c r="M613" s="81"/>
      <c r="N613" s="82">
        <v>8489.1845703125</v>
      </c>
      <c r="O613" s="82">
        <v>7970.318359375</v>
      </c>
      <c r="P613" s="77"/>
      <c r="Q613" s="83"/>
      <c r="R613" s="83"/>
      <c r="S613" s="51">
        <v>2</v>
      </c>
      <c r="T613" s="84"/>
      <c r="U613" s="84"/>
      <c r="V613" s="52">
        <v>10</v>
      </c>
      <c r="W613" s="52">
        <v>3.5714000000000003E-2</v>
      </c>
      <c r="X613" s="52">
        <v>0</v>
      </c>
      <c r="Y613" s="52">
        <v>1.1244829999999999</v>
      </c>
      <c r="Z613" s="52">
        <v>0</v>
      </c>
      <c r="AA613" s="52"/>
      <c r="AB613" s="79">
        <v>613</v>
      </c>
      <c r="AC6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3" s="85"/>
      <c r="AE613" s="51"/>
      <c r="AF613" s="51"/>
      <c r="AG613" s="51"/>
      <c r="AH613" s="51"/>
      <c r="AI613" s="51"/>
      <c r="AJ613" s="51"/>
      <c r="AK613" s="104" t="s">
        <v>3341</v>
      </c>
      <c r="AL613" s="104" t="s">
        <v>3341</v>
      </c>
      <c r="AM613" s="104" t="s">
        <v>3341</v>
      </c>
      <c r="AN613" s="104" t="s">
        <v>3341</v>
      </c>
      <c r="AO613" s="2"/>
      <c r="AP613" s="3"/>
      <c r="AQ613" s="3"/>
      <c r="AR613" s="3"/>
      <c r="AS613" s="3"/>
    </row>
    <row r="614" spans="1:45" ht="29" customHeight="1" x14ac:dyDescent="0.35">
      <c r="A614" s="14" t="s">
        <v>240</v>
      </c>
      <c r="C614" s="15" t="s">
        <v>3360</v>
      </c>
      <c r="D614" s="15"/>
      <c r="E614" s="80">
        <v>2.0257980634114583</v>
      </c>
      <c r="F614" s="78"/>
      <c r="G614" s="15"/>
      <c r="H614" s="15"/>
      <c r="I614" s="16"/>
      <c r="J614" s="66"/>
      <c r="K614" s="66"/>
      <c r="L614" s="16"/>
      <c r="M614" s="81"/>
      <c r="N614" s="82">
        <v>8266.1552734375</v>
      </c>
      <c r="O614" s="82">
        <v>8107.65234375</v>
      </c>
      <c r="P614" s="77"/>
      <c r="Q614" s="83"/>
      <c r="R614" s="83"/>
      <c r="S614" s="51">
        <v>2</v>
      </c>
      <c r="T614" s="84"/>
      <c r="U614" s="84"/>
      <c r="V614" s="52">
        <v>10</v>
      </c>
      <c r="W614" s="52">
        <v>4.1667000000000003E-2</v>
      </c>
      <c r="X614" s="52">
        <v>0</v>
      </c>
      <c r="Y614" s="52">
        <v>1.100714</v>
      </c>
      <c r="Z614" s="52">
        <v>0</v>
      </c>
      <c r="AA614" s="52"/>
      <c r="AB614" s="79">
        <v>614</v>
      </c>
      <c r="AC6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4" s="85"/>
      <c r="AE614" s="51"/>
      <c r="AF614" s="51"/>
      <c r="AG614" s="51"/>
      <c r="AH614" s="51"/>
      <c r="AI614" s="51"/>
      <c r="AJ614" s="51"/>
      <c r="AK614" s="51"/>
      <c r="AL614" s="51"/>
      <c r="AM614" s="51"/>
      <c r="AN614" s="51"/>
      <c r="AO614" s="2"/>
      <c r="AP614" s="3"/>
      <c r="AQ614" s="3"/>
      <c r="AR614" s="3"/>
      <c r="AS614" s="3"/>
    </row>
    <row r="615" spans="1:45" ht="29" customHeight="1" x14ac:dyDescent="0.35">
      <c r="A615" s="14" t="s">
        <v>1127</v>
      </c>
      <c r="C615" s="15" t="s">
        <v>3360</v>
      </c>
      <c r="D615" s="15"/>
      <c r="E615" s="80">
        <v>2.0238624848419966</v>
      </c>
      <c r="F615" s="78"/>
      <c r="G615" s="15"/>
      <c r="H615" s="15"/>
      <c r="I615" s="16"/>
      <c r="J615" s="66"/>
      <c r="K615" s="66"/>
      <c r="L615" s="16"/>
      <c r="M615" s="81"/>
      <c r="N615" s="82">
        <v>5492.31787109375</v>
      </c>
      <c r="O615" s="82">
        <v>1890.234375</v>
      </c>
      <c r="P615" s="77"/>
      <c r="Q615" s="83"/>
      <c r="R615" s="83"/>
      <c r="S615" s="51">
        <v>2</v>
      </c>
      <c r="T615" s="84"/>
      <c r="U615" s="84"/>
      <c r="V615" s="52">
        <v>10</v>
      </c>
      <c r="W615" s="52">
        <v>7.1429000000000006E-2</v>
      </c>
      <c r="X615" s="52">
        <v>0</v>
      </c>
      <c r="Y615" s="52">
        <v>1.097688</v>
      </c>
      <c r="Z615" s="52">
        <v>0</v>
      </c>
      <c r="AA615" s="52"/>
      <c r="AB615" s="79">
        <v>615</v>
      </c>
      <c r="AC6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5" s="85"/>
      <c r="AE615" s="51"/>
      <c r="AF615" s="51"/>
      <c r="AG615" s="51"/>
      <c r="AH615" s="51"/>
      <c r="AI615" s="51"/>
      <c r="AJ615" s="51"/>
      <c r="AK615" s="51"/>
      <c r="AL615" s="51"/>
      <c r="AM615" s="51"/>
      <c r="AN615" s="51"/>
      <c r="AO615" s="2"/>
      <c r="AP615" s="3"/>
      <c r="AQ615" s="3"/>
      <c r="AR615" s="3"/>
      <c r="AS615" s="3"/>
    </row>
    <row r="616" spans="1:45" ht="29" customHeight="1" x14ac:dyDescent="0.35">
      <c r="A616" s="14" t="s">
        <v>2073</v>
      </c>
      <c r="C616" s="15" t="s">
        <v>3360</v>
      </c>
      <c r="D616" s="15"/>
      <c r="E616" s="80">
        <v>1.9916529478739742</v>
      </c>
      <c r="F616" s="78"/>
      <c r="G616" s="15"/>
      <c r="H616" s="15"/>
      <c r="I616" s="16"/>
      <c r="J616" s="66"/>
      <c r="K616" s="66"/>
      <c r="L616" s="16"/>
      <c r="M616" s="81"/>
      <c r="N616" s="82">
        <v>8026.45458984375</v>
      </c>
      <c r="O616" s="82">
        <v>8012.63671875</v>
      </c>
      <c r="P616" s="77"/>
      <c r="Q616" s="83"/>
      <c r="R616" s="83"/>
      <c r="S616" s="51">
        <v>2</v>
      </c>
      <c r="T616" s="84"/>
      <c r="U616" s="84"/>
      <c r="V616" s="52">
        <v>11</v>
      </c>
      <c r="W616" s="52">
        <v>2.9412000000000001E-2</v>
      </c>
      <c r="X616" s="52">
        <v>0</v>
      </c>
      <c r="Y616" s="52">
        <v>1.0473330000000001</v>
      </c>
      <c r="Z616" s="52">
        <v>0</v>
      </c>
      <c r="AA616" s="52"/>
      <c r="AB616" s="79">
        <v>616</v>
      </c>
      <c r="AC6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6" s="85"/>
      <c r="AE616" s="51"/>
      <c r="AF616" s="51"/>
      <c r="AG616" s="51"/>
      <c r="AH616" s="51"/>
      <c r="AI616" s="51"/>
      <c r="AJ616" s="51"/>
      <c r="AK616" s="51"/>
      <c r="AL616" s="51"/>
      <c r="AM616" s="51"/>
      <c r="AN616" s="51"/>
      <c r="AO616" s="2"/>
      <c r="AP616" s="3"/>
      <c r="AQ616" s="3"/>
      <c r="AR616" s="3"/>
      <c r="AS616" s="3"/>
    </row>
    <row r="617" spans="1:45" ht="29" customHeight="1" x14ac:dyDescent="0.35">
      <c r="A617" s="14" t="s">
        <v>2116</v>
      </c>
      <c r="C617" s="15" t="s">
        <v>3360</v>
      </c>
      <c r="D617" s="15"/>
      <c r="E617" s="80">
        <v>2.0443075931750099</v>
      </c>
      <c r="F617" s="78"/>
      <c r="G617" s="15"/>
      <c r="H617" s="15"/>
      <c r="I617" s="16"/>
      <c r="J617" s="66"/>
      <c r="K617" s="66"/>
      <c r="L617" s="16"/>
      <c r="M617" s="81"/>
      <c r="N617" s="82">
        <v>7339.5234375</v>
      </c>
      <c r="O617" s="82">
        <v>8167.2490234375</v>
      </c>
      <c r="P617" s="77"/>
      <c r="Q617" s="83"/>
      <c r="R617" s="83"/>
      <c r="S617" s="51">
        <v>2</v>
      </c>
      <c r="T617" s="84"/>
      <c r="U617" s="84"/>
      <c r="V617" s="52">
        <v>12</v>
      </c>
      <c r="W617" s="52">
        <v>2.4389999999999998E-2</v>
      </c>
      <c r="X617" s="52">
        <v>0</v>
      </c>
      <c r="Y617" s="52">
        <v>1.129651</v>
      </c>
      <c r="Z617" s="52">
        <v>0</v>
      </c>
      <c r="AA617" s="52"/>
      <c r="AB617" s="79">
        <v>617</v>
      </c>
      <c r="AC6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7" s="85"/>
      <c r="AE617" s="51"/>
      <c r="AF617" s="51"/>
      <c r="AG617" s="51"/>
      <c r="AH617" s="51"/>
      <c r="AI617" s="51"/>
      <c r="AJ617" s="51"/>
      <c r="AK617" s="51"/>
      <c r="AL617" s="51"/>
      <c r="AM617" s="51"/>
      <c r="AN617" s="51"/>
      <c r="AO617" s="2"/>
      <c r="AP617" s="3"/>
      <c r="AQ617" s="3"/>
      <c r="AR617" s="3"/>
      <c r="AS617" s="3"/>
    </row>
    <row r="618" spans="1:45" ht="29" customHeight="1" x14ac:dyDescent="0.35">
      <c r="A618" s="14" t="s">
        <v>961</v>
      </c>
      <c r="C618" s="15" t="s">
        <v>3360</v>
      </c>
      <c r="D618" s="15"/>
      <c r="E618" s="80">
        <v>1.8530076980101522</v>
      </c>
      <c r="F618" s="78"/>
      <c r="G618" s="15"/>
      <c r="H618" s="15"/>
      <c r="I618" s="16"/>
      <c r="J618" s="66"/>
      <c r="K618" s="66"/>
      <c r="L618" s="16"/>
      <c r="M618" s="81"/>
      <c r="N618" s="82">
        <v>430.63568115234375</v>
      </c>
      <c r="O618" s="82">
        <v>1331.2047119140625</v>
      </c>
      <c r="P618" s="77"/>
      <c r="Q618" s="83"/>
      <c r="R618" s="83"/>
      <c r="S618" s="51">
        <v>2</v>
      </c>
      <c r="T618" s="84"/>
      <c r="U618" s="84"/>
      <c r="V618" s="52">
        <v>13.984870000000001</v>
      </c>
      <c r="W618" s="52">
        <v>1.07E-4</v>
      </c>
      <c r="X618" s="52">
        <v>0</v>
      </c>
      <c r="Y618" s="52">
        <v>0.83058100000000001</v>
      </c>
      <c r="Z618" s="52">
        <v>0</v>
      </c>
      <c r="AA618" s="52"/>
      <c r="AB618" s="79">
        <v>618</v>
      </c>
      <c r="AC6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8" s="85"/>
      <c r="AE618" s="51"/>
      <c r="AF618" s="51"/>
      <c r="AG618" s="51"/>
      <c r="AH618" s="51"/>
      <c r="AI618" s="51"/>
      <c r="AJ618" s="51"/>
      <c r="AK618" s="51"/>
      <c r="AL618" s="51"/>
      <c r="AM618" s="51"/>
      <c r="AN618" s="51"/>
      <c r="AO618" s="2"/>
      <c r="AP618" s="3"/>
      <c r="AQ618" s="3"/>
      <c r="AR618" s="3"/>
      <c r="AS618" s="3"/>
    </row>
    <row r="619" spans="1:45" ht="29" customHeight="1" x14ac:dyDescent="0.35">
      <c r="A619" s="14" t="s">
        <v>321</v>
      </c>
      <c r="C619" s="15" t="s">
        <v>3360</v>
      </c>
      <c r="D619" s="15"/>
      <c r="E619" s="80">
        <v>2.0167687748831966</v>
      </c>
      <c r="F619" s="78"/>
      <c r="G619" s="15"/>
      <c r="H619" s="15"/>
      <c r="I619" s="16"/>
      <c r="J619" s="66"/>
      <c r="K619" s="66"/>
      <c r="L619" s="16"/>
      <c r="M619" s="81"/>
      <c r="N619" s="82">
        <v>5521.51806640625</v>
      </c>
      <c r="O619" s="82">
        <v>8178.38525390625</v>
      </c>
      <c r="P619" s="77"/>
      <c r="Q619" s="83"/>
      <c r="R619" s="83"/>
      <c r="S619" s="51">
        <v>2</v>
      </c>
      <c r="T619" s="84"/>
      <c r="U619" s="84"/>
      <c r="V619" s="52">
        <v>14</v>
      </c>
      <c r="W619" s="52">
        <v>3.4483E-2</v>
      </c>
      <c r="X619" s="52">
        <v>0</v>
      </c>
      <c r="Y619" s="52">
        <v>1.086598</v>
      </c>
      <c r="Z619" s="52">
        <v>0</v>
      </c>
      <c r="AA619" s="52"/>
      <c r="AB619" s="79">
        <v>619</v>
      </c>
      <c r="AC6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19" s="85"/>
      <c r="AE619" s="51"/>
      <c r="AF619" s="51"/>
      <c r="AG619" s="51"/>
      <c r="AH619" s="51"/>
      <c r="AI619" s="51"/>
      <c r="AJ619" s="51"/>
      <c r="AK619" s="104" t="s">
        <v>3341</v>
      </c>
      <c r="AL619" s="104" t="s">
        <v>3341</v>
      </c>
      <c r="AM619" s="104" t="s">
        <v>3341</v>
      </c>
      <c r="AN619" s="104" t="s">
        <v>3341</v>
      </c>
      <c r="AO619" s="2"/>
      <c r="AP619" s="3"/>
      <c r="AQ619" s="3"/>
      <c r="AR619" s="3"/>
      <c r="AS619" s="3"/>
    </row>
    <row r="620" spans="1:45" ht="29" customHeight="1" x14ac:dyDescent="0.35">
      <c r="A620" s="14" t="s">
        <v>1487</v>
      </c>
      <c r="C620" s="15" t="s">
        <v>3360</v>
      </c>
      <c r="D620" s="15"/>
      <c r="E620" s="80">
        <v>2.0167687748831966</v>
      </c>
      <c r="F620" s="78"/>
      <c r="G620" s="15"/>
      <c r="H620" s="15"/>
      <c r="I620" s="16"/>
      <c r="J620" s="66"/>
      <c r="K620" s="66"/>
      <c r="L620" s="16"/>
      <c r="M620" s="81"/>
      <c r="N620" s="82">
        <v>5690.86181640625</v>
      </c>
      <c r="O620" s="82">
        <v>7837.216796875</v>
      </c>
      <c r="P620" s="77"/>
      <c r="Q620" s="83"/>
      <c r="R620" s="83"/>
      <c r="S620" s="51">
        <v>2</v>
      </c>
      <c r="T620" s="84"/>
      <c r="U620" s="84"/>
      <c r="V620" s="52">
        <v>14</v>
      </c>
      <c r="W620" s="52">
        <v>3.4483E-2</v>
      </c>
      <c r="X620" s="52">
        <v>0</v>
      </c>
      <c r="Y620" s="52">
        <v>1.086598</v>
      </c>
      <c r="Z620" s="52">
        <v>0</v>
      </c>
      <c r="AA620" s="52"/>
      <c r="AB620" s="79">
        <v>620</v>
      </c>
      <c r="AC6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0" s="85"/>
      <c r="AE620" s="51"/>
      <c r="AF620" s="51"/>
      <c r="AG620" s="51"/>
      <c r="AH620" s="51"/>
      <c r="AI620" s="51"/>
      <c r="AJ620" s="51"/>
      <c r="AK620" s="104" t="s">
        <v>3341</v>
      </c>
      <c r="AL620" s="104" t="s">
        <v>3341</v>
      </c>
      <c r="AM620" s="104" t="s">
        <v>3341</v>
      </c>
      <c r="AN620" s="104" t="s">
        <v>3341</v>
      </c>
      <c r="AO620" s="2"/>
      <c r="AP620" s="3"/>
      <c r="AQ620" s="3"/>
      <c r="AR620" s="3"/>
      <c r="AS620" s="3"/>
    </row>
    <row r="621" spans="1:45" ht="29" customHeight="1" x14ac:dyDescent="0.35">
      <c r="A621" s="14" t="s">
        <v>198</v>
      </c>
      <c r="C621" s="15" t="s">
        <v>3360</v>
      </c>
      <c r="D621" s="15"/>
      <c r="E621" s="80">
        <v>1.775047889527865</v>
      </c>
      <c r="F621" s="78"/>
      <c r="G621" s="15"/>
      <c r="H621" s="15"/>
      <c r="I621" s="16"/>
      <c r="J621" s="66"/>
      <c r="K621" s="66"/>
      <c r="L621" s="16"/>
      <c r="M621" s="81"/>
      <c r="N621" s="82">
        <v>748.490966796875</v>
      </c>
      <c r="O621" s="82">
        <v>8784.1943359375</v>
      </c>
      <c r="P621" s="77"/>
      <c r="Q621" s="83"/>
      <c r="R621" s="83"/>
      <c r="S621" s="51">
        <v>2</v>
      </c>
      <c r="T621" s="84"/>
      <c r="U621" s="84"/>
      <c r="V621" s="52">
        <v>14.294834</v>
      </c>
      <c r="W621" s="52">
        <v>9.6000000000000002E-5</v>
      </c>
      <c r="X621" s="52">
        <v>0</v>
      </c>
      <c r="Y621" s="52">
        <v>0.70870200000000005</v>
      </c>
      <c r="Z621" s="52">
        <v>0</v>
      </c>
      <c r="AA621" s="52"/>
      <c r="AB621" s="79">
        <v>621</v>
      </c>
      <c r="AC6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1" s="85"/>
      <c r="AE621" s="51"/>
      <c r="AF621" s="51"/>
      <c r="AG621" s="51"/>
      <c r="AH621" s="51"/>
      <c r="AI621" s="51"/>
      <c r="AJ621" s="51"/>
      <c r="AK621" s="51"/>
      <c r="AL621" s="51"/>
      <c r="AM621" s="51"/>
      <c r="AN621" s="51"/>
      <c r="AO621" s="2"/>
      <c r="AP621" s="3"/>
      <c r="AQ621" s="3"/>
      <c r="AR621" s="3"/>
      <c r="AS621" s="3"/>
    </row>
    <row r="622" spans="1:45" ht="29" customHeight="1" x14ac:dyDescent="0.35">
      <c r="A622" s="14" t="s">
        <v>199</v>
      </c>
      <c r="C622" s="15" t="s">
        <v>3360</v>
      </c>
      <c r="D622" s="15"/>
      <c r="E622" s="80">
        <v>1.775047889527865</v>
      </c>
      <c r="F622" s="78"/>
      <c r="G622" s="15"/>
      <c r="H622" s="15"/>
      <c r="I622" s="16"/>
      <c r="J622" s="66"/>
      <c r="K622" s="66"/>
      <c r="L622" s="16"/>
      <c r="M622" s="81"/>
      <c r="N622" s="82">
        <v>884.30279541015625</v>
      </c>
      <c r="O622" s="82">
        <v>8725.1083984375</v>
      </c>
      <c r="P622" s="77"/>
      <c r="Q622" s="83"/>
      <c r="R622" s="83"/>
      <c r="S622" s="51">
        <v>2</v>
      </c>
      <c r="T622" s="84"/>
      <c r="U622" s="84"/>
      <c r="V622" s="52">
        <v>14.294834</v>
      </c>
      <c r="W622" s="52">
        <v>9.6000000000000002E-5</v>
      </c>
      <c r="X622" s="52">
        <v>0</v>
      </c>
      <c r="Y622" s="52">
        <v>0.70870200000000005</v>
      </c>
      <c r="Z622" s="52">
        <v>0</v>
      </c>
      <c r="AA622" s="52"/>
      <c r="AB622" s="79">
        <v>622</v>
      </c>
      <c r="AC6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2" s="85"/>
      <c r="AE622" s="51"/>
      <c r="AF622" s="51"/>
      <c r="AG622" s="51"/>
      <c r="AH622" s="51"/>
      <c r="AI622" s="51"/>
      <c r="AJ622" s="51"/>
      <c r="AK622" s="51"/>
      <c r="AL622" s="51"/>
      <c r="AM622" s="51"/>
      <c r="AN622" s="51"/>
      <c r="AO622" s="2"/>
      <c r="AP622" s="3"/>
      <c r="AQ622" s="3"/>
      <c r="AR622" s="3"/>
      <c r="AS622" s="3"/>
    </row>
    <row r="623" spans="1:45" ht="29" customHeight="1" x14ac:dyDescent="0.35">
      <c r="A623" s="14" t="s">
        <v>1720</v>
      </c>
      <c r="C623" s="15" t="s">
        <v>3360</v>
      </c>
      <c r="D623" s="15"/>
      <c r="E623" s="80">
        <v>1.775047889527865</v>
      </c>
      <c r="F623" s="78"/>
      <c r="G623" s="15"/>
      <c r="H623" s="15"/>
      <c r="I623" s="16"/>
      <c r="J623" s="66"/>
      <c r="K623" s="66"/>
      <c r="L623" s="16"/>
      <c r="M623" s="81"/>
      <c r="N623" s="82">
        <v>784.510009765625</v>
      </c>
      <c r="O623" s="82">
        <v>8741.681640625</v>
      </c>
      <c r="P623" s="77"/>
      <c r="Q623" s="83"/>
      <c r="R623" s="83"/>
      <c r="S623" s="51">
        <v>2</v>
      </c>
      <c r="T623" s="84"/>
      <c r="U623" s="84"/>
      <c r="V623" s="52">
        <v>14.294834</v>
      </c>
      <c r="W623" s="52">
        <v>9.6000000000000002E-5</v>
      </c>
      <c r="X623" s="52">
        <v>0</v>
      </c>
      <c r="Y623" s="52">
        <v>0.70870200000000005</v>
      </c>
      <c r="Z623" s="52">
        <v>0</v>
      </c>
      <c r="AA623" s="52"/>
      <c r="AB623" s="79">
        <v>623</v>
      </c>
      <c r="AC6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3" s="85"/>
      <c r="AE623" s="51"/>
      <c r="AF623" s="51"/>
      <c r="AG623" s="51"/>
      <c r="AH623" s="51"/>
      <c r="AI623" s="51"/>
      <c r="AJ623" s="51"/>
      <c r="AK623" s="51"/>
      <c r="AL623" s="51"/>
      <c r="AM623" s="51"/>
      <c r="AN623" s="51"/>
      <c r="AO623" s="2"/>
      <c r="AP623" s="3"/>
      <c r="AQ623" s="3"/>
      <c r="AR623" s="3"/>
      <c r="AS623" s="3"/>
    </row>
    <row r="624" spans="1:45" ht="29" customHeight="1" x14ac:dyDescent="0.35">
      <c r="A624" s="14" t="s">
        <v>2727</v>
      </c>
      <c r="C624" s="15" t="s">
        <v>3360</v>
      </c>
      <c r="D624" s="15"/>
      <c r="E624" s="80">
        <v>1.8013074093600208</v>
      </c>
      <c r="F624" s="78"/>
      <c r="G624" s="15"/>
      <c r="H624" s="15"/>
      <c r="I624" s="16"/>
      <c r="J624" s="66"/>
      <c r="K624" s="66"/>
      <c r="L624" s="16"/>
      <c r="M624" s="81"/>
      <c r="N624" s="82">
        <v>477.10186767578125</v>
      </c>
      <c r="O624" s="82">
        <v>1968.3485107421875</v>
      </c>
      <c r="P624" s="77"/>
      <c r="Q624" s="83"/>
      <c r="R624" s="83"/>
      <c r="S624" s="51">
        <v>2</v>
      </c>
      <c r="T624" s="84"/>
      <c r="U624" s="84"/>
      <c r="V624" s="52">
        <v>31.399401999999998</v>
      </c>
      <c r="W624" s="52">
        <v>9.2E-5</v>
      </c>
      <c r="X624" s="52">
        <v>0</v>
      </c>
      <c r="Y624" s="52">
        <v>0.74975499999999995</v>
      </c>
      <c r="Z624" s="52">
        <v>0</v>
      </c>
      <c r="AA624" s="52"/>
      <c r="AB624" s="79">
        <v>624</v>
      </c>
      <c r="AC6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4" s="85"/>
      <c r="AE624" s="51"/>
      <c r="AF624" s="51"/>
      <c r="AG624" s="51"/>
      <c r="AH624" s="51"/>
      <c r="AI624" s="51"/>
      <c r="AJ624" s="51"/>
      <c r="AK624" s="51"/>
      <c r="AL624" s="51"/>
      <c r="AM624" s="51"/>
      <c r="AN624" s="51"/>
      <c r="AO624" s="2"/>
      <c r="AP624" s="3"/>
      <c r="AQ624" s="3"/>
      <c r="AR624" s="3"/>
      <c r="AS624" s="3"/>
    </row>
    <row r="625" spans="1:45" ht="29" customHeight="1" x14ac:dyDescent="0.35">
      <c r="A625" s="14" t="s">
        <v>2589</v>
      </c>
      <c r="C625" s="15" t="s">
        <v>3360</v>
      </c>
      <c r="D625" s="15"/>
      <c r="E625" s="80">
        <v>1.9722594228747992</v>
      </c>
      <c r="F625" s="78"/>
      <c r="G625" s="15"/>
      <c r="H625" s="15"/>
      <c r="I625" s="16"/>
      <c r="J625" s="66"/>
      <c r="K625" s="66"/>
      <c r="L625" s="16"/>
      <c r="M625" s="81"/>
      <c r="N625" s="82">
        <v>7384.94287109375</v>
      </c>
      <c r="O625" s="82">
        <v>7927.91943359375</v>
      </c>
      <c r="P625" s="77"/>
      <c r="Q625" s="83"/>
      <c r="R625" s="83"/>
      <c r="S625" s="51">
        <v>2</v>
      </c>
      <c r="T625" s="84"/>
      <c r="U625" s="84"/>
      <c r="V625" s="52">
        <v>36</v>
      </c>
      <c r="W625" s="52">
        <v>0.04</v>
      </c>
      <c r="X625" s="52">
        <v>0</v>
      </c>
      <c r="Y625" s="52">
        <v>1.0170140000000001</v>
      </c>
      <c r="Z625" s="52">
        <v>0</v>
      </c>
      <c r="AA625" s="52"/>
      <c r="AB625" s="79">
        <v>625</v>
      </c>
      <c r="AC6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5" s="85"/>
      <c r="AE625" s="51"/>
      <c r="AF625" s="51"/>
      <c r="AG625" s="51"/>
      <c r="AH625" s="51"/>
      <c r="AI625" s="51"/>
      <c r="AJ625" s="51"/>
      <c r="AK625" s="51"/>
      <c r="AL625" s="51"/>
      <c r="AM625" s="51"/>
      <c r="AN625" s="51"/>
      <c r="AO625" s="2"/>
      <c r="AP625" s="3"/>
      <c r="AQ625" s="3"/>
      <c r="AR625" s="3"/>
      <c r="AS625" s="3"/>
    </row>
    <row r="626" spans="1:45" ht="29" customHeight="1" x14ac:dyDescent="0.35">
      <c r="A626" s="14" t="s">
        <v>807</v>
      </c>
      <c r="C626" s="15" t="s">
        <v>3360</v>
      </c>
      <c r="D626" s="15"/>
      <c r="E626" s="80">
        <v>1.7793265032261887</v>
      </c>
      <c r="F626" s="78"/>
      <c r="G626" s="15"/>
      <c r="H626" s="15"/>
      <c r="I626" s="16"/>
      <c r="J626" s="66"/>
      <c r="K626" s="66"/>
      <c r="L626" s="16"/>
      <c r="M626" s="81"/>
      <c r="N626" s="82">
        <v>1164.132568359375</v>
      </c>
      <c r="O626" s="82">
        <v>3816.646484375</v>
      </c>
      <c r="P626" s="77"/>
      <c r="Q626" s="83"/>
      <c r="R626" s="83"/>
      <c r="S626" s="51">
        <v>2</v>
      </c>
      <c r="T626" s="84"/>
      <c r="U626" s="84"/>
      <c r="V626" s="52">
        <v>37.715373999999997</v>
      </c>
      <c r="W626" s="52">
        <v>1.1400000000000001E-4</v>
      </c>
      <c r="X626" s="52">
        <v>0</v>
      </c>
      <c r="Y626" s="52">
        <v>0.715391</v>
      </c>
      <c r="Z626" s="52">
        <v>0</v>
      </c>
      <c r="AA626" s="52"/>
      <c r="AB626" s="79">
        <v>626</v>
      </c>
      <c r="AC6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6" s="85"/>
      <c r="AE626" s="51"/>
      <c r="AF626" s="51"/>
      <c r="AG626" s="51"/>
      <c r="AH626" s="51"/>
      <c r="AI626" s="51"/>
      <c r="AJ626" s="51"/>
      <c r="AK626" s="51"/>
      <c r="AL626" s="51"/>
      <c r="AM626" s="51"/>
      <c r="AN626" s="51"/>
      <c r="AO626" s="2"/>
      <c r="AP626" s="3"/>
      <c r="AQ626" s="3"/>
      <c r="AR626" s="3"/>
      <c r="AS626" s="3"/>
    </row>
    <row r="627" spans="1:45" ht="29" customHeight="1" x14ac:dyDescent="0.35">
      <c r="A627" s="14" t="s">
        <v>2168</v>
      </c>
      <c r="C627" s="15" t="s">
        <v>3360</v>
      </c>
      <c r="D627" s="15"/>
      <c r="E627" s="80">
        <v>1.7594781876246053</v>
      </c>
      <c r="F627" s="78"/>
      <c r="G627" s="15"/>
      <c r="H627" s="15"/>
      <c r="I627" s="16"/>
      <c r="J627" s="66"/>
      <c r="K627" s="66"/>
      <c r="L627" s="16"/>
      <c r="M627" s="81"/>
      <c r="N627" s="82">
        <v>974.87310791015625</v>
      </c>
      <c r="O627" s="82">
        <v>8027.2841796875</v>
      </c>
      <c r="P627" s="77"/>
      <c r="Q627" s="83"/>
      <c r="R627" s="83"/>
      <c r="S627" s="51">
        <v>2</v>
      </c>
      <c r="T627" s="84"/>
      <c r="U627" s="84"/>
      <c r="V627" s="52">
        <v>42.074747000000002</v>
      </c>
      <c r="W627" s="52">
        <v>9.6000000000000002E-5</v>
      </c>
      <c r="X627" s="52">
        <v>0</v>
      </c>
      <c r="Y627" s="52">
        <v>0.684361</v>
      </c>
      <c r="Z627" s="52">
        <v>0</v>
      </c>
      <c r="AA627" s="52"/>
      <c r="AB627" s="79">
        <v>627</v>
      </c>
      <c r="AC6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7" s="85"/>
      <c r="AE627" s="51"/>
      <c r="AF627" s="51"/>
      <c r="AG627" s="51"/>
      <c r="AH627" s="51"/>
      <c r="AI627" s="51"/>
      <c r="AJ627" s="51"/>
      <c r="AK627" s="51"/>
      <c r="AL627" s="51"/>
      <c r="AM627" s="51"/>
      <c r="AN627" s="51"/>
      <c r="AO627" s="2"/>
      <c r="AP627" s="3"/>
      <c r="AQ627" s="3"/>
      <c r="AR627" s="3"/>
      <c r="AS627" s="3"/>
    </row>
    <row r="628" spans="1:45" ht="29" customHeight="1" x14ac:dyDescent="0.35">
      <c r="A628" s="14" t="s">
        <v>1320</v>
      </c>
      <c r="C628" s="15" t="s">
        <v>3360</v>
      </c>
      <c r="D628" s="15"/>
      <c r="E628" s="80">
        <v>1.8008193569976616</v>
      </c>
      <c r="F628" s="78"/>
      <c r="G628" s="15"/>
      <c r="H628" s="15"/>
      <c r="I628" s="16"/>
      <c r="J628" s="66"/>
      <c r="K628" s="66"/>
      <c r="L628" s="16"/>
      <c r="M628" s="81"/>
      <c r="N628" s="82">
        <v>1248.5794677734375</v>
      </c>
      <c r="O628" s="82">
        <v>3809.01953125</v>
      </c>
      <c r="P628" s="77"/>
      <c r="Q628" s="83"/>
      <c r="R628" s="83"/>
      <c r="S628" s="51">
        <v>2</v>
      </c>
      <c r="T628" s="84"/>
      <c r="U628" s="84"/>
      <c r="V628" s="52">
        <v>47.161636000000001</v>
      </c>
      <c r="W628" s="52">
        <v>1.1400000000000001E-4</v>
      </c>
      <c r="X628" s="52">
        <v>0</v>
      </c>
      <c r="Y628" s="52">
        <v>0.74899199999999999</v>
      </c>
      <c r="Z628" s="52">
        <v>0</v>
      </c>
      <c r="AA628" s="52"/>
      <c r="AB628" s="79">
        <v>628</v>
      </c>
      <c r="AC6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8" s="85"/>
      <c r="AE628" s="51"/>
      <c r="AF628" s="51"/>
      <c r="AG628" s="51"/>
      <c r="AH628" s="51"/>
      <c r="AI628" s="51"/>
      <c r="AJ628" s="51"/>
      <c r="AK628" s="51"/>
      <c r="AL628" s="51"/>
      <c r="AM628" s="51"/>
      <c r="AN628" s="51"/>
      <c r="AO628" s="2"/>
      <c r="AP628" s="3"/>
      <c r="AQ628" s="3"/>
      <c r="AR628" s="3"/>
      <c r="AS628" s="3"/>
    </row>
    <row r="629" spans="1:45" ht="29" customHeight="1" x14ac:dyDescent="0.35">
      <c r="A629" s="14" t="s">
        <v>486</v>
      </c>
      <c r="C629" s="15" t="s">
        <v>3360</v>
      </c>
      <c r="D629" s="15"/>
      <c r="E629" s="80">
        <v>1.8019899150882481</v>
      </c>
      <c r="F629" s="78"/>
      <c r="G629" s="15"/>
      <c r="H629" s="15"/>
      <c r="I629" s="16"/>
      <c r="J629" s="66"/>
      <c r="K629" s="66"/>
      <c r="L629" s="16"/>
      <c r="M629" s="81"/>
      <c r="N629" s="82">
        <v>5196.8564453125</v>
      </c>
      <c r="O629" s="82">
        <v>5676.49462890625</v>
      </c>
      <c r="P629" s="77"/>
      <c r="Q629" s="83"/>
      <c r="R629" s="83"/>
      <c r="S629" s="51">
        <v>2</v>
      </c>
      <c r="T629" s="84"/>
      <c r="U629" s="84"/>
      <c r="V629" s="52">
        <v>48.268338</v>
      </c>
      <c r="W629" s="52">
        <v>9.2E-5</v>
      </c>
      <c r="X629" s="52">
        <v>0</v>
      </c>
      <c r="Y629" s="52">
        <v>0.75082199999999999</v>
      </c>
      <c r="Z629" s="52">
        <v>0</v>
      </c>
      <c r="AA629" s="52"/>
      <c r="AB629" s="79">
        <v>629</v>
      </c>
      <c r="AC6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29" s="85"/>
      <c r="AE629" s="51"/>
      <c r="AF629" s="51"/>
      <c r="AG629" s="51"/>
      <c r="AH629" s="51"/>
      <c r="AI629" s="51"/>
      <c r="AJ629" s="51"/>
      <c r="AK629" s="104" t="s">
        <v>3341</v>
      </c>
      <c r="AL629" s="104" t="s">
        <v>3341</v>
      </c>
      <c r="AM629" s="104" t="s">
        <v>3341</v>
      </c>
      <c r="AN629" s="104" t="s">
        <v>3341</v>
      </c>
      <c r="AO629" s="2"/>
      <c r="AP629" s="3"/>
      <c r="AQ629" s="3"/>
      <c r="AR629" s="3"/>
      <c r="AS629" s="3"/>
    </row>
    <row r="630" spans="1:45" ht="29" customHeight="1" x14ac:dyDescent="0.35">
      <c r="A630" s="14" t="s">
        <v>733</v>
      </c>
      <c r="C630" s="15" t="s">
        <v>3360</v>
      </c>
      <c r="D630" s="15"/>
      <c r="E630" s="80">
        <v>1.8250556663158695</v>
      </c>
      <c r="F630" s="78"/>
      <c r="G630" s="15"/>
      <c r="H630" s="15"/>
      <c r="I630" s="16"/>
      <c r="J630" s="66"/>
      <c r="K630" s="66"/>
      <c r="L630" s="16"/>
      <c r="M630" s="81"/>
      <c r="N630" s="82">
        <v>1947.605712890625</v>
      </c>
      <c r="O630" s="82">
        <v>3219.88330078125</v>
      </c>
      <c r="P630" s="77"/>
      <c r="Q630" s="83"/>
      <c r="R630" s="83"/>
      <c r="S630" s="51">
        <v>2</v>
      </c>
      <c r="T630" s="84"/>
      <c r="U630" s="84"/>
      <c r="V630" s="52">
        <v>60.025280000000002</v>
      </c>
      <c r="W630" s="52">
        <v>8.2000000000000001E-5</v>
      </c>
      <c r="X630" s="52">
        <v>0</v>
      </c>
      <c r="Y630" s="52">
        <v>0.78688199999999997</v>
      </c>
      <c r="Z630" s="52">
        <v>0</v>
      </c>
      <c r="AA630" s="52"/>
      <c r="AB630" s="79">
        <v>630</v>
      </c>
      <c r="AC6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0" s="85"/>
      <c r="AE630" s="51"/>
      <c r="AF630" s="51"/>
      <c r="AG630" s="51"/>
      <c r="AH630" s="51"/>
      <c r="AI630" s="51"/>
      <c r="AJ630" s="51"/>
      <c r="AK630" s="104" t="s">
        <v>3341</v>
      </c>
      <c r="AL630" s="104" t="s">
        <v>3341</v>
      </c>
      <c r="AM630" s="104" t="s">
        <v>3341</v>
      </c>
      <c r="AN630" s="104" t="s">
        <v>3341</v>
      </c>
      <c r="AO630" s="2"/>
      <c r="AP630" s="3"/>
      <c r="AQ630" s="3"/>
      <c r="AR630" s="3"/>
      <c r="AS630" s="3"/>
    </row>
    <row r="631" spans="1:45" ht="29" customHeight="1" x14ac:dyDescent="0.35">
      <c r="A631" s="14" t="s">
        <v>1383</v>
      </c>
      <c r="C631" s="15" t="s">
        <v>3360</v>
      </c>
      <c r="D631" s="15"/>
      <c r="E631" s="80">
        <v>1.8578089051292461</v>
      </c>
      <c r="F631" s="78"/>
      <c r="G631" s="15"/>
      <c r="H631" s="15"/>
      <c r="I631" s="16"/>
      <c r="J631" s="66"/>
      <c r="K631" s="66"/>
      <c r="L631" s="16"/>
      <c r="M631" s="81"/>
      <c r="N631" s="82">
        <v>5146.439453125</v>
      </c>
      <c r="O631" s="82">
        <v>1583.0240478515625</v>
      </c>
      <c r="P631" s="77"/>
      <c r="Q631" s="83"/>
      <c r="R631" s="83"/>
      <c r="S631" s="51">
        <v>2</v>
      </c>
      <c r="T631" s="84"/>
      <c r="U631" s="84"/>
      <c r="V631" s="52">
        <v>93.445375999999996</v>
      </c>
      <c r="W631" s="52">
        <v>9.3999999999999994E-5</v>
      </c>
      <c r="X631" s="52">
        <v>0</v>
      </c>
      <c r="Y631" s="52">
        <v>0.83808700000000003</v>
      </c>
      <c r="Z631" s="52">
        <v>0</v>
      </c>
      <c r="AA631" s="52"/>
      <c r="AB631" s="79">
        <v>631</v>
      </c>
      <c r="AC6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1" s="85"/>
      <c r="AE631" s="51"/>
      <c r="AF631" s="51"/>
      <c r="AG631" s="51"/>
      <c r="AH631" s="51"/>
      <c r="AI631" s="51"/>
      <c r="AJ631" s="51"/>
      <c r="AK631" s="104" t="s">
        <v>3341</v>
      </c>
      <c r="AL631" s="104" t="s">
        <v>3341</v>
      </c>
      <c r="AM631" s="104" t="s">
        <v>3341</v>
      </c>
      <c r="AN631" s="104" t="s">
        <v>3341</v>
      </c>
      <c r="AO631" s="2"/>
      <c r="AP631" s="3"/>
      <c r="AQ631" s="3"/>
      <c r="AR631" s="3"/>
      <c r="AS631" s="3"/>
    </row>
    <row r="632" spans="1:45" ht="29" customHeight="1" x14ac:dyDescent="0.35">
      <c r="A632" s="14" t="s">
        <v>1091</v>
      </c>
      <c r="C632" s="15" t="s">
        <v>3360</v>
      </c>
      <c r="D632" s="15"/>
      <c r="E632" s="80">
        <v>1.9824515937028888</v>
      </c>
      <c r="F632" s="78"/>
      <c r="G632" s="15"/>
      <c r="H632" s="15"/>
      <c r="I632" s="16"/>
      <c r="J632" s="66"/>
      <c r="K632" s="66"/>
      <c r="L632" s="16"/>
      <c r="M632" s="81"/>
      <c r="N632" s="82">
        <v>5993.400390625</v>
      </c>
      <c r="O632" s="82">
        <v>8888.1806640625</v>
      </c>
      <c r="P632" s="77"/>
      <c r="Q632" s="83"/>
      <c r="R632" s="83"/>
      <c r="S632" s="51">
        <v>2</v>
      </c>
      <c r="T632" s="84"/>
      <c r="U632" s="84"/>
      <c r="V632" s="52">
        <v>123</v>
      </c>
      <c r="W632" s="52">
        <v>6.1729999999999997E-3</v>
      </c>
      <c r="X632" s="52">
        <v>0</v>
      </c>
      <c r="Y632" s="52">
        <v>1.032948</v>
      </c>
      <c r="Z632" s="52">
        <v>0</v>
      </c>
      <c r="AA632" s="52"/>
      <c r="AB632" s="79">
        <v>632</v>
      </c>
      <c r="AC6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2" s="85"/>
      <c r="AE632" s="51"/>
      <c r="AF632" s="51"/>
      <c r="AG632" s="51"/>
      <c r="AH632" s="51"/>
      <c r="AI632" s="51"/>
      <c r="AJ632" s="51"/>
      <c r="AK632" s="51"/>
      <c r="AL632" s="51"/>
      <c r="AM632" s="51"/>
      <c r="AN632" s="51"/>
      <c r="AO632" s="2"/>
      <c r="AP632" s="3"/>
      <c r="AQ632" s="3"/>
      <c r="AR632" s="3"/>
      <c r="AS632" s="3"/>
    </row>
    <row r="633" spans="1:45" ht="29" customHeight="1" x14ac:dyDescent="0.35">
      <c r="A633" s="14" t="s">
        <v>1090</v>
      </c>
      <c r="C633" s="15" t="s">
        <v>3360</v>
      </c>
      <c r="D633" s="15"/>
      <c r="E633" s="80">
        <v>1.9562534801967966</v>
      </c>
      <c r="F633" s="78"/>
      <c r="G633" s="15"/>
      <c r="H633" s="15"/>
      <c r="I633" s="16"/>
      <c r="J633" s="66"/>
      <c r="K633" s="66"/>
      <c r="L633" s="16"/>
      <c r="M633" s="81"/>
      <c r="N633" s="82">
        <v>6043.64697265625</v>
      </c>
      <c r="O633" s="82">
        <v>9084.7001953125</v>
      </c>
      <c r="P633" s="77"/>
      <c r="Q633" s="83"/>
      <c r="R633" s="83"/>
      <c r="S633" s="51">
        <v>2</v>
      </c>
      <c r="T633" s="84"/>
      <c r="U633" s="84"/>
      <c r="V633" s="52">
        <v>160</v>
      </c>
      <c r="W633" s="52">
        <v>8.0000000000000002E-3</v>
      </c>
      <c r="X633" s="52">
        <v>0</v>
      </c>
      <c r="Y633" s="52">
        <v>0.99199099999999996</v>
      </c>
      <c r="Z633" s="52">
        <v>0</v>
      </c>
      <c r="AA633" s="52"/>
      <c r="AB633" s="79">
        <v>633</v>
      </c>
      <c r="AC6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3" s="85"/>
      <c r="AE633" s="51"/>
      <c r="AF633" s="51"/>
      <c r="AG633" s="51"/>
      <c r="AH633" s="51"/>
      <c r="AI633" s="51"/>
      <c r="AJ633" s="51"/>
      <c r="AK633" s="104" t="s">
        <v>3341</v>
      </c>
      <c r="AL633" s="104" t="s">
        <v>3341</v>
      </c>
      <c r="AM633" s="104" t="s">
        <v>3341</v>
      </c>
      <c r="AN633" s="104" t="s">
        <v>3341</v>
      </c>
      <c r="AO633" s="2"/>
      <c r="AP633" s="3"/>
      <c r="AQ633" s="3"/>
      <c r="AR633" s="3"/>
      <c r="AS633" s="3"/>
    </row>
    <row r="634" spans="1:45" ht="29" customHeight="1" x14ac:dyDescent="0.35">
      <c r="A634" s="14" t="s">
        <v>544</v>
      </c>
      <c r="C634" s="15" t="s">
        <v>3360</v>
      </c>
      <c r="D634" s="15"/>
      <c r="E634" s="80">
        <v>1.817105466038329</v>
      </c>
      <c r="F634" s="78"/>
      <c r="G634" s="15"/>
      <c r="H634" s="15"/>
      <c r="I634" s="16"/>
      <c r="J634" s="66"/>
      <c r="K634" s="66"/>
      <c r="L634" s="16"/>
      <c r="M634" s="81"/>
      <c r="N634" s="82">
        <v>1126.9530029296875</v>
      </c>
      <c r="O634" s="82">
        <v>2576.478271484375</v>
      </c>
      <c r="P634" s="77"/>
      <c r="Q634" s="83"/>
      <c r="R634" s="83"/>
      <c r="S634" s="51">
        <v>2</v>
      </c>
      <c r="T634" s="84"/>
      <c r="U634" s="84"/>
      <c r="V634" s="52">
        <v>162.885132</v>
      </c>
      <c r="W634" s="52">
        <v>9.5000000000000005E-5</v>
      </c>
      <c r="X634" s="52">
        <v>0</v>
      </c>
      <c r="Y634" s="52">
        <v>0.77445299999999995</v>
      </c>
      <c r="Z634" s="52">
        <v>0</v>
      </c>
      <c r="AA634" s="52"/>
      <c r="AB634" s="79">
        <v>634</v>
      </c>
      <c r="AC6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4" s="85"/>
      <c r="AE634" s="51"/>
      <c r="AF634" s="51"/>
      <c r="AG634" s="51"/>
      <c r="AH634" s="51"/>
      <c r="AI634" s="51"/>
      <c r="AJ634" s="51"/>
      <c r="AK634" s="51"/>
      <c r="AL634" s="51"/>
      <c r="AM634" s="51"/>
      <c r="AN634" s="51"/>
      <c r="AO634" s="2"/>
      <c r="AP634" s="3"/>
      <c r="AQ634" s="3"/>
      <c r="AR634" s="3"/>
      <c r="AS634" s="3"/>
    </row>
    <row r="635" spans="1:45" ht="29" customHeight="1" x14ac:dyDescent="0.35">
      <c r="A635" s="14" t="s">
        <v>1317</v>
      </c>
      <c r="C635" s="15" t="s">
        <v>3360</v>
      </c>
      <c r="D635" s="15" t="s">
        <v>65</v>
      </c>
      <c r="E635" s="80">
        <v>40</v>
      </c>
      <c r="F635" s="78"/>
      <c r="G635" s="15" t="s">
        <v>3946</v>
      </c>
      <c r="H635" s="15"/>
      <c r="I635" s="16"/>
      <c r="J635" s="66"/>
      <c r="K635" s="66"/>
      <c r="L635" s="16"/>
      <c r="M635" s="81"/>
      <c r="N635" s="82">
        <v>1179.8975830078125</v>
      </c>
      <c r="O635" s="82">
        <v>3449.623046875</v>
      </c>
      <c r="P635" s="77"/>
      <c r="Q635" s="83"/>
      <c r="R635" s="83"/>
      <c r="S635" s="51">
        <v>2</v>
      </c>
      <c r="T635" s="84"/>
      <c r="U635" s="84"/>
      <c r="V635" s="52">
        <v>172.18358599999999</v>
      </c>
      <c r="W635" s="52">
        <v>1.16E-4</v>
      </c>
      <c r="X635" s="52">
        <v>0</v>
      </c>
      <c r="Y635" s="52">
        <v>0.69413599999999998</v>
      </c>
      <c r="Z635" s="52">
        <v>0</v>
      </c>
      <c r="AA635" s="52"/>
      <c r="AB635" s="79">
        <v>635</v>
      </c>
      <c r="AC6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5" s="85"/>
      <c r="AE635" s="51"/>
      <c r="AF635" s="51"/>
      <c r="AG635" s="51"/>
      <c r="AH635" s="51"/>
      <c r="AI635" s="51"/>
      <c r="AJ635" s="51"/>
      <c r="AK635" s="51"/>
      <c r="AL635" s="51"/>
      <c r="AM635" s="51"/>
      <c r="AN635" s="51"/>
      <c r="AO635" s="2"/>
      <c r="AP635" s="3"/>
      <c r="AQ635" s="3"/>
      <c r="AR635" s="3"/>
      <c r="AS635" s="3"/>
    </row>
    <row r="636" spans="1:45" ht="29" customHeight="1" x14ac:dyDescent="0.35">
      <c r="A636" s="14" t="s">
        <v>1318</v>
      </c>
      <c r="C636" s="15" t="s">
        <v>3360</v>
      </c>
      <c r="D636" s="15"/>
      <c r="E636" s="80">
        <v>1.7657307588461806</v>
      </c>
      <c r="F636" s="78"/>
      <c r="G636" s="15"/>
      <c r="H636" s="15"/>
      <c r="I636" s="16"/>
      <c r="J636" s="66"/>
      <c r="K636" s="66"/>
      <c r="L636" s="16"/>
      <c r="M636" s="81"/>
      <c r="N636" s="82">
        <v>1154.7540283203125</v>
      </c>
      <c r="O636" s="82">
        <v>3463.345703125</v>
      </c>
      <c r="P636" s="77"/>
      <c r="Q636" s="83"/>
      <c r="R636" s="83"/>
      <c r="S636" s="51">
        <v>2</v>
      </c>
      <c r="T636" s="84"/>
      <c r="U636" s="84"/>
      <c r="V636" s="52">
        <v>172.18358599999999</v>
      </c>
      <c r="W636" s="52">
        <v>1.16E-4</v>
      </c>
      <c r="X636" s="52">
        <v>0</v>
      </c>
      <c r="Y636" s="52">
        <v>0.69413599999999998</v>
      </c>
      <c r="Z636" s="52">
        <v>0</v>
      </c>
      <c r="AA636" s="52"/>
      <c r="AB636" s="79">
        <v>636</v>
      </c>
      <c r="AC6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6" s="85"/>
      <c r="AE636" s="51"/>
      <c r="AF636" s="51"/>
      <c r="AG636" s="51"/>
      <c r="AH636" s="51"/>
      <c r="AI636" s="51"/>
      <c r="AJ636" s="51"/>
      <c r="AK636" s="51"/>
      <c r="AL636" s="51"/>
      <c r="AM636" s="51"/>
      <c r="AN636" s="51"/>
      <c r="AO636" s="2"/>
      <c r="AP636" s="3"/>
      <c r="AQ636" s="3"/>
      <c r="AR636" s="3"/>
      <c r="AS636" s="3"/>
    </row>
    <row r="637" spans="1:45" ht="29" customHeight="1" x14ac:dyDescent="0.35">
      <c r="A637" s="14" t="s">
        <v>2846</v>
      </c>
      <c r="C637" s="15" t="s">
        <v>3360</v>
      </c>
      <c r="D637" s="15"/>
      <c r="E637" s="80">
        <v>1.7905830503727134</v>
      </c>
      <c r="F637" s="78"/>
      <c r="G637" s="15"/>
      <c r="H637" s="15"/>
      <c r="I637" s="16"/>
      <c r="J637" s="66"/>
      <c r="K637" s="66"/>
      <c r="L637" s="16"/>
      <c r="M637" s="81"/>
      <c r="N637" s="82">
        <v>867.44482421875</v>
      </c>
      <c r="O637" s="82">
        <v>7819.9990234375</v>
      </c>
      <c r="P637" s="77"/>
      <c r="Q637" s="83"/>
      <c r="R637" s="83"/>
      <c r="S637" s="51">
        <v>2</v>
      </c>
      <c r="T637" s="84"/>
      <c r="U637" s="84"/>
      <c r="V637" s="52">
        <v>301.86444899999998</v>
      </c>
      <c r="W637" s="52">
        <v>9.6000000000000002E-5</v>
      </c>
      <c r="X637" s="52">
        <v>0</v>
      </c>
      <c r="Y637" s="52">
        <v>0.732989</v>
      </c>
      <c r="Z637" s="52">
        <v>0</v>
      </c>
      <c r="AA637" s="52"/>
      <c r="AB637" s="79">
        <v>637</v>
      </c>
      <c r="AC6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7" s="85"/>
      <c r="AE637" s="51"/>
      <c r="AF637" s="51"/>
      <c r="AG637" s="51"/>
      <c r="AH637" s="51"/>
      <c r="AI637" s="51"/>
      <c r="AJ637" s="51"/>
      <c r="AK637" s="51"/>
      <c r="AL637" s="51"/>
      <c r="AM637" s="51"/>
      <c r="AN637" s="51"/>
      <c r="AO637" s="2"/>
      <c r="AP637" s="3"/>
      <c r="AQ637" s="3"/>
      <c r="AR637" s="3"/>
      <c r="AS637" s="3"/>
    </row>
    <row r="638" spans="1:45" ht="29" customHeight="1" x14ac:dyDescent="0.35">
      <c r="A638" s="14" t="s">
        <v>1798</v>
      </c>
      <c r="C638" s="15" t="s">
        <v>3360</v>
      </c>
      <c r="D638" s="15"/>
      <c r="E638" s="80">
        <v>1.7714908001607876</v>
      </c>
      <c r="F638" s="78"/>
      <c r="G638" s="15"/>
      <c r="H638" s="15"/>
      <c r="I638" s="16"/>
      <c r="J638" s="66"/>
      <c r="K638" s="66"/>
      <c r="L638" s="16"/>
      <c r="M638" s="81"/>
      <c r="N638" s="82">
        <v>2314.138427734375</v>
      </c>
      <c r="O638" s="82">
        <v>5724.95361328125</v>
      </c>
      <c r="P638" s="77"/>
      <c r="Q638" s="83"/>
      <c r="R638" s="83"/>
      <c r="S638" s="51">
        <v>2</v>
      </c>
      <c r="T638" s="84"/>
      <c r="U638" s="84"/>
      <c r="V638" s="52">
        <v>314.95808599999998</v>
      </c>
      <c r="W638" s="52">
        <v>9.2E-5</v>
      </c>
      <c r="X638" s="52">
        <v>0</v>
      </c>
      <c r="Y638" s="52">
        <v>0.70314100000000002</v>
      </c>
      <c r="Z638" s="52">
        <v>0</v>
      </c>
      <c r="AA638" s="52"/>
      <c r="AB638" s="79">
        <v>638</v>
      </c>
      <c r="AC6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8" s="85"/>
      <c r="AE638" s="51"/>
      <c r="AF638" s="51"/>
      <c r="AG638" s="51"/>
      <c r="AH638" s="51"/>
      <c r="AI638" s="51"/>
      <c r="AJ638" s="51"/>
      <c r="AK638" s="104" t="s">
        <v>3341</v>
      </c>
      <c r="AL638" s="104" t="s">
        <v>3341</v>
      </c>
      <c r="AM638" s="104" t="s">
        <v>3341</v>
      </c>
      <c r="AN638" s="104" t="s">
        <v>3341</v>
      </c>
      <c r="AO638" s="2"/>
      <c r="AP638" s="3"/>
      <c r="AQ638" s="3"/>
      <c r="AR638" s="3"/>
      <c r="AS638" s="3"/>
    </row>
    <row r="639" spans="1:45" ht="29" customHeight="1" x14ac:dyDescent="0.35">
      <c r="A639" s="14" t="s">
        <v>2863</v>
      </c>
      <c r="C639" s="15" t="s">
        <v>3360</v>
      </c>
      <c r="D639" s="15"/>
      <c r="E639" s="80">
        <v>1.7714908001607876</v>
      </c>
      <c r="F639" s="78"/>
      <c r="G639" s="15"/>
      <c r="H639" s="15"/>
      <c r="I639" s="16"/>
      <c r="J639" s="66"/>
      <c r="K639" s="66"/>
      <c r="L639" s="16"/>
      <c r="M639" s="81"/>
      <c r="N639" s="82">
        <v>2301.56884765625</v>
      </c>
      <c r="O639" s="82">
        <v>5818.341796875</v>
      </c>
      <c r="P639" s="77"/>
      <c r="Q639" s="83"/>
      <c r="R639" s="83"/>
      <c r="S639" s="51">
        <v>2</v>
      </c>
      <c r="T639" s="84"/>
      <c r="U639" s="84"/>
      <c r="V639" s="52">
        <v>314.95808599999998</v>
      </c>
      <c r="W639" s="52">
        <v>9.2E-5</v>
      </c>
      <c r="X639" s="52">
        <v>0</v>
      </c>
      <c r="Y639" s="52">
        <v>0.70314100000000002</v>
      </c>
      <c r="Z639" s="52">
        <v>0</v>
      </c>
      <c r="AA639" s="52"/>
      <c r="AB639" s="79">
        <v>639</v>
      </c>
      <c r="AC6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39" s="85"/>
      <c r="AE639" s="51"/>
      <c r="AF639" s="51"/>
      <c r="AG639" s="51"/>
      <c r="AH639" s="51"/>
      <c r="AI639" s="51"/>
      <c r="AJ639" s="51"/>
      <c r="AK639" s="104" t="s">
        <v>3341</v>
      </c>
      <c r="AL639" s="104" t="s">
        <v>3341</v>
      </c>
      <c r="AM639" s="104" t="s">
        <v>3341</v>
      </c>
      <c r="AN639" s="104" t="s">
        <v>3341</v>
      </c>
      <c r="AO639" s="2"/>
      <c r="AP639" s="3"/>
      <c r="AQ639" s="3"/>
      <c r="AR639" s="3"/>
      <c r="AS639" s="3"/>
    </row>
    <row r="640" spans="1:45" ht="29" customHeight="1" x14ac:dyDescent="0.35">
      <c r="A640" s="14" t="s">
        <v>2919</v>
      </c>
      <c r="C640" s="15" t="s">
        <v>3360</v>
      </c>
      <c r="D640" s="15"/>
      <c r="E640" s="80">
        <v>1.7714908001607876</v>
      </c>
      <c r="F640" s="78"/>
      <c r="G640" s="15"/>
      <c r="H640" s="15"/>
      <c r="I640" s="16"/>
      <c r="J640" s="66"/>
      <c r="K640" s="66"/>
      <c r="L640" s="16"/>
      <c r="M640" s="81"/>
      <c r="N640" s="82">
        <v>2322.75390625</v>
      </c>
      <c r="O640" s="82">
        <v>5783.29443359375</v>
      </c>
      <c r="P640" s="77"/>
      <c r="Q640" s="83"/>
      <c r="R640" s="83"/>
      <c r="S640" s="51">
        <v>2</v>
      </c>
      <c r="T640" s="84"/>
      <c r="U640" s="84"/>
      <c r="V640" s="52">
        <v>314.95808599999998</v>
      </c>
      <c r="W640" s="52">
        <v>9.2E-5</v>
      </c>
      <c r="X640" s="52">
        <v>0</v>
      </c>
      <c r="Y640" s="52">
        <v>0.70314100000000002</v>
      </c>
      <c r="Z640" s="52">
        <v>0</v>
      </c>
      <c r="AA640" s="52"/>
      <c r="AB640" s="79">
        <v>640</v>
      </c>
      <c r="AC6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0" s="85"/>
      <c r="AE640" s="51"/>
      <c r="AF640" s="51"/>
      <c r="AG640" s="51"/>
      <c r="AH640" s="51"/>
      <c r="AI640" s="51"/>
      <c r="AJ640" s="51"/>
      <c r="AK640" s="104" t="s">
        <v>3341</v>
      </c>
      <c r="AL640" s="104" t="s">
        <v>3341</v>
      </c>
      <c r="AM640" s="104" t="s">
        <v>3341</v>
      </c>
      <c r="AN640" s="104" t="s">
        <v>3341</v>
      </c>
      <c r="AO640" s="2"/>
      <c r="AP640" s="3"/>
      <c r="AQ640" s="3"/>
      <c r="AR640" s="3"/>
      <c r="AS640" s="3"/>
    </row>
    <row r="641" spans="1:45" ht="29" customHeight="1" x14ac:dyDescent="0.35">
      <c r="A641" s="14" t="s">
        <v>2166</v>
      </c>
      <c r="C641" s="15" t="s">
        <v>3360</v>
      </c>
      <c r="D641" s="15"/>
      <c r="E641" s="80">
        <v>1.7622453101928441</v>
      </c>
      <c r="F641" s="78"/>
      <c r="G641" s="15"/>
      <c r="H641" s="15"/>
      <c r="I641" s="16"/>
      <c r="J641" s="66"/>
      <c r="K641" s="66"/>
      <c r="L641" s="16"/>
      <c r="M641" s="81"/>
      <c r="N641" s="82">
        <v>668.7379150390625</v>
      </c>
      <c r="O641" s="82">
        <v>8117.69384765625</v>
      </c>
      <c r="P641" s="77"/>
      <c r="Q641" s="83"/>
      <c r="R641" s="83"/>
      <c r="S641" s="51">
        <v>2</v>
      </c>
      <c r="T641" s="84"/>
      <c r="U641" s="84"/>
      <c r="V641" s="52">
        <v>327.93233600000002</v>
      </c>
      <c r="W641" s="52">
        <v>1.07E-4</v>
      </c>
      <c r="X641" s="52">
        <v>0</v>
      </c>
      <c r="Y641" s="52">
        <v>0.68868700000000005</v>
      </c>
      <c r="Z641" s="52">
        <v>0</v>
      </c>
      <c r="AA641" s="52"/>
      <c r="AB641" s="79">
        <v>641</v>
      </c>
      <c r="AC6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1" s="85"/>
      <c r="AE641" s="51"/>
      <c r="AF641" s="51"/>
      <c r="AG641" s="51"/>
      <c r="AH641" s="51"/>
      <c r="AI641" s="51"/>
      <c r="AJ641" s="51"/>
      <c r="AK641" s="51"/>
      <c r="AL641" s="51"/>
      <c r="AM641" s="51"/>
      <c r="AN641" s="51"/>
      <c r="AO641" s="2"/>
      <c r="AP641" s="3"/>
      <c r="AQ641" s="3"/>
      <c r="AR641" s="3"/>
      <c r="AS641" s="3"/>
    </row>
    <row r="642" spans="1:45" ht="29" customHeight="1" x14ac:dyDescent="0.35">
      <c r="A642" s="14" t="s">
        <v>2541</v>
      </c>
      <c r="C642" s="15" t="s">
        <v>3360</v>
      </c>
      <c r="D642" s="15"/>
      <c r="E642" s="80">
        <v>1.8124539368390151</v>
      </c>
      <c r="F642" s="78"/>
      <c r="G642" s="15"/>
      <c r="H642" s="15"/>
      <c r="I642" s="16"/>
      <c r="J642" s="66"/>
      <c r="K642" s="66"/>
      <c r="L642" s="16"/>
      <c r="M642" s="81"/>
      <c r="N642" s="82">
        <v>1392.8140869140625</v>
      </c>
      <c r="O642" s="82">
        <v>4019.050537109375</v>
      </c>
      <c r="P642" s="77"/>
      <c r="Q642" s="83"/>
      <c r="R642" s="83"/>
      <c r="S642" s="51">
        <v>2</v>
      </c>
      <c r="T642" s="84"/>
      <c r="U642" s="84"/>
      <c r="V642" s="52">
        <v>463.16449</v>
      </c>
      <c r="W642" s="52">
        <v>1.26E-4</v>
      </c>
      <c r="X642" s="52">
        <v>0</v>
      </c>
      <c r="Y642" s="52">
        <v>0.767181</v>
      </c>
      <c r="Z642" s="52">
        <v>0</v>
      </c>
      <c r="AA642" s="52"/>
      <c r="AB642" s="79">
        <v>642</v>
      </c>
      <c r="AC6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2" s="85"/>
      <c r="AE642" s="51"/>
      <c r="AF642" s="51"/>
      <c r="AG642" s="51"/>
      <c r="AH642" s="51"/>
      <c r="AI642" s="51"/>
      <c r="AJ642" s="51"/>
      <c r="AK642" s="104" t="s">
        <v>3341</v>
      </c>
      <c r="AL642" s="104" t="s">
        <v>3341</v>
      </c>
      <c r="AM642" s="104" t="s">
        <v>3341</v>
      </c>
      <c r="AN642" s="104" t="s">
        <v>3341</v>
      </c>
      <c r="AO642" s="2"/>
      <c r="AP642" s="3"/>
      <c r="AQ642" s="3"/>
      <c r="AR642" s="3"/>
      <c r="AS642" s="3"/>
    </row>
    <row r="643" spans="1:45" ht="29" customHeight="1" x14ac:dyDescent="0.35">
      <c r="A643" s="14" t="s">
        <v>1039</v>
      </c>
      <c r="C643" s="15" t="s">
        <v>3360</v>
      </c>
      <c r="D643" s="15"/>
      <c r="E643" s="80">
        <v>1.8099068536058374</v>
      </c>
      <c r="F643" s="78"/>
      <c r="G643" s="15"/>
      <c r="H643" s="15"/>
      <c r="I643" s="16"/>
      <c r="J643" s="66"/>
      <c r="K643" s="66"/>
      <c r="L643" s="16"/>
      <c r="M643" s="81"/>
      <c r="N643" s="82">
        <v>839.53564453125</v>
      </c>
      <c r="O643" s="82">
        <v>6363.19482421875</v>
      </c>
      <c r="P643" s="77"/>
      <c r="Q643" s="83"/>
      <c r="R643" s="83"/>
      <c r="S643" s="51">
        <v>2</v>
      </c>
      <c r="T643" s="84"/>
      <c r="U643" s="84"/>
      <c r="V643" s="52">
        <v>484.56486100000001</v>
      </c>
      <c r="W643" s="52">
        <v>1.26E-4</v>
      </c>
      <c r="X643" s="52">
        <v>0</v>
      </c>
      <c r="Y643" s="52">
        <v>0.76319899999999996</v>
      </c>
      <c r="Z643" s="52">
        <v>0</v>
      </c>
      <c r="AA643" s="52"/>
      <c r="AB643" s="79">
        <v>643</v>
      </c>
      <c r="AC6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3" s="85"/>
      <c r="AE643" s="51"/>
      <c r="AF643" s="51"/>
      <c r="AG643" s="51"/>
      <c r="AH643" s="51"/>
      <c r="AI643" s="51"/>
      <c r="AJ643" s="51"/>
      <c r="AK643" s="104" t="s">
        <v>3341</v>
      </c>
      <c r="AL643" s="104" t="s">
        <v>3341</v>
      </c>
      <c r="AM643" s="104" t="s">
        <v>3341</v>
      </c>
      <c r="AN643" s="104" t="s">
        <v>3341</v>
      </c>
      <c r="AO643" s="2"/>
      <c r="AP643" s="3"/>
      <c r="AQ643" s="3"/>
      <c r="AR643" s="3"/>
      <c r="AS643" s="3"/>
    </row>
    <row r="644" spans="1:45" ht="29" customHeight="1" x14ac:dyDescent="0.35">
      <c r="A644" s="14" t="s">
        <v>1363</v>
      </c>
      <c r="C644" s="15" t="s">
        <v>3360</v>
      </c>
      <c r="D644" s="15"/>
      <c r="E644" s="80">
        <v>1.8099068536058374</v>
      </c>
      <c r="F644" s="78"/>
      <c r="G644" s="15"/>
      <c r="H644" s="15"/>
      <c r="I644" s="16"/>
      <c r="J644" s="66"/>
      <c r="K644" s="66"/>
      <c r="L644" s="16"/>
      <c r="M644" s="81"/>
      <c r="N644" s="82">
        <v>804.90728759765625</v>
      </c>
      <c r="O644" s="82">
        <v>6383.18505859375</v>
      </c>
      <c r="P644" s="77"/>
      <c r="Q644" s="83"/>
      <c r="R644" s="83"/>
      <c r="S644" s="51">
        <v>2</v>
      </c>
      <c r="T644" s="84"/>
      <c r="U644" s="84"/>
      <c r="V644" s="52">
        <v>484.56486100000001</v>
      </c>
      <c r="W644" s="52">
        <v>1.26E-4</v>
      </c>
      <c r="X644" s="52">
        <v>0</v>
      </c>
      <c r="Y644" s="52">
        <v>0.76319899999999996</v>
      </c>
      <c r="Z644" s="52">
        <v>0</v>
      </c>
      <c r="AA644" s="52"/>
      <c r="AB644" s="79">
        <v>644</v>
      </c>
      <c r="AC6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4" s="85"/>
      <c r="AE644" s="51"/>
      <c r="AF644" s="51"/>
      <c r="AG644" s="51"/>
      <c r="AH644" s="51"/>
      <c r="AI644" s="51"/>
      <c r="AJ644" s="51"/>
      <c r="AK644" s="104" t="s">
        <v>3341</v>
      </c>
      <c r="AL644" s="104" t="s">
        <v>3341</v>
      </c>
      <c r="AM644" s="104" t="s">
        <v>3341</v>
      </c>
      <c r="AN644" s="104" t="s">
        <v>3341</v>
      </c>
      <c r="AO644" s="2"/>
      <c r="AP644" s="3"/>
      <c r="AQ644" s="3"/>
      <c r="AR644" s="3"/>
      <c r="AS644" s="3"/>
    </row>
    <row r="645" spans="1:45" ht="29" customHeight="1" x14ac:dyDescent="0.35">
      <c r="A645" s="14" t="s">
        <v>1926</v>
      </c>
      <c r="C645" s="15" t="s">
        <v>3360</v>
      </c>
      <c r="D645" s="15"/>
      <c r="E645" s="80">
        <v>1.8405057538131511</v>
      </c>
      <c r="F645" s="78"/>
      <c r="G645" s="15"/>
      <c r="H645" s="15"/>
      <c r="I645" s="16"/>
      <c r="J645" s="66"/>
      <c r="K645" s="66"/>
      <c r="L645" s="16"/>
      <c r="M645" s="81"/>
      <c r="N645" s="82">
        <v>3794.347412109375</v>
      </c>
      <c r="O645" s="82">
        <v>8826.677734375</v>
      </c>
      <c r="P645" s="77"/>
      <c r="Q645" s="83"/>
      <c r="R645" s="83"/>
      <c r="S645" s="51">
        <v>2</v>
      </c>
      <c r="T645" s="84"/>
      <c r="U645" s="84"/>
      <c r="V645" s="52">
        <v>502.08683000000002</v>
      </c>
      <c r="W645" s="52">
        <v>1.07E-4</v>
      </c>
      <c r="X645" s="52">
        <v>0</v>
      </c>
      <c r="Y645" s="52">
        <v>0.81103599999999998</v>
      </c>
      <c r="Z645" s="52">
        <v>0</v>
      </c>
      <c r="AA645" s="52"/>
      <c r="AB645" s="79">
        <v>645</v>
      </c>
      <c r="AC6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5" s="85"/>
      <c r="AE645" s="51"/>
      <c r="AF645" s="51"/>
      <c r="AG645" s="51"/>
      <c r="AH645" s="51"/>
      <c r="AI645" s="51"/>
      <c r="AJ645" s="51"/>
      <c r="AK645" s="104" t="s">
        <v>3341</v>
      </c>
      <c r="AL645" s="104" t="s">
        <v>3341</v>
      </c>
      <c r="AM645" s="104" t="s">
        <v>3341</v>
      </c>
      <c r="AN645" s="104" t="s">
        <v>3341</v>
      </c>
      <c r="AO645" s="2"/>
      <c r="AP645" s="3"/>
      <c r="AQ645" s="3"/>
      <c r="AR645" s="3"/>
      <c r="AS645" s="3"/>
    </row>
    <row r="646" spans="1:45" ht="29" customHeight="1" x14ac:dyDescent="0.35">
      <c r="A646" s="14" t="s">
        <v>2725</v>
      </c>
      <c r="C646" s="15" t="s">
        <v>3360</v>
      </c>
      <c r="D646" s="15"/>
      <c r="E646" s="80">
        <v>1.8112654685699934</v>
      </c>
      <c r="F646" s="78"/>
      <c r="G646" s="15"/>
      <c r="H646" s="15"/>
      <c r="I646" s="16"/>
      <c r="J646" s="66"/>
      <c r="K646" s="66"/>
      <c r="L646" s="16"/>
      <c r="M646" s="81"/>
      <c r="N646" s="82">
        <v>844.864990234375</v>
      </c>
      <c r="O646" s="82">
        <v>5713.50634765625</v>
      </c>
      <c r="P646" s="77"/>
      <c r="Q646" s="83"/>
      <c r="R646" s="83"/>
      <c r="S646" s="51">
        <v>2</v>
      </c>
      <c r="T646" s="84"/>
      <c r="U646" s="84"/>
      <c r="V646" s="52">
        <v>517.73077799999999</v>
      </c>
      <c r="W646" s="52">
        <v>1.26E-4</v>
      </c>
      <c r="X646" s="52">
        <v>0</v>
      </c>
      <c r="Y646" s="52">
        <v>0.76532299999999998</v>
      </c>
      <c r="Z646" s="52">
        <v>0</v>
      </c>
      <c r="AA646" s="52"/>
      <c r="AB646" s="79">
        <v>646</v>
      </c>
      <c r="AC6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6" s="85"/>
      <c r="AE646" s="51"/>
      <c r="AF646" s="51"/>
      <c r="AG646" s="51"/>
      <c r="AH646" s="51"/>
      <c r="AI646" s="51"/>
      <c r="AJ646" s="51"/>
      <c r="AK646" s="104" t="s">
        <v>3341</v>
      </c>
      <c r="AL646" s="104" t="s">
        <v>3341</v>
      </c>
      <c r="AM646" s="104" t="s">
        <v>3341</v>
      </c>
      <c r="AN646" s="104" t="s">
        <v>3341</v>
      </c>
      <c r="AO646" s="2"/>
      <c r="AP646" s="3"/>
      <c r="AQ646" s="3"/>
      <c r="AR646" s="3"/>
      <c r="AS646" s="3"/>
    </row>
    <row r="647" spans="1:45" ht="29" customHeight="1" x14ac:dyDescent="0.35">
      <c r="A647" s="14" t="s">
        <v>435</v>
      </c>
      <c r="C647" s="15" t="s">
        <v>3360</v>
      </c>
      <c r="D647" s="15"/>
      <c r="E647" s="80">
        <v>1.8020589972050696</v>
      </c>
      <c r="F647" s="78"/>
      <c r="G647" s="15"/>
      <c r="H647" s="15"/>
      <c r="I647" s="16"/>
      <c r="J647" s="66"/>
      <c r="K647" s="66"/>
      <c r="L647" s="16"/>
      <c r="M647" s="81"/>
      <c r="N647" s="82">
        <v>7972.25146484375</v>
      </c>
      <c r="O647" s="82">
        <v>8786.5205078125</v>
      </c>
      <c r="P647" s="77"/>
      <c r="Q647" s="83"/>
      <c r="R647" s="83"/>
      <c r="S647" s="51">
        <v>2</v>
      </c>
      <c r="T647" s="84"/>
      <c r="U647" s="84"/>
      <c r="V647" s="52">
        <v>538.40753099999995</v>
      </c>
      <c r="W647" s="52">
        <v>9.3999999999999994E-5</v>
      </c>
      <c r="X647" s="52">
        <v>0</v>
      </c>
      <c r="Y647" s="52">
        <v>0.75092999999999999</v>
      </c>
      <c r="Z647" s="52">
        <v>0</v>
      </c>
      <c r="AA647" s="52"/>
      <c r="AB647" s="79">
        <v>647</v>
      </c>
      <c r="AC6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7" s="85"/>
      <c r="AE647" s="51"/>
      <c r="AF647" s="51"/>
      <c r="AG647" s="51"/>
      <c r="AH647" s="51"/>
      <c r="AI647" s="51"/>
      <c r="AJ647" s="51"/>
      <c r="AK647" s="104" t="s">
        <v>3341</v>
      </c>
      <c r="AL647" s="104" t="s">
        <v>3341</v>
      </c>
      <c r="AM647" s="104" t="s">
        <v>3341</v>
      </c>
      <c r="AN647" s="104" t="s">
        <v>3341</v>
      </c>
      <c r="AO647" s="2"/>
      <c r="AP647" s="3"/>
      <c r="AQ647" s="3"/>
      <c r="AR647" s="3"/>
      <c r="AS647" s="3"/>
    </row>
    <row r="648" spans="1:45" ht="29" customHeight="1" x14ac:dyDescent="0.35">
      <c r="A648" s="14" t="s">
        <v>1626</v>
      </c>
      <c r="C648" s="15" t="s">
        <v>3360</v>
      </c>
      <c r="D648" s="15"/>
      <c r="E648" s="80">
        <v>1.8423025284997399</v>
      </c>
      <c r="F648" s="78"/>
      <c r="G648" s="15"/>
      <c r="H648" s="15"/>
      <c r="I648" s="16"/>
      <c r="J648" s="66"/>
      <c r="K648" s="66"/>
      <c r="L648" s="16"/>
      <c r="M648" s="81"/>
      <c r="N648" s="82">
        <v>5035.93603515625</v>
      </c>
      <c r="O648" s="82">
        <v>1919.0118408203125</v>
      </c>
      <c r="P648" s="77"/>
      <c r="Q648" s="83"/>
      <c r="R648" s="83"/>
      <c r="S648" s="51">
        <v>2</v>
      </c>
      <c r="T648" s="84"/>
      <c r="U648" s="84"/>
      <c r="V648" s="52">
        <v>541.64902300000006</v>
      </c>
      <c r="W648" s="52">
        <v>1.1E-4</v>
      </c>
      <c r="X648" s="52">
        <v>0</v>
      </c>
      <c r="Y648" s="52">
        <v>0.81384500000000004</v>
      </c>
      <c r="Z648" s="52">
        <v>0</v>
      </c>
      <c r="AA648" s="52"/>
      <c r="AB648" s="79">
        <v>648</v>
      </c>
      <c r="AC6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8" s="85"/>
      <c r="AE648" s="51"/>
      <c r="AF648" s="51"/>
      <c r="AG648" s="51"/>
      <c r="AH648" s="51"/>
      <c r="AI648" s="51"/>
      <c r="AJ648" s="51"/>
      <c r="AK648" s="51"/>
      <c r="AL648" s="51"/>
      <c r="AM648" s="51"/>
      <c r="AN648" s="51"/>
      <c r="AO648" s="2"/>
      <c r="AP648" s="3"/>
      <c r="AQ648" s="3"/>
      <c r="AR648" s="3"/>
      <c r="AS648" s="3"/>
    </row>
    <row r="649" spans="1:45" ht="29" customHeight="1" x14ac:dyDescent="0.35">
      <c r="A649" s="14" t="s">
        <v>1714</v>
      </c>
      <c r="C649" s="15" t="s">
        <v>3360</v>
      </c>
      <c r="D649" s="15"/>
      <c r="E649" s="80">
        <v>1.8494941047907034</v>
      </c>
      <c r="F649" s="78"/>
      <c r="G649" s="15"/>
      <c r="H649" s="15"/>
      <c r="I649" s="16"/>
      <c r="J649" s="66"/>
      <c r="K649" s="66"/>
      <c r="L649" s="16"/>
      <c r="M649" s="81"/>
      <c r="N649" s="82">
        <v>696.3978271484375</v>
      </c>
      <c r="O649" s="82">
        <v>778.24664306640625</v>
      </c>
      <c r="P649" s="77"/>
      <c r="Q649" s="83"/>
      <c r="R649" s="83"/>
      <c r="S649" s="51">
        <v>2</v>
      </c>
      <c r="T649" s="84"/>
      <c r="U649" s="84"/>
      <c r="V649" s="52">
        <v>575.93733399999996</v>
      </c>
      <c r="W649" s="52">
        <v>9.3999999999999994E-5</v>
      </c>
      <c r="X649" s="52">
        <v>0</v>
      </c>
      <c r="Y649" s="52">
        <v>0.82508800000000004</v>
      </c>
      <c r="Z649" s="52">
        <v>0</v>
      </c>
      <c r="AA649" s="52"/>
      <c r="AB649" s="79">
        <v>649</v>
      </c>
      <c r="AC6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49" s="85"/>
      <c r="AE649" s="51"/>
      <c r="AF649" s="51"/>
      <c r="AG649" s="51"/>
      <c r="AH649" s="51"/>
      <c r="AI649" s="51"/>
      <c r="AJ649" s="51"/>
      <c r="AK649" s="51"/>
      <c r="AL649" s="51"/>
      <c r="AM649" s="51"/>
      <c r="AN649" s="51"/>
      <c r="AO649" s="2"/>
      <c r="AP649" s="3"/>
      <c r="AQ649" s="3"/>
      <c r="AR649" s="3"/>
      <c r="AS649" s="3"/>
    </row>
    <row r="650" spans="1:45" ht="29" customHeight="1" x14ac:dyDescent="0.35">
      <c r="A650" s="14" t="s">
        <v>482</v>
      </c>
      <c r="C650" s="15" t="s">
        <v>3360</v>
      </c>
      <c r="D650" s="15"/>
      <c r="E650" s="80">
        <v>1.7903981917452931</v>
      </c>
      <c r="F650" s="78"/>
      <c r="G650" s="15"/>
      <c r="H650" s="15"/>
      <c r="I650" s="16"/>
      <c r="J650" s="66"/>
      <c r="K650" s="66"/>
      <c r="L650" s="16"/>
      <c r="M650" s="81"/>
      <c r="N650" s="82">
        <v>5272.54248046875</v>
      </c>
      <c r="O650" s="82">
        <v>5612.0498046875</v>
      </c>
      <c r="P650" s="77"/>
      <c r="Q650" s="83"/>
      <c r="R650" s="83"/>
      <c r="S650" s="51">
        <v>2</v>
      </c>
      <c r="T650" s="84"/>
      <c r="U650" s="84"/>
      <c r="V650" s="52">
        <v>599.07250499999998</v>
      </c>
      <c r="W650" s="52">
        <v>1.03E-4</v>
      </c>
      <c r="X650" s="52">
        <v>0</v>
      </c>
      <c r="Y650" s="52">
        <v>0.73270000000000002</v>
      </c>
      <c r="Z650" s="52">
        <v>0</v>
      </c>
      <c r="AA650" s="52"/>
      <c r="AB650" s="79">
        <v>650</v>
      </c>
      <c r="AC6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0" s="85"/>
      <c r="AE650" s="51"/>
      <c r="AF650" s="51"/>
      <c r="AG650" s="51"/>
      <c r="AH650" s="51"/>
      <c r="AI650" s="51"/>
      <c r="AJ650" s="51"/>
      <c r="AK650" s="51"/>
      <c r="AL650" s="51"/>
      <c r="AM650" s="51"/>
      <c r="AN650" s="51"/>
      <c r="AO650" s="2"/>
      <c r="AP650" s="3"/>
      <c r="AQ650" s="3"/>
      <c r="AR650" s="3"/>
      <c r="AS650" s="3"/>
    </row>
    <row r="651" spans="1:45" ht="29" customHeight="1" x14ac:dyDescent="0.35">
      <c r="A651" s="14" t="s">
        <v>1074</v>
      </c>
      <c r="C651" s="15" t="s">
        <v>3360</v>
      </c>
      <c r="D651" s="15"/>
      <c r="E651" s="80">
        <v>1.8492235331664859</v>
      </c>
      <c r="F651" s="78"/>
      <c r="G651" s="15"/>
      <c r="H651" s="15"/>
      <c r="I651" s="16"/>
      <c r="J651" s="66"/>
      <c r="K651" s="66"/>
      <c r="L651" s="16"/>
      <c r="M651" s="81"/>
      <c r="N651" s="82">
        <v>3901.422119140625</v>
      </c>
      <c r="O651" s="82">
        <v>8828.01171875</v>
      </c>
      <c r="P651" s="77"/>
      <c r="Q651" s="83"/>
      <c r="R651" s="83"/>
      <c r="S651" s="51">
        <v>2</v>
      </c>
      <c r="T651" s="84"/>
      <c r="U651" s="84"/>
      <c r="V651" s="52">
        <v>639.92165399999999</v>
      </c>
      <c r="W651" s="52">
        <v>1.11E-4</v>
      </c>
      <c r="X651" s="52">
        <v>0</v>
      </c>
      <c r="Y651" s="52">
        <v>0.82466499999999998</v>
      </c>
      <c r="Z651" s="52">
        <v>0</v>
      </c>
      <c r="AA651" s="52"/>
      <c r="AB651" s="79">
        <v>651</v>
      </c>
      <c r="AC6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1" s="85"/>
      <c r="AE651" s="51"/>
      <c r="AF651" s="51"/>
      <c r="AG651" s="51"/>
      <c r="AH651" s="51"/>
      <c r="AI651" s="51"/>
      <c r="AJ651" s="51"/>
      <c r="AK651" s="51"/>
      <c r="AL651" s="51"/>
      <c r="AM651" s="51"/>
      <c r="AN651" s="51"/>
      <c r="AO651" s="2"/>
      <c r="AP651" s="3"/>
      <c r="AQ651" s="3"/>
      <c r="AR651" s="3"/>
      <c r="AS651" s="3"/>
    </row>
    <row r="652" spans="1:45" ht="29" customHeight="1" x14ac:dyDescent="0.35">
      <c r="A652" s="14" t="s">
        <v>780</v>
      </c>
      <c r="C652" s="15" t="s">
        <v>3360</v>
      </c>
      <c r="D652" s="15"/>
      <c r="E652" s="80">
        <v>1.8169481123277913</v>
      </c>
      <c r="F652" s="78"/>
      <c r="G652" s="15"/>
      <c r="H652" s="15"/>
      <c r="I652" s="16"/>
      <c r="J652" s="66"/>
      <c r="K652" s="66"/>
      <c r="L652" s="16"/>
      <c r="M652" s="81"/>
      <c r="N652" s="82">
        <v>2673.93212890625</v>
      </c>
      <c r="O652" s="82">
        <v>5359.4599609375</v>
      </c>
      <c r="P652" s="77"/>
      <c r="Q652" s="83"/>
      <c r="R652" s="83"/>
      <c r="S652" s="51">
        <v>2</v>
      </c>
      <c r="T652" s="84"/>
      <c r="U652" s="84"/>
      <c r="V652" s="52">
        <v>648.32426499999997</v>
      </c>
      <c r="W652" s="52">
        <v>1.0900000000000001E-4</v>
      </c>
      <c r="X652" s="52">
        <v>0</v>
      </c>
      <c r="Y652" s="52">
        <v>0.77420699999999998</v>
      </c>
      <c r="Z652" s="52">
        <v>0</v>
      </c>
      <c r="AA652" s="52"/>
      <c r="AB652" s="79">
        <v>652</v>
      </c>
      <c r="AC6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2" s="85"/>
      <c r="AE652" s="51"/>
      <c r="AF652" s="51"/>
      <c r="AG652" s="51"/>
      <c r="AH652" s="51"/>
      <c r="AI652" s="51"/>
      <c r="AJ652" s="51"/>
      <c r="AK652" s="104" t="s">
        <v>3341</v>
      </c>
      <c r="AL652" s="104" t="s">
        <v>3341</v>
      </c>
      <c r="AM652" s="104" t="s">
        <v>3341</v>
      </c>
      <c r="AN652" s="104" t="s">
        <v>3341</v>
      </c>
      <c r="AO652" s="2"/>
      <c r="AP652" s="3"/>
      <c r="AQ652" s="3"/>
      <c r="AR652" s="3"/>
      <c r="AS652" s="3"/>
    </row>
    <row r="653" spans="1:45" ht="29" customHeight="1" x14ac:dyDescent="0.35">
      <c r="A653" s="14" t="s">
        <v>1384</v>
      </c>
      <c r="C653" s="15" t="s">
        <v>3360</v>
      </c>
      <c r="D653" s="15"/>
      <c r="E653" s="80">
        <v>1.8732724252603541</v>
      </c>
      <c r="F653" s="78"/>
      <c r="G653" s="15"/>
      <c r="H653" s="15"/>
      <c r="I653" s="16"/>
      <c r="J653" s="66"/>
      <c r="K653" s="66"/>
      <c r="L653" s="16"/>
      <c r="M653" s="81"/>
      <c r="N653" s="82">
        <v>5190.880859375</v>
      </c>
      <c r="O653" s="82">
        <v>1478.6494140625</v>
      </c>
      <c r="P653" s="77"/>
      <c r="Q653" s="83"/>
      <c r="R653" s="83"/>
      <c r="S653" s="51">
        <v>2</v>
      </c>
      <c r="T653" s="84"/>
      <c r="U653" s="84"/>
      <c r="V653" s="52">
        <v>678.93501300000003</v>
      </c>
      <c r="W653" s="52">
        <v>1.06E-4</v>
      </c>
      <c r="X653" s="52">
        <v>0</v>
      </c>
      <c r="Y653" s="52">
        <v>0.86226199999999997</v>
      </c>
      <c r="Z653" s="52">
        <v>0</v>
      </c>
      <c r="AA653" s="52"/>
      <c r="AB653" s="79">
        <v>653</v>
      </c>
      <c r="AC6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3" s="85"/>
      <c r="AE653" s="51"/>
      <c r="AF653" s="51"/>
      <c r="AG653" s="51"/>
      <c r="AH653" s="51"/>
      <c r="AI653" s="51"/>
      <c r="AJ653" s="51"/>
      <c r="AK653" s="51"/>
      <c r="AL653" s="51"/>
      <c r="AM653" s="51"/>
      <c r="AN653" s="51"/>
      <c r="AO653" s="2"/>
      <c r="AP653" s="3"/>
      <c r="AQ653" s="3"/>
      <c r="AR653" s="3"/>
      <c r="AS653" s="3"/>
    </row>
    <row r="654" spans="1:45" ht="29" customHeight="1" x14ac:dyDescent="0.35">
      <c r="A654" s="14" t="s">
        <v>2975</v>
      </c>
      <c r="C654" s="15" t="s">
        <v>3360</v>
      </c>
      <c r="D654" s="15"/>
      <c r="E654" s="80">
        <v>1.7651838587546771</v>
      </c>
      <c r="F654" s="78"/>
      <c r="G654" s="15"/>
      <c r="H654" s="15"/>
      <c r="I654" s="16"/>
      <c r="J654" s="66"/>
      <c r="K654" s="66"/>
      <c r="L654" s="16"/>
      <c r="M654" s="81"/>
      <c r="N654" s="82">
        <v>373.35781860351563</v>
      </c>
      <c r="O654" s="82">
        <v>8408.7724609375</v>
      </c>
      <c r="P654" s="77"/>
      <c r="Q654" s="83"/>
      <c r="R654" s="83"/>
      <c r="S654" s="51">
        <v>2</v>
      </c>
      <c r="T654" s="84"/>
      <c r="U654" s="84"/>
      <c r="V654" s="52">
        <v>685.456907</v>
      </c>
      <c r="W654" s="52">
        <v>1.1400000000000001E-4</v>
      </c>
      <c r="X654" s="52">
        <v>0</v>
      </c>
      <c r="Y654" s="52">
        <v>0.69328100000000004</v>
      </c>
      <c r="Z654" s="52">
        <v>0</v>
      </c>
      <c r="AA654" s="52"/>
      <c r="AB654" s="79">
        <v>654</v>
      </c>
      <c r="AC6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4" s="85"/>
      <c r="AE654" s="51"/>
      <c r="AF654" s="51"/>
      <c r="AG654" s="51"/>
      <c r="AH654" s="51"/>
      <c r="AI654" s="51"/>
      <c r="AJ654" s="51"/>
      <c r="AK654" s="104" t="s">
        <v>3341</v>
      </c>
      <c r="AL654" s="104" t="s">
        <v>3341</v>
      </c>
      <c r="AM654" s="104" t="s">
        <v>3341</v>
      </c>
      <c r="AN654" s="104" t="s">
        <v>3341</v>
      </c>
      <c r="AO654" s="2"/>
      <c r="AP654" s="3"/>
      <c r="AQ654" s="3"/>
      <c r="AR654" s="3"/>
      <c r="AS654" s="3"/>
    </row>
    <row r="655" spans="1:45" ht="29" customHeight="1" x14ac:dyDescent="0.35">
      <c r="A655" s="14" t="s">
        <v>3277</v>
      </c>
      <c r="C655" s="15" t="s">
        <v>3360</v>
      </c>
      <c r="D655" s="15"/>
      <c r="E655" s="80">
        <v>1.834633773883324</v>
      </c>
      <c r="F655" s="78"/>
      <c r="G655" s="15"/>
      <c r="H655" s="15"/>
      <c r="I655" s="16"/>
      <c r="J655" s="66"/>
      <c r="K655" s="66"/>
      <c r="L655" s="16"/>
      <c r="M655" s="81"/>
      <c r="N655" s="82">
        <v>272.15704345703125</v>
      </c>
      <c r="O655" s="82">
        <v>1402.62353515625</v>
      </c>
      <c r="P655" s="77"/>
      <c r="Q655" s="83"/>
      <c r="R655" s="83"/>
      <c r="S655" s="51">
        <v>2</v>
      </c>
      <c r="T655" s="84"/>
      <c r="U655" s="84"/>
      <c r="V655" s="52">
        <v>695.59495900000002</v>
      </c>
      <c r="W655" s="52">
        <v>1.26E-4</v>
      </c>
      <c r="X655" s="52">
        <v>0</v>
      </c>
      <c r="Y655" s="52">
        <v>0.80185600000000001</v>
      </c>
      <c r="Z655" s="52">
        <v>0</v>
      </c>
      <c r="AA655" s="52"/>
      <c r="AB655" s="79">
        <v>655</v>
      </c>
      <c r="AC6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5" s="85"/>
      <c r="AE655" s="51"/>
      <c r="AF655" s="51"/>
      <c r="AG655" s="51"/>
      <c r="AH655" s="51"/>
      <c r="AI655" s="51"/>
      <c r="AJ655" s="51"/>
      <c r="AK655" s="104" t="s">
        <v>3341</v>
      </c>
      <c r="AL655" s="104" t="s">
        <v>3341</v>
      </c>
      <c r="AM655" s="104" t="s">
        <v>3341</v>
      </c>
      <c r="AN655" s="104" t="s">
        <v>3341</v>
      </c>
      <c r="AO655" s="2"/>
      <c r="AP655" s="3"/>
      <c r="AQ655" s="3"/>
      <c r="AR655" s="3"/>
      <c r="AS655" s="3"/>
    </row>
    <row r="656" spans="1:45" ht="29" customHeight="1" x14ac:dyDescent="0.35">
      <c r="A656" s="14" t="s">
        <v>464</v>
      </c>
      <c r="C656" s="15" t="s">
        <v>3360</v>
      </c>
      <c r="D656" s="15"/>
      <c r="E656" s="80">
        <v>1.7974209006395818</v>
      </c>
      <c r="F656" s="78"/>
      <c r="G656" s="15"/>
      <c r="H656" s="15"/>
      <c r="I656" s="16"/>
      <c r="J656" s="66"/>
      <c r="K656" s="66"/>
      <c r="L656" s="16"/>
      <c r="M656" s="81"/>
      <c r="N656" s="82">
        <v>810.73895263671875</v>
      </c>
      <c r="O656" s="82">
        <v>5680.5537109375</v>
      </c>
      <c r="P656" s="77"/>
      <c r="Q656" s="83"/>
      <c r="R656" s="83"/>
      <c r="S656" s="51">
        <v>2</v>
      </c>
      <c r="T656" s="84"/>
      <c r="U656" s="84"/>
      <c r="V656" s="52">
        <v>740.12894500000004</v>
      </c>
      <c r="W656" s="52">
        <v>1.26E-4</v>
      </c>
      <c r="X656" s="52">
        <v>0</v>
      </c>
      <c r="Y656" s="52">
        <v>0.74367899999999998</v>
      </c>
      <c r="Z656" s="52">
        <v>0</v>
      </c>
      <c r="AA656" s="52"/>
      <c r="AB656" s="79">
        <v>656</v>
      </c>
      <c r="AC6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6" s="85"/>
      <c r="AE656" s="51"/>
      <c r="AF656" s="51"/>
      <c r="AG656" s="51"/>
      <c r="AH656" s="51"/>
      <c r="AI656" s="51"/>
      <c r="AJ656" s="51"/>
      <c r="AK656" s="104" t="s">
        <v>3341</v>
      </c>
      <c r="AL656" s="104" t="s">
        <v>3341</v>
      </c>
      <c r="AM656" s="104" t="s">
        <v>3341</v>
      </c>
      <c r="AN656" s="104" t="s">
        <v>3341</v>
      </c>
      <c r="AO656" s="2"/>
      <c r="AP656" s="3"/>
      <c r="AQ656" s="3"/>
      <c r="AR656" s="3"/>
      <c r="AS656" s="3"/>
    </row>
    <row r="657" spans="1:45" ht="29" customHeight="1" x14ac:dyDescent="0.35">
      <c r="A657" s="14" t="s">
        <v>2282</v>
      </c>
      <c r="C657" s="15" t="s">
        <v>3360</v>
      </c>
      <c r="D657" s="15"/>
      <c r="E657" s="80">
        <v>1.7608866952286881</v>
      </c>
      <c r="F657" s="78"/>
      <c r="G657" s="15"/>
      <c r="H657" s="15"/>
      <c r="I657" s="16"/>
      <c r="J657" s="66"/>
      <c r="K657" s="66"/>
      <c r="L657" s="16"/>
      <c r="M657" s="81"/>
      <c r="N657" s="82">
        <v>3320.00830078125</v>
      </c>
      <c r="O657" s="82">
        <v>6452.087890625</v>
      </c>
      <c r="P657" s="77"/>
      <c r="Q657" s="83"/>
      <c r="R657" s="83"/>
      <c r="S657" s="51">
        <v>2</v>
      </c>
      <c r="T657" s="84"/>
      <c r="U657" s="84"/>
      <c r="V657" s="52">
        <v>758.16048999999998</v>
      </c>
      <c r="W657" s="52">
        <v>1.1900000000000001E-4</v>
      </c>
      <c r="X657" s="52">
        <v>0</v>
      </c>
      <c r="Y657" s="52">
        <v>0.68656300000000003</v>
      </c>
      <c r="Z657" s="52">
        <v>0</v>
      </c>
      <c r="AA657" s="52"/>
      <c r="AB657" s="79">
        <v>657</v>
      </c>
      <c r="AC6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7" s="85"/>
      <c r="AE657" s="51"/>
      <c r="AF657" s="51"/>
      <c r="AG657" s="51"/>
      <c r="AH657" s="51"/>
      <c r="AI657" s="51"/>
      <c r="AJ657" s="51"/>
      <c r="AK657" s="51"/>
      <c r="AL657" s="51"/>
      <c r="AM657" s="51"/>
      <c r="AN657" s="51"/>
      <c r="AO657" s="2"/>
      <c r="AP657" s="3"/>
      <c r="AQ657" s="3"/>
      <c r="AR657" s="3"/>
      <c r="AS657" s="3"/>
    </row>
    <row r="658" spans="1:45" ht="29" customHeight="1" x14ac:dyDescent="0.35">
      <c r="A658" s="14" t="s">
        <v>631</v>
      </c>
      <c r="C658" s="15" t="s">
        <v>3360</v>
      </c>
      <c r="D658" s="15"/>
      <c r="E658" s="80">
        <v>1.838672519120462</v>
      </c>
      <c r="F658" s="78"/>
      <c r="G658" s="15"/>
      <c r="H658" s="15"/>
      <c r="I658" s="16"/>
      <c r="J658" s="66"/>
      <c r="K658" s="66"/>
      <c r="L658" s="16"/>
      <c r="M658" s="81"/>
      <c r="N658" s="82">
        <v>2593.485595703125</v>
      </c>
      <c r="O658" s="82">
        <v>5259.37841796875</v>
      </c>
      <c r="P658" s="77"/>
      <c r="Q658" s="83"/>
      <c r="R658" s="83"/>
      <c r="S658" s="51">
        <v>2</v>
      </c>
      <c r="T658" s="84"/>
      <c r="U658" s="84"/>
      <c r="V658" s="52">
        <v>783.75724300000002</v>
      </c>
      <c r="W658" s="52">
        <v>1.11E-4</v>
      </c>
      <c r="X658" s="52">
        <v>0</v>
      </c>
      <c r="Y658" s="52">
        <v>0.80817000000000005</v>
      </c>
      <c r="Z658" s="52">
        <v>0</v>
      </c>
      <c r="AA658" s="52"/>
      <c r="AB658" s="79">
        <v>658</v>
      </c>
      <c r="AC6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8" s="85"/>
      <c r="AE658" s="51"/>
      <c r="AF658" s="51"/>
      <c r="AG658" s="51"/>
      <c r="AH658" s="51"/>
      <c r="AI658" s="51"/>
      <c r="AJ658" s="51"/>
      <c r="AK658" s="51"/>
      <c r="AL658" s="51"/>
      <c r="AM658" s="51"/>
      <c r="AN658" s="51"/>
      <c r="AO658" s="2"/>
      <c r="AP658" s="3"/>
      <c r="AQ658" s="3"/>
      <c r="AR658" s="3"/>
      <c r="AS658" s="3"/>
    </row>
    <row r="659" spans="1:45" ht="29" customHeight="1" x14ac:dyDescent="0.35">
      <c r="A659" s="14" t="s">
        <v>1741</v>
      </c>
      <c r="C659" s="15" t="s">
        <v>3360</v>
      </c>
      <c r="D659" s="15"/>
      <c r="E659" s="80">
        <v>1.8702168208894625</v>
      </c>
      <c r="F659" s="78"/>
      <c r="G659" s="15"/>
      <c r="H659" s="15"/>
      <c r="I659" s="16"/>
      <c r="J659" s="66"/>
      <c r="K659" s="66"/>
      <c r="L659" s="16"/>
      <c r="M659" s="81"/>
      <c r="N659" s="82">
        <v>4450.23583984375</v>
      </c>
      <c r="O659" s="82">
        <v>8495.4619140625</v>
      </c>
      <c r="P659" s="77"/>
      <c r="Q659" s="83"/>
      <c r="R659" s="83"/>
      <c r="S659" s="51">
        <v>2</v>
      </c>
      <c r="T659" s="84"/>
      <c r="U659" s="84"/>
      <c r="V659" s="52">
        <v>786</v>
      </c>
      <c r="W659" s="52">
        <v>8.7999999999999998E-5</v>
      </c>
      <c r="X659" s="52">
        <v>0</v>
      </c>
      <c r="Y659" s="52">
        <v>0.85748500000000005</v>
      </c>
      <c r="Z659" s="52">
        <v>0</v>
      </c>
      <c r="AA659" s="52"/>
      <c r="AB659" s="79">
        <v>659</v>
      </c>
      <c r="AC6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59" s="85"/>
      <c r="AE659" s="51"/>
      <c r="AF659" s="51"/>
      <c r="AG659" s="51"/>
      <c r="AH659" s="51"/>
      <c r="AI659" s="51"/>
      <c r="AJ659" s="51"/>
      <c r="AK659" s="104" t="s">
        <v>3341</v>
      </c>
      <c r="AL659" s="104" t="s">
        <v>3341</v>
      </c>
      <c r="AM659" s="104" t="s">
        <v>3341</v>
      </c>
      <c r="AN659" s="104" t="s">
        <v>3341</v>
      </c>
      <c r="AO659" s="2"/>
      <c r="AP659" s="3"/>
      <c r="AQ659" s="3"/>
      <c r="AR659" s="3"/>
      <c r="AS659" s="3"/>
    </row>
    <row r="660" spans="1:45" ht="29" customHeight="1" x14ac:dyDescent="0.35">
      <c r="A660" s="14" t="s">
        <v>1538</v>
      </c>
      <c r="C660" s="15" t="s">
        <v>3360</v>
      </c>
      <c r="D660" s="15"/>
      <c r="E660" s="80">
        <v>1.8833692883531996</v>
      </c>
      <c r="F660" s="78"/>
      <c r="G660" s="15"/>
      <c r="H660" s="15"/>
      <c r="I660" s="16"/>
      <c r="J660" s="66"/>
      <c r="K660" s="66"/>
      <c r="L660" s="16"/>
      <c r="M660" s="81"/>
      <c r="N660" s="82">
        <v>7068.16064453125</v>
      </c>
      <c r="O660" s="82">
        <v>8595.3916015625</v>
      </c>
      <c r="P660" s="77"/>
      <c r="Q660" s="83"/>
      <c r="R660" s="83"/>
      <c r="S660" s="51">
        <v>2</v>
      </c>
      <c r="T660" s="84"/>
      <c r="U660" s="84"/>
      <c r="V660" s="52">
        <v>786.5</v>
      </c>
      <c r="W660" s="52">
        <v>8.2999999999999998E-5</v>
      </c>
      <c r="X660" s="52">
        <v>0</v>
      </c>
      <c r="Y660" s="52">
        <v>0.87804700000000002</v>
      </c>
      <c r="Z660" s="52">
        <v>0</v>
      </c>
      <c r="AA660" s="52"/>
      <c r="AB660" s="79">
        <v>660</v>
      </c>
      <c r="AC6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0" s="85"/>
      <c r="AE660" s="51"/>
      <c r="AF660" s="51"/>
      <c r="AG660" s="51"/>
      <c r="AH660" s="51"/>
      <c r="AI660" s="51"/>
      <c r="AJ660" s="51"/>
      <c r="AK660" s="104" t="s">
        <v>3341</v>
      </c>
      <c r="AL660" s="104" t="s">
        <v>3341</v>
      </c>
      <c r="AM660" s="104" t="s">
        <v>3341</v>
      </c>
      <c r="AN660" s="104" t="s">
        <v>3341</v>
      </c>
      <c r="AO660" s="2"/>
      <c r="AP660" s="3"/>
      <c r="AQ660" s="3"/>
      <c r="AR660" s="3"/>
      <c r="AS660" s="3"/>
    </row>
    <row r="661" spans="1:45" ht="29" customHeight="1" x14ac:dyDescent="0.35">
      <c r="A661" s="14" t="s">
        <v>255</v>
      </c>
      <c r="C661" s="15" t="s">
        <v>3360</v>
      </c>
      <c r="D661" s="15"/>
      <c r="E661" s="80">
        <v>1.8576457945756399</v>
      </c>
      <c r="F661" s="78"/>
      <c r="G661" s="15"/>
      <c r="H661" s="15"/>
      <c r="I661" s="16"/>
      <c r="J661" s="66"/>
      <c r="K661" s="66"/>
      <c r="L661" s="16"/>
      <c r="M661" s="81"/>
      <c r="N661" s="82">
        <v>1835.496337890625</v>
      </c>
      <c r="O661" s="82">
        <v>3358.027587890625</v>
      </c>
      <c r="P661" s="77"/>
      <c r="Q661" s="83"/>
      <c r="R661" s="83"/>
      <c r="S661" s="51">
        <v>2</v>
      </c>
      <c r="T661" s="84"/>
      <c r="U661" s="84"/>
      <c r="V661" s="52">
        <v>787.5</v>
      </c>
      <c r="W661" s="52">
        <v>8.2000000000000001E-5</v>
      </c>
      <c r="X661" s="52">
        <v>0</v>
      </c>
      <c r="Y661" s="52">
        <v>0.83783200000000002</v>
      </c>
      <c r="Z661" s="52">
        <v>0</v>
      </c>
      <c r="AA661" s="52"/>
      <c r="AB661" s="79">
        <v>661</v>
      </c>
      <c r="AC6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1" s="85"/>
      <c r="AE661" s="51"/>
      <c r="AF661" s="51"/>
      <c r="AG661" s="51"/>
      <c r="AH661" s="51"/>
      <c r="AI661" s="51"/>
      <c r="AJ661" s="51"/>
      <c r="AK661" s="104" t="s">
        <v>3341</v>
      </c>
      <c r="AL661" s="104" t="s">
        <v>3341</v>
      </c>
      <c r="AM661" s="104" t="s">
        <v>3341</v>
      </c>
      <c r="AN661" s="104" t="s">
        <v>3341</v>
      </c>
      <c r="AO661" s="2"/>
      <c r="AP661" s="3"/>
      <c r="AQ661" s="3"/>
      <c r="AR661" s="3"/>
      <c r="AS661" s="3"/>
    </row>
    <row r="662" spans="1:45" ht="29" customHeight="1" x14ac:dyDescent="0.35">
      <c r="A662" s="14" t="s">
        <v>258</v>
      </c>
      <c r="C662" s="15" t="s">
        <v>3360</v>
      </c>
      <c r="D662" s="15"/>
      <c r="E662" s="80">
        <v>1.8393665385348261</v>
      </c>
      <c r="F662" s="78"/>
      <c r="G662" s="15"/>
      <c r="H662" s="15"/>
      <c r="I662" s="16"/>
      <c r="J662" s="66"/>
      <c r="K662" s="66"/>
      <c r="L662" s="16"/>
      <c r="M662" s="81"/>
      <c r="N662" s="82">
        <v>884.04718017578125</v>
      </c>
      <c r="O662" s="82">
        <v>5757.01904296875</v>
      </c>
      <c r="P662" s="77"/>
      <c r="Q662" s="83"/>
      <c r="R662" s="83"/>
      <c r="S662" s="51">
        <v>2</v>
      </c>
      <c r="T662" s="84"/>
      <c r="U662" s="84"/>
      <c r="V662" s="52">
        <v>787.5</v>
      </c>
      <c r="W662" s="52">
        <v>1.26E-4</v>
      </c>
      <c r="X662" s="52">
        <v>0</v>
      </c>
      <c r="Y662" s="52">
        <v>0.80925499999999995</v>
      </c>
      <c r="Z662" s="52">
        <v>0</v>
      </c>
      <c r="AA662" s="52"/>
      <c r="AB662" s="79">
        <v>662</v>
      </c>
      <c r="AC6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2" s="85"/>
      <c r="AE662" s="51"/>
      <c r="AF662" s="51"/>
      <c r="AG662" s="51"/>
      <c r="AH662" s="51"/>
      <c r="AI662" s="51"/>
      <c r="AJ662" s="51"/>
      <c r="AK662" s="104" t="s">
        <v>3341</v>
      </c>
      <c r="AL662" s="104" t="s">
        <v>3341</v>
      </c>
      <c r="AM662" s="104" t="s">
        <v>3341</v>
      </c>
      <c r="AN662" s="104" t="s">
        <v>3341</v>
      </c>
      <c r="AO662" s="2"/>
      <c r="AP662" s="3"/>
      <c r="AQ662" s="3"/>
      <c r="AR662" s="3"/>
      <c r="AS662" s="3"/>
    </row>
    <row r="663" spans="1:45" ht="29" customHeight="1" x14ac:dyDescent="0.35">
      <c r="A663" s="14" t="s">
        <v>2518</v>
      </c>
      <c r="C663" s="15" t="s">
        <v>3360</v>
      </c>
      <c r="D663" s="15"/>
      <c r="E663" s="80">
        <v>1.813178659416411</v>
      </c>
      <c r="F663" s="78"/>
      <c r="G663" s="15"/>
      <c r="H663" s="15"/>
      <c r="I663" s="16"/>
      <c r="J663" s="66"/>
      <c r="K663" s="66"/>
      <c r="L663" s="16"/>
      <c r="M663" s="81"/>
      <c r="N663" s="82">
        <v>4505.2763671875</v>
      </c>
      <c r="O663" s="82">
        <v>8821.6494140625</v>
      </c>
      <c r="P663" s="77"/>
      <c r="Q663" s="83"/>
      <c r="R663" s="83"/>
      <c r="S663" s="51">
        <v>2</v>
      </c>
      <c r="T663" s="84"/>
      <c r="U663" s="84"/>
      <c r="V663" s="52">
        <v>852.77345800000001</v>
      </c>
      <c r="W663" s="52">
        <v>1.02E-4</v>
      </c>
      <c r="X663" s="52">
        <v>0</v>
      </c>
      <c r="Y663" s="52">
        <v>0.76831400000000005</v>
      </c>
      <c r="Z663" s="52">
        <v>0</v>
      </c>
      <c r="AA663" s="52"/>
      <c r="AB663" s="79">
        <v>663</v>
      </c>
      <c r="AC6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3" s="85"/>
      <c r="AE663" s="51"/>
      <c r="AF663" s="51"/>
      <c r="AG663" s="51"/>
      <c r="AH663" s="51"/>
      <c r="AI663" s="51"/>
      <c r="AJ663" s="51"/>
      <c r="AK663" s="51"/>
      <c r="AL663" s="51"/>
      <c r="AM663" s="51"/>
      <c r="AN663" s="51"/>
      <c r="AO663" s="2"/>
      <c r="AP663" s="3"/>
      <c r="AQ663" s="3"/>
      <c r="AR663" s="3"/>
      <c r="AS663" s="3"/>
    </row>
    <row r="664" spans="1:45" ht="29" customHeight="1" x14ac:dyDescent="0.35">
      <c r="A664" s="14" t="s">
        <v>231</v>
      </c>
      <c r="C664" s="15" t="s">
        <v>3360</v>
      </c>
      <c r="D664" s="15"/>
      <c r="E664" s="80">
        <v>1.7682893557654951</v>
      </c>
      <c r="F664" s="78"/>
      <c r="G664" s="15"/>
      <c r="H664" s="15"/>
      <c r="I664" s="16"/>
      <c r="J664" s="66"/>
      <c r="K664" s="66"/>
      <c r="L664" s="16"/>
      <c r="M664" s="81"/>
      <c r="N664" s="82">
        <v>725.91839599609375</v>
      </c>
      <c r="O664" s="82">
        <v>8006.01123046875</v>
      </c>
      <c r="P664" s="77"/>
      <c r="Q664" s="83"/>
      <c r="R664" s="83"/>
      <c r="S664" s="51">
        <v>2</v>
      </c>
      <c r="T664" s="84"/>
      <c r="U664" s="84"/>
      <c r="V664" s="52">
        <v>914.17104200000006</v>
      </c>
      <c r="W664" s="52">
        <v>1.07E-4</v>
      </c>
      <c r="X664" s="52">
        <v>0</v>
      </c>
      <c r="Y664" s="52">
        <v>0.69813599999999998</v>
      </c>
      <c r="Z664" s="52">
        <v>0</v>
      </c>
      <c r="AA664" s="52"/>
      <c r="AB664" s="79">
        <v>664</v>
      </c>
      <c r="AC6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4" s="85"/>
      <c r="AE664" s="51"/>
      <c r="AF664" s="51"/>
      <c r="AG664" s="51"/>
      <c r="AH664" s="51"/>
      <c r="AI664" s="51"/>
      <c r="AJ664" s="51"/>
      <c r="AK664" s="51"/>
      <c r="AL664" s="51"/>
      <c r="AM664" s="51"/>
      <c r="AN664" s="51"/>
      <c r="AO664" s="2"/>
      <c r="AP664" s="3"/>
      <c r="AQ664" s="3"/>
      <c r="AR664" s="3"/>
      <c r="AS664" s="3"/>
    </row>
    <row r="665" spans="1:45" ht="29" customHeight="1" x14ac:dyDescent="0.35">
      <c r="A665" s="14" t="s">
        <v>329</v>
      </c>
      <c r="C665" s="15" t="s">
        <v>3360</v>
      </c>
      <c r="D665" s="15"/>
      <c r="E665" s="80">
        <v>1.8193160937766168</v>
      </c>
      <c r="F665" s="78"/>
      <c r="G665" s="15"/>
      <c r="H665" s="15"/>
      <c r="I665" s="16"/>
      <c r="J665" s="66"/>
      <c r="K665" s="66"/>
      <c r="L665" s="16"/>
      <c r="M665" s="81"/>
      <c r="N665" s="82">
        <v>1949.434326171875</v>
      </c>
      <c r="O665" s="82">
        <v>2889.147705078125</v>
      </c>
      <c r="P665" s="77"/>
      <c r="Q665" s="83"/>
      <c r="R665" s="83"/>
      <c r="S665" s="51">
        <v>2</v>
      </c>
      <c r="T665" s="84"/>
      <c r="U665" s="84"/>
      <c r="V665" s="52">
        <v>941.93436299999996</v>
      </c>
      <c r="W665" s="52">
        <v>8.2999999999999998E-5</v>
      </c>
      <c r="X665" s="52">
        <v>0</v>
      </c>
      <c r="Y665" s="52">
        <v>0.77790899999999996</v>
      </c>
      <c r="Z665" s="52">
        <v>0</v>
      </c>
      <c r="AA665" s="52"/>
      <c r="AB665" s="79">
        <v>665</v>
      </c>
      <c r="AC6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5" s="85"/>
      <c r="AE665" s="51"/>
      <c r="AF665" s="51"/>
      <c r="AG665" s="51"/>
      <c r="AH665" s="51"/>
      <c r="AI665" s="51"/>
      <c r="AJ665" s="51"/>
      <c r="AK665" s="51"/>
      <c r="AL665" s="51"/>
      <c r="AM665" s="51"/>
      <c r="AN665" s="51"/>
      <c r="AO665" s="2"/>
      <c r="AP665" s="3"/>
      <c r="AQ665" s="3"/>
      <c r="AR665" s="3"/>
      <c r="AS665" s="3"/>
    </row>
    <row r="666" spans="1:45" ht="29" customHeight="1" x14ac:dyDescent="0.35">
      <c r="A666" s="14" t="s">
        <v>957</v>
      </c>
      <c r="C666" s="15" t="s">
        <v>3360</v>
      </c>
      <c r="D666" s="15"/>
      <c r="E666" s="80">
        <v>1.8545869919585991</v>
      </c>
      <c r="F666" s="78"/>
      <c r="G666" s="15"/>
      <c r="H666" s="15"/>
      <c r="I666" s="16"/>
      <c r="J666" s="66"/>
      <c r="K666" s="66"/>
      <c r="L666" s="16"/>
      <c r="M666" s="81"/>
      <c r="N666" s="82">
        <v>704.73492431640625</v>
      </c>
      <c r="O666" s="82">
        <v>1405.57861328125</v>
      </c>
      <c r="P666" s="77"/>
      <c r="Q666" s="83"/>
      <c r="R666" s="83"/>
      <c r="S666" s="51">
        <v>2</v>
      </c>
      <c r="T666" s="84"/>
      <c r="U666" s="84"/>
      <c r="V666" s="52">
        <v>979.63857900000005</v>
      </c>
      <c r="W666" s="52">
        <v>1.1E-4</v>
      </c>
      <c r="X666" s="52">
        <v>0</v>
      </c>
      <c r="Y666" s="52">
        <v>0.83304999999999996</v>
      </c>
      <c r="Z666" s="52">
        <v>0</v>
      </c>
      <c r="AA666" s="52"/>
      <c r="AB666" s="79">
        <v>666</v>
      </c>
      <c r="AC6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6" s="85"/>
      <c r="AE666" s="51"/>
      <c r="AF666" s="51"/>
      <c r="AG666" s="51"/>
      <c r="AH666" s="51"/>
      <c r="AI666" s="51"/>
      <c r="AJ666" s="51"/>
      <c r="AK666" s="51"/>
      <c r="AL666" s="51"/>
      <c r="AM666" s="51"/>
      <c r="AN666" s="51"/>
      <c r="AO666" s="2"/>
      <c r="AP666" s="3"/>
      <c r="AQ666" s="3"/>
      <c r="AR666" s="3"/>
      <c r="AS666" s="3"/>
    </row>
    <row r="667" spans="1:45" ht="29" customHeight="1" x14ac:dyDescent="0.35">
      <c r="A667" s="14" t="s">
        <v>1949</v>
      </c>
      <c r="C667" s="15" t="s">
        <v>3360</v>
      </c>
      <c r="D667" s="15"/>
      <c r="E667" s="80">
        <v>1.7990641595110117</v>
      </c>
      <c r="F667" s="78"/>
      <c r="G667" s="15"/>
      <c r="H667" s="15"/>
      <c r="I667" s="16"/>
      <c r="J667" s="66"/>
      <c r="K667" s="66"/>
      <c r="L667" s="16"/>
      <c r="M667" s="81"/>
      <c r="N667" s="82">
        <v>3293.95556640625</v>
      </c>
      <c r="O667" s="82">
        <v>6790.30908203125</v>
      </c>
      <c r="P667" s="77"/>
      <c r="Q667" s="83"/>
      <c r="R667" s="83"/>
      <c r="S667" s="51">
        <v>2</v>
      </c>
      <c r="T667" s="84"/>
      <c r="U667" s="84"/>
      <c r="V667" s="52">
        <v>1017.546707</v>
      </c>
      <c r="W667" s="52">
        <v>1.16E-4</v>
      </c>
      <c r="X667" s="52">
        <v>0</v>
      </c>
      <c r="Y667" s="52">
        <v>0.74624800000000002</v>
      </c>
      <c r="Z667" s="52">
        <v>0</v>
      </c>
      <c r="AA667" s="52"/>
      <c r="AB667" s="79">
        <v>667</v>
      </c>
      <c r="AC6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7" s="85"/>
      <c r="AE667" s="51"/>
      <c r="AF667" s="51"/>
      <c r="AG667" s="51"/>
      <c r="AH667" s="51"/>
      <c r="AI667" s="51"/>
      <c r="AJ667" s="51"/>
      <c r="AK667" s="51"/>
      <c r="AL667" s="51"/>
      <c r="AM667" s="51"/>
      <c r="AN667" s="51"/>
      <c r="AO667" s="2"/>
      <c r="AP667" s="3"/>
      <c r="AQ667" s="3"/>
      <c r="AR667" s="3"/>
      <c r="AS667" s="3"/>
    </row>
    <row r="668" spans="1:45" ht="29" customHeight="1" x14ac:dyDescent="0.35">
      <c r="A668" s="14" t="s">
        <v>2207</v>
      </c>
      <c r="C668" s="15" t="s">
        <v>3360</v>
      </c>
      <c r="D668" s="15"/>
      <c r="E668" s="80">
        <v>1.7818134594317625</v>
      </c>
      <c r="F668" s="78"/>
      <c r="G668" s="15"/>
      <c r="H668" s="15"/>
      <c r="I668" s="16"/>
      <c r="J668" s="66"/>
      <c r="K668" s="66"/>
      <c r="L668" s="16"/>
      <c r="M668" s="81"/>
      <c r="N668" s="82">
        <v>340.59124755859375</v>
      </c>
      <c r="O668" s="82">
        <v>6139.90576171875</v>
      </c>
      <c r="P668" s="77"/>
      <c r="Q668" s="83"/>
      <c r="R668" s="83"/>
      <c r="S668" s="51">
        <v>2</v>
      </c>
      <c r="T668" s="84"/>
      <c r="U668" s="84"/>
      <c r="V668" s="52">
        <v>1057.547476</v>
      </c>
      <c r="W668" s="52">
        <v>1.12E-4</v>
      </c>
      <c r="X668" s="52">
        <v>0</v>
      </c>
      <c r="Y668" s="52">
        <v>0.719279</v>
      </c>
      <c r="Z668" s="52">
        <v>0</v>
      </c>
      <c r="AA668" s="52"/>
      <c r="AB668" s="79">
        <v>668</v>
      </c>
      <c r="AC6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8" s="85"/>
      <c r="AE668" s="51"/>
      <c r="AF668" s="51"/>
      <c r="AG668" s="51"/>
      <c r="AH668" s="51"/>
      <c r="AI668" s="51"/>
      <c r="AJ668" s="51"/>
      <c r="AK668" s="104" t="s">
        <v>3341</v>
      </c>
      <c r="AL668" s="104" t="s">
        <v>3341</v>
      </c>
      <c r="AM668" s="104" t="s">
        <v>3341</v>
      </c>
      <c r="AN668" s="104" t="s">
        <v>3341</v>
      </c>
      <c r="AO668" s="2"/>
      <c r="AP668" s="3"/>
      <c r="AQ668" s="3"/>
      <c r="AR668" s="3"/>
      <c r="AS668" s="3"/>
    </row>
    <row r="669" spans="1:45" ht="29" customHeight="1" x14ac:dyDescent="0.35">
      <c r="A669" s="14" t="s">
        <v>2451</v>
      </c>
      <c r="C669" s="15" t="s">
        <v>3360</v>
      </c>
      <c r="D669" s="15"/>
      <c r="E669" s="80">
        <v>1.7818134594317625</v>
      </c>
      <c r="F669" s="78"/>
      <c r="G669" s="15"/>
      <c r="H669" s="15"/>
      <c r="I669" s="16"/>
      <c r="J669" s="66"/>
      <c r="K669" s="66"/>
      <c r="L669" s="16"/>
      <c r="M669" s="81"/>
      <c r="N669" s="82">
        <v>340.818603515625</v>
      </c>
      <c r="O669" s="82">
        <v>6055.82958984375</v>
      </c>
      <c r="P669" s="77"/>
      <c r="Q669" s="83"/>
      <c r="R669" s="83"/>
      <c r="S669" s="51">
        <v>2</v>
      </c>
      <c r="T669" s="84"/>
      <c r="U669" s="84"/>
      <c r="V669" s="52">
        <v>1057.547476</v>
      </c>
      <c r="W669" s="52">
        <v>1.12E-4</v>
      </c>
      <c r="X669" s="52">
        <v>0</v>
      </c>
      <c r="Y669" s="52">
        <v>0.719279</v>
      </c>
      <c r="Z669" s="52">
        <v>0</v>
      </c>
      <c r="AA669" s="52"/>
      <c r="AB669" s="79">
        <v>669</v>
      </c>
      <c r="AC6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69" s="85"/>
      <c r="AE669" s="51"/>
      <c r="AF669" s="51"/>
      <c r="AG669" s="51"/>
      <c r="AH669" s="51"/>
      <c r="AI669" s="51"/>
      <c r="AJ669" s="51"/>
      <c r="AK669" s="104" t="s">
        <v>3341</v>
      </c>
      <c r="AL669" s="104" t="s">
        <v>3341</v>
      </c>
      <c r="AM669" s="104" t="s">
        <v>3341</v>
      </c>
      <c r="AN669" s="104" t="s">
        <v>3341</v>
      </c>
      <c r="AO669" s="2"/>
      <c r="AP669" s="3"/>
      <c r="AQ669" s="3"/>
      <c r="AR669" s="3"/>
      <c r="AS669" s="3"/>
    </row>
    <row r="670" spans="1:45" ht="29" customHeight="1" x14ac:dyDescent="0.35">
      <c r="A670" s="14" t="s">
        <v>2670</v>
      </c>
      <c r="C670" s="15" t="s">
        <v>3360</v>
      </c>
      <c r="D670" s="15"/>
      <c r="E670" s="80">
        <v>1.7818134594317625</v>
      </c>
      <c r="F670" s="78"/>
      <c r="G670" s="15"/>
      <c r="H670" s="15"/>
      <c r="I670" s="16"/>
      <c r="J670" s="66"/>
      <c r="K670" s="66"/>
      <c r="L670" s="16"/>
      <c r="M670" s="81"/>
      <c r="N670" s="82">
        <v>344.43203735351563</v>
      </c>
      <c r="O670" s="82">
        <v>6220.85791015625</v>
      </c>
      <c r="P670" s="77"/>
      <c r="Q670" s="83"/>
      <c r="R670" s="83"/>
      <c r="S670" s="51">
        <v>2</v>
      </c>
      <c r="T670" s="84"/>
      <c r="U670" s="84"/>
      <c r="V670" s="52">
        <v>1057.547476</v>
      </c>
      <c r="W670" s="52">
        <v>1.12E-4</v>
      </c>
      <c r="X670" s="52">
        <v>0</v>
      </c>
      <c r="Y670" s="52">
        <v>0.719279</v>
      </c>
      <c r="Z670" s="52">
        <v>0</v>
      </c>
      <c r="AA670" s="52"/>
      <c r="AB670" s="79">
        <v>670</v>
      </c>
      <c r="AC6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0" s="85"/>
      <c r="AE670" s="51"/>
      <c r="AF670" s="51"/>
      <c r="AG670" s="51"/>
      <c r="AH670" s="51"/>
      <c r="AI670" s="51"/>
      <c r="AJ670" s="51"/>
      <c r="AK670" s="104" t="s">
        <v>3341</v>
      </c>
      <c r="AL670" s="104" t="s">
        <v>3341</v>
      </c>
      <c r="AM670" s="104" t="s">
        <v>3341</v>
      </c>
      <c r="AN670" s="104" t="s">
        <v>3341</v>
      </c>
      <c r="AO670" s="2"/>
      <c r="AP670" s="3"/>
      <c r="AQ670" s="3"/>
      <c r="AR670" s="3"/>
      <c r="AS670" s="3"/>
    </row>
    <row r="671" spans="1:45" ht="29" customHeight="1" x14ac:dyDescent="0.35">
      <c r="A671" s="14" t="s">
        <v>327</v>
      </c>
      <c r="C671" s="15" t="s">
        <v>3360</v>
      </c>
      <c r="D671" s="15"/>
      <c r="E671" s="80">
        <v>1.8201988097137805</v>
      </c>
      <c r="F671" s="78"/>
      <c r="G671" s="15"/>
      <c r="H671" s="15"/>
      <c r="I671" s="16"/>
      <c r="J671" s="66"/>
      <c r="K671" s="66"/>
      <c r="L671" s="16"/>
      <c r="M671" s="81"/>
      <c r="N671" s="82">
        <v>2062.853271484375</v>
      </c>
      <c r="O671" s="82">
        <v>6371.43994140625</v>
      </c>
      <c r="P671" s="77"/>
      <c r="Q671" s="83"/>
      <c r="R671" s="83"/>
      <c r="S671" s="51">
        <v>2</v>
      </c>
      <c r="T671" s="84"/>
      <c r="U671" s="84"/>
      <c r="V671" s="52">
        <v>1116.4898129999999</v>
      </c>
      <c r="W671" s="52">
        <v>9.7E-5</v>
      </c>
      <c r="X671" s="52">
        <v>0</v>
      </c>
      <c r="Y671" s="52">
        <v>0.77928900000000001</v>
      </c>
      <c r="Z671" s="52">
        <v>0</v>
      </c>
      <c r="AA671" s="52"/>
      <c r="AB671" s="79">
        <v>671</v>
      </c>
      <c r="AC6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1" s="85"/>
      <c r="AE671" s="51"/>
      <c r="AF671" s="51"/>
      <c r="AG671" s="51"/>
      <c r="AH671" s="51"/>
      <c r="AI671" s="51"/>
      <c r="AJ671" s="51"/>
      <c r="AK671" s="51"/>
      <c r="AL671" s="51"/>
      <c r="AM671" s="51"/>
      <c r="AN671" s="51"/>
      <c r="AO671" s="2"/>
      <c r="AP671" s="3"/>
      <c r="AQ671" s="3"/>
      <c r="AR671" s="3"/>
      <c r="AS671" s="3"/>
    </row>
    <row r="672" spans="1:45" ht="29" customHeight="1" x14ac:dyDescent="0.35">
      <c r="A672" s="14" t="s">
        <v>764</v>
      </c>
      <c r="C672" s="15" t="s">
        <v>3360</v>
      </c>
      <c r="D672" s="15"/>
      <c r="E672" s="80">
        <v>1.7812825505710048</v>
      </c>
      <c r="F672" s="78"/>
      <c r="G672" s="15"/>
      <c r="H672" s="15"/>
      <c r="I672" s="16"/>
      <c r="J672" s="66"/>
      <c r="K672" s="66"/>
      <c r="L672" s="16"/>
      <c r="M672" s="81"/>
      <c r="N672" s="82">
        <v>444.723876953125</v>
      </c>
      <c r="O672" s="82">
        <v>8806.755859375</v>
      </c>
      <c r="P672" s="77"/>
      <c r="Q672" s="83"/>
      <c r="R672" s="83"/>
      <c r="S672" s="51">
        <v>2</v>
      </c>
      <c r="T672" s="84"/>
      <c r="U672" s="84"/>
      <c r="V672" s="52">
        <v>1173.6106199999999</v>
      </c>
      <c r="W672" s="52">
        <v>1.1400000000000001E-4</v>
      </c>
      <c r="X672" s="52">
        <v>0</v>
      </c>
      <c r="Y672" s="52">
        <v>0.718449</v>
      </c>
      <c r="Z672" s="52">
        <v>0</v>
      </c>
      <c r="AA672" s="52"/>
      <c r="AB672" s="79">
        <v>672</v>
      </c>
      <c r="AC6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2" s="85"/>
      <c r="AE672" s="51"/>
      <c r="AF672" s="51"/>
      <c r="AG672" s="51"/>
      <c r="AH672" s="51"/>
      <c r="AI672" s="51"/>
      <c r="AJ672" s="51"/>
      <c r="AK672" s="104" t="s">
        <v>3341</v>
      </c>
      <c r="AL672" s="104" t="s">
        <v>3341</v>
      </c>
      <c r="AM672" s="104" t="s">
        <v>3341</v>
      </c>
      <c r="AN672" s="104" t="s">
        <v>3341</v>
      </c>
      <c r="AO672" s="2"/>
      <c r="AP672" s="3"/>
      <c r="AQ672" s="3"/>
      <c r="AR672" s="3"/>
      <c r="AS672" s="3"/>
    </row>
    <row r="673" spans="1:45" ht="29" customHeight="1" x14ac:dyDescent="0.35">
      <c r="A673" s="14" t="s">
        <v>282</v>
      </c>
      <c r="C673" s="15" t="s">
        <v>3360</v>
      </c>
      <c r="D673" s="15"/>
      <c r="E673" s="80">
        <v>1.8648680740296353</v>
      </c>
      <c r="F673" s="78"/>
      <c r="G673" s="15"/>
      <c r="H673" s="15"/>
      <c r="I673" s="16"/>
      <c r="J673" s="66"/>
      <c r="K673" s="66"/>
      <c r="L673" s="16"/>
      <c r="M673" s="81"/>
      <c r="N673" s="82">
        <v>2129.329345703125</v>
      </c>
      <c r="O673" s="82">
        <v>4090.416015625</v>
      </c>
      <c r="P673" s="77"/>
      <c r="Q673" s="83"/>
      <c r="R673" s="83"/>
      <c r="S673" s="51">
        <v>2</v>
      </c>
      <c r="T673" s="84"/>
      <c r="U673" s="84"/>
      <c r="V673" s="52">
        <v>1206.1714890000001</v>
      </c>
      <c r="W673" s="52">
        <v>8.8999999999999995E-5</v>
      </c>
      <c r="X673" s="52">
        <v>0</v>
      </c>
      <c r="Y673" s="52">
        <v>0.84912299999999996</v>
      </c>
      <c r="Z673" s="52">
        <v>0</v>
      </c>
      <c r="AA673" s="52"/>
      <c r="AB673" s="79">
        <v>673</v>
      </c>
      <c r="AC6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3" s="85"/>
      <c r="AE673" s="51"/>
      <c r="AF673" s="51"/>
      <c r="AG673" s="51"/>
      <c r="AH673" s="51"/>
      <c r="AI673" s="51"/>
      <c r="AJ673" s="51"/>
      <c r="AK673" s="51"/>
      <c r="AL673" s="51"/>
      <c r="AM673" s="51"/>
      <c r="AN673" s="51"/>
      <c r="AO673" s="2"/>
      <c r="AP673" s="3"/>
      <c r="AQ673" s="3"/>
      <c r="AR673" s="3"/>
      <c r="AS673" s="3"/>
    </row>
    <row r="674" spans="1:45" ht="29" customHeight="1" x14ac:dyDescent="0.35">
      <c r="A674" s="14" t="s">
        <v>1018</v>
      </c>
      <c r="C674" s="15" t="s">
        <v>3360</v>
      </c>
      <c r="D674" s="15"/>
      <c r="E674" s="80">
        <v>1.8086237172508011</v>
      </c>
      <c r="F674" s="78"/>
      <c r="G674" s="15"/>
      <c r="H674" s="15"/>
      <c r="I674" s="16"/>
      <c r="J674" s="66"/>
      <c r="K674" s="66"/>
      <c r="L674" s="16"/>
      <c r="M674" s="81"/>
      <c r="N674" s="82">
        <v>3199.39697265625</v>
      </c>
      <c r="O674" s="82">
        <v>7662.23193359375</v>
      </c>
      <c r="P674" s="77"/>
      <c r="Q674" s="83"/>
      <c r="R674" s="83"/>
      <c r="S674" s="51">
        <v>2</v>
      </c>
      <c r="T674" s="84"/>
      <c r="U674" s="84"/>
      <c r="V674" s="52">
        <v>1226.8590810000001</v>
      </c>
      <c r="W674" s="52">
        <v>1.03E-4</v>
      </c>
      <c r="X674" s="52">
        <v>0</v>
      </c>
      <c r="Y674" s="52">
        <v>0.76119300000000001</v>
      </c>
      <c r="Z674" s="52">
        <v>0</v>
      </c>
      <c r="AA674" s="52"/>
      <c r="AB674" s="79">
        <v>674</v>
      </c>
      <c r="AC6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4" s="85"/>
      <c r="AE674" s="51"/>
      <c r="AF674" s="51"/>
      <c r="AG674" s="51"/>
      <c r="AH674" s="51"/>
      <c r="AI674" s="51"/>
      <c r="AJ674" s="51"/>
      <c r="AK674" s="51"/>
      <c r="AL674" s="51"/>
      <c r="AM674" s="51"/>
      <c r="AN674" s="51"/>
      <c r="AO674" s="2"/>
      <c r="AP674" s="3"/>
      <c r="AQ674" s="3"/>
      <c r="AR674" s="3"/>
      <c r="AS674" s="3"/>
    </row>
    <row r="675" spans="1:45" ht="29" customHeight="1" x14ac:dyDescent="0.35">
      <c r="A675" s="14" t="s">
        <v>771</v>
      </c>
      <c r="C675" s="15" t="s">
        <v>3360</v>
      </c>
      <c r="D675" s="15"/>
      <c r="E675" s="80">
        <v>1.8783301317206091</v>
      </c>
      <c r="F675" s="78"/>
      <c r="G675" s="15"/>
      <c r="H675" s="15"/>
      <c r="I675" s="16"/>
      <c r="J675" s="66"/>
      <c r="K675" s="66"/>
      <c r="L675" s="16"/>
      <c r="M675" s="81"/>
      <c r="N675" s="82">
        <v>1064.50830078125</v>
      </c>
      <c r="O675" s="82">
        <v>803.07672119140625</v>
      </c>
      <c r="P675" s="77"/>
      <c r="Q675" s="83"/>
      <c r="R675" s="83"/>
      <c r="S675" s="51">
        <v>2</v>
      </c>
      <c r="T675" s="84"/>
      <c r="U675" s="84"/>
      <c r="V675" s="52">
        <v>1330.7363969999999</v>
      </c>
      <c r="W675" s="52">
        <v>8.5000000000000006E-5</v>
      </c>
      <c r="X675" s="52">
        <v>0</v>
      </c>
      <c r="Y675" s="52">
        <v>0.87016899999999997</v>
      </c>
      <c r="Z675" s="52">
        <v>0</v>
      </c>
      <c r="AA675" s="52"/>
      <c r="AB675" s="79">
        <v>675</v>
      </c>
      <c r="AC6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5" s="85"/>
      <c r="AE675" s="51"/>
      <c r="AF675" s="51"/>
      <c r="AG675" s="51"/>
      <c r="AH675" s="51"/>
      <c r="AI675" s="51"/>
      <c r="AJ675" s="51"/>
      <c r="AK675" s="51"/>
      <c r="AL675" s="51"/>
      <c r="AM675" s="51"/>
      <c r="AN675" s="51"/>
      <c r="AO675" s="2"/>
      <c r="AP675" s="3"/>
      <c r="AQ675" s="3"/>
      <c r="AR675" s="3"/>
      <c r="AS675" s="3"/>
    </row>
    <row r="676" spans="1:45" ht="29" customHeight="1" x14ac:dyDescent="0.35">
      <c r="A676" s="14" t="s">
        <v>2039</v>
      </c>
      <c r="C676" s="15" t="s">
        <v>3360</v>
      </c>
      <c r="D676" s="15"/>
      <c r="E676" s="80">
        <v>1.8506480320013143</v>
      </c>
      <c r="F676" s="78"/>
      <c r="G676" s="15"/>
      <c r="H676" s="15"/>
      <c r="I676" s="16"/>
      <c r="J676" s="66"/>
      <c r="K676" s="66"/>
      <c r="L676" s="16"/>
      <c r="M676" s="81"/>
      <c r="N676" s="82">
        <v>7163.9873046875</v>
      </c>
      <c r="O676" s="82">
        <v>8792.1748046875</v>
      </c>
      <c r="P676" s="77"/>
      <c r="Q676" s="83"/>
      <c r="R676" s="83"/>
      <c r="S676" s="51">
        <v>2</v>
      </c>
      <c r="T676" s="84"/>
      <c r="U676" s="84"/>
      <c r="V676" s="52">
        <v>1492.2091499999999</v>
      </c>
      <c r="W676" s="52">
        <v>9.5000000000000005E-5</v>
      </c>
      <c r="X676" s="52">
        <v>0</v>
      </c>
      <c r="Y676" s="52">
        <v>0.82689199999999996</v>
      </c>
      <c r="Z676" s="52">
        <v>0</v>
      </c>
      <c r="AA676" s="52"/>
      <c r="AB676" s="79">
        <v>676</v>
      </c>
      <c r="AC6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6" s="85"/>
      <c r="AE676" s="51"/>
      <c r="AF676" s="51"/>
      <c r="AG676" s="51"/>
      <c r="AH676" s="51"/>
      <c r="AI676" s="51"/>
      <c r="AJ676" s="51"/>
      <c r="AK676" s="51"/>
      <c r="AL676" s="51"/>
      <c r="AM676" s="51"/>
      <c r="AN676" s="51"/>
      <c r="AO676" s="2"/>
      <c r="AP676" s="3"/>
      <c r="AQ676" s="3"/>
      <c r="AR676" s="3"/>
      <c r="AS676" s="3"/>
    </row>
    <row r="677" spans="1:45" ht="29" customHeight="1" x14ac:dyDescent="0.35">
      <c r="A677" s="14" t="s">
        <v>601</v>
      </c>
      <c r="C677" s="15" t="s">
        <v>3360</v>
      </c>
      <c r="D677" s="15"/>
      <c r="E677" s="80">
        <v>2.0402215138948643</v>
      </c>
      <c r="F677" s="78"/>
      <c r="G677" s="15"/>
      <c r="H677" s="15"/>
      <c r="I677" s="16"/>
      <c r="J677" s="66"/>
      <c r="K677" s="66"/>
      <c r="L677" s="16"/>
      <c r="M677" s="81"/>
      <c r="N677" s="82">
        <v>2190.768310546875</v>
      </c>
      <c r="O677" s="82">
        <v>339.02734375</v>
      </c>
      <c r="P677" s="77"/>
      <c r="Q677" s="83"/>
      <c r="R677" s="83"/>
      <c r="S677" s="51">
        <v>2</v>
      </c>
      <c r="T677" s="84"/>
      <c r="U677" s="84"/>
      <c r="V677" s="52">
        <v>1578</v>
      </c>
      <c r="W677" s="52">
        <v>6.7999999999999999E-5</v>
      </c>
      <c r="X677" s="52">
        <v>0</v>
      </c>
      <c r="Y677" s="52">
        <v>1.1232629999999999</v>
      </c>
      <c r="Z677" s="52">
        <v>0</v>
      </c>
      <c r="AA677" s="52"/>
      <c r="AB677" s="79">
        <v>677</v>
      </c>
      <c r="AC6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7" s="85"/>
      <c r="AE677" s="51"/>
      <c r="AF677" s="51"/>
      <c r="AG677" s="51"/>
      <c r="AH677" s="51"/>
      <c r="AI677" s="51"/>
      <c r="AJ677" s="51"/>
      <c r="AK677" s="51"/>
      <c r="AL677" s="51"/>
      <c r="AM677" s="51"/>
      <c r="AN677" s="51"/>
      <c r="AO677" s="2"/>
      <c r="AP677" s="3"/>
      <c r="AQ677" s="3"/>
      <c r="AR677" s="3"/>
      <c r="AS677" s="3"/>
    </row>
    <row r="678" spans="1:45" ht="29" customHeight="1" x14ac:dyDescent="0.35">
      <c r="A678" s="14" t="s">
        <v>892</v>
      </c>
      <c r="C678" s="15" t="s">
        <v>3360</v>
      </c>
      <c r="D678" s="15"/>
      <c r="E678" s="80">
        <v>2.0361290381224206</v>
      </c>
      <c r="F678" s="78"/>
      <c r="G678" s="15"/>
      <c r="H678" s="15"/>
      <c r="I678" s="16"/>
      <c r="J678" s="66"/>
      <c r="K678" s="66"/>
      <c r="L678" s="16"/>
      <c r="M678" s="81"/>
      <c r="N678" s="82">
        <v>1543.6868896484375</v>
      </c>
      <c r="O678" s="82">
        <v>6188.0283203125</v>
      </c>
      <c r="P678" s="77"/>
      <c r="Q678" s="83"/>
      <c r="R678" s="83"/>
      <c r="S678" s="51">
        <v>2</v>
      </c>
      <c r="T678" s="84"/>
      <c r="U678" s="84"/>
      <c r="V678" s="52">
        <v>1578</v>
      </c>
      <c r="W678" s="52">
        <v>6.9999999999999994E-5</v>
      </c>
      <c r="X678" s="52">
        <v>0</v>
      </c>
      <c r="Y678" s="52">
        <v>1.116865</v>
      </c>
      <c r="Z678" s="52">
        <v>0</v>
      </c>
      <c r="AA678" s="52"/>
      <c r="AB678" s="79">
        <v>678</v>
      </c>
      <c r="AC6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8" s="85"/>
      <c r="AE678" s="51"/>
      <c r="AF678" s="51"/>
      <c r="AG678" s="51"/>
      <c r="AH678" s="51"/>
      <c r="AI678" s="51"/>
      <c r="AJ678" s="51"/>
      <c r="AK678" s="104" t="s">
        <v>3341</v>
      </c>
      <c r="AL678" s="104" t="s">
        <v>3341</v>
      </c>
      <c r="AM678" s="104" t="s">
        <v>3341</v>
      </c>
      <c r="AN678" s="104" t="s">
        <v>3341</v>
      </c>
      <c r="AO678" s="2"/>
      <c r="AP678" s="3"/>
      <c r="AQ678" s="3"/>
      <c r="AR678" s="3"/>
      <c r="AS678" s="3"/>
    </row>
    <row r="679" spans="1:45" ht="29" customHeight="1" x14ac:dyDescent="0.35">
      <c r="A679" s="14" t="s">
        <v>1523</v>
      </c>
      <c r="C679" s="15" t="s">
        <v>3360</v>
      </c>
      <c r="D679" s="15"/>
      <c r="E679" s="80">
        <v>2.0327734382627396</v>
      </c>
      <c r="F679" s="78"/>
      <c r="G679" s="15"/>
      <c r="H679" s="15"/>
      <c r="I679" s="16"/>
      <c r="J679" s="66"/>
      <c r="K679" s="66"/>
      <c r="L679" s="16"/>
      <c r="M679" s="81"/>
      <c r="N679" s="82">
        <v>9325.33984375</v>
      </c>
      <c r="O679" s="82">
        <v>9637.91015625</v>
      </c>
      <c r="P679" s="77"/>
      <c r="Q679" s="83"/>
      <c r="R679" s="83"/>
      <c r="S679" s="51">
        <v>2</v>
      </c>
      <c r="T679" s="84"/>
      <c r="U679" s="84"/>
      <c r="V679" s="52">
        <v>1578</v>
      </c>
      <c r="W679" s="52">
        <v>6.4999999999999994E-5</v>
      </c>
      <c r="X679" s="52">
        <v>0</v>
      </c>
      <c r="Y679" s="52">
        <v>1.1116189999999999</v>
      </c>
      <c r="Z679" s="52">
        <v>0</v>
      </c>
      <c r="AA679" s="52"/>
      <c r="AB679" s="79">
        <v>679</v>
      </c>
      <c r="AC6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79" s="85"/>
      <c r="AE679" s="51"/>
      <c r="AF679" s="51"/>
      <c r="AG679" s="51"/>
      <c r="AH679" s="51"/>
      <c r="AI679" s="51"/>
      <c r="AJ679" s="51"/>
      <c r="AK679" s="104" t="s">
        <v>3341</v>
      </c>
      <c r="AL679" s="104" t="s">
        <v>3341</v>
      </c>
      <c r="AM679" s="104" t="s">
        <v>3341</v>
      </c>
      <c r="AN679" s="104" t="s">
        <v>3341</v>
      </c>
      <c r="AO679" s="2"/>
      <c r="AP679" s="3"/>
      <c r="AQ679" s="3"/>
      <c r="AR679" s="3"/>
      <c r="AS679" s="3"/>
    </row>
    <row r="680" spans="1:45" ht="29" customHeight="1" x14ac:dyDescent="0.35">
      <c r="A680" s="14" t="s">
        <v>1750</v>
      </c>
      <c r="C680" s="15" t="s">
        <v>3360</v>
      </c>
      <c r="D680" s="15"/>
      <c r="E680" s="80">
        <v>2.0253080921014091</v>
      </c>
      <c r="F680" s="78"/>
      <c r="G680" s="15"/>
      <c r="H680" s="15"/>
      <c r="I680" s="16"/>
      <c r="J680" s="66"/>
      <c r="K680" s="66"/>
      <c r="L680" s="16"/>
      <c r="M680" s="81"/>
      <c r="N680" s="82">
        <v>1883.9417724609375</v>
      </c>
      <c r="O680" s="82">
        <v>7713.35986328125</v>
      </c>
      <c r="P680" s="77"/>
      <c r="Q680" s="83"/>
      <c r="R680" s="83"/>
      <c r="S680" s="51">
        <v>2</v>
      </c>
      <c r="T680" s="84"/>
      <c r="U680" s="84"/>
      <c r="V680" s="52">
        <v>1578</v>
      </c>
      <c r="W680" s="52">
        <v>7.2999999999999999E-5</v>
      </c>
      <c r="X680" s="52">
        <v>0</v>
      </c>
      <c r="Y680" s="52">
        <v>1.0999479999999999</v>
      </c>
      <c r="Z680" s="52">
        <v>0</v>
      </c>
      <c r="AA680" s="52"/>
      <c r="AB680" s="79">
        <v>680</v>
      </c>
      <c r="AC6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0" s="85"/>
      <c r="AE680" s="51"/>
      <c r="AF680" s="51"/>
      <c r="AG680" s="51"/>
      <c r="AH680" s="51"/>
      <c r="AI680" s="51"/>
      <c r="AJ680" s="51"/>
      <c r="AK680" s="104" t="s">
        <v>3341</v>
      </c>
      <c r="AL680" s="104" t="s">
        <v>3341</v>
      </c>
      <c r="AM680" s="104" t="s">
        <v>3341</v>
      </c>
      <c r="AN680" s="104" t="s">
        <v>3341</v>
      </c>
      <c r="AO680" s="2"/>
      <c r="AP680" s="3"/>
      <c r="AQ680" s="3"/>
      <c r="AR680" s="3"/>
      <c r="AS680" s="3"/>
    </row>
    <row r="681" spans="1:45" ht="29" customHeight="1" x14ac:dyDescent="0.35">
      <c r="A681" s="14" t="s">
        <v>2074</v>
      </c>
      <c r="C681" s="15" t="s">
        <v>3360</v>
      </c>
      <c r="D681" s="15"/>
      <c r="E681" s="80">
        <v>2.0253080921014091</v>
      </c>
      <c r="F681" s="78"/>
      <c r="G681" s="15"/>
      <c r="H681" s="15"/>
      <c r="I681" s="16"/>
      <c r="J681" s="66"/>
      <c r="K681" s="66"/>
      <c r="L681" s="16"/>
      <c r="M681" s="81"/>
      <c r="N681" s="82">
        <v>2186.85546875</v>
      </c>
      <c r="O681" s="82">
        <v>7433.70947265625</v>
      </c>
      <c r="P681" s="77"/>
      <c r="Q681" s="83"/>
      <c r="R681" s="83"/>
      <c r="S681" s="51">
        <v>2</v>
      </c>
      <c r="T681" s="84"/>
      <c r="U681" s="84"/>
      <c r="V681" s="52">
        <v>1578</v>
      </c>
      <c r="W681" s="52">
        <v>7.2999999999999999E-5</v>
      </c>
      <c r="X681" s="52">
        <v>0</v>
      </c>
      <c r="Y681" s="52">
        <v>1.0999479999999999</v>
      </c>
      <c r="Z681" s="52">
        <v>0</v>
      </c>
      <c r="AA681" s="52"/>
      <c r="AB681" s="79">
        <v>681</v>
      </c>
      <c r="AC6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1" s="85"/>
      <c r="AE681" s="51"/>
      <c r="AF681" s="51"/>
      <c r="AG681" s="51"/>
      <c r="AH681" s="51"/>
      <c r="AI681" s="51"/>
      <c r="AJ681" s="51"/>
      <c r="AK681" s="104" t="s">
        <v>3341</v>
      </c>
      <c r="AL681" s="104" t="s">
        <v>3341</v>
      </c>
      <c r="AM681" s="104" t="s">
        <v>3341</v>
      </c>
      <c r="AN681" s="104" t="s">
        <v>3341</v>
      </c>
      <c r="AO681" s="2"/>
      <c r="AP681" s="3"/>
      <c r="AQ681" s="3"/>
      <c r="AR681" s="3"/>
      <c r="AS681" s="3"/>
    </row>
    <row r="682" spans="1:45" ht="29" customHeight="1" x14ac:dyDescent="0.35">
      <c r="A682" s="14" t="s">
        <v>2923</v>
      </c>
      <c r="C682" s="15" t="s">
        <v>3360</v>
      </c>
      <c r="D682" s="15"/>
      <c r="E682" s="80">
        <v>2.023557372159368</v>
      </c>
      <c r="F682" s="78"/>
      <c r="G682" s="15"/>
      <c r="H682" s="15"/>
      <c r="I682" s="16"/>
      <c r="J682" s="66"/>
      <c r="K682" s="66"/>
      <c r="L682" s="16"/>
      <c r="M682" s="81"/>
      <c r="N682" s="82">
        <v>3655.6396484375</v>
      </c>
      <c r="O682" s="82">
        <v>6113.27001953125</v>
      </c>
      <c r="P682" s="77"/>
      <c r="Q682" s="83"/>
      <c r="R682" s="83"/>
      <c r="S682" s="51">
        <v>2</v>
      </c>
      <c r="T682" s="84"/>
      <c r="U682" s="84"/>
      <c r="V682" s="52">
        <v>1578</v>
      </c>
      <c r="W682" s="52">
        <v>8.0000000000000007E-5</v>
      </c>
      <c r="X682" s="52">
        <v>0</v>
      </c>
      <c r="Y682" s="52">
        <v>1.0972109999999999</v>
      </c>
      <c r="Z682" s="52">
        <v>0</v>
      </c>
      <c r="AA682" s="52"/>
      <c r="AB682" s="79">
        <v>682</v>
      </c>
      <c r="AC6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2" s="85"/>
      <c r="AE682" s="51"/>
      <c r="AF682" s="51"/>
      <c r="AG682" s="51"/>
      <c r="AH682" s="51"/>
      <c r="AI682" s="51"/>
      <c r="AJ682" s="51"/>
      <c r="AK682" s="104" t="s">
        <v>3341</v>
      </c>
      <c r="AL682" s="104" t="s">
        <v>3341</v>
      </c>
      <c r="AM682" s="104" t="s">
        <v>3341</v>
      </c>
      <c r="AN682" s="104" t="s">
        <v>3341</v>
      </c>
      <c r="AO682" s="2"/>
      <c r="AP682" s="3"/>
      <c r="AQ682" s="3"/>
      <c r="AR682" s="3"/>
      <c r="AS682" s="3"/>
    </row>
    <row r="683" spans="1:45" ht="29" customHeight="1" x14ac:dyDescent="0.35">
      <c r="A683" s="14" t="s">
        <v>653</v>
      </c>
      <c r="C683" s="15" t="s">
        <v>3360</v>
      </c>
      <c r="D683" s="15"/>
      <c r="E683" s="80">
        <v>2.0204742628715939</v>
      </c>
      <c r="F683" s="78"/>
      <c r="G683" s="15"/>
      <c r="H683" s="15"/>
      <c r="I683" s="16"/>
      <c r="J683" s="66"/>
      <c r="K683" s="66"/>
      <c r="L683" s="16"/>
      <c r="M683" s="81"/>
      <c r="N683" s="82">
        <v>3524.1103515625</v>
      </c>
      <c r="O683" s="82">
        <v>9709.49609375</v>
      </c>
      <c r="P683" s="77"/>
      <c r="Q683" s="83"/>
      <c r="R683" s="83"/>
      <c r="S683" s="51">
        <v>2</v>
      </c>
      <c r="T683" s="84"/>
      <c r="U683" s="84"/>
      <c r="V683" s="52">
        <v>1578</v>
      </c>
      <c r="W683" s="52">
        <v>7.6000000000000004E-5</v>
      </c>
      <c r="X683" s="52">
        <v>0</v>
      </c>
      <c r="Y683" s="52">
        <v>1.0923909999999999</v>
      </c>
      <c r="Z683" s="52">
        <v>0</v>
      </c>
      <c r="AA683" s="52"/>
      <c r="AB683" s="79">
        <v>683</v>
      </c>
      <c r="AC6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3" s="85"/>
      <c r="AE683" s="51"/>
      <c r="AF683" s="51"/>
      <c r="AG683" s="51"/>
      <c r="AH683" s="51"/>
      <c r="AI683" s="51"/>
      <c r="AJ683" s="51"/>
      <c r="AK683" s="104" t="s">
        <v>3341</v>
      </c>
      <c r="AL683" s="104" t="s">
        <v>3341</v>
      </c>
      <c r="AM683" s="104" t="s">
        <v>3341</v>
      </c>
      <c r="AN683" s="104" t="s">
        <v>3341</v>
      </c>
      <c r="AO683" s="2"/>
      <c r="AP683" s="3"/>
      <c r="AQ683" s="3"/>
      <c r="AR683" s="3"/>
      <c r="AS683" s="3"/>
    </row>
    <row r="684" spans="1:45" ht="29" customHeight="1" x14ac:dyDescent="0.35">
      <c r="A684" s="14" t="s">
        <v>2382</v>
      </c>
      <c r="C684" s="15" t="s">
        <v>3360</v>
      </c>
      <c r="D684" s="15"/>
      <c r="E684" s="80">
        <v>2.0200111568291979</v>
      </c>
      <c r="F684" s="78"/>
      <c r="G684" s="15"/>
      <c r="H684" s="15"/>
      <c r="I684" s="16"/>
      <c r="J684" s="66"/>
      <c r="K684" s="66"/>
      <c r="L684" s="16"/>
      <c r="M684" s="81"/>
      <c r="N684" s="82">
        <v>4102.1962890625</v>
      </c>
      <c r="O684" s="82">
        <v>6899.412109375</v>
      </c>
      <c r="P684" s="77"/>
      <c r="Q684" s="83"/>
      <c r="R684" s="83"/>
      <c r="S684" s="51">
        <v>2</v>
      </c>
      <c r="T684" s="84"/>
      <c r="U684" s="84"/>
      <c r="V684" s="52">
        <v>1578</v>
      </c>
      <c r="W684" s="52">
        <v>7.2000000000000002E-5</v>
      </c>
      <c r="X684" s="52">
        <v>0</v>
      </c>
      <c r="Y684" s="52">
        <v>1.0916669999999999</v>
      </c>
      <c r="Z684" s="52">
        <v>0</v>
      </c>
      <c r="AA684" s="52"/>
      <c r="AB684" s="79">
        <v>684</v>
      </c>
      <c r="AC6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4" s="85"/>
      <c r="AE684" s="51"/>
      <c r="AF684" s="51"/>
      <c r="AG684" s="51"/>
      <c r="AH684" s="51"/>
      <c r="AI684" s="51"/>
      <c r="AJ684" s="51"/>
      <c r="AK684" s="104" t="s">
        <v>3341</v>
      </c>
      <c r="AL684" s="104" t="s">
        <v>3341</v>
      </c>
      <c r="AM684" s="104" t="s">
        <v>3341</v>
      </c>
      <c r="AN684" s="104" t="s">
        <v>3341</v>
      </c>
      <c r="AO684" s="2"/>
      <c r="AP684" s="3"/>
      <c r="AQ684" s="3"/>
      <c r="AR684" s="3"/>
      <c r="AS684" s="3"/>
    </row>
    <row r="685" spans="1:45" ht="29" customHeight="1" x14ac:dyDescent="0.35">
      <c r="A685" s="14" t="s">
        <v>1256</v>
      </c>
      <c r="C685" s="15" t="s">
        <v>3360</v>
      </c>
      <c r="D685" s="15"/>
      <c r="E685" s="80">
        <v>2.0176278237988567</v>
      </c>
      <c r="F685" s="78"/>
      <c r="G685" s="15"/>
      <c r="H685" s="15"/>
      <c r="I685" s="16"/>
      <c r="J685" s="66"/>
      <c r="K685" s="66"/>
      <c r="L685" s="16"/>
      <c r="M685" s="81"/>
      <c r="N685" s="82">
        <v>3264.634765625</v>
      </c>
      <c r="O685" s="82">
        <v>8032.14111328125</v>
      </c>
      <c r="P685" s="77"/>
      <c r="Q685" s="83"/>
      <c r="R685" s="83"/>
      <c r="S685" s="51">
        <v>2</v>
      </c>
      <c r="T685" s="84"/>
      <c r="U685" s="84"/>
      <c r="V685" s="52">
        <v>1578</v>
      </c>
      <c r="W685" s="52">
        <v>7.1000000000000005E-5</v>
      </c>
      <c r="X685" s="52">
        <v>0</v>
      </c>
      <c r="Y685" s="52">
        <v>1.087941</v>
      </c>
      <c r="Z685" s="52">
        <v>0</v>
      </c>
      <c r="AA685" s="52"/>
      <c r="AB685" s="79">
        <v>685</v>
      </c>
      <c r="AC6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5" s="85"/>
      <c r="AE685" s="51"/>
      <c r="AF685" s="51"/>
      <c r="AG685" s="51"/>
      <c r="AH685" s="51"/>
      <c r="AI685" s="51"/>
      <c r="AJ685" s="51"/>
      <c r="AK685" s="104" t="s">
        <v>3341</v>
      </c>
      <c r="AL685" s="104" t="s">
        <v>3341</v>
      </c>
      <c r="AM685" s="104" t="s">
        <v>3341</v>
      </c>
      <c r="AN685" s="104" t="s">
        <v>3341</v>
      </c>
      <c r="AO685" s="2"/>
      <c r="AP685" s="3"/>
      <c r="AQ685" s="3"/>
      <c r="AR685" s="3"/>
      <c r="AS685" s="3"/>
    </row>
    <row r="686" spans="1:45" ht="29" customHeight="1" x14ac:dyDescent="0.35">
      <c r="A686" s="14" t="s">
        <v>1264</v>
      </c>
      <c r="C686" s="15" t="s">
        <v>3360</v>
      </c>
      <c r="D686" s="15"/>
      <c r="E686" s="80">
        <v>2.0167815678677932</v>
      </c>
      <c r="F686" s="78"/>
      <c r="G686" s="15"/>
      <c r="H686" s="15"/>
      <c r="I686" s="16"/>
      <c r="J686" s="66"/>
      <c r="K686" s="66"/>
      <c r="L686" s="16"/>
      <c r="M686" s="81"/>
      <c r="N686" s="82">
        <v>4604.4482421875</v>
      </c>
      <c r="O686" s="82">
        <v>6767.2822265625</v>
      </c>
      <c r="P686" s="77"/>
      <c r="Q686" s="83"/>
      <c r="R686" s="83"/>
      <c r="S686" s="51">
        <v>2</v>
      </c>
      <c r="T686" s="84"/>
      <c r="U686" s="84"/>
      <c r="V686" s="52">
        <v>1578</v>
      </c>
      <c r="W686" s="52">
        <v>9.2E-5</v>
      </c>
      <c r="X686" s="52">
        <v>0</v>
      </c>
      <c r="Y686" s="52">
        <v>1.0866180000000001</v>
      </c>
      <c r="Z686" s="52">
        <v>0</v>
      </c>
      <c r="AA686" s="52"/>
      <c r="AB686" s="79">
        <v>686</v>
      </c>
      <c r="AC6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6" s="85"/>
      <c r="AE686" s="51"/>
      <c r="AF686" s="51"/>
      <c r="AG686" s="51"/>
      <c r="AH686" s="51"/>
      <c r="AI686" s="51"/>
      <c r="AJ686" s="51"/>
      <c r="AK686" s="104" t="s">
        <v>3341</v>
      </c>
      <c r="AL686" s="104" t="s">
        <v>3341</v>
      </c>
      <c r="AM686" s="104" t="s">
        <v>3341</v>
      </c>
      <c r="AN686" s="104" t="s">
        <v>3341</v>
      </c>
      <c r="AO686" s="2"/>
      <c r="AP686" s="3"/>
      <c r="AQ686" s="3"/>
      <c r="AR686" s="3"/>
      <c r="AS686" s="3"/>
    </row>
    <row r="687" spans="1:45" ht="29" customHeight="1" x14ac:dyDescent="0.35">
      <c r="A687" s="14" t="s">
        <v>1137</v>
      </c>
      <c r="C687" s="15" t="s">
        <v>3360</v>
      </c>
      <c r="D687" s="15"/>
      <c r="E687" s="80">
        <v>2.0132929209683077</v>
      </c>
      <c r="F687" s="78"/>
      <c r="G687" s="15"/>
      <c r="H687" s="15"/>
      <c r="I687" s="16"/>
      <c r="J687" s="66"/>
      <c r="K687" s="66"/>
      <c r="L687" s="16"/>
      <c r="M687" s="81"/>
      <c r="N687" s="82">
        <v>5211.59375</v>
      </c>
      <c r="O687" s="82">
        <v>4797.3359375</v>
      </c>
      <c r="P687" s="77"/>
      <c r="Q687" s="83"/>
      <c r="R687" s="83"/>
      <c r="S687" s="51">
        <v>2</v>
      </c>
      <c r="T687" s="84"/>
      <c r="U687" s="84"/>
      <c r="V687" s="52">
        <v>1578</v>
      </c>
      <c r="W687" s="52">
        <v>5.5999999999999999E-5</v>
      </c>
      <c r="X687" s="52">
        <v>0</v>
      </c>
      <c r="Y687" s="52">
        <v>1.081164</v>
      </c>
      <c r="Z687" s="52">
        <v>0</v>
      </c>
      <c r="AA687" s="52"/>
      <c r="AB687" s="79">
        <v>687</v>
      </c>
      <c r="AC6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7" s="85"/>
      <c r="AE687" s="51"/>
      <c r="AF687" s="51"/>
      <c r="AG687" s="51"/>
      <c r="AH687" s="51"/>
      <c r="AI687" s="51"/>
      <c r="AJ687" s="51"/>
      <c r="AK687" s="51"/>
      <c r="AL687" s="51"/>
      <c r="AM687" s="51"/>
      <c r="AN687" s="51"/>
      <c r="AO687" s="2"/>
      <c r="AP687" s="3"/>
      <c r="AQ687" s="3"/>
      <c r="AR687" s="3"/>
      <c r="AS687" s="3"/>
    </row>
    <row r="688" spans="1:45" ht="29" customHeight="1" x14ac:dyDescent="0.35">
      <c r="A688" s="14" t="s">
        <v>2419</v>
      </c>
      <c r="C688" s="15" t="s">
        <v>3360</v>
      </c>
      <c r="D688" s="15"/>
      <c r="E688" s="80">
        <v>2.0114341003064258</v>
      </c>
      <c r="F688" s="78"/>
      <c r="G688" s="15"/>
      <c r="H688" s="15"/>
      <c r="I688" s="16"/>
      <c r="J688" s="66"/>
      <c r="K688" s="66"/>
      <c r="L688" s="16"/>
      <c r="M688" s="81"/>
      <c r="N688" s="82">
        <v>470.58245849609375</v>
      </c>
      <c r="O688" s="82">
        <v>5263.38134765625</v>
      </c>
      <c r="P688" s="77"/>
      <c r="Q688" s="83"/>
      <c r="R688" s="83"/>
      <c r="S688" s="51">
        <v>2</v>
      </c>
      <c r="T688" s="84"/>
      <c r="U688" s="84"/>
      <c r="V688" s="52">
        <v>1578</v>
      </c>
      <c r="W688" s="52">
        <v>9.1000000000000003E-5</v>
      </c>
      <c r="X688" s="52">
        <v>0</v>
      </c>
      <c r="Y688" s="52">
        <v>1.0782579999999999</v>
      </c>
      <c r="Z688" s="52">
        <v>0</v>
      </c>
      <c r="AA688" s="52"/>
      <c r="AB688" s="79">
        <v>688</v>
      </c>
      <c r="AC6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8" s="85"/>
      <c r="AE688" s="51"/>
      <c r="AF688" s="51"/>
      <c r="AG688" s="51"/>
      <c r="AH688" s="51"/>
      <c r="AI688" s="51"/>
      <c r="AJ688" s="51"/>
      <c r="AK688" s="104" t="s">
        <v>3341</v>
      </c>
      <c r="AL688" s="104" t="s">
        <v>3341</v>
      </c>
      <c r="AM688" s="104" t="s">
        <v>3341</v>
      </c>
      <c r="AN688" s="104" t="s">
        <v>3341</v>
      </c>
      <c r="AO688" s="2"/>
      <c r="AP688" s="3"/>
      <c r="AQ688" s="3"/>
      <c r="AR688" s="3"/>
      <c r="AS688" s="3"/>
    </row>
    <row r="689" spans="1:45" ht="29" customHeight="1" x14ac:dyDescent="0.35">
      <c r="A689" s="14" t="s">
        <v>3041</v>
      </c>
      <c r="C689" s="15" t="s">
        <v>3360</v>
      </c>
      <c r="D689" s="15"/>
      <c r="E689" s="80">
        <v>2.008415595590864</v>
      </c>
      <c r="F689" s="78"/>
      <c r="G689" s="15"/>
      <c r="H689" s="15"/>
      <c r="I689" s="16"/>
      <c r="J689" s="66"/>
      <c r="K689" s="66"/>
      <c r="L689" s="16"/>
      <c r="M689" s="81"/>
      <c r="N689" s="82">
        <v>7751.58349609375</v>
      </c>
      <c r="O689" s="82">
        <v>9719.8486328125</v>
      </c>
      <c r="P689" s="77"/>
      <c r="Q689" s="83"/>
      <c r="R689" s="83"/>
      <c r="S689" s="51">
        <v>2</v>
      </c>
      <c r="T689" s="84"/>
      <c r="U689" s="84"/>
      <c r="V689" s="52">
        <v>1578</v>
      </c>
      <c r="W689" s="52">
        <v>6.6000000000000005E-5</v>
      </c>
      <c r="X689" s="52">
        <v>0</v>
      </c>
      <c r="Y689" s="52">
        <v>1.073539</v>
      </c>
      <c r="Z689" s="52">
        <v>0</v>
      </c>
      <c r="AA689" s="52"/>
      <c r="AB689" s="79">
        <v>689</v>
      </c>
      <c r="AC6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89" s="85"/>
      <c r="AE689" s="51"/>
      <c r="AF689" s="51"/>
      <c r="AG689" s="51"/>
      <c r="AH689" s="51"/>
      <c r="AI689" s="51"/>
      <c r="AJ689" s="51"/>
      <c r="AK689" s="104" t="s">
        <v>3341</v>
      </c>
      <c r="AL689" s="104" t="s">
        <v>3341</v>
      </c>
      <c r="AM689" s="104" t="s">
        <v>3341</v>
      </c>
      <c r="AN689" s="104" t="s">
        <v>3341</v>
      </c>
      <c r="AO689" s="2"/>
      <c r="AP689" s="3"/>
      <c r="AQ689" s="3"/>
      <c r="AR689" s="3"/>
      <c r="AS689" s="3"/>
    </row>
    <row r="690" spans="1:45" ht="29" customHeight="1" x14ac:dyDescent="0.35">
      <c r="A690" s="14" t="s">
        <v>2639</v>
      </c>
      <c r="C690" s="15" t="s">
        <v>3360</v>
      </c>
      <c r="D690" s="15"/>
      <c r="E690" s="80">
        <v>2.0074094273523437</v>
      </c>
      <c r="F690" s="78"/>
      <c r="G690" s="15"/>
      <c r="H690" s="15"/>
      <c r="I690" s="16"/>
      <c r="J690" s="66"/>
      <c r="K690" s="66"/>
      <c r="L690" s="16"/>
      <c r="M690" s="81"/>
      <c r="N690" s="82">
        <v>2296.643798828125</v>
      </c>
      <c r="O690" s="82">
        <v>2662.532958984375</v>
      </c>
      <c r="P690" s="77"/>
      <c r="Q690" s="83"/>
      <c r="R690" s="83"/>
      <c r="S690" s="51">
        <v>2</v>
      </c>
      <c r="T690" s="84"/>
      <c r="U690" s="84"/>
      <c r="V690" s="52">
        <v>1578</v>
      </c>
      <c r="W690" s="52">
        <v>9.1000000000000003E-5</v>
      </c>
      <c r="X690" s="52">
        <v>0</v>
      </c>
      <c r="Y690" s="52">
        <v>1.071966</v>
      </c>
      <c r="Z690" s="52">
        <v>0</v>
      </c>
      <c r="AA690" s="52"/>
      <c r="AB690" s="79">
        <v>690</v>
      </c>
      <c r="AC6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0" s="85"/>
      <c r="AE690" s="51"/>
      <c r="AF690" s="51"/>
      <c r="AG690" s="51"/>
      <c r="AH690" s="51"/>
      <c r="AI690" s="51"/>
      <c r="AJ690" s="51"/>
      <c r="AK690" s="104" t="s">
        <v>3341</v>
      </c>
      <c r="AL690" s="104" t="s">
        <v>3341</v>
      </c>
      <c r="AM690" s="104" t="s">
        <v>3341</v>
      </c>
      <c r="AN690" s="104" t="s">
        <v>3341</v>
      </c>
      <c r="AO690" s="2"/>
      <c r="AP690" s="3"/>
      <c r="AQ690" s="3"/>
      <c r="AR690" s="3"/>
      <c r="AS690" s="3"/>
    </row>
    <row r="691" spans="1:45" ht="29" customHeight="1" x14ac:dyDescent="0.35">
      <c r="A691" s="14" t="s">
        <v>2820</v>
      </c>
      <c r="C691" s="15" t="s">
        <v>3360</v>
      </c>
      <c r="D691" s="15"/>
      <c r="E691" s="80">
        <v>2.0018802994097049</v>
      </c>
      <c r="F691" s="78"/>
      <c r="G691" s="15"/>
      <c r="H691" s="15"/>
      <c r="I691" s="16"/>
      <c r="J691" s="66"/>
      <c r="K691" s="66"/>
      <c r="L691" s="16"/>
      <c r="M691" s="81"/>
      <c r="N691" s="82">
        <v>944.19061279296875</v>
      </c>
      <c r="O691" s="82">
        <v>1908.927734375</v>
      </c>
      <c r="P691" s="77"/>
      <c r="Q691" s="83"/>
      <c r="R691" s="83"/>
      <c r="S691" s="51">
        <v>2</v>
      </c>
      <c r="T691" s="84"/>
      <c r="U691" s="84"/>
      <c r="V691" s="52">
        <v>1578</v>
      </c>
      <c r="W691" s="52">
        <v>9.2999999999999997E-5</v>
      </c>
      <c r="X691" s="52">
        <v>0</v>
      </c>
      <c r="Y691" s="52">
        <v>1.0633220000000001</v>
      </c>
      <c r="Z691" s="52">
        <v>0</v>
      </c>
      <c r="AA691" s="52"/>
      <c r="AB691" s="79">
        <v>691</v>
      </c>
      <c r="AC6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1" s="85"/>
      <c r="AE691" s="51"/>
      <c r="AF691" s="51"/>
      <c r="AG691" s="51"/>
      <c r="AH691" s="51"/>
      <c r="AI691" s="51"/>
      <c r="AJ691" s="51"/>
      <c r="AK691" s="104" t="s">
        <v>3341</v>
      </c>
      <c r="AL691" s="104" t="s">
        <v>3341</v>
      </c>
      <c r="AM691" s="104" t="s">
        <v>3341</v>
      </c>
      <c r="AN691" s="104" t="s">
        <v>3341</v>
      </c>
      <c r="AO691" s="2"/>
      <c r="AP691" s="3"/>
      <c r="AQ691" s="3"/>
      <c r="AR691" s="3"/>
      <c r="AS691" s="3"/>
    </row>
    <row r="692" spans="1:45" ht="29" customHeight="1" x14ac:dyDescent="0.35">
      <c r="A692" s="14" t="s">
        <v>428</v>
      </c>
      <c r="C692" s="15" t="s">
        <v>3360</v>
      </c>
      <c r="D692" s="15"/>
      <c r="E692" s="80">
        <v>1.9998897110064779</v>
      </c>
      <c r="F692" s="78"/>
      <c r="G692" s="15"/>
      <c r="H692" s="15"/>
      <c r="I692" s="16"/>
      <c r="J692" s="66"/>
      <c r="K692" s="66"/>
      <c r="L692" s="16"/>
      <c r="M692" s="81"/>
      <c r="N692" s="82">
        <v>8533.01171875</v>
      </c>
      <c r="O692" s="82">
        <v>8688.935546875</v>
      </c>
      <c r="P692" s="77"/>
      <c r="Q692" s="83"/>
      <c r="R692" s="83"/>
      <c r="S692" s="51">
        <v>2</v>
      </c>
      <c r="T692" s="84"/>
      <c r="U692" s="84"/>
      <c r="V692" s="52">
        <v>1578</v>
      </c>
      <c r="W692" s="52">
        <v>9.3999999999999994E-5</v>
      </c>
      <c r="X692" s="52">
        <v>0</v>
      </c>
      <c r="Y692" s="52">
        <v>1.0602100000000001</v>
      </c>
      <c r="Z692" s="52">
        <v>0</v>
      </c>
      <c r="AA692" s="52"/>
      <c r="AB692" s="79">
        <v>692</v>
      </c>
      <c r="AC6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2" s="85"/>
      <c r="AE692" s="51"/>
      <c r="AF692" s="51"/>
      <c r="AG692" s="51"/>
      <c r="AH692" s="51"/>
      <c r="AI692" s="51"/>
      <c r="AJ692" s="51"/>
      <c r="AK692" s="51"/>
      <c r="AL692" s="51"/>
      <c r="AM692" s="51"/>
      <c r="AN692" s="51"/>
      <c r="AO692" s="2"/>
      <c r="AP692" s="3"/>
      <c r="AQ692" s="3"/>
      <c r="AR692" s="3"/>
      <c r="AS692" s="3"/>
    </row>
    <row r="693" spans="1:45" ht="29" customHeight="1" x14ac:dyDescent="0.35">
      <c r="A693" s="14" t="s">
        <v>1600</v>
      </c>
      <c r="C693" s="15" t="s">
        <v>3360</v>
      </c>
      <c r="D693" s="15"/>
      <c r="E693" s="80">
        <v>1.9981940008982022</v>
      </c>
      <c r="F693" s="78"/>
      <c r="G693" s="15"/>
      <c r="H693" s="15"/>
      <c r="I693" s="16"/>
      <c r="J693" s="66"/>
      <c r="K693" s="66"/>
      <c r="L693" s="16"/>
      <c r="M693" s="81"/>
      <c r="N693" s="82">
        <v>2864.23681640625</v>
      </c>
      <c r="O693" s="82">
        <v>3047.454345703125</v>
      </c>
      <c r="P693" s="77"/>
      <c r="Q693" s="83"/>
      <c r="R693" s="83"/>
      <c r="S693" s="51">
        <v>2</v>
      </c>
      <c r="T693" s="84"/>
      <c r="U693" s="84"/>
      <c r="V693" s="52">
        <v>1578</v>
      </c>
      <c r="W693" s="52">
        <v>6.3999999999999997E-5</v>
      </c>
      <c r="X693" s="52">
        <v>0</v>
      </c>
      <c r="Y693" s="52">
        <v>1.0575589999999999</v>
      </c>
      <c r="Z693" s="52">
        <v>0</v>
      </c>
      <c r="AA693" s="52"/>
      <c r="AB693" s="79">
        <v>693</v>
      </c>
      <c r="AC6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3" s="85"/>
      <c r="AE693" s="51"/>
      <c r="AF693" s="51"/>
      <c r="AG693" s="51"/>
      <c r="AH693" s="51"/>
      <c r="AI693" s="51"/>
      <c r="AJ693" s="51"/>
      <c r="AK693" s="104" t="s">
        <v>3341</v>
      </c>
      <c r="AL693" s="104" t="s">
        <v>3341</v>
      </c>
      <c r="AM693" s="104" t="s">
        <v>3341</v>
      </c>
      <c r="AN693" s="104" t="s">
        <v>3341</v>
      </c>
      <c r="AO693" s="2"/>
      <c r="AP693" s="3"/>
      <c r="AQ693" s="3"/>
      <c r="AR693" s="3"/>
      <c r="AS693" s="3"/>
    </row>
    <row r="694" spans="1:45" ht="29" customHeight="1" x14ac:dyDescent="0.35">
      <c r="A694" s="14" t="s">
        <v>2722</v>
      </c>
      <c r="C694" s="15" t="s">
        <v>3360</v>
      </c>
      <c r="D694" s="15"/>
      <c r="E694" s="80">
        <v>1.9981940008982022</v>
      </c>
      <c r="F694" s="78"/>
      <c r="G694" s="15"/>
      <c r="H694" s="15"/>
      <c r="I694" s="16"/>
      <c r="J694" s="66"/>
      <c r="K694" s="66"/>
      <c r="L694" s="16"/>
      <c r="M694" s="81"/>
      <c r="N694" s="82">
        <v>2916.615234375</v>
      </c>
      <c r="O694" s="82">
        <v>3259.41015625</v>
      </c>
      <c r="P694" s="77"/>
      <c r="Q694" s="83"/>
      <c r="R694" s="83"/>
      <c r="S694" s="51">
        <v>2</v>
      </c>
      <c r="T694" s="84"/>
      <c r="U694" s="84"/>
      <c r="V694" s="52">
        <v>1578</v>
      </c>
      <c r="W694" s="52">
        <v>6.3999999999999997E-5</v>
      </c>
      <c r="X694" s="52">
        <v>0</v>
      </c>
      <c r="Y694" s="52">
        <v>1.0575589999999999</v>
      </c>
      <c r="Z694" s="52">
        <v>0</v>
      </c>
      <c r="AA694" s="52"/>
      <c r="AB694" s="79">
        <v>694</v>
      </c>
      <c r="AC6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4" s="85"/>
      <c r="AE694" s="51"/>
      <c r="AF694" s="51"/>
      <c r="AG694" s="51"/>
      <c r="AH694" s="51"/>
      <c r="AI694" s="51"/>
      <c r="AJ694" s="51"/>
      <c r="AK694" s="104" t="s">
        <v>3341</v>
      </c>
      <c r="AL694" s="104" t="s">
        <v>3341</v>
      </c>
      <c r="AM694" s="104" t="s">
        <v>3341</v>
      </c>
      <c r="AN694" s="104" t="s">
        <v>3341</v>
      </c>
      <c r="AO694" s="2"/>
      <c r="AP694" s="3"/>
      <c r="AQ694" s="3"/>
      <c r="AR694" s="3"/>
      <c r="AS694" s="3"/>
    </row>
    <row r="695" spans="1:45" ht="29" customHeight="1" x14ac:dyDescent="0.35">
      <c r="A695" s="14" t="s">
        <v>1558</v>
      </c>
      <c r="C695" s="15" t="s">
        <v>3360</v>
      </c>
      <c r="D695" s="15"/>
      <c r="E695" s="80">
        <v>1.9964688669253543</v>
      </c>
      <c r="F695" s="78"/>
      <c r="G695" s="15"/>
      <c r="H695" s="15"/>
      <c r="I695" s="16"/>
      <c r="J695" s="66"/>
      <c r="K695" s="66"/>
      <c r="L695" s="16"/>
      <c r="M695" s="81"/>
      <c r="N695" s="82">
        <v>1401.1142578125</v>
      </c>
      <c r="O695" s="82">
        <v>1307.15087890625</v>
      </c>
      <c r="P695" s="77"/>
      <c r="Q695" s="83"/>
      <c r="R695" s="83"/>
      <c r="S695" s="51">
        <v>2</v>
      </c>
      <c r="T695" s="84"/>
      <c r="U695" s="84"/>
      <c r="V695" s="52">
        <v>1578</v>
      </c>
      <c r="W695" s="52">
        <v>7.7000000000000001E-5</v>
      </c>
      <c r="X695" s="52">
        <v>0</v>
      </c>
      <c r="Y695" s="52">
        <v>1.054862</v>
      </c>
      <c r="Z695" s="52">
        <v>0</v>
      </c>
      <c r="AA695" s="52"/>
      <c r="AB695" s="79">
        <v>695</v>
      </c>
      <c r="AC6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5" s="85"/>
      <c r="AE695" s="51"/>
      <c r="AF695" s="51"/>
      <c r="AG695" s="51"/>
      <c r="AH695" s="51"/>
      <c r="AI695" s="51"/>
      <c r="AJ695" s="51"/>
      <c r="AK695" s="104" t="s">
        <v>3341</v>
      </c>
      <c r="AL695" s="104" t="s">
        <v>3341</v>
      </c>
      <c r="AM695" s="104" t="s">
        <v>3341</v>
      </c>
      <c r="AN695" s="104" t="s">
        <v>3341</v>
      </c>
      <c r="AO695" s="2"/>
      <c r="AP695" s="3"/>
      <c r="AQ695" s="3"/>
      <c r="AR695" s="3"/>
      <c r="AS695" s="3"/>
    </row>
    <row r="696" spans="1:45" ht="29" customHeight="1" x14ac:dyDescent="0.35">
      <c r="A696" s="14" t="s">
        <v>825</v>
      </c>
      <c r="C696" s="15" t="s">
        <v>3360</v>
      </c>
      <c r="D696" s="15"/>
      <c r="E696" s="80">
        <v>1.9922203167408323</v>
      </c>
      <c r="F696" s="78"/>
      <c r="G696" s="15"/>
      <c r="H696" s="15"/>
      <c r="I696" s="16"/>
      <c r="J696" s="66"/>
      <c r="K696" s="66"/>
      <c r="L696" s="16"/>
      <c r="M696" s="81"/>
      <c r="N696" s="82">
        <v>2552.213134765625</v>
      </c>
      <c r="O696" s="82">
        <v>6401.7265625</v>
      </c>
      <c r="P696" s="77"/>
      <c r="Q696" s="83"/>
      <c r="R696" s="83"/>
      <c r="S696" s="51">
        <v>2</v>
      </c>
      <c r="T696" s="84"/>
      <c r="U696" s="84"/>
      <c r="V696" s="52">
        <v>1578</v>
      </c>
      <c r="W696" s="52">
        <v>7.1000000000000005E-5</v>
      </c>
      <c r="X696" s="52">
        <v>0</v>
      </c>
      <c r="Y696" s="52">
        <v>1.0482199999999999</v>
      </c>
      <c r="Z696" s="52">
        <v>0</v>
      </c>
      <c r="AA696" s="52"/>
      <c r="AB696" s="79">
        <v>696</v>
      </c>
      <c r="AC6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6" s="85"/>
      <c r="AE696" s="51"/>
      <c r="AF696" s="51"/>
      <c r="AG696" s="51"/>
      <c r="AH696" s="51"/>
      <c r="AI696" s="51"/>
      <c r="AJ696" s="51"/>
      <c r="AK696" s="51"/>
      <c r="AL696" s="51"/>
      <c r="AM696" s="51"/>
      <c r="AN696" s="51"/>
      <c r="AO696" s="2"/>
      <c r="AP696" s="3"/>
      <c r="AQ696" s="3"/>
      <c r="AR696" s="3"/>
      <c r="AS696" s="3"/>
    </row>
    <row r="697" spans="1:45" ht="29" customHeight="1" x14ac:dyDescent="0.35">
      <c r="A697" s="14" t="s">
        <v>531</v>
      </c>
      <c r="C697" s="15" t="s">
        <v>3360</v>
      </c>
      <c r="D697" s="15"/>
      <c r="E697" s="80">
        <v>1.9902111785099406</v>
      </c>
      <c r="F697" s="78"/>
      <c r="G697" s="15"/>
      <c r="H697" s="15"/>
      <c r="I697" s="16"/>
      <c r="J697" s="66"/>
      <c r="K697" s="66"/>
      <c r="L697" s="16"/>
      <c r="M697" s="81"/>
      <c r="N697" s="82">
        <v>2132.02294921875</v>
      </c>
      <c r="O697" s="82">
        <v>3083.997802734375</v>
      </c>
      <c r="P697" s="77"/>
      <c r="Q697" s="83"/>
      <c r="R697" s="83"/>
      <c r="S697" s="51">
        <v>2</v>
      </c>
      <c r="T697" s="84"/>
      <c r="U697" s="84"/>
      <c r="V697" s="52">
        <v>1578</v>
      </c>
      <c r="W697" s="52">
        <v>7.6000000000000004E-5</v>
      </c>
      <c r="X697" s="52">
        <v>0</v>
      </c>
      <c r="Y697" s="52">
        <v>1.0450790000000001</v>
      </c>
      <c r="Z697" s="52">
        <v>0</v>
      </c>
      <c r="AA697" s="52"/>
      <c r="AB697" s="79">
        <v>697</v>
      </c>
      <c r="AC6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7" s="85"/>
      <c r="AE697" s="51"/>
      <c r="AF697" s="51"/>
      <c r="AG697" s="51"/>
      <c r="AH697" s="51"/>
      <c r="AI697" s="51"/>
      <c r="AJ697" s="51"/>
      <c r="AK697" s="104" t="s">
        <v>3341</v>
      </c>
      <c r="AL697" s="104" t="s">
        <v>3341</v>
      </c>
      <c r="AM697" s="104" t="s">
        <v>3341</v>
      </c>
      <c r="AN697" s="104" t="s">
        <v>3341</v>
      </c>
      <c r="AO697" s="2"/>
      <c r="AP697" s="3"/>
      <c r="AQ697" s="3"/>
      <c r="AR697" s="3"/>
      <c r="AS697" s="3"/>
    </row>
    <row r="698" spans="1:45" ht="29" customHeight="1" x14ac:dyDescent="0.35">
      <c r="A698" s="14" t="s">
        <v>868</v>
      </c>
      <c r="C698" s="15" t="s">
        <v>3360</v>
      </c>
      <c r="D698" s="15"/>
      <c r="E698" s="80">
        <v>1.9882282658974715</v>
      </c>
      <c r="F698" s="78"/>
      <c r="G698" s="15"/>
      <c r="H698" s="15"/>
      <c r="I698" s="16"/>
      <c r="J698" s="66"/>
      <c r="K698" s="66"/>
      <c r="L698" s="16"/>
      <c r="M698" s="81"/>
      <c r="N698" s="82">
        <v>1862.3638916015625</v>
      </c>
      <c r="O698" s="82">
        <v>1293.92529296875</v>
      </c>
      <c r="P698" s="77"/>
      <c r="Q698" s="83"/>
      <c r="R698" s="83"/>
      <c r="S698" s="51">
        <v>2</v>
      </c>
      <c r="T698" s="84"/>
      <c r="U698" s="84"/>
      <c r="V698" s="52">
        <v>1578</v>
      </c>
      <c r="W698" s="52">
        <v>8.6000000000000003E-5</v>
      </c>
      <c r="X698" s="52">
        <v>0</v>
      </c>
      <c r="Y698" s="52">
        <v>1.041979</v>
      </c>
      <c r="Z698" s="52">
        <v>0</v>
      </c>
      <c r="AA698" s="52"/>
      <c r="AB698" s="79">
        <v>698</v>
      </c>
      <c r="AC6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8" s="85"/>
      <c r="AE698" s="51"/>
      <c r="AF698" s="51"/>
      <c r="AG698" s="51"/>
      <c r="AH698" s="51"/>
      <c r="AI698" s="51"/>
      <c r="AJ698" s="51"/>
      <c r="AK698" s="51"/>
      <c r="AL698" s="51"/>
      <c r="AM698" s="51"/>
      <c r="AN698" s="51"/>
      <c r="AO698" s="2"/>
      <c r="AP698" s="3"/>
      <c r="AQ698" s="3"/>
      <c r="AR698" s="3"/>
      <c r="AS698" s="3"/>
    </row>
    <row r="699" spans="1:45" ht="29" customHeight="1" x14ac:dyDescent="0.35">
      <c r="A699" s="14" t="s">
        <v>225</v>
      </c>
      <c r="C699" s="15" t="s">
        <v>3360</v>
      </c>
      <c r="D699" s="15"/>
      <c r="E699" s="80">
        <v>1.9880568399038776</v>
      </c>
      <c r="F699" s="78"/>
      <c r="G699" s="15"/>
      <c r="H699" s="15"/>
      <c r="I699" s="16"/>
      <c r="J699" s="66"/>
      <c r="K699" s="66"/>
      <c r="L699" s="16"/>
      <c r="M699" s="81"/>
      <c r="N699" s="82">
        <v>1786.004150390625</v>
      </c>
      <c r="O699" s="82">
        <v>3003.4443359375</v>
      </c>
      <c r="P699" s="77"/>
      <c r="Q699" s="83"/>
      <c r="R699" s="83"/>
      <c r="S699" s="51">
        <v>2</v>
      </c>
      <c r="T699" s="84"/>
      <c r="U699" s="84"/>
      <c r="V699" s="52">
        <v>1578</v>
      </c>
      <c r="W699" s="52">
        <v>7.2999999999999999E-5</v>
      </c>
      <c r="X699" s="52">
        <v>0</v>
      </c>
      <c r="Y699" s="52">
        <v>1.0417110000000001</v>
      </c>
      <c r="Z699" s="52">
        <v>0</v>
      </c>
      <c r="AA699" s="52"/>
      <c r="AB699" s="79">
        <v>699</v>
      </c>
      <c r="AC6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699" s="85"/>
      <c r="AE699" s="51"/>
      <c r="AF699" s="51"/>
      <c r="AG699" s="51"/>
      <c r="AH699" s="51"/>
      <c r="AI699" s="51"/>
      <c r="AJ699" s="51"/>
      <c r="AK699" s="51"/>
      <c r="AL699" s="51"/>
      <c r="AM699" s="51"/>
      <c r="AN699" s="51"/>
      <c r="AO699" s="2"/>
      <c r="AP699" s="3"/>
      <c r="AQ699" s="3"/>
      <c r="AR699" s="3"/>
      <c r="AS699" s="3"/>
    </row>
    <row r="700" spans="1:45" ht="29" customHeight="1" x14ac:dyDescent="0.35">
      <c r="A700" s="14" t="s">
        <v>809</v>
      </c>
      <c r="C700" s="15" t="s">
        <v>3360</v>
      </c>
      <c r="D700" s="15"/>
      <c r="E700" s="80">
        <v>1.9844549750907123</v>
      </c>
      <c r="F700" s="78"/>
      <c r="G700" s="15"/>
      <c r="H700" s="15"/>
      <c r="I700" s="16"/>
      <c r="J700" s="66"/>
      <c r="K700" s="66"/>
      <c r="L700" s="16"/>
      <c r="M700" s="81"/>
      <c r="N700" s="82">
        <v>3178.3955078125</v>
      </c>
      <c r="O700" s="82">
        <v>9583.306640625</v>
      </c>
      <c r="P700" s="77"/>
      <c r="Q700" s="83"/>
      <c r="R700" s="83"/>
      <c r="S700" s="51">
        <v>2</v>
      </c>
      <c r="T700" s="84"/>
      <c r="U700" s="84"/>
      <c r="V700" s="52">
        <v>1578</v>
      </c>
      <c r="W700" s="52">
        <v>8.7000000000000001E-5</v>
      </c>
      <c r="X700" s="52">
        <v>0</v>
      </c>
      <c r="Y700" s="52">
        <v>1.0360799999999999</v>
      </c>
      <c r="Z700" s="52">
        <v>0</v>
      </c>
      <c r="AA700" s="52"/>
      <c r="AB700" s="79">
        <v>700</v>
      </c>
      <c r="AC7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0" s="85"/>
      <c r="AE700" s="51"/>
      <c r="AF700" s="51"/>
      <c r="AG700" s="51"/>
      <c r="AH700" s="51"/>
      <c r="AI700" s="51"/>
      <c r="AJ700" s="51"/>
      <c r="AK700" s="51"/>
      <c r="AL700" s="51"/>
      <c r="AM700" s="51"/>
      <c r="AN700" s="51"/>
      <c r="AO700" s="2"/>
      <c r="AP700" s="3"/>
      <c r="AQ700" s="3"/>
      <c r="AR700" s="3"/>
      <c r="AS700" s="3"/>
    </row>
    <row r="701" spans="1:45" ht="29" customHeight="1" x14ac:dyDescent="0.35">
      <c r="A701" s="14" t="s">
        <v>2378</v>
      </c>
      <c r="C701" s="15" t="s">
        <v>3360</v>
      </c>
      <c r="D701" s="15"/>
      <c r="E701" s="80">
        <v>1.9842048722418495</v>
      </c>
      <c r="F701" s="78"/>
      <c r="G701" s="15"/>
      <c r="H701" s="15"/>
      <c r="I701" s="16"/>
      <c r="J701" s="66"/>
      <c r="K701" s="66"/>
      <c r="L701" s="16"/>
      <c r="M701" s="81"/>
      <c r="N701" s="82">
        <v>1034.5322265625</v>
      </c>
      <c r="O701" s="82">
        <v>4212.33056640625</v>
      </c>
      <c r="P701" s="77"/>
      <c r="Q701" s="83"/>
      <c r="R701" s="83"/>
      <c r="S701" s="51">
        <v>2</v>
      </c>
      <c r="T701" s="84"/>
      <c r="U701" s="84"/>
      <c r="V701" s="52">
        <v>1578</v>
      </c>
      <c r="W701" s="52">
        <v>8.0000000000000007E-5</v>
      </c>
      <c r="X701" s="52">
        <v>0</v>
      </c>
      <c r="Y701" s="52">
        <v>1.0356890000000001</v>
      </c>
      <c r="Z701" s="52">
        <v>0</v>
      </c>
      <c r="AA701" s="52"/>
      <c r="AB701" s="79">
        <v>701</v>
      </c>
      <c r="AC7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1" s="85"/>
      <c r="AE701" s="51"/>
      <c r="AF701" s="51"/>
      <c r="AG701" s="51"/>
      <c r="AH701" s="51"/>
      <c r="AI701" s="51"/>
      <c r="AJ701" s="51"/>
      <c r="AK701" s="104" t="s">
        <v>3341</v>
      </c>
      <c r="AL701" s="104" t="s">
        <v>3341</v>
      </c>
      <c r="AM701" s="104" t="s">
        <v>3341</v>
      </c>
      <c r="AN701" s="104" t="s">
        <v>3341</v>
      </c>
      <c r="AO701" s="2"/>
      <c r="AP701" s="3"/>
      <c r="AQ701" s="3"/>
      <c r="AR701" s="3"/>
      <c r="AS701" s="3"/>
    </row>
    <row r="702" spans="1:45" ht="29" customHeight="1" x14ac:dyDescent="0.35">
      <c r="A702" s="14" t="s">
        <v>1604</v>
      </c>
      <c r="C702" s="15" t="s">
        <v>3360</v>
      </c>
      <c r="D702" s="15"/>
      <c r="E702" s="80">
        <v>1.9823409343861287</v>
      </c>
      <c r="F702" s="78"/>
      <c r="G702" s="15"/>
      <c r="H702" s="15"/>
      <c r="I702" s="16"/>
      <c r="J702" s="66"/>
      <c r="K702" s="66"/>
      <c r="L702" s="16"/>
      <c r="M702" s="81"/>
      <c r="N702" s="82">
        <v>2932.745849609375</v>
      </c>
      <c r="O702" s="82">
        <v>9126.037109375</v>
      </c>
      <c r="P702" s="77"/>
      <c r="Q702" s="83"/>
      <c r="R702" s="83"/>
      <c r="S702" s="51">
        <v>2</v>
      </c>
      <c r="T702" s="84"/>
      <c r="U702" s="84"/>
      <c r="V702" s="52">
        <v>1578</v>
      </c>
      <c r="W702" s="52">
        <v>8.8999999999999995E-5</v>
      </c>
      <c r="X702" s="52">
        <v>0</v>
      </c>
      <c r="Y702" s="52">
        <v>1.032775</v>
      </c>
      <c r="Z702" s="52">
        <v>0</v>
      </c>
      <c r="AA702" s="52"/>
      <c r="AB702" s="79">
        <v>702</v>
      </c>
      <c r="AC7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2" s="85"/>
      <c r="AE702" s="51"/>
      <c r="AF702" s="51"/>
      <c r="AG702" s="51"/>
      <c r="AH702" s="51"/>
      <c r="AI702" s="51"/>
      <c r="AJ702" s="51"/>
      <c r="AK702" s="104" t="s">
        <v>3341</v>
      </c>
      <c r="AL702" s="104" t="s">
        <v>3341</v>
      </c>
      <c r="AM702" s="104" t="s">
        <v>3341</v>
      </c>
      <c r="AN702" s="104" t="s">
        <v>3341</v>
      </c>
      <c r="AO702" s="2"/>
      <c r="AP702" s="3"/>
      <c r="AQ702" s="3"/>
      <c r="AR702" s="3"/>
      <c r="AS702" s="3"/>
    </row>
    <row r="703" spans="1:45" ht="29" customHeight="1" x14ac:dyDescent="0.35">
      <c r="A703" s="14" t="s">
        <v>1859</v>
      </c>
      <c r="C703" s="15" t="s">
        <v>3360</v>
      </c>
      <c r="D703" s="15"/>
      <c r="E703" s="80">
        <v>1.9823409343861287</v>
      </c>
      <c r="F703" s="78"/>
      <c r="G703" s="15"/>
      <c r="H703" s="15"/>
      <c r="I703" s="16"/>
      <c r="J703" s="66"/>
      <c r="K703" s="66"/>
      <c r="L703" s="16"/>
      <c r="M703" s="81"/>
      <c r="N703" s="82">
        <v>3521.543212890625</v>
      </c>
      <c r="O703" s="82">
        <v>9142.24609375</v>
      </c>
      <c r="P703" s="77"/>
      <c r="Q703" s="83"/>
      <c r="R703" s="83"/>
      <c r="S703" s="51">
        <v>2</v>
      </c>
      <c r="T703" s="84"/>
      <c r="U703" s="84"/>
      <c r="V703" s="52">
        <v>1578</v>
      </c>
      <c r="W703" s="52">
        <v>8.8999999999999995E-5</v>
      </c>
      <c r="X703" s="52">
        <v>0</v>
      </c>
      <c r="Y703" s="52">
        <v>1.032775</v>
      </c>
      <c r="Z703" s="52">
        <v>0</v>
      </c>
      <c r="AA703" s="52"/>
      <c r="AB703" s="79">
        <v>703</v>
      </c>
      <c r="AC7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3" s="85"/>
      <c r="AE703" s="51"/>
      <c r="AF703" s="51"/>
      <c r="AG703" s="51"/>
      <c r="AH703" s="51"/>
      <c r="AI703" s="51"/>
      <c r="AJ703" s="51"/>
      <c r="AK703" s="104" t="s">
        <v>3341</v>
      </c>
      <c r="AL703" s="104" t="s">
        <v>3341</v>
      </c>
      <c r="AM703" s="104" t="s">
        <v>3341</v>
      </c>
      <c r="AN703" s="104" t="s">
        <v>3341</v>
      </c>
      <c r="AO703" s="2"/>
      <c r="AP703" s="3"/>
      <c r="AQ703" s="3"/>
      <c r="AR703" s="3"/>
      <c r="AS703" s="3"/>
    </row>
    <row r="704" spans="1:45" ht="29" customHeight="1" x14ac:dyDescent="0.35">
      <c r="A704" s="14" t="s">
        <v>3198</v>
      </c>
      <c r="C704" s="15" t="s">
        <v>3360</v>
      </c>
      <c r="D704" s="15"/>
      <c r="E704" s="80">
        <v>1.9810334913603589</v>
      </c>
      <c r="F704" s="78"/>
      <c r="G704" s="15"/>
      <c r="H704" s="15"/>
      <c r="I704" s="16"/>
      <c r="J704" s="66"/>
      <c r="K704" s="66"/>
      <c r="L704" s="16"/>
      <c r="M704" s="81"/>
      <c r="N704" s="82">
        <v>229.18168640136719</v>
      </c>
      <c r="O704" s="82">
        <v>3991.19140625</v>
      </c>
      <c r="P704" s="77"/>
      <c r="Q704" s="83"/>
      <c r="R704" s="83"/>
      <c r="S704" s="51">
        <v>2</v>
      </c>
      <c r="T704" s="84"/>
      <c r="U704" s="84"/>
      <c r="V704" s="52">
        <v>1578</v>
      </c>
      <c r="W704" s="52">
        <v>9.2E-5</v>
      </c>
      <c r="X704" s="52">
        <v>0</v>
      </c>
      <c r="Y704" s="52">
        <v>1.0307310000000001</v>
      </c>
      <c r="Z704" s="52">
        <v>0</v>
      </c>
      <c r="AA704" s="52"/>
      <c r="AB704" s="79">
        <v>704</v>
      </c>
      <c r="AC7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4" s="85"/>
      <c r="AE704" s="51"/>
      <c r="AF704" s="51"/>
      <c r="AG704" s="51"/>
      <c r="AH704" s="51"/>
      <c r="AI704" s="51"/>
      <c r="AJ704" s="51"/>
      <c r="AK704" s="104" t="s">
        <v>3341</v>
      </c>
      <c r="AL704" s="104" t="s">
        <v>3341</v>
      </c>
      <c r="AM704" s="104" t="s">
        <v>3341</v>
      </c>
      <c r="AN704" s="104" t="s">
        <v>3341</v>
      </c>
      <c r="AO704" s="2"/>
      <c r="AP704" s="3"/>
      <c r="AQ704" s="3"/>
      <c r="AR704" s="3"/>
      <c r="AS704" s="3"/>
    </row>
    <row r="705" spans="1:45" ht="29" customHeight="1" x14ac:dyDescent="0.35">
      <c r="A705" s="14" t="s">
        <v>2483</v>
      </c>
      <c r="C705" s="15" t="s">
        <v>3360</v>
      </c>
      <c r="D705" s="15"/>
      <c r="E705" s="80">
        <v>1.9803010929922049</v>
      </c>
      <c r="F705" s="78"/>
      <c r="G705" s="15"/>
      <c r="H705" s="15"/>
      <c r="I705" s="16"/>
      <c r="J705" s="66"/>
      <c r="K705" s="66"/>
      <c r="L705" s="16"/>
      <c r="M705" s="81"/>
      <c r="N705" s="82">
        <v>9700.1708984375</v>
      </c>
      <c r="O705" s="82">
        <v>8808.0361328125</v>
      </c>
      <c r="P705" s="77"/>
      <c r="Q705" s="83"/>
      <c r="R705" s="83"/>
      <c r="S705" s="51">
        <v>2</v>
      </c>
      <c r="T705" s="84"/>
      <c r="U705" s="84"/>
      <c r="V705" s="52">
        <v>1578</v>
      </c>
      <c r="W705" s="52">
        <v>6.9999999999999994E-5</v>
      </c>
      <c r="X705" s="52">
        <v>0</v>
      </c>
      <c r="Y705" s="52">
        <v>1.0295859999999999</v>
      </c>
      <c r="Z705" s="52">
        <v>0</v>
      </c>
      <c r="AA705" s="52"/>
      <c r="AB705" s="79">
        <v>705</v>
      </c>
      <c r="AC7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5" s="85"/>
      <c r="AE705" s="51"/>
      <c r="AF705" s="51"/>
      <c r="AG705" s="51"/>
      <c r="AH705" s="51"/>
      <c r="AI705" s="51"/>
      <c r="AJ705" s="51"/>
      <c r="AK705" s="104" t="s">
        <v>3341</v>
      </c>
      <c r="AL705" s="104" t="s">
        <v>3341</v>
      </c>
      <c r="AM705" s="104" t="s">
        <v>3341</v>
      </c>
      <c r="AN705" s="104" t="s">
        <v>3341</v>
      </c>
      <c r="AO705" s="2"/>
      <c r="AP705" s="3"/>
      <c r="AQ705" s="3"/>
      <c r="AR705" s="3"/>
      <c r="AS705" s="3"/>
    </row>
    <row r="706" spans="1:45" ht="29" customHeight="1" x14ac:dyDescent="0.35">
      <c r="A706" s="14" t="s">
        <v>2808</v>
      </c>
      <c r="C706" s="15" t="s">
        <v>3360</v>
      </c>
      <c r="D706" s="15"/>
      <c r="E706" s="80">
        <v>1.9803010929922049</v>
      </c>
      <c r="F706" s="78"/>
      <c r="G706" s="15"/>
      <c r="H706" s="15"/>
      <c r="I706" s="16"/>
      <c r="J706" s="66"/>
      <c r="K706" s="66"/>
      <c r="L706" s="16"/>
      <c r="M706" s="81"/>
      <c r="N706" s="82">
        <v>9646.302734375</v>
      </c>
      <c r="O706" s="82">
        <v>8749.451171875</v>
      </c>
      <c r="P706" s="77"/>
      <c r="Q706" s="83"/>
      <c r="R706" s="83"/>
      <c r="S706" s="51">
        <v>2</v>
      </c>
      <c r="T706" s="84"/>
      <c r="U706" s="84"/>
      <c r="V706" s="52">
        <v>1578</v>
      </c>
      <c r="W706" s="52">
        <v>6.9999999999999994E-5</v>
      </c>
      <c r="X706" s="52">
        <v>0</v>
      </c>
      <c r="Y706" s="52">
        <v>1.0295859999999999</v>
      </c>
      <c r="Z706" s="52">
        <v>0</v>
      </c>
      <c r="AA706" s="52"/>
      <c r="AB706" s="79">
        <v>706</v>
      </c>
      <c r="AC7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6" s="85"/>
      <c r="AE706" s="51"/>
      <c r="AF706" s="51"/>
      <c r="AG706" s="51"/>
      <c r="AH706" s="51"/>
      <c r="AI706" s="51"/>
      <c r="AJ706" s="51"/>
      <c r="AK706" s="104" t="s">
        <v>3341</v>
      </c>
      <c r="AL706" s="104" t="s">
        <v>3341</v>
      </c>
      <c r="AM706" s="104" t="s">
        <v>3341</v>
      </c>
      <c r="AN706" s="104" t="s">
        <v>3341</v>
      </c>
      <c r="AO706" s="2"/>
      <c r="AP706" s="3"/>
      <c r="AQ706" s="3"/>
      <c r="AR706" s="3"/>
      <c r="AS706" s="3"/>
    </row>
    <row r="707" spans="1:45" ht="29" customHeight="1" x14ac:dyDescent="0.35">
      <c r="A707" s="14" t="s">
        <v>528</v>
      </c>
      <c r="C707" s="15" t="s">
        <v>3360</v>
      </c>
      <c r="D707" s="15"/>
      <c r="E707" s="80">
        <v>1.9729496043937842</v>
      </c>
      <c r="F707" s="78"/>
      <c r="G707" s="15"/>
      <c r="H707" s="15"/>
      <c r="I707" s="16"/>
      <c r="J707" s="66"/>
      <c r="K707" s="66"/>
      <c r="L707" s="16"/>
      <c r="M707" s="81"/>
      <c r="N707" s="82">
        <v>2022.480712890625</v>
      </c>
      <c r="O707" s="82">
        <v>5841.80615234375</v>
      </c>
      <c r="P707" s="77"/>
      <c r="Q707" s="83"/>
      <c r="R707" s="83"/>
      <c r="S707" s="51">
        <v>2</v>
      </c>
      <c r="T707" s="84"/>
      <c r="U707" s="84"/>
      <c r="V707" s="52">
        <v>1578</v>
      </c>
      <c r="W707" s="52">
        <v>7.8999999999999996E-5</v>
      </c>
      <c r="X707" s="52">
        <v>0</v>
      </c>
      <c r="Y707" s="52">
        <v>1.0180929999999999</v>
      </c>
      <c r="Z707" s="52">
        <v>0</v>
      </c>
      <c r="AA707" s="52"/>
      <c r="AB707" s="79">
        <v>707</v>
      </c>
      <c r="AC7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7" s="85"/>
      <c r="AE707" s="51"/>
      <c r="AF707" s="51"/>
      <c r="AG707" s="51"/>
      <c r="AH707" s="51"/>
      <c r="AI707" s="51"/>
      <c r="AJ707" s="51"/>
      <c r="AK707" s="104" t="s">
        <v>3341</v>
      </c>
      <c r="AL707" s="104" t="s">
        <v>3341</v>
      </c>
      <c r="AM707" s="104" t="s">
        <v>3341</v>
      </c>
      <c r="AN707" s="104" t="s">
        <v>3341</v>
      </c>
      <c r="AO707" s="2"/>
      <c r="AP707" s="3"/>
      <c r="AQ707" s="3"/>
      <c r="AR707" s="3"/>
      <c r="AS707" s="3"/>
    </row>
    <row r="708" spans="1:45" ht="29" customHeight="1" x14ac:dyDescent="0.35">
      <c r="A708" s="14" t="s">
        <v>1786</v>
      </c>
      <c r="C708" s="15" t="s">
        <v>3360</v>
      </c>
      <c r="D708" s="15"/>
      <c r="E708" s="80">
        <v>1.9716095392572932</v>
      </c>
      <c r="F708" s="78"/>
      <c r="G708" s="15"/>
      <c r="H708" s="15"/>
      <c r="I708" s="16"/>
      <c r="J708" s="66"/>
      <c r="K708" s="66"/>
      <c r="L708" s="16"/>
      <c r="M708" s="81"/>
      <c r="N708" s="82">
        <v>2393.14599609375</v>
      </c>
      <c r="O708" s="82">
        <v>5426.888671875</v>
      </c>
      <c r="P708" s="77"/>
      <c r="Q708" s="83"/>
      <c r="R708" s="83"/>
      <c r="S708" s="51">
        <v>2</v>
      </c>
      <c r="T708" s="84"/>
      <c r="U708" s="84"/>
      <c r="V708" s="52">
        <v>1578</v>
      </c>
      <c r="W708" s="52">
        <v>7.2000000000000002E-5</v>
      </c>
      <c r="X708" s="52">
        <v>0</v>
      </c>
      <c r="Y708" s="52">
        <v>1.015998</v>
      </c>
      <c r="Z708" s="52">
        <v>0</v>
      </c>
      <c r="AA708" s="52"/>
      <c r="AB708" s="79">
        <v>708</v>
      </c>
      <c r="AC7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8" s="85"/>
      <c r="AE708" s="51"/>
      <c r="AF708" s="51"/>
      <c r="AG708" s="51"/>
      <c r="AH708" s="51"/>
      <c r="AI708" s="51"/>
      <c r="AJ708" s="51"/>
      <c r="AK708" s="51"/>
      <c r="AL708" s="51"/>
      <c r="AM708" s="51"/>
      <c r="AN708" s="51"/>
      <c r="AO708" s="2"/>
      <c r="AP708" s="3"/>
      <c r="AQ708" s="3"/>
      <c r="AR708" s="3"/>
      <c r="AS708" s="3"/>
    </row>
    <row r="709" spans="1:45" ht="29" customHeight="1" x14ac:dyDescent="0.35">
      <c r="A709" s="14" t="s">
        <v>712</v>
      </c>
      <c r="C709" s="15" t="s">
        <v>3360</v>
      </c>
      <c r="D709" s="15"/>
      <c r="E709" s="80">
        <v>1.9693304690514135</v>
      </c>
      <c r="F709" s="78"/>
      <c r="G709" s="15"/>
      <c r="H709" s="15"/>
      <c r="I709" s="16"/>
      <c r="J709" s="66"/>
      <c r="K709" s="66"/>
      <c r="L709" s="16"/>
      <c r="M709" s="81"/>
      <c r="N709" s="82">
        <v>2918.640380859375</v>
      </c>
      <c r="O709" s="82">
        <v>865.15045166015625</v>
      </c>
      <c r="P709" s="77"/>
      <c r="Q709" s="83"/>
      <c r="R709" s="83"/>
      <c r="S709" s="51">
        <v>2</v>
      </c>
      <c r="T709" s="84"/>
      <c r="U709" s="84"/>
      <c r="V709" s="52">
        <v>1578</v>
      </c>
      <c r="W709" s="52">
        <v>8.2000000000000001E-5</v>
      </c>
      <c r="X709" s="52">
        <v>0</v>
      </c>
      <c r="Y709" s="52">
        <v>1.012435</v>
      </c>
      <c r="Z709" s="52">
        <v>0</v>
      </c>
      <c r="AA709" s="52"/>
      <c r="AB709" s="79">
        <v>709</v>
      </c>
      <c r="AC7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09" s="85"/>
      <c r="AE709" s="51"/>
      <c r="AF709" s="51"/>
      <c r="AG709" s="51"/>
      <c r="AH709" s="51"/>
      <c r="AI709" s="51"/>
      <c r="AJ709" s="51"/>
      <c r="AK709" s="104" t="s">
        <v>3341</v>
      </c>
      <c r="AL709" s="104" t="s">
        <v>3341</v>
      </c>
      <c r="AM709" s="104" t="s">
        <v>3341</v>
      </c>
      <c r="AN709" s="104" t="s">
        <v>3341</v>
      </c>
      <c r="AO709" s="2"/>
      <c r="AP709" s="3"/>
      <c r="AQ709" s="3"/>
      <c r="AR709" s="3"/>
      <c r="AS709" s="3"/>
    </row>
    <row r="710" spans="1:45" ht="29" customHeight="1" x14ac:dyDescent="0.35">
      <c r="A710" s="14" t="s">
        <v>1001</v>
      </c>
      <c r="C710" s="15" t="s">
        <v>3360</v>
      </c>
      <c r="D710" s="15"/>
      <c r="E710" s="80">
        <v>1.9676398761369764</v>
      </c>
      <c r="F710" s="78"/>
      <c r="G710" s="15"/>
      <c r="H710" s="15"/>
      <c r="I710" s="16"/>
      <c r="J710" s="66"/>
      <c r="K710" s="66"/>
      <c r="L710" s="16"/>
      <c r="M710" s="81"/>
      <c r="N710" s="82">
        <v>1257.1407470703125</v>
      </c>
      <c r="O710" s="82">
        <v>2414.650146484375</v>
      </c>
      <c r="P710" s="77"/>
      <c r="Q710" s="83"/>
      <c r="R710" s="83"/>
      <c r="S710" s="51">
        <v>2</v>
      </c>
      <c r="T710" s="84"/>
      <c r="U710" s="84"/>
      <c r="V710" s="52">
        <v>1578</v>
      </c>
      <c r="W710" s="52">
        <v>9.1000000000000003E-5</v>
      </c>
      <c r="X710" s="52">
        <v>0</v>
      </c>
      <c r="Y710" s="52">
        <v>1.009792</v>
      </c>
      <c r="Z710" s="52">
        <v>0</v>
      </c>
      <c r="AA710" s="52"/>
      <c r="AB710" s="79">
        <v>710</v>
      </c>
      <c r="AC7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0" s="85"/>
      <c r="AE710" s="51"/>
      <c r="AF710" s="51"/>
      <c r="AG710" s="51"/>
      <c r="AH710" s="51"/>
      <c r="AI710" s="51"/>
      <c r="AJ710" s="51"/>
      <c r="AK710" s="104" t="s">
        <v>3341</v>
      </c>
      <c r="AL710" s="104" t="s">
        <v>3341</v>
      </c>
      <c r="AM710" s="104" t="s">
        <v>3341</v>
      </c>
      <c r="AN710" s="104" t="s">
        <v>3341</v>
      </c>
      <c r="AO710" s="2"/>
      <c r="AP710" s="3"/>
      <c r="AQ710" s="3"/>
      <c r="AR710" s="3"/>
      <c r="AS710" s="3"/>
    </row>
    <row r="711" spans="1:45" ht="29" customHeight="1" x14ac:dyDescent="0.35">
      <c r="A711" s="14" t="s">
        <v>2178</v>
      </c>
      <c r="C711" s="15" t="s">
        <v>3360</v>
      </c>
      <c r="D711" s="15"/>
      <c r="E711" s="80">
        <v>1.9651087841345445</v>
      </c>
      <c r="F711" s="78"/>
      <c r="G711" s="15"/>
      <c r="H711" s="15"/>
      <c r="I711" s="16"/>
      <c r="J711" s="66"/>
      <c r="K711" s="66"/>
      <c r="L711" s="16"/>
      <c r="M711" s="81"/>
      <c r="N711" s="82">
        <v>1978.83544921875</v>
      </c>
      <c r="O711" s="82">
        <v>964.58306884765625</v>
      </c>
      <c r="P711" s="77"/>
      <c r="Q711" s="83"/>
      <c r="R711" s="83"/>
      <c r="S711" s="51">
        <v>2</v>
      </c>
      <c r="T711" s="84"/>
      <c r="U711" s="84"/>
      <c r="V711" s="52">
        <v>1578</v>
      </c>
      <c r="W711" s="52">
        <v>8.2000000000000001E-5</v>
      </c>
      <c r="X711" s="52">
        <v>0</v>
      </c>
      <c r="Y711" s="52">
        <v>1.005835</v>
      </c>
      <c r="Z711" s="52">
        <v>0</v>
      </c>
      <c r="AA711" s="52"/>
      <c r="AB711" s="79">
        <v>711</v>
      </c>
      <c r="AC7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1" s="85"/>
      <c r="AE711" s="51"/>
      <c r="AF711" s="51"/>
      <c r="AG711" s="51"/>
      <c r="AH711" s="51"/>
      <c r="AI711" s="51"/>
      <c r="AJ711" s="51"/>
      <c r="AK711" s="104" t="s">
        <v>3341</v>
      </c>
      <c r="AL711" s="104" t="s">
        <v>3341</v>
      </c>
      <c r="AM711" s="104" t="s">
        <v>3341</v>
      </c>
      <c r="AN711" s="104" t="s">
        <v>3341</v>
      </c>
      <c r="AO711" s="2"/>
      <c r="AP711" s="3"/>
      <c r="AQ711" s="3"/>
      <c r="AR711" s="3"/>
      <c r="AS711" s="3"/>
    </row>
    <row r="712" spans="1:45" ht="29" customHeight="1" x14ac:dyDescent="0.35">
      <c r="A712" s="14" t="s">
        <v>558</v>
      </c>
      <c r="C712" s="15" t="s">
        <v>3360</v>
      </c>
      <c r="D712" s="15"/>
      <c r="E712" s="80">
        <v>1.9650333055254248</v>
      </c>
      <c r="F712" s="78"/>
      <c r="G712" s="15"/>
      <c r="H712" s="15"/>
      <c r="I712" s="16"/>
      <c r="J712" s="66"/>
      <c r="K712" s="66"/>
      <c r="L712" s="16"/>
      <c r="M712" s="81"/>
      <c r="N712" s="82">
        <v>3575.157470703125</v>
      </c>
      <c r="O712" s="82">
        <v>4630.1650390625</v>
      </c>
      <c r="P712" s="77"/>
      <c r="Q712" s="83"/>
      <c r="R712" s="83"/>
      <c r="S712" s="51">
        <v>2</v>
      </c>
      <c r="T712" s="84"/>
      <c r="U712" s="84"/>
      <c r="V712" s="52">
        <v>1578</v>
      </c>
      <c r="W712" s="52">
        <v>8.5000000000000006E-5</v>
      </c>
      <c r="X712" s="52">
        <v>0</v>
      </c>
      <c r="Y712" s="52">
        <v>1.005717</v>
      </c>
      <c r="Z712" s="52">
        <v>0</v>
      </c>
      <c r="AA712" s="52"/>
      <c r="AB712" s="79">
        <v>712</v>
      </c>
      <c r="AC7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2" s="85"/>
      <c r="AE712" s="51"/>
      <c r="AF712" s="51"/>
      <c r="AG712" s="51"/>
      <c r="AH712" s="51"/>
      <c r="AI712" s="51"/>
      <c r="AJ712" s="51"/>
      <c r="AK712" s="104" t="s">
        <v>3341</v>
      </c>
      <c r="AL712" s="104" t="s">
        <v>3341</v>
      </c>
      <c r="AM712" s="104" t="s">
        <v>3341</v>
      </c>
      <c r="AN712" s="104" t="s">
        <v>3341</v>
      </c>
      <c r="AO712" s="2"/>
      <c r="AP712" s="3"/>
      <c r="AQ712" s="3"/>
      <c r="AR712" s="3"/>
      <c r="AS712" s="3"/>
    </row>
    <row r="713" spans="1:45" ht="29" customHeight="1" x14ac:dyDescent="0.35">
      <c r="A713" s="14" t="s">
        <v>1215</v>
      </c>
      <c r="C713" s="15" t="s">
        <v>3360</v>
      </c>
      <c r="D713" s="15"/>
      <c r="E713" s="80">
        <v>1.9650333055254248</v>
      </c>
      <c r="F713" s="78"/>
      <c r="G713" s="15"/>
      <c r="H713" s="15"/>
      <c r="I713" s="16"/>
      <c r="J713" s="66"/>
      <c r="K713" s="66"/>
      <c r="L713" s="16"/>
      <c r="M713" s="81"/>
      <c r="N713" s="82">
        <v>3563.94384765625</v>
      </c>
      <c r="O713" s="82">
        <v>4407.23583984375</v>
      </c>
      <c r="P713" s="77"/>
      <c r="Q713" s="83"/>
      <c r="R713" s="83"/>
      <c r="S713" s="51">
        <v>2</v>
      </c>
      <c r="T713" s="84"/>
      <c r="U713" s="84"/>
      <c r="V713" s="52">
        <v>1578</v>
      </c>
      <c r="W713" s="52">
        <v>8.5000000000000006E-5</v>
      </c>
      <c r="X713" s="52">
        <v>0</v>
      </c>
      <c r="Y713" s="52">
        <v>1.005717</v>
      </c>
      <c r="Z713" s="52">
        <v>0</v>
      </c>
      <c r="AA713" s="52"/>
      <c r="AB713" s="79">
        <v>713</v>
      </c>
      <c r="AC7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3" s="85"/>
      <c r="AE713" s="51"/>
      <c r="AF713" s="51"/>
      <c r="AG713" s="51"/>
      <c r="AH713" s="51"/>
      <c r="AI713" s="51"/>
      <c r="AJ713" s="51"/>
      <c r="AK713" s="104" t="s">
        <v>3341</v>
      </c>
      <c r="AL713" s="104" t="s">
        <v>3341</v>
      </c>
      <c r="AM713" s="104" t="s">
        <v>3341</v>
      </c>
      <c r="AN713" s="104" t="s">
        <v>3341</v>
      </c>
      <c r="AO713" s="2"/>
      <c r="AP713" s="3"/>
      <c r="AQ713" s="3"/>
      <c r="AR713" s="3"/>
      <c r="AS713" s="3"/>
    </row>
    <row r="714" spans="1:45" ht="29" customHeight="1" x14ac:dyDescent="0.35">
      <c r="A714" s="14" t="s">
        <v>1511</v>
      </c>
      <c r="C714" s="15" t="s">
        <v>3360</v>
      </c>
      <c r="D714" s="15"/>
      <c r="E714" s="80">
        <v>1.9620256748467704</v>
      </c>
      <c r="F714" s="78"/>
      <c r="G714" s="15"/>
      <c r="H714" s="15"/>
      <c r="I714" s="16"/>
      <c r="J714" s="66"/>
      <c r="K714" s="66"/>
      <c r="L714" s="16"/>
      <c r="M714" s="81"/>
      <c r="N714" s="82">
        <v>2515.94775390625</v>
      </c>
      <c r="O714" s="82">
        <v>1428.417724609375</v>
      </c>
      <c r="P714" s="77"/>
      <c r="Q714" s="83"/>
      <c r="R714" s="83"/>
      <c r="S714" s="51">
        <v>2</v>
      </c>
      <c r="T714" s="84"/>
      <c r="U714" s="84"/>
      <c r="V714" s="52">
        <v>1578</v>
      </c>
      <c r="W714" s="52">
        <v>8.5000000000000006E-5</v>
      </c>
      <c r="X714" s="52">
        <v>0</v>
      </c>
      <c r="Y714" s="52">
        <v>1.001015</v>
      </c>
      <c r="Z714" s="52">
        <v>0</v>
      </c>
      <c r="AA714" s="52"/>
      <c r="AB714" s="79">
        <v>714</v>
      </c>
      <c r="AC7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4" s="85"/>
      <c r="AE714" s="51"/>
      <c r="AF714" s="51"/>
      <c r="AG714" s="51"/>
      <c r="AH714" s="51"/>
      <c r="AI714" s="51"/>
      <c r="AJ714" s="51"/>
      <c r="AK714" s="104" t="s">
        <v>3341</v>
      </c>
      <c r="AL714" s="104" t="s">
        <v>3341</v>
      </c>
      <c r="AM714" s="104" t="s">
        <v>3341</v>
      </c>
      <c r="AN714" s="104" t="s">
        <v>3341</v>
      </c>
      <c r="AO714" s="2"/>
      <c r="AP714" s="3"/>
      <c r="AQ714" s="3"/>
      <c r="AR714" s="3"/>
      <c r="AS714" s="3"/>
    </row>
    <row r="715" spans="1:45" ht="29" customHeight="1" x14ac:dyDescent="0.35">
      <c r="A715" s="14" t="s">
        <v>1974</v>
      </c>
      <c r="C715" s="15" t="s">
        <v>3360</v>
      </c>
      <c r="D715" s="15"/>
      <c r="E715" s="80">
        <v>1.9620256748467704</v>
      </c>
      <c r="F715" s="78"/>
      <c r="G715" s="15"/>
      <c r="H715" s="15"/>
      <c r="I715" s="16"/>
      <c r="J715" s="66"/>
      <c r="K715" s="66"/>
      <c r="L715" s="16"/>
      <c r="M715" s="81"/>
      <c r="N715" s="82">
        <v>2562.958740234375</v>
      </c>
      <c r="O715" s="82">
        <v>1613.360595703125</v>
      </c>
      <c r="P715" s="77"/>
      <c r="Q715" s="83"/>
      <c r="R715" s="83"/>
      <c r="S715" s="51">
        <v>2</v>
      </c>
      <c r="T715" s="84"/>
      <c r="U715" s="84"/>
      <c r="V715" s="52">
        <v>1578</v>
      </c>
      <c r="W715" s="52">
        <v>8.5000000000000006E-5</v>
      </c>
      <c r="X715" s="52">
        <v>0</v>
      </c>
      <c r="Y715" s="52">
        <v>1.001015</v>
      </c>
      <c r="Z715" s="52">
        <v>0</v>
      </c>
      <c r="AA715" s="52"/>
      <c r="AB715" s="79">
        <v>715</v>
      </c>
      <c r="AC7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5" s="85"/>
      <c r="AE715" s="51"/>
      <c r="AF715" s="51"/>
      <c r="AG715" s="51"/>
      <c r="AH715" s="51"/>
      <c r="AI715" s="51"/>
      <c r="AJ715" s="51"/>
      <c r="AK715" s="104" t="s">
        <v>3341</v>
      </c>
      <c r="AL715" s="104" t="s">
        <v>3341</v>
      </c>
      <c r="AM715" s="104" t="s">
        <v>3341</v>
      </c>
      <c r="AN715" s="104" t="s">
        <v>3341</v>
      </c>
      <c r="AO715" s="2"/>
      <c r="AP715" s="3"/>
      <c r="AQ715" s="3"/>
      <c r="AR715" s="3"/>
      <c r="AS715" s="3"/>
    </row>
    <row r="716" spans="1:45" ht="29" customHeight="1" x14ac:dyDescent="0.35">
      <c r="A716" s="14" t="s">
        <v>2494</v>
      </c>
      <c r="C716" s="15" t="s">
        <v>3360</v>
      </c>
      <c r="D716" s="15"/>
      <c r="E716" s="80">
        <v>1.9620256748467704</v>
      </c>
      <c r="F716" s="78"/>
      <c r="G716" s="15"/>
      <c r="H716" s="15"/>
      <c r="I716" s="16"/>
      <c r="J716" s="66"/>
      <c r="K716" s="66"/>
      <c r="L716" s="16"/>
      <c r="M716" s="81"/>
      <c r="N716" s="82">
        <v>2463.00244140625</v>
      </c>
      <c r="O716" s="82">
        <v>1394.2503662109375</v>
      </c>
      <c r="P716" s="77"/>
      <c r="Q716" s="83"/>
      <c r="R716" s="83"/>
      <c r="S716" s="51">
        <v>2</v>
      </c>
      <c r="T716" s="84"/>
      <c r="U716" s="84"/>
      <c r="V716" s="52">
        <v>1578</v>
      </c>
      <c r="W716" s="52">
        <v>8.5000000000000006E-5</v>
      </c>
      <c r="X716" s="52">
        <v>0</v>
      </c>
      <c r="Y716" s="52">
        <v>1.001015</v>
      </c>
      <c r="Z716" s="52">
        <v>0</v>
      </c>
      <c r="AA716" s="52"/>
      <c r="AB716" s="79">
        <v>716</v>
      </c>
      <c r="AC7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6" s="85"/>
      <c r="AE716" s="51"/>
      <c r="AF716" s="51"/>
      <c r="AG716" s="51"/>
      <c r="AH716" s="51"/>
      <c r="AI716" s="51"/>
      <c r="AJ716" s="51"/>
      <c r="AK716" s="104" t="s">
        <v>3341</v>
      </c>
      <c r="AL716" s="104" t="s">
        <v>3341</v>
      </c>
      <c r="AM716" s="104" t="s">
        <v>3341</v>
      </c>
      <c r="AN716" s="104" t="s">
        <v>3341</v>
      </c>
      <c r="AO716" s="2"/>
      <c r="AP716" s="3"/>
      <c r="AQ716" s="3"/>
      <c r="AR716" s="3"/>
      <c r="AS716" s="3"/>
    </row>
    <row r="717" spans="1:45" ht="29" customHeight="1" x14ac:dyDescent="0.35">
      <c r="A717" s="14" t="s">
        <v>2013</v>
      </c>
      <c r="C717" s="15" t="s">
        <v>3360</v>
      </c>
      <c r="D717" s="15"/>
      <c r="E717" s="80">
        <v>1.9618459334131884</v>
      </c>
      <c r="F717" s="78"/>
      <c r="G717" s="15"/>
      <c r="H717" s="15"/>
      <c r="I717" s="16"/>
      <c r="J717" s="66"/>
      <c r="K717" s="66"/>
      <c r="L717" s="16"/>
      <c r="M717" s="81"/>
      <c r="N717" s="82">
        <v>3050.412353515625</v>
      </c>
      <c r="O717" s="82">
        <v>2538.35595703125</v>
      </c>
      <c r="P717" s="77"/>
      <c r="Q717" s="83"/>
      <c r="R717" s="83"/>
      <c r="S717" s="51">
        <v>2</v>
      </c>
      <c r="T717" s="84"/>
      <c r="U717" s="84"/>
      <c r="V717" s="52">
        <v>1578</v>
      </c>
      <c r="W717" s="52">
        <v>7.6000000000000004E-5</v>
      </c>
      <c r="X717" s="52">
        <v>0</v>
      </c>
      <c r="Y717" s="52">
        <v>1.000734</v>
      </c>
      <c r="Z717" s="52">
        <v>0</v>
      </c>
      <c r="AA717" s="52"/>
      <c r="AB717" s="79">
        <v>717</v>
      </c>
      <c r="AC7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7" s="85"/>
      <c r="AE717" s="51"/>
      <c r="AF717" s="51"/>
      <c r="AG717" s="51"/>
      <c r="AH717" s="51"/>
      <c r="AI717" s="51"/>
      <c r="AJ717" s="51"/>
      <c r="AK717" s="104" t="s">
        <v>3341</v>
      </c>
      <c r="AL717" s="104" t="s">
        <v>3341</v>
      </c>
      <c r="AM717" s="104" t="s">
        <v>3341</v>
      </c>
      <c r="AN717" s="104" t="s">
        <v>3341</v>
      </c>
      <c r="AO717" s="2"/>
      <c r="AP717" s="3"/>
      <c r="AQ717" s="3"/>
      <c r="AR717" s="3"/>
      <c r="AS717" s="3"/>
    </row>
    <row r="718" spans="1:45" ht="29" customHeight="1" x14ac:dyDescent="0.35">
      <c r="A718" s="14" t="s">
        <v>189</v>
      </c>
      <c r="C718" s="15" t="s">
        <v>3360</v>
      </c>
      <c r="D718" s="15"/>
      <c r="E718" s="80">
        <v>1.9574579396965639</v>
      </c>
      <c r="F718" s="78"/>
      <c r="G718" s="15"/>
      <c r="H718" s="15"/>
      <c r="I718" s="16"/>
      <c r="J718" s="66"/>
      <c r="K718" s="66"/>
      <c r="L718" s="16"/>
      <c r="M718" s="81"/>
      <c r="N718" s="82">
        <v>484.8046875</v>
      </c>
      <c r="O718" s="82">
        <v>604.88934326171875</v>
      </c>
      <c r="P718" s="77"/>
      <c r="Q718" s="83"/>
      <c r="R718" s="83"/>
      <c r="S718" s="51">
        <v>2</v>
      </c>
      <c r="T718" s="84"/>
      <c r="U718" s="84"/>
      <c r="V718" s="52">
        <v>1578</v>
      </c>
      <c r="W718" s="52">
        <v>8.2000000000000001E-5</v>
      </c>
      <c r="X718" s="52">
        <v>0</v>
      </c>
      <c r="Y718" s="52">
        <v>0.99387400000000004</v>
      </c>
      <c r="Z718" s="52">
        <v>0</v>
      </c>
      <c r="AA718" s="52"/>
      <c r="AB718" s="79">
        <v>718</v>
      </c>
      <c r="AC7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8" s="85"/>
      <c r="AE718" s="51"/>
      <c r="AF718" s="51"/>
      <c r="AG718" s="51"/>
      <c r="AH718" s="51"/>
      <c r="AI718" s="51"/>
      <c r="AJ718" s="51"/>
      <c r="AK718" s="104" t="s">
        <v>3341</v>
      </c>
      <c r="AL718" s="104" t="s">
        <v>3341</v>
      </c>
      <c r="AM718" s="104" t="s">
        <v>3341</v>
      </c>
      <c r="AN718" s="104" t="s">
        <v>3341</v>
      </c>
      <c r="AO718" s="2"/>
      <c r="AP718" s="3"/>
      <c r="AQ718" s="3"/>
      <c r="AR718" s="3"/>
      <c r="AS718" s="3"/>
    </row>
    <row r="719" spans="1:45" ht="29" customHeight="1" x14ac:dyDescent="0.35">
      <c r="A719" s="14" t="s">
        <v>596</v>
      </c>
      <c r="C719" s="15" t="s">
        <v>3360</v>
      </c>
      <c r="D719" s="15"/>
      <c r="E719" s="80">
        <v>1.9574579396965639</v>
      </c>
      <c r="F719" s="78"/>
      <c r="G719" s="15"/>
      <c r="H719" s="15"/>
      <c r="I719" s="16"/>
      <c r="J719" s="66"/>
      <c r="K719" s="66"/>
      <c r="L719" s="16"/>
      <c r="M719" s="81"/>
      <c r="N719" s="82">
        <v>527.88494873046875</v>
      </c>
      <c r="O719" s="82">
        <v>585.8848876953125</v>
      </c>
      <c r="P719" s="77"/>
      <c r="Q719" s="83"/>
      <c r="R719" s="83"/>
      <c r="S719" s="51">
        <v>2</v>
      </c>
      <c r="T719" s="84"/>
      <c r="U719" s="84"/>
      <c r="V719" s="52">
        <v>1578</v>
      </c>
      <c r="W719" s="52">
        <v>8.2000000000000001E-5</v>
      </c>
      <c r="X719" s="52">
        <v>0</v>
      </c>
      <c r="Y719" s="52">
        <v>0.99387400000000004</v>
      </c>
      <c r="Z719" s="52">
        <v>0</v>
      </c>
      <c r="AA719" s="52"/>
      <c r="AB719" s="79">
        <v>719</v>
      </c>
      <c r="AC7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19" s="85"/>
      <c r="AE719" s="51"/>
      <c r="AF719" s="51"/>
      <c r="AG719" s="51"/>
      <c r="AH719" s="51"/>
      <c r="AI719" s="51"/>
      <c r="AJ719" s="51"/>
      <c r="AK719" s="104" t="s">
        <v>3341</v>
      </c>
      <c r="AL719" s="104" t="s">
        <v>3341</v>
      </c>
      <c r="AM719" s="104" t="s">
        <v>3341</v>
      </c>
      <c r="AN719" s="104" t="s">
        <v>3341</v>
      </c>
      <c r="AO719" s="2"/>
      <c r="AP719" s="3"/>
      <c r="AQ719" s="3"/>
      <c r="AR719" s="3"/>
      <c r="AS719" s="3"/>
    </row>
    <row r="720" spans="1:45" ht="29" customHeight="1" x14ac:dyDescent="0.35">
      <c r="A720" s="14" t="s">
        <v>355</v>
      </c>
      <c r="C720" s="15" t="s">
        <v>3360</v>
      </c>
      <c r="D720" s="15"/>
      <c r="E720" s="80">
        <v>1.9558377081974079</v>
      </c>
      <c r="F720" s="78"/>
      <c r="G720" s="15"/>
      <c r="H720" s="15"/>
      <c r="I720" s="16"/>
      <c r="J720" s="66"/>
      <c r="K720" s="66"/>
      <c r="L720" s="16"/>
      <c r="M720" s="81"/>
      <c r="N720" s="82">
        <v>6774.38427734375</v>
      </c>
      <c r="O720" s="82">
        <v>9601.306640625</v>
      </c>
      <c r="P720" s="77"/>
      <c r="Q720" s="83"/>
      <c r="R720" s="83"/>
      <c r="S720" s="51">
        <v>2</v>
      </c>
      <c r="T720" s="84"/>
      <c r="U720" s="84"/>
      <c r="V720" s="52">
        <v>1578</v>
      </c>
      <c r="W720" s="52">
        <v>9.2E-5</v>
      </c>
      <c r="X720" s="52">
        <v>0</v>
      </c>
      <c r="Y720" s="52">
        <v>0.99134100000000003</v>
      </c>
      <c r="Z720" s="52">
        <v>0</v>
      </c>
      <c r="AA720" s="52"/>
      <c r="AB720" s="79">
        <v>720</v>
      </c>
      <c r="AC7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0" s="85"/>
      <c r="AE720" s="51"/>
      <c r="AF720" s="51"/>
      <c r="AG720" s="51"/>
      <c r="AH720" s="51"/>
      <c r="AI720" s="51"/>
      <c r="AJ720" s="51"/>
      <c r="AK720" s="104" t="s">
        <v>3341</v>
      </c>
      <c r="AL720" s="104" t="s">
        <v>3341</v>
      </c>
      <c r="AM720" s="104" t="s">
        <v>3341</v>
      </c>
      <c r="AN720" s="104" t="s">
        <v>3341</v>
      </c>
      <c r="AO720" s="2"/>
      <c r="AP720" s="3"/>
      <c r="AQ720" s="3"/>
      <c r="AR720" s="3"/>
      <c r="AS720" s="3"/>
    </row>
    <row r="721" spans="1:45" ht="29" customHeight="1" x14ac:dyDescent="0.35">
      <c r="A721" s="14" t="s">
        <v>2127</v>
      </c>
      <c r="C721" s="15" t="s">
        <v>3360</v>
      </c>
      <c r="D721" s="15"/>
      <c r="E721" s="80">
        <v>1.950189605498021</v>
      </c>
      <c r="F721" s="78"/>
      <c r="G721" s="15"/>
      <c r="H721" s="15"/>
      <c r="I721" s="16"/>
      <c r="J721" s="66"/>
      <c r="K721" s="66"/>
      <c r="L721" s="16"/>
      <c r="M721" s="81"/>
      <c r="N721" s="82">
        <v>4920.88671875</v>
      </c>
      <c r="O721" s="82">
        <v>6192.55517578125</v>
      </c>
      <c r="P721" s="77"/>
      <c r="Q721" s="83"/>
      <c r="R721" s="83"/>
      <c r="S721" s="51">
        <v>2</v>
      </c>
      <c r="T721" s="84"/>
      <c r="U721" s="84"/>
      <c r="V721" s="52">
        <v>1578</v>
      </c>
      <c r="W721" s="52">
        <v>8.3999999999999995E-5</v>
      </c>
      <c r="X721" s="52">
        <v>0</v>
      </c>
      <c r="Y721" s="52">
        <v>0.98251100000000002</v>
      </c>
      <c r="Z721" s="52">
        <v>0</v>
      </c>
      <c r="AA721" s="52"/>
      <c r="AB721" s="79">
        <v>721</v>
      </c>
      <c r="AC7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1" s="85"/>
      <c r="AE721" s="51"/>
      <c r="AF721" s="51"/>
      <c r="AG721" s="51"/>
      <c r="AH721" s="51"/>
      <c r="AI721" s="51"/>
      <c r="AJ721" s="51"/>
      <c r="AK721" s="104" t="s">
        <v>3341</v>
      </c>
      <c r="AL721" s="104" t="s">
        <v>3341</v>
      </c>
      <c r="AM721" s="104" t="s">
        <v>3341</v>
      </c>
      <c r="AN721" s="104" t="s">
        <v>3341</v>
      </c>
      <c r="AO721" s="2"/>
      <c r="AP721" s="3"/>
      <c r="AQ721" s="3"/>
      <c r="AR721" s="3"/>
      <c r="AS721" s="3"/>
    </row>
    <row r="722" spans="1:45" ht="29" customHeight="1" x14ac:dyDescent="0.35">
      <c r="A722" s="14" t="s">
        <v>2866</v>
      </c>
      <c r="C722" s="15" t="s">
        <v>3360</v>
      </c>
      <c r="D722" s="15"/>
      <c r="E722" s="80">
        <v>1.950189605498021</v>
      </c>
      <c r="F722" s="78"/>
      <c r="G722" s="15"/>
      <c r="H722" s="15"/>
      <c r="I722" s="16"/>
      <c r="J722" s="66"/>
      <c r="K722" s="66"/>
      <c r="L722" s="16"/>
      <c r="M722" s="81"/>
      <c r="N722" s="82">
        <v>5085.88818359375</v>
      </c>
      <c r="O722" s="82">
        <v>6190.55517578125</v>
      </c>
      <c r="P722" s="77"/>
      <c r="Q722" s="83"/>
      <c r="R722" s="83"/>
      <c r="S722" s="51">
        <v>2</v>
      </c>
      <c r="T722" s="84"/>
      <c r="U722" s="84"/>
      <c r="V722" s="52">
        <v>1578</v>
      </c>
      <c r="W722" s="52">
        <v>8.3999999999999995E-5</v>
      </c>
      <c r="X722" s="52">
        <v>0</v>
      </c>
      <c r="Y722" s="52">
        <v>0.98251100000000002</v>
      </c>
      <c r="Z722" s="52">
        <v>0</v>
      </c>
      <c r="AA722" s="52"/>
      <c r="AB722" s="79">
        <v>722</v>
      </c>
      <c r="AC7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2" s="85"/>
      <c r="AE722" s="51"/>
      <c r="AF722" s="51"/>
      <c r="AG722" s="51"/>
      <c r="AH722" s="51"/>
      <c r="AI722" s="51"/>
      <c r="AJ722" s="51"/>
      <c r="AK722" s="104" t="s">
        <v>3341</v>
      </c>
      <c r="AL722" s="104" t="s">
        <v>3341</v>
      </c>
      <c r="AM722" s="104" t="s">
        <v>3341</v>
      </c>
      <c r="AN722" s="104" t="s">
        <v>3341</v>
      </c>
      <c r="AO722" s="2"/>
      <c r="AP722" s="3"/>
      <c r="AQ722" s="3"/>
      <c r="AR722" s="3"/>
      <c r="AS722" s="3"/>
    </row>
    <row r="723" spans="1:45" ht="29" customHeight="1" x14ac:dyDescent="0.35">
      <c r="A723" s="14" t="s">
        <v>3018</v>
      </c>
      <c r="C723" s="15" t="s">
        <v>3360</v>
      </c>
      <c r="D723" s="15"/>
      <c r="E723" s="80">
        <v>1.950189605498021</v>
      </c>
      <c r="F723" s="78"/>
      <c r="G723" s="15"/>
      <c r="H723" s="15"/>
      <c r="I723" s="16"/>
      <c r="J723" s="66"/>
      <c r="K723" s="66"/>
      <c r="L723" s="16"/>
      <c r="M723" s="81"/>
      <c r="N723" s="82">
        <v>4984.6142578125</v>
      </c>
      <c r="O723" s="82">
        <v>6251.74853515625</v>
      </c>
      <c r="P723" s="77"/>
      <c r="Q723" s="83"/>
      <c r="R723" s="83"/>
      <c r="S723" s="51">
        <v>2</v>
      </c>
      <c r="T723" s="84"/>
      <c r="U723" s="84"/>
      <c r="V723" s="52">
        <v>1578</v>
      </c>
      <c r="W723" s="52">
        <v>8.3999999999999995E-5</v>
      </c>
      <c r="X723" s="52">
        <v>0</v>
      </c>
      <c r="Y723" s="52">
        <v>0.98251100000000002</v>
      </c>
      <c r="Z723" s="52">
        <v>0</v>
      </c>
      <c r="AA723" s="52"/>
      <c r="AB723" s="79">
        <v>723</v>
      </c>
      <c r="AC7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3" s="85"/>
      <c r="AE723" s="51"/>
      <c r="AF723" s="51"/>
      <c r="AG723" s="51"/>
      <c r="AH723" s="51"/>
      <c r="AI723" s="51"/>
      <c r="AJ723" s="51"/>
      <c r="AK723" s="104" t="s">
        <v>3341</v>
      </c>
      <c r="AL723" s="104" t="s">
        <v>3341</v>
      </c>
      <c r="AM723" s="104" t="s">
        <v>3341</v>
      </c>
      <c r="AN723" s="104" t="s">
        <v>3341</v>
      </c>
      <c r="AO723" s="2"/>
      <c r="AP723" s="3"/>
      <c r="AQ723" s="3"/>
      <c r="AR723" s="3"/>
      <c r="AS723" s="3"/>
    </row>
    <row r="724" spans="1:45" ht="29" customHeight="1" x14ac:dyDescent="0.35">
      <c r="A724" s="14" t="s">
        <v>673</v>
      </c>
      <c r="C724" s="15" t="s">
        <v>3360</v>
      </c>
      <c r="D724" s="15"/>
      <c r="E724" s="80">
        <v>1.9477979570276913</v>
      </c>
      <c r="F724" s="78"/>
      <c r="G724" s="15"/>
      <c r="H724" s="15"/>
      <c r="I724" s="16"/>
      <c r="J724" s="66"/>
      <c r="K724" s="66"/>
      <c r="L724" s="16"/>
      <c r="M724" s="81"/>
      <c r="N724" s="82">
        <v>3618.615478515625</v>
      </c>
      <c r="O724" s="82">
        <v>2837.004150390625</v>
      </c>
      <c r="P724" s="77"/>
      <c r="Q724" s="83"/>
      <c r="R724" s="83"/>
      <c r="S724" s="51">
        <v>2</v>
      </c>
      <c r="T724" s="84"/>
      <c r="U724" s="84"/>
      <c r="V724" s="52">
        <v>1578</v>
      </c>
      <c r="W724" s="52">
        <v>9.8999999999999994E-5</v>
      </c>
      <c r="X724" s="52">
        <v>0</v>
      </c>
      <c r="Y724" s="52">
        <v>0.97877199999999998</v>
      </c>
      <c r="Z724" s="52">
        <v>0</v>
      </c>
      <c r="AA724" s="52"/>
      <c r="AB724" s="79">
        <v>724</v>
      </c>
      <c r="AC7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4" s="85"/>
      <c r="AE724" s="51"/>
      <c r="AF724" s="51"/>
      <c r="AG724" s="51"/>
      <c r="AH724" s="51"/>
      <c r="AI724" s="51"/>
      <c r="AJ724" s="51"/>
      <c r="AK724" s="104" t="s">
        <v>3341</v>
      </c>
      <c r="AL724" s="104" t="s">
        <v>3341</v>
      </c>
      <c r="AM724" s="104" t="s">
        <v>3341</v>
      </c>
      <c r="AN724" s="104" t="s">
        <v>3341</v>
      </c>
      <c r="AO724" s="2"/>
      <c r="AP724" s="3"/>
      <c r="AQ724" s="3"/>
      <c r="AR724" s="3"/>
      <c r="AS724" s="3"/>
    </row>
    <row r="725" spans="1:45" ht="29" customHeight="1" x14ac:dyDescent="0.35">
      <c r="A725" s="14" t="s">
        <v>1261</v>
      </c>
      <c r="C725" s="15" t="s">
        <v>3360</v>
      </c>
      <c r="D725" s="15"/>
      <c r="E725" s="80">
        <v>1.9477979570276913</v>
      </c>
      <c r="F725" s="78"/>
      <c r="G725" s="15"/>
      <c r="H725" s="15"/>
      <c r="I725" s="16"/>
      <c r="J725" s="66"/>
      <c r="K725" s="66"/>
      <c r="L725" s="16"/>
      <c r="M725" s="81"/>
      <c r="N725" s="82">
        <v>3618.892822265625</v>
      </c>
      <c r="O725" s="82">
        <v>3037.604248046875</v>
      </c>
      <c r="P725" s="77"/>
      <c r="Q725" s="83"/>
      <c r="R725" s="83"/>
      <c r="S725" s="51">
        <v>2</v>
      </c>
      <c r="T725" s="84"/>
      <c r="U725" s="84"/>
      <c r="V725" s="52">
        <v>1578</v>
      </c>
      <c r="W725" s="52">
        <v>9.8999999999999994E-5</v>
      </c>
      <c r="X725" s="52">
        <v>0</v>
      </c>
      <c r="Y725" s="52">
        <v>0.97877199999999998</v>
      </c>
      <c r="Z725" s="52">
        <v>0</v>
      </c>
      <c r="AA725" s="52"/>
      <c r="AB725" s="79">
        <v>725</v>
      </c>
      <c r="AC7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5" s="85"/>
      <c r="AE725" s="51"/>
      <c r="AF725" s="51"/>
      <c r="AG725" s="51"/>
      <c r="AH725" s="51"/>
      <c r="AI725" s="51"/>
      <c r="AJ725" s="51"/>
      <c r="AK725" s="104" t="s">
        <v>3341</v>
      </c>
      <c r="AL725" s="104" t="s">
        <v>3341</v>
      </c>
      <c r="AM725" s="104" t="s">
        <v>3341</v>
      </c>
      <c r="AN725" s="104" t="s">
        <v>3341</v>
      </c>
      <c r="AO725" s="2"/>
      <c r="AP725" s="3"/>
      <c r="AQ725" s="3"/>
      <c r="AR725" s="3"/>
      <c r="AS725" s="3"/>
    </row>
    <row r="726" spans="1:45" ht="29" customHeight="1" x14ac:dyDescent="0.35">
      <c r="A726" s="14" t="s">
        <v>1500</v>
      </c>
      <c r="C726" s="15" t="s">
        <v>3360</v>
      </c>
      <c r="D726" s="15"/>
      <c r="E726" s="80">
        <v>1.9477979570276913</v>
      </c>
      <c r="F726" s="78"/>
      <c r="G726" s="15"/>
      <c r="H726" s="15"/>
      <c r="I726" s="16"/>
      <c r="J726" s="66"/>
      <c r="K726" s="66"/>
      <c r="L726" s="16"/>
      <c r="M726" s="81"/>
      <c r="N726" s="82">
        <v>3569.524169921875</v>
      </c>
      <c r="O726" s="82">
        <v>2687.48876953125</v>
      </c>
      <c r="P726" s="77"/>
      <c r="Q726" s="83"/>
      <c r="R726" s="83"/>
      <c r="S726" s="51">
        <v>2</v>
      </c>
      <c r="T726" s="84"/>
      <c r="U726" s="84"/>
      <c r="V726" s="52">
        <v>1578</v>
      </c>
      <c r="W726" s="52">
        <v>9.8999999999999994E-5</v>
      </c>
      <c r="X726" s="52">
        <v>0</v>
      </c>
      <c r="Y726" s="52">
        <v>0.97877199999999998</v>
      </c>
      <c r="Z726" s="52">
        <v>0</v>
      </c>
      <c r="AA726" s="52"/>
      <c r="AB726" s="79">
        <v>726</v>
      </c>
      <c r="AC7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6" s="85"/>
      <c r="AE726" s="51"/>
      <c r="AF726" s="51"/>
      <c r="AG726" s="51"/>
      <c r="AH726" s="51"/>
      <c r="AI726" s="51"/>
      <c r="AJ726" s="51"/>
      <c r="AK726" s="104" t="s">
        <v>3341</v>
      </c>
      <c r="AL726" s="104" t="s">
        <v>3341</v>
      </c>
      <c r="AM726" s="104" t="s">
        <v>3341</v>
      </c>
      <c r="AN726" s="104" t="s">
        <v>3341</v>
      </c>
      <c r="AO726" s="2"/>
      <c r="AP726" s="3"/>
      <c r="AQ726" s="3"/>
      <c r="AR726" s="3"/>
      <c r="AS726" s="3"/>
    </row>
    <row r="727" spans="1:45" ht="29" customHeight="1" x14ac:dyDescent="0.35">
      <c r="A727" s="14" t="s">
        <v>2623</v>
      </c>
      <c r="C727" s="15" t="s">
        <v>3360</v>
      </c>
      <c r="D727" s="15"/>
      <c r="E727" s="80">
        <v>1.9477979570276913</v>
      </c>
      <c r="F727" s="78"/>
      <c r="G727" s="15"/>
      <c r="H727" s="15"/>
      <c r="I727" s="16"/>
      <c r="J727" s="66"/>
      <c r="K727" s="66"/>
      <c r="L727" s="16"/>
      <c r="M727" s="81"/>
      <c r="N727" s="82">
        <v>3511.377685546875</v>
      </c>
      <c r="O727" s="82">
        <v>2696.41650390625</v>
      </c>
      <c r="P727" s="77"/>
      <c r="Q727" s="83"/>
      <c r="R727" s="83"/>
      <c r="S727" s="51">
        <v>2</v>
      </c>
      <c r="T727" s="84"/>
      <c r="U727" s="84"/>
      <c r="V727" s="52">
        <v>1578</v>
      </c>
      <c r="W727" s="52">
        <v>9.8999999999999994E-5</v>
      </c>
      <c r="X727" s="52">
        <v>0</v>
      </c>
      <c r="Y727" s="52">
        <v>0.97877199999999998</v>
      </c>
      <c r="Z727" s="52">
        <v>0</v>
      </c>
      <c r="AA727" s="52"/>
      <c r="AB727" s="79">
        <v>727</v>
      </c>
      <c r="AC7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7" s="85"/>
      <c r="AE727" s="51"/>
      <c r="AF727" s="51"/>
      <c r="AG727" s="51"/>
      <c r="AH727" s="51"/>
      <c r="AI727" s="51"/>
      <c r="AJ727" s="51"/>
      <c r="AK727" s="104" t="s">
        <v>3341</v>
      </c>
      <c r="AL727" s="104" t="s">
        <v>3341</v>
      </c>
      <c r="AM727" s="104" t="s">
        <v>3341</v>
      </c>
      <c r="AN727" s="104" t="s">
        <v>3341</v>
      </c>
      <c r="AO727" s="2"/>
      <c r="AP727" s="3"/>
      <c r="AQ727" s="3"/>
      <c r="AR727" s="3"/>
      <c r="AS727" s="3"/>
    </row>
    <row r="728" spans="1:45" ht="29" customHeight="1" x14ac:dyDescent="0.35">
      <c r="A728" s="14" t="s">
        <v>2009</v>
      </c>
      <c r="C728" s="15" t="s">
        <v>3360</v>
      </c>
      <c r="D728" s="15"/>
      <c r="E728" s="80">
        <v>1.9459564068950148</v>
      </c>
      <c r="F728" s="78"/>
      <c r="G728" s="15"/>
      <c r="H728" s="15"/>
      <c r="I728" s="16"/>
      <c r="J728" s="66"/>
      <c r="K728" s="66"/>
      <c r="L728" s="16"/>
      <c r="M728" s="81"/>
      <c r="N728" s="82">
        <v>3093.258544921875</v>
      </c>
      <c r="O728" s="82">
        <v>1340.9027099609375</v>
      </c>
      <c r="P728" s="77"/>
      <c r="Q728" s="83"/>
      <c r="R728" s="83"/>
      <c r="S728" s="51">
        <v>2</v>
      </c>
      <c r="T728" s="84"/>
      <c r="U728" s="84"/>
      <c r="V728" s="52">
        <v>1578</v>
      </c>
      <c r="W728" s="52">
        <v>8.2000000000000001E-5</v>
      </c>
      <c r="X728" s="52">
        <v>0</v>
      </c>
      <c r="Y728" s="52">
        <v>0.97589300000000001</v>
      </c>
      <c r="Z728" s="52">
        <v>0</v>
      </c>
      <c r="AA728" s="52"/>
      <c r="AB728" s="79">
        <v>728</v>
      </c>
      <c r="AC7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8" s="85"/>
      <c r="AE728" s="51"/>
      <c r="AF728" s="51"/>
      <c r="AG728" s="51"/>
      <c r="AH728" s="51"/>
      <c r="AI728" s="51"/>
      <c r="AJ728" s="51"/>
      <c r="AK728" s="104" t="s">
        <v>3341</v>
      </c>
      <c r="AL728" s="104" t="s">
        <v>3341</v>
      </c>
      <c r="AM728" s="104" t="s">
        <v>3341</v>
      </c>
      <c r="AN728" s="104" t="s">
        <v>3341</v>
      </c>
      <c r="AO728" s="2"/>
      <c r="AP728" s="3"/>
      <c r="AQ728" s="3"/>
      <c r="AR728" s="3"/>
      <c r="AS728" s="3"/>
    </row>
    <row r="729" spans="1:45" ht="29" customHeight="1" x14ac:dyDescent="0.35">
      <c r="A729" s="14" t="s">
        <v>2230</v>
      </c>
      <c r="C729" s="15" t="s">
        <v>3360</v>
      </c>
      <c r="D729" s="15"/>
      <c r="E729" s="80">
        <v>1.9455815724463352</v>
      </c>
      <c r="F729" s="78"/>
      <c r="G729" s="15"/>
      <c r="H729" s="15"/>
      <c r="I729" s="16"/>
      <c r="J729" s="66"/>
      <c r="K729" s="66"/>
      <c r="L729" s="16"/>
      <c r="M729" s="81"/>
      <c r="N729" s="82">
        <v>7226.23193359375</v>
      </c>
      <c r="O729" s="82">
        <v>8982.3173828125</v>
      </c>
      <c r="P729" s="77"/>
      <c r="Q729" s="83"/>
      <c r="R729" s="83"/>
      <c r="S729" s="51">
        <v>2</v>
      </c>
      <c r="T729" s="84"/>
      <c r="U729" s="84"/>
      <c r="V729" s="52">
        <v>1578</v>
      </c>
      <c r="W729" s="52">
        <v>8.2999999999999998E-5</v>
      </c>
      <c r="X729" s="52">
        <v>0</v>
      </c>
      <c r="Y729" s="52">
        <v>0.97530700000000004</v>
      </c>
      <c r="Z729" s="52">
        <v>0</v>
      </c>
      <c r="AA729" s="52"/>
      <c r="AB729" s="79">
        <v>729</v>
      </c>
      <c r="AC7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29" s="85"/>
      <c r="AE729" s="51"/>
      <c r="AF729" s="51"/>
      <c r="AG729" s="51"/>
      <c r="AH729" s="51"/>
      <c r="AI729" s="51"/>
      <c r="AJ729" s="51"/>
      <c r="AK729" s="104" t="s">
        <v>3341</v>
      </c>
      <c r="AL729" s="104" t="s">
        <v>3341</v>
      </c>
      <c r="AM729" s="104" t="s">
        <v>3341</v>
      </c>
      <c r="AN729" s="104" t="s">
        <v>3341</v>
      </c>
      <c r="AO729" s="2"/>
      <c r="AP729" s="3"/>
      <c r="AQ729" s="3"/>
      <c r="AR729" s="3"/>
      <c r="AS729" s="3"/>
    </row>
    <row r="730" spans="1:45" ht="29" customHeight="1" x14ac:dyDescent="0.35">
      <c r="A730" s="14" t="s">
        <v>2892</v>
      </c>
      <c r="C730" s="15" t="s">
        <v>3360</v>
      </c>
      <c r="D730" s="15"/>
      <c r="E730" s="80">
        <v>1.9455815724463352</v>
      </c>
      <c r="F730" s="78"/>
      <c r="G730" s="15"/>
      <c r="H730" s="15"/>
      <c r="I730" s="16"/>
      <c r="J730" s="66"/>
      <c r="K730" s="66"/>
      <c r="L730" s="16"/>
      <c r="M730" s="81"/>
      <c r="N730" s="82">
        <v>7170.462890625</v>
      </c>
      <c r="O730" s="82">
        <v>9070.580078125</v>
      </c>
      <c r="P730" s="77"/>
      <c r="Q730" s="83"/>
      <c r="R730" s="83"/>
      <c r="S730" s="51">
        <v>2</v>
      </c>
      <c r="T730" s="84"/>
      <c r="U730" s="84"/>
      <c r="V730" s="52">
        <v>1578</v>
      </c>
      <c r="W730" s="52">
        <v>8.2999999999999998E-5</v>
      </c>
      <c r="X730" s="52">
        <v>0</v>
      </c>
      <c r="Y730" s="52">
        <v>0.97530700000000004</v>
      </c>
      <c r="Z730" s="52">
        <v>0</v>
      </c>
      <c r="AA730" s="52"/>
      <c r="AB730" s="79">
        <v>730</v>
      </c>
      <c r="AC7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0" s="85"/>
      <c r="AE730" s="51"/>
      <c r="AF730" s="51"/>
      <c r="AG730" s="51"/>
      <c r="AH730" s="51"/>
      <c r="AI730" s="51"/>
      <c r="AJ730" s="51"/>
      <c r="AK730" s="104" t="s">
        <v>3341</v>
      </c>
      <c r="AL730" s="104" t="s">
        <v>3341</v>
      </c>
      <c r="AM730" s="104" t="s">
        <v>3341</v>
      </c>
      <c r="AN730" s="104" t="s">
        <v>3341</v>
      </c>
      <c r="AO730" s="2"/>
      <c r="AP730" s="3"/>
      <c r="AQ730" s="3"/>
      <c r="AR730" s="3"/>
      <c r="AS730" s="3"/>
    </row>
    <row r="731" spans="1:45" ht="29" customHeight="1" x14ac:dyDescent="0.35">
      <c r="A731" s="14" t="s">
        <v>3195</v>
      </c>
      <c r="C731" s="15" t="s">
        <v>3360</v>
      </c>
      <c r="D731" s="15"/>
      <c r="E731" s="80">
        <v>1.9455815724463352</v>
      </c>
      <c r="F731" s="78"/>
      <c r="G731" s="15"/>
      <c r="H731" s="15"/>
      <c r="I731" s="16"/>
      <c r="J731" s="66"/>
      <c r="K731" s="66"/>
      <c r="L731" s="16"/>
      <c r="M731" s="81"/>
      <c r="N731" s="82">
        <v>7219.48046875</v>
      </c>
      <c r="O731" s="82">
        <v>9037.68359375</v>
      </c>
      <c r="P731" s="77"/>
      <c r="Q731" s="83"/>
      <c r="R731" s="83"/>
      <c r="S731" s="51">
        <v>2</v>
      </c>
      <c r="T731" s="84"/>
      <c r="U731" s="84"/>
      <c r="V731" s="52">
        <v>1578</v>
      </c>
      <c r="W731" s="52">
        <v>8.2999999999999998E-5</v>
      </c>
      <c r="X731" s="52">
        <v>0</v>
      </c>
      <c r="Y731" s="52">
        <v>0.97530700000000004</v>
      </c>
      <c r="Z731" s="52">
        <v>0</v>
      </c>
      <c r="AA731" s="52"/>
      <c r="AB731" s="79">
        <v>731</v>
      </c>
      <c r="AC7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1" s="85"/>
      <c r="AE731" s="51"/>
      <c r="AF731" s="51"/>
      <c r="AG731" s="51"/>
      <c r="AH731" s="51"/>
      <c r="AI731" s="51"/>
      <c r="AJ731" s="51"/>
      <c r="AK731" s="104" t="s">
        <v>3341</v>
      </c>
      <c r="AL731" s="104" t="s">
        <v>3341</v>
      </c>
      <c r="AM731" s="104" t="s">
        <v>3341</v>
      </c>
      <c r="AN731" s="104" t="s">
        <v>3341</v>
      </c>
      <c r="AO731" s="2"/>
      <c r="AP731" s="3"/>
      <c r="AQ731" s="3"/>
      <c r="AR731" s="3"/>
      <c r="AS731" s="3"/>
    </row>
    <row r="732" spans="1:45" ht="29" customHeight="1" x14ac:dyDescent="0.35">
      <c r="A732" s="14" t="s">
        <v>677</v>
      </c>
      <c r="C732" s="15" t="s">
        <v>3360</v>
      </c>
      <c r="D732" s="15"/>
      <c r="E732" s="80">
        <v>1.9399987139683905</v>
      </c>
      <c r="F732" s="78"/>
      <c r="G732" s="15"/>
      <c r="H732" s="15"/>
      <c r="I732" s="16"/>
      <c r="J732" s="66"/>
      <c r="K732" s="66"/>
      <c r="L732" s="16"/>
      <c r="M732" s="81"/>
      <c r="N732" s="82">
        <v>8899.4638671875</v>
      </c>
      <c r="O732" s="82">
        <v>9024.673828125</v>
      </c>
      <c r="P732" s="77"/>
      <c r="Q732" s="83"/>
      <c r="R732" s="83"/>
      <c r="S732" s="51">
        <v>2</v>
      </c>
      <c r="T732" s="84"/>
      <c r="U732" s="84"/>
      <c r="V732" s="52">
        <v>1578</v>
      </c>
      <c r="W732" s="52">
        <v>1.11E-4</v>
      </c>
      <c r="X732" s="52">
        <v>0</v>
      </c>
      <c r="Y732" s="52">
        <v>0.96657899999999997</v>
      </c>
      <c r="Z732" s="52">
        <v>0</v>
      </c>
      <c r="AA732" s="52"/>
      <c r="AB732" s="79">
        <v>732</v>
      </c>
      <c r="AC7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2" s="85"/>
      <c r="AE732" s="51"/>
      <c r="AF732" s="51"/>
      <c r="AG732" s="51"/>
      <c r="AH732" s="51"/>
      <c r="AI732" s="51"/>
      <c r="AJ732" s="51"/>
      <c r="AK732" s="104" t="s">
        <v>3341</v>
      </c>
      <c r="AL732" s="104" t="s">
        <v>3341</v>
      </c>
      <c r="AM732" s="104" t="s">
        <v>3341</v>
      </c>
      <c r="AN732" s="104" t="s">
        <v>3341</v>
      </c>
      <c r="AO732" s="2"/>
      <c r="AP732" s="3"/>
      <c r="AQ732" s="3"/>
      <c r="AR732" s="3"/>
      <c r="AS732" s="3"/>
    </row>
    <row r="733" spans="1:45" ht="29" customHeight="1" x14ac:dyDescent="0.35">
      <c r="A733" s="14" t="s">
        <v>1176</v>
      </c>
      <c r="C733" s="15" t="s">
        <v>3360</v>
      </c>
      <c r="D733" s="15"/>
      <c r="E733" s="80">
        <v>1.9399987139683905</v>
      </c>
      <c r="F733" s="78"/>
      <c r="G733" s="15"/>
      <c r="H733" s="15"/>
      <c r="I733" s="16"/>
      <c r="J733" s="66"/>
      <c r="K733" s="66"/>
      <c r="L733" s="16"/>
      <c r="M733" s="81"/>
      <c r="N733" s="82">
        <v>8789.888671875</v>
      </c>
      <c r="O733" s="82">
        <v>9529.478515625</v>
      </c>
      <c r="P733" s="77"/>
      <c r="Q733" s="83"/>
      <c r="R733" s="83"/>
      <c r="S733" s="51">
        <v>2</v>
      </c>
      <c r="T733" s="84"/>
      <c r="U733" s="84"/>
      <c r="V733" s="52">
        <v>1578</v>
      </c>
      <c r="W733" s="52">
        <v>1.11E-4</v>
      </c>
      <c r="X733" s="52">
        <v>0</v>
      </c>
      <c r="Y733" s="52">
        <v>0.96657899999999997</v>
      </c>
      <c r="Z733" s="52">
        <v>0</v>
      </c>
      <c r="AA733" s="52"/>
      <c r="AB733" s="79">
        <v>733</v>
      </c>
      <c r="AC7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3" s="85"/>
      <c r="AE733" s="51"/>
      <c r="AF733" s="51"/>
      <c r="AG733" s="51"/>
      <c r="AH733" s="51"/>
      <c r="AI733" s="51"/>
      <c r="AJ733" s="51"/>
      <c r="AK733" s="104" t="s">
        <v>3341</v>
      </c>
      <c r="AL733" s="104" t="s">
        <v>3341</v>
      </c>
      <c r="AM733" s="104" t="s">
        <v>3341</v>
      </c>
      <c r="AN733" s="104" t="s">
        <v>3341</v>
      </c>
      <c r="AO733" s="2"/>
      <c r="AP733" s="3"/>
      <c r="AQ733" s="3"/>
      <c r="AR733" s="3"/>
      <c r="AS733" s="3"/>
    </row>
    <row r="734" spans="1:45" ht="29" customHeight="1" x14ac:dyDescent="0.35">
      <c r="A734" s="14" t="s">
        <v>1735</v>
      </c>
      <c r="C734" s="15" t="s">
        <v>3360</v>
      </c>
      <c r="D734" s="15"/>
      <c r="E734" s="80">
        <v>1.9399987139683905</v>
      </c>
      <c r="F734" s="78"/>
      <c r="G734" s="15"/>
      <c r="H734" s="15"/>
      <c r="I734" s="16"/>
      <c r="J734" s="66"/>
      <c r="K734" s="66"/>
      <c r="L734" s="16"/>
      <c r="M734" s="81"/>
      <c r="N734" s="82">
        <v>8928.298828125</v>
      </c>
      <c r="O734" s="82">
        <v>9226.642578125</v>
      </c>
      <c r="P734" s="77"/>
      <c r="Q734" s="83"/>
      <c r="R734" s="83"/>
      <c r="S734" s="51">
        <v>2</v>
      </c>
      <c r="T734" s="84"/>
      <c r="U734" s="84"/>
      <c r="V734" s="52">
        <v>1578</v>
      </c>
      <c r="W734" s="52">
        <v>1.11E-4</v>
      </c>
      <c r="X734" s="52">
        <v>0</v>
      </c>
      <c r="Y734" s="52">
        <v>0.96657899999999997</v>
      </c>
      <c r="Z734" s="52">
        <v>0</v>
      </c>
      <c r="AA734" s="52"/>
      <c r="AB734" s="79">
        <v>734</v>
      </c>
      <c r="AC7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4" s="85"/>
      <c r="AE734" s="51"/>
      <c r="AF734" s="51"/>
      <c r="AG734" s="51"/>
      <c r="AH734" s="51"/>
      <c r="AI734" s="51"/>
      <c r="AJ734" s="51"/>
      <c r="AK734" s="104" t="s">
        <v>3341</v>
      </c>
      <c r="AL734" s="104" t="s">
        <v>3341</v>
      </c>
      <c r="AM734" s="104" t="s">
        <v>3341</v>
      </c>
      <c r="AN734" s="104" t="s">
        <v>3341</v>
      </c>
      <c r="AO734" s="2"/>
      <c r="AP734" s="3"/>
      <c r="AQ734" s="3"/>
      <c r="AR734" s="3"/>
      <c r="AS734" s="3"/>
    </row>
    <row r="735" spans="1:45" ht="29" customHeight="1" x14ac:dyDescent="0.35">
      <c r="A735" s="14" t="s">
        <v>1840</v>
      </c>
      <c r="C735" s="15" t="s">
        <v>3360</v>
      </c>
      <c r="D735" s="15"/>
      <c r="E735" s="80">
        <v>1.9399987139683905</v>
      </c>
      <c r="F735" s="78"/>
      <c r="G735" s="15"/>
      <c r="H735" s="15"/>
      <c r="I735" s="16"/>
      <c r="J735" s="66"/>
      <c r="K735" s="66"/>
      <c r="L735" s="16"/>
      <c r="M735" s="81"/>
      <c r="N735" s="82">
        <v>8533.6923828125</v>
      </c>
      <c r="O735" s="82">
        <v>9187.7744140625</v>
      </c>
      <c r="P735" s="77"/>
      <c r="Q735" s="83"/>
      <c r="R735" s="83"/>
      <c r="S735" s="51">
        <v>2</v>
      </c>
      <c r="T735" s="84"/>
      <c r="U735" s="84"/>
      <c r="V735" s="52">
        <v>1578</v>
      </c>
      <c r="W735" s="52">
        <v>1.11E-4</v>
      </c>
      <c r="X735" s="52">
        <v>0</v>
      </c>
      <c r="Y735" s="52">
        <v>0.96657899999999997</v>
      </c>
      <c r="Z735" s="52">
        <v>0</v>
      </c>
      <c r="AA735" s="52"/>
      <c r="AB735" s="79">
        <v>735</v>
      </c>
      <c r="AC7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5" s="85"/>
      <c r="AE735" s="51"/>
      <c r="AF735" s="51"/>
      <c r="AG735" s="51"/>
      <c r="AH735" s="51"/>
      <c r="AI735" s="51"/>
      <c r="AJ735" s="51"/>
      <c r="AK735" s="104" t="s">
        <v>3341</v>
      </c>
      <c r="AL735" s="104" t="s">
        <v>3341</v>
      </c>
      <c r="AM735" s="104" t="s">
        <v>3341</v>
      </c>
      <c r="AN735" s="104" t="s">
        <v>3341</v>
      </c>
      <c r="AO735" s="2"/>
      <c r="AP735" s="3"/>
      <c r="AQ735" s="3"/>
      <c r="AR735" s="3"/>
      <c r="AS735" s="3"/>
    </row>
    <row r="736" spans="1:45" ht="29" customHeight="1" x14ac:dyDescent="0.35">
      <c r="A736" s="14" t="s">
        <v>1924</v>
      </c>
      <c r="C736" s="15" t="s">
        <v>3360</v>
      </c>
      <c r="D736" s="15"/>
      <c r="E736" s="80">
        <v>1.9399987139683905</v>
      </c>
      <c r="F736" s="78"/>
      <c r="G736" s="15"/>
      <c r="H736" s="15"/>
      <c r="I736" s="16"/>
      <c r="J736" s="66"/>
      <c r="K736" s="66"/>
      <c r="L736" s="16"/>
      <c r="M736" s="81"/>
      <c r="N736" s="82">
        <v>8891.8203125</v>
      </c>
      <c r="O736" s="82">
        <v>9405.7353515625</v>
      </c>
      <c r="P736" s="77"/>
      <c r="Q736" s="83"/>
      <c r="R736" s="83"/>
      <c r="S736" s="51">
        <v>2</v>
      </c>
      <c r="T736" s="84"/>
      <c r="U736" s="84"/>
      <c r="V736" s="52">
        <v>1578</v>
      </c>
      <c r="W736" s="52">
        <v>1.11E-4</v>
      </c>
      <c r="X736" s="52">
        <v>0</v>
      </c>
      <c r="Y736" s="52">
        <v>0.96657899999999997</v>
      </c>
      <c r="Z736" s="52">
        <v>0</v>
      </c>
      <c r="AA736" s="52"/>
      <c r="AB736" s="79">
        <v>736</v>
      </c>
      <c r="AC7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6" s="85"/>
      <c r="AE736" s="51"/>
      <c r="AF736" s="51"/>
      <c r="AG736" s="51"/>
      <c r="AH736" s="51"/>
      <c r="AI736" s="51"/>
      <c r="AJ736" s="51"/>
      <c r="AK736" s="104" t="s">
        <v>3341</v>
      </c>
      <c r="AL736" s="104" t="s">
        <v>3341</v>
      </c>
      <c r="AM736" s="104" t="s">
        <v>3341</v>
      </c>
      <c r="AN736" s="104" t="s">
        <v>3341</v>
      </c>
      <c r="AO736" s="2"/>
      <c r="AP736" s="3"/>
      <c r="AQ736" s="3"/>
      <c r="AR736" s="3"/>
      <c r="AS736" s="3"/>
    </row>
    <row r="737" spans="1:45" ht="29" customHeight="1" x14ac:dyDescent="0.35">
      <c r="A737" s="14" t="s">
        <v>2590</v>
      </c>
      <c r="C737" s="15" t="s">
        <v>3360</v>
      </c>
      <c r="D737" s="15"/>
      <c r="E737" s="80">
        <v>1.9307577015450559</v>
      </c>
      <c r="F737" s="78"/>
      <c r="G737" s="15"/>
      <c r="H737" s="15"/>
      <c r="I737" s="16"/>
      <c r="J737" s="66"/>
      <c r="K737" s="66"/>
      <c r="L737" s="16"/>
      <c r="M737" s="81"/>
      <c r="N737" s="82">
        <v>4849.58056640625</v>
      </c>
      <c r="O737" s="82">
        <v>5568.64404296875</v>
      </c>
      <c r="P737" s="77"/>
      <c r="Q737" s="83"/>
      <c r="R737" s="83"/>
      <c r="S737" s="51">
        <v>2</v>
      </c>
      <c r="T737" s="84"/>
      <c r="U737" s="84"/>
      <c r="V737" s="52">
        <v>1578</v>
      </c>
      <c r="W737" s="52">
        <v>9.3999999999999994E-5</v>
      </c>
      <c r="X737" s="52">
        <v>0</v>
      </c>
      <c r="Y737" s="52">
        <v>0.95213199999999998</v>
      </c>
      <c r="Z737" s="52">
        <v>0</v>
      </c>
      <c r="AA737" s="52"/>
      <c r="AB737" s="79">
        <v>737</v>
      </c>
      <c r="AC7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7" s="85"/>
      <c r="AE737" s="51"/>
      <c r="AF737" s="51"/>
      <c r="AG737" s="51"/>
      <c r="AH737" s="51"/>
      <c r="AI737" s="51"/>
      <c r="AJ737" s="51"/>
      <c r="AK737" s="104" t="s">
        <v>3341</v>
      </c>
      <c r="AL737" s="104" t="s">
        <v>3341</v>
      </c>
      <c r="AM737" s="104" t="s">
        <v>3341</v>
      </c>
      <c r="AN737" s="104" t="s">
        <v>3341</v>
      </c>
      <c r="AO737" s="2"/>
      <c r="AP737" s="3"/>
      <c r="AQ737" s="3"/>
      <c r="AR737" s="3"/>
      <c r="AS737" s="3"/>
    </row>
    <row r="738" spans="1:45" ht="29" customHeight="1" x14ac:dyDescent="0.35">
      <c r="A738" s="14" t="s">
        <v>2881</v>
      </c>
      <c r="C738" s="15" t="s">
        <v>3360</v>
      </c>
      <c r="D738" s="15"/>
      <c r="E738" s="80">
        <v>1.9307577015450559</v>
      </c>
      <c r="F738" s="78"/>
      <c r="G738" s="15"/>
      <c r="H738" s="15"/>
      <c r="I738" s="16"/>
      <c r="J738" s="66"/>
      <c r="K738" s="66"/>
      <c r="L738" s="16"/>
      <c r="M738" s="81"/>
      <c r="N738" s="82">
        <v>4968.30322265625</v>
      </c>
      <c r="O738" s="82">
        <v>5392.85107421875</v>
      </c>
      <c r="P738" s="77"/>
      <c r="Q738" s="83"/>
      <c r="R738" s="83"/>
      <c r="S738" s="51">
        <v>2</v>
      </c>
      <c r="T738" s="84"/>
      <c r="U738" s="84"/>
      <c r="V738" s="52">
        <v>1578</v>
      </c>
      <c r="W738" s="52">
        <v>9.3999999999999994E-5</v>
      </c>
      <c r="X738" s="52">
        <v>0</v>
      </c>
      <c r="Y738" s="52">
        <v>0.95213199999999998</v>
      </c>
      <c r="Z738" s="52">
        <v>0</v>
      </c>
      <c r="AA738" s="52"/>
      <c r="AB738" s="79">
        <v>738</v>
      </c>
      <c r="AC7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8" s="85"/>
      <c r="AE738" s="51"/>
      <c r="AF738" s="51"/>
      <c r="AG738" s="51"/>
      <c r="AH738" s="51"/>
      <c r="AI738" s="51"/>
      <c r="AJ738" s="51"/>
      <c r="AK738" s="104" t="s">
        <v>3341</v>
      </c>
      <c r="AL738" s="104" t="s">
        <v>3341</v>
      </c>
      <c r="AM738" s="104" t="s">
        <v>3341</v>
      </c>
      <c r="AN738" s="104" t="s">
        <v>3341</v>
      </c>
      <c r="AO738" s="2"/>
      <c r="AP738" s="3"/>
      <c r="AQ738" s="3"/>
      <c r="AR738" s="3"/>
      <c r="AS738" s="3"/>
    </row>
    <row r="739" spans="1:45" ht="29" customHeight="1" x14ac:dyDescent="0.35">
      <c r="A739" s="14" t="s">
        <v>2434</v>
      </c>
      <c r="C739" s="15" t="s">
        <v>3360</v>
      </c>
      <c r="D739" s="15"/>
      <c r="E739" s="80">
        <v>1.9292967427041272</v>
      </c>
      <c r="F739" s="78"/>
      <c r="G739" s="15"/>
      <c r="H739" s="15"/>
      <c r="I739" s="16"/>
      <c r="J739" s="66"/>
      <c r="K739" s="66"/>
      <c r="L739" s="16"/>
      <c r="M739" s="81"/>
      <c r="N739" s="82">
        <v>2358.8974609375</v>
      </c>
      <c r="O739" s="82">
        <v>5040.74365234375</v>
      </c>
      <c r="P739" s="77"/>
      <c r="Q739" s="83"/>
      <c r="R739" s="83"/>
      <c r="S739" s="51">
        <v>2</v>
      </c>
      <c r="T739" s="84"/>
      <c r="U739" s="84"/>
      <c r="V739" s="52">
        <v>1578</v>
      </c>
      <c r="W739" s="52">
        <v>9.6000000000000002E-5</v>
      </c>
      <c r="X739" s="52">
        <v>0</v>
      </c>
      <c r="Y739" s="52">
        <v>0.94984800000000003</v>
      </c>
      <c r="Z739" s="52">
        <v>0</v>
      </c>
      <c r="AA739" s="52"/>
      <c r="AB739" s="79">
        <v>739</v>
      </c>
      <c r="AC7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39" s="85"/>
      <c r="AE739" s="51"/>
      <c r="AF739" s="51"/>
      <c r="AG739" s="51"/>
      <c r="AH739" s="51"/>
      <c r="AI739" s="51"/>
      <c r="AJ739" s="51"/>
      <c r="AK739" s="104" t="s">
        <v>3341</v>
      </c>
      <c r="AL739" s="104" t="s">
        <v>3341</v>
      </c>
      <c r="AM739" s="104" t="s">
        <v>3341</v>
      </c>
      <c r="AN739" s="104" t="s">
        <v>3341</v>
      </c>
      <c r="AO739" s="2"/>
      <c r="AP739" s="3"/>
      <c r="AQ739" s="3"/>
      <c r="AR739" s="3"/>
      <c r="AS739" s="3"/>
    </row>
    <row r="740" spans="1:45" ht="29" customHeight="1" x14ac:dyDescent="0.35">
      <c r="A740" s="14" t="s">
        <v>541</v>
      </c>
      <c r="C740" s="15" t="s">
        <v>3360</v>
      </c>
      <c r="D740" s="15"/>
      <c r="E740" s="80">
        <v>1.9290312882737484</v>
      </c>
      <c r="F740" s="78"/>
      <c r="G740" s="15"/>
      <c r="H740" s="15"/>
      <c r="I740" s="16"/>
      <c r="J740" s="66"/>
      <c r="K740" s="66"/>
      <c r="L740" s="16"/>
      <c r="M740" s="81"/>
      <c r="N740" s="82">
        <v>2287.759521484375</v>
      </c>
      <c r="O740" s="82">
        <v>6520.447265625</v>
      </c>
      <c r="P740" s="77"/>
      <c r="Q740" s="83"/>
      <c r="R740" s="83"/>
      <c r="S740" s="51">
        <v>2</v>
      </c>
      <c r="T740" s="84"/>
      <c r="U740" s="84"/>
      <c r="V740" s="52">
        <v>1578</v>
      </c>
      <c r="W740" s="52">
        <v>7.8999999999999996E-5</v>
      </c>
      <c r="X740" s="52">
        <v>0</v>
      </c>
      <c r="Y740" s="52">
        <v>0.94943299999999997</v>
      </c>
      <c r="Z740" s="52">
        <v>0</v>
      </c>
      <c r="AA740" s="52"/>
      <c r="AB740" s="79">
        <v>740</v>
      </c>
      <c r="AC7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0" s="85"/>
      <c r="AE740" s="51"/>
      <c r="AF740" s="51"/>
      <c r="AG740" s="51"/>
      <c r="AH740" s="51"/>
      <c r="AI740" s="51"/>
      <c r="AJ740" s="51"/>
      <c r="AK740" s="104" t="s">
        <v>3341</v>
      </c>
      <c r="AL740" s="104" t="s">
        <v>3341</v>
      </c>
      <c r="AM740" s="104" t="s">
        <v>3341</v>
      </c>
      <c r="AN740" s="104" t="s">
        <v>3341</v>
      </c>
      <c r="AO740" s="2"/>
      <c r="AP740" s="3"/>
      <c r="AQ740" s="3"/>
      <c r="AR740" s="3"/>
      <c r="AS740" s="3"/>
    </row>
    <row r="741" spans="1:45" ht="29" customHeight="1" x14ac:dyDescent="0.35">
      <c r="A741" s="14" t="s">
        <v>460</v>
      </c>
      <c r="C741" s="15" t="s">
        <v>3360</v>
      </c>
      <c r="D741" s="15"/>
      <c r="E741" s="80">
        <v>1.9288803310555087</v>
      </c>
      <c r="F741" s="78"/>
      <c r="G741" s="15"/>
      <c r="H741" s="15"/>
      <c r="I741" s="16"/>
      <c r="J741" s="66"/>
      <c r="K741" s="66"/>
      <c r="L741" s="16"/>
      <c r="M741" s="81"/>
      <c r="N741" s="82">
        <v>3190.948486328125</v>
      </c>
      <c r="O741" s="82">
        <v>367.48336791992188</v>
      </c>
      <c r="P741" s="77"/>
      <c r="Q741" s="83"/>
      <c r="R741" s="83"/>
      <c r="S741" s="51">
        <v>2</v>
      </c>
      <c r="T741" s="84"/>
      <c r="U741" s="84"/>
      <c r="V741" s="52">
        <v>1578</v>
      </c>
      <c r="W741" s="52">
        <v>8.2999999999999998E-5</v>
      </c>
      <c r="X741" s="52">
        <v>0</v>
      </c>
      <c r="Y741" s="52">
        <v>0.94919699999999996</v>
      </c>
      <c r="Z741" s="52">
        <v>0</v>
      </c>
      <c r="AA741" s="52"/>
      <c r="AB741" s="79">
        <v>741</v>
      </c>
      <c r="AC7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1" s="85"/>
      <c r="AE741" s="51"/>
      <c r="AF741" s="51"/>
      <c r="AG741" s="51"/>
      <c r="AH741" s="51"/>
      <c r="AI741" s="51"/>
      <c r="AJ741" s="51"/>
      <c r="AK741" s="51"/>
      <c r="AL741" s="51"/>
      <c r="AM741" s="51"/>
      <c r="AN741" s="51"/>
      <c r="AO741" s="2"/>
      <c r="AP741" s="3"/>
      <c r="AQ741" s="3"/>
      <c r="AR741" s="3"/>
      <c r="AS741" s="3"/>
    </row>
    <row r="742" spans="1:45" ht="29" customHeight="1" x14ac:dyDescent="0.35">
      <c r="A742" s="14" t="s">
        <v>573</v>
      </c>
      <c r="C742" s="15" t="s">
        <v>3360</v>
      </c>
      <c r="D742" s="15"/>
      <c r="E742" s="80">
        <v>1.9281306621581495</v>
      </c>
      <c r="F742" s="78"/>
      <c r="G742" s="15"/>
      <c r="H742" s="15"/>
      <c r="I742" s="16"/>
      <c r="J742" s="66"/>
      <c r="K742" s="66"/>
      <c r="L742" s="16"/>
      <c r="M742" s="81"/>
      <c r="N742" s="82">
        <v>495.24221801757813</v>
      </c>
      <c r="O742" s="82">
        <v>3250.126953125</v>
      </c>
      <c r="P742" s="77"/>
      <c r="Q742" s="83"/>
      <c r="R742" s="83"/>
      <c r="S742" s="51">
        <v>2</v>
      </c>
      <c r="T742" s="84"/>
      <c r="U742" s="84"/>
      <c r="V742" s="52">
        <v>1578</v>
      </c>
      <c r="W742" s="52">
        <v>9.7E-5</v>
      </c>
      <c r="X742" s="52">
        <v>0</v>
      </c>
      <c r="Y742" s="52">
        <v>0.94802500000000001</v>
      </c>
      <c r="Z742" s="52">
        <v>0</v>
      </c>
      <c r="AA742" s="52"/>
      <c r="AB742" s="79">
        <v>742</v>
      </c>
      <c r="AC7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2" s="85"/>
      <c r="AE742" s="51"/>
      <c r="AF742" s="51"/>
      <c r="AG742" s="51"/>
      <c r="AH742" s="51"/>
      <c r="AI742" s="51"/>
      <c r="AJ742" s="51"/>
      <c r="AK742" s="104" t="s">
        <v>3341</v>
      </c>
      <c r="AL742" s="104" t="s">
        <v>3341</v>
      </c>
      <c r="AM742" s="104" t="s">
        <v>3341</v>
      </c>
      <c r="AN742" s="104" t="s">
        <v>3341</v>
      </c>
      <c r="AO742" s="2"/>
      <c r="AP742" s="3"/>
      <c r="AQ742" s="3"/>
      <c r="AR742" s="3"/>
      <c r="AS742" s="3"/>
    </row>
    <row r="743" spans="1:45" ht="29" customHeight="1" x14ac:dyDescent="0.35">
      <c r="A743" s="14" t="s">
        <v>594</v>
      </c>
      <c r="C743" s="15" t="s">
        <v>3360</v>
      </c>
      <c r="D743" s="15"/>
      <c r="E743" s="80">
        <v>1.9281306621581495</v>
      </c>
      <c r="F743" s="78"/>
      <c r="G743" s="15"/>
      <c r="H743" s="15"/>
      <c r="I743" s="16"/>
      <c r="J743" s="66"/>
      <c r="K743" s="66"/>
      <c r="L743" s="16"/>
      <c r="M743" s="81"/>
      <c r="N743" s="82">
        <v>490.85287475585938</v>
      </c>
      <c r="O743" s="82">
        <v>3285.16552734375</v>
      </c>
      <c r="P743" s="77"/>
      <c r="Q743" s="83"/>
      <c r="R743" s="83"/>
      <c r="S743" s="51">
        <v>2</v>
      </c>
      <c r="T743" s="84"/>
      <c r="U743" s="84"/>
      <c r="V743" s="52">
        <v>1578</v>
      </c>
      <c r="W743" s="52">
        <v>9.7E-5</v>
      </c>
      <c r="X743" s="52">
        <v>0</v>
      </c>
      <c r="Y743" s="52">
        <v>0.94802500000000001</v>
      </c>
      <c r="Z743" s="52">
        <v>0</v>
      </c>
      <c r="AA743" s="52"/>
      <c r="AB743" s="79">
        <v>743</v>
      </c>
      <c r="AC7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3" s="85"/>
      <c r="AE743" s="51"/>
      <c r="AF743" s="51"/>
      <c r="AG743" s="51"/>
      <c r="AH743" s="51"/>
      <c r="AI743" s="51"/>
      <c r="AJ743" s="51"/>
      <c r="AK743" s="104" t="s">
        <v>3341</v>
      </c>
      <c r="AL743" s="104" t="s">
        <v>3341</v>
      </c>
      <c r="AM743" s="104" t="s">
        <v>3341</v>
      </c>
      <c r="AN743" s="104" t="s">
        <v>3341</v>
      </c>
      <c r="AO743" s="2"/>
      <c r="AP743" s="3"/>
      <c r="AQ743" s="3"/>
      <c r="AR743" s="3"/>
      <c r="AS743" s="3"/>
    </row>
    <row r="744" spans="1:45" ht="29" customHeight="1" x14ac:dyDescent="0.35">
      <c r="A744" s="14" t="s">
        <v>1819</v>
      </c>
      <c r="C744" s="15" t="s">
        <v>3360</v>
      </c>
      <c r="D744" s="15"/>
      <c r="E744" s="80">
        <v>1.9279406863368904</v>
      </c>
      <c r="F744" s="78"/>
      <c r="G744" s="15"/>
      <c r="H744" s="15"/>
      <c r="I744" s="16"/>
      <c r="J744" s="66"/>
      <c r="K744" s="66"/>
      <c r="L744" s="16"/>
      <c r="M744" s="81"/>
      <c r="N744" s="82">
        <v>3545.798095703125</v>
      </c>
      <c r="O744" s="82">
        <v>7051.52587890625</v>
      </c>
      <c r="P744" s="77"/>
      <c r="Q744" s="83"/>
      <c r="R744" s="83"/>
      <c r="S744" s="51">
        <v>2</v>
      </c>
      <c r="T744" s="84"/>
      <c r="U744" s="84"/>
      <c r="V744" s="52">
        <v>1578</v>
      </c>
      <c r="W744" s="52">
        <v>9.5000000000000005E-5</v>
      </c>
      <c r="X744" s="52">
        <v>0</v>
      </c>
      <c r="Y744" s="52">
        <v>0.94772800000000001</v>
      </c>
      <c r="Z744" s="52">
        <v>0</v>
      </c>
      <c r="AA744" s="52"/>
      <c r="AB744" s="79">
        <v>744</v>
      </c>
      <c r="AC7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4" s="85"/>
      <c r="AE744" s="51"/>
      <c r="AF744" s="51"/>
      <c r="AG744" s="51"/>
      <c r="AH744" s="51"/>
      <c r="AI744" s="51"/>
      <c r="AJ744" s="51"/>
      <c r="AK744" s="51"/>
      <c r="AL744" s="51"/>
      <c r="AM744" s="51"/>
      <c r="AN744" s="51"/>
      <c r="AO744" s="2"/>
      <c r="AP744" s="3"/>
      <c r="AQ744" s="3"/>
      <c r="AR744" s="3"/>
      <c r="AS744" s="3"/>
    </row>
    <row r="745" spans="1:45" ht="29" customHeight="1" x14ac:dyDescent="0.35">
      <c r="A745" s="14" t="s">
        <v>747</v>
      </c>
      <c r="C745" s="15" t="s">
        <v>3360</v>
      </c>
      <c r="D745" s="15"/>
      <c r="E745" s="80">
        <v>1.9259833596936147</v>
      </c>
      <c r="F745" s="78"/>
      <c r="G745" s="15"/>
      <c r="H745" s="15"/>
      <c r="I745" s="16"/>
      <c r="J745" s="66"/>
      <c r="K745" s="66"/>
      <c r="L745" s="16"/>
      <c r="M745" s="81"/>
      <c r="N745" s="82">
        <v>772.54766845703125</v>
      </c>
      <c r="O745" s="82">
        <v>6018.39306640625</v>
      </c>
      <c r="P745" s="77"/>
      <c r="Q745" s="83"/>
      <c r="R745" s="83"/>
      <c r="S745" s="51">
        <v>2</v>
      </c>
      <c r="T745" s="84"/>
      <c r="U745" s="84"/>
      <c r="V745" s="52">
        <v>1578</v>
      </c>
      <c r="W745" s="52">
        <v>1.06E-4</v>
      </c>
      <c r="X745" s="52">
        <v>0</v>
      </c>
      <c r="Y745" s="52">
        <v>0.94466799999999995</v>
      </c>
      <c r="Z745" s="52">
        <v>0</v>
      </c>
      <c r="AA745" s="52"/>
      <c r="AB745" s="79">
        <v>745</v>
      </c>
      <c r="AC7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5" s="85"/>
      <c r="AE745" s="51"/>
      <c r="AF745" s="51"/>
      <c r="AG745" s="51"/>
      <c r="AH745" s="51"/>
      <c r="AI745" s="51"/>
      <c r="AJ745" s="51"/>
      <c r="AK745" s="51"/>
      <c r="AL745" s="51"/>
      <c r="AM745" s="51"/>
      <c r="AN745" s="51"/>
      <c r="AO745" s="2"/>
      <c r="AP745" s="3"/>
      <c r="AQ745" s="3"/>
      <c r="AR745" s="3"/>
      <c r="AS745" s="3"/>
    </row>
    <row r="746" spans="1:45" ht="29" customHeight="1" x14ac:dyDescent="0.35">
      <c r="A746" s="14" t="s">
        <v>2480</v>
      </c>
      <c r="C746" s="15" t="s">
        <v>3360</v>
      </c>
      <c r="D746" s="15"/>
      <c r="E746" s="80">
        <v>1.9243081183606936</v>
      </c>
      <c r="F746" s="78"/>
      <c r="G746" s="15"/>
      <c r="H746" s="15"/>
      <c r="I746" s="16"/>
      <c r="J746" s="66"/>
      <c r="K746" s="66"/>
      <c r="L746" s="16"/>
      <c r="M746" s="81"/>
      <c r="N746" s="82">
        <v>476.62786865234375</v>
      </c>
      <c r="O746" s="82">
        <v>7636.0576171875</v>
      </c>
      <c r="P746" s="77"/>
      <c r="Q746" s="83"/>
      <c r="R746" s="83"/>
      <c r="S746" s="51">
        <v>2</v>
      </c>
      <c r="T746" s="84"/>
      <c r="U746" s="84"/>
      <c r="V746" s="52">
        <v>1578</v>
      </c>
      <c r="W746" s="52">
        <v>9.2E-5</v>
      </c>
      <c r="X746" s="52">
        <v>0</v>
      </c>
      <c r="Y746" s="52">
        <v>0.94204900000000003</v>
      </c>
      <c r="Z746" s="52">
        <v>0</v>
      </c>
      <c r="AA746" s="52"/>
      <c r="AB746" s="79">
        <v>746</v>
      </c>
      <c r="AC7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6" s="85"/>
      <c r="AE746" s="51"/>
      <c r="AF746" s="51"/>
      <c r="AG746" s="51"/>
      <c r="AH746" s="51"/>
      <c r="AI746" s="51"/>
      <c r="AJ746" s="51"/>
      <c r="AK746" s="104" t="s">
        <v>3341</v>
      </c>
      <c r="AL746" s="104" t="s">
        <v>3341</v>
      </c>
      <c r="AM746" s="104" t="s">
        <v>3341</v>
      </c>
      <c r="AN746" s="104" t="s">
        <v>3341</v>
      </c>
      <c r="AO746" s="2"/>
      <c r="AP746" s="3"/>
      <c r="AQ746" s="3"/>
      <c r="AR746" s="3"/>
      <c r="AS746" s="3"/>
    </row>
    <row r="747" spans="1:45" ht="29" customHeight="1" x14ac:dyDescent="0.35">
      <c r="A747" s="14" t="s">
        <v>2400</v>
      </c>
      <c r="C747" s="15" t="s">
        <v>3360</v>
      </c>
      <c r="D747" s="15"/>
      <c r="E747" s="80">
        <v>1.9195043526446802</v>
      </c>
      <c r="F747" s="78"/>
      <c r="G747" s="15"/>
      <c r="H747" s="15"/>
      <c r="I747" s="16"/>
      <c r="J747" s="66"/>
      <c r="K747" s="66"/>
      <c r="L747" s="16"/>
      <c r="M747" s="81"/>
      <c r="N747" s="82">
        <v>2420.913330078125</v>
      </c>
      <c r="O747" s="82">
        <v>5781.66796875</v>
      </c>
      <c r="P747" s="77"/>
      <c r="Q747" s="83"/>
      <c r="R747" s="83"/>
      <c r="S747" s="51">
        <v>2</v>
      </c>
      <c r="T747" s="84"/>
      <c r="U747" s="84"/>
      <c r="V747" s="52">
        <v>1578</v>
      </c>
      <c r="W747" s="52">
        <v>8.0000000000000007E-5</v>
      </c>
      <c r="X747" s="52">
        <v>0</v>
      </c>
      <c r="Y747" s="52">
        <v>0.93453900000000001</v>
      </c>
      <c r="Z747" s="52">
        <v>0</v>
      </c>
      <c r="AA747" s="52"/>
      <c r="AB747" s="79">
        <v>747</v>
      </c>
      <c r="AC7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7" s="85"/>
      <c r="AE747" s="51"/>
      <c r="AF747" s="51"/>
      <c r="AG747" s="51"/>
      <c r="AH747" s="51"/>
      <c r="AI747" s="51"/>
      <c r="AJ747" s="51"/>
      <c r="AK747" s="51"/>
      <c r="AL747" s="51"/>
      <c r="AM747" s="51"/>
      <c r="AN747" s="51"/>
      <c r="AO747" s="2"/>
      <c r="AP747" s="3"/>
      <c r="AQ747" s="3"/>
      <c r="AR747" s="3"/>
      <c r="AS747" s="3"/>
    </row>
    <row r="748" spans="1:45" ht="29" customHeight="1" x14ac:dyDescent="0.35">
      <c r="A748" s="14" t="s">
        <v>2051</v>
      </c>
      <c r="C748" s="15" t="s">
        <v>3360</v>
      </c>
      <c r="D748" s="15"/>
      <c r="E748" s="80">
        <v>1.919423117192492</v>
      </c>
      <c r="F748" s="78"/>
      <c r="G748" s="15"/>
      <c r="H748" s="15"/>
      <c r="I748" s="16"/>
      <c r="J748" s="66"/>
      <c r="K748" s="66"/>
      <c r="L748" s="16"/>
      <c r="M748" s="81"/>
      <c r="N748" s="82">
        <v>672.5220947265625</v>
      </c>
      <c r="O748" s="82">
        <v>9361.61328125</v>
      </c>
      <c r="P748" s="77"/>
      <c r="Q748" s="83"/>
      <c r="R748" s="83"/>
      <c r="S748" s="51">
        <v>2</v>
      </c>
      <c r="T748" s="84"/>
      <c r="U748" s="84"/>
      <c r="V748" s="52">
        <v>1578</v>
      </c>
      <c r="W748" s="52">
        <v>1E-4</v>
      </c>
      <c r="X748" s="52">
        <v>0</v>
      </c>
      <c r="Y748" s="52">
        <v>0.93441200000000002</v>
      </c>
      <c r="Z748" s="52">
        <v>0</v>
      </c>
      <c r="AA748" s="52"/>
      <c r="AB748" s="79">
        <v>748</v>
      </c>
      <c r="AC7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8" s="85"/>
      <c r="AE748" s="51"/>
      <c r="AF748" s="51"/>
      <c r="AG748" s="51"/>
      <c r="AH748" s="51"/>
      <c r="AI748" s="51"/>
      <c r="AJ748" s="51"/>
      <c r="AK748" s="104" t="s">
        <v>3341</v>
      </c>
      <c r="AL748" s="104" t="s">
        <v>3341</v>
      </c>
      <c r="AM748" s="104" t="s">
        <v>3341</v>
      </c>
      <c r="AN748" s="104" t="s">
        <v>3341</v>
      </c>
      <c r="AO748" s="2"/>
      <c r="AP748" s="3"/>
      <c r="AQ748" s="3"/>
      <c r="AR748" s="3"/>
      <c r="AS748" s="3"/>
    </row>
    <row r="749" spans="1:45" ht="29" customHeight="1" x14ac:dyDescent="0.35">
      <c r="A749" s="14" t="s">
        <v>872</v>
      </c>
      <c r="C749" s="15" t="s">
        <v>3360</v>
      </c>
      <c r="D749" s="15"/>
      <c r="E749" s="80">
        <v>1.9179327344869912</v>
      </c>
      <c r="F749" s="78"/>
      <c r="G749" s="15"/>
      <c r="H749" s="15"/>
      <c r="I749" s="16"/>
      <c r="J749" s="66"/>
      <c r="K749" s="66"/>
      <c r="L749" s="16"/>
      <c r="M749" s="81"/>
      <c r="N749" s="82">
        <v>7645.83984375</v>
      </c>
      <c r="O749" s="82">
        <v>8815.1611328125</v>
      </c>
      <c r="P749" s="77"/>
      <c r="Q749" s="83"/>
      <c r="R749" s="83"/>
      <c r="S749" s="51">
        <v>2</v>
      </c>
      <c r="T749" s="84"/>
      <c r="U749" s="84"/>
      <c r="V749" s="52">
        <v>1578</v>
      </c>
      <c r="W749" s="52">
        <v>9.7999999999999997E-5</v>
      </c>
      <c r="X749" s="52">
        <v>0</v>
      </c>
      <c r="Y749" s="52">
        <v>0.93208199999999997</v>
      </c>
      <c r="Z749" s="52">
        <v>0</v>
      </c>
      <c r="AA749" s="52"/>
      <c r="AB749" s="79">
        <v>749</v>
      </c>
      <c r="AC7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49" s="85"/>
      <c r="AE749" s="51"/>
      <c r="AF749" s="51"/>
      <c r="AG749" s="51"/>
      <c r="AH749" s="51"/>
      <c r="AI749" s="51"/>
      <c r="AJ749" s="51"/>
      <c r="AK749" s="104" t="s">
        <v>3341</v>
      </c>
      <c r="AL749" s="104" t="s">
        <v>3341</v>
      </c>
      <c r="AM749" s="104" t="s">
        <v>3341</v>
      </c>
      <c r="AN749" s="104" t="s">
        <v>3341</v>
      </c>
      <c r="AO749" s="2"/>
      <c r="AP749" s="3"/>
      <c r="AQ749" s="3"/>
      <c r="AR749" s="3"/>
      <c r="AS749" s="3"/>
    </row>
    <row r="750" spans="1:45" ht="29" customHeight="1" x14ac:dyDescent="0.35">
      <c r="A750" s="14" t="s">
        <v>2008</v>
      </c>
      <c r="C750" s="15" t="s">
        <v>3360</v>
      </c>
      <c r="D750" s="15"/>
      <c r="E750" s="80">
        <v>1.917817597625622</v>
      </c>
      <c r="F750" s="78"/>
      <c r="G750" s="15"/>
      <c r="H750" s="15"/>
      <c r="I750" s="16"/>
      <c r="J750" s="66"/>
      <c r="K750" s="66"/>
      <c r="L750" s="16"/>
      <c r="M750" s="81"/>
      <c r="N750" s="82">
        <v>848.63214111328125</v>
      </c>
      <c r="O750" s="82">
        <v>7641.984375</v>
      </c>
      <c r="P750" s="77"/>
      <c r="Q750" s="83"/>
      <c r="R750" s="83"/>
      <c r="S750" s="51">
        <v>2</v>
      </c>
      <c r="T750" s="84"/>
      <c r="U750" s="84"/>
      <c r="V750" s="52">
        <v>1578</v>
      </c>
      <c r="W750" s="52">
        <v>9.2E-5</v>
      </c>
      <c r="X750" s="52">
        <v>0</v>
      </c>
      <c r="Y750" s="52">
        <v>0.93190200000000001</v>
      </c>
      <c r="Z750" s="52">
        <v>0</v>
      </c>
      <c r="AA750" s="52"/>
      <c r="AB750" s="79">
        <v>750</v>
      </c>
      <c r="AC7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0" s="85"/>
      <c r="AE750" s="51"/>
      <c r="AF750" s="51"/>
      <c r="AG750" s="51"/>
      <c r="AH750" s="51"/>
      <c r="AI750" s="51"/>
      <c r="AJ750" s="51"/>
      <c r="AK750" s="51"/>
      <c r="AL750" s="51"/>
      <c r="AM750" s="51"/>
      <c r="AN750" s="51"/>
      <c r="AO750" s="2"/>
      <c r="AP750" s="3"/>
      <c r="AQ750" s="3"/>
      <c r="AR750" s="3"/>
      <c r="AS750" s="3"/>
    </row>
    <row r="751" spans="1:45" ht="29" customHeight="1" x14ac:dyDescent="0.35">
      <c r="A751" s="14" t="s">
        <v>1161</v>
      </c>
      <c r="C751" s="15" t="s">
        <v>3360</v>
      </c>
      <c r="D751" s="15"/>
      <c r="E751" s="80">
        <v>1.9178022460441062</v>
      </c>
      <c r="F751" s="78"/>
      <c r="G751" s="15"/>
      <c r="H751" s="15"/>
      <c r="I751" s="16"/>
      <c r="J751" s="66"/>
      <c r="K751" s="66"/>
      <c r="L751" s="16"/>
      <c r="M751" s="81"/>
      <c r="N751" s="82">
        <v>3527.065185546875</v>
      </c>
      <c r="O751" s="82">
        <v>1240.7802734375</v>
      </c>
      <c r="P751" s="77"/>
      <c r="Q751" s="83"/>
      <c r="R751" s="83"/>
      <c r="S751" s="51">
        <v>2</v>
      </c>
      <c r="T751" s="84"/>
      <c r="U751" s="84"/>
      <c r="V751" s="52">
        <v>1578</v>
      </c>
      <c r="W751" s="52">
        <v>9.3999999999999994E-5</v>
      </c>
      <c r="X751" s="52">
        <v>0</v>
      </c>
      <c r="Y751" s="52">
        <v>0.93187799999999998</v>
      </c>
      <c r="Z751" s="52">
        <v>0</v>
      </c>
      <c r="AA751" s="52"/>
      <c r="AB751" s="79">
        <v>751</v>
      </c>
      <c r="AC7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1" s="85"/>
      <c r="AE751" s="51"/>
      <c r="AF751" s="51"/>
      <c r="AG751" s="51"/>
      <c r="AH751" s="51"/>
      <c r="AI751" s="51"/>
      <c r="AJ751" s="51"/>
      <c r="AK751" s="51"/>
      <c r="AL751" s="51"/>
      <c r="AM751" s="51"/>
      <c r="AN751" s="51"/>
      <c r="AO751" s="2"/>
      <c r="AP751" s="3"/>
      <c r="AQ751" s="3"/>
      <c r="AR751" s="3"/>
      <c r="AS751" s="3"/>
    </row>
    <row r="752" spans="1:45" ht="29" customHeight="1" x14ac:dyDescent="0.35">
      <c r="A752" s="14" t="s">
        <v>1583</v>
      </c>
      <c r="C752" s="15" t="s">
        <v>3360</v>
      </c>
      <c r="D752" s="15"/>
      <c r="E752" s="80">
        <v>1.913700175533215</v>
      </c>
      <c r="F752" s="78"/>
      <c r="G752" s="15"/>
      <c r="H752" s="15"/>
      <c r="I752" s="16"/>
      <c r="J752" s="66"/>
      <c r="K752" s="66"/>
      <c r="L752" s="16"/>
      <c r="M752" s="81"/>
      <c r="N752" s="82">
        <v>855.2344970703125</v>
      </c>
      <c r="O752" s="82">
        <v>3598.29150390625</v>
      </c>
      <c r="P752" s="77"/>
      <c r="Q752" s="83"/>
      <c r="R752" s="83"/>
      <c r="S752" s="51">
        <v>2</v>
      </c>
      <c r="T752" s="84"/>
      <c r="U752" s="84"/>
      <c r="V752" s="52">
        <v>1578</v>
      </c>
      <c r="W752" s="52">
        <v>1.07E-4</v>
      </c>
      <c r="X752" s="52">
        <v>0</v>
      </c>
      <c r="Y752" s="52">
        <v>0.92546499999999998</v>
      </c>
      <c r="Z752" s="52">
        <v>0</v>
      </c>
      <c r="AA752" s="52"/>
      <c r="AB752" s="79">
        <v>752</v>
      </c>
      <c r="AC7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2" s="85"/>
      <c r="AE752" s="51"/>
      <c r="AF752" s="51"/>
      <c r="AG752" s="51"/>
      <c r="AH752" s="51"/>
      <c r="AI752" s="51"/>
      <c r="AJ752" s="51"/>
      <c r="AK752" s="104" t="s">
        <v>3341</v>
      </c>
      <c r="AL752" s="104" t="s">
        <v>3341</v>
      </c>
      <c r="AM752" s="104" t="s">
        <v>3341</v>
      </c>
      <c r="AN752" s="104" t="s">
        <v>3341</v>
      </c>
      <c r="AO752" s="2"/>
      <c r="AP752" s="3"/>
      <c r="AQ752" s="3"/>
      <c r="AR752" s="3"/>
      <c r="AS752" s="3"/>
    </row>
    <row r="753" spans="1:45" ht="29" customHeight="1" x14ac:dyDescent="0.35">
      <c r="A753" s="14" t="s">
        <v>1059</v>
      </c>
      <c r="C753" s="15" t="s">
        <v>3360</v>
      </c>
      <c r="D753" s="15"/>
      <c r="E753" s="80">
        <v>1.9054800432806869</v>
      </c>
      <c r="F753" s="78"/>
      <c r="G753" s="15"/>
      <c r="H753" s="15"/>
      <c r="I753" s="16"/>
      <c r="J753" s="66"/>
      <c r="K753" s="66"/>
      <c r="L753" s="16"/>
      <c r="M753" s="81"/>
      <c r="N753" s="82">
        <v>3311.3974609375</v>
      </c>
      <c r="O753" s="82">
        <v>1246.788818359375</v>
      </c>
      <c r="P753" s="77"/>
      <c r="Q753" s="83"/>
      <c r="R753" s="83"/>
      <c r="S753" s="51">
        <v>2</v>
      </c>
      <c r="T753" s="84"/>
      <c r="U753" s="84"/>
      <c r="V753" s="52">
        <v>1578</v>
      </c>
      <c r="W753" s="52">
        <v>9.2999999999999997E-5</v>
      </c>
      <c r="X753" s="52">
        <v>0</v>
      </c>
      <c r="Y753" s="52">
        <v>0.91261400000000004</v>
      </c>
      <c r="Z753" s="52">
        <v>0</v>
      </c>
      <c r="AA753" s="52"/>
      <c r="AB753" s="79">
        <v>753</v>
      </c>
      <c r="AC7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3" s="85"/>
      <c r="AE753" s="51"/>
      <c r="AF753" s="51"/>
      <c r="AG753" s="51"/>
      <c r="AH753" s="51"/>
      <c r="AI753" s="51"/>
      <c r="AJ753" s="51"/>
      <c r="AK753" s="51"/>
      <c r="AL753" s="51"/>
      <c r="AM753" s="51"/>
      <c r="AN753" s="51"/>
      <c r="AO753" s="2"/>
      <c r="AP753" s="3"/>
      <c r="AQ753" s="3"/>
      <c r="AR753" s="3"/>
      <c r="AS753" s="3"/>
    </row>
    <row r="754" spans="1:45" ht="29" customHeight="1" x14ac:dyDescent="0.35">
      <c r="A754" s="14" t="s">
        <v>1057</v>
      </c>
      <c r="C754" s="15" t="s">
        <v>3360</v>
      </c>
      <c r="D754" s="15"/>
      <c r="E754" s="80">
        <v>1.9048506284385356</v>
      </c>
      <c r="F754" s="78"/>
      <c r="G754" s="15"/>
      <c r="H754" s="15"/>
      <c r="I754" s="16"/>
      <c r="J754" s="66"/>
      <c r="K754" s="66"/>
      <c r="L754" s="16"/>
      <c r="M754" s="81"/>
      <c r="N754" s="82">
        <v>969.84783935546875</v>
      </c>
      <c r="O754" s="82">
        <v>8973.9638671875</v>
      </c>
      <c r="P754" s="77"/>
      <c r="Q754" s="83"/>
      <c r="R754" s="83"/>
      <c r="S754" s="51">
        <v>2</v>
      </c>
      <c r="T754" s="84"/>
      <c r="U754" s="84"/>
      <c r="V754" s="52">
        <v>1578</v>
      </c>
      <c r="W754" s="52">
        <v>9.7999999999999997E-5</v>
      </c>
      <c r="X754" s="52">
        <v>0</v>
      </c>
      <c r="Y754" s="52">
        <v>0.91163000000000005</v>
      </c>
      <c r="Z754" s="52">
        <v>0</v>
      </c>
      <c r="AA754" s="52"/>
      <c r="AB754" s="79">
        <v>754</v>
      </c>
      <c r="AC7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4" s="85"/>
      <c r="AE754" s="51"/>
      <c r="AF754" s="51"/>
      <c r="AG754" s="51"/>
      <c r="AH754" s="51"/>
      <c r="AI754" s="51"/>
      <c r="AJ754" s="51"/>
      <c r="AK754" s="51"/>
      <c r="AL754" s="51"/>
      <c r="AM754" s="51"/>
      <c r="AN754" s="51"/>
      <c r="AO754" s="2"/>
      <c r="AP754" s="3"/>
      <c r="AQ754" s="3"/>
      <c r="AR754" s="3"/>
      <c r="AS754" s="3"/>
    </row>
    <row r="755" spans="1:45" ht="29" customHeight="1" x14ac:dyDescent="0.35">
      <c r="A755" s="14" t="s">
        <v>1551</v>
      </c>
      <c r="C755" s="15" t="s">
        <v>3360</v>
      </c>
      <c r="D755" s="15"/>
      <c r="E755" s="80">
        <v>1.9018321237229738</v>
      </c>
      <c r="F755" s="78"/>
      <c r="G755" s="15"/>
      <c r="H755" s="15"/>
      <c r="I755" s="16"/>
      <c r="J755" s="66"/>
      <c r="K755" s="66"/>
      <c r="L755" s="16"/>
      <c r="M755" s="81"/>
      <c r="N755" s="82">
        <v>5251.51318359375</v>
      </c>
      <c r="O755" s="82">
        <v>8917.93359375</v>
      </c>
      <c r="P755" s="77"/>
      <c r="Q755" s="83"/>
      <c r="R755" s="83"/>
      <c r="S755" s="51">
        <v>2</v>
      </c>
      <c r="T755" s="84"/>
      <c r="U755" s="84"/>
      <c r="V755" s="52">
        <v>1578</v>
      </c>
      <c r="W755" s="52">
        <v>1.1400000000000001E-4</v>
      </c>
      <c r="X755" s="52">
        <v>0</v>
      </c>
      <c r="Y755" s="52">
        <v>0.90691100000000002</v>
      </c>
      <c r="Z755" s="52">
        <v>0</v>
      </c>
      <c r="AA755" s="52"/>
      <c r="AB755" s="79">
        <v>755</v>
      </c>
      <c r="AC7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5" s="85"/>
      <c r="AE755" s="51"/>
      <c r="AF755" s="51"/>
      <c r="AG755" s="51"/>
      <c r="AH755" s="51"/>
      <c r="AI755" s="51"/>
      <c r="AJ755" s="51"/>
      <c r="AK755" s="51"/>
      <c r="AL755" s="51"/>
      <c r="AM755" s="51"/>
      <c r="AN755" s="51"/>
      <c r="AO755" s="2"/>
      <c r="AP755" s="3"/>
      <c r="AQ755" s="3"/>
      <c r="AR755" s="3"/>
      <c r="AS755" s="3"/>
    </row>
    <row r="756" spans="1:45" ht="29" customHeight="1" x14ac:dyDescent="0.35">
      <c r="A756" s="14" t="s">
        <v>2425</v>
      </c>
      <c r="C756" s="15" t="s">
        <v>3360</v>
      </c>
      <c r="D756" s="15"/>
      <c r="E756" s="80">
        <v>1.9004248954173508</v>
      </c>
      <c r="F756" s="78"/>
      <c r="G756" s="15"/>
      <c r="H756" s="15"/>
      <c r="I756" s="16"/>
      <c r="J756" s="66"/>
      <c r="K756" s="66"/>
      <c r="L756" s="16"/>
      <c r="M756" s="81"/>
      <c r="N756" s="82">
        <v>544.9488525390625</v>
      </c>
      <c r="O756" s="82">
        <v>3076.4443359375</v>
      </c>
      <c r="P756" s="77"/>
      <c r="Q756" s="83"/>
      <c r="R756" s="83"/>
      <c r="S756" s="51">
        <v>2</v>
      </c>
      <c r="T756" s="84"/>
      <c r="U756" s="84"/>
      <c r="V756" s="52">
        <v>1578</v>
      </c>
      <c r="W756" s="52">
        <v>1.07E-4</v>
      </c>
      <c r="X756" s="52">
        <v>0</v>
      </c>
      <c r="Y756" s="52">
        <v>0.90471100000000004</v>
      </c>
      <c r="Z756" s="52">
        <v>0</v>
      </c>
      <c r="AA756" s="52"/>
      <c r="AB756" s="79">
        <v>756</v>
      </c>
      <c r="AC7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6" s="85"/>
      <c r="AE756" s="51"/>
      <c r="AF756" s="51"/>
      <c r="AG756" s="51"/>
      <c r="AH756" s="51"/>
      <c r="AI756" s="51"/>
      <c r="AJ756" s="51"/>
      <c r="AK756" s="104" t="s">
        <v>3341</v>
      </c>
      <c r="AL756" s="104" t="s">
        <v>3341</v>
      </c>
      <c r="AM756" s="104" t="s">
        <v>3341</v>
      </c>
      <c r="AN756" s="104" t="s">
        <v>3341</v>
      </c>
      <c r="AO756" s="2"/>
      <c r="AP756" s="3"/>
      <c r="AQ756" s="3"/>
      <c r="AR756" s="3"/>
      <c r="AS756" s="3"/>
    </row>
    <row r="757" spans="1:45" ht="29" customHeight="1" x14ac:dyDescent="0.35">
      <c r="A757" s="14" t="s">
        <v>2607</v>
      </c>
      <c r="C757" s="15" t="s">
        <v>3360</v>
      </c>
      <c r="D757" s="15"/>
      <c r="E757" s="80">
        <v>1.9004248954173508</v>
      </c>
      <c r="F757" s="78"/>
      <c r="G757" s="15"/>
      <c r="H757" s="15"/>
      <c r="I757" s="16"/>
      <c r="J757" s="66"/>
      <c r="K757" s="66"/>
      <c r="L757" s="16"/>
      <c r="M757" s="81"/>
      <c r="N757" s="82">
        <v>597.94561767578125</v>
      </c>
      <c r="O757" s="82">
        <v>2980.540771484375</v>
      </c>
      <c r="P757" s="77"/>
      <c r="Q757" s="83"/>
      <c r="R757" s="83"/>
      <c r="S757" s="51">
        <v>2</v>
      </c>
      <c r="T757" s="84"/>
      <c r="U757" s="84"/>
      <c r="V757" s="52">
        <v>1578</v>
      </c>
      <c r="W757" s="52">
        <v>1.07E-4</v>
      </c>
      <c r="X757" s="52">
        <v>0</v>
      </c>
      <c r="Y757" s="52">
        <v>0.90471100000000004</v>
      </c>
      <c r="Z757" s="52">
        <v>0</v>
      </c>
      <c r="AA757" s="52"/>
      <c r="AB757" s="79">
        <v>757</v>
      </c>
      <c r="AC7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7" s="85"/>
      <c r="AE757" s="51"/>
      <c r="AF757" s="51"/>
      <c r="AG757" s="51"/>
      <c r="AH757" s="51"/>
      <c r="AI757" s="51"/>
      <c r="AJ757" s="51"/>
      <c r="AK757" s="104" t="s">
        <v>3341</v>
      </c>
      <c r="AL757" s="104" t="s">
        <v>3341</v>
      </c>
      <c r="AM757" s="104" t="s">
        <v>3341</v>
      </c>
      <c r="AN757" s="104" t="s">
        <v>3341</v>
      </c>
      <c r="AO757" s="2"/>
      <c r="AP757" s="3"/>
      <c r="AQ757" s="3"/>
      <c r="AR757" s="3"/>
      <c r="AS757" s="3"/>
    </row>
    <row r="758" spans="1:45" ht="29" customHeight="1" x14ac:dyDescent="0.35">
      <c r="A758" s="14" t="s">
        <v>894</v>
      </c>
      <c r="C758" s="15" t="s">
        <v>3360</v>
      </c>
      <c r="D758" s="15"/>
      <c r="E758" s="80">
        <v>1.8998217061936225</v>
      </c>
      <c r="F758" s="78"/>
      <c r="G758" s="15"/>
      <c r="H758" s="15"/>
      <c r="I758" s="16"/>
      <c r="J758" s="66"/>
      <c r="K758" s="66"/>
      <c r="L758" s="16"/>
      <c r="M758" s="81"/>
      <c r="N758" s="82">
        <v>884.980712890625</v>
      </c>
      <c r="O758" s="82">
        <v>378.7508544921875</v>
      </c>
      <c r="P758" s="77"/>
      <c r="Q758" s="83"/>
      <c r="R758" s="83"/>
      <c r="S758" s="51">
        <v>2</v>
      </c>
      <c r="T758" s="84"/>
      <c r="U758" s="84"/>
      <c r="V758" s="52">
        <v>1578</v>
      </c>
      <c r="W758" s="52">
        <v>9.1000000000000003E-5</v>
      </c>
      <c r="X758" s="52">
        <v>0</v>
      </c>
      <c r="Y758" s="52">
        <v>0.90376800000000002</v>
      </c>
      <c r="Z758" s="52">
        <v>0</v>
      </c>
      <c r="AA758" s="52"/>
      <c r="AB758" s="79">
        <v>758</v>
      </c>
      <c r="AC7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8" s="85"/>
      <c r="AE758" s="51"/>
      <c r="AF758" s="51"/>
      <c r="AG758" s="51"/>
      <c r="AH758" s="51"/>
      <c r="AI758" s="51"/>
      <c r="AJ758" s="51"/>
      <c r="AK758" s="104" t="s">
        <v>3341</v>
      </c>
      <c r="AL758" s="104" t="s">
        <v>3341</v>
      </c>
      <c r="AM758" s="104" t="s">
        <v>3341</v>
      </c>
      <c r="AN758" s="104" t="s">
        <v>3341</v>
      </c>
      <c r="AO758" s="2"/>
      <c r="AP758" s="3"/>
      <c r="AQ758" s="3"/>
      <c r="AR758" s="3"/>
      <c r="AS758" s="3"/>
    </row>
    <row r="759" spans="1:45" ht="29" customHeight="1" x14ac:dyDescent="0.35">
      <c r="A759" s="14" t="s">
        <v>705</v>
      </c>
      <c r="C759" s="15" t="s">
        <v>3360</v>
      </c>
      <c r="D759" s="15"/>
      <c r="E759" s="80">
        <v>1.8988974130565199</v>
      </c>
      <c r="F759" s="78"/>
      <c r="G759" s="15"/>
      <c r="H759" s="15"/>
      <c r="I759" s="16"/>
      <c r="J759" s="66"/>
      <c r="K759" s="66"/>
      <c r="L759" s="16"/>
      <c r="M759" s="81"/>
      <c r="N759" s="82">
        <v>680.12811279296875</v>
      </c>
      <c r="O759" s="82">
        <v>6137.41259765625</v>
      </c>
      <c r="P759" s="77"/>
      <c r="Q759" s="83"/>
      <c r="R759" s="83"/>
      <c r="S759" s="51">
        <v>2</v>
      </c>
      <c r="T759" s="84"/>
      <c r="U759" s="84"/>
      <c r="V759" s="52">
        <v>1578</v>
      </c>
      <c r="W759" s="52">
        <v>1.26E-4</v>
      </c>
      <c r="X759" s="52">
        <v>0</v>
      </c>
      <c r="Y759" s="52">
        <v>0.90232299999999999</v>
      </c>
      <c r="Z759" s="52">
        <v>0</v>
      </c>
      <c r="AA759" s="52"/>
      <c r="AB759" s="79">
        <v>759</v>
      </c>
      <c r="AC7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59" s="85"/>
      <c r="AE759" s="51"/>
      <c r="AF759" s="51"/>
      <c r="AG759" s="51"/>
      <c r="AH759" s="51"/>
      <c r="AI759" s="51"/>
      <c r="AJ759" s="51"/>
      <c r="AK759" s="104" t="s">
        <v>3341</v>
      </c>
      <c r="AL759" s="104" t="s">
        <v>3341</v>
      </c>
      <c r="AM759" s="104" t="s">
        <v>3341</v>
      </c>
      <c r="AN759" s="104" t="s">
        <v>3341</v>
      </c>
      <c r="AO759" s="2"/>
      <c r="AP759" s="3"/>
      <c r="AQ759" s="3"/>
      <c r="AR759" s="3"/>
      <c r="AS759" s="3"/>
    </row>
    <row r="760" spans="1:45" ht="29" customHeight="1" x14ac:dyDescent="0.35">
      <c r="A760" s="14" t="s">
        <v>760</v>
      </c>
      <c r="C760" s="15" t="s">
        <v>3360</v>
      </c>
      <c r="D760" s="15"/>
      <c r="E760" s="80">
        <v>1.8988974130565199</v>
      </c>
      <c r="F760" s="78"/>
      <c r="G760" s="15"/>
      <c r="H760" s="15"/>
      <c r="I760" s="16"/>
      <c r="J760" s="66"/>
      <c r="K760" s="66"/>
      <c r="L760" s="16"/>
      <c r="M760" s="81"/>
      <c r="N760" s="82">
        <v>701.31231689453125</v>
      </c>
      <c r="O760" s="82">
        <v>5815.5029296875</v>
      </c>
      <c r="P760" s="77"/>
      <c r="Q760" s="83"/>
      <c r="R760" s="83"/>
      <c r="S760" s="51">
        <v>2</v>
      </c>
      <c r="T760" s="84"/>
      <c r="U760" s="84"/>
      <c r="V760" s="52">
        <v>1578</v>
      </c>
      <c r="W760" s="52">
        <v>1.26E-4</v>
      </c>
      <c r="X760" s="52">
        <v>0</v>
      </c>
      <c r="Y760" s="52">
        <v>0.90232299999999999</v>
      </c>
      <c r="Z760" s="52">
        <v>0</v>
      </c>
      <c r="AA760" s="52"/>
      <c r="AB760" s="79">
        <v>760</v>
      </c>
      <c r="AC7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0" s="85"/>
      <c r="AE760" s="51"/>
      <c r="AF760" s="51"/>
      <c r="AG760" s="51"/>
      <c r="AH760" s="51"/>
      <c r="AI760" s="51"/>
      <c r="AJ760" s="51"/>
      <c r="AK760" s="104" t="s">
        <v>3341</v>
      </c>
      <c r="AL760" s="104" t="s">
        <v>3341</v>
      </c>
      <c r="AM760" s="104" t="s">
        <v>3341</v>
      </c>
      <c r="AN760" s="104" t="s">
        <v>3341</v>
      </c>
      <c r="AO760" s="2"/>
      <c r="AP760" s="3"/>
      <c r="AQ760" s="3"/>
      <c r="AR760" s="3"/>
      <c r="AS760" s="3"/>
    </row>
    <row r="761" spans="1:45" ht="29" customHeight="1" x14ac:dyDescent="0.35">
      <c r="A761" s="14" t="s">
        <v>1273</v>
      </c>
      <c r="C761" s="15" t="s">
        <v>3360</v>
      </c>
      <c r="D761" s="15"/>
      <c r="E761" s="80">
        <v>1.8988974130565199</v>
      </c>
      <c r="F761" s="78"/>
      <c r="G761" s="15"/>
      <c r="H761" s="15"/>
      <c r="I761" s="16"/>
      <c r="J761" s="66"/>
      <c r="K761" s="66"/>
      <c r="L761" s="16"/>
      <c r="M761" s="81"/>
      <c r="N761" s="82">
        <v>735.5948486328125</v>
      </c>
      <c r="O761" s="82">
        <v>6347.44775390625</v>
      </c>
      <c r="P761" s="77"/>
      <c r="Q761" s="83"/>
      <c r="R761" s="83"/>
      <c r="S761" s="51">
        <v>2</v>
      </c>
      <c r="T761" s="84"/>
      <c r="U761" s="84"/>
      <c r="V761" s="52">
        <v>1578</v>
      </c>
      <c r="W761" s="52">
        <v>1.26E-4</v>
      </c>
      <c r="X761" s="52">
        <v>0</v>
      </c>
      <c r="Y761" s="52">
        <v>0.90232299999999999</v>
      </c>
      <c r="Z761" s="52">
        <v>0</v>
      </c>
      <c r="AA761" s="52"/>
      <c r="AB761" s="79">
        <v>761</v>
      </c>
      <c r="AC7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1" s="85"/>
      <c r="AE761" s="51"/>
      <c r="AF761" s="51"/>
      <c r="AG761" s="51"/>
      <c r="AH761" s="51"/>
      <c r="AI761" s="51"/>
      <c r="AJ761" s="51"/>
      <c r="AK761" s="104" t="s">
        <v>3341</v>
      </c>
      <c r="AL761" s="104" t="s">
        <v>3341</v>
      </c>
      <c r="AM761" s="104" t="s">
        <v>3341</v>
      </c>
      <c r="AN761" s="104" t="s">
        <v>3341</v>
      </c>
      <c r="AO761" s="2"/>
      <c r="AP761" s="3"/>
      <c r="AQ761" s="3"/>
      <c r="AR761" s="3"/>
      <c r="AS761" s="3"/>
    </row>
    <row r="762" spans="1:45" ht="29" customHeight="1" x14ac:dyDescent="0.35">
      <c r="A762" s="14" t="s">
        <v>2796</v>
      </c>
      <c r="C762" s="15" t="s">
        <v>3360</v>
      </c>
      <c r="D762" s="15"/>
      <c r="E762" s="80">
        <v>1.8988974130565199</v>
      </c>
      <c r="F762" s="78"/>
      <c r="G762" s="15"/>
      <c r="H762" s="15"/>
      <c r="I762" s="16"/>
      <c r="J762" s="66"/>
      <c r="K762" s="66"/>
      <c r="L762" s="16"/>
      <c r="M762" s="81"/>
      <c r="N762" s="82">
        <v>676.4244384765625</v>
      </c>
      <c r="O762" s="82">
        <v>5888.1337890625</v>
      </c>
      <c r="P762" s="77"/>
      <c r="Q762" s="83"/>
      <c r="R762" s="83"/>
      <c r="S762" s="51">
        <v>2</v>
      </c>
      <c r="T762" s="84"/>
      <c r="U762" s="84"/>
      <c r="V762" s="52">
        <v>1578</v>
      </c>
      <c r="W762" s="52">
        <v>1.26E-4</v>
      </c>
      <c r="X762" s="52">
        <v>0</v>
      </c>
      <c r="Y762" s="52">
        <v>0.90232299999999999</v>
      </c>
      <c r="Z762" s="52">
        <v>0</v>
      </c>
      <c r="AA762" s="52"/>
      <c r="AB762" s="79">
        <v>762</v>
      </c>
      <c r="AC7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2" s="85"/>
      <c r="AE762" s="51"/>
      <c r="AF762" s="51"/>
      <c r="AG762" s="51"/>
      <c r="AH762" s="51"/>
      <c r="AI762" s="51"/>
      <c r="AJ762" s="51"/>
      <c r="AK762" s="104" t="s">
        <v>3341</v>
      </c>
      <c r="AL762" s="104" t="s">
        <v>3341</v>
      </c>
      <c r="AM762" s="104" t="s">
        <v>3341</v>
      </c>
      <c r="AN762" s="104" t="s">
        <v>3341</v>
      </c>
      <c r="AO762" s="2"/>
      <c r="AP762" s="3"/>
      <c r="AQ762" s="3"/>
      <c r="AR762" s="3"/>
      <c r="AS762" s="3"/>
    </row>
    <row r="763" spans="1:45" ht="29" customHeight="1" x14ac:dyDescent="0.35">
      <c r="A763" s="14" t="s">
        <v>1330</v>
      </c>
      <c r="C763" s="15" t="s">
        <v>3360</v>
      </c>
      <c r="D763" s="15"/>
      <c r="E763" s="80">
        <v>1.8981758887252733</v>
      </c>
      <c r="F763" s="78"/>
      <c r="G763" s="15"/>
      <c r="H763" s="15"/>
      <c r="I763" s="16"/>
      <c r="J763" s="66"/>
      <c r="K763" s="66"/>
      <c r="L763" s="16"/>
      <c r="M763" s="81"/>
      <c r="N763" s="82">
        <v>505.843505859375</v>
      </c>
      <c r="O763" s="82">
        <v>9230.1298828125</v>
      </c>
      <c r="P763" s="77"/>
      <c r="Q763" s="83"/>
      <c r="R763" s="83"/>
      <c r="S763" s="51">
        <v>2</v>
      </c>
      <c r="T763" s="84"/>
      <c r="U763" s="84"/>
      <c r="V763" s="52">
        <v>1578</v>
      </c>
      <c r="W763" s="52">
        <v>9.2E-5</v>
      </c>
      <c r="X763" s="52">
        <v>0</v>
      </c>
      <c r="Y763" s="52">
        <v>0.90119499999999997</v>
      </c>
      <c r="Z763" s="52">
        <v>0</v>
      </c>
      <c r="AA763" s="52"/>
      <c r="AB763" s="79">
        <v>763</v>
      </c>
      <c r="AC7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3" s="85"/>
      <c r="AE763" s="51"/>
      <c r="AF763" s="51"/>
      <c r="AG763" s="51"/>
      <c r="AH763" s="51"/>
      <c r="AI763" s="51"/>
      <c r="AJ763" s="51"/>
      <c r="AK763" s="104" t="s">
        <v>3341</v>
      </c>
      <c r="AL763" s="104" t="s">
        <v>3341</v>
      </c>
      <c r="AM763" s="104" t="s">
        <v>3341</v>
      </c>
      <c r="AN763" s="104" t="s">
        <v>3341</v>
      </c>
      <c r="AO763" s="2"/>
      <c r="AP763" s="3"/>
      <c r="AQ763" s="3"/>
      <c r="AR763" s="3"/>
      <c r="AS763" s="3"/>
    </row>
    <row r="764" spans="1:45" ht="29" customHeight="1" x14ac:dyDescent="0.35">
      <c r="A764" s="14" t="s">
        <v>262</v>
      </c>
      <c r="C764" s="15" t="s">
        <v>3360</v>
      </c>
      <c r="D764" s="15"/>
      <c r="E764" s="80">
        <v>1.8948644246624502</v>
      </c>
      <c r="F764" s="78"/>
      <c r="G764" s="15"/>
      <c r="H764" s="15"/>
      <c r="I764" s="16"/>
      <c r="J764" s="66"/>
      <c r="K764" s="66"/>
      <c r="L764" s="16"/>
      <c r="M764" s="81"/>
      <c r="N764" s="82">
        <v>1316.254150390625</v>
      </c>
      <c r="O764" s="82">
        <v>3014.174560546875</v>
      </c>
      <c r="P764" s="77"/>
      <c r="Q764" s="83"/>
      <c r="R764" s="83"/>
      <c r="S764" s="51">
        <v>2</v>
      </c>
      <c r="T764" s="84"/>
      <c r="U764" s="84"/>
      <c r="V764" s="52">
        <v>1578</v>
      </c>
      <c r="W764" s="52">
        <v>1.01E-4</v>
      </c>
      <c r="X764" s="52">
        <v>0</v>
      </c>
      <c r="Y764" s="52">
        <v>0.89601799999999998</v>
      </c>
      <c r="Z764" s="52">
        <v>0</v>
      </c>
      <c r="AA764" s="52"/>
      <c r="AB764" s="79">
        <v>764</v>
      </c>
      <c r="AC7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4" s="85"/>
      <c r="AE764" s="51"/>
      <c r="AF764" s="51"/>
      <c r="AG764" s="51"/>
      <c r="AH764" s="51"/>
      <c r="AI764" s="51"/>
      <c r="AJ764" s="51"/>
      <c r="AK764" s="104" t="s">
        <v>3341</v>
      </c>
      <c r="AL764" s="104" t="s">
        <v>3341</v>
      </c>
      <c r="AM764" s="104" t="s">
        <v>3341</v>
      </c>
      <c r="AN764" s="104" t="s">
        <v>3341</v>
      </c>
      <c r="AO764" s="2"/>
      <c r="AP764" s="3"/>
      <c r="AQ764" s="3"/>
      <c r="AR764" s="3"/>
      <c r="AS764" s="3"/>
    </row>
    <row r="765" spans="1:45" ht="29" customHeight="1" x14ac:dyDescent="0.35">
      <c r="A765" s="14" t="s">
        <v>2611</v>
      </c>
      <c r="C765" s="15" t="s">
        <v>3360</v>
      </c>
      <c r="D765" s="15"/>
      <c r="E765" s="80">
        <v>1.8948529109763135</v>
      </c>
      <c r="F765" s="78"/>
      <c r="G765" s="15"/>
      <c r="H765" s="15"/>
      <c r="I765" s="16"/>
      <c r="J765" s="66"/>
      <c r="K765" s="66"/>
      <c r="L765" s="16"/>
      <c r="M765" s="81"/>
      <c r="N765" s="82">
        <v>774.17437744140625</v>
      </c>
      <c r="O765" s="82">
        <v>4934.14404296875</v>
      </c>
      <c r="P765" s="77"/>
      <c r="Q765" s="83"/>
      <c r="R765" s="83"/>
      <c r="S765" s="51">
        <v>2</v>
      </c>
      <c r="T765" s="84"/>
      <c r="U765" s="84"/>
      <c r="V765" s="52">
        <v>1578</v>
      </c>
      <c r="W765" s="52">
        <v>9.7E-5</v>
      </c>
      <c r="X765" s="52">
        <v>0</v>
      </c>
      <c r="Y765" s="52">
        <v>0.89600000000000002</v>
      </c>
      <c r="Z765" s="52">
        <v>0</v>
      </c>
      <c r="AA765" s="52"/>
      <c r="AB765" s="79">
        <v>765</v>
      </c>
      <c r="AC7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5" s="85"/>
      <c r="AE765" s="51"/>
      <c r="AF765" s="51"/>
      <c r="AG765" s="51"/>
      <c r="AH765" s="51"/>
      <c r="AI765" s="51"/>
      <c r="AJ765" s="51"/>
      <c r="AK765" s="104" t="s">
        <v>3341</v>
      </c>
      <c r="AL765" s="104" t="s">
        <v>3341</v>
      </c>
      <c r="AM765" s="104" t="s">
        <v>3341</v>
      </c>
      <c r="AN765" s="104" t="s">
        <v>3341</v>
      </c>
      <c r="AO765" s="2"/>
      <c r="AP765" s="3"/>
      <c r="AQ765" s="3"/>
      <c r="AR765" s="3"/>
      <c r="AS765" s="3"/>
    </row>
    <row r="766" spans="1:45" ht="29" customHeight="1" x14ac:dyDescent="0.35">
      <c r="A766" s="14" t="s">
        <v>494</v>
      </c>
      <c r="C766" s="15" t="s">
        <v>3360</v>
      </c>
      <c r="D766" s="15"/>
      <c r="E766" s="80">
        <v>1.8919399483836736</v>
      </c>
      <c r="F766" s="78"/>
      <c r="G766" s="15"/>
      <c r="H766" s="15"/>
      <c r="I766" s="16"/>
      <c r="J766" s="66"/>
      <c r="K766" s="66"/>
      <c r="L766" s="16"/>
      <c r="M766" s="81"/>
      <c r="N766" s="82">
        <v>3008.319091796875</v>
      </c>
      <c r="O766" s="82">
        <v>7277.5048828125</v>
      </c>
      <c r="P766" s="77"/>
      <c r="Q766" s="83"/>
      <c r="R766" s="83"/>
      <c r="S766" s="51">
        <v>2</v>
      </c>
      <c r="T766" s="84"/>
      <c r="U766" s="84"/>
      <c r="V766" s="52">
        <v>1578</v>
      </c>
      <c r="W766" s="52">
        <v>1.06E-4</v>
      </c>
      <c r="X766" s="52">
        <v>0</v>
      </c>
      <c r="Y766" s="52">
        <v>0.89144599999999996</v>
      </c>
      <c r="Z766" s="52">
        <v>0</v>
      </c>
      <c r="AA766" s="52"/>
      <c r="AB766" s="79">
        <v>766</v>
      </c>
      <c r="AC7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6" s="85"/>
      <c r="AE766" s="51"/>
      <c r="AF766" s="51"/>
      <c r="AG766" s="51"/>
      <c r="AH766" s="51"/>
      <c r="AI766" s="51"/>
      <c r="AJ766" s="51"/>
      <c r="AK766" s="104" t="s">
        <v>3341</v>
      </c>
      <c r="AL766" s="104" t="s">
        <v>3341</v>
      </c>
      <c r="AM766" s="104" t="s">
        <v>3341</v>
      </c>
      <c r="AN766" s="104" t="s">
        <v>3341</v>
      </c>
      <c r="AO766" s="2"/>
      <c r="AP766" s="3"/>
      <c r="AQ766" s="3"/>
      <c r="AR766" s="3"/>
      <c r="AS766" s="3"/>
    </row>
    <row r="767" spans="1:45" ht="29" customHeight="1" x14ac:dyDescent="0.35">
      <c r="A767" s="14" t="s">
        <v>1439</v>
      </c>
      <c r="C767" s="15" t="s">
        <v>3360</v>
      </c>
      <c r="D767" s="15"/>
      <c r="E767" s="80">
        <v>1.8919399483836736</v>
      </c>
      <c r="F767" s="78"/>
      <c r="G767" s="15"/>
      <c r="H767" s="15"/>
      <c r="I767" s="16"/>
      <c r="J767" s="66"/>
      <c r="K767" s="66"/>
      <c r="L767" s="16"/>
      <c r="M767" s="81"/>
      <c r="N767" s="82">
        <v>3046.095458984375</v>
      </c>
      <c r="O767" s="82">
        <v>7362.43505859375</v>
      </c>
      <c r="P767" s="77"/>
      <c r="Q767" s="83"/>
      <c r="R767" s="83"/>
      <c r="S767" s="51">
        <v>2</v>
      </c>
      <c r="T767" s="84"/>
      <c r="U767" s="84"/>
      <c r="V767" s="52">
        <v>1578</v>
      </c>
      <c r="W767" s="52">
        <v>1.06E-4</v>
      </c>
      <c r="X767" s="52">
        <v>0</v>
      </c>
      <c r="Y767" s="52">
        <v>0.89144599999999996</v>
      </c>
      <c r="Z767" s="52">
        <v>0</v>
      </c>
      <c r="AA767" s="52"/>
      <c r="AB767" s="79">
        <v>767</v>
      </c>
      <c r="AC7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7" s="85"/>
      <c r="AE767" s="51"/>
      <c r="AF767" s="51"/>
      <c r="AG767" s="51"/>
      <c r="AH767" s="51"/>
      <c r="AI767" s="51"/>
      <c r="AJ767" s="51"/>
      <c r="AK767" s="104" t="s">
        <v>3341</v>
      </c>
      <c r="AL767" s="104" t="s">
        <v>3341</v>
      </c>
      <c r="AM767" s="104" t="s">
        <v>3341</v>
      </c>
      <c r="AN767" s="104" t="s">
        <v>3341</v>
      </c>
      <c r="AO767" s="2"/>
      <c r="AP767" s="3"/>
      <c r="AQ767" s="3"/>
      <c r="AR767" s="3"/>
      <c r="AS767" s="3"/>
    </row>
    <row r="768" spans="1:45" ht="29" customHeight="1" x14ac:dyDescent="0.35">
      <c r="A768" s="14" t="s">
        <v>453</v>
      </c>
      <c r="C768" s="15" t="s">
        <v>3360</v>
      </c>
      <c r="D768" s="15"/>
      <c r="E768" s="80">
        <v>1.8897638617037966</v>
      </c>
      <c r="F768" s="78"/>
      <c r="G768" s="15"/>
      <c r="H768" s="15"/>
      <c r="I768" s="16"/>
      <c r="J768" s="66"/>
      <c r="K768" s="66"/>
      <c r="L768" s="16"/>
      <c r="M768" s="81"/>
      <c r="N768" s="82">
        <v>8073.208984375</v>
      </c>
      <c r="O768" s="82">
        <v>8848.48046875</v>
      </c>
      <c r="P768" s="77"/>
      <c r="Q768" s="83"/>
      <c r="R768" s="83"/>
      <c r="S768" s="51">
        <v>2</v>
      </c>
      <c r="T768" s="84"/>
      <c r="U768" s="84"/>
      <c r="V768" s="52">
        <v>1578</v>
      </c>
      <c r="W768" s="52">
        <v>9.3999999999999994E-5</v>
      </c>
      <c r="X768" s="52">
        <v>0</v>
      </c>
      <c r="Y768" s="52">
        <v>0.88804400000000006</v>
      </c>
      <c r="Z768" s="52">
        <v>0</v>
      </c>
      <c r="AA768" s="52"/>
      <c r="AB768" s="79">
        <v>768</v>
      </c>
      <c r="AC7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8" s="85"/>
      <c r="AE768" s="51"/>
      <c r="AF768" s="51"/>
      <c r="AG768" s="51"/>
      <c r="AH768" s="51"/>
      <c r="AI768" s="51"/>
      <c r="AJ768" s="51"/>
      <c r="AK768" s="104" t="s">
        <v>3341</v>
      </c>
      <c r="AL768" s="104" t="s">
        <v>3341</v>
      </c>
      <c r="AM768" s="104" t="s">
        <v>3341</v>
      </c>
      <c r="AN768" s="104" t="s">
        <v>3341</v>
      </c>
      <c r="AO768" s="2"/>
      <c r="AP768" s="3"/>
      <c r="AQ768" s="3"/>
      <c r="AR768" s="3"/>
      <c r="AS768" s="3"/>
    </row>
    <row r="769" spans="1:45" ht="29" customHeight="1" x14ac:dyDescent="0.35">
      <c r="A769" s="14" t="s">
        <v>2492</v>
      </c>
      <c r="C769" s="15" t="s">
        <v>3360</v>
      </c>
      <c r="D769" s="15"/>
      <c r="E769" s="80">
        <v>1.8885689969424766</v>
      </c>
      <c r="F769" s="78"/>
      <c r="G769" s="15"/>
      <c r="H769" s="15"/>
      <c r="I769" s="16"/>
      <c r="J769" s="66"/>
      <c r="K769" s="66"/>
      <c r="L769" s="16"/>
      <c r="M769" s="81"/>
      <c r="N769" s="82">
        <v>369.93899536132813</v>
      </c>
      <c r="O769" s="82">
        <v>6410.09326171875</v>
      </c>
      <c r="P769" s="77"/>
      <c r="Q769" s="83"/>
      <c r="R769" s="83"/>
      <c r="S769" s="51">
        <v>2</v>
      </c>
      <c r="T769" s="84"/>
      <c r="U769" s="84"/>
      <c r="V769" s="52">
        <v>1578</v>
      </c>
      <c r="W769" s="52">
        <v>1.07E-4</v>
      </c>
      <c r="X769" s="52">
        <v>0</v>
      </c>
      <c r="Y769" s="52">
        <v>0.88617599999999996</v>
      </c>
      <c r="Z769" s="52">
        <v>0</v>
      </c>
      <c r="AA769" s="52"/>
      <c r="AB769" s="79">
        <v>769</v>
      </c>
      <c r="AC7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69" s="85"/>
      <c r="AE769" s="51"/>
      <c r="AF769" s="51"/>
      <c r="AG769" s="51"/>
      <c r="AH769" s="51"/>
      <c r="AI769" s="51"/>
      <c r="AJ769" s="51"/>
      <c r="AK769" s="104" t="s">
        <v>3341</v>
      </c>
      <c r="AL769" s="104" t="s">
        <v>3341</v>
      </c>
      <c r="AM769" s="104" t="s">
        <v>3341</v>
      </c>
      <c r="AN769" s="104" t="s">
        <v>3341</v>
      </c>
      <c r="AO769" s="2"/>
      <c r="AP769" s="3"/>
      <c r="AQ769" s="3"/>
      <c r="AR769" s="3"/>
      <c r="AS769" s="3"/>
    </row>
    <row r="770" spans="1:45" ht="29" customHeight="1" x14ac:dyDescent="0.35">
      <c r="A770" s="14" t="s">
        <v>1502</v>
      </c>
      <c r="C770" s="15" t="s">
        <v>3360</v>
      </c>
      <c r="D770" s="15"/>
      <c r="E770" s="80">
        <v>1.8860807614384432</v>
      </c>
      <c r="F770" s="78"/>
      <c r="G770" s="15"/>
      <c r="H770" s="15"/>
      <c r="I770" s="16"/>
      <c r="J770" s="66"/>
      <c r="K770" s="66"/>
      <c r="L770" s="16"/>
      <c r="M770" s="81"/>
      <c r="N770" s="82">
        <v>904.4200439453125</v>
      </c>
      <c r="O770" s="82">
        <v>3347.04150390625</v>
      </c>
      <c r="P770" s="77"/>
      <c r="Q770" s="83"/>
      <c r="R770" s="83"/>
      <c r="S770" s="51">
        <v>2</v>
      </c>
      <c r="T770" s="84"/>
      <c r="U770" s="84"/>
      <c r="V770" s="52">
        <v>1578</v>
      </c>
      <c r="W770" s="52">
        <v>1.13E-4</v>
      </c>
      <c r="X770" s="52">
        <v>0</v>
      </c>
      <c r="Y770" s="52">
        <v>0.88228600000000001</v>
      </c>
      <c r="Z770" s="52">
        <v>0</v>
      </c>
      <c r="AA770" s="52"/>
      <c r="AB770" s="79">
        <v>770</v>
      </c>
      <c r="AC7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0" s="85"/>
      <c r="AE770" s="51"/>
      <c r="AF770" s="51"/>
      <c r="AG770" s="51"/>
      <c r="AH770" s="51"/>
      <c r="AI770" s="51"/>
      <c r="AJ770" s="51"/>
      <c r="AK770" s="104" t="s">
        <v>3341</v>
      </c>
      <c r="AL770" s="104" t="s">
        <v>3341</v>
      </c>
      <c r="AM770" s="104" t="s">
        <v>3341</v>
      </c>
      <c r="AN770" s="104" t="s">
        <v>3341</v>
      </c>
      <c r="AO770" s="2"/>
      <c r="AP770" s="3"/>
      <c r="AQ770" s="3"/>
      <c r="AR770" s="3"/>
      <c r="AS770" s="3"/>
    </row>
    <row r="771" spans="1:45" ht="29" customHeight="1" x14ac:dyDescent="0.35">
      <c r="A771" s="14" t="s">
        <v>2389</v>
      </c>
      <c r="C771" s="15" t="s">
        <v>3360</v>
      </c>
      <c r="D771" s="15"/>
      <c r="E771" s="80">
        <v>1.8860807614384432</v>
      </c>
      <c r="F771" s="78"/>
      <c r="G771" s="15"/>
      <c r="H771" s="15"/>
      <c r="I771" s="16"/>
      <c r="J771" s="66"/>
      <c r="K771" s="66"/>
      <c r="L771" s="16"/>
      <c r="M771" s="81"/>
      <c r="N771" s="82">
        <v>874.72113037109375</v>
      </c>
      <c r="O771" s="82">
        <v>3332.862548828125</v>
      </c>
      <c r="P771" s="77"/>
      <c r="Q771" s="83"/>
      <c r="R771" s="83"/>
      <c r="S771" s="51">
        <v>2</v>
      </c>
      <c r="T771" s="84"/>
      <c r="U771" s="84"/>
      <c r="V771" s="52">
        <v>1578</v>
      </c>
      <c r="W771" s="52">
        <v>1.13E-4</v>
      </c>
      <c r="X771" s="52">
        <v>0</v>
      </c>
      <c r="Y771" s="52">
        <v>0.88228600000000001</v>
      </c>
      <c r="Z771" s="52">
        <v>0</v>
      </c>
      <c r="AA771" s="52"/>
      <c r="AB771" s="79">
        <v>771</v>
      </c>
      <c r="AC7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1" s="85"/>
      <c r="AE771" s="51"/>
      <c r="AF771" s="51"/>
      <c r="AG771" s="51"/>
      <c r="AH771" s="51"/>
      <c r="AI771" s="51"/>
      <c r="AJ771" s="51"/>
      <c r="AK771" s="104" t="s">
        <v>3341</v>
      </c>
      <c r="AL771" s="104" t="s">
        <v>3341</v>
      </c>
      <c r="AM771" s="104" t="s">
        <v>3341</v>
      </c>
      <c r="AN771" s="104" t="s">
        <v>3341</v>
      </c>
      <c r="AO771" s="2"/>
      <c r="AP771" s="3"/>
      <c r="AQ771" s="3"/>
      <c r="AR771" s="3"/>
      <c r="AS771" s="3"/>
    </row>
    <row r="772" spans="1:45" ht="29" customHeight="1" x14ac:dyDescent="0.35">
      <c r="A772" s="14" t="s">
        <v>353</v>
      </c>
      <c r="C772" s="15" t="s">
        <v>3360</v>
      </c>
      <c r="D772" s="15"/>
      <c r="E772" s="80">
        <v>1.8858057122696168</v>
      </c>
      <c r="F772" s="78"/>
      <c r="G772" s="15"/>
      <c r="H772" s="15"/>
      <c r="I772" s="16"/>
      <c r="J772" s="66"/>
      <c r="K772" s="66"/>
      <c r="L772" s="16"/>
      <c r="M772" s="81"/>
      <c r="N772" s="82">
        <v>250.57470703125</v>
      </c>
      <c r="O772" s="82">
        <v>1797.4542236328125</v>
      </c>
      <c r="P772" s="77"/>
      <c r="Q772" s="83"/>
      <c r="R772" s="83"/>
      <c r="S772" s="51">
        <v>2</v>
      </c>
      <c r="T772" s="84"/>
      <c r="U772" s="84"/>
      <c r="V772" s="52">
        <v>1578</v>
      </c>
      <c r="W772" s="52">
        <v>1E-4</v>
      </c>
      <c r="X772" s="52">
        <v>0</v>
      </c>
      <c r="Y772" s="52">
        <v>0.88185599999999997</v>
      </c>
      <c r="Z772" s="52">
        <v>0</v>
      </c>
      <c r="AA772" s="52"/>
      <c r="AB772" s="79">
        <v>772</v>
      </c>
      <c r="AC7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2" s="85"/>
      <c r="AE772" s="51"/>
      <c r="AF772" s="51"/>
      <c r="AG772" s="51"/>
      <c r="AH772" s="51"/>
      <c r="AI772" s="51"/>
      <c r="AJ772" s="51"/>
      <c r="AK772" s="104" t="s">
        <v>3341</v>
      </c>
      <c r="AL772" s="104" t="s">
        <v>3341</v>
      </c>
      <c r="AM772" s="104" t="s">
        <v>3341</v>
      </c>
      <c r="AN772" s="104" t="s">
        <v>3341</v>
      </c>
      <c r="AO772" s="2"/>
      <c r="AP772" s="3"/>
      <c r="AQ772" s="3"/>
      <c r="AR772" s="3"/>
      <c r="AS772" s="3"/>
    </row>
    <row r="773" spans="1:45" ht="29" customHeight="1" x14ac:dyDescent="0.35">
      <c r="A773" s="14" t="s">
        <v>1408</v>
      </c>
      <c r="C773" s="15" t="s">
        <v>3360</v>
      </c>
      <c r="D773" s="15"/>
      <c r="E773" s="80">
        <v>1.8838048894787127</v>
      </c>
      <c r="F773" s="78"/>
      <c r="G773" s="15"/>
      <c r="H773" s="15"/>
      <c r="I773" s="16"/>
      <c r="J773" s="66"/>
      <c r="K773" s="66"/>
      <c r="L773" s="16"/>
      <c r="M773" s="81"/>
      <c r="N773" s="82">
        <v>1988.2874755859375</v>
      </c>
      <c r="O773" s="82">
        <v>5428.9775390625</v>
      </c>
      <c r="P773" s="77"/>
      <c r="Q773" s="83"/>
      <c r="R773" s="83"/>
      <c r="S773" s="51">
        <v>2</v>
      </c>
      <c r="T773" s="84"/>
      <c r="U773" s="84"/>
      <c r="V773" s="52">
        <v>1578</v>
      </c>
      <c r="W773" s="52">
        <v>1E-4</v>
      </c>
      <c r="X773" s="52">
        <v>0</v>
      </c>
      <c r="Y773" s="52">
        <v>0.87872799999999995</v>
      </c>
      <c r="Z773" s="52">
        <v>0</v>
      </c>
      <c r="AA773" s="52"/>
      <c r="AB773" s="79">
        <v>773</v>
      </c>
      <c r="AC7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3" s="85"/>
      <c r="AE773" s="51"/>
      <c r="AF773" s="51"/>
      <c r="AG773" s="51"/>
      <c r="AH773" s="51"/>
      <c r="AI773" s="51"/>
      <c r="AJ773" s="51"/>
      <c r="AK773" s="104" t="s">
        <v>3341</v>
      </c>
      <c r="AL773" s="104" t="s">
        <v>3341</v>
      </c>
      <c r="AM773" s="104" t="s">
        <v>3341</v>
      </c>
      <c r="AN773" s="104" t="s">
        <v>3341</v>
      </c>
      <c r="AO773" s="2"/>
      <c r="AP773" s="3"/>
      <c r="AQ773" s="3"/>
      <c r="AR773" s="3"/>
      <c r="AS773" s="3"/>
    </row>
    <row r="774" spans="1:45" ht="29" customHeight="1" x14ac:dyDescent="0.35">
      <c r="A774" s="14" t="s">
        <v>1611</v>
      </c>
      <c r="C774" s="15" t="s">
        <v>3360</v>
      </c>
      <c r="D774" s="15"/>
      <c r="E774" s="80">
        <v>1.8838048894787127</v>
      </c>
      <c r="F774" s="78"/>
      <c r="G774" s="15"/>
      <c r="H774" s="15"/>
      <c r="I774" s="16"/>
      <c r="J774" s="66"/>
      <c r="K774" s="66"/>
      <c r="L774" s="16"/>
      <c r="M774" s="81"/>
      <c r="N774" s="82">
        <v>2018.5828857421875</v>
      </c>
      <c r="O774" s="82">
        <v>5353.5615234375</v>
      </c>
      <c r="P774" s="77"/>
      <c r="Q774" s="83"/>
      <c r="R774" s="83"/>
      <c r="S774" s="51">
        <v>2</v>
      </c>
      <c r="T774" s="84"/>
      <c r="U774" s="84"/>
      <c r="V774" s="52">
        <v>1578</v>
      </c>
      <c r="W774" s="52">
        <v>1E-4</v>
      </c>
      <c r="X774" s="52">
        <v>0</v>
      </c>
      <c r="Y774" s="52">
        <v>0.87872799999999995</v>
      </c>
      <c r="Z774" s="52">
        <v>0</v>
      </c>
      <c r="AA774" s="52"/>
      <c r="AB774" s="79">
        <v>774</v>
      </c>
      <c r="AC7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4" s="85"/>
      <c r="AE774" s="51"/>
      <c r="AF774" s="51"/>
      <c r="AG774" s="51"/>
      <c r="AH774" s="51"/>
      <c r="AI774" s="51"/>
      <c r="AJ774" s="51"/>
      <c r="AK774" s="104" t="s">
        <v>3341</v>
      </c>
      <c r="AL774" s="104" t="s">
        <v>3341</v>
      </c>
      <c r="AM774" s="104" t="s">
        <v>3341</v>
      </c>
      <c r="AN774" s="104" t="s">
        <v>3341</v>
      </c>
      <c r="AO774" s="2"/>
      <c r="AP774" s="3"/>
      <c r="AQ774" s="3"/>
      <c r="AR774" s="3"/>
      <c r="AS774" s="3"/>
    </row>
    <row r="775" spans="1:45" ht="29" customHeight="1" x14ac:dyDescent="0.35">
      <c r="A775" s="14" t="s">
        <v>2461</v>
      </c>
      <c r="C775" s="15" t="s">
        <v>3360</v>
      </c>
      <c r="D775" s="15"/>
      <c r="E775" s="80">
        <v>1.8835285610114267</v>
      </c>
      <c r="F775" s="78"/>
      <c r="G775" s="15"/>
      <c r="H775" s="15"/>
      <c r="I775" s="16"/>
      <c r="J775" s="66"/>
      <c r="K775" s="66"/>
      <c r="L775" s="16"/>
      <c r="M775" s="81"/>
      <c r="N775" s="82">
        <v>1357.27587890625</v>
      </c>
      <c r="O775" s="82">
        <v>3706.853759765625</v>
      </c>
      <c r="P775" s="77"/>
      <c r="Q775" s="83"/>
      <c r="R775" s="83"/>
      <c r="S775" s="51">
        <v>2</v>
      </c>
      <c r="T775" s="84"/>
      <c r="U775" s="84"/>
      <c r="V775" s="52">
        <v>1578</v>
      </c>
      <c r="W775" s="52">
        <v>1.03E-4</v>
      </c>
      <c r="X775" s="52">
        <v>0</v>
      </c>
      <c r="Y775" s="52">
        <v>0.87829599999999997</v>
      </c>
      <c r="Z775" s="52">
        <v>0</v>
      </c>
      <c r="AA775" s="52"/>
      <c r="AB775" s="79">
        <v>775</v>
      </c>
      <c r="AC7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5" s="85"/>
      <c r="AE775" s="51"/>
      <c r="AF775" s="51"/>
      <c r="AG775" s="51"/>
      <c r="AH775" s="51"/>
      <c r="AI775" s="51"/>
      <c r="AJ775" s="51"/>
      <c r="AK775" s="104" t="s">
        <v>3341</v>
      </c>
      <c r="AL775" s="104" t="s">
        <v>3341</v>
      </c>
      <c r="AM775" s="104" t="s">
        <v>3341</v>
      </c>
      <c r="AN775" s="104" t="s">
        <v>3341</v>
      </c>
      <c r="AO775" s="2"/>
      <c r="AP775" s="3"/>
      <c r="AQ775" s="3"/>
      <c r="AR775" s="3"/>
      <c r="AS775" s="3"/>
    </row>
    <row r="776" spans="1:45" ht="29" customHeight="1" x14ac:dyDescent="0.35">
      <c r="A776" s="14" t="s">
        <v>622</v>
      </c>
      <c r="C776" s="15" t="s">
        <v>3360</v>
      </c>
      <c r="D776" s="15"/>
      <c r="E776" s="80">
        <v>1.8807480058093615</v>
      </c>
      <c r="F776" s="78"/>
      <c r="G776" s="15"/>
      <c r="H776" s="15"/>
      <c r="I776" s="16"/>
      <c r="J776" s="66"/>
      <c r="K776" s="66"/>
      <c r="L776" s="16"/>
      <c r="M776" s="81"/>
      <c r="N776" s="82">
        <v>112.98304748535156</v>
      </c>
      <c r="O776" s="82">
        <v>5611.62109375</v>
      </c>
      <c r="P776" s="77"/>
      <c r="Q776" s="83"/>
      <c r="R776" s="83"/>
      <c r="S776" s="51">
        <v>2</v>
      </c>
      <c r="T776" s="84"/>
      <c r="U776" s="84"/>
      <c r="V776" s="52">
        <v>1578</v>
      </c>
      <c r="W776" s="52">
        <v>1.02E-4</v>
      </c>
      <c r="X776" s="52">
        <v>0</v>
      </c>
      <c r="Y776" s="52">
        <v>0.87394899999999998</v>
      </c>
      <c r="Z776" s="52">
        <v>0</v>
      </c>
      <c r="AA776" s="52"/>
      <c r="AB776" s="79">
        <v>776</v>
      </c>
      <c r="AC7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6" s="85"/>
      <c r="AE776" s="51"/>
      <c r="AF776" s="51"/>
      <c r="AG776" s="51"/>
      <c r="AH776" s="51"/>
      <c r="AI776" s="51"/>
      <c r="AJ776" s="51"/>
      <c r="AK776" s="104" t="s">
        <v>3341</v>
      </c>
      <c r="AL776" s="104" t="s">
        <v>3341</v>
      </c>
      <c r="AM776" s="104" t="s">
        <v>3341</v>
      </c>
      <c r="AN776" s="104" t="s">
        <v>3341</v>
      </c>
      <c r="AO776" s="2"/>
      <c r="AP776" s="3"/>
      <c r="AQ776" s="3"/>
      <c r="AR776" s="3"/>
      <c r="AS776" s="3"/>
    </row>
    <row r="777" spans="1:45" ht="29" customHeight="1" x14ac:dyDescent="0.35">
      <c r="A777" s="14" t="s">
        <v>1844</v>
      </c>
      <c r="C777" s="15" t="s">
        <v>3360</v>
      </c>
      <c r="D777" s="15"/>
      <c r="E777" s="80">
        <v>1.870308290729328</v>
      </c>
      <c r="F777" s="78"/>
      <c r="G777" s="15"/>
      <c r="H777" s="15"/>
      <c r="I777" s="16"/>
      <c r="J777" s="66"/>
      <c r="K777" s="66"/>
      <c r="L777" s="16"/>
      <c r="M777" s="81"/>
      <c r="N777" s="82">
        <v>325.00961303710938</v>
      </c>
      <c r="O777" s="82">
        <v>8641.7431640625</v>
      </c>
      <c r="P777" s="77"/>
      <c r="Q777" s="83"/>
      <c r="R777" s="83"/>
      <c r="S777" s="51">
        <v>2</v>
      </c>
      <c r="T777" s="84"/>
      <c r="U777" s="84"/>
      <c r="V777" s="52">
        <v>1578</v>
      </c>
      <c r="W777" s="52">
        <v>1.12E-4</v>
      </c>
      <c r="X777" s="52">
        <v>0</v>
      </c>
      <c r="Y777" s="52">
        <v>0.85762799999999995</v>
      </c>
      <c r="Z777" s="52">
        <v>0</v>
      </c>
      <c r="AA777" s="52"/>
      <c r="AB777" s="79">
        <v>777</v>
      </c>
      <c r="AC7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7" s="85"/>
      <c r="AE777" s="51"/>
      <c r="AF777" s="51"/>
      <c r="AG777" s="51"/>
      <c r="AH777" s="51"/>
      <c r="AI777" s="51"/>
      <c r="AJ777" s="51"/>
      <c r="AK777" s="104" t="s">
        <v>3341</v>
      </c>
      <c r="AL777" s="104" t="s">
        <v>3341</v>
      </c>
      <c r="AM777" s="104" t="s">
        <v>3341</v>
      </c>
      <c r="AN777" s="104" t="s">
        <v>3341</v>
      </c>
      <c r="AO777" s="2"/>
      <c r="AP777" s="3"/>
      <c r="AQ777" s="3"/>
      <c r="AR777" s="3"/>
      <c r="AS777" s="3"/>
    </row>
    <row r="778" spans="1:45" ht="29" customHeight="1" x14ac:dyDescent="0.35">
      <c r="A778" s="14" t="s">
        <v>720</v>
      </c>
      <c r="C778" s="15" t="s">
        <v>3360</v>
      </c>
      <c r="D778" s="15"/>
      <c r="E778" s="80">
        <v>1.8605862620851623</v>
      </c>
      <c r="F778" s="78"/>
      <c r="G778" s="15"/>
      <c r="H778" s="15"/>
      <c r="I778" s="16"/>
      <c r="J778" s="66"/>
      <c r="K778" s="66"/>
      <c r="L778" s="16"/>
      <c r="M778" s="81"/>
      <c r="N778" s="82">
        <v>3493.033447265625</v>
      </c>
      <c r="O778" s="82">
        <v>3052.249755859375</v>
      </c>
      <c r="P778" s="77"/>
      <c r="Q778" s="83"/>
      <c r="R778" s="83"/>
      <c r="S778" s="51">
        <v>2</v>
      </c>
      <c r="T778" s="84"/>
      <c r="U778" s="84"/>
      <c r="V778" s="52">
        <v>1620.13518</v>
      </c>
      <c r="W778" s="52">
        <v>1.07E-4</v>
      </c>
      <c r="X778" s="52">
        <v>0</v>
      </c>
      <c r="Y778" s="52">
        <v>0.84242899999999998</v>
      </c>
      <c r="Z778" s="52">
        <v>0</v>
      </c>
      <c r="AA778" s="52"/>
      <c r="AB778" s="79">
        <v>778</v>
      </c>
      <c r="AC7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8" s="85"/>
      <c r="AE778" s="51"/>
      <c r="AF778" s="51"/>
      <c r="AG778" s="51"/>
      <c r="AH778" s="51"/>
      <c r="AI778" s="51"/>
      <c r="AJ778" s="51"/>
      <c r="AK778" s="104" t="s">
        <v>3341</v>
      </c>
      <c r="AL778" s="104" t="s">
        <v>3341</v>
      </c>
      <c r="AM778" s="104" t="s">
        <v>3341</v>
      </c>
      <c r="AN778" s="104" t="s">
        <v>3341</v>
      </c>
      <c r="AO778" s="2"/>
      <c r="AP778" s="3"/>
      <c r="AQ778" s="3"/>
      <c r="AR778" s="3"/>
      <c r="AS778" s="3"/>
    </row>
    <row r="779" spans="1:45" ht="29" customHeight="1" x14ac:dyDescent="0.35">
      <c r="A779" s="14" t="s">
        <v>3178</v>
      </c>
      <c r="C779" s="15" t="s">
        <v>3360</v>
      </c>
      <c r="D779" s="15"/>
      <c r="E779" s="80">
        <v>1.7974285764303399</v>
      </c>
      <c r="F779" s="78"/>
      <c r="G779" s="15"/>
      <c r="H779" s="15"/>
      <c r="I779" s="16"/>
      <c r="J779" s="66"/>
      <c r="K779" s="66"/>
      <c r="L779" s="16"/>
      <c r="M779" s="81"/>
      <c r="N779" s="82">
        <v>1270.0679931640625</v>
      </c>
      <c r="O779" s="82">
        <v>3017.791259765625</v>
      </c>
      <c r="P779" s="77"/>
      <c r="Q779" s="83"/>
      <c r="R779" s="83"/>
      <c r="S779" s="51">
        <v>2</v>
      </c>
      <c r="T779" s="84"/>
      <c r="U779" s="84"/>
      <c r="V779" s="52">
        <v>1681.526271</v>
      </c>
      <c r="W779" s="52">
        <v>1.27E-4</v>
      </c>
      <c r="X779" s="52">
        <v>0</v>
      </c>
      <c r="Y779" s="52">
        <v>0.74369099999999999</v>
      </c>
      <c r="Z779" s="52">
        <v>0</v>
      </c>
      <c r="AA779" s="52"/>
      <c r="AB779" s="79">
        <v>779</v>
      </c>
      <c r="AC7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79" s="85"/>
      <c r="AE779" s="51"/>
      <c r="AF779" s="51"/>
      <c r="AG779" s="51"/>
      <c r="AH779" s="51"/>
      <c r="AI779" s="51"/>
      <c r="AJ779" s="51"/>
      <c r="AK779" s="104" t="s">
        <v>3341</v>
      </c>
      <c r="AL779" s="104" t="s">
        <v>3341</v>
      </c>
      <c r="AM779" s="104" t="s">
        <v>3341</v>
      </c>
      <c r="AN779" s="104" t="s">
        <v>3341</v>
      </c>
      <c r="AO779" s="2"/>
      <c r="AP779" s="3"/>
      <c r="AQ779" s="3"/>
      <c r="AR779" s="3"/>
      <c r="AS779" s="3"/>
    </row>
    <row r="780" spans="1:45" ht="29" customHeight="1" x14ac:dyDescent="0.35">
      <c r="A780" s="14" t="s">
        <v>1242</v>
      </c>
      <c r="C780" s="15" t="s">
        <v>3360</v>
      </c>
      <c r="D780" s="15"/>
      <c r="E780" s="80">
        <v>1.8539223964088072</v>
      </c>
      <c r="F780" s="78"/>
      <c r="G780" s="15"/>
      <c r="H780" s="15"/>
      <c r="I780" s="16"/>
      <c r="J780" s="66"/>
      <c r="K780" s="66"/>
      <c r="L780" s="16"/>
      <c r="M780" s="81"/>
      <c r="N780" s="82">
        <v>2197.7783203125</v>
      </c>
      <c r="O780" s="82">
        <v>1173.2596435546875</v>
      </c>
      <c r="P780" s="77"/>
      <c r="Q780" s="83"/>
      <c r="R780" s="83"/>
      <c r="S780" s="51">
        <v>2</v>
      </c>
      <c r="T780" s="84"/>
      <c r="U780" s="84"/>
      <c r="V780" s="52">
        <v>1851.716134</v>
      </c>
      <c r="W780" s="52">
        <v>1.0900000000000001E-4</v>
      </c>
      <c r="X780" s="52">
        <v>0</v>
      </c>
      <c r="Y780" s="52">
        <v>0.83201099999999995</v>
      </c>
      <c r="Z780" s="52">
        <v>0</v>
      </c>
      <c r="AA780" s="52"/>
      <c r="AB780" s="79">
        <v>780</v>
      </c>
      <c r="AC7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0" s="85"/>
      <c r="AE780" s="51"/>
      <c r="AF780" s="51"/>
      <c r="AG780" s="51"/>
      <c r="AH780" s="51"/>
      <c r="AI780" s="51"/>
      <c r="AJ780" s="51"/>
      <c r="AK780" s="51"/>
      <c r="AL780" s="51"/>
      <c r="AM780" s="51"/>
      <c r="AN780" s="51"/>
      <c r="AO780" s="2"/>
      <c r="AP780" s="3"/>
      <c r="AQ780" s="3"/>
      <c r="AR780" s="3"/>
      <c r="AS780" s="3"/>
    </row>
    <row r="781" spans="1:45" ht="29" customHeight="1" x14ac:dyDescent="0.35">
      <c r="A781" s="14" t="s">
        <v>2205</v>
      </c>
      <c r="C781" s="15" t="s">
        <v>3360</v>
      </c>
      <c r="D781" s="15"/>
      <c r="E781" s="80">
        <v>1.895339684040213</v>
      </c>
      <c r="F781" s="78"/>
      <c r="G781" s="15"/>
      <c r="H781" s="15"/>
      <c r="I781" s="16"/>
      <c r="J781" s="66"/>
      <c r="K781" s="66"/>
      <c r="L781" s="16"/>
      <c r="M781" s="81"/>
      <c r="N781" s="82">
        <v>3187.1064453125</v>
      </c>
      <c r="O781" s="82">
        <v>2963.67822265625</v>
      </c>
      <c r="P781" s="77"/>
      <c r="Q781" s="83"/>
      <c r="R781" s="83"/>
      <c r="S781" s="51">
        <v>2</v>
      </c>
      <c r="T781" s="84"/>
      <c r="U781" s="84"/>
      <c r="V781" s="52">
        <v>2034.465524</v>
      </c>
      <c r="W781" s="52">
        <v>8.7999999999999998E-5</v>
      </c>
      <c r="X781" s="52">
        <v>0</v>
      </c>
      <c r="Y781" s="52">
        <v>0.89676100000000003</v>
      </c>
      <c r="Z781" s="52">
        <v>0</v>
      </c>
      <c r="AA781" s="52"/>
      <c r="AB781" s="79">
        <v>781</v>
      </c>
      <c r="AC7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1" s="85"/>
      <c r="AE781" s="51"/>
      <c r="AF781" s="51"/>
      <c r="AG781" s="51"/>
      <c r="AH781" s="51"/>
      <c r="AI781" s="51"/>
      <c r="AJ781" s="51"/>
      <c r="AK781" s="51"/>
      <c r="AL781" s="51"/>
      <c r="AM781" s="51"/>
      <c r="AN781" s="51"/>
      <c r="AO781" s="2"/>
      <c r="AP781" s="3"/>
      <c r="AQ781" s="3"/>
      <c r="AR781" s="3"/>
      <c r="AS781" s="3"/>
    </row>
    <row r="782" spans="1:45" ht="29" customHeight="1" x14ac:dyDescent="0.35">
      <c r="A782" s="14" t="s">
        <v>587</v>
      </c>
      <c r="C782" s="15" t="s">
        <v>3360</v>
      </c>
      <c r="D782" s="15"/>
      <c r="E782" s="80">
        <v>1.8916207634179893</v>
      </c>
      <c r="F782" s="78"/>
      <c r="G782" s="15"/>
      <c r="H782" s="15"/>
      <c r="I782" s="16"/>
      <c r="J782" s="66"/>
      <c r="K782" s="66"/>
      <c r="L782" s="16"/>
      <c r="M782" s="81"/>
      <c r="N782" s="82">
        <v>8018.1533203125</v>
      </c>
      <c r="O782" s="82">
        <v>9541.84375</v>
      </c>
      <c r="P782" s="77"/>
      <c r="Q782" s="83"/>
      <c r="R782" s="83"/>
      <c r="S782" s="51">
        <v>2</v>
      </c>
      <c r="T782" s="84"/>
      <c r="U782" s="84"/>
      <c r="V782" s="52">
        <v>2362.5</v>
      </c>
      <c r="W782" s="52">
        <v>7.3999999999999996E-5</v>
      </c>
      <c r="X782" s="52">
        <v>0</v>
      </c>
      <c r="Y782" s="52">
        <v>0.89094700000000004</v>
      </c>
      <c r="Z782" s="52">
        <v>0</v>
      </c>
      <c r="AA782" s="52"/>
      <c r="AB782" s="79">
        <v>782</v>
      </c>
      <c r="AC7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2" s="85"/>
      <c r="AE782" s="51"/>
      <c r="AF782" s="51"/>
      <c r="AG782" s="51"/>
      <c r="AH782" s="51"/>
      <c r="AI782" s="51"/>
      <c r="AJ782" s="51"/>
      <c r="AK782" s="51"/>
      <c r="AL782" s="51"/>
      <c r="AM782" s="51"/>
      <c r="AN782" s="51"/>
      <c r="AO782" s="2"/>
      <c r="AP782" s="3"/>
      <c r="AQ782" s="3"/>
      <c r="AR782" s="3"/>
      <c r="AS782" s="3"/>
    </row>
    <row r="783" spans="1:45" ht="29" customHeight="1" x14ac:dyDescent="0.35">
      <c r="A783" s="14" t="s">
        <v>588</v>
      </c>
      <c r="C783" s="15" t="s">
        <v>3360</v>
      </c>
      <c r="D783" s="15"/>
      <c r="E783" s="80">
        <v>1.8916207634179893</v>
      </c>
      <c r="F783" s="78"/>
      <c r="G783" s="15"/>
      <c r="H783" s="15"/>
      <c r="I783" s="16"/>
      <c r="J783" s="66"/>
      <c r="K783" s="66"/>
      <c r="L783" s="16"/>
      <c r="M783" s="81"/>
      <c r="N783" s="82">
        <v>7975.21923828125</v>
      </c>
      <c r="O783" s="82">
        <v>9569.1923828125</v>
      </c>
      <c r="P783" s="77"/>
      <c r="Q783" s="83"/>
      <c r="R783" s="83"/>
      <c r="S783" s="51">
        <v>2</v>
      </c>
      <c r="T783" s="84"/>
      <c r="U783" s="84"/>
      <c r="V783" s="52">
        <v>2362.5</v>
      </c>
      <c r="W783" s="52">
        <v>7.3999999999999996E-5</v>
      </c>
      <c r="X783" s="52">
        <v>0</v>
      </c>
      <c r="Y783" s="52">
        <v>0.89094700000000004</v>
      </c>
      <c r="Z783" s="52">
        <v>0</v>
      </c>
      <c r="AA783" s="52"/>
      <c r="AB783" s="79">
        <v>783</v>
      </c>
      <c r="AC7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3" s="85"/>
      <c r="AE783" s="51"/>
      <c r="AF783" s="51"/>
      <c r="AG783" s="51"/>
      <c r="AH783" s="51"/>
      <c r="AI783" s="51"/>
      <c r="AJ783" s="51"/>
      <c r="AK783" s="51"/>
      <c r="AL783" s="51"/>
      <c r="AM783" s="51"/>
      <c r="AN783" s="51"/>
      <c r="AO783" s="2"/>
      <c r="AP783" s="3"/>
      <c r="AQ783" s="3"/>
      <c r="AR783" s="3"/>
      <c r="AS783" s="3"/>
    </row>
    <row r="784" spans="1:45" ht="29" customHeight="1" x14ac:dyDescent="0.35">
      <c r="A784" s="14" t="s">
        <v>1216</v>
      </c>
      <c r="C784" s="15" t="s">
        <v>3360</v>
      </c>
      <c r="D784" s="15"/>
      <c r="E784" s="80">
        <v>1.8181647251629254</v>
      </c>
      <c r="F784" s="78"/>
      <c r="G784" s="15"/>
      <c r="H784" s="15"/>
      <c r="I784" s="16"/>
      <c r="J784" s="66"/>
      <c r="K784" s="66"/>
      <c r="L784" s="16"/>
      <c r="M784" s="81"/>
      <c r="N784" s="82">
        <v>946.565185546875</v>
      </c>
      <c r="O784" s="82">
        <v>7806.2392578125</v>
      </c>
      <c r="P784" s="77"/>
      <c r="Q784" s="83"/>
      <c r="R784" s="83"/>
      <c r="S784" s="51">
        <v>2</v>
      </c>
      <c r="T784" s="84"/>
      <c r="U784" s="84"/>
      <c r="V784" s="52">
        <v>2362.5</v>
      </c>
      <c r="W784" s="52">
        <v>9.6000000000000002E-5</v>
      </c>
      <c r="X784" s="52">
        <v>0</v>
      </c>
      <c r="Y784" s="52">
        <v>0.77610900000000005</v>
      </c>
      <c r="Z784" s="52">
        <v>0</v>
      </c>
      <c r="AA784" s="52"/>
      <c r="AB784" s="79">
        <v>784</v>
      </c>
      <c r="AC7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4" s="85"/>
      <c r="AE784" s="51"/>
      <c r="AF784" s="51"/>
      <c r="AG784" s="51"/>
      <c r="AH784" s="51"/>
      <c r="AI784" s="51"/>
      <c r="AJ784" s="51"/>
      <c r="AK784" s="51"/>
      <c r="AL784" s="51"/>
      <c r="AM784" s="51"/>
      <c r="AN784" s="51"/>
      <c r="AO784" s="2"/>
      <c r="AP784" s="3"/>
      <c r="AQ784" s="3"/>
      <c r="AR784" s="3"/>
      <c r="AS784" s="3"/>
    </row>
    <row r="785" spans="1:45" ht="29" customHeight="1" x14ac:dyDescent="0.35">
      <c r="A785" s="14" t="s">
        <v>1217</v>
      </c>
      <c r="C785" s="15" t="s">
        <v>3360</v>
      </c>
      <c r="D785" s="15"/>
      <c r="E785" s="80">
        <v>1.8181647251629254</v>
      </c>
      <c r="F785" s="78"/>
      <c r="G785" s="15"/>
      <c r="H785" s="15"/>
      <c r="I785" s="16"/>
      <c r="J785" s="66"/>
      <c r="K785" s="66"/>
      <c r="L785" s="16"/>
      <c r="M785" s="81"/>
      <c r="N785" s="82">
        <v>979.304931640625</v>
      </c>
      <c r="O785" s="82">
        <v>7825.5302734375</v>
      </c>
      <c r="P785" s="77"/>
      <c r="Q785" s="83"/>
      <c r="R785" s="83"/>
      <c r="S785" s="51">
        <v>2</v>
      </c>
      <c r="T785" s="84"/>
      <c r="U785" s="84"/>
      <c r="V785" s="52">
        <v>2362.5</v>
      </c>
      <c r="W785" s="52">
        <v>9.6000000000000002E-5</v>
      </c>
      <c r="X785" s="52">
        <v>0</v>
      </c>
      <c r="Y785" s="52">
        <v>0.77610900000000005</v>
      </c>
      <c r="Z785" s="52">
        <v>0</v>
      </c>
      <c r="AA785" s="52"/>
      <c r="AB785" s="79">
        <v>785</v>
      </c>
      <c r="AC7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5" s="85"/>
      <c r="AE785" s="51"/>
      <c r="AF785" s="51"/>
      <c r="AG785" s="51"/>
      <c r="AH785" s="51"/>
      <c r="AI785" s="51"/>
      <c r="AJ785" s="51"/>
      <c r="AK785" s="51"/>
      <c r="AL785" s="51"/>
      <c r="AM785" s="51"/>
      <c r="AN785" s="51"/>
      <c r="AO785" s="2"/>
      <c r="AP785" s="3"/>
      <c r="AQ785" s="3"/>
      <c r="AR785" s="3"/>
      <c r="AS785" s="3"/>
    </row>
    <row r="786" spans="1:45" ht="29" customHeight="1" x14ac:dyDescent="0.35">
      <c r="A786" s="14" t="s">
        <v>1416</v>
      </c>
      <c r="C786" s="15" t="s">
        <v>3360</v>
      </c>
      <c r="D786" s="15"/>
      <c r="E786" s="80">
        <v>1.8301472741853058</v>
      </c>
      <c r="F786" s="78"/>
      <c r="G786" s="15"/>
      <c r="H786" s="15"/>
      <c r="I786" s="16"/>
      <c r="J786" s="66"/>
      <c r="K786" s="66"/>
      <c r="L786" s="16"/>
      <c r="M786" s="81"/>
      <c r="N786" s="82">
        <v>675.6512451171875</v>
      </c>
      <c r="O786" s="82">
        <v>1719.4637451171875</v>
      </c>
      <c r="P786" s="77"/>
      <c r="Q786" s="83"/>
      <c r="R786" s="83"/>
      <c r="S786" s="51">
        <v>2</v>
      </c>
      <c r="T786" s="84"/>
      <c r="U786" s="84"/>
      <c r="V786" s="52">
        <v>2576.258754</v>
      </c>
      <c r="W786" s="52">
        <v>1.12E-4</v>
      </c>
      <c r="X786" s="52">
        <v>0</v>
      </c>
      <c r="Y786" s="52">
        <v>0.79484200000000005</v>
      </c>
      <c r="Z786" s="52">
        <v>0</v>
      </c>
      <c r="AA786" s="52"/>
      <c r="AB786" s="79">
        <v>786</v>
      </c>
      <c r="AC7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6" s="85"/>
      <c r="AE786" s="51"/>
      <c r="AF786" s="51"/>
      <c r="AG786" s="51"/>
      <c r="AH786" s="51"/>
      <c r="AI786" s="51"/>
      <c r="AJ786" s="51"/>
      <c r="AK786" s="51"/>
      <c r="AL786" s="51"/>
      <c r="AM786" s="51"/>
      <c r="AN786" s="51"/>
      <c r="AO786" s="2"/>
      <c r="AP786" s="3"/>
      <c r="AQ786" s="3"/>
      <c r="AR786" s="3"/>
      <c r="AS786" s="3"/>
    </row>
    <row r="787" spans="1:45" ht="29" customHeight="1" x14ac:dyDescent="0.35">
      <c r="A787" s="14" t="s">
        <v>2204</v>
      </c>
      <c r="C787" s="15" t="s">
        <v>3360</v>
      </c>
      <c r="D787" s="15"/>
      <c r="E787" s="80">
        <v>1.8862451512905092</v>
      </c>
      <c r="F787" s="78"/>
      <c r="G787" s="15"/>
      <c r="H787" s="15"/>
      <c r="I787" s="16"/>
      <c r="J787" s="66"/>
      <c r="K787" s="66"/>
      <c r="L787" s="16"/>
      <c r="M787" s="81"/>
      <c r="N787" s="82">
        <v>3247.41455078125</v>
      </c>
      <c r="O787" s="82">
        <v>3023.113037109375</v>
      </c>
      <c r="P787" s="77"/>
      <c r="Q787" s="83"/>
      <c r="R787" s="83"/>
      <c r="S787" s="51">
        <v>2</v>
      </c>
      <c r="T787" s="84"/>
      <c r="U787" s="84"/>
      <c r="V787" s="52">
        <v>2783.38807</v>
      </c>
      <c r="W787" s="52">
        <v>9.7999999999999997E-5</v>
      </c>
      <c r="X787" s="52">
        <v>0</v>
      </c>
      <c r="Y787" s="52">
        <v>0.88254299999999997</v>
      </c>
      <c r="Z787" s="52">
        <v>0</v>
      </c>
      <c r="AA787" s="52"/>
      <c r="AB787" s="79">
        <v>787</v>
      </c>
      <c r="AC7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7" s="85"/>
      <c r="AE787" s="51"/>
      <c r="AF787" s="51"/>
      <c r="AG787" s="51"/>
      <c r="AH787" s="51"/>
      <c r="AI787" s="51"/>
      <c r="AJ787" s="51"/>
      <c r="AK787" s="104" t="s">
        <v>3341</v>
      </c>
      <c r="AL787" s="104" t="s">
        <v>3341</v>
      </c>
      <c r="AM787" s="104" t="s">
        <v>3341</v>
      </c>
      <c r="AN787" s="104" t="s">
        <v>3341</v>
      </c>
      <c r="AO787" s="2"/>
      <c r="AP787" s="3"/>
      <c r="AQ787" s="3"/>
      <c r="AR787" s="3"/>
      <c r="AS787" s="3"/>
    </row>
    <row r="788" spans="1:45" ht="29" customHeight="1" x14ac:dyDescent="0.35">
      <c r="A788" s="14" t="s">
        <v>2576</v>
      </c>
      <c r="C788" s="15" t="s">
        <v>3360</v>
      </c>
      <c r="D788" s="15"/>
      <c r="E788" s="80">
        <v>1.828626827966003</v>
      </c>
      <c r="F788" s="78"/>
      <c r="G788" s="15"/>
      <c r="H788" s="15"/>
      <c r="I788" s="16"/>
      <c r="J788" s="66"/>
      <c r="K788" s="66"/>
      <c r="L788" s="16"/>
      <c r="M788" s="81"/>
      <c r="N788" s="82">
        <v>4345.20458984375</v>
      </c>
      <c r="O788" s="82">
        <v>8289.0732421875</v>
      </c>
      <c r="P788" s="77"/>
      <c r="Q788" s="83"/>
      <c r="R788" s="83"/>
      <c r="S788" s="51">
        <v>2</v>
      </c>
      <c r="T788" s="84"/>
      <c r="U788" s="84"/>
      <c r="V788" s="52">
        <v>3068.6729519999999</v>
      </c>
      <c r="W788" s="52">
        <v>9.8999999999999994E-5</v>
      </c>
      <c r="X788" s="52">
        <v>0</v>
      </c>
      <c r="Y788" s="52">
        <v>0.79246499999999997</v>
      </c>
      <c r="Z788" s="52">
        <v>0</v>
      </c>
      <c r="AA788" s="52"/>
      <c r="AB788" s="79">
        <v>788</v>
      </c>
      <c r="AC7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8" s="85"/>
      <c r="AE788" s="51"/>
      <c r="AF788" s="51"/>
      <c r="AG788" s="51"/>
      <c r="AH788" s="51"/>
      <c r="AI788" s="51"/>
      <c r="AJ788" s="51"/>
      <c r="AK788" s="51"/>
      <c r="AL788" s="51"/>
      <c r="AM788" s="51"/>
      <c r="AN788" s="51"/>
      <c r="AO788" s="2"/>
      <c r="AP788" s="3"/>
      <c r="AQ788" s="3"/>
      <c r="AR788" s="3"/>
      <c r="AS788" s="3"/>
    </row>
    <row r="789" spans="1:45" ht="29" customHeight="1" x14ac:dyDescent="0.35">
      <c r="A789" s="14" t="s">
        <v>1225</v>
      </c>
      <c r="C789" s="15" t="s">
        <v>3360</v>
      </c>
      <c r="D789" s="15"/>
      <c r="E789" s="80">
        <v>1.8350226806150598</v>
      </c>
      <c r="F789" s="78"/>
      <c r="G789" s="15"/>
      <c r="H789" s="15"/>
      <c r="I789" s="16"/>
      <c r="J789" s="66"/>
      <c r="K789" s="66"/>
      <c r="L789" s="16"/>
      <c r="M789" s="81"/>
      <c r="N789" s="82">
        <v>2337.577392578125</v>
      </c>
      <c r="O789" s="82">
        <v>1233.8294677734375</v>
      </c>
      <c r="P789" s="77"/>
      <c r="Q789" s="83"/>
      <c r="R789" s="83"/>
      <c r="S789" s="51">
        <v>2</v>
      </c>
      <c r="T789" s="84"/>
      <c r="U789" s="84"/>
      <c r="V789" s="52">
        <v>3077.8129749999998</v>
      </c>
      <c r="W789" s="52">
        <v>1.27E-4</v>
      </c>
      <c r="X789" s="52">
        <v>0</v>
      </c>
      <c r="Y789" s="52">
        <v>0.80246399999999996</v>
      </c>
      <c r="Z789" s="52">
        <v>0</v>
      </c>
      <c r="AA789" s="52"/>
      <c r="AB789" s="79">
        <v>789</v>
      </c>
      <c r="AC7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89" s="85"/>
      <c r="AE789" s="51"/>
      <c r="AF789" s="51"/>
      <c r="AG789" s="51"/>
      <c r="AH789" s="51"/>
      <c r="AI789" s="51"/>
      <c r="AJ789" s="51"/>
      <c r="AK789" s="104" t="s">
        <v>3341</v>
      </c>
      <c r="AL789" s="104" t="s">
        <v>3341</v>
      </c>
      <c r="AM789" s="104" t="s">
        <v>3341</v>
      </c>
      <c r="AN789" s="104" t="s">
        <v>3341</v>
      </c>
      <c r="AO789" s="2"/>
      <c r="AP789" s="3"/>
      <c r="AQ789" s="3"/>
      <c r="AR789" s="3"/>
      <c r="AS789" s="3"/>
    </row>
    <row r="790" spans="1:45" ht="29" customHeight="1" x14ac:dyDescent="0.35">
      <c r="A790" s="14" t="s">
        <v>1702</v>
      </c>
      <c r="C790" s="15" t="s">
        <v>3360</v>
      </c>
      <c r="D790" s="15"/>
      <c r="E790" s="80">
        <v>1.8816019375311828</v>
      </c>
      <c r="F790" s="78"/>
      <c r="G790" s="15"/>
      <c r="H790" s="15"/>
      <c r="I790" s="16"/>
      <c r="J790" s="66"/>
      <c r="K790" s="66"/>
      <c r="L790" s="16"/>
      <c r="M790" s="81"/>
      <c r="N790" s="82">
        <v>9736.14453125</v>
      </c>
      <c r="O790" s="82">
        <v>9632.7392578125</v>
      </c>
      <c r="P790" s="77"/>
      <c r="Q790" s="83"/>
      <c r="R790" s="83"/>
      <c r="S790" s="51">
        <v>2</v>
      </c>
      <c r="T790" s="84"/>
      <c r="U790" s="84"/>
      <c r="V790" s="52">
        <v>3094</v>
      </c>
      <c r="W790" s="52">
        <v>9.7999999999999997E-5</v>
      </c>
      <c r="X790" s="52">
        <v>0</v>
      </c>
      <c r="Y790" s="52">
        <v>0.87528399999999995</v>
      </c>
      <c r="Z790" s="52">
        <v>0</v>
      </c>
      <c r="AA790" s="52"/>
      <c r="AB790" s="79">
        <v>790</v>
      </c>
      <c r="AC7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0" s="85"/>
      <c r="AE790" s="51"/>
      <c r="AF790" s="51"/>
      <c r="AG790" s="51"/>
      <c r="AH790" s="51"/>
      <c r="AI790" s="51"/>
      <c r="AJ790" s="51"/>
      <c r="AK790" s="104" t="s">
        <v>3341</v>
      </c>
      <c r="AL790" s="104" t="s">
        <v>3341</v>
      </c>
      <c r="AM790" s="104" t="s">
        <v>3341</v>
      </c>
      <c r="AN790" s="104" t="s">
        <v>3341</v>
      </c>
      <c r="AO790" s="2"/>
      <c r="AP790" s="3"/>
      <c r="AQ790" s="3"/>
      <c r="AR790" s="3"/>
      <c r="AS790" s="3"/>
    </row>
    <row r="791" spans="1:45" ht="29" customHeight="1" x14ac:dyDescent="0.35">
      <c r="A791" s="14" t="s">
        <v>783</v>
      </c>
      <c r="C791" s="15" t="s">
        <v>3360</v>
      </c>
      <c r="D791" s="15"/>
      <c r="E791" s="80">
        <v>1.9839285437745633</v>
      </c>
      <c r="F791" s="78"/>
      <c r="G791" s="15"/>
      <c r="H791" s="15"/>
      <c r="I791" s="16"/>
      <c r="J791" s="66"/>
      <c r="K791" s="66"/>
      <c r="L791" s="16"/>
      <c r="M791" s="81"/>
      <c r="N791" s="82">
        <v>2172.0986328125</v>
      </c>
      <c r="O791" s="82">
        <v>481.3125</v>
      </c>
      <c r="P791" s="77"/>
      <c r="Q791" s="83"/>
      <c r="R791" s="83"/>
      <c r="S791" s="51">
        <v>2</v>
      </c>
      <c r="T791" s="84"/>
      <c r="U791" s="84"/>
      <c r="V791" s="52">
        <v>3154</v>
      </c>
      <c r="W791" s="52">
        <v>7.7000000000000001E-5</v>
      </c>
      <c r="X791" s="52">
        <v>0</v>
      </c>
      <c r="Y791" s="52">
        <v>1.0352570000000001</v>
      </c>
      <c r="Z791" s="52">
        <v>0</v>
      </c>
      <c r="AA791" s="52"/>
      <c r="AB791" s="79">
        <v>791</v>
      </c>
      <c r="AC7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1" s="85"/>
      <c r="AE791" s="51"/>
      <c r="AF791" s="51"/>
      <c r="AG791" s="51"/>
      <c r="AH791" s="51"/>
      <c r="AI791" s="51"/>
      <c r="AJ791" s="51"/>
      <c r="AK791" s="104" t="s">
        <v>3341</v>
      </c>
      <c r="AL791" s="104" t="s">
        <v>3341</v>
      </c>
      <c r="AM791" s="104" t="s">
        <v>3341</v>
      </c>
      <c r="AN791" s="104" t="s">
        <v>3341</v>
      </c>
      <c r="AO791" s="2"/>
      <c r="AP791" s="3"/>
      <c r="AQ791" s="3"/>
      <c r="AR791" s="3"/>
      <c r="AS791" s="3"/>
    </row>
    <row r="792" spans="1:45" ht="29" customHeight="1" x14ac:dyDescent="0.35">
      <c r="A792" s="14" t="s">
        <v>1525</v>
      </c>
      <c r="C792" s="15" t="s">
        <v>3360</v>
      </c>
      <c r="D792" s="15"/>
      <c r="E792" s="80">
        <v>1.9727346822525618</v>
      </c>
      <c r="F792" s="78"/>
      <c r="G792" s="15"/>
      <c r="H792" s="15"/>
      <c r="I792" s="16"/>
      <c r="J792" s="66"/>
      <c r="K792" s="66"/>
      <c r="L792" s="16"/>
      <c r="M792" s="81"/>
      <c r="N792" s="82">
        <v>9412.640625</v>
      </c>
      <c r="O792" s="82">
        <v>9532.0634765625</v>
      </c>
      <c r="P792" s="77"/>
      <c r="Q792" s="83"/>
      <c r="R792" s="83"/>
      <c r="S792" s="51">
        <v>2</v>
      </c>
      <c r="T792" s="84"/>
      <c r="U792" s="84"/>
      <c r="V792" s="52">
        <v>3154</v>
      </c>
      <c r="W792" s="52">
        <v>7.2999999999999999E-5</v>
      </c>
      <c r="X792" s="52">
        <v>0</v>
      </c>
      <c r="Y792" s="52">
        <v>1.017757</v>
      </c>
      <c r="Z792" s="52">
        <v>0</v>
      </c>
      <c r="AA792" s="52"/>
      <c r="AB792" s="79">
        <v>792</v>
      </c>
      <c r="AC7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2" s="85"/>
      <c r="AE792" s="51"/>
      <c r="AF792" s="51"/>
      <c r="AG792" s="51"/>
      <c r="AH792" s="51"/>
      <c r="AI792" s="51"/>
      <c r="AJ792" s="51"/>
      <c r="AK792" s="51"/>
      <c r="AL792" s="51"/>
      <c r="AM792" s="51"/>
      <c r="AN792" s="51"/>
      <c r="AO792" s="2"/>
      <c r="AP792" s="3"/>
      <c r="AQ792" s="3"/>
      <c r="AR792" s="3"/>
      <c r="AS792" s="3"/>
    </row>
    <row r="793" spans="1:45" ht="29" customHeight="1" x14ac:dyDescent="0.35">
      <c r="A793" s="14" t="s">
        <v>203</v>
      </c>
      <c r="C793" s="15" t="s">
        <v>3360</v>
      </c>
      <c r="D793" s="15"/>
      <c r="E793" s="80">
        <v>1.9588837178298519</v>
      </c>
      <c r="F793" s="78"/>
      <c r="G793" s="15"/>
      <c r="H793" s="15"/>
      <c r="I793" s="16"/>
      <c r="J793" s="66"/>
      <c r="K793" s="66"/>
      <c r="L793" s="16"/>
      <c r="M793" s="81"/>
      <c r="N793" s="82">
        <v>3594.785400390625</v>
      </c>
      <c r="O793" s="82">
        <v>6318.91796875</v>
      </c>
      <c r="P793" s="77"/>
      <c r="Q793" s="83"/>
      <c r="R793" s="83"/>
      <c r="S793" s="51">
        <v>2</v>
      </c>
      <c r="T793" s="84"/>
      <c r="U793" s="84"/>
      <c r="V793" s="52">
        <v>3154</v>
      </c>
      <c r="W793" s="52">
        <v>9.1000000000000003E-5</v>
      </c>
      <c r="X793" s="52">
        <v>0</v>
      </c>
      <c r="Y793" s="52">
        <v>0.99610299999999996</v>
      </c>
      <c r="Z793" s="52">
        <v>0</v>
      </c>
      <c r="AA793" s="52"/>
      <c r="AB793" s="79">
        <v>793</v>
      </c>
      <c r="AC7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3" s="85"/>
      <c r="AE793" s="51"/>
      <c r="AF793" s="51"/>
      <c r="AG793" s="51"/>
      <c r="AH793" s="51"/>
      <c r="AI793" s="51"/>
      <c r="AJ793" s="51"/>
      <c r="AK793" s="51"/>
      <c r="AL793" s="51"/>
      <c r="AM793" s="51"/>
      <c r="AN793" s="51"/>
      <c r="AO793" s="2"/>
      <c r="AP793" s="3"/>
      <c r="AQ793" s="3"/>
      <c r="AR793" s="3"/>
      <c r="AS793" s="3"/>
    </row>
    <row r="794" spans="1:45" ht="29" customHeight="1" x14ac:dyDescent="0.35">
      <c r="A794" s="14" t="s">
        <v>432</v>
      </c>
      <c r="C794" s="15" t="s">
        <v>3360</v>
      </c>
      <c r="D794" s="15"/>
      <c r="E794" s="80">
        <v>1.9535528811484599</v>
      </c>
      <c r="F794" s="78"/>
      <c r="G794" s="15"/>
      <c r="H794" s="15"/>
      <c r="I794" s="16"/>
      <c r="J794" s="66"/>
      <c r="K794" s="66"/>
      <c r="L794" s="16"/>
      <c r="M794" s="81"/>
      <c r="N794" s="82">
        <v>4177.4970703125</v>
      </c>
      <c r="O794" s="82">
        <v>7047.25732421875</v>
      </c>
      <c r="P794" s="77"/>
      <c r="Q794" s="83"/>
      <c r="R794" s="83"/>
      <c r="S794" s="51">
        <v>2</v>
      </c>
      <c r="T794" s="84"/>
      <c r="U794" s="84"/>
      <c r="V794" s="52">
        <v>3154</v>
      </c>
      <c r="W794" s="52">
        <v>8.2000000000000001E-5</v>
      </c>
      <c r="X794" s="52">
        <v>0</v>
      </c>
      <c r="Y794" s="52">
        <v>0.98776900000000001</v>
      </c>
      <c r="Z794" s="52">
        <v>0</v>
      </c>
      <c r="AA794" s="52"/>
      <c r="AB794" s="79">
        <v>794</v>
      </c>
      <c r="AC7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4" s="85"/>
      <c r="AE794" s="51"/>
      <c r="AF794" s="51"/>
      <c r="AG794" s="51"/>
      <c r="AH794" s="51"/>
      <c r="AI794" s="51"/>
      <c r="AJ794" s="51"/>
      <c r="AK794" s="51"/>
      <c r="AL794" s="51"/>
      <c r="AM794" s="51"/>
      <c r="AN794" s="51"/>
      <c r="AO794" s="2"/>
      <c r="AP794" s="3"/>
      <c r="AQ794" s="3"/>
      <c r="AR794" s="3"/>
      <c r="AS794" s="3"/>
    </row>
    <row r="795" spans="1:45" ht="29" customHeight="1" x14ac:dyDescent="0.35">
      <c r="A795" s="14" t="s">
        <v>1266</v>
      </c>
      <c r="C795" s="15" t="s">
        <v>3360</v>
      </c>
      <c r="D795" s="15"/>
      <c r="E795" s="80">
        <v>1.9486992227925199</v>
      </c>
      <c r="F795" s="78"/>
      <c r="G795" s="15"/>
      <c r="H795" s="15"/>
      <c r="I795" s="16"/>
      <c r="J795" s="66"/>
      <c r="K795" s="66"/>
      <c r="L795" s="16"/>
      <c r="M795" s="81"/>
      <c r="N795" s="82">
        <v>4549.521484375</v>
      </c>
      <c r="O795" s="82">
        <v>6928.0283203125</v>
      </c>
      <c r="P795" s="77"/>
      <c r="Q795" s="83"/>
      <c r="R795" s="83"/>
      <c r="S795" s="51">
        <v>2</v>
      </c>
      <c r="T795" s="84"/>
      <c r="U795" s="84"/>
      <c r="V795" s="52">
        <v>3154</v>
      </c>
      <c r="W795" s="52">
        <v>1.08E-4</v>
      </c>
      <c r="X795" s="52">
        <v>0</v>
      </c>
      <c r="Y795" s="52">
        <v>0.98018099999999997</v>
      </c>
      <c r="Z795" s="52">
        <v>0</v>
      </c>
      <c r="AA795" s="52"/>
      <c r="AB795" s="79">
        <v>795</v>
      </c>
      <c r="AC7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5" s="85"/>
      <c r="AE795" s="51"/>
      <c r="AF795" s="51"/>
      <c r="AG795" s="51"/>
      <c r="AH795" s="51"/>
      <c r="AI795" s="51"/>
      <c r="AJ795" s="51"/>
      <c r="AK795" s="51"/>
      <c r="AL795" s="51"/>
      <c r="AM795" s="51"/>
      <c r="AN795" s="51"/>
      <c r="AO795" s="2"/>
      <c r="AP795" s="3"/>
      <c r="AQ795" s="3"/>
      <c r="AR795" s="3"/>
      <c r="AS795" s="3"/>
    </row>
    <row r="796" spans="1:45" ht="29" customHeight="1" x14ac:dyDescent="0.35">
      <c r="A796" s="14" t="s">
        <v>2420</v>
      </c>
      <c r="C796" s="15" t="s">
        <v>3360</v>
      </c>
      <c r="D796" s="15"/>
      <c r="E796" s="80">
        <v>1.9406633095181824</v>
      </c>
      <c r="F796" s="78"/>
      <c r="G796" s="15"/>
      <c r="H796" s="15"/>
      <c r="I796" s="16"/>
      <c r="J796" s="66"/>
      <c r="K796" s="66"/>
      <c r="L796" s="16"/>
      <c r="M796" s="81"/>
      <c r="N796" s="82">
        <v>593.4046630859375</v>
      </c>
      <c r="O796" s="82">
        <v>5478.8203125</v>
      </c>
      <c r="P796" s="77"/>
      <c r="Q796" s="83"/>
      <c r="R796" s="83"/>
      <c r="S796" s="51">
        <v>2</v>
      </c>
      <c r="T796" s="84"/>
      <c r="U796" s="84"/>
      <c r="V796" s="52">
        <v>3154</v>
      </c>
      <c r="W796" s="52">
        <v>1.06E-4</v>
      </c>
      <c r="X796" s="52">
        <v>0</v>
      </c>
      <c r="Y796" s="52">
        <v>0.96761799999999998</v>
      </c>
      <c r="Z796" s="52">
        <v>0</v>
      </c>
      <c r="AA796" s="52"/>
      <c r="AB796" s="79">
        <v>796</v>
      </c>
      <c r="AC7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6" s="85"/>
      <c r="AE796" s="51"/>
      <c r="AF796" s="51"/>
      <c r="AG796" s="51"/>
      <c r="AH796" s="51"/>
      <c r="AI796" s="51"/>
      <c r="AJ796" s="51"/>
      <c r="AK796" s="51"/>
      <c r="AL796" s="51"/>
      <c r="AM796" s="51"/>
      <c r="AN796" s="51"/>
      <c r="AO796" s="2"/>
      <c r="AP796" s="3"/>
      <c r="AQ796" s="3"/>
      <c r="AR796" s="3"/>
      <c r="AS796" s="3"/>
    </row>
    <row r="797" spans="1:45" ht="29" customHeight="1" x14ac:dyDescent="0.35">
      <c r="A797" s="14" t="s">
        <v>589</v>
      </c>
      <c r="C797" s="15" t="s">
        <v>3360</v>
      </c>
      <c r="D797" s="15"/>
      <c r="E797" s="80">
        <v>1.9361256378817782</v>
      </c>
      <c r="F797" s="78"/>
      <c r="G797" s="15"/>
      <c r="H797" s="15"/>
      <c r="I797" s="16"/>
      <c r="J797" s="66"/>
      <c r="K797" s="66"/>
      <c r="L797" s="16"/>
      <c r="M797" s="81"/>
      <c r="N797" s="82">
        <v>7825.5693359375</v>
      </c>
      <c r="O797" s="82">
        <v>9559.1689453125</v>
      </c>
      <c r="P797" s="77"/>
      <c r="Q797" s="83"/>
      <c r="R797" s="83"/>
      <c r="S797" s="51">
        <v>2</v>
      </c>
      <c r="T797" s="84"/>
      <c r="U797" s="84"/>
      <c r="V797" s="52">
        <v>3154</v>
      </c>
      <c r="W797" s="52">
        <v>7.3999999999999996E-5</v>
      </c>
      <c r="X797" s="52">
        <v>0</v>
      </c>
      <c r="Y797" s="52">
        <v>0.96052400000000004</v>
      </c>
      <c r="Z797" s="52">
        <v>0</v>
      </c>
      <c r="AA797" s="52"/>
      <c r="AB797" s="79">
        <v>797</v>
      </c>
      <c r="AC7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7" s="85"/>
      <c r="AE797" s="51"/>
      <c r="AF797" s="51"/>
      <c r="AG797" s="51"/>
      <c r="AH797" s="51"/>
      <c r="AI797" s="51"/>
      <c r="AJ797" s="51"/>
      <c r="AK797" s="51"/>
      <c r="AL797" s="51"/>
      <c r="AM797" s="51"/>
      <c r="AN797" s="51"/>
      <c r="AO797" s="2"/>
      <c r="AP797" s="3"/>
      <c r="AQ797" s="3"/>
      <c r="AR797" s="3"/>
      <c r="AS797" s="3"/>
    </row>
    <row r="798" spans="1:45" ht="29" customHeight="1" x14ac:dyDescent="0.35">
      <c r="A798" s="14" t="s">
        <v>1068</v>
      </c>
      <c r="C798" s="15" t="s">
        <v>3360</v>
      </c>
      <c r="D798" s="15"/>
      <c r="E798" s="80">
        <v>1.934613507102463</v>
      </c>
      <c r="F798" s="78"/>
      <c r="G798" s="15"/>
      <c r="H798" s="15"/>
      <c r="I798" s="16"/>
      <c r="J798" s="66"/>
      <c r="K798" s="66"/>
      <c r="L798" s="16"/>
      <c r="M798" s="81"/>
      <c r="N798" s="82">
        <v>2285.0576171875</v>
      </c>
      <c r="O798" s="82">
        <v>2903.237060546875</v>
      </c>
      <c r="P798" s="77"/>
      <c r="Q798" s="83"/>
      <c r="R798" s="83"/>
      <c r="S798" s="51">
        <v>2</v>
      </c>
      <c r="T798" s="84"/>
      <c r="U798" s="84"/>
      <c r="V798" s="52">
        <v>3154</v>
      </c>
      <c r="W798" s="52">
        <v>1.06E-4</v>
      </c>
      <c r="X798" s="52">
        <v>0</v>
      </c>
      <c r="Y798" s="52">
        <v>0.95816000000000001</v>
      </c>
      <c r="Z798" s="52">
        <v>0</v>
      </c>
      <c r="AA798" s="52"/>
      <c r="AB798" s="79">
        <v>798</v>
      </c>
      <c r="AC7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8" s="85"/>
      <c r="AE798" s="51"/>
      <c r="AF798" s="51"/>
      <c r="AG798" s="51"/>
      <c r="AH798" s="51"/>
      <c r="AI798" s="51"/>
      <c r="AJ798" s="51"/>
      <c r="AK798" s="51"/>
      <c r="AL798" s="51"/>
      <c r="AM798" s="51"/>
      <c r="AN798" s="51"/>
      <c r="AO798" s="2"/>
      <c r="AP798" s="3"/>
      <c r="AQ798" s="3"/>
      <c r="AR798" s="3"/>
      <c r="AS798" s="3"/>
    </row>
    <row r="799" spans="1:45" ht="29" customHeight="1" x14ac:dyDescent="0.35">
      <c r="A799" s="14" t="s">
        <v>1241</v>
      </c>
      <c r="C799" s="15" t="s">
        <v>3360</v>
      </c>
      <c r="D799" s="15"/>
      <c r="E799" s="80">
        <v>1.926303823957759</v>
      </c>
      <c r="F799" s="78"/>
      <c r="G799" s="15"/>
      <c r="H799" s="15"/>
      <c r="I799" s="16"/>
      <c r="J799" s="66"/>
      <c r="K799" s="66"/>
      <c r="L799" s="16"/>
      <c r="M799" s="81"/>
      <c r="N799" s="82">
        <v>887.58233642578125</v>
      </c>
      <c r="O799" s="82">
        <v>1738.88720703125</v>
      </c>
      <c r="P799" s="77"/>
      <c r="Q799" s="83"/>
      <c r="R799" s="83"/>
      <c r="S799" s="51">
        <v>2</v>
      </c>
      <c r="T799" s="84"/>
      <c r="U799" s="84"/>
      <c r="V799" s="52">
        <v>3154</v>
      </c>
      <c r="W799" s="52">
        <v>1.0900000000000001E-4</v>
      </c>
      <c r="X799" s="52">
        <v>0</v>
      </c>
      <c r="Y799" s="52">
        <v>0.94516900000000004</v>
      </c>
      <c r="Z799" s="52">
        <v>0</v>
      </c>
      <c r="AA799" s="52"/>
      <c r="AB799" s="79">
        <v>799</v>
      </c>
      <c r="AC7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799" s="85"/>
      <c r="AE799" s="51"/>
      <c r="AF799" s="51"/>
      <c r="AG799" s="51"/>
      <c r="AH799" s="51"/>
      <c r="AI799" s="51"/>
      <c r="AJ799" s="51"/>
      <c r="AK799" s="51"/>
      <c r="AL799" s="51"/>
      <c r="AM799" s="51"/>
      <c r="AN799" s="51"/>
      <c r="AO799" s="2"/>
      <c r="AP799" s="3"/>
      <c r="AQ799" s="3"/>
      <c r="AR799" s="3"/>
      <c r="AS799" s="3"/>
    </row>
    <row r="800" spans="1:45" ht="29" customHeight="1" x14ac:dyDescent="0.35">
      <c r="A800" s="14" t="s">
        <v>446</v>
      </c>
      <c r="C800" s="15" t="s">
        <v>3360</v>
      </c>
      <c r="D800" s="15"/>
      <c r="E800" s="80">
        <v>1.9233121845098502</v>
      </c>
      <c r="F800" s="78"/>
      <c r="G800" s="15"/>
      <c r="H800" s="15"/>
      <c r="I800" s="16"/>
      <c r="J800" s="66"/>
      <c r="K800" s="66"/>
      <c r="L800" s="16"/>
      <c r="M800" s="81"/>
      <c r="N800" s="82">
        <v>8623.7509765625</v>
      </c>
      <c r="O800" s="82">
        <v>8912.986328125</v>
      </c>
      <c r="P800" s="77"/>
      <c r="Q800" s="83"/>
      <c r="R800" s="83"/>
      <c r="S800" s="51">
        <v>2</v>
      </c>
      <c r="T800" s="84"/>
      <c r="U800" s="84"/>
      <c r="V800" s="52">
        <v>3154</v>
      </c>
      <c r="W800" s="52">
        <v>1.11E-4</v>
      </c>
      <c r="X800" s="52">
        <v>0</v>
      </c>
      <c r="Y800" s="52">
        <v>0.94049199999999999</v>
      </c>
      <c r="Z800" s="52">
        <v>0</v>
      </c>
      <c r="AA800" s="52"/>
      <c r="AB800" s="79">
        <v>800</v>
      </c>
      <c r="AC8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0" s="85"/>
      <c r="AE800" s="51"/>
      <c r="AF800" s="51"/>
      <c r="AG800" s="51"/>
      <c r="AH800" s="51"/>
      <c r="AI800" s="51"/>
      <c r="AJ800" s="51"/>
      <c r="AK800" s="104" t="s">
        <v>3341</v>
      </c>
      <c r="AL800" s="104" t="s">
        <v>3341</v>
      </c>
      <c r="AM800" s="104" t="s">
        <v>3341</v>
      </c>
      <c r="AN800" s="104" t="s">
        <v>3341</v>
      </c>
      <c r="AO800" s="2"/>
      <c r="AP800" s="3"/>
      <c r="AQ800" s="3"/>
      <c r="AR800" s="3"/>
      <c r="AS800" s="3"/>
    </row>
    <row r="801" spans="1:45" ht="29" customHeight="1" x14ac:dyDescent="0.35">
      <c r="A801" s="14" t="s">
        <v>1250</v>
      </c>
      <c r="C801" s="15" t="s">
        <v>3360</v>
      </c>
      <c r="D801" s="15"/>
      <c r="E801" s="80">
        <v>1.9181713236497173</v>
      </c>
      <c r="F801" s="78"/>
      <c r="G801" s="15"/>
      <c r="H801" s="15"/>
      <c r="I801" s="16"/>
      <c r="J801" s="66"/>
      <c r="K801" s="66"/>
      <c r="L801" s="16"/>
      <c r="M801" s="81"/>
      <c r="N801" s="82">
        <v>1205.3760986328125</v>
      </c>
      <c r="O801" s="82">
        <v>1333.2491455078125</v>
      </c>
      <c r="P801" s="77"/>
      <c r="Q801" s="83"/>
      <c r="R801" s="83"/>
      <c r="S801" s="51">
        <v>2</v>
      </c>
      <c r="T801" s="84"/>
      <c r="U801" s="84"/>
      <c r="V801" s="52">
        <v>3154</v>
      </c>
      <c r="W801" s="52">
        <v>8.7999999999999998E-5</v>
      </c>
      <c r="X801" s="52">
        <v>0</v>
      </c>
      <c r="Y801" s="52">
        <v>0.93245500000000003</v>
      </c>
      <c r="Z801" s="52">
        <v>0</v>
      </c>
      <c r="AA801" s="52"/>
      <c r="AB801" s="79">
        <v>801</v>
      </c>
      <c r="AC8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1" s="85"/>
      <c r="AE801" s="51"/>
      <c r="AF801" s="51"/>
      <c r="AG801" s="51"/>
      <c r="AH801" s="51"/>
      <c r="AI801" s="51"/>
      <c r="AJ801" s="51"/>
      <c r="AK801" s="51"/>
      <c r="AL801" s="51"/>
      <c r="AM801" s="51"/>
      <c r="AN801" s="51"/>
      <c r="AO801" s="2"/>
      <c r="AP801" s="3"/>
      <c r="AQ801" s="3"/>
      <c r="AR801" s="3"/>
      <c r="AS801" s="3"/>
    </row>
    <row r="802" spans="1:45" ht="29" customHeight="1" x14ac:dyDescent="0.35">
      <c r="A802" s="14" t="s">
        <v>532</v>
      </c>
      <c r="C802" s="15" t="s">
        <v>3360</v>
      </c>
      <c r="D802" s="15"/>
      <c r="E802" s="80">
        <v>1.9087659213743167</v>
      </c>
      <c r="F802" s="78"/>
      <c r="G802" s="15"/>
      <c r="H802" s="15"/>
      <c r="I802" s="16"/>
      <c r="J802" s="66"/>
      <c r="K802" s="66"/>
      <c r="L802" s="16"/>
      <c r="M802" s="81"/>
      <c r="N802" s="82">
        <v>2101.43701171875</v>
      </c>
      <c r="O802" s="82">
        <v>3325.6220703125</v>
      </c>
      <c r="P802" s="77"/>
      <c r="Q802" s="83"/>
      <c r="R802" s="83"/>
      <c r="S802" s="51">
        <v>2</v>
      </c>
      <c r="T802" s="84"/>
      <c r="U802" s="84"/>
      <c r="V802" s="52">
        <v>3154</v>
      </c>
      <c r="W802" s="52">
        <v>8.7000000000000001E-5</v>
      </c>
      <c r="X802" s="52">
        <v>0</v>
      </c>
      <c r="Y802" s="52">
        <v>0.91775099999999998</v>
      </c>
      <c r="Z802" s="52">
        <v>0</v>
      </c>
      <c r="AA802" s="52"/>
      <c r="AB802" s="79">
        <v>802</v>
      </c>
      <c r="AC8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2" s="85"/>
      <c r="AE802" s="51"/>
      <c r="AF802" s="51"/>
      <c r="AG802" s="51"/>
      <c r="AH802" s="51"/>
      <c r="AI802" s="51"/>
      <c r="AJ802" s="51"/>
      <c r="AK802" s="51"/>
      <c r="AL802" s="51"/>
      <c r="AM802" s="51"/>
      <c r="AN802" s="51"/>
      <c r="AO802" s="2"/>
      <c r="AP802" s="3"/>
      <c r="AQ802" s="3"/>
      <c r="AR802" s="3"/>
      <c r="AS802" s="3"/>
    </row>
    <row r="803" spans="1:45" ht="29" customHeight="1" x14ac:dyDescent="0.35">
      <c r="A803" s="14" t="s">
        <v>1605</v>
      </c>
      <c r="C803" s="15" t="s">
        <v>3360</v>
      </c>
      <c r="D803" s="15"/>
      <c r="E803" s="80">
        <v>1.896937527816325</v>
      </c>
      <c r="F803" s="78"/>
      <c r="G803" s="15"/>
      <c r="H803" s="15"/>
      <c r="I803" s="16"/>
      <c r="J803" s="66"/>
      <c r="K803" s="66"/>
      <c r="L803" s="16"/>
      <c r="M803" s="81"/>
      <c r="N803" s="82">
        <v>3084.682861328125</v>
      </c>
      <c r="O803" s="82">
        <v>9098.150390625</v>
      </c>
      <c r="P803" s="77"/>
      <c r="Q803" s="83"/>
      <c r="R803" s="83"/>
      <c r="S803" s="51">
        <v>2</v>
      </c>
      <c r="T803" s="84"/>
      <c r="U803" s="84"/>
      <c r="V803" s="52">
        <v>3154</v>
      </c>
      <c r="W803" s="52">
        <v>1.0399999999999999E-4</v>
      </c>
      <c r="X803" s="52">
        <v>0</v>
      </c>
      <c r="Y803" s="52">
        <v>0.89925900000000003</v>
      </c>
      <c r="Z803" s="52">
        <v>0</v>
      </c>
      <c r="AA803" s="52"/>
      <c r="AB803" s="79">
        <v>803</v>
      </c>
      <c r="AC8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3" s="85"/>
      <c r="AE803" s="51"/>
      <c r="AF803" s="51"/>
      <c r="AG803" s="51"/>
      <c r="AH803" s="51"/>
      <c r="AI803" s="51"/>
      <c r="AJ803" s="51"/>
      <c r="AK803" s="51"/>
      <c r="AL803" s="51"/>
      <c r="AM803" s="51"/>
      <c r="AN803" s="51"/>
      <c r="AO803" s="2"/>
      <c r="AP803" s="3"/>
      <c r="AQ803" s="3"/>
      <c r="AR803" s="3"/>
      <c r="AS803" s="3"/>
    </row>
    <row r="804" spans="1:45" ht="29" customHeight="1" x14ac:dyDescent="0.35">
      <c r="A804" s="14" t="s">
        <v>1860</v>
      </c>
      <c r="C804" s="15" t="s">
        <v>3360</v>
      </c>
      <c r="D804" s="15"/>
      <c r="E804" s="80">
        <v>1.896937527816325</v>
      </c>
      <c r="F804" s="78"/>
      <c r="G804" s="15"/>
      <c r="H804" s="15"/>
      <c r="I804" s="16"/>
      <c r="J804" s="66"/>
      <c r="K804" s="66"/>
      <c r="L804" s="16"/>
      <c r="M804" s="81"/>
      <c r="N804" s="82">
        <v>3379.176513671875</v>
      </c>
      <c r="O804" s="82">
        <v>9098.6962890625</v>
      </c>
      <c r="P804" s="77"/>
      <c r="Q804" s="83"/>
      <c r="R804" s="83"/>
      <c r="S804" s="51">
        <v>2</v>
      </c>
      <c r="T804" s="84"/>
      <c r="U804" s="84"/>
      <c r="V804" s="52">
        <v>3154</v>
      </c>
      <c r="W804" s="52">
        <v>1.0399999999999999E-4</v>
      </c>
      <c r="X804" s="52">
        <v>0</v>
      </c>
      <c r="Y804" s="52">
        <v>0.89925900000000003</v>
      </c>
      <c r="Z804" s="52">
        <v>0</v>
      </c>
      <c r="AA804" s="52"/>
      <c r="AB804" s="79">
        <v>804</v>
      </c>
      <c r="AC8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4" s="85"/>
      <c r="AE804" s="51"/>
      <c r="AF804" s="51"/>
      <c r="AG804" s="51"/>
      <c r="AH804" s="51"/>
      <c r="AI804" s="51"/>
      <c r="AJ804" s="51"/>
      <c r="AK804" s="51"/>
      <c r="AL804" s="51"/>
      <c r="AM804" s="51"/>
      <c r="AN804" s="51"/>
      <c r="AO804" s="2"/>
      <c r="AP804" s="3"/>
      <c r="AQ804" s="3"/>
      <c r="AR804" s="3"/>
      <c r="AS804" s="3"/>
    </row>
    <row r="805" spans="1:45" ht="29" customHeight="1" x14ac:dyDescent="0.35">
      <c r="A805" s="14" t="s">
        <v>1683</v>
      </c>
      <c r="C805" s="15" t="s">
        <v>3360</v>
      </c>
      <c r="D805" s="15"/>
      <c r="E805" s="80">
        <v>1.8949725253822916</v>
      </c>
      <c r="F805" s="78"/>
      <c r="G805" s="15"/>
      <c r="H805" s="15"/>
      <c r="I805" s="16"/>
      <c r="J805" s="66"/>
      <c r="K805" s="66"/>
      <c r="L805" s="16"/>
      <c r="M805" s="81"/>
      <c r="N805" s="82">
        <v>359.77151489257813</v>
      </c>
      <c r="O805" s="82">
        <v>3833.930419921875</v>
      </c>
      <c r="P805" s="77"/>
      <c r="Q805" s="83"/>
      <c r="R805" s="83"/>
      <c r="S805" s="51">
        <v>2</v>
      </c>
      <c r="T805" s="84"/>
      <c r="U805" s="84"/>
      <c r="V805" s="52">
        <v>3154</v>
      </c>
      <c r="W805" s="52">
        <v>1.07E-4</v>
      </c>
      <c r="X805" s="52">
        <v>0</v>
      </c>
      <c r="Y805" s="52">
        <v>0.89618699999999996</v>
      </c>
      <c r="Z805" s="52">
        <v>0</v>
      </c>
      <c r="AA805" s="52"/>
      <c r="AB805" s="79">
        <v>805</v>
      </c>
      <c r="AC8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5" s="85"/>
      <c r="AE805" s="51"/>
      <c r="AF805" s="51"/>
      <c r="AG805" s="51"/>
      <c r="AH805" s="51"/>
      <c r="AI805" s="51"/>
      <c r="AJ805" s="51"/>
      <c r="AK805" s="51"/>
      <c r="AL805" s="51"/>
      <c r="AM805" s="51"/>
      <c r="AN805" s="51"/>
      <c r="AO805" s="2"/>
      <c r="AP805" s="3"/>
      <c r="AQ805" s="3"/>
      <c r="AR805" s="3"/>
      <c r="AS805" s="3"/>
    </row>
    <row r="806" spans="1:45" ht="29" customHeight="1" x14ac:dyDescent="0.35">
      <c r="A806" s="14" t="s">
        <v>529</v>
      </c>
      <c r="C806" s="15" t="s">
        <v>3360</v>
      </c>
      <c r="D806" s="15"/>
      <c r="E806" s="80">
        <v>1.8828223882616959</v>
      </c>
      <c r="F806" s="78"/>
      <c r="G806" s="15"/>
      <c r="H806" s="15"/>
      <c r="I806" s="16"/>
      <c r="J806" s="66"/>
      <c r="K806" s="66"/>
      <c r="L806" s="16"/>
      <c r="M806" s="81"/>
      <c r="N806" s="82">
        <v>2111.220458984375</v>
      </c>
      <c r="O806" s="82">
        <v>5754.72607421875</v>
      </c>
      <c r="P806" s="77"/>
      <c r="Q806" s="83"/>
      <c r="R806" s="83"/>
      <c r="S806" s="51">
        <v>2</v>
      </c>
      <c r="T806" s="84"/>
      <c r="U806" s="84"/>
      <c r="V806" s="52">
        <v>3154</v>
      </c>
      <c r="W806" s="52">
        <v>9.0000000000000006E-5</v>
      </c>
      <c r="X806" s="52">
        <v>0</v>
      </c>
      <c r="Y806" s="52">
        <v>0.87719199999999997</v>
      </c>
      <c r="Z806" s="52">
        <v>0</v>
      </c>
      <c r="AA806" s="52"/>
      <c r="AB806" s="79">
        <v>806</v>
      </c>
      <c r="AC8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6" s="85"/>
      <c r="AE806" s="51"/>
      <c r="AF806" s="51"/>
      <c r="AG806" s="51"/>
      <c r="AH806" s="51"/>
      <c r="AI806" s="51"/>
      <c r="AJ806" s="51"/>
      <c r="AK806" s="51"/>
      <c r="AL806" s="51"/>
      <c r="AM806" s="51"/>
      <c r="AN806" s="51"/>
      <c r="AO806" s="2"/>
      <c r="AP806" s="3"/>
      <c r="AQ806" s="3"/>
      <c r="AR806" s="3"/>
      <c r="AS806" s="3"/>
    </row>
    <row r="807" spans="1:45" ht="29" customHeight="1" x14ac:dyDescent="0.35">
      <c r="A807" s="14" t="s">
        <v>228</v>
      </c>
      <c r="C807" s="15" t="s">
        <v>3360</v>
      </c>
      <c r="D807" s="15"/>
      <c r="E807" s="80">
        <v>1.7845294100616149</v>
      </c>
      <c r="F807" s="78"/>
      <c r="G807" s="15"/>
      <c r="H807" s="15"/>
      <c r="I807" s="16"/>
      <c r="J807" s="66"/>
      <c r="K807" s="66"/>
      <c r="L807" s="16"/>
      <c r="M807" s="81"/>
      <c r="N807" s="82">
        <v>2001.046142578125</v>
      </c>
      <c r="O807" s="82">
        <v>5603.23046875</v>
      </c>
      <c r="P807" s="77"/>
      <c r="Q807" s="83"/>
      <c r="R807" s="83"/>
      <c r="S807" s="51">
        <v>2</v>
      </c>
      <c r="T807" s="84"/>
      <c r="U807" s="84"/>
      <c r="V807" s="52">
        <v>3296.2084840000002</v>
      </c>
      <c r="W807" s="52">
        <v>1.05E-4</v>
      </c>
      <c r="X807" s="52">
        <v>0</v>
      </c>
      <c r="Y807" s="52">
        <v>0.72352499999999997</v>
      </c>
      <c r="Z807" s="52">
        <v>0</v>
      </c>
      <c r="AA807" s="52"/>
      <c r="AB807" s="79">
        <v>807</v>
      </c>
      <c r="AC8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7" s="85"/>
      <c r="AE807" s="51"/>
      <c r="AF807" s="51"/>
      <c r="AG807" s="51"/>
      <c r="AH807" s="51"/>
      <c r="AI807" s="51"/>
      <c r="AJ807" s="51"/>
      <c r="AK807" s="104" t="s">
        <v>3341</v>
      </c>
      <c r="AL807" s="104" t="s">
        <v>3341</v>
      </c>
      <c r="AM807" s="104" t="s">
        <v>3341</v>
      </c>
      <c r="AN807" s="104" t="s">
        <v>3341</v>
      </c>
      <c r="AO807" s="2"/>
      <c r="AP807" s="3"/>
      <c r="AQ807" s="3"/>
      <c r="AR807" s="3"/>
      <c r="AS807" s="3"/>
    </row>
    <row r="808" spans="1:45" ht="29" customHeight="1" x14ac:dyDescent="0.35">
      <c r="A808" s="14" t="s">
        <v>2636</v>
      </c>
      <c r="C808" s="15" t="s">
        <v>3360</v>
      </c>
      <c r="D808" s="15"/>
      <c r="E808" s="80">
        <v>1.7934071017224071</v>
      </c>
      <c r="F808" s="78"/>
      <c r="G808" s="15"/>
      <c r="H808" s="15"/>
      <c r="I808" s="16"/>
      <c r="J808" s="66"/>
      <c r="K808" s="66"/>
      <c r="L808" s="16"/>
      <c r="M808" s="81"/>
      <c r="N808" s="82">
        <v>629.21337890625</v>
      </c>
      <c r="O808" s="82">
        <v>6115.041015625</v>
      </c>
      <c r="P808" s="77"/>
      <c r="Q808" s="83"/>
      <c r="R808" s="83"/>
      <c r="S808" s="51">
        <v>2</v>
      </c>
      <c r="T808" s="84"/>
      <c r="U808" s="84"/>
      <c r="V808" s="52">
        <v>3375.0158550000001</v>
      </c>
      <c r="W808" s="52">
        <v>1.3100000000000001E-4</v>
      </c>
      <c r="X808" s="52">
        <v>0</v>
      </c>
      <c r="Y808" s="52">
        <v>0.73740399999999995</v>
      </c>
      <c r="Z808" s="52">
        <v>0</v>
      </c>
      <c r="AA808" s="52"/>
      <c r="AB808" s="79">
        <v>808</v>
      </c>
      <c r="AC8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8" s="85"/>
      <c r="AE808" s="51"/>
      <c r="AF808" s="51"/>
      <c r="AG808" s="51"/>
      <c r="AH808" s="51"/>
      <c r="AI808" s="51"/>
      <c r="AJ808" s="51"/>
      <c r="AK808" s="104" t="s">
        <v>3341</v>
      </c>
      <c r="AL808" s="104" t="s">
        <v>3341</v>
      </c>
      <c r="AM808" s="104" t="s">
        <v>3341</v>
      </c>
      <c r="AN808" s="104" t="s">
        <v>3341</v>
      </c>
      <c r="AO808" s="2"/>
      <c r="AP808" s="3"/>
      <c r="AQ808" s="3"/>
      <c r="AR808" s="3"/>
      <c r="AS808" s="3"/>
    </row>
    <row r="809" spans="1:45" ht="29" customHeight="1" x14ac:dyDescent="0.35">
      <c r="A809" s="14" t="s">
        <v>2693</v>
      </c>
      <c r="C809" s="15" t="s">
        <v>3360</v>
      </c>
      <c r="D809" s="15"/>
      <c r="E809" s="80">
        <v>1.7934071017224071</v>
      </c>
      <c r="F809" s="78"/>
      <c r="G809" s="15"/>
      <c r="H809" s="15"/>
      <c r="I809" s="16"/>
      <c r="J809" s="66"/>
      <c r="K809" s="66"/>
      <c r="L809" s="16"/>
      <c r="M809" s="81"/>
      <c r="N809" s="82">
        <v>634.2677001953125</v>
      </c>
      <c r="O809" s="82">
        <v>6172.78955078125</v>
      </c>
      <c r="P809" s="77"/>
      <c r="Q809" s="83"/>
      <c r="R809" s="83"/>
      <c r="S809" s="51">
        <v>2</v>
      </c>
      <c r="T809" s="84"/>
      <c r="U809" s="84"/>
      <c r="V809" s="52">
        <v>3375.0158550000001</v>
      </c>
      <c r="W809" s="52">
        <v>1.3100000000000001E-4</v>
      </c>
      <c r="X809" s="52">
        <v>0</v>
      </c>
      <c r="Y809" s="52">
        <v>0.73740399999999995</v>
      </c>
      <c r="Z809" s="52">
        <v>0</v>
      </c>
      <c r="AA809" s="52"/>
      <c r="AB809" s="79">
        <v>809</v>
      </c>
      <c r="AC8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09" s="85"/>
      <c r="AE809" s="51"/>
      <c r="AF809" s="51"/>
      <c r="AG809" s="51"/>
      <c r="AH809" s="51"/>
      <c r="AI809" s="51"/>
      <c r="AJ809" s="51"/>
      <c r="AK809" s="104" t="s">
        <v>3341</v>
      </c>
      <c r="AL809" s="104" t="s">
        <v>3341</v>
      </c>
      <c r="AM809" s="104" t="s">
        <v>3341</v>
      </c>
      <c r="AN809" s="104" t="s">
        <v>3341</v>
      </c>
      <c r="AO809" s="2"/>
      <c r="AP809" s="3"/>
      <c r="AQ809" s="3"/>
      <c r="AR809" s="3"/>
      <c r="AS809" s="3"/>
    </row>
    <row r="810" spans="1:45" ht="29" customHeight="1" x14ac:dyDescent="0.35">
      <c r="A810" s="14" t="s">
        <v>2848</v>
      </c>
      <c r="C810" s="15" t="s">
        <v>3360</v>
      </c>
      <c r="D810" s="15"/>
      <c r="E810" s="80">
        <v>1.8188389154511648</v>
      </c>
      <c r="F810" s="78"/>
      <c r="G810" s="15"/>
      <c r="H810" s="15"/>
      <c r="I810" s="16"/>
      <c r="J810" s="66"/>
      <c r="K810" s="66"/>
      <c r="L810" s="16"/>
      <c r="M810" s="81"/>
      <c r="N810" s="82">
        <v>4851.5859375</v>
      </c>
      <c r="O810" s="82">
        <v>6021.4912109375</v>
      </c>
      <c r="P810" s="77"/>
      <c r="Q810" s="83"/>
      <c r="R810" s="83"/>
      <c r="S810" s="51">
        <v>2</v>
      </c>
      <c r="T810" s="84"/>
      <c r="U810" s="84"/>
      <c r="V810" s="52">
        <v>3406.9152399999998</v>
      </c>
      <c r="W810" s="52">
        <v>1.15E-4</v>
      </c>
      <c r="X810" s="52">
        <v>0</v>
      </c>
      <c r="Y810" s="52">
        <v>0.77716300000000005</v>
      </c>
      <c r="Z810" s="52">
        <v>0</v>
      </c>
      <c r="AA810" s="52"/>
      <c r="AB810" s="79">
        <v>810</v>
      </c>
      <c r="AC8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0" s="85"/>
      <c r="AE810" s="51"/>
      <c r="AF810" s="51"/>
      <c r="AG810" s="51"/>
      <c r="AH810" s="51"/>
      <c r="AI810" s="51"/>
      <c r="AJ810" s="51"/>
      <c r="AK810" s="51"/>
      <c r="AL810" s="51"/>
      <c r="AM810" s="51"/>
      <c r="AN810" s="51"/>
      <c r="AO810" s="2"/>
      <c r="AP810" s="3"/>
      <c r="AQ810" s="3"/>
      <c r="AR810" s="3"/>
      <c r="AS810" s="3"/>
    </row>
    <row r="811" spans="1:45" ht="29" customHeight="1" x14ac:dyDescent="0.35">
      <c r="A811" s="14" t="s">
        <v>1756</v>
      </c>
      <c r="C811" s="15" t="s">
        <v>3360</v>
      </c>
      <c r="D811" s="15"/>
      <c r="E811" s="80">
        <v>1.8029295598068664</v>
      </c>
      <c r="F811" s="78"/>
      <c r="G811" s="15"/>
      <c r="H811" s="15"/>
      <c r="I811" s="16"/>
      <c r="J811" s="66"/>
      <c r="K811" s="66"/>
      <c r="L811" s="16"/>
      <c r="M811" s="81"/>
      <c r="N811" s="82">
        <v>3462.689208984375</v>
      </c>
      <c r="O811" s="82">
        <v>896.97991943359375</v>
      </c>
      <c r="P811" s="77"/>
      <c r="Q811" s="83"/>
      <c r="R811" s="83"/>
      <c r="S811" s="51">
        <v>2</v>
      </c>
      <c r="T811" s="84"/>
      <c r="U811" s="84"/>
      <c r="V811" s="52">
        <v>4014.6421289999998</v>
      </c>
      <c r="W811" s="52">
        <v>1.0900000000000001E-4</v>
      </c>
      <c r="X811" s="52">
        <v>0</v>
      </c>
      <c r="Y811" s="52">
        <v>0.75229100000000004</v>
      </c>
      <c r="Z811" s="52">
        <v>0</v>
      </c>
      <c r="AA811" s="52"/>
      <c r="AB811" s="79">
        <v>811</v>
      </c>
      <c r="AC8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1" s="85"/>
      <c r="AE811" s="51"/>
      <c r="AF811" s="51"/>
      <c r="AG811" s="51"/>
      <c r="AH811" s="51"/>
      <c r="AI811" s="51"/>
      <c r="AJ811" s="51"/>
      <c r="AK811" s="104" t="s">
        <v>3341</v>
      </c>
      <c r="AL811" s="104" t="s">
        <v>3341</v>
      </c>
      <c r="AM811" s="104" t="s">
        <v>3341</v>
      </c>
      <c r="AN811" s="104" t="s">
        <v>3341</v>
      </c>
      <c r="AO811" s="2"/>
      <c r="AP811" s="3"/>
      <c r="AQ811" s="3"/>
      <c r="AR811" s="3"/>
      <c r="AS811" s="3"/>
    </row>
    <row r="812" spans="1:45" ht="29" customHeight="1" x14ac:dyDescent="0.35">
      <c r="A812" s="14" t="s">
        <v>3039</v>
      </c>
      <c r="C812" s="15" t="s">
        <v>3360</v>
      </c>
      <c r="D812" s="15"/>
      <c r="E812" s="80">
        <v>1.8538769813134894</v>
      </c>
      <c r="F812" s="78"/>
      <c r="G812" s="15"/>
      <c r="H812" s="15"/>
      <c r="I812" s="16"/>
      <c r="J812" s="66"/>
      <c r="K812" s="66"/>
      <c r="L812" s="16"/>
      <c r="M812" s="81"/>
      <c r="N812" s="82">
        <v>1372.7845458984375</v>
      </c>
      <c r="O812" s="82">
        <v>1385.2471923828125</v>
      </c>
      <c r="P812" s="77"/>
      <c r="Q812" s="83"/>
      <c r="R812" s="83"/>
      <c r="S812" s="51">
        <v>2</v>
      </c>
      <c r="T812" s="84"/>
      <c r="U812" s="84"/>
      <c r="V812" s="52">
        <v>4141.3344500000003</v>
      </c>
      <c r="W812" s="52">
        <v>1E-4</v>
      </c>
      <c r="X812" s="52">
        <v>0</v>
      </c>
      <c r="Y812" s="52">
        <v>0.83194000000000001</v>
      </c>
      <c r="Z812" s="52">
        <v>0</v>
      </c>
      <c r="AA812" s="52"/>
      <c r="AB812" s="79">
        <v>812</v>
      </c>
      <c r="AC8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2" s="85"/>
      <c r="AE812" s="51"/>
      <c r="AF812" s="51"/>
      <c r="AG812" s="51"/>
      <c r="AH812" s="51"/>
      <c r="AI812" s="51"/>
      <c r="AJ812" s="51"/>
      <c r="AK812" s="104" t="s">
        <v>3341</v>
      </c>
      <c r="AL812" s="104" t="s">
        <v>3341</v>
      </c>
      <c r="AM812" s="104" t="s">
        <v>3341</v>
      </c>
      <c r="AN812" s="104" t="s">
        <v>3341</v>
      </c>
      <c r="AO812" s="2"/>
      <c r="AP812" s="3"/>
      <c r="AQ812" s="3"/>
      <c r="AR812" s="3"/>
      <c r="AS812" s="3"/>
    </row>
    <row r="813" spans="1:45" ht="29" customHeight="1" x14ac:dyDescent="0.35">
      <c r="A813" s="14" t="s">
        <v>1886</v>
      </c>
      <c r="C813" s="15" t="s">
        <v>3360</v>
      </c>
      <c r="D813" s="15"/>
      <c r="E813" s="80">
        <v>1.8506333200690284</v>
      </c>
      <c r="F813" s="78"/>
      <c r="G813" s="15"/>
      <c r="H813" s="15"/>
      <c r="I813" s="16"/>
      <c r="J813" s="66"/>
      <c r="K813" s="66"/>
      <c r="L813" s="16"/>
      <c r="M813" s="81"/>
      <c r="N813" s="82">
        <v>3308.011962890625</v>
      </c>
      <c r="O813" s="82">
        <v>3082.63916015625</v>
      </c>
      <c r="P813" s="77"/>
      <c r="Q813" s="83"/>
      <c r="R813" s="83"/>
      <c r="S813" s="51">
        <v>2</v>
      </c>
      <c r="T813" s="84"/>
      <c r="U813" s="84"/>
      <c r="V813" s="52">
        <v>4173.3119649999999</v>
      </c>
      <c r="W813" s="52">
        <v>1.13E-4</v>
      </c>
      <c r="X813" s="52">
        <v>0</v>
      </c>
      <c r="Y813" s="52">
        <v>0.82686899999999997</v>
      </c>
      <c r="Z813" s="52">
        <v>0</v>
      </c>
      <c r="AA813" s="52"/>
      <c r="AB813" s="79">
        <v>813</v>
      </c>
      <c r="AC8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3" s="85"/>
      <c r="AE813" s="51"/>
      <c r="AF813" s="51"/>
      <c r="AG813" s="51"/>
      <c r="AH813" s="51"/>
      <c r="AI813" s="51"/>
      <c r="AJ813" s="51"/>
      <c r="AK813" s="51"/>
      <c r="AL813" s="51"/>
      <c r="AM813" s="51"/>
      <c r="AN813" s="51"/>
      <c r="AO813" s="2"/>
      <c r="AP813" s="3"/>
      <c r="AQ813" s="3"/>
      <c r="AR813" s="3"/>
      <c r="AS813" s="3"/>
    </row>
    <row r="814" spans="1:45" ht="29" customHeight="1" x14ac:dyDescent="0.35">
      <c r="A814" s="14" t="s">
        <v>1249</v>
      </c>
      <c r="C814" s="15" t="s">
        <v>3360</v>
      </c>
      <c r="D814" s="15"/>
      <c r="E814" s="80">
        <v>1.8475521297289434</v>
      </c>
      <c r="F814" s="78"/>
      <c r="G814" s="15"/>
      <c r="H814" s="15"/>
      <c r="I814" s="16"/>
      <c r="J814" s="66"/>
      <c r="K814" s="66"/>
      <c r="L814" s="16"/>
      <c r="M814" s="81"/>
      <c r="N814" s="82">
        <v>3957.07666015625</v>
      </c>
      <c r="O814" s="82">
        <v>7343.14892578125</v>
      </c>
      <c r="P814" s="77"/>
      <c r="Q814" s="83"/>
      <c r="R814" s="83"/>
      <c r="S814" s="51">
        <v>2</v>
      </c>
      <c r="T814" s="84"/>
      <c r="U814" s="84"/>
      <c r="V814" s="52">
        <v>4490.5838009999998</v>
      </c>
      <c r="W814" s="52">
        <v>9.0000000000000006E-5</v>
      </c>
      <c r="X814" s="52">
        <v>0</v>
      </c>
      <c r="Y814" s="52">
        <v>0.822052</v>
      </c>
      <c r="Z814" s="52">
        <v>0</v>
      </c>
      <c r="AA814" s="52"/>
      <c r="AB814" s="79">
        <v>814</v>
      </c>
      <c r="AC8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4" s="85"/>
      <c r="AE814" s="51"/>
      <c r="AF814" s="51"/>
      <c r="AG814" s="51"/>
      <c r="AH814" s="51"/>
      <c r="AI814" s="51"/>
      <c r="AJ814" s="51"/>
      <c r="AK814" s="51"/>
      <c r="AL814" s="51"/>
      <c r="AM814" s="51"/>
      <c r="AN814" s="51"/>
      <c r="AO814" s="2"/>
      <c r="AP814" s="3"/>
      <c r="AQ814" s="3"/>
      <c r="AR814" s="3"/>
      <c r="AS814" s="3"/>
    </row>
    <row r="815" spans="1:45" ht="29" customHeight="1" x14ac:dyDescent="0.35">
      <c r="A815" s="14" t="s">
        <v>1457</v>
      </c>
      <c r="C815" s="15" t="s">
        <v>3360</v>
      </c>
      <c r="D815" s="15"/>
      <c r="E815" s="80">
        <v>1.8486606418442366</v>
      </c>
      <c r="F815" s="78"/>
      <c r="G815" s="15"/>
      <c r="H815" s="15"/>
      <c r="I815" s="16"/>
      <c r="J815" s="66"/>
      <c r="K815" s="66"/>
      <c r="L815" s="16"/>
      <c r="M815" s="81"/>
      <c r="N815" s="82">
        <v>9780.8603515625</v>
      </c>
      <c r="O815" s="82">
        <v>9803.580078125</v>
      </c>
      <c r="P815" s="77"/>
      <c r="Q815" s="83"/>
      <c r="R815" s="83"/>
      <c r="S815" s="51">
        <v>2</v>
      </c>
      <c r="T815" s="84"/>
      <c r="U815" s="84"/>
      <c r="V815" s="52">
        <v>4604</v>
      </c>
      <c r="W815" s="52">
        <v>1.15E-4</v>
      </c>
      <c r="X815" s="52">
        <v>0</v>
      </c>
      <c r="Y815" s="52">
        <v>0.82378499999999999</v>
      </c>
      <c r="Z815" s="52">
        <v>0</v>
      </c>
      <c r="AA815" s="52"/>
      <c r="AB815" s="79">
        <v>815</v>
      </c>
      <c r="AC8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5" s="85"/>
      <c r="AE815" s="51"/>
      <c r="AF815" s="51"/>
      <c r="AG815" s="51"/>
      <c r="AH815" s="51"/>
      <c r="AI815" s="51"/>
      <c r="AJ815" s="51"/>
      <c r="AK815" s="51"/>
      <c r="AL815" s="51"/>
      <c r="AM815" s="51"/>
      <c r="AN815" s="51"/>
      <c r="AO815" s="2"/>
      <c r="AP815" s="3"/>
      <c r="AQ815" s="3"/>
      <c r="AR815" s="3"/>
      <c r="AS815" s="3"/>
    </row>
    <row r="816" spans="1:45" ht="29" customHeight="1" x14ac:dyDescent="0.35">
      <c r="A816" s="14" t="s">
        <v>657</v>
      </c>
      <c r="C816" s="15" t="s">
        <v>3360</v>
      </c>
      <c r="D816" s="15"/>
      <c r="E816" s="80">
        <v>1.9760781287768761</v>
      </c>
      <c r="F816" s="78"/>
      <c r="G816" s="15"/>
      <c r="H816" s="15"/>
      <c r="I816" s="16"/>
      <c r="J816" s="66"/>
      <c r="K816" s="66"/>
      <c r="L816" s="16"/>
      <c r="M816" s="81"/>
      <c r="N816" s="82">
        <v>4917.74609375</v>
      </c>
      <c r="O816" s="82">
        <v>4009.231689453125</v>
      </c>
      <c r="P816" s="77"/>
      <c r="Q816" s="83"/>
      <c r="R816" s="83"/>
      <c r="S816" s="51">
        <v>2</v>
      </c>
      <c r="T816" s="84"/>
      <c r="U816" s="84"/>
      <c r="V816" s="52">
        <v>4728</v>
      </c>
      <c r="W816" s="52">
        <v>5.1E-5</v>
      </c>
      <c r="X816" s="52">
        <v>0</v>
      </c>
      <c r="Y816" s="52">
        <v>1.0229839999999999</v>
      </c>
      <c r="Z816" s="52">
        <v>0</v>
      </c>
      <c r="AA816" s="52"/>
      <c r="AB816" s="79">
        <v>816</v>
      </c>
      <c r="AC8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6" s="85"/>
      <c r="AE816" s="51"/>
      <c r="AF816" s="51"/>
      <c r="AG816" s="51"/>
      <c r="AH816" s="51"/>
      <c r="AI816" s="51"/>
      <c r="AJ816" s="51"/>
      <c r="AK816" s="51"/>
      <c r="AL816" s="51"/>
      <c r="AM816" s="51"/>
      <c r="AN816" s="51"/>
      <c r="AO816" s="2"/>
      <c r="AP816" s="3"/>
      <c r="AQ816" s="3"/>
      <c r="AR816" s="3"/>
      <c r="AS816" s="3"/>
    </row>
    <row r="817" spans="1:45" ht="29" customHeight="1" x14ac:dyDescent="0.35">
      <c r="A817" s="14" t="s">
        <v>2214</v>
      </c>
      <c r="C817" s="15" t="s">
        <v>3360</v>
      </c>
      <c r="D817" s="15"/>
      <c r="E817" s="80">
        <v>1.9552485912567357</v>
      </c>
      <c r="F817" s="78"/>
      <c r="G817" s="15"/>
      <c r="H817" s="15"/>
      <c r="I817" s="16"/>
      <c r="J817" s="66"/>
      <c r="K817" s="66"/>
      <c r="L817" s="16"/>
      <c r="M817" s="81"/>
      <c r="N817" s="82">
        <v>2852.6123046875</v>
      </c>
      <c r="O817" s="82">
        <v>2313.205810546875</v>
      </c>
      <c r="P817" s="77"/>
      <c r="Q817" s="83"/>
      <c r="R817" s="83"/>
      <c r="S817" s="51">
        <v>2</v>
      </c>
      <c r="T817" s="84"/>
      <c r="U817" s="84"/>
      <c r="V817" s="52">
        <v>4728</v>
      </c>
      <c r="W817" s="52">
        <v>6.9999999999999994E-5</v>
      </c>
      <c r="X817" s="52">
        <v>0</v>
      </c>
      <c r="Y817" s="52">
        <v>0.99041999999999997</v>
      </c>
      <c r="Z817" s="52">
        <v>0</v>
      </c>
      <c r="AA817" s="52"/>
      <c r="AB817" s="79">
        <v>817</v>
      </c>
      <c r="AC8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7" s="85"/>
      <c r="AE817" s="51"/>
      <c r="AF817" s="51"/>
      <c r="AG817" s="51"/>
      <c r="AH817" s="51"/>
      <c r="AI817" s="51"/>
      <c r="AJ817" s="51"/>
      <c r="AK817" s="51"/>
      <c r="AL817" s="51"/>
      <c r="AM817" s="51"/>
      <c r="AN817" s="51"/>
      <c r="AO817" s="2"/>
      <c r="AP817" s="3"/>
      <c r="AQ817" s="3"/>
      <c r="AR817" s="3"/>
      <c r="AS817" s="3"/>
    </row>
    <row r="818" spans="1:45" ht="29" customHeight="1" x14ac:dyDescent="0.35">
      <c r="A818" s="14" t="s">
        <v>1386</v>
      </c>
      <c r="C818" s="15" t="s">
        <v>3360</v>
      </c>
      <c r="D818" s="15"/>
      <c r="E818" s="80">
        <v>1.948651249100283</v>
      </c>
      <c r="F818" s="78"/>
      <c r="G818" s="15"/>
      <c r="H818" s="15"/>
      <c r="I818" s="16"/>
      <c r="J818" s="66"/>
      <c r="K818" s="66"/>
      <c r="L818" s="16"/>
      <c r="M818" s="81"/>
      <c r="N818" s="82">
        <v>3205.43017578125</v>
      </c>
      <c r="O818" s="82">
        <v>4296.6689453125</v>
      </c>
      <c r="P818" s="77"/>
      <c r="Q818" s="83"/>
      <c r="R818" s="83"/>
      <c r="S818" s="51">
        <v>2</v>
      </c>
      <c r="T818" s="84"/>
      <c r="U818" s="84"/>
      <c r="V818" s="52">
        <v>4728</v>
      </c>
      <c r="W818" s="52">
        <v>7.7000000000000001E-5</v>
      </c>
      <c r="X818" s="52">
        <v>0</v>
      </c>
      <c r="Y818" s="52">
        <v>0.98010600000000003</v>
      </c>
      <c r="Z818" s="52">
        <v>0</v>
      </c>
      <c r="AA818" s="52"/>
      <c r="AB818" s="79">
        <v>818</v>
      </c>
      <c r="AC8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8" s="85"/>
      <c r="AE818" s="51"/>
      <c r="AF818" s="51"/>
      <c r="AG818" s="51"/>
      <c r="AH818" s="51"/>
      <c r="AI818" s="51"/>
      <c r="AJ818" s="51"/>
      <c r="AK818" s="51"/>
      <c r="AL818" s="51"/>
      <c r="AM818" s="51"/>
      <c r="AN818" s="51"/>
      <c r="AO818" s="2"/>
      <c r="AP818" s="3"/>
      <c r="AQ818" s="3"/>
      <c r="AR818" s="3"/>
      <c r="AS818" s="3"/>
    </row>
    <row r="819" spans="1:45" ht="29" customHeight="1" x14ac:dyDescent="0.35">
      <c r="A819" s="14" t="s">
        <v>777</v>
      </c>
      <c r="C819" s="15" t="s">
        <v>3360</v>
      </c>
      <c r="D819" s="15"/>
      <c r="E819" s="80">
        <v>1.9433901341849422</v>
      </c>
      <c r="F819" s="78"/>
      <c r="G819" s="15"/>
      <c r="H819" s="15"/>
      <c r="I819" s="16"/>
      <c r="J819" s="66"/>
      <c r="K819" s="66"/>
      <c r="L819" s="16"/>
      <c r="M819" s="81"/>
      <c r="N819" s="82">
        <v>1887.3682861328125</v>
      </c>
      <c r="O819" s="82">
        <v>1507.5836181640625</v>
      </c>
      <c r="P819" s="77"/>
      <c r="Q819" s="83"/>
      <c r="R819" s="83"/>
      <c r="S819" s="51">
        <v>2</v>
      </c>
      <c r="T819" s="84"/>
      <c r="U819" s="84"/>
      <c r="V819" s="52">
        <v>4728</v>
      </c>
      <c r="W819" s="52">
        <v>8.6000000000000003E-5</v>
      </c>
      <c r="X819" s="52">
        <v>0</v>
      </c>
      <c r="Y819" s="52">
        <v>0.97188099999999999</v>
      </c>
      <c r="Z819" s="52">
        <v>0</v>
      </c>
      <c r="AA819" s="52"/>
      <c r="AB819" s="79">
        <v>819</v>
      </c>
      <c r="AC8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19" s="85"/>
      <c r="AE819" s="51"/>
      <c r="AF819" s="51"/>
      <c r="AG819" s="51"/>
      <c r="AH819" s="51"/>
      <c r="AI819" s="51"/>
      <c r="AJ819" s="51"/>
      <c r="AK819" s="51"/>
      <c r="AL819" s="51"/>
      <c r="AM819" s="51"/>
      <c r="AN819" s="51"/>
      <c r="AO819" s="2"/>
      <c r="AP819" s="3"/>
      <c r="AQ819" s="3"/>
      <c r="AR819" s="3"/>
      <c r="AS819" s="3"/>
    </row>
    <row r="820" spans="1:45" ht="29" customHeight="1" x14ac:dyDescent="0.35">
      <c r="A820" s="14" t="s">
        <v>784</v>
      </c>
      <c r="C820" s="15" t="s">
        <v>3360</v>
      </c>
      <c r="D820" s="15"/>
      <c r="E820" s="80">
        <v>1.9355953686702501</v>
      </c>
      <c r="F820" s="78"/>
      <c r="G820" s="15"/>
      <c r="H820" s="15"/>
      <c r="I820" s="16"/>
      <c r="J820" s="66"/>
      <c r="K820" s="66"/>
      <c r="L820" s="16"/>
      <c r="M820" s="81"/>
      <c r="N820" s="82">
        <v>2155.94921875</v>
      </c>
      <c r="O820" s="82">
        <v>639.11138916015625</v>
      </c>
      <c r="P820" s="77"/>
      <c r="Q820" s="83"/>
      <c r="R820" s="83"/>
      <c r="S820" s="51">
        <v>2</v>
      </c>
      <c r="T820" s="84"/>
      <c r="U820" s="84"/>
      <c r="V820" s="52">
        <v>4728</v>
      </c>
      <c r="W820" s="52">
        <v>8.7000000000000001E-5</v>
      </c>
      <c r="X820" s="52">
        <v>0</v>
      </c>
      <c r="Y820" s="52">
        <v>0.95969499999999996</v>
      </c>
      <c r="Z820" s="52">
        <v>0</v>
      </c>
      <c r="AA820" s="52"/>
      <c r="AB820" s="79">
        <v>820</v>
      </c>
      <c r="AC8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0" s="85"/>
      <c r="AE820" s="51"/>
      <c r="AF820" s="51"/>
      <c r="AG820" s="51"/>
      <c r="AH820" s="51"/>
      <c r="AI820" s="51"/>
      <c r="AJ820" s="51"/>
      <c r="AK820" s="51"/>
      <c r="AL820" s="51"/>
      <c r="AM820" s="51"/>
      <c r="AN820" s="51"/>
      <c r="AO820" s="2"/>
      <c r="AP820" s="3"/>
      <c r="AQ820" s="3"/>
      <c r="AR820" s="3"/>
      <c r="AS820" s="3"/>
    </row>
    <row r="821" spans="1:45" ht="29" customHeight="1" x14ac:dyDescent="0.35">
      <c r="A821" s="14" t="s">
        <v>419</v>
      </c>
      <c r="C821" s="15" t="s">
        <v>3360</v>
      </c>
      <c r="D821" s="15"/>
      <c r="E821" s="80">
        <v>1.8953991714185872</v>
      </c>
      <c r="F821" s="78"/>
      <c r="G821" s="15"/>
      <c r="H821" s="15"/>
      <c r="I821" s="16"/>
      <c r="J821" s="66"/>
      <c r="K821" s="66"/>
      <c r="L821" s="16"/>
      <c r="M821" s="81"/>
      <c r="N821" s="82">
        <v>4160.81884765625</v>
      </c>
      <c r="O821" s="82">
        <v>9551.02734375</v>
      </c>
      <c r="P821" s="77"/>
      <c r="Q821" s="83"/>
      <c r="R821" s="83"/>
      <c r="S821" s="51">
        <v>2</v>
      </c>
      <c r="T821" s="84"/>
      <c r="U821" s="84"/>
      <c r="V821" s="52">
        <v>4728</v>
      </c>
      <c r="W821" s="52">
        <v>8.7999999999999998E-5</v>
      </c>
      <c r="X821" s="52">
        <v>0</v>
      </c>
      <c r="Y821" s="52">
        <v>0.89685400000000004</v>
      </c>
      <c r="Z821" s="52">
        <v>0</v>
      </c>
      <c r="AA821" s="52"/>
      <c r="AB821" s="79">
        <v>821</v>
      </c>
      <c r="AC8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1" s="85"/>
      <c r="AE821" s="51"/>
      <c r="AF821" s="51"/>
      <c r="AG821" s="51"/>
      <c r="AH821" s="51"/>
      <c r="AI821" s="51"/>
      <c r="AJ821" s="51"/>
      <c r="AK821" s="51"/>
      <c r="AL821" s="51"/>
      <c r="AM821" s="51"/>
      <c r="AN821" s="51"/>
      <c r="AO821" s="2"/>
      <c r="AP821" s="3"/>
      <c r="AQ821" s="3"/>
      <c r="AR821" s="3"/>
      <c r="AS821" s="3"/>
    </row>
    <row r="822" spans="1:45" ht="29" customHeight="1" x14ac:dyDescent="0.35">
      <c r="A822" s="14" t="s">
        <v>1332</v>
      </c>
      <c r="C822" s="15" t="s">
        <v>3360</v>
      </c>
      <c r="D822" s="15"/>
      <c r="E822" s="80">
        <v>1.8801851144871125</v>
      </c>
      <c r="F822" s="78"/>
      <c r="G822" s="15"/>
      <c r="H822" s="15"/>
      <c r="I822" s="16"/>
      <c r="J822" s="66"/>
      <c r="K822" s="66"/>
      <c r="L822" s="16"/>
      <c r="M822" s="81"/>
      <c r="N822" s="82">
        <v>932.35736083984375</v>
      </c>
      <c r="O822" s="82">
        <v>5781.798828125</v>
      </c>
      <c r="P822" s="77"/>
      <c r="Q822" s="83"/>
      <c r="R822" s="83"/>
      <c r="S822" s="51">
        <v>2</v>
      </c>
      <c r="T822" s="84"/>
      <c r="U822" s="84"/>
      <c r="V822" s="52">
        <v>4728</v>
      </c>
      <c r="W822" s="52">
        <v>1.26E-4</v>
      </c>
      <c r="X822" s="52">
        <v>0</v>
      </c>
      <c r="Y822" s="52">
        <v>0.87306899999999998</v>
      </c>
      <c r="Z822" s="52">
        <v>0</v>
      </c>
      <c r="AA822" s="52"/>
      <c r="AB822" s="79">
        <v>822</v>
      </c>
      <c r="AC8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2" s="85"/>
      <c r="AE822" s="51"/>
      <c r="AF822" s="51"/>
      <c r="AG822" s="51"/>
      <c r="AH822" s="51"/>
      <c r="AI822" s="51"/>
      <c r="AJ822" s="51"/>
      <c r="AK822" s="104" t="s">
        <v>3341</v>
      </c>
      <c r="AL822" s="104" t="s">
        <v>3341</v>
      </c>
      <c r="AM822" s="104" t="s">
        <v>3341</v>
      </c>
      <c r="AN822" s="104" t="s">
        <v>3341</v>
      </c>
      <c r="AO822" s="2"/>
      <c r="AP822" s="3"/>
      <c r="AQ822" s="3"/>
      <c r="AR822" s="3"/>
      <c r="AS822" s="3"/>
    </row>
    <row r="823" spans="1:45" ht="29" customHeight="1" x14ac:dyDescent="0.35">
      <c r="A823" s="14" t="s">
        <v>1451</v>
      </c>
      <c r="C823" s="15" t="s">
        <v>3360</v>
      </c>
      <c r="D823" s="15"/>
      <c r="E823" s="80">
        <v>1.8676844495885709</v>
      </c>
      <c r="F823" s="78"/>
      <c r="G823" s="15"/>
      <c r="H823" s="15"/>
      <c r="I823" s="16"/>
      <c r="J823" s="66"/>
      <c r="K823" s="66"/>
      <c r="L823" s="16"/>
      <c r="M823" s="81"/>
      <c r="N823" s="82">
        <v>614.39447021484375</v>
      </c>
      <c r="O823" s="82">
        <v>3398.57373046875</v>
      </c>
      <c r="P823" s="77"/>
      <c r="Q823" s="83"/>
      <c r="R823" s="83"/>
      <c r="S823" s="51">
        <v>2</v>
      </c>
      <c r="T823" s="84"/>
      <c r="U823" s="84"/>
      <c r="V823" s="52">
        <v>4728</v>
      </c>
      <c r="W823" s="52">
        <v>1.1400000000000001E-4</v>
      </c>
      <c r="X823" s="52">
        <v>0</v>
      </c>
      <c r="Y823" s="52">
        <v>0.85352600000000001</v>
      </c>
      <c r="Z823" s="52">
        <v>0</v>
      </c>
      <c r="AA823" s="52"/>
      <c r="AB823" s="79">
        <v>823</v>
      </c>
      <c r="AC8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3" s="85"/>
      <c r="AE823" s="51"/>
      <c r="AF823" s="51"/>
      <c r="AG823" s="51"/>
      <c r="AH823" s="51"/>
      <c r="AI823" s="51"/>
      <c r="AJ823" s="51"/>
      <c r="AK823" s="51"/>
      <c r="AL823" s="51"/>
      <c r="AM823" s="51"/>
      <c r="AN823" s="51"/>
      <c r="AO823" s="2"/>
      <c r="AP823" s="3"/>
      <c r="AQ823" s="3"/>
      <c r="AR823" s="3"/>
      <c r="AS823" s="3"/>
    </row>
    <row r="824" spans="1:45" ht="29" customHeight="1" x14ac:dyDescent="0.35">
      <c r="A824" s="14" t="s">
        <v>828</v>
      </c>
      <c r="C824" s="15" t="s">
        <v>3360</v>
      </c>
      <c r="D824" s="15"/>
      <c r="E824" s="80">
        <v>1.9475017994342807</v>
      </c>
      <c r="F824" s="78"/>
      <c r="G824" s="15"/>
      <c r="H824" s="15"/>
      <c r="I824" s="16"/>
      <c r="J824" s="66"/>
      <c r="K824" s="66"/>
      <c r="L824" s="16"/>
      <c r="M824" s="81"/>
      <c r="N824" s="82">
        <v>1320.1376953125</v>
      </c>
      <c r="O824" s="82">
        <v>6032.5078125</v>
      </c>
      <c r="P824" s="77"/>
      <c r="Q824" s="83"/>
      <c r="R824" s="83"/>
      <c r="S824" s="51">
        <v>2</v>
      </c>
      <c r="T824" s="84"/>
      <c r="U824" s="84"/>
      <c r="V824" s="52">
        <v>6300</v>
      </c>
      <c r="W824" s="52">
        <v>9.1000000000000003E-5</v>
      </c>
      <c r="X824" s="52">
        <v>0</v>
      </c>
      <c r="Y824" s="52">
        <v>0.97830899999999998</v>
      </c>
      <c r="Z824" s="52">
        <v>0</v>
      </c>
      <c r="AA824" s="52"/>
      <c r="AB824" s="79">
        <v>824</v>
      </c>
      <c r="AC8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4" s="85"/>
      <c r="AE824" s="51"/>
      <c r="AF824" s="51"/>
      <c r="AG824" s="51"/>
      <c r="AH824" s="51"/>
      <c r="AI824" s="51"/>
      <c r="AJ824" s="51"/>
      <c r="AK824" s="104" t="s">
        <v>3341</v>
      </c>
      <c r="AL824" s="104" t="s">
        <v>3341</v>
      </c>
      <c r="AM824" s="104" t="s">
        <v>3341</v>
      </c>
      <c r="AN824" s="104" t="s">
        <v>3341</v>
      </c>
      <c r="AO824" s="2"/>
      <c r="AP824" s="3"/>
      <c r="AQ824" s="3"/>
      <c r="AR824" s="3"/>
      <c r="AS824" s="3"/>
    </row>
    <row r="825" spans="1:45" ht="29" customHeight="1" x14ac:dyDescent="0.35">
      <c r="A825" s="14" t="s">
        <v>2213</v>
      </c>
      <c r="C825" s="15" t="s">
        <v>3360</v>
      </c>
      <c r="D825" s="15"/>
      <c r="E825" s="80">
        <v>1.9071156263613587</v>
      </c>
      <c r="F825" s="78"/>
      <c r="G825" s="15"/>
      <c r="H825" s="15"/>
      <c r="I825" s="16"/>
      <c r="J825" s="66"/>
      <c r="K825" s="66"/>
      <c r="L825" s="16"/>
      <c r="M825" s="81"/>
      <c r="N825" s="82">
        <v>2890.86767578125</v>
      </c>
      <c r="O825" s="82">
        <v>2472.952880859375</v>
      </c>
      <c r="P825" s="77"/>
      <c r="Q825" s="83"/>
      <c r="R825" s="83"/>
      <c r="S825" s="51">
        <v>2</v>
      </c>
      <c r="T825" s="84"/>
      <c r="U825" s="84"/>
      <c r="V825" s="52">
        <v>6300</v>
      </c>
      <c r="W825" s="52">
        <v>7.8999999999999996E-5</v>
      </c>
      <c r="X825" s="52">
        <v>0</v>
      </c>
      <c r="Y825" s="52">
        <v>0.91517099999999996</v>
      </c>
      <c r="Z825" s="52">
        <v>0</v>
      </c>
      <c r="AA825" s="52"/>
      <c r="AB825" s="79">
        <v>825</v>
      </c>
      <c r="AC8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5" s="85"/>
      <c r="AE825" s="51"/>
      <c r="AF825" s="51"/>
      <c r="AG825" s="51"/>
      <c r="AH825" s="51"/>
      <c r="AI825" s="51"/>
      <c r="AJ825" s="51"/>
      <c r="AK825" s="104" t="s">
        <v>3341</v>
      </c>
      <c r="AL825" s="104" t="s">
        <v>3341</v>
      </c>
      <c r="AM825" s="104" t="s">
        <v>3341</v>
      </c>
      <c r="AN825" s="104" t="s">
        <v>3341</v>
      </c>
      <c r="AO825" s="2"/>
      <c r="AP825" s="3"/>
      <c r="AQ825" s="3"/>
      <c r="AR825" s="3"/>
      <c r="AS825" s="3"/>
    </row>
    <row r="826" spans="1:45" ht="29" customHeight="1" x14ac:dyDescent="0.35">
      <c r="A826" s="14" t="s">
        <v>1246</v>
      </c>
      <c r="C826" s="15" t="s">
        <v>3360</v>
      </c>
      <c r="D826" s="15"/>
      <c r="E826" s="80">
        <v>1.8914985904150918</v>
      </c>
      <c r="F826" s="78"/>
      <c r="G826" s="15"/>
      <c r="H826" s="15"/>
      <c r="I826" s="16"/>
      <c r="J826" s="66"/>
      <c r="K826" s="66"/>
      <c r="L826" s="16"/>
      <c r="M826" s="81"/>
      <c r="N826" s="82">
        <v>3228.667236328125</v>
      </c>
      <c r="O826" s="82">
        <v>8352.1845703125</v>
      </c>
      <c r="P826" s="77"/>
      <c r="Q826" s="83"/>
      <c r="R826" s="83"/>
      <c r="S826" s="51">
        <v>2</v>
      </c>
      <c r="T826" s="84"/>
      <c r="U826" s="84"/>
      <c r="V826" s="52">
        <v>6300</v>
      </c>
      <c r="W826" s="52">
        <v>9.2E-5</v>
      </c>
      <c r="X826" s="52">
        <v>0</v>
      </c>
      <c r="Y826" s="52">
        <v>0.89075599999999999</v>
      </c>
      <c r="Z826" s="52">
        <v>0</v>
      </c>
      <c r="AA826" s="52"/>
      <c r="AB826" s="79">
        <v>826</v>
      </c>
      <c r="AC8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6" s="85"/>
      <c r="AE826" s="51"/>
      <c r="AF826" s="51"/>
      <c r="AG826" s="51"/>
      <c r="AH826" s="51"/>
      <c r="AI826" s="51"/>
      <c r="AJ826" s="51"/>
      <c r="AK826" s="104" t="s">
        <v>3341</v>
      </c>
      <c r="AL826" s="104" t="s">
        <v>3341</v>
      </c>
      <c r="AM826" s="104" t="s">
        <v>3341</v>
      </c>
      <c r="AN826" s="104" t="s">
        <v>3341</v>
      </c>
      <c r="AO826" s="2"/>
      <c r="AP826" s="3"/>
      <c r="AQ826" s="3"/>
      <c r="AR826" s="3"/>
      <c r="AS826" s="3"/>
    </row>
    <row r="827" spans="1:45" ht="29" customHeight="1" x14ac:dyDescent="0.35">
      <c r="A827" s="14" t="s">
        <v>2847</v>
      </c>
      <c r="C827" s="15" t="s">
        <v>3360</v>
      </c>
      <c r="D827" s="15"/>
      <c r="E827" s="80">
        <v>1.8856956926020865</v>
      </c>
      <c r="F827" s="78"/>
      <c r="G827" s="15"/>
      <c r="H827" s="15"/>
      <c r="I827" s="16"/>
      <c r="J827" s="66"/>
      <c r="K827" s="66"/>
      <c r="L827" s="16"/>
      <c r="M827" s="81"/>
      <c r="N827" s="82">
        <v>2004.35400390625</v>
      </c>
      <c r="O827" s="82">
        <v>1405.228759765625</v>
      </c>
      <c r="P827" s="77"/>
      <c r="Q827" s="83"/>
      <c r="R827" s="83"/>
      <c r="S827" s="51">
        <v>2</v>
      </c>
      <c r="T827" s="84"/>
      <c r="U827" s="84"/>
      <c r="V827" s="52">
        <v>6300</v>
      </c>
      <c r="W827" s="52">
        <v>1E-4</v>
      </c>
      <c r="X827" s="52">
        <v>0</v>
      </c>
      <c r="Y827" s="52">
        <v>0.88168400000000002</v>
      </c>
      <c r="Z827" s="52">
        <v>0</v>
      </c>
      <c r="AA827" s="52"/>
      <c r="AB827" s="79">
        <v>827</v>
      </c>
      <c r="AC8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7" s="85"/>
      <c r="AE827" s="51"/>
      <c r="AF827" s="51"/>
      <c r="AG827" s="51"/>
      <c r="AH827" s="51"/>
      <c r="AI827" s="51"/>
      <c r="AJ827" s="51"/>
      <c r="AK827" s="104" t="s">
        <v>3341</v>
      </c>
      <c r="AL827" s="104" t="s">
        <v>3341</v>
      </c>
      <c r="AM827" s="104" t="s">
        <v>3341</v>
      </c>
      <c r="AN827" s="104" t="s">
        <v>3341</v>
      </c>
      <c r="AO827" s="2"/>
      <c r="AP827" s="3"/>
      <c r="AQ827" s="3"/>
      <c r="AR827" s="3"/>
      <c r="AS827" s="3"/>
    </row>
    <row r="828" spans="1:45" ht="29" customHeight="1" x14ac:dyDescent="0.35">
      <c r="A828" s="14" t="s">
        <v>612</v>
      </c>
      <c r="C828" s="15" t="s">
        <v>3360</v>
      </c>
      <c r="D828" s="15"/>
      <c r="E828" s="80">
        <v>1.8121507431040764</v>
      </c>
      <c r="F828" s="78"/>
      <c r="G828" s="15"/>
      <c r="H828" s="15"/>
      <c r="I828" s="16"/>
      <c r="J828" s="66"/>
      <c r="K828" s="66"/>
      <c r="L828" s="16"/>
      <c r="M828" s="81"/>
      <c r="N828" s="82">
        <v>3207.071044921875</v>
      </c>
      <c r="O828" s="82">
        <v>6934.06103515625</v>
      </c>
      <c r="P828" s="77"/>
      <c r="Q828" s="83"/>
      <c r="R828" s="83"/>
      <c r="S828" s="51">
        <v>2</v>
      </c>
      <c r="T828" s="84"/>
      <c r="U828" s="84"/>
      <c r="V828" s="52">
        <v>6628.795134</v>
      </c>
      <c r="W828" s="52">
        <v>9.8999999999999994E-5</v>
      </c>
      <c r="X828" s="52">
        <v>0</v>
      </c>
      <c r="Y828" s="52">
        <v>0.76670700000000003</v>
      </c>
      <c r="Z828" s="52">
        <v>0</v>
      </c>
      <c r="AA828" s="52"/>
      <c r="AB828" s="79">
        <v>828</v>
      </c>
      <c r="AC8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8" s="85"/>
      <c r="AE828" s="51"/>
      <c r="AF828" s="51"/>
      <c r="AG828" s="51"/>
      <c r="AH828" s="51"/>
      <c r="AI828" s="51"/>
      <c r="AJ828" s="51"/>
      <c r="AK828" s="51"/>
      <c r="AL828" s="51"/>
      <c r="AM828" s="51"/>
      <c r="AN828" s="51"/>
      <c r="AO828" s="2"/>
      <c r="AP828" s="3"/>
      <c r="AQ828" s="3"/>
      <c r="AR828" s="3"/>
      <c r="AS828" s="3"/>
    </row>
    <row r="829" spans="1:45" ht="29" customHeight="1" x14ac:dyDescent="0.35">
      <c r="A829" s="14" t="s">
        <v>2091</v>
      </c>
      <c r="C829" s="15" t="s">
        <v>3360</v>
      </c>
      <c r="D829" s="15"/>
      <c r="E829" s="80">
        <v>1.8962185620819978</v>
      </c>
      <c r="F829" s="78"/>
      <c r="G829" s="15"/>
      <c r="H829" s="15"/>
      <c r="I829" s="16"/>
      <c r="J829" s="66"/>
      <c r="K829" s="66"/>
      <c r="L829" s="16"/>
      <c r="M829" s="81"/>
      <c r="N829" s="82">
        <v>3372.02099609375</v>
      </c>
      <c r="O829" s="82">
        <v>4943.77587890625</v>
      </c>
      <c r="P829" s="77"/>
      <c r="Q829" s="83"/>
      <c r="R829" s="83"/>
      <c r="S829" s="51">
        <v>2</v>
      </c>
      <c r="T829" s="84"/>
      <c r="U829" s="84"/>
      <c r="V829" s="52">
        <v>6648.6562329999997</v>
      </c>
      <c r="W829" s="52">
        <v>8.1000000000000004E-5</v>
      </c>
      <c r="X829" s="52">
        <v>0</v>
      </c>
      <c r="Y829" s="52">
        <v>0.89813500000000002</v>
      </c>
      <c r="Z829" s="52">
        <v>0</v>
      </c>
      <c r="AA829" s="52"/>
      <c r="AB829" s="79">
        <v>829</v>
      </c>
      <c r="AC8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29" s="85"/>
      <c r="AE829" s="51"/>
      <c r="AF829" s="51"/>
      <c r="AG829" s="51"/>
      <c r="AH829" s="51"/>
      <c r="AI829" s="51"/>
      <c r="AJ829" s="51"/>
      <c r="AK829" s="51"/>
      <c r="AL829" s="51"/>
      <c r="AM829" s="51"/>
      <c r="AN829" s="51"/>
      <c r="AO829" s="2"/>
      <c r="AP829" s="3"/>
      <c r="AQ829" s="3"/>
      <c r="AR829" s="3"/>
      <c r="AS829" s="3"/>
    </row>
    <row r="830" spans="1:45" ht="29" customHeight="1" x14ac:dyDescent="0.35">
      <c r="A830" s="14" t="s">
        <v>2411</v>
      </c>
      <c r="C830" s="15" t="s">
        <v>3360</v>
      </c>
      <c r="D830" s="15"/>
      <c r="E830" s="80">
        <v>1.8599421353107248</v>
      </c>
      <c r="F830" s="78"/>
      <c r="G830" s="15"/>
      <c r="H830" s="15"/>
      <c r="I830" s="16"/>
      <c r="J830" s="66"/>
      <c r="K830" s="66"/>
      <c r="L830" s="16"/>
      <c r="M830" s="81"/>
      <c r="N830" s="82">
        <v>2260.7939453125</v>
      </c>
      <c r="O830" s="82">
        <v>9620.0224609375</v>
      </c>
      <c r="P830" s="77"/>
      <c r="Q830" s="83"/>
      <c r="R830" s="83"/>
      <c r="S830" s="51">
        <v>2</v>
      </c>
      <c r="T830" s="84"/>
      <c r="U830" s="84"/>
      <c r="V830" s="52">
        <v>7039.463135</v>
      </c>
      <c r="W830" s="52">
        <v>1.16E-4</v>
      </c>
      <c r="X830" s="52">
        <v>0</v>
      </c>
      <c r="Y830" s="52">
        <v>0.841422</v>
      </c>
      <c r="Z830" s="52">
        <v>0</v>
      </c>
      <c r="AA830" s="52"/>
      <c r="AB830" s="79">
        <v>830</v>
      </c>
      <c r="AC8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0" s="85"/>
      <c r="AE830" s="51"/>
      <c r="AF830" s="51"/>
      <c r="AG830" s="51"/>
      <c r="AH830" s="51"/>
      <c r="AI830" s="51"/>
      <c r="AJ830" s="51"/>
      <c r="AK830" s="51"/>
      <c r="AL830" s="51"/>
      <c r="AM830" s="51"/>
      <c r="AN830" s="51"/>
      <c r="AO830" s="2"/>
      <c r="AP830" s="3"/>
      <c r="AQ830" s="3"/>
      <c r="AR830" s="3"/>
      <c r="AS830" s="3"/>
    </row>
    <row r="831" spans="1:45" ht="29" customHeight="1" x14ac:dyDescent="0.35">
      <c r="A831" s="14" t="s">
        <v>2614</v>
      </c>
      <c r="C831" s="15" t="s">
        <v>3360</v>
      </c>
      <c r="D831" s="15"/>
      <c r="E831" s="80">
        <v>1.8081887557745175</v>
      </c>
      <c r="F831" s="78"/>
      <c r="G831" s="15"/>
      <c r="H831" s="15"/>
      <c r="I831" s="16"/>
      <c r="J831" s="66"/>
      <c r="K831" s="66"/>
      <c r="L831" s="16"/>
      <c r="M831" s="81"/>
      <c r="N831" s="82">
        <v>3183.231689453125</v>
      </c>
      <c r="O831" s="82">
        <v>6744.974609375</v>
      </c>
      <c r="P831" s="77"/>
      <c r="Q831" s="83"/>
      <c r="R831" s="83"/>
      <c r="S831" s="51">
        <v>2</v>
      </c>
      <c r="T831" s="84"/>
      <c r="U831" s="84"/>
      <c r="V831" s="52">
        <v>7810.3258340000002</v>
      </c>
      <c r="W831" s="52">
        <v>9.8999999999999994E-5</v>
      </c>
      <c r="X831" s="52">
        <v>0</v>
      </c>
      <c r="Y831" s="52">
        <v>0.76051299999999999</v>
      </c>
      <c r="Z831" s="52">
        <v>0</v>
      </c>
      <c r="AA831" s="52"/>
      <c r="AB831" s="79">
        <v>831</v>
      </c>
      <c r="AC8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1" s="85"/>
      <c r="AE831" s="51"/>
      <c r="AF831" s="51"/>
      <c r="AG831" s="51"/>
      <c r="AH831" s="51"/>
      <c r="AI831" s="51"/>
      <c r="AJ831" s="51"/>
      <c r="AK831" s="51"/>
      <c r="AL831" s="51"/>
      <c r="AM831" s="51"/>
      <c r="AN831" s="51"/>
      <c r="AO831" s="2"/>
      <c r="AP831" s="3"/>
      <c r="AQ831" s="3"/>
      <c r="AR831" s="3"/>
      <c r="AS831" s="3"/>
    </row>
    <row r="832" spans="1:45" ht="29" customHeight="1" x14ac:dyDescent="0.35">
      <c r="A832" s="14" t="s">
        <v>2585</v>
      </c>
      <c r="C832" s="15" t="s">
        <v>3360</v>
      </c>
      <c r="D832" s="15"/>
      <c r="E832" s="80">
        <v>1.9468807000321171</v>
      </c>
      <c r="F832" s="78"/>
      <c r="G832" s="15"/>
      <c r="H832" s="15"/>
      <c r="I832" s="16"/>
      <c r="J832" s="66"/>
      <c r="K832" s="66"/>
      <c r="L832" s="16"/>
      <c r="M832" s="81"/>
      <c r="N832" s="82">
        <v>2183.053955078125</v>
      </c>
      <c r="O832" s="82">
        <v>8262.59765625</v>
      </c>
      <c r="P832" s="77"/>
      <c r="Q832" s="83"/>
      <c r="R832" s="83"/>
      <c r="S832" s="51">
        <v>2</v>
      </c>
      <c r="T832" s="84"/>
      <c r="U832" s="84"/>
      <c r="V832" s="52">
        <v>7870</v>
      </c>
      <c r="W832" s="52">
        <v>9.5000000000000005E-5</v>
      </c>
      <c r="X832" s="52">
        <v>0</v>
      </c>
      <c r="Y832" s="52">
        <v>0.97733800000000004</v>
      </c>
      <c r="Z832" s="52">
        <v>0</v>
      </c>
      <c r="AA832" s="52"/>
      <c r="AB832" s="79">
        <v>832</v>
      </c>
      <c r="AC8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2" s="85"/>
      <c r="AE832" s="51"/>
      <c r="AF832" s="51"/>
      <c r="AG832" s="51"/>
      <c r="AH832" s="51"/>
      <c r="AI832" s="51"/>
      <c r="AJ832" s="51"/>
      <c r="AK832" s="104" t="s">
        <v>3341</v>
      </c>
      <c r="AL832" s="104" t="s">
        <v>3341</v>
      </c>
      <c r="AM832" s="104" t="s">
        <v>3341</v>
      </c>
      <c r="AN832" s="104" t="s">
        <v>3341</v>
      </c>
      <c r="AO832" s="2"/>
      <c r="AP832" s="3"/>
      <c r="AQ832" s="3"/>
      <c r="AR832" s="3"/>
      <c r="AS832" s="3"/>
    </row>
    <row r="833" spans="1:45" ht="29" customHeight="1" x14ac:dyDescent="0.35">
      <c r="A833" s="14" t="s">
        <v>830</v>
      </c>
      <c r="C833" s="15" t="s">
        <v>3360</v>
      </c>
      <c r="D833" s="15"/>
      <c r="E833" s="80">
        <v>1.9123287675844622</v>
      </c>
      <c r="F833" s="78"/>
      <c r="G833" s="15"/>
      <c r="H833" s="15"/>
      <c r="I833" s="16"/>
      <c r="J833" s="66"/>
      <c r="K833" s="66"/>
      <c r="L833" s="16"/>
      <c r="M833" s="81"/>
      <c r="N833" s="82">
        <v>1150.62109375</v>
      </c>
      <c r="O833" s="82">
        <v>5971.75439453125</v>
      </c>
      <c r="P833" s="77"/>
      <c r="Q833" s="83"/>
      <c r="R833" s="83"/>
      <c r="S833" s="51">
        <v>2</v>
      </c>
      <c r="T833" s="84"/>
      <c r="U833" s="84"/>
      <c r="V833" s="52">
        <v>7870</v>
      </c>
      <c r="W833" s="52">
        <v>1.06E-4</v>
      </c>
      <c r="X833" s="52">
        <v>0</v>
      </c>
      <c r="Y833" s="52">
        <v>0.92332099999999995</v>
      </c>
      <c r="Z833" s="52">
        <v>0</v>
      </c>
      <c r="AA833" s="52"/>
      <c r="AB833" s="79">
        <v>833</v>
      </c>
      <c r="AC8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3" s="85"/>
      <c r="AE833" s="51"/>
      <c r="AF833" s="51"/>
      <c r="AG833" s="51"/>
      <c r="AH833" s="51"/>
      <c r="AI833" s="51"/>
      <c r="AJ833" s="51"/>
      <c r="AK833" s="51"/>
      <c r="AL833" s="51"/>
      <c r="AM833" s="51"/>
      <c r="AN833" s="51"/>
      <c r="AO833" s="2"/>
      <c r="AP833" s="3"/>
      <c r="AQ833" s="3"/>
      <c r="AR833" s="3"/>
      <c r="AS833" s="3"/>
    </row>
    <row r="834" spans="1:45" ht="29" customHeight="1" x14ac:dyDescent="0.35">
      <c r="A834" s="14" t="s">
        <v>585</v>
      </c>
      <c r="C834" s="15" t="s">
        <v>3360</v>
      </c>
      <c r="D834" s="15"/>
      <c r="E834" s="80">
        <v>1.9120716285940711</v>
      </c>
      <c r="F834" s="78"/>
      <c r="G834" s="15"/>
      <c r="H834" s="15"/>
      <c r="I834" s="16"/>
      <c r="J834" s="66"/>
      <c r="K834" s="66"/>
      <c r="L834" s="16"/>
      <c r="M834" s="81"/>
      <c r="N834" s="82">
        <v>4211.193359375</v>
      </c>
      <c r="O834" s="82">
        <v>7803.11328125</v>
      </c>
      <c r="P834" s="77"/>
      <c r="Q834" s="83"/>
      <c r="R834" s="83"/>
      <c r="S834" s="51">
        <v>2</v>
      </c>
      <c r="T834" s="84"/>
      <c r="U834" s="84"/>
      <c r="V834" s="52">
        <v>7870</v>
      </c>
      <c r="W834" s="52">
        <v>7.1000000000000005E-5</v>
      </c>
      <c r="X834" s="52">
        <v>0</v>
      </c>
      <c r="Y834" s="52">
        <v>0.92291900000000004</v>
      </c>
      <c r="Z834" s="52">
        <v>0</v>
      </c>
      <c r="AA834" s="52"/>
      <c r="AB834" s="79">
        <v>834</v>
      </c>
      <c r="AC8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4" s="85"/>
      <c r="AE834" s="51"/>
      <c r="AF834" s="51"/>
      <c r="AG834" s="51"/>
      <c r="AH834" s="51"/>
      <c r="AI834" s="51"/>
      <c r="AJ834" s="51"/>
      <c r="AK834" s="51"/>
      <c r="AL834" s="51"/>
      <c r="AM834" s="51"/>
      <c r="AN834" s="51"/>
      <c r="AO834" s="2"/>
      <c r="AP834" s="3"/>
      <c r="AQ834" s="3"/>
      <c r="AR834" s="3"/>
      <c r="AS834" s="3"/>
    </row>
    <row r="835" spans="1:45" ht="29" customHeight="1" x14ac:dyDescent="0.35">
      <c r="A835" s="14" t="s">
        <v>2814</v>
      </c>
      <c r="C835" s="15" t="s">
        <v>3360</v>
      </c>
      <c r="D835" s="15"/>
      <c r="E835" s="80">
        <v>1.9100970314215902</v>
      </c>
      <c r="F835" s="78"/>
      <c r="G835" s="15"/>
      <c r="H835" s="15"/>
      <c r="I835" s="16"/>
      <c r="J835" s="66"/>
      <c r="K835" s="66"/>
      <c r="L835" s="16"/>
      <c r="M835" s="81"/>
      <c r="N835" s="82">
        <v>3101.502197265625</v>
      </c>
      <c r="O835" s="82">
        <v>5044.58447265625</v>
      </c>
      <c r="P835" s="77"/>
      <c r="Q835" s="83"/>
      <c r="R835" s="83"/>
      <c r="S835" s="51">
        <v>2</v>
      </c>
      <c r="T835" s="84"/>
      <c r="U835" s="84"/>
      <c r="V835" s="52">
        <v>7870</v>
      </c>
      <c r="W835" s="52">
        <v>7.8999999999999996E-5</v>
      </c>
      <c r="X835" s="52">
        <v>0</v>
      </c>
      <c r="Y835" s="52">
        <v>0.91983199999999998</v>
      </c>
      <c r="Z835" s="52">
        <v>0</v>
      </c>
      <c r="AA835" s="52"/>
      <c r="AB835" s="79">
        <v>835</v>
      </c>
      <c r="AC8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5" s="85"/>
      <c r="AE835" s="51"/>
      <c r="AF835" s="51"/>
      <c r="AG835" s="51"/>
      <c r="AH835" s="51"/>
      <c r="AI835" s="51"/>
      <c r="AJ835" s="51"/>
      <c r="AK835" s="104" t="s">
        <v>3341</v>
      </c>
      <c r="AL835" s="104" t="s">
        <v>3341</v>
      </c>
      <c r="AM835" s="104" t="s">
        <v>3341</v>
      </c>
      <c r="AN835" s="104" t="s">
        <v>3341</v>
      </c>
      <c r="AO835" s="2"/>
      <c r="AP835" s="3"/>
      <c r="AQ835" s="3"/>
      <c r="AR835" s="3"/>
      <c r="AS835" s="3"/>
    </row>
    <row r="836" spans="1:45" ht="29" customHeight="1" x14ac:dyDescent="0.35">
      <c r="A836" s="14" t="s">
        <v>1289</v>
      </c>
      <c r="C836" s="15" t="s">
        <v>3360</v>
      </c>
      <c r="D836" s="15"/>
      <c r="E836" s="80">
        <v>1.8779380267427244</v>
      </c>
      <c r="F836" s="78"/>
      <c r="G836" s="15"/>
      <c r="H836" s="15"/>
      <c r="I836" s="16"/>
      <c r="J836" s="66"/>
      <c r="K836" s="66"/>
      <c r="L836" s="16"/>
      <c r="M836" s="81"/>
      <c r="N836" s="82">
        <v>877.775634765625</v>
      </c>
      <c r="O836" s="82">
        <v>9137.828125</v>
      </c>
      <c r="P836" s="77"/>
      <c r="Q836" s="83"/>
      <c r="R836" s="83"/>
      <c r="S836" s="51">
        <v>2</v>
      </c>
      <c r="T836" s="84"/>
      <c r="U836" s="84"/>
      <c r="V836" s="52">
        <v>7870</v>
      </c>
      <c r="W836" s="52">
        <v>9.7999999999999997E-5</v>
      </c>
      <c r="X836" s="52">
        <v>0</v>
      </c>
      <c r="Y836" s="52">
        <v>0.869556</v>
      </c>
      <c r="Z836" s="52">
        <v>0</v>
      </c>
      <c r="AA836" s="52"/>
      <c r="AB836" s="79">
        <v>836</v>
      </c>
      <c r="AC8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6" s="85"/>
      <c r="AE836" s="51"/>
      <c r="AF836" s="51"/>
      <c r="AG836" s="51"/>
      <c r="AH836" s="51"/>
      <c r="AI836" s="51"/>
      <c r="AJ836" s="51"/>
      <c r="AK836" s="51"/>
      <c r="AL836" s="51"/>
      <c r="AM836" s="51"/>
      <c r="AN836" s="51"/>
      <c r="AO836" s="2"/>
      <c r="AP836" s="3"/>
      <c r="AQ836" s="3"/>
      <c r="AR836" s="3"/>
      <c r="AS836" s="3"/>
    </row>
    <row r="837" spans="1:45" ht="29" customHeight="1" x14ac:dyDescent="0.35">
      <c r="A837" s="14" t="s">
        <v>979</v>
      </c>
      <c r="C837" s="15" t="s">
        <v>3360</v>
      </c>
      <c r="D837" s="15"/>
      <c r="E837" s="80">
        <v>1.8456146322117926</v>
      </c>
      <c r="F837" s="78"/>
      <c r="G837" s="15"/>
      <c r="H837" s="15"/>
      <c r="I837" s="16"/>
      <c r="J837" s="66"/>
      <c r="K837" s="66"/>
      <c r="L837" s="16"/>
      <c r="M837" s="81"/>
      <c r="N837" s="82">
        <v>1065.92578125</v>
      </c>
      <c r="O837" s="82">
        <v>7936.94140625</v>
      </c>
      <c r="P837" s="77"/>
      <c r="Q837" s="83"/>
      <c r="R837" s="83"/>
      <c r="S837" s="51">
        <v>2</v>
      </c>
      <c r="T837" s="84"/>
      <c r="U837" s="84"/>
      <c r="V837" s="52">
        <v>7870</v>
      </c>
      <c r="W837" s="52">
        <v>9.6000000000000002E-5</v>
      </c>
      <c r="X837" s="52">
        <v>0</v>
      </c>
      <c r="Y837" s="52">
        <v>0.81902299999999995</v>
      </c>
      <c r="Z837" s="52">
        <v>0</v>
      </c>
      <c r="AA837" s="52"/>
      <c r="AB837" s="79">
        <v>837</v>
      </c>
      <c r="AC8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7" s="85"/>
      <c r="AE837" s="51"/>
      <c r="AF837" s="51"/>
      <c r="AG837" s="51"/>
      <c r="AH837" s="51"/>
      <c r="AI837" s="51"/>
      <c r="AJ837" s="51"/>
      <c r="AK837" s="51"/>
      <c r="AL837" s="51"/>
      <c r="AM837" s="51"/>
      <c r="AN837" s="51"/>
      <c r="AO837" s="2"/>
      <c r="AP837" s="3"/>
      <c r="AQ837" s="3"/>
      <c r="AR837" s="3"/>
      <c r="AS837" s="3"/>
    </row>
    <row r="838" spans="1:45" ht="29" customHeight="1" x14ac:dyDescent="0.35">
      <c r="A838" s="14" t="s">
        <v>226</v>
      </c>
      <c r="C838" s="15" t="s">
        <v>3360</v>
      </c>
      <c r="D838" s="15"/>
      <c r="E838" s="80">
        <v>1.7981309112846917</v>
      </c>
      <c r="F838" s="78"/>
      <c r="G838" s="15"/>
      <c r="H838" s="15"/>
      <c r="I838" s="16"/>
      <c r="J838" s="66"/>
      <c r="K838" s="66"/>
      <c r="L838" s="16"/>
      <c r="M838" s="81"/>
      <c r="N838" s="82">
        <v>8681.4619140625</v>
      </c>
      <c r="O838" s="82">
        <v>9473.3994140625</v>
      </c>
      <c r="P838" s="77"/>
      <c r="Q838" s="83"/>
      <c r="R838" s="83"/>
      <c r="S838" s="51">
        <v>2</v>
      </c>
      <c r="T838" s="84"/>
      <c r="U838" s="84"/>
      <c r="V838" s="52">
        <v>8397.9709800000001</v>
      </c>
      <c r="W838" s="52">
        <v>1.18E-4</v>
      </c>
      <c r="X838" s="52">
        <v>0</v>
      </c>
      <c r="Y838" s="52">
        <v>0.74478900000000003</v>
      </c>
      <c r="Z838" s="52">
        <v>0</v>
      </c>
      <c r="AA838" s="52"/>
      <c r="AB838" s="79">
        <v>838</v>
      </c>
      <c r="AC8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8" s="85"/>
      <c r="AE838" s="51"/>
      <c r="AF838" s="51"/>
      <c r="AG838" s="51"/>
      <c r="AH838" s="51"/>
      <c r="AI838" s="51"/>
      <c r="AJ838" s="51"/>
      <c r="AK838" s="104" t="s">
        <v>3341</v>
      </c>
      <c r="AL838" s="104" t="s">
        <v>3341</v>
      </c>
      <c r="AM838" s="104" t="s">
        <v>3341</v>
      </c>
      <c r="AN838" s="104" t="s">
        <v>3341</v>
      </c>
      <c r="AO838" s="2"/>
      <c r="AP838" s="3"/>
      <c r="AQ838" s="3"/>
      <c r="AR838" s="3"/>
      <c r="AS838" s="3"/>
    </row>
    <row r="839" spans="1:45" ht="29" customHeight="1" x14ac:dyDescent="0.35">
      <c r="A839" s="14" t="s">
        <v>1167</v>
      </c>
      <c r="C839" s="15" t="s">
        <v>3360</v>
      </c>
      <c r="D839" s="15"/>
      <c r="E839" s="80">
        <v>1.7874046333496949</v>
      </c>
      <c r="F839" s="78"/>
      <c r="G839" s="15"/>
      <c r="H839" s="15"/>
      <c r="I839" s="16"/>
      <c r="J839" s="66"/>
      <c r="K839" s="66"/>
      <c r="L839" s="16"/>
      <c r="M839" s="81"/>
      <c r="N839" s="82">
        <v>543.25018310546875</v>
      </c>
      <c r="O839" s="82">
        <v>8181.73876953125</v>
      </c>
      <c r="P839" s="77"/>
      <c r="Q839" s="83"/>
      <c r="R839" s="83"/>
      <c r="S839" s="51">
        <v>2</v>
      </c>
      <c r="T839" s="84"/>
      <c r="U839" s="84"/>
      <c r="V839" s="52">
        <v>8881.1294359999993</v>
      </c>
      <c r="W839" s="52">
        <v>1.21E-4</v>
      </c>
      <c r="X839" s="52">
        <v>0</v>
      </c>
      <c r="Y839" s="52">
        <v>0.72802</v>
      </c>
      <c r="Z839" s="52">
        <v>0</v>
      </c>
      <c r="AA839" s="52"/>
      <c r="AB839" s="79">
        <v>839</v>
      </c>
      <c r="AC8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39" s="85"/>
      <c r="AE839" s="51"/>
      <c r="AF839" s="51"/>
      <c r="AG839" s="51"/>
      <c r="AH839" s="51"/>
      <c r="AI839" s="51"/>
      <c r="AJ839" s="51"/>
      <c r="AK839" s="51"/>
      <c r="AL839" s="51"/>
      <c r="AM839" s="51"/>
      <c r="AN839" s="51"/>
      <c r="AO839" s="2"/>
      <c r="AP839" s="3"/>
      <c r="AQ839" s="3"/>
      <c r="AR839" s="3"/>
      <c r="AS839" s="3"/>
    </row>
    <row r="840" spans="1:45" ht="29" customHeight="1" x14ac:dyDescent="0.35">
      <c r="A840" s="14" t="s">
        <v>2267</v>
      </c>
      <c r="C840" s="15" t="s">
        <v>3360</v>
      </c>
      <c r="D840" s="15"/>
      <c r="E840" s="80">
        <v>1.9271302507626975</v>
      </c>
      <c r="F840" s="78"/>
      <c r="G840" s="15"/>
      <c r="H840" s="15"/>
      <c r="I840" s="16"/>
      <c r="J840" s="66"/>
      <c r="K840" s="66"/>
      <c r="L840" s="16"/>
      <c r="M840" s="81"/>
      <c r="N840" s="82">
        <v>2273.096923828125</v>
      </c>
      <c r="O840" s="82">
        <v>8677.328125</v>
      </c>
      <c r="P840" s="77"/>
      <c r="Q840" s="83"/>
      <c r="R840" s="83"/>
      <c r="S840" s="51">
        <v>2</v>
      </c>
      <c r="T840" s="84"/>
      <c r="U840" s="84"/>
      <c r="V840" s="52">
        <v>9438</v>
      </c>
      <c r="W840" s="52">
        <v>1.12E-4</v>
      </c>
      <c r="X840" s="52">
        <v>0</v>
      </c>
      <c r="Y840" s="52">
        <v>0.946461</v>
      </c>
      <c r="Z840" s="52">
        <v>0</v>
      </c>
      <c r="AA840" s="52"/>
      <c r="AB840" s="79">
        <v>840</v>
      </c>
      <c r="AC8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0" s="85"/>
      <c r="AE840" s="51"/>
      <c r="AF840" s="51"/>
      <c r="AG840" s="51"/>
      <c r="AH840" s="51"/>
      <c r="AI840" s="51"/>
      <c r="AJ840" s="51"/>
      <c r="AK840" s="51"/>
      <c r="AL840" s="51"/>
      <c r="AM840" s="51"/>
      <c r="AN840" s="51"/>
      <c r="AO840" s="2"/>
      <c r="AP840" s="3"/>
      <c r="AQ840" s="3"/>
      <c r="AR840" s="3"/>
      <c r="AS840" s="3"/>
    </row>
    <row r="841" spans="1:45" ht="29" customHeight="1" x14ac:dyDescent="0.35">
      <c r="A841" s="14" t="s">
        <v>2212</v>
      </c>
      <c r="C841" s="15" t="s">
        <v>3360</v>
      </c>
      <c r="D841" s="15"/>
      <c r="E841" s="80">
        <v>1.9190316518638368</v>
      </c>
      <c r="F841" s="78"/>
      <c r="G841" s="15"/>
      <c r="H841" s="15"/>
      <c r="I841" s="16"/>
      <c r="J841" s="66"/>
      <c r="K841" s="66"/>
      <c r="L841" s="16"/>
      <c r="M841" s="81"/>
      <c r="N841" s="82">
        <v>5023.40869140625</v>
      </c>
      <c r="O841" s="82">
        <v>4332.84912109375</v>
      </c>
      <c r="P841" s="77"/>
      <c r="Q841" s="83"/>
      <c r="R841" s="83"/>
      <c r="S841" s="51">
        <v>2</v>
      </c>
      <c r="T841" s="84"/>
      <c r="U841" s="84"/>
      <c r="V841" s="52">
        <v>9438</v>
      </c>
      <c r="W841" s="52">
        <v>6.0999999999999999E-5</v>
      </c>
      <c r="X841" s="52">
        <v>0</v>
      </c>
      <c r="Y841" s="52">
        <v>0.93379999999999996</v>
      </c>
      <c r="Z841" s="52">
        <v>0</v>
      </c>
      <c r="AA841" s="52"/>
      <c r="AB841" s="79">
        <v>841</v>
      </c>
      <c r="AC8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1" s="85"/>
      <c r="AE841" s="51"/>
      <c r="AF841" s="51"/>
      <c r="AG841" s="51"/>
      <c r="AH841" s="51"/>
      <c r="AI841" s="51"/>
      <c r="AJ841" s="51"/>
      <c r="AK841" s="104" t="s">
        <v>3341</v>
      </c>
      <c r="AL841" s="104" t="s">
        <v>3341</v>
      </c>
      <c r="AM841" s="104" t="s">
        <v>3341</v>
      </c>
      <c r="AN841" s="104" t="s">
        <v>3341</v>
      </c>
      <c r="AO841" s="2"/>
      <c r="AP841" s="3"/>
      <c r="AQ841" s="3"/>
      <c r="AR841" s="3"/>
      <c r="AS841" s="3"/>
    </row>
    <row r="842" spans="1:45" ht="29" customHeight="1" x14ac:dyDescent="0.35">
      <c r="A842" s="14" t="s">
        <v>662</v>
      </c>
      <c r="C842" s="15" t="s">
        <v>3360</v>
      </c>
      <c r="D842" s="15"/>
      <c r="E842" s="80">
        <v>1.9148202013346449</v>
      </c>
      <c r="F842" s="78"/>
      <c r="G842" s="15"/>
      <c r="H842" s="15"/>
      <c r="I842" s="16"/>
      <c r="J842" s="66"/>
      <c r="K842" s="66"/>
      <c r="L842" s="16"/>
      <c r="M842" s="81"/>
      <c r="N842" s="82">
        <v>1859.7420654296875</v>
      </c>
      <c r="O842" s="82">
        <v>5775.2119140625</v>
      </c>
      <c r="P842" s="77"/>
      <c r="Q842" s="83"/>
      <c r="R842" s="83"/>
      <c r="S842" s="51">
        <v>2</v>
      </c>
      <c r="T842" s="84"/>
      <c r="U842" s="84"/>
      <c r="V842" s="52">
        <v>9438</v>
      </c>
      <c r="W842" s="52">
        <v>8.6000000000000003E-5</v>
      </c>
      <c r="X842" s="52">
        <v>0</v>
      </c>
      <c r="Y842" s="52">
        <v>0.92721600000000004</v>
      </c>
      <c r="Z842" s="52">
        <v>0</v>
      </c>
      <c r="AA842" s="52"/>
      <c r="AB842" s="79">
        <v>842</v>
      </c>
      <c r="AC8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2" s="85"/>
      <c r="AE842" s="51"/>
      <c r="AF842" s="51"/>
      <c r="AG842" s="51"/>
      <c r="AH842" s="51"/>
      <c r="AI842" s="51"/>
      <c r="AJ842" s="51"/>
      <c r="AK842" s="51"/>
      <c r="AL842" s="51"/>
      <c r="AM842" s="51"/>
      <c r="AN842" s="51"/>
      <c r="AO842" s="2"/>
      <c r="AP842" s="3"/>
      <c r="AQ842" s="3"/>
      <c r="AR842" s="3"/>
      <c r="AS842" s="3"/>
    </row>
    <row r="843" spans="1:45" ht="29" customHeight="1" x14ac:dyDescent="0.35">
      <c r="A843" s="14" t="s">
        <v>2586</v>
      </c>
      <c r="C843" s="15" t="s">
        <v>3360</v>
      </c>
      <c r="D843" s="15"/>
      <c r="E843" s="80">
        <v>1.8598455482770206</v>
      </c>
      <c r="F843" s="78"/>
      <c r="G843" s="15"/>
      <c r="H843" s="15"/>
      <c r="I843" s="16"/>
      <c r="J843" s="66"/>
      <c r="K843" s="66"/>
      <c r="L843" s="16"/>
      <c r="M843" s="81"/>
      <c r="N843" s="82">
        <v>981.3936767578125</v>
      </c>
      <c r="O843" s="82">
        <v>6007.16357421875</v>
      </c>
      <c r="P843" s="77"/>
      <c r="Q843" s="83"/>
      <c r="R843" s="83"/>
      <c r="S843" s="51">
        <v>2</v>
      </c>
      <c r="T843" s="84"/>
      <c r="U843" s="84"/>
      <c r="V843" s="52">
        <v>9438</v>
      </c>
      <c r="W843" s="52">
        <v>1.27E-4</v>
      </c>
      <c r="X843" s="52">
        <v>0</v>
      </c>
      <c r="Y843" s="52">
        <v>0.84127099999999999</v>
      </c>
      <c r="Z843" s="52">
        <v>0</v>
      </c>
      <c r="AA843" s="52"/>
      <c r="AB843" s="79">
        <v>843</v>
      </c>
      <c r="AC8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3" s="85"/>
      <c r="AE843" s="51"/>
      <c r="AF843" s="51"/>
      <c r="AG843" s="51"/>
      <c r="AH843" s="51"/>
      <c r="AI843" s="51"/>
      <c r="AJ843" s="51"/>
      <c r="AK843" s="104" t="s">
        <v>3341</v>
      </c>
      <c r="AL843" s="104" t="s">
        <v>3341</v>
      </c>
      <c r="AM843" s="104" t="s">
        <v>3341</v>
      </c>
      <c r="AN843" s="104" t="s">
        <v>3341</v>
      </c>
      <c r="AO843" s="2"/>
      <c r="AP843" s="3"/>
      <c r="AQ843" s="3"/>
      <c r="AR843" s="3"/>
      <c r="AS843" s="3"/>
    </row>
    <row r="844" spans="1:45" ht="29" customHeight="1" x14ac:dyDescent="0.35">
      <c r="A844" s="14" t="s">
        <v>1328</v>
      </c>
      <c r="C844" s="15" t="s">
        <v>3360</v>
      </c>
      <c r="D844" s="15"/>
      <c r="E844" s="80">
        <v>1.9457830619537311</v>
      </c>
      <c r="F844" s="78"/>
      <c r="G844" s="15"/>
      <c r="H844" s="15"/>
      <c r="I844" s="16"/>
      <c r="J844" s="66"/>
      <c r="K844" s="66"/>
      <c r="L844" s="16"/>
      <c r="M844" s="81"/>
      <c r="N844" s="82">
        <v>9414.9951171875</v>
      </c>
      <c r="O844" s="82">
        <v>8715.02734375</v>
      </c>
      <c r="P844" s="77"/>
      <c r="Q844" s="83"/>
      <c r="R844" s="83"/>
      <c r="S844" s="51">
        <v>2</v>
      </c>
      <c r="T844" s="84"/>
      <c r="U844" s="84"/>
      <c r="V844" s="52">
        <v>11004</v>
      </c>
      <c r="W844" s="52">
        <v>6.3E-5</v>
      </c>
      <c r="X844" s="52">
        <v>0</v>
      </c>
      <c r="Y844" s="52">
        <v>0.97562199999999999</v>
      </c>
      <c r="Z844" s="52">
        <v>0</v>
      </c>
      <c r="AA844" s="52"/>
      <c r="AB844" s="79">
        <v>844</v>
      </c>
      <c r="AC8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4" s="85"/>
      <c r="AE844" s="51"/>
      <c r="AF844" s="51"/>
      <c r="AG844" s="51"/>
      <c r="AH844" s="51"/>
      <c r="AI844" s="51"/>
      <c r="AJ844" s="51"/>
      <c r="AK844" s="51"/>
      <c r="AL844" s="51"/>
      <c r="AM844" s="51"/>
      <c r="AN844" s="51"/>
      <c r="AO844" s="2"/>
      <c r="AP844" s="3"/>
      <c r="AQ844" s="3"/>
      <c r="AR844" s="3"/>
      <c r="AS844" s="3"/>
    </row>
    <row r="845" spans="1:45" ht="29" customHeight="1" x14ac:dyDescent="0.35">
      <c r="A845" s="14" t="s">
        <v>302</v>
      </c>
      <c r="C845" s="15" t="s">
        <v>3360</v>
      </c>
      <c r="D845" s="15"/>
      <c r="E845" s="80">
        <v>1.8262582068679474</v>
      </c>
      <c r="F845" s="78"/>
      <c r="G845" s="15"/>
      <c r="H845" s="15"/>
      <c r="I845" s="16"/>
      <c r="J845" s="66"/>
      <c r="K845" s="66"/>
      <c r="L845" s="16"/>
      <c r="M845" s="81"/>
      <c r="N845" s="82">
        <v>8712.8916015625</v>
      </c>
      <c r="O845" s="82">
        <v>9363.626953125</v>
      </c>
      <c r="P845" s="77"/>
      <c r="Q845" s="83"/>
      <c r="R845" s="83"/>
      <c r="S845" s="51">
        <v>2</v>
      </c>
      <c r="T845" s="84"/>
      <c r="U845" s="84"/>
      <c r="V845" s="52">
        <v>12144.397255</v>
      </c>
      <c r="W845" s="52">
        <v>1.34E-4</v>
      </c>
      <c r="X845" s="52">
        <v>0</v>
      </c>
      <c r="Y845" s="52">
        <v>0.78876199999999996</v>
      </c>
      <c r="Z845" s="52">
        <v>0</v>
      </c>
      <c r="AA845" s="52"/>
      <c r="AB845" s="79">
        <v>845</v>
      </c>
      <c r="AC8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5" s="85"/>
      <c r="AE845" s="51"/>
      <c r="AF845" s="51"/>
      <c r="AG845" s="51"/>
      <c r="AH845" s="51"/>
      <c r="AI845" s="51"/>
      <c r="AJ845" s="51"/>
      <c r="AK845" s="104" t="s">
        <v>3341</v>
      </c>
      <c r="AL845" s="104" t="s">
        <v>3341</v>
      </c>
      <c r="AM845" s="104" t="s">
        <v>3341</v>
      </c>
      <c r="AN845" s="104" t="s">
        <v>3341</v>
      </c>
      <c r="AO845" s="2"/>
      <c r="AP845" s="3"/>
      <c r="AQ845" s="3"/>
      <c r="AR845" s="3"/>
      <c r="AS845" s="3"/>
    </row>
    <row r="846" spans="1:45" ht="29" customHeight="1" x14ac:dyDescent="0.35">
      <c r="A846" s="14" t="s">
        <v>1327</v>
      </c>
      <c r="C846" s="15" t="s">
        <v>3360</v>
      </c>
      <c r="D846" s="15"/>
      <c r="E846" s="80">
        <v>1.9260601176011942</v>
      </c>
      <c r="F846" s="78"/>
      <c r="G846" s="15"/>
      <c r="H846" s="15"/>
      <c r="I846" s="16"/>
      <c r="J846" s="66"/>
      <c r="K846" s="66"/>
      <c r="L846" s="16"/>
      <c r="M846" s="81"/>
      <c r="N846" s="82">
        <v>9501.8212890625</v>
      </c>
      <c r="O846" s="82">
        <v>8822.7431640625</v>
      </c>
      <c r="P846" s="77"/>
      <c r="Q846" s="83"/>
      <c r="R846" s="83"/>
      <c r="S846" s="51">
        <v>2</v>
      </c>
      <c r="T846" s="84"/>
      <c r="U846" s="84"/>
      <c r="V846" s="52">
        <v>12568</v>
      </c>
      <c r="W846" s="52">
        <v>6.9999999999999994E-5</v>
      </c>
      <c r="X846" s="52">
        <v>0</v>
      </c>
      <c r="Y846" s="52">
        <v>0.94478799999999996</v>
      </c>
      <c r="Z846" s="52">
        <v>0</v>
      </c>
      <c r="AA846" s="52"/>
      <c r="AB846" s="79">
        <v>846</v>
      </c>
      <c r="AC8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6" s="85"/>
      <c r="AE846" s="51"/>
      <c r="AF846" s="51"/>
      <c r="AG846" s="51"/>
      <c r="AH846" s="51"/>
      <c r="AI846" s="51"/>
      <c r="AJ846" s="51"/>
      <c r="AK846" s="104" t="s">
        <v>3341</v>
      </c>
      <c r="AL846" s="104" t="s">
        <v>3341</v>
      </c>
      <c r="AM846" s="104" t="s">
        <v>3341</v>
      </c>
      <c r="AN846" s="104" t="s">
        <v>3341</v>
      </c>
      <c r="AO846" s="2"/>
      <c r="AP846" s="3"/>
      <c r="AQ846" s="3"/>
      <c r="AR846" s="3"/>
      <c r="AS846" s="3"/>
    </row>
    <row r="847" spans="1:45" ht="29" customHeight="1" x14ac:dyDescent="0.35">
      <c r="A847" s="14" t="s">
        <v>1686</v>
      </c>
      <c r="C847" s="15" t="s">
        <v>3360</v>
      </c>
      <c r="D847" s="15"/>
      <c r="E847" s="80">
        <v>1.8501842863096885</v>
      </c>
      <c r="F847" s="78"/>
      <c r="G847" s="15"/>
      <c r="H847" s="15"/>
      <c r="I847" s="16"/>
      <c r="J847" s="66"/>
      <c r="K847" s="66"/>
      <c r="L847" s="16"/>
      <c r="M847" s="81"/>
      <c r="N847" s="82">
        <v>2160.711669921875</v>
      </c>
      <c r="O847" s="82">
        <v>3325.19921875</v>
      </c>
      <c r="P847" s="77"/>
      <c r="Q847" s="83"/>
      <c r="R847" s="83"/>
      <c r="S847" s="51">
        <v>2</v>
      </c>
      <c r="T847" s="84"/>
      <c r="U847" s="84"/>
      <c r="V847" s="52">
        <v>14556.610043999999</v>
      </c>
      <c r="W847" s="52">
        <v>1.0900000000000001E-4</v>
      </c>
      <c r="X847" s="52">
        <v>0</v>
      </c>
      <c r="Y847" s="52">
        <v>0.82616699999999998</v>
      </c>
      <c r="Z847" s="52">
        <v>0</v>
      </c>
      <c r="AA847" s="52"/>
      <c r="AB847" s="79">
        <v>847</v>
      </c>
      <c r="AC8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7" s="85"/>
      <c r="AE847" s="51"/>
      <c r="AF847" s="51"/>
      <c r="AG847" s="51"/>
      <c r="AH847" s="51"/>
      <c r="AI847" s="51"/>
      <c r="AJ847" s="51"/>
      <c r="AK847" s="51"/>
      <c r="AL847" s="51"/>
      <c r="AM847" s="51"/>
      <c r="AN847" s="51"/>
      <c r="AO847" s="2"/>
      <c r="AP847" s="3"/>
      <c r="AQ847" s="3"/>
      <c r="AR847" s="3"/>
      <c r="AS847" s="3"/>
    </row>
    <row r="848" spans="1:45" ht="29" customHeight="1" x14ac:dyDescent="0.35">
      <c r="A848" s="14" t="s">
        <v>1549</v>
      </c>
      <c r="C848" s="15" t="s">
        <v>3360</v>
      </c>
      <c r="D848" s="15"/>
      <c r="E848" s="80">
        <v>1.8359207481337392</v>
      </c>
      <c r="F848" s="78"/>
      <c r="G848" s="15"/>
      <c r="H848" s="15"/>
      <c r="I848" s="16"/>
      <c r="J848" s="66"/>
      <c r="K848" s="66"/>
      <c r="L848" s="16"/>
      <c r="M848" s="81"/>
      <c r="N848" s="82">
        <v>8652.4111328125</v>
      </c>
      <c r="O848" s="82">
        <v>9249.30859375</v>
      </c>
      <c r="P848" s="77"/>
      <c r="Q848" s="83"/>
      <c r="R848" s="83"/>
      <c r="S848" s="51">
        <v>2</v>
      </c>
      <c r="T848" s="84"/>
      <c r="U848" s="84"/>
      <c r="V848" s="52">
        <v>15269.823699</v>
      </c>
      <c r="W848" s="52">
        <v>1.1400000000000001E-4</v>
      </c>
      <c r="X848" s="52">
        <v>0</v>
      </c>
      <c r="Y848" s="52">
        <v>0.80386800000000003</v>
      </c>
      <c r="Z848" s="52">
        <v>0</v>
      </c>
      <c r="AA848" s="52"/>
      <c r="AB848" s="79">
        <v>848</v>
      </c>
      <c r="AC8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8" s="85"/>
      <c r="AE848" s="51"/>
      <c r="AF848" s="51"/>
      <c r="AG848" s="51"/>
      <c r="AH848" s="51"/>
      <c r="AI848" s="51"/>
      <c r="AJ848" s="51"/>
      <c r="AK848" s="104" t="s">
        <v>3341</v>
      </c>
      <c r="AL848" s="104" t="s">
        <v>3341</v>
      </c>
      <c r="AM848" s="104" t="s">
        <v>3341</v>
      </c>
      <c r="AN848" s="104" t="s">
        <v>3341</v>
      </c>
      <c r="AO848" s="2"/>
      <c r="AP848" s="3"/>
      <c r="AQ848" s="3"/>
      <c r="AR848" s="3"/>
      <c r="AS848" s="3"/>
    </row>
    <row r="849" spans="1:45" ht="29" customHeight="1" x14ac:dyDescent="0.35">
      <c r="A849" s="14" t="s">
        <v>2638</v>
      </c>
      <c r="C849" s="15" t="s">
        <v>3360</v>
      </c>
      <c r="D849" s="15"/>
      <c r="E849" s="80">
        <v>1.8343075527761115</v>
      </c>
      <c r="F849" s="78"/>
      <c r="G849" s="15"/>
      <c r="H849" s="15"/>
      <c r="I849" s="16"/>
      <c r="J849" s="66"/>
      <c r="K849" s="66"/>
      <c r="L849" s="16"/>
      <c r="M849" s="81"/>
      <c r="N849" s="82">
        <v>594.1114501953125</v>
      </c>
      <c r="O849" s="82">
        <v>915.3314208984375</v>
      </c>
      <c r="P849" s="77"/>
      <c r="Q849" s="83"/>
      <c r="R849" s="83"/>
      <c r="S849" s="51">
        <v>2</v>
      </c>
      <c r="T849" s="84"/>
      <c r="U849" s="84"/>
      <c r="V849" s="52">
        <v>17549.845290000001</v>
      </c>
      <c r="W849" s="52">
        <v>1.05E-4</v>
      </c>
      <c r="X849" s="52">
        <v>0</v>
      </c>
      <c r="Y849" s="52">
        <v>0.801346</v>
      </c>
      <c r="Z849" s="52">
        <v>0</v>
      </c>
      <c r="AA849" s="52"/>
      <c r="AB849" s="79">
        <v>849</v>
      </c>
      <c r="AC8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49" s="85"/>
      <c r="AE849" s="51"/>
      <c r="AF849" s="51"/>
      <c r="AG849" s="51"/>
      <c r="AH849" s="51"/>
      <c r="AI849" s="51"/>
      <c r="AJ849" s="51"/>
      <c r="AK849" s="104" t="s">
        <v>3341</v>
      </c>
      <c r="AL849" s="104" t="s">
        <v>3341</v>
      </c>
      <c r="AM849" s="104" t="s">
        <v>3341</v>
      </c>
      <c r="AN849" s="104" t="s">
        <v>3341</v>
      </c>
      <c r="AO849" s="2"/>
      <c r="AP849" s="3"/>
      <c r="AQ849" s="3"/>
      <c r="AR849" s="3"/>
      <c r="AS849" s="3"/>
    </row>
    <row r="850" spans="1:45" ht="29" customHeight="1" x14ac:dyDescent="0.35">
      <c r="A850" s="14" t="s">
        <v>301</v>
      </c>
      <c r="C850" s="15" t="s">
        <v>3360</v>
      </c>
      <c r="D850" s="15"/>
      <c r="E850" s="80">
        <v>1.892409450918368</v>
      </c>
      <c r="F850" s="78"/>
      <c r="G850" s="15"/>
      <c r="H850" s="15"/>
      <c r="I850" s="16"/>
      <c r="J850" s="66"/>
      <c r="K850" s="66"/>
      <c r="L850" s="16"/>
      <c r="M850" s="81"/>
      <c r="N850" s="82">
        <v>4378.97705078125</v>
      </c>
      <c r="O850" s="82">
        <v>7201.85498046875</v>
      </c>
      <c r="P850" s="77"/>
      <c r="Q850" s="83"/>
      <c r="R850" s="83"/>
      <c r="S850" s="51">
        <v>2</v>
      </c>
      <c r="T850" s="84"/>
      <c r="U850" s="84"/>
      <c r="V850" s="52">
        <v>19872.423449000002</v>
      </c>
      <c r="W850" s="52">
        <v>1.0900000000000001E-4</v>
      </c>
      <c r="X850" s="52">
        <v>0</v>
      </c>
      <c r="Y850" s="52">
        <v>0.89217999999999997</v>
      </c>
      <c r="Z850" s="52">
        <v>0</v>
      </c>
      <c r="AA850" s="52"/>
      <c r="AB850" s="79">
        <v>850</v>
      </c>
      <c r="AC8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0" s="85"/>
      <c r="AE850" s="51"/>
      <c r="AF850" s="51"/>
      <c r="AG850" s="51"/>
      <c r="AH850" s="51"/>
      <c r="AI850" s="51"/>
      <c r="AJ850" s="51"/>
      <c r="AK850" s="51"/>
      <c r="AL850" s="51"/>
      <c r="AM850" s="51"/>
      <c r="AN850" s="51"/>
      <c r="AO850" s="2"/>
      <c r="AP850" s="3"/>
      <c r="AQ850" s="3"/>
      <c r="AR850" s="3"/>
      <c r="AS850" s="3"/>
    </row>
    <row r="851" spans="1:45" ht="29" customHeight="1" x14ac:dyDescent="0.35">
      <c r="A851" s="14" t="s">
        <v>273</v>
      </c>
      <c r="C851" s="15" t="s">
        <v>3360</v>
      </c>
      <c r="D851" s="15"/>
      <c r="E851" s="80">
        <v>1.9000059251718131</v>
      </c>
      <c r="F851" s="78"/>
      <c r="G851" s="15"/>
      <c r="H851" s="15"/>
      <c r="I851" s="16"/>
      <c r="J851" s="66"/>
      <c r="K851" s="66"/>
      <c r="L851" s="16"/>
      <c r="M851" s="81"/>
      <c r="N851" s="82">
        <v>2334.555908203125</v>
      </c>
      <c r="O851" s="82">
        <v>4010.852294921875</v>
      </c>
      <c r="P851" s="77"/>
      <c r="Q851" s="83"/>
      <c r="R851" s="83"/>
      <c r="S851" s="51">
        <v>2</v>
      </c>
      <c r="T851" s="84"/>
      <c r="U851" s="84"/>
      <c r="V851" s="52">
        <v>21910</v>
      </c>
      <c r="W851" s="52">
        <v>8.7999999999999998E-5</v>
      </c>
      <c r="X851" s="52">
        <v>0</v>
      </c>
      <c r="Y851" s="52">
        <v>0.90405599999999997</v>
      </c>
      <c r="Z851" s="52">
        <v>0</v>
      </c>
      <c r="AA851" s="52"/>
      <c r="AB851" s="79">
        <v>851</v>
      </c>
      <c r="AC8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1" s="85"/>
      <c r="AE851" s="51"/>
      <c r="AF851" s="51"/>
      <c r="AG851" s="51"/>
      <c r="AH851" s="51"/>
      <c r="AI851" s="51"/>
      <c r="AJ851" s="51"/>
      <c r="AK851" s="51"/>
      <c r="AL851" s="51"/>
      <c r="AM851" s="51"/>
      <c r="AN851" s="51"/>
      <c r="AO851" s="2"/>
      <c r="AP851" s="3"/>
      <c r="AQ851" s="3"/>
      <c r="AR851" s="3"/>
      <c r="AS851" s="3"/>
    </row>
    <row r="852" spans="1:45" ht="29" customHeight="1" x14ac:dyDescent="0.35">
      <c r="A852" s="14" t="s">
        <v>222</v>
      </c>
      <c r="C852" s="15" t="s">
        <v>3360</v>
      </c>
      <c r="D852" s="15"/>
      <c r="E852" s="80">
        <v>1.9613764308784942</v>
      </c>
      <c r="F852" s="78"/>
      <c r="G852" s="15"/>
      <c r="H852" s="15"/>
      <c r="I852" s="108"/>
      <c r="J852" s="66"/>
      <c r="K852" s="66"/>
      <c r="L852" s="16"/>
      <c r="M852" s="81"/>
      <c r="N852" s="82">
        <v>8219.5166015625</v>
      </c>
      <c r="O852" s="82">
        <v>4217.8193359375</v>
      </c>
      <c r="P852" s="77"/>
      <c r="Q852" s="83"/>
      <c r="R852" s="83"/>
      <c r="S852" s="51">
        <v>1</v>
      </c>
      <c r="T852" s="84"/>
      <c r="U852" s="84"/>
      <c r="V852" s="52">
        <v>0</v>
      </c>
      <c r="W852" s="52">
        <v>1</v>
      </c>
      <c r="X852" s="52">
        <v>0</v>
      </c>
      <c r="Y852" s="52">
        <v>1</v>
      </c>
      <c r="Z852" s="52">
        <v>0</v>
      </c>
      <c r="AA852" s="52"/>
      <c r="AB852" s="79">
        <v>852</v>
      </c>
      <c r="AC8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2" s="85"/>
      <c r="AE852" s="51"/>
      <c r="AF852" s="51"/>
      <c r="AG852" s="51"/>
      <c r="AH852" s="51"/>
      <c r="AI852" s="51"/>
      <c r="AJ852" s="51"/>
      <c r="AK852" s="104" t="s">
        <v>3341</v>
      </c>
      <c r="AL852" s="104" t="s">
        <v>3341</v>
      </c>
      <c r="AM852" s="104" t="s">
        <v>3341</v>
      </c>
      <c r="AN852" s="104" t="s">
        <v>3341</v>
      </c>
      <c r="AO852" s="2"/>
      <c r="AP852" s="3"/>
      <c r="AQ852" s="3"/>
      <c r="AR852" s="3"/>
      <c r="AS852" s="3"/>
    </row>
    <row r="853" spans="1:45" ht="29" customHeight="1" x14ac:dyDescent="0.35">
      <c r="A853" s="14" t="s">
        <v>223</v>
      </c>
      <c r="C853" s="15" t="s">
        <v>3360</v>
      </c>
      <c r="D853" s="15"/>
      <c r="E853" s="80">
        <v>1.9613764308784942</v>
      </c>
      <c r="F853" s="78"/>
      <c r="G853" s="15"/>
      <c r="H853" s="15"/>
      <c r="I853" s="108"/>
      <c r="J853" s="66"/>
      <c r="K853" s="66"/>
      <c r="L853" s="16"/>
      <c r="M853" s="81"/>
      <c r="N853" s="82">
        <v>8153.6103515625</v>
      </c>
      <c r="O853" s="82">
        <v>4087.5390625</v>
      </c>
      <c r="P853" s="77"/>
      <c r="Q853" s="83"/>
      <c r="R853" s="83"/>
      <c r="S853" s="51">
        <v>1</v>
      </c>
      <c r="T853" s="84"/>
      <c r="U853" s="84"/>
      <c r="V853" s="52">
        <v>0</v>
      </c>
      <c r="W853" s="52">
        <v>1</v>
      </c>
      <c r="X853" s="52">
        <v>0</v>
      </c>
      <c r="Y853" s="52">
        <v>1</v>
      </c>
      <c r="Z853" s="52">
        <v>0</v>
      </c>
      <c r="AA853" s="52"/>
      <c r="AB853" s="79">
        <v>853</v>
      </c>
      <c r="AC8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3" s="85"/>
      <c r="AE853" s="51"/>
      <c r="AF853" s="51"/>
      <c r="AG853" s="51"/>
      <c r="AH853" s="51"/>
      <c r="AI853" s="51"/>
      <c r="AJ853" s="51"/>
      <c r="AK853" s="51"/>
      <c r="AL853" s="51"/>
      <c r="AM853" s="51"/>
      <c r="AN853" s="51"/>
      <c r="AO853" s="2"/>
      <c r="AP853" s="3"/>
      <c r="AQ853" s="3"/>
      <c r="AR853" s="3"/>
      <c r="AS853" s="3"/>
    </row>
    <row r="854" spans="1:45" ht="29" customHeight="1" x14ac:dyDescent="0.35">
      <c r="A854" s="14" t="s">
        <v>243</v>
      </c>
      <c r="C854" s="15" t="s">
        <v>3360</v>
      </c>
      <c r="D854" s="15"/>
      <c r="E854" s="80">
        <v>1.9613764308784942</v>
      </c>
      <c r="F854" s="78"/>
      <c r="G854" s="15"/>
      <c r="H854" s="15"/>
      <c r="I854" s="108"/>
      <c r="J854" s="66"/>
      <c r="K854" s="66"/>
      <c r="L854" s="16"/>
      <c r="M854" s="81"/>
      <c r="N854" s="82">
        <v>8407.822265625</v>
      </c>
      <c r="O854" s="82">
        <v>4217.8193359375</v>
      </c>
      <c r="P854" s="77"/>
      <c r="Q854" s="83"/>
      <c r="R854" s="83"/>
      <c r="S854" s="51">
        <v>1</v>
      </c>
      <c r="T854" s="84"/>
      <c r="U854" s="84"/>
      <c r="V854" s="52">
        <v>0</v>
      </c>
      <c r="W854" s="52">
        <v>1</v>
      </c>
      <c r="X854" s="52">
        <v>0</v>
      </c>
      <c r="Y854" s="52">
        <v>1</v>
      </c>
      <c r="Z854" s="52">
        <v>0</v>
      </c>
      <c r="AA854" s="52"/>
      <c r="AB854" s="79">
        <v>854</v>
      </c>
      <c r="AC8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4" s="85"/>
      <c r="AE854" s="51"/>
      <c r="AF854" s="51"/>
      <c r="AG854" s="51"/>
      <c r="AH854" s="51"/>
      <c r="AI854" s="51"/>
      <c r="AJ854" s="51"/>
      <c r="AK854" s="104" t="s">
        <v>3341</v>
      </c>
      <c r="AL854" s="104" t="s">
        <v>3341</v>
      </c>
      <c r="AM854" s="104" t="s">
        <v>3341</v>
      </c>
      <c r="AN854" s="104" t="s">
        <v>3341</v>
      </c>
      <c r="AO854" s="2"/>
      <c r="AP854" s="3"/>
      <c r="AQ854" s="3"/>
      <c r="AR854" s="3"/>
      <c r="AS854" s="3"/>
    </row>
    <row r="855" spans="1:45" ht="29" customHeight="1" x14ac:dyDescent="0.35">
      <c r="A855" s="14" t="s">
        <v>244</v>
      </c>
      <c r="C855" s="15" t="s">
        <v>3360</v>
      </c>
      <c r="D855" s="15"/>
      <c r="E855" s="80">
        <v>1.9613764308784942</v>
      </c>
      <c r="F855" s="78"/>
      <c r="G855" s="15"/>
      <c r="H855" s="15"/>
      <c r="I855" s="108"/>
      <c r="J855" s="66"/>
      <c r="K855" s="66"/>
      <c r="L855" s="16"/>
      <c r="M855" s="81"/>
      <c r="N855" s="82">
        <v>8332.5</v>
      </c>
      <c r="O855" s="82">
        <v>4087.5390625</v>
      </c>
      <c r="P855" s="77"/>
      <c r="Q855" s="83"/>
      <c r="R855" s="83"/>
      <c r="S855" s="51">
        <v>1</v>
      </c>
      <c r="T855" s="84"/>
      <c r="U855" s="84"/>
      <c r="V855" s="52">
        <v>0</v>
      </c>
      <c r="W855" s="52">
        <v>1</v>
      </c>
      <c r="X855" s="52">
        <v>0</v>
      </c>
      <c r="Y855" s="52">
        <v>1</v>
      </c>
      <c r="Z855" s="52">
        <v>0</v>
      </c>
      <c r="AA855" s="52"/>
      <c r="AB855" s="79">
        <v>855</v>
      </c>
      <c r="AC8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5" s="85"/>
      <c r="AE855" s="51"/>
      <c r="AF855" s="51"/>
      <c r="AG855" s="51"/>
      <c r="AH855" s="51"/>
      <c r="AI855" s="51"/>
      <c r="AJ855" s="51"/>
      <c r="AK855" s="51"/>
      <c r="AL855" s="51"/>
      <c r="AM855" s="51"/>
      <c r="AN855" s="51"/>
      <c r="AO855" s="2"/>
      <c r="AP855" s="3"/>
      <c r="AQ855" s="3"/>
      <c r="AR855" s="3"/>
      <c r="AS855" s="3"/>
    </row>
    <row r="856" spans="1:45" ht="29" customHeight="1" x14ac:dyDescent="0.35">
      <c r="A856" s="14" t="s">
        <v>298</v>
      </c>
      <c r="C856" s="15" t="s">
        <v>3360</v>
      </c>
      <c r="D856" s="15"/>
      <c r="E856" s="80">
        <v>1.9613764308784942</v>
      </c>
      <c r="F856" s="78"/>
      <c r="G856" s="15"/>
      <c r="H856" s="15"/>
      <c r="I856" s="108"/>
      <c r="J856" s="66"/>
      <c r="K856" s="66"/>
      <c r="L856" s="16"/>
      <c r="M856" s="81"/>
      <c r="N856" s="82">
        <v>8596.126953125</v>
      </c>
      <c r="O856" s="82">
        <v>4217.8193359375</v>
      </c>
      <c r="P856" s="77"/>
      <c r="Q856" s="83"/>
      <c r="R856" s="83"/>
      <c r="S856" s="51">
        <v>1</v>
      </c>
      <c r="T856" s="84"/>
      <c r="U856" s="84"/>
      <c r="V856" s="52">
        <v>0</v>
      </c>
      <c r="W856" s="52">
        <v>1</v>
      </c>
      <c r="X856" s="52">
        <v>0</v>
      </c>
      <c r="Y856" s="52">
        <v>1</v>
      </c>
      <c r="Z856" s="52">
        <v>0</v>
      </c>
      <c r="AA856" s="52"/>
      <c r="AB856" s="79">
        <v>856</v>
      </c>
      <c r="AC8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6" s="85"/>
      <c r="AE856" s="51"/>
      <c r="AF856" s="51"/>
      <c r="AG856" s="51"/>
      <c r="AH856" s="51"/>
      <c r="AI856" s="51"/>
      <c r="AJ856" s="51"/>
      <c r="AK856" s="104" t="s">
        <v>3341</v>
      </c>
      <c r="AL856" s="104" t="s">
        <v>3341</v>
      </c>
      <c r="AM856" s="104" t="s">
        <v>3341</v>
      </c>
      <c r="AN856" s="104" t="s">
        <v>3341</v>
      </c>
      <c r="AO856" s="2"/>
      <c r="AP856" s="3"/>
      <c r="AQ856" s="3"/>
      <c r="AR856" s="3"/>
      <c r="AS856" s="3"/>
    </row>
    <row r="857" spans="1:45" ht="29" customHeight="1" x14ac:dyDescent="0.35">
      <c r="A857" s="14" t="s">
        <v>299</v>
      </c>
      <c r="C857" s="15" t="s">
        <v>3360</v>
      </c>
      <c r="D857" s="15"/>
      <c r="E857" s="80">
        <v>1.9613764308784942</v>
      </c>
      <c r="F857" s="78"/>
      <c r="G857" s="15"/>
      <c r="H857" s="15"/>
      <c r="I857" s="108"/>
      <c r="J857" s="66"/>
      <c r="K857" s="66"/>
      <c r="L857" s="16"/>
      <c r="M857" s="81"/>
      <c r="N857" s="82">
        <v>8520.8046875</v>
      </c>
      <c r="O857" s="82">
        <v>4087.5390625</v>
      </c>
      <c r="P857" s="77"/>
      <c r="Q857" s="83"/>
      <c r="R857" s="83"/>
      <c r="S857" s="51">
        <v>1</v>
      </c>
      <c r="T857" s="84"/>
      <c r="U857" s="84"/>
      <c r="V857" s="52">
        <v>0</v>
      </c>
      <c r="W857" s="52">
        <v>1</v>
      </c>
      <c r="X857" s="52">
        <v>0</v>
      </c>
      <c r="Y857" s="52">
        <v>1</v>
      </c>
      <c r="Z857" s="52">
        <v>0</v>
      </c>
      <c r="AA857" s="52"/>
      <c r="AB857" s="79">
        <v>857</v>
      </c>
      <c r="AC8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7" s="85"/>
      <c r="AE857" s="51"/>
      <c r="AF857" s="51"/>
      <c r="AG857" s="51"/>
      <c r="AH857" s="51"/>
      <c r="AI857" s="51"/>
      <c r="AJ857" s="51"/>
      <c r="AK857" s="51"/>
      <c r="AL857" s="51"/>
      <c r="AM857" s="51"/>
      <c r="AN857" s="51"/>
      <c r="AO857" s="2"/>
      <c r="AP857" s="3"/>
      <c r="AQ857" s="3"/>
      <c r="AR857" s="3"/>
      <c r="AS857" s="3"/>
    </row>
    <row r="858" spans="1:45" ht="29" customHeight="1" x14ac:dyDescent="0.35">
      <c r="A858" s="14" t="s">
        <v>305</v>
      </c>
      <c r="C858" s="15" t="s">
        <v>3360</v>
      </c>
      <c r="D858" s="15"/>
      <c r="E858" s="80">
        <v>1.9613764308784942</v>
      </c>
      <c r="F858" s="78"/>
      <c r="G858" s="15"/>
      <c r="H858" s="15"/>
      <c r="I858" s="108"/>
      <c r="J858" s="66"/>
      <c r="K858" s="66"/>
      <c r="L858" s="16"/>
      <c r="M858" s="81"/>
      <c r="N858" s="82">
        <v>8040.626953125</v>
      </c>
      <c r="O858" s="82">
        <v>4217.8193359375</v>
      </c>
      <c r="P858" s="77"/>
      <c r="Q858" s="83"/>
      <c r="R858" s="83"/>
      <c r="S858" s="51">
        <v>1</v>
      </c>
      <c r="T858" s="84"/>
      <c r="U858" s="84"/>
      <c r="V858" s="52">
        <v>0</v>
      </c>
      <c r="W858" s="52">
        <v>1</v>
      </c>
      <c r="X858" s="52">
        <v>0</v>
      </c>
      <c r="Y858" s="52">
        <v>1</v>
      </c>
      <c r="Z858" s="52">
        <v>0</v>
      </c>
      <c r="AA858" s="52"/>
      <c r="AB858" s="79">
        <v>858</v>
      </c>
      <c r="AC8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8" s="85"/>
      <c r="AE858" s="51"/>
      <c r="AF858" s="51"/>
      <c r="AG858" s="51"/>
      <c r="AH858" s="51"/>
      <c r="AI858" s="51"/>
      <c r="AJ858" s="51"/>
      <c r="AK858" s="104" t="s">
        <v>3341</v>
      </c>
      <c r="AL858" s="104" t="s">
        <v>3341</v>
      </c>
      <c r="AM858" s="104" t="s">
        <v>3341</v>
      </c>
      <c r="AN858" s="104" t="s">
        <v>3341</v>
      </c>
      <c r="AO858" s="2"/>
      <c r="AP858" s="3"/>
      <c r="AQ858" s="3"/>
      <c r="AR858" s="3"/>
      <c r="AS858" s="3"/>
    </row>
    <row r="859" spans="1:45" ht="29" customHeight="1" x14ac:dyDescent="0.35">
      <c r="A859" s="14" t="s">
        <v>306</v>
      </c>
      <c r="C859" s="15" t="s">
        <v>3360</v>
      </c>
      <c r="D859" s="15"/>
      <c r="E859" s="80">
        <v>1.9613764308784942</v>
      </c>
      <c r="F859" s="78"/>
      <c r="G859" s="15"/>
      <c r="H859" s="15"/>
      <c r="I859" s="108"/>
      <c r="J859" s="66"/>
      <c r="K859" s="66"/>
      <c r="L859" s="16"/>
      <c r="M859" s="81"/>
      <c r="N859" s="82">
        <v>7965.30517578125</v>
      </c>
      <c r="O859" s="82">
        <v>4087.5390625</v>
      </c>
      <c r="P859" s="77"/>
      <c r="Q859" s="83"/>
      <c r="R859" s="83"/>
      <c r="S859" s="51">
        <v>1</v>
      </c>
      <c r="T859" s="84"/>
      <c r="U859" s="84"/>
      <c r="V859" s="52">
        <v>0</v>
      </c>
      <c r="W859" s="52">
        <v>1</v>
      </c>
      <c r="X859" s="52">
        <v>0</v>
      </c>
      <c r="Y859" s="52">
        <v>1</v>
      </c>
      <c r="Z859" s="52">
        <v>0</v>
      </c>
      <c r="AA859" s="52"/>
      <c r="AB859" s="79">
        <v>859</v>
      </c>
      <c r="AC8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59" s="85"/>
      <c r="AE859" s="51"/>
      <c r="AF859" s="51"/>
      <c r="AG859" s="51"/>
      <c r="AH859" s="51"/>
      <c r="AI859" s="51"/>
      <c r="AJ859" s="51"/>
      <c r="AK859" s="51"/>
      <c r="AL859" s="51"/>
      <c r="AM859" s="51"/>
      <c r="AN859" s="51"/>
      <c r="AO859" s="2"/>
      <c r="AP859" s="3"/>
      <c r="AQ859" s="3"/>
      <c r="AR859" s="3"/>
      <c r="AS859" s="3"/>
    </row>
    <row r="860" spans="1:45" ht="29" customHeight="1" x14ac:dyDescent="0.35">
      <c r="A860" s="14" t="s">
        <v>331</v>
      </c>
      <c r="C860" s="15" t="s">
        <v>3360</v>
      </c>
      <c r="D860" s="15"/>
      <c r="E860" s="80">
        <v>1.9613764308784942</v>
      </c>
      <c r="F860" s="78"/>
      <c r="G860" s="15"/>
      <c r="H860" s="15"/>
      <c r="I860" s="108"/>
      <c r="J860" s="66"/>
      <c r="K860" s="66"/>
      <c r="L860" s="16"/>
      <c r="M860" s="81"/>
      <c r="N860" s="82">
        <v>7485.126953125</v>
      </c>
      <c r="O860" s="82">
        <v>325.7003173828125</v>
      </c>
      <c r="P860" s="77"/>
      <c r="Q860" s="83"/>
      <c r="R860" s="83"/>
      <c r="S860" s="51">
        <v>1</v>
      </c>
      <c r="T860" s="84"/>
      <c r="U860" s="84"/>
      <c r="V860" s="52">
        <v>0</v>
      </c>
      <c r="W860" s="52">
        <v>1</v>
      </c>
      <c r="X860" s="52">
        <v>0</v>
      </c>
      <c r="Y860" s="52">
        <v>1</v>
      </c>
      <c r="Z860" s="52">
        <v>0</v>
      </c>
      <c r="AA860" s="52"/>
      <c r="AB860" s="79">
        <v>860</v>
      </c>
      <c r="AC8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0" s="85"/>
      <c r="AE860" s="51"/>
      <c r="AF860" s="51"/>
      <c r="AG860" s="51"/>
      <c r="AH860" s="51"/>
      <c r="AI860" s="51"/>
      <c r="AJ860" s="51"/>
      <c r="AK860" s="104" t="s">
        <v>3341</v>
      </c>
      <c r="AL860" s="104" t="s">
        <v>3341</v>
      </c>
      <c r="AM860" s="104" t="s">
        <v>3341</v>
      </c>
      <c r="AN860" s="104" t="s">
        <v>3341</v>
      </c>
      <c r="AO860" s="2"/>
      <c r="AP860" s="3"/>
      <c r="AQ860" s="3"/>
      <c r="AR860" s="3"/>
      <c r="AS860" s="3"/>
    </row>
    <row r="861" spans="1:45" ht="29" customHeight="1" x14ac:dyDescent="0.35">
      <c r="A861" s="14" t="s">
        <v>332</v>
      </c>
      <c r="C861" s="15" t="s">
        <v>3360</v>
      </c>
      <c r="D861" s="15"/>
      <c r="E861" s="80">
        <v>1.9613764308784942</v>
      </c>
      <c r="F861" s="78"/>
      <c r="G861" s="15"/>
      <c r="H861" s="15"/>
      <c r="I861" s="108"/>
      <c r="J861" s="66"/>
      <c r="K861" s="66"/>
      <c r="L861" s="16"/>
      <c r="M861" s="81"/>
      <c r="N861" s="82">
        <v>7409.80517578125</v>
      </c>
      <c r="O861" s="82">
        <v>195.42019653320313</v>
      </c>
      <c r="P861" s="77"/>
      <c r="Q861" s="83"/>
      <c r="R861" s="83"/>
      <c r="S861" s="51">
        <v>1</v>
      </c>
      <c r="T861" s="84"/>
      <c r="U861" s="84"/>
      <c r="V861" s="52">
        <v>0</v>
      </c>
      <c r="W861" s="52">
        <v>1</v>
      </c>
      <c r="X861" s="52">
        <v>0</v>
      </c>
      <c r="Y861" s="52">
        <v>1</v>
      </c>
      <c r="Z861" s="52">
        <v>0</v>
      </c>
      <c r="AA861" s="52"/>
      <c r="AB861" s="79">
        <v>861</v>
      </c>
      <c r="AC8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1" s="85"/>
      <c r="AE861" s="51"/>
      <c r="AF861" s="51"/>
      <c r="AG861" s="51"/>
      <c r="AH861" s="51"/>
      <c r="AI861" s="51"/>
      <c r="AJ861" s="51"/>
      <c r="AK861" s="51"/>
      <c r="AL861" s="51"/>
      <c r="AM861" s="51"/>
      <c r="AN861" s="51"/>
      <c r="AO861" s="2"/>
      <c r="AP861" s="3"/>
      <c r="AQ861" s="3"/>
      <c r="AR861" s="3"/>
      <c r="AS861" s="3"/>
    </row>
    <row r="862" spans="1:45" ht="29" customHeight="1" x14ac:dyDescent="0.35">
      <c r="A862" s="14" t="s">
        <v>333</v>
      </c>
      <c r="C862" s="15" t="s">
        <v>3360</v>
      </c>
      <c r="D862" s="15"/>
      <c r="E862" s="80">
        <v>1.9613764308784942</v>
      </c>
      <c r="F862" s="78"/>
      <c r="G862" s="15"/>
      <c r="H862" s="15"/>
      <c r="I862" s="108"/>
      <c r="J862" s="66"/>
      <c r="K862" s="66"/>
      <c r="L862" s="16"/>
      <c r="M862" s="81"/>
      <c r="N862" s="82">
        <v>7664.01708984375</v>
      </c>
      <c r="O862" s="82">
        <v>4217.8193359375</v>
      </c>
      <c r="P862" s="77"/>
      <c r="Q862" s="83"/>
      <c r="R862" s="83"/>
      <c r="S862" s="51">
        <v>1</v>
      </c>
      <c r="T862" s="84"/>
      <c r="U862" s="84"/>
      <c r="V862" s="52">
        <v>0</v>
      </c>
      <c r="W862" s="52">
        <v>1</v>
      </c>
      <c r="X862" s="52">
        <v>0</v>
      </c>
      <c r="Y862" s="52">
        <v>1</v>
      </c>
      <c r="Z862" s="52">
        <v>0</v>
      </c>
      <c r="AA862" s="52"/>
      <c r="AB862" s="79">
        <v>862</v>
      </c>
      <c r="AC8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2" s="85"/>
      <c r="AE862" s="51"/>
      <c r="AF862" s="51"/>
      <c r="AG862" s="51"/>
      <c r="AH862" s="51"/>
      <c r="AI862" s="51"/>
      <c r="AJ862" s="51"/>
      <c r="AK862" s="104" t="s">
        <v>3341</v>
      </c>
      <c r="AL862" s="104" t="s">
        <v>3341</v>
      </c>
      <c r="AM862" s="104" t="s">
        <v>3341</v>
      </c>
      <c r="AN862" s="104" t="s">
        <v>3341</v>
      </c>
      <c r="AO862" s="2"/>
      <c r="AP862" s="3"/>
      <c r="AQ862" s="3"/>
      <c r="AR862" s="3"/>
      <c r="AS862" s="3"/>
    </row>
    <row r="863" spans="1:45" ht="29" customHeight="1" x14ac:dyDescent="0.35">
      <c r="A863" s="14" t="s">
        <v>334</v>
      </c>
      <c r="C863" s="15" t="s">
        <v>3360</v>
      </c>
      <c r="D863" s="15"/>
      <c r="E863" s="80">
        <v>1.9613764308784942</v>
      </c>
      <c r="F863" s="78"/>
      <c r="G863" s="15"/>
      <c r="H863" s="15"/>
      <c r="I863" s="108"/>
      <c r="J863" s="66"/>
      <c r="K863" s="66"/>
      <c r="L863" s="16"/>
      <c r="M863" s="81"/>
      <c r="N863" s="82">
        <v>7598.1103515625</v>
      </c>
      <c r="O863" s="82">
        <v>4087.5390625</v>
      </c>
      <c r="P863" s="77"/>
      <c r="Q863" s="83"/>
      <c r="R863" s="83"/>
      <c r="S863" s="51">
        <v>1</v>
      </c>
      <c r="T863" s="84"/>
      <c r="U863" s="84"/>
      <c r="V863" s="52">
        <v>0</v>
      </c>
      <c r="W863" s="52">
        <v>1</v>
      </c>
      <c r="X863" s="52">
        <v>0</v>
      </c>
      <c r="Y863" s="52">
        <v>1</v>
      </c>
      <c r="Z863" s="52">
        <v>0</v>
      </c>
      <c r="AA863" s="52"/>
      <c r="AB863" s="79">
        <v>863</v>
      </c>
      <c r="AC8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3" s="85"/>
      <c r="AE863" s="51"/>
      <c r="AF863" s="51"/>
      <c r="AG863" s="51"/>
      <c r="AH863" s="51"/>
      <c r="AI863" s="51"/>
      <c r="AJ863" s="51"/>
      <c r="AK863" s="104" t="s">
        <v>3341</v>
      </c>
      <c r="AL863" s="104" t="s">
        <v>3341</v>
      </c>
      <c r="AM863" s="104" t="s">
        <v>3341</v>
      </c>
      <c r="AN863" s="104" t="s">
        <v>3341</v>
      </c>
      <c r="AO863" s="2"/>
      <c r="AP863" s="3"/>
      <c r="AQ863" s="3"/>
      <c r="AR863" s="3"/>
      <c r="AS863" s="3"/>
    </row>
    <row r="864" spans="1:45" ht="29" customHeight="1" x14ac:dyDescent="0.35">
      <c r="A864" s="14" t="s">
        <v>487</v>
      </c>
      <c r="C864" s="15" t="s">
        <v>3360</v>
      </c>
      <c r="D864" s="15"/>
      <c r="E864" s="80">
        <v>1.9613764308784942</v>
      </c>
      <c r="F864" s="78"/>
      <c r="G864" s="15"/>
      <c r="H864" s="15"/>
      <c r="I864" s="108"/>
      <c r="J864" s="66"/>
      <c r="K864" s="66"/>
      <c r="L864" s="16"/>
      <c r="M864" s="81"/>
      <c r="N864" s="82">
        <v>7852.322265625</v>
      </c>
      <c r="O864" s="82">
        <v>4217.8193359375</v>
      </c>
      <c r="P864" s="77"/>
      <c r="Q864" s="83"/>
      <c r="R864" s="83"/>
      <c r="S864" s="51">
        <v>1</v>
      </c>
      <c r="T864" s="84"/>
      <c r="U864" s="84"/>
      <c r="V864" s="52">
        <v>0</v>
      </c>
      <c r="W864" s="52">
        <v>1</v>
      </c>
      <c r="X864" s="52">
        <v>0</v>
      </c>
      <c r="Y864" s="52">
        <v>1</v>
      </c>
      <c r="Z864" s="52">
        <v>0</v>
      </c>
      <c r="AA864" s="52"/>
      <c r="AB864" s="79">
        <v>864</v>
      </c>
      <c r="AC8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4" s="85"/>
      <c r="AE864" s="51"/>
      <c r="AF864" s="51"/>
      <c r="AG864" s="51"/>
      <c r="AH864" s="51"/>
      <c r="AI864" s="51"/>
      <c r="AJ864" s="51"/>
      <c r="AK864" s="104" t="s">
        <v>3341</v>
      </c>
      <c r="AL864" s="104" t="s">
        <v>3341</v>
      </c>
      <c r="AM864" s="104" t="s">
        <v>3341</v>
      </c>
      <c r="AN864" s="104" t="s">
        <v>3341</v>
      </c>
      <c r="AO864" s="2"/>
      <c r="AP864" s="3"/>
      <c r="AQ864" s="3"/>
      <c r="AR864" s="3"/>
      <c r="AS864" s="3"/>
    </row>
    <row r="865" spans="1:45" ht="29" customHeight="1" x14ac:dyDescent="0.35">
      <c r="A865" s="14" t="s">
        <v>488</v>
      </c>
      <c r="C865" s="15" t="s">
        <v>3360</v>
      </c>
      <c r="D865" s="15"/>
      <c r="E865" s="80">
        <v>1.9613764308784942</v>
      </c>
      <c r="F865" s="78"/>
      <c r="G865" s="15"/>
      <c r="H865" s="15"/>
      <c r="I865" s="108"/>
      <c r="J865" s="66"/>
      <c r="K865" s="66"/>
      <c r="L865" s="16"/>
      <c r="M865" s="81"/>
      <c r="N865" s="82">
        <v>7777</v>
      </c>
      <c r="O865" s="82">
        <v>4087.5390625</v>
      </c>
      <c r="P865" s="77"/>
      <c r="Q865" s="83"/>
      <c r="R865" s="83"/>
      <c r="S865" s="51">
        <v>1</v>
      </c>
      <c r="T865" s="84"/>
      <c r="U865" s="84"/>
      <c r="V865" s="52">
        <v>0</v>
      </c>
      <c r="W865" s="52">
        <v>1</v>
      </c>
      <c r="X865" s="52">
        <v>0</v>
      </c>
      <c r="Y865" s="52">
        <v>1</v>
      </c>
      <c r="Z865" s="52">
        <v>0</v>
      </c>
      <c r="AA865" s="52"/>
      <c r="AB865" s="79">
        <v>865</v>
      </c>
      <c r="AC8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5" s="85"/>
      <c r="AE865" s="51"/>
      <c r="AF865" s="51"/>
      <c r="AG865" s="51"/>
      <c r="AH865" s="51"/>
      <c r="AI865" s="51"/>
      <c r="AJ865" s="51"/>
      <c r="AK865" s="51"/>
      <c r="AL865" s="51"/>
      <c r="AM865" s="51"/>
      <c r="AN865" s="51"/>
      <c r="AO865" s="2"/>
      <c r="AP865" s="3"/>
      <c r="AQ865" s="3"/>
      <c r="AR865" s="3"/>
      <c r="AS865" s="3"/>
    </row>
    <row r="866" spans="1:45" ht="29" customHeight="1" x14ac:dyDescent="0.35">
      <c r="A866" s="14" t="s">
        <v>502</v>
      </c>
      <c r="C866" s="15" t="s">
        <v>3360</v>
      </c>
      <c r="D866" s="15"/>
      <c r="E866" s="80">
        <v>1.9613764308784942</v>
      </c>
      <c r="F866" s="78"/>
      <c r="G866" s="15"/>
      <c r="H866" s="15"/>
      <c r="I866" s="108"/>
      <c r="J866" s="66"/>
      <c r="K866" s="66"/>
      <c r="L866" s="16"/>
      <c r="M866" s="81"/>
      <c r="N866" s="82">
        <v>8709.1103515625</v>
      </c>
      <c r="O866" s="82">
        <v>4217.8193359375</v>
      </c>
      <c r="P866" s="77"/>
      <c r="Q866" s="83"/>
      <c r="R866" s="83"/>
      <c r="S866" s="51">
        <v>1</v>
      </c>
      <c r="T866" s="84"/>
      <c r="U866" s="84"/>
      <c r="V866" s="52">
        <v>0</v>
      </c>
      <c r="W866" s="52">
        <v>1</v>
      </c>
      <c r="X866" s="52">
        <v>0</v>
      </c>
      <c r="Y866" s="52">
        <v>1</v>
      </c>
      <c r="Z866" s="52">
        <v>0</v>
      </c>
      <c r="AA866" s="52"/>
      <c r="AB866" s="79">
        <v>866</v>
      </c>
      <c r="AC8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6" s="85"/>
      <c r="AE866" s="51"/>
      <c r="AF866" s="51"/>
      <c r="AG866" s="51"/>
      <c r="AH866" s="51"/>
      <c r="AI866" s="51"/>
      <c r="AJ866" s="51"/>
      <c r="AK866" s="104" t="s">
        <v>3341</v>
      </c>
      <c r="AL866" s="104" t="s">
        <v>3341</v>
      </c>
      <c r="AM866" s="104" t="s">
        <v>3341</v>
      </c>
      <c r="AN866" s="104" t="s">
        <v>3341</v>
      </c>
      <c r="AO866" s="2"/>
      <c r="AP866" s="3"/>
      <c r="AQ866" s="3"/>
      <c r="AR866" s="3"/>
      <c r="AS866" s="3"/>
    </row>
    <row r="867" spans="1:45" ht="29" customHeight="1" x14ac:dyDescent="0.35">
      <c r="A867" s="14" t="s">
        <v>503</v>
      </c>
      <c r="C867" s="15" t="s">
        <v>3360</v>
      </c>
      <c r="D867" s="15"/>
      <c r="E867" s="80">
        <v>1.9613764308784942</v>
      </c>
      <c r="F867" s="78"/>
      <c r="G867" s="15"/>
      <c r="H867" s="15"/>
      <c r="I867" s="16"/>
      <c r="J867" s="66"/>
      <c r="K867" s="66"/>
      <c r="L867" s="16"/>
      <c r="M867" s="81"/>
      <c r="N867" s="82">
        <v>8775.0166015625</v>
      </c>
      <c r="O867" s="82">
        <v>4087.5390625</v>
      </c>
      <c r="P867" s="77"/>
      <c r="Q867" s="83"/>
      <c r="R867" s="83"/>
      <c r="S867" s="51">
        <v>1</v>
      </c>
      <c r="T867" s="84"/>
      <c r="U867" s="84"/>
      <c r="V867" s="52">
        <v>0</v>
      </c>
      <c r="W867" s="52">
        <v>1</v>
      </c>
      <c r="X867" s="52">
        <v>0</v>
      </c>
      <c r="Y867" s="52">
        <v>1</v>
      </c>
      <c r="Z867" s="52">
        <v>0</v>
      </c>
      <c r="AA867" s="52"/>
      <c r="AB867" s="79">
        <v>867</v>
      </c>
      <c r="AC8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7" s="85"/>
      <c r="AE867" s="51"/>
      <c r="AF867" s="51"/>
      <c r="AG867" s="51"/>
      <c r="AH867" s="51"/>
      <c r="AI867" s="51"/>
      <c r="AJ867" s="51"/>
      <c r="AK867" s="51"/>
      <c r="AL867" s="51"/>
      <c r="AM867" s="51"/>
      <c r="AN867" s="51"/>
      <c r="AO867" s="2"/>
      <c r="AP867" s="3"/>
      <c r="AQ867" s="3"/>
      <c r="AR867" s="3"/>
      <c r="AS867" s="3"/>
    </row>
    <row r="868" spans="1:45" ht="29" customHeight="1" x14ac:dyDescent="0.35">
      <c r="A868" s="14" t="s">
        <v>507</v>
      </c>
      <c r="C868" s="15" t="s">
        <v>3360</v>
      </c>
      <c r="D868" s="15"/>
      <c r="E868" s="80">
        <v>1.9613764308784942</v>
      </c>
      <c r="F868" s="78"/>
      <c r="G868" s="15"/>
      <c r="H868" s="15"/>
      <c r="I868" s="16"/>
      <c r="J868" s="66"/>
      <c r="K868" s="66"/>
      <c r="L868" s="16"/>
      <c r="M868" s="81"/>
      <c r="N868" s="82">
        <v>9697.7119140625</v>
      </c>
      <c r="O868" s="82">
        <v>4087.5390625</v>
      </c>
      <c r="P868" s="77"/>
      <c r="Q868" s="83"/>
      <c r="R868" s="83"/>
      <c r="S868" s="51">
        <v>1</v>
      </c>
      <c r="T868" s="84"/>
      <c r="U868" s="84"/>
      <c r="V868" s="52">
        <v>0</v>
      </c>
      <c r="W868" s="52">
        <v>1</v>
      </c>
      <c r="X868" s="52">
        <v>0</v>
      </c>
      <c r="Y868" s="52">
        <v>1</v>
      </c>
      <c r="Z868" s="52">
        <v>0</v>
      </c>
      <c r="AA868" s="52"/>
      <c r="AB868" s="79">
        <v>868</v>
      </c>
      <c r="AC8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8" s="85"/>
      <c r="AE868" s="51"/>
      <c r="AF868" s="51"/>
      <c r="AG868" s="51"/>
      <c r="AH868" s="51"/>
      <c r="AI868" s="51"/>
      <c r="AJ868" s="51"/>
      <c r="AK868" s="104" t="s">
        <v>3341</v>
      </c>
      <c r="AL868" s="104" t="s">
        <v>3341</v>
      </c>
      <c r="AM868" s="104" t="s">
        <v>3341</v>
      </c>
      <c r="AN868" s="104" t="s">
        <v>3341</v>
      </c>
      <c r="AO868" s="2"/>
      <c r="AP868" s="3"/>
      <c r="AQ868" s="3"/>
      <c r="AR868" s="3"/>
      <c r="AS868" s="3"/>
    </row>
    <row r="869" spans="1:45" ht="29" customHeight="1" x14ac:dyDescent="0.35">
      <c r="A869" s="14" t="s">
        <v>508</v>
      </c>
      <c r="C869" s="15" t="s">
        <v>3360</v>
      </c>
      <c r="D869" s="15"/>
      <c r="E869" s="80">
        <v>1.9613764308784942</v>
      </c>
      <c r="F869" s="78"/>
      <c r="G869" s="15"/>
      <c r="H869" s="15"/>
      <c r="I869" s="16"/>
      <c r="J869" s="66"/>
      <c r="K869" s="66"/>
      <c r="L869" s="16"/>
      <c r="M869" s="81"/>
      <c r="N869" s="82">
        <v>9631.8046875</v>
      </c>
      <c r="O869" s="82">
        <v>4217.8193359375</v>
      </c>
      <c r="P869" s="77"/>
      <c r="Q869" s="83"/>
      <c r="R869" s="83"/>
      <c r="S869" s="51">
        <v>1</v>
      </c>
      <c r="T869" s="84"/>
      <c r="U869" s="84"/>
      <c r="V869" s="52">
        <v>0</v>
      </c>
      <c r="W869" s="52">
        <v>1</v>
      </c>
      <c r="X869" s="52">
        <v>0</v>
      </c>
      <c r="Y869" s="52">
        <v>1</v>
      </c>
      <c r="Z869" s="52">
        <v>0</v>
      </c>
      <c r="AA869" s="52"/>
      <c r="AB869" s="79">
        <v>869</v>
      </c>
      <c r="AC8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69" s="85"/>
      <c r="AE869" s="51"/>
      <c r="AF869" s="51"/>
      <c r="AG869" s="51"/>
      <c r="AH869" s="51"/>
      <c r="AI869" s="51"/>
      <c r="AJ869" s="51"/>
      <c r="AK869" s="51"/>
      <c r="AL869" s="51"/>
      <c r="AM869" s="51"/>
      <c r="AN869" s="51"/>
      <c r="AO869" s="2"/>
      <c r="AP869" s="3"/>
      <c r="AQ869" s="3"/>
      <c r="AR869" s="3"/>
      <c r="AS869" s="3"/>
    </row>
    <row r="870" spans="1:45" ht="29" customHeight="1" x14ac:dyDescent="0.35">
      <c r="A870" s="14" t="s">
        <v>509</v>
      </c>
      <c r="C870" s="15" t="s">
        <v>3360</v>
      </c>
      <c r="D870" s="15"/>
      <c r="E870" s="80">
        <v>1.9613764308784942</v>
      </c>
      <c r="F870" s="78"/>
      <c r="G870" s="15"/>
      <c r="H870" s="15"/>
      <c r="I870" s="16"/>
      <c r="J870" s="66"/>
      <c r="K870" s="66"/>
      <c r="L870" s="16"/>
      <c r="M870" s="81"/>
      <c r="N870" s="82">
        <v>9886.0166015625</v>
      </c>
      <c r="O870" s="82">
        <v>4087.5390625</v>
      </c>
      <c r="P870" s="77"/>
      <c r="Q870" s="83"/>
      <c r="R870" s="83"/>
      <c r="S870" s="51">
        <v>1</v>
      </c>
      <c r="T870" s="84"/>
      <c r="U870" s="84"/>
      <c r="V870" s="52">
        <v>0</v>
      </c>
      <c r="W870" s="52">
        <v>1</v>
      </c>
      <c r="X870" s="52">
        <v>0</v>
      </c>
      <c r="Y870" s="52">
        <v>1</v>
      </c>
      <c r="Z870" s="52">
        <v>0</v>
      </c>
      <c r="AA870" s="52"/>
      <c r="AB870" s="79">
        <v>870</v>
      </c>
      <c r="AC8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0" s="85"/>
      <c r="AE870" s="51"/>
      <c r="AF870" s="51"/>
      <c r="AG870" s="51"/>
      <c r="AH870" s="51"/>
      <c r="AI870" s="51"/>
      <c r="AJ870" s="51"/>
      <c r="AK870" s="104" t="s">
        <v>3341</v>
      </c>
      <c r="AL870" s="104" t="s">
        <v>3341</v>
      </c>
      <c r="AM870" s="104" t="s">
        <v>3341</v>
      </c>
      <c r="AN870" s="104" t="s">
        <v>3341</v>
      </c>
      <c r="AO870" s="2"/>
      <c r="AP870" s="3"/>
      <c r="AQ870" s="3"/>
      <c r="AR870" s="3"/>
      <c r="AS870" s="3"/>
    </row>
    <row r="871" spans="1:45" ht="29" customHeight="1" x14ac:dyDescent="0.35">
      <c r="A871" s="14" t="s">
        <v>510</v>
      </c>
      <c r="C871" s="15" t="s">
        <v>3360</v>
      </c>
      <c r="D871" s="15"/>
      <c r="E871" s="80">
        <v>1.9613764308784942</v>
      </c>
      <c r="F871" s="78"/>
      <c r="G871" s="15"/>
      <c r="H871" s="15"/>
      <c r="I871" s="16"/>
      <c r="J871" s="66"/>
      <c r="K871" s="66"/>
      <c r="L871" s="16"/>
      <c r="M871" s="81"/>
      <c r="N871" s="82">
        <v>9810.6953125</v>
      </c>
      <c r="O871" s="82">
        <v>4217.8193359375</v>
      </c>
      <c r="P871" s="77"/>
      <c r="Q871" s="83"/>
      <c r="R871" s="83"/>
      <c r="S871" s="51">
        <v>1</v>
      </c>
      <c r="T871" s="84"/>
      <c r="U871" s="84"/>
      <c r="V871" s="52">
        <v>0</v>
      </c>
      <c r="W871" s="52">
        <v>1</v>
      </c>
      <c r="X871" s="52">
        <v>0</v>
      </c>
      <c r="Y871" s="52">
        <v>1</v>
      </c>
      <c r="Z871" s="52">
        <v>0</v>
      </c>
      <c r="AA871" s="52"/>
      <c r="AB871" s="79">
        <v>871</v>
      </c>
      <c r="AC8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1" s="85"/>
      <c r="AE871" s="51"/>
      <c r="AF871" s="51"/>
      <c r="AG871" s="51"/>
      <c r="AH871" s="51"/>
      <c r="AI871" s="51"/>
      <c r="AJ871" s="51"/>
      <c r="AK871" s="51"/>
      <c r="AL871" s="51"/>
      <c r="AM871" s="51"/>
      <c r="AN871" s="51"/>
      <c r="AO871" s="2"/>
      <c r="AP871" s="3"/>
      <c r="AQ871" s="3"/>
      <c r="AR871" s="3"/>
      <c r="AS871" s="3"/>
    </row>
    <row r="872" spans="1:45" ht="29" customHeight="1" x14ac:dyDescent="0.35">
      <c r="A872" s="14" t="s">
        <v>521</v>
      </c>
      <c r="C872" s="15" t="s">
        <v>3360</v>
      </c>
      <c r="D872" s="15"/>
      <c r="E872" s="80">
        <v>1.9613764308784942</v>
      </c>
      <c r="F872" s="78"/>
      <c r="G872" s="15"/>
      <c r="H872" s="15"/>
      <c r="I872" s="16"/>
      <c r="J872" s="66"/>
      <c r="K872" s="66"/>
      <c r="L872" s="16"/>
      <c r="M872" s="81"/>
      <c r="N872" s="82">
        <v>7673.43212890625</v>
      </c>
      <c r="O872" s="82">
        <v>3892.118896484375</v>
      </c>
      <c r="P872" s="77"/>
      <c r="Q872" s="83"/>
      <c r="R872" s="83"/>
      <c r="S872" s="51">
        <v>1</v>
      </c>
      <c r="T872" s="84"/>
      <c r="U872" s="84"/>
      <c r="V872" s="52">
        <v>0</v>
      </c>
      <c r="W872" s="52">
        <v>1</v>
      </c>
      <c r="X872" s="52">
        <v>0</v>
      </c>
      <c r="Y872" s="52">
        <v>1</v>
      </c>
      <c r="Z872" s="52">
        <v>0</v>
      </c>
      <c r="AA872" s="52"/>
      <c r="AB872" s="79">
        <v>872</v>
      </c>
      <c r="AC8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2" s="85"/>
      <c r="AE872" s="51"/>
      <c r="AF872" s="51"/>
      <c r="AG872" s="51"/>
      <c r="AH872" s="51"/>
      <c r="AI872" s="51"/>
      <c r="AJ872" s="51"/>
      <c r="AK872" s="104" t="s">
        <v>3341</v>
      </c>
      <c r="AL872" s="104" t="s">
        <v>3341</v>
      </c>
      <c r="AM872" s="104" t="s">
        <v>3341</v>
      </c>
      <c r="AN872" s="104" t="s">
        <v>3341</v>
      </c>
      <c r="AO872" s="2"/>
      <c r="AP872" s="3"/>
      <c r="AQ872" s="3"/>
      <c r="AR872" s="3"/>
      <c r="AS872" s="3"/>
    </row>
    <row r="873" spans="1:45" ht="29" customHeight="1" x14ac:dyDescent="0.35">
      <c r="A873" s="14" t="s">
        <v>522</v>
      </c>
      <c r="C873" s="15" t="s">
        <v>3360</v>
      </c>
      <c r="D873" s="15"/>
      <c r="E873" s="80">
        <v>1.9613764308784942</v>
      </c>
      <c r="F873" s="78"/>
      <c r="G873" s="15"/>
      <c r="H873" s="15"/>
      <c r="I873" s="16"/>
      <c r="J873" s="66"/>
      <c r="K873" s="66"/>
      <c r="L873" s="16"/>
      <c r="M873" s="81"/>
      <c r="N873" s="82">
        <v>7598.1103515625</v>
      </c>
      <c r="O873" s="82">
        <v>3761.8388671875</v>
      </c>
      <c r="P873" s="77"/>
      <c r="Q873" s="83"/>
      <c r="R873" s="83"/>
      <c r="S873" s="51">
        <v>1</v>
      </c>
      <c r="T873" s="84"/>
      <c r="U873" s="84"/>
      <c r="V873" s="52">
        <v>0</v>
      </c>
      <c r="W873" s="52">
        <v>1</v>
      </c>
      <c r="X873" s="52">
        <v>0</v>
      </c>
      <c r="Y873" s="52">
        <v>1</v>
      </c>
      <c r="Z873" s="52">
        <v>0</v>
      </c>
      <c r="AA873" s="52"/>
      <c r="AB873" s="79">
        <v>873</v>
      </c>
      <c r="AC8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3" s="85"/>
      <c r="AE873" s="51"/>
      <c r="AF873" s="51"/>
      <c r="AG873" s="51"/>
      <c r="AH873" s="51"/>
      <c r="AI873" s="51"/>
      <c r="AJ873" s="51"/>
      <c r="AK873" s="51"/>
      <c r="AL873" s="51"/>
      <c r="AM873" s="51"/>
      <c r="AN873" s="51"/>
      <c r="AO873" s="2"/>
      <c r="AP873" s="3"/>
      <c r="AQ873" s="3"/>
      <c r="AR873" s="3"/>
      <c r="AS873" s="3"/>
    </row>
    <row r="874" spans="1:45" ht="29" customHeight="1" x14ac:dyDescent="0.35">
      <c r="A874" s="14" t="s">
        <v>524</v>
      </c>
      <c r="C874" s="15" t="s">
        <v>3360</v>
      </c>
      <c r="D874" s="15"/>
      <c r="E874" s="80">
        <v>1.9613764308784942</v>
      </c>
      <c r="F874" s="78"/>
      <c r="G874" s="15"/>
      <c r="H874" s="15"/>
      <c r="I874" s="16"/>
      <c r="J874" s="66"/>
      <c r="K874" s="66"/>
      <c r="L874" s="16"/>
      <c r="M874" s="81"/>
      <c r="N874" s="82">
        <v>9518.822265625</v>
      </c>
      <c r="O874" s="82">
        <v>4217.8193359375</v>
      </c>
      <c r="P874" s="77"/>
      <c r="Q874" s="83"/>
      <c r="R874" s="83"/>
      <c r="S874" s="51">
        <v>1</v>
      </c>
      <c r="T874" s="84"/>
      <c r="U874" s="84"/>
      <c r="V874" s="52">
        <v>0</v>
      </c>
      <c r="W874" s="52">
        <v>1</v>
      </c>
      <c r="X874" s="52">
        <v>0</v>
      </c>
      <c r="Y874" s="52">
        <v>1</v>
      </c>
      <c r="Z874" s="52">
        <v>0</v>
      </c>
      <c r="AA874" s="52"/>
      <c r="AB874" s="79">
        <v>874</v>
      </c>
      <c r="AC8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4" s="85"/>
      <c r="AE874" s="51"/>
      <c r="AF874" s="51"/>
      <c r="AG874" s="51"/>
      <c r="AH874" s="51"/>
      <c r="AI874" s="51"/>
      <c r="AJ874" s="51"/>
      <c r="AK874" s="104" t="s">
        <v>3341</v>
      </c>
      <c r="AL874" s="104" t="s">
        <v>3341</v>
      </c>
      <c r="AM874" s="104" t="s">
        <v>3341</v>
      </c>
      <c r="AN874" s="104" t="s">
        <v>3341</v>
      </c>
      <c r="AO874" s="2"/>
      <c r="AP874" s="3"/>
      <c r="AQ874" s="3"/>
      <c r="AR874" s="3"/>
      <c r="AS874" s="3"/>
    </row>
    <row r="875" spans="1:45" ht="29" customHeight="1" x14ac:dyDescent="0.35">
      <c r="A875" s="14" t="s">
        <v>525</v>
      </c>
      <c r="C875" s="15" t="s">
        <v>3360</v>
      </c>
      <c r="D875" s="15"/>
      <c r="E875" s="80">
        <v>1.9613764308784942</v>
      </c>
      <c r="F875" s="78"/>
      <c r="G875" s="15"/>
      <c r="H875" s="15"/>
      <c r="I875" s="16"/>
      <c r="J875" s="66"/>
      <c r="K875" s="66"/>
      <c r="L875" s="16"/>
      <c r="M875" s="81"/>
      <c r="N875" s="82">
        <v>9443.5</v>
      </c>
      <c r="O875" s="82">
        <v>4087.5390625</v>
      </c>
      <c r="P875" s="77"/>
      <c r="Q875" s="83"/>
      <c r="R875" s="83"/>
      <c r="S875" s="51">
        <v>1</v>
      </c>
      <c r="T875" s="84"/>
      <c r="U875" s="84"/>
      <c r="V875" s="52">
        <v>0</v>
      </c>
      <c r="W875" s="52">
        <v>1</v>
      </c>
      <c r="X875" s="52">
        <v>0</v>
      </c>
      <c r="Y875" s="52">
        <v>1</v>
      </c>
      <c r="Z875" s="52">
        <v>0</v>
      </c>
      <c r="AA875" s="52"/>
      <c r="AB875" s="79">
        <v>875</v>
      </c>
      <c r="AC8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5" s="85"/>
      <c r="AE875" s="51"/>
      <c r="AF875" s="51"/>
      <c r="AG875" s="51"/>
      <c r="AH875" s="51"/>
      <c r="AI875" s="51"/>
      <c r="AJ875" s="51"/>
      <c r="AK875" s="51"/>
      <c r="AL875" s="51"/>
      <c r="AM875" s="51"/>
      <c r="AN875" s="51"/>
      <c r="AO875" s="2"/>
      <c r="AP875" s="3"/>
      <c r="AQ875" s="3"/>
      <c r="AR875" s="3"/>
      <c r="AS875" s="3"/>
    </row>
    <row r="876" spans="1:45" ht="29" customHeight="1" x14ac:dyDescent="0.35">
      <c r="A876" s="14" t="s">
        <v>547</v>
      </c>
      <c r="C876" s="15" t="s">
        <v>3360</v>
      </c>
      <c r="D876" s="15"/>
      <c r="E876" s="80">
        <v>1.9613764308784942</v>
      </c>
      <c r="F876" s="78"/>
      <c r="G876" s="15"/>
      <c r="H876" s="15"/>
      <c r="I876" s="16"/>
      <c r="J876" s="66"/>
      <c r="K876" s="66"/>
      <c r="L876" s="16"/>
      <c r="M876" s="81"/>
      <c r="N876" s="82">
        <v>8888</v>
      </c>
      <c r="O876" s="82">
        <v>4217.8193359375</v>
      </c>
      <c r="P876" s="77"/>
      <c r="Q876" s="83"/>
      <c r="R876" s="83"/>
      <c r="S876" s="51">
        <v>1</v>
      </c>
      <c r="T876" s="84"/>
      <c r="U876" s="84"/>
      <c r="V876" s="52">
        <v>0</v>
      </c>
      <c r="W876" s="52">
        <v>1</v>
      </c>
      <c r="X876" s="52">
        <v>0</v>
      </c>
      <c r="Y876" s="52">
        <v>1</v>
      </c>
      <c r="Z876" s="52">
        <v>0</v>
      </c>
      <c r="AA876" s="52"/>
      <c r="AB876" s="79">
        <v>876</v>
      </c>
      <c r="AC8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6" s="85"/>
      <c r="AE876" s="51"/>
      <c r="AF876" s="51"/>
      <c r="AG876" s="51"/>
      <c r="AH876" s="51"/>
      <c r="AI876" s="51"/>
      <c r="AJ876" s="51"/>
      <c r="AK876" s="104" t="s">
        <v>3341</v>
      </c>
      <c r="AL876" s="104" t="s">
        <v>3341</v>
      </c>
      <c r="AM876" s="104" t="s">
        <v>3341</v>
      </c>
      <c r="AN876" s="104" t="s">
        <v>3341</v>
      </c>
      <c r="AO876" s="2"/>
      <c r="AP876" s="3"/>
      <c r="AQ876" s="3"/>
      <c r="AR876" s="3"/>
      <c r="AS876" s="3"/>
    </row>
    <row r="877" spans="1:45" ht="29" customHeight="1" x14ac:dyDescent="0.35">
      <c r="A877" s="14" t="s">
        <v>548</v>
      </c>
      <c r="C877" s="15" t="s">
        <v>3360</v>
      </c>
      <c r="D877" s="15"/>
      <c r="E877" s="80">
        <v>1.9613764308784942</v>
      </c>
      <c r="F877" s="78"/>
      <c r="G877" s="15"/>
      <c r="H877" s="15"/>
      <c r="I877" s="16"/>
      <c r="J877" s="66"/>
      <c r="K877" s="66"/>
      <c r="L877" s="16"/>
      <c r="M877" s="81"/>
      <c r="N877" s="82">
        <v>8963.322265625</v>
      </c>
      <c r="O877" s="82">
        <v>4087.5390625</v>
      </c>
      <c r="P877" s="77"/>
      <c r="Q877" s="83"/>
      <c r="R877" s="83"/>
      <c r="S877" s="51">
        <v>1</v>
      </c>
      <c r="T877" s="84"/>
      <c r="U877" s="84"/>
      <c r="V877" s="52">
        <v>0</v>
      </c>
      <c r="W877" s="52">
        <v>1</v>
      </c>
      <c r="X877" s="52">
        <v>0</v>
      </c>
      <c r="Y877" s="52">
        <v>1</v>
      </c>
      <c r="Z877" s="52">
        <v>0</v>
      </c>
      <c r="AA877" s="52"/>
      <c r="AB877" s="79">
        <v>877</v>
      </c>
      <c r="AC8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7" s="85"/>
      <c r="AE877" s="51"/>
      <c r="AF877" s="51"/>
      <c r="AG877" s="51"/>
      <c r="AH877" s="51"/>
      <c r="AI877" s="51"/>
      <c r="AJ877" s="51"/>
      <c r="AK877" s="51"/>
      <c r="AL877" s="51"/>
      <c r="AM877" s="51"/>
      <c r="AN877" s="51"/>
      <c r="AO877" s="2"/>
      <c r="AP877" s="3"/>
      <c r="AQ877" s="3"/>
      <c r="AR877" s="3"/>
      <c r="AS877" s="3"/>
    </row>
    <row r="878" spans="1:45" ht="29" customHeight="1" x14ac:dyDescent="0.35">
      <c r="A878" s="14" t="s">
        <v>549</v>
      </c>
      <c r="C878" s="15" t="s">
        <v>3360</v>
      </c>
      <c r="D878" s="15"/>
      <c r="E878" s="80">
        <v>1.9613764308784942</v>
      </c>
      <c r="F878" s="78"/>
      <c r="G878" s="15"/>
      <c r="H878" s="15"/>
      <c r="I878" s="16"/>
      <c r="J878" s="66"/>
      <c r="K878" s="66"/>
      <c r="L878" s="16"/>
      <c r="M878" s="81"/>
      <c r="N878" s="82">
        <v>9142.2119140625</v>
      </c>
      <c r="O878" s="82">
        <v>4217.8193359375</v>
      </c>
      <c r="P878" s="77"/>
      <c r="Q878" s="83"/>
      <c r="R878" s="83"/>
      <c r="S878" s="51">
        <v>1</v>
      </c>
      <c r="T878" s="84"/>
      <c r="U878" s="84"/>
      <c r="V878" s="52">
        <v>0</v>
      </c>
      <c r="W878" s="52">
        <v>1</v>
      </c>
      <c r="X878" s="52">
        <v>0</v>
      </c>
      <c r="Y878" s="52">
        <v>1</v>
      </c>
      <c r="Z878" s="52">
        <v>0</v>
      </c>
      <c r="AA878" s="52"/>
      <c r="AB878" s="79">
        <v>878</v>
      </c>
      <c r="AC8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8" s="85"/>
      <c r="AE878" s="51"/>
      <c r="AF878" s="51"/>
      <c r="AG878" s="51"/>
      <c r="AH878" s="51"/>
      <c r="AI878" s="51"/>
      <c r="AJ878" s="51"/>
      <c r="AK878" s="104" t="s">
        <v>3341</v>
      </c>
      <c r="AL878" s="104" t="s">
        <v>3341</v>
      </c>
      <c r="AM878" s="104" t="s">
        <v>3341</v>
      </c>
      <c r="AN878" s="104" t="s">
        <v>3341</v>
      </c>
      <c r="AO878" s="2"/>
      <c r="AP878" s="3"/>
      <c r="AQ878" s="3"/>
      <c r="AR878" s="3"/>
      <c r="AS878" s="3"/>
    </row>
    <row r="879" spans="1:45" ht="29" customHeight="1" x14ac:dyDescent="0.35">
      <c r="A879" s="14" t="s">
        <v>550</v>
      </c>
      <c r="C879" s="15" t="s">
        <v>3360</v>
      </c>
      <c r="D879" s="15"/>
      <c r="E879" s="80">
        <v>1.9613764308784942</v>
      </c>
      <c r="F879" s="78"/>
      <c r="G879" s="15"/>
      <c r="H879" s="15"/>
      <c r="I879" s="16"/>
      <c r="J879" s="66"/>
      <c r="K879" s="66"/>
      <c r="L879" s="16"/>
      <c r="M879" s="81"/>
      <c r="N879" s="82">
        <v>9076.3046875</v>
      </c>
      <c r="O879" s="82">
        <v>4087.5390625</v>
      </c>
      <c r="P879" s="77"/>
      <c r="Q879" s="83"/>
      <c r="R879" s="83"/>
      <c r="S879" s="51">
        <v>1</v>
      </c>
      <c r="T879" s="84"/>
      <c r="U879" s="84"/>
      <c r="V879" s="52">
        <v>0</v>
      </c>
      <c r="W879" s="52">
        <v>1</v>
      </c>
      <c r="X879" s="52">
        <v>0</v>
      </c>
      <c r="Y879" s="52">
        <v>1</v>
      </c>
      <c r="Z879" s="52">
        <v>0</v>
      </c>
      <c r="AA879" s="52"/>
      <c r="AB879" s="79">
        <v>879</v>
      </c>
      <c r="AC8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79" s="85"/>
      <c r="AE879" s="51"/>
      <c r="AF879" s="51"/>
      <c r="AG879" s="51"/>
      <c r="AH879" s="51"/>
      <c r="AI879" s="51"/>
      <c r="AJ879" s="51"/>
      <c r="AK879" s="51"/>
      <c r="AL879" s="51"/>
      <c r="AM879" s="51"/>
      <c r="AN879" s="51"/>
      <c r="AO879" s="2"/>
      <c r="AP879" s="3"/>
      <c r="AQ879" s="3"/>
      <c r="AR879" s="3"/>
      <c r="AS879" s="3"/>
    </row>
    <row r="880" spans="1:45" ht="29" customHeight="1" x14ac:dyDescent="0.35">
      <c r="A880" s="14" t="s">
        <v>555</v>
      </c>
      <c r="C880" s="15" t="s">
        <v>3360</v>
      </c>
      <c r="D880" s="15"/>
      <c r="E880" s="80">
        <v>1.9613764308784942</v>
      </c>
      <c r="F880" s="78"/>
      <c r="G880" s="15"/>
      <c r="H880" s="15"/>
      <c r="I880" s="16"/>
      <c r="J880" s="66"/>
      <c r="K880" s="66"/>
      <c r="L880" s="16"/>
      <c r="M880" s="81"/>
      <c r="N880" s="82">
        <v>9330.5166015625</v>
      </c>
      <c r="O880" s="82">
        <v>4217.8193359375</v>
      </c>
      <c r="P880" s="77"/>
      <c r="Q880" s="83"/>
      <c r="R880" s="83"/>
      <c r="S880" s="51">
        <v>1</v>
      </c>
      <c r="T880" s="84"/>
      <c r="U880" s="84"/>
      <c r="V880" s="52">
        <v>0</v>
      </c>
      <c r="W880" s="52">
        <v>1</v>
      </c>
      <c r="X880" s="52">
        <v>0</v>
      </c>
      <c r="Y880" s="52">
        <v>1</v>
      </c>
      <c r="Z880" s="52">
        <v>0</v>
      </c>
      <c r="AA880" s="52"/>
      <c r="AB880" s="79">
        <v>880</v>
      </c>
      <c r="AC8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0" s="85"/>
      <c r="AE880" s="51"/>
      <c r="AF880" s="51"/>
      <c r="AG880" s="51"/>
      <c r="AH880" s="51"/>
      <c r="AI880" s="51"/>
      <c r="AJ880" s="51"/>
      <c r="AK880" s="104" t="s">
        <v>3341</v>
      </c>
      <c r="AL880" s="104" t="s">
        <v>3341</v>
      </c>
      <c r="AM880" s="104" t="s">
        <v>3341</v>
      </c>
      <c r="AN880" s="104" t="s">
        <v>3341</v>
      </c>
      <c r="AO880" s="2"/>
      <c r="AP880" s="3"/>
      <c r="AQ880" s="3"/>
      <c r="AR880" s="3"/>
      <c r="AS880" s="3"/>
    </row>
    <row r="881" spans="1:45" ht="29" customHeight="1" x14ac:dyDescent="0.35">
      <c r="A881" s="14" t="s">
        <v>556</v>
      </c>
      <c r="C881" s="15" t="s">
        <v>3360</v>
      </c>
      <c r="D881" s="15"/>
      <c r="E881" s="80">
        <v>1.9613764308784942</v>
      </c>
      <c r="F881" s="78"/>
      <c r="G881" s="15"/>
      <c r="H881" s="15"/>
      <c r="I881" s="16"/>
      <c r="J881" s="66"/>
      <c r="K881" s="66"/>
      <c r="L881" s="16"/>
      <c r="M881" s="81"/>
      <c r="N881" s="82">
        <v>9255.1953125</v>
      </c>
      <c r="O881" s="82">
        <v>4087.5390625</v>
      </c>
      <c r="P881" s="77"/>
      <c r="Q881" s="83"/>
      <c r="R881" s="83"/>
      <c r="S881" s="51">
        <v>1</v>
      </c>
      <c r="T881" s="84"/>
      <c r="U881" s="84"/>
      <c r="V881" s="52">
        <v>0</v>
      </c>
      <c r="W881" s="52">
        <v>1</v>
      </c>
      <c r="X881" s="52">
        <v>0</v>
      </c>
      <c r="Y881" s="52">
        <v>1</v>
      </c>
      <c r="Z881" s="52">
        <v>0</v>
      </c>
      <c r="AA881" s="52"/>
      <c r="AB881" s="79">
        <v>881</v>
      </c>
      <c r="AC8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1" s="85"/>
      <c r="AE881" s="51"/>
      <c r="AF881" s="51"/>
      <c r="AG881" s="51"/>
      <c r="AH881" s="51"/>
      <c r="AI881" s="51"/>
      <c r="AJ881" s="51"/>
      <c r="AK881" s="51"/>
      <c r="AL881" s="51"/>
      <c r="AM881" s="51"/>
      <c r="AN881" s="51"/>
      <c r="AO881" s="2"/>
      <c r="AP881" s="3"/>
      <c r="AQ881" s="3"/>
      <c r="AR881" s="3"/>
      <c r="AS881" s="3"/>
    </row>
    <row r="882" spans="1:45" ht="29" customHeight="1" x14ac:dyDescent="0.35">
      <c r="A882" s="14" t="s">
        <v>561</v>
      </c>
      <c r="C882" s="15" t="s">
        <v>3360</v>
      </c>
      <c r="D882" s="15"/>
      <c r="E882" s="80">
        <v>1.9613764308784942</v>
      </c>
      <c r="F882" s="78"/>
      <c r="G882" s="15"/>
      <c r="H882" s="15"/>
      <c r="I882" s="16"/>
      <c r="J882" s="66"/>
      <c r="K882" s="66"/>
      <c r="L882" s="16"/>
      <c r="M882" s="81"/>
      <c r="N882" s="82">
        <v>7485.126953125</v>
      </c>
      <c r="O882" s="82">
        <v>3892.118896484375</v>
      </c>
      <c r="P882" s="77"/>
      <c r="Q882" s="83"/>
      <c r="R882" s="83"/>
      <c r="S882" s="51">
        <v>1</v>
      </c>
      <c r="T882" s="84"/>
      <c r="U882" s="84"/>
      <c r="V882" s="52">
        <v>0</v>
      </c>
      <c r="W882" s="52">
        <v>1</v>
      </c>
      <c r="X882" s="52">
        <v>0</v>
      </c>
      <c r="Y882" s="52">
        <v>1</v>
      </c>
      <c r="Z882" s="52">
        <v>0</v>
      </c>
      <c r="AA882" s="52"/>
      <c r="AB882" s="79">
        <v>882</v>
      </c>
      <c r="AC8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2" s="85"/>
      <c r="AE882" s="51"/>
      <c r="AF882" s="51"/>
      <c r="AG882" s="51"/>
      <c r="AH882" s="51"/>
      <c r="AI882" s="51"/>
      <c r="AJ882" s="51"/>
      <c r="AK882" s="104" t="s">
        <v>3341</v>
      </c>
      <c r="AL882" s="104" t="s">
        <v>3341</v>
      </c>
      <c r="AM882" s="104" t="s">
        <v>3341</v>
      </c>
      <c r="AN882" s="104" t="s">
        <v>3341</v>
      </c>
      <c r="AO882" s="2"/>
      <c r="AP882" s="3"/>
      <c r="AQ882" s="3"/>
      <c r="AR882" s="3"/>
      <c r="AS882" s="3"/>
    </row>
    <row r="883" spans="1:45" ht="29" customHeight="1" x14ac:dyDescent="0.35">
      <c r="A883" s="14" t="s">
        <v>562</v>
      </c>
      <c r="C883" s="15" t="s">
        <v>3360</v>
      </c>
      <c r="D883" s="15"/>
      <c r="E883" s="80">
        <v>1.9613764308784942</v>
      </c>
      <c r="F883" s="78"/>
      <c r="G883" s="15"/>
      <c r="H883" s="15"/>
      <c r="I883" s="16"/>
      <c r="J883" s="66"/>
      <c r="K883" s="66"/>
      <c r="L883" s="16"/>
      <c r="M883" s="81"/>
      <c r="N883" s="82">
        <v>7409.80517578125</v>
      </c>
      <c r="O883" s="82">
        <v>3778.123779296875</v>
      </c>
      <c r="P883" s="77"/>
      <c r="Q883" s="83"/>
      <c r="R883" s="83"/>
      <c r="S883" s="51">
        <v>1</v>
      </c>
      <c r="T883" s="84"/>
      <c r="U883" s="84"/>
      <c r="V883" s="52">
        <v>0</v>
      </c>
      <c r="W883" s="52">
        <v>1</v>
      </c>
      <c r="X883" s="52">
        <v>0</v>
      </c>
      <c r="Y883" s="52">
        <v>1</v>
      </c>
      <c r="Z883" s="52">
        <v>0</v>
      </c>
      <c r="AA883" s="52"/>
      <c r="AB883" s="79">
        <v>883</v>
      </c>
      <c r="AC8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3" s="85"/>
      <c r="AE883" s="51"/>
      <c r="AF883" s="51"/>
      <c r="AG883" s="51"/>
      <c r="AH883" s="51"/>
      <c r="AI883" s="51"/>
      <c r="AJ883" s="51"/>
      <c r="AK883" s="51"/>
      <c r="AL883" s="51"/>
      <c r="AM883" s="51"/>
      <c r="AN883" s="51"/>
      <c r="AO883" s="2"/>
      <c r="AP883" s="3"/>
      <c r="AQ883" s="3"/>
      <c r="AR883" s="3"/>
      <c r="AS883" s="3"/>
    </row>
    <row r="884" spans="1:45" ht="29" customHeight="1" x14ac:dyDescent="0.35">
      <c r="A884" s="14" t="s">
        <v>567</v>
      </c>
      <c r="C884" s="15" t="s">
        <v>3360</v>
      </c>
      <c r="D884" s="15"/>
      <c r="E884" s="80">
        <v>1.9613764308784942</v>
      </c>
      <c r="F884" s="78"/>
      <c r="G884" s="15"/>
      <c r="H884" s="15"/>
      <c r="I884" s="16"/>
      <c r="J884" s="66"/>
      <c r="K884" s="66"/>
      <c r="L884" s="16"/>
      <c r="M884" s="81"/>
      <c r="N884" s="82">
        <v>7485.126953125</v>
      </c>
      <c r="O884" s="82">
        <v>3582.70361328125</v>
      </c>
      <c r="P884" s="77"/>
      <c r="Q884" s="83"/>
      <c r="R884" s="83"/>
      <c r="S884" s="51">
        <v>1</v>
      </c>
      <c r="T884" s="84"/>
      <c r="U884" s="84"/>
      <c r="V884" s="52">
        <v>0</v>
      </c>
      <c r="W884" s="52">
        <v>1</v>
      </c>
      <c r="X884" s="52">
        <v>0</v>
      </c>
      <c r="Y884" s="52">
        <v>1</v>
      </c>
      <c r="Z884" s="52">
        <v>0</v>
      </c>
      <c r="AA884" s="52"/>
      <c r="AB884" s="79">
        <v>884</v>
      </c>
      <c r="AC8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4" s="85"/>
      <c r="AE884" s="51"/>
      <c r="AF884" s="51"/>
      <c r="AG884" s="51"/>
      <c r="AH884" s="51"/>
      <c r="AI884" s="51"/>
      <c r="AJ884" s="51"/>
      <c r="AK884" s="104" t="s">
        <v>3341</v>
      </c>
      <c r="AL884" s="104" t="s">
        <v>3341</v>
      </c>
      <c r="AM884" s="104" t="s">
        <v>3341</v>
      </c>
      <c r="AN884" s="104" t="s">
        <v>3341</v>
      </c>
      <c r="AO884" s="2"/>
      <c r="AP884" s="3"/>
      <c r="AQ884" s="3"/>
      <c r="AR884" s="3"/>
      <c r="AS884" s="3"/>
    </row>
    <row r="885" spans="1:45" ht="29" customHeight="1" x14ac:dyDescent="0.35">
      <c r="A885" s="14" t="s">
        <v>568</v>
      </c>
      <c r="C885" s="15" t="s">
        <v>3360</v>
      </c>
      <c r="D885" s="15"/>
      <c r="E885" s="80">
        <v>1.9613764308784942</v>
      </c>
      <c r="F885" s="78"/>
      <c r="G885" s="15"/>
      <c r="H885" s="15"/>
      <c r="I885" s="16"/>
      <c r="J885" s="66"/>
      <c r="K885" s="66"/>
      <c r="L885" s="16"/>
      <c r="M885" s="81"/>
      <c r="N885" s="82">
        <v>7409.80517578125</v>
      </c>
      <c r="O885" s="82">
        <v>3452.42333984375</v>
      </c>
      <c r="P885" s="77"/>
      <c r="Q885" s="83"/>
      <c r="R885" s="83"/>
      <c r="S885" s="51">
        <v>1</v>
      </c>
      <c r="T885" s="84"/>
      <c r="U885" s="84"/>
      <c r="V885" s="52">
        <v>0</v>
      </c>
      <c r="W885" s="52">
        <v>1</v>
      </c>
      <c r="X885" s="52">
        <v>0</v>
      </c>
      <c r="Y885" s="52">
        <v>1</v>
      </c>
      <c r="Z885" s="52">
        <v>0</v>
      </c>
      <c r="AA885" s="52"/>
      <c r="AB885" s="79">
        <v>885</v>
      </c>
      <c r="AC8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5" s="85"/>
      <c r="AE885" s="51"/>
      <c r="AF885" s="51"/>
      <c r="AG885" s="51"/>
      <c r="AH885" s="51"/>
      <c r="AI885" s="51"/>
      <c r="AJ885" s="51"/>
      <c r="AK885" s="51"/>
      <c r="AL885" s="51"/>
      <c r="AM885" s="51"/>
      <c r="AN885" s="51"/>
      <c r="AO885" s="2"/>
      <c r="AP885" s="3"/>
      <c r="AQ885" s="3"/>
      <c r="AR885" s="3"/>
      <c r="AS885" s="3"/>
    </row>
    <row r="886" spans="1:45" ht="29" customHeight="1" x14ac:dyDescent="0.35">
      <c r="A886" s="14" t="s">
        <v>578</v>
      </c>
      <c r="C886" s="15" t="s">
        <v>3360</v>
      </c>
      <c r="D886" s="15"/>
      <c r="E886" s="80">
        <v>1.9613764308784942</v>
      </c>
      <c r="F886" s="78"/>
      <c r="G886" s="15"/>
      <c r="H886" s="15"/>
      <c r="I886" s="16"/>
      <c r="J886" s="66"/>
      <c r="K886" s="66"/>
      <c r="L886" s="16"/>
      <c r="M886" s="81"/>
      <c r="N886" s="82">
        <v>7485.126953125</v>
      </c>
      <c r="O886" s="82">
        <v>3257.003173828125</v>
      </c>
      <c r="P886" s="77"/>
      <c r="Q886" s="83"/>
      <c r="R886" s="83"/>
      <c r="S886" s="51">
        <v>1</v>
      </c>
      <c r="T886" s="84"/>
      <c r="U886" s="84"/>
      <c r="V886" s="52">
        <v>0</v>
      </c>
      <c r="W886" s="52">
        <v>1</v>
      </c>
      <c r="X886" s="52">
        <v>0</v>
      </c>
      <c r="Y886" s="52">
        <v>1</v>
      </c>
      <c r="Z886" s="52">
        <v>0</v>
      </c>
      <c r="AA886" s="52"/>
      <c r="AB886" s="79">
        <v>886</v>
      </c>
      <c r="AC8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6" s="85"/>
      <c r="AE886" s="51"/>
      <c r="AF886" s="51"/>
      <c r="AG886" s="51"/>
      <c r="AH886" s="51"/>
      <c r="AI886" s="51"/>
      <c r="AJ886" s="51"/>
      <c r="AK886" s="104" t="s">
        <v>3341</v>
      </c>
      <c r="AL886" s="104" t="s">
        <v>3341</v>
      </c>
      <c r="AM886" s="104" t="s">
        <v>3341</v>
      </c>
      <c r="AN886" s="104" t="s">
        <v>3341</v>
      </c>
      <c r="AO886" s="2"/>
      <c r="AP886" s="3"/>
      <c r="AQ886" s="3"/>
      <c r="AR886" s="3"/>
      <c r="AS886" s="3"/>
    </row>
    <row r="887" spans="1:45" ht="29" customHeight="1" x14ac:dyDescent="0.35">
      <c r="A887" s="14" t="s">
        <v>579</v>
      </c>
      <c r="C887" s="15" t="s">
        <v>3360</v>
      </c>
      <c r="D887" s="15"/>
      <c r="E887" s="80">
        <v>1.9613764308784942</v>
      </c>
      <c r="F887" s="78"/>
      <c r="G887" s="15"/>
      <c r="H887" s="15"/>
      <c r="I887" s="16"/>
      <c r="J887" s="66"/>
      <c r="K887" s="66"/>
      <c r="L887" s="16"/>
      <c r="M887" s="81"/>
      <c r="N887" s="82">
        <v>7409.80517578125</v>
      </c>
      <c r="O887" s="82">
        <v>3126.72314453125</v>
      </c>
      <c r="P887" s="77"/>
      <c r="Q887" s="83"/>
      <c r="R887" s="83"/>
      <c r="S887" s="51">
        <v>1</v>
      </c>
      <c r="T887" s="84"/>
      <c r="U887" s="84"/>
      <c r="V887" s="52">
        <v>0</v>
      </c>
      <c r="W887" s="52">
        <v>1</v>
      </c>
      <c r="X887" s="52">
        <v>0</v>
      </c>
      <c r="Y887" s="52">
        <v>1</v>
      </c>
      <c r="Z887" s="52">
        <v>0</v>
      </c>
      <c r="AA887" s="52"/>
      <c r="AB887" s="79">
        <v>887</v>
      </c>
      <c r="AC8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7" s="85"/>
      <c r="AE887" s="51"/>
      <c r="AF887" s="51"/>
      <c r="AG887" s="51"/>
      <c r="AH887" s="51"/>
      <c r="AI887" s="51"/>
      <c r="AJ887" s="51"/>
      <c r="AK887" s="51"/>
      <c r="AL887" s="51"/>
      <c r="AM887" s="51"/>
      <c r="AN887" s="51"/>
      <c r="AO887" s="2"/>
      <c r="AP887" s="3"/>
      <c r="AQ887" s="3"/>
      <c r="AR887" s="3"/>
      <c r="AS887" s="3"/>
    </row>
    <row r="888" spans="1:45" ht="29" customHeight="1" x14ac:dyDescent="0.35">
      <c r="A888" s="14" t="s">
        <v>580</v>
      </c>
      <c r="C888" s="15" t="s">
        <v>3360</v>
      </c>
      <c r="D888" s="15"/>
      <c r="E888" s="80">
        <v>1.9613764308784942</v>
      </c>
      <c r="F888" s="78"/>
      <c r="G888" s="15"/>
      <c r="H888" s="15"/>
      <c r="I888" s="16"/>
      <c r="J888" s="66"/>
      <c r="K888" s="66"/>
      <c r="L888" s="16"/>
      <c r="M888" s="81"/>
      <c r="N888" s="82">
        <v>7485.126953125</v>
      </c>
      <c r="O888" s="82">
        <v>4217.8193359375</v>
      </c>
      <c r="P888" s="77"/>
      <c r="Q888" s="83"/>
      <c r="R888" s="83"/>
      <c r="S888" s="51">
        <v>1</v>
      </c>
      <c r="T888" s="84"/>
      <c r="U888" s="84"/>
      <c r="V888" s="52">
        <v>0</v>
      </c>
      <c r="W888" s="52">
        <v>1</v>
      </c>
      <c r="X888" s="52">
        <v>0</v>
      </c>
      <c r="Y888" s="52">
        <v>1</v>
      </c>
      <c r="Z888" s="52">
        <v>0</v>
      </c>
      <c r="AA888" s="52"/>
      <c r="AB888" s="79">
        <v>888</v>
      </c>
      <c r="AC8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8" s="85"/>
      <c r="AE888" s="51"/>
      <c r="AF888" s="51"/>
      <c r="AG888" s="51"/>
      <c r="AH888" s="51"/>
      <c r="AI888" s="51"/>
      <c r="AJ888" s="51"/>
      <c r="AK888" s="104" t="s">
        <v>3341</v>
      </c>
      <c r="AL888" s="104" t="s">
        <v>3341</v>
      </c>
      <c r="AM888" s="104" t="s">
        <v>3341</v>
      </c>
      <c r="AN888" s="104" t="s">
        <v>3341</v>
      </c>
      <c r="AO888" s="2"/>
      <c r="AP888" s="3"/>
      <c r="AQ888" s="3"/>
      <c r="AR888" s="3"/>
      <c r="AS888" s="3"/>
    </row>
    <row r="889" spans="1:45" ht="29" customHeight="1" x14ac:dyDescent="0.35">
      <c r="A889" s="14" t="s">
        <v>581</v>
      </c>
      <c r="C889" s="15" t="s">
        <v>3360</v>
      </c>
      <c r="D889" s="15"/>
      <c r="E889" s="80">
        <v>1.9613764308784942</v>
      </c>
      <c r="F889" s="78"/>
      <c r="G889" s="15"/>
      <c r="H889" s="15"/>
      <c r="I889" s="16"/>
      <c r="J889" s="66"/>
      <c r="K889" s="66"/>
      <c r="L889" s="16"/>
      <c r="M889" s="81"/>
      <c r="N889" s="82">
        <v>7409.80517578125</v>
      </c>
      <c r="O889" s="82">
        <v>4087.5390625</v>
      </c>
      <c r="P889" s="77"/>
      <c r="Q889" s="83"/>
      <c r="R889" s="83"/>
      <c r="S889" s="51">
        <v>1</v>
      </c>
      <c r="T889" s="84"/>
      <c r="U889" s="84"/>
      <c r="V889" s="52">
        <v>0</v>
      </c>
      <c r="W889" s="52">
        <v>1</v>
      </c>
      <c r="X889" s="52">
        <v>0</v>
      </c>
      <c r="Y889" s="52">
        <v>1</v>
      </c>
      <c r="Z889" s="52">
        <v>0</v>
      </c>
      <c r="AA889" s="52"/>
      <c r="AB889" s="79">
        <v>889</v>
      </c>
      <c r="AC8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89" s="85"/>
      <c r="AE889" s="51"/>
      <c r="AF889" s="51"/>
      <c r="AG889" s="51"/>
      <c r="AH889" s="51"/>
      <c r="AI889" s="51"/>
      <c r="AJ889" s="51"/>
      <c r="AK889" s="51"/>
      <c r="AL889" s="51"/>
      <c r="AM889" s="51"/>
      <c r="AN889" s="51"/>
      <c r="AO889" s="2"/>
      <c r="AP889" s="3"/>
      <c r="AQ889" s="3"/>
      <c r="AR889" s="3"/>
      <c r="AS889" s="3"/>
    </row>
    <row r="890" spans="1:45" ht="29" customHeight="1" x14ac:dyDescent="0.35">
      <c r="A890" s="14" t="s">
        <v>598</v>
      </c>
      <c r="C890" s="15" t="s">
        <v>3360</v>
      </c>
      <c r="D890" s="15"/>
      <c r="E890" s="80">
        <v>1.9613764308784942</v>
      </c>
      <c r="F890" s="78"/>
      <c r="G890" s="15"/>
      <c r="H890" s="15"/>
      <c r="I890" s="16"/>
      <c r="J890" s="66"/>
      <c r="K890" s="66"/>
      <c r="L890" s="16"/>
      <c r="M890" s="81"/>
      <c r="N890" s="82">
        <v>9518.822265625</v>
      </c>
      <c r="O890" s="82">
        <v>4559.8046875</v>
      </c>
      <c r="P890" s="77"/>
      <c r="Q890" s="83"/>
      <c r="R890" s="83"/>
      <c r="S890" s="51">
        <v>1</v>
      </c>
      <c r="T890" s="84"/>
      <c r="U890" s="84"/>
      <c r="V890" s="52">
        <v>0</v>
      </c>
      <c r="W890" s="52">
        <v>1</v>
      </c>
      <c r="X890" s="52">
        <v>0</v>
      </c>
      <c r="Y890" s="52">
        <v>1</v>
      </c>
      <c r="Z890" s="52">
        <v>0</v>
      </c>
      <c r="AA890" s="52"/>
      <c r="AB890" s="79">
        <v>890</v>
      </c>
      <c r="AC8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0" s="85"/>
      <c r="AE890" s="51"/>
      <c r="AF890" s="51"/>
      <c r="AG890" s="51"/>
      <c r="AH890" s="51"/>
      <c r="AI890" s="51"/>
      <c r="AJ890" s="51"/>
      <c r="AK890" s="104" t="s">
        <v>3341</v>
      </c>
      <c r="AL890" s="104" t="s">
        <v>3341</v>
      </c>
      <c r="AM890" s="104" t="s">
        <v>3341</v>
      </c>
      <c r="AN890" s="104" t="s">
        <v>3341</v>
      </c>
      <c r="AO890" s="2"/>
      <c r="AP890" s="3"/>
      <c r="AQ890" s="3"/>
      <c r="AR890" s="3"/>
      <c r="AS890" s="3"/>
    </row>
    <row r="891" spans="1:45" ht="29" customHeight="1" x14ac:dyDescent="0.35">
      <c r="A891" s="14" t="s">
        <v>599</v>
      </c>
      <c r="C891" s="15" t="s">
        <v>3360</v>
      </c>
      <c r="D891" s="15"/>
      <c r="E891" s="80">
        <v>1.9613764308784942</v>
      </c>
      <c r="F891" s="78"/>
      <c r="G891" s="15"/>
      <c r="H891" s="15"/>
      <c r="I891" s="16"/>
      <c r="J891" s="66"/>
      <c r="K891" s="66"/>
      <c r="L891" s="16"/>
      <c r="M891" s="81"/>
      <c r="N891" s="82">
        <v>9443.5</v>
      </c>
      <c r="O891" s="82">
        <v>4413.2392578125</v>
      </c>
      <c r="P891" s="77"/>
      <c r="Q891" s="83"/>
      <c r="R891" s="83"/>
      <c r="S891" s="51">
        <v>1</v>
      </c>
      <c r="T891" s="84"/>
      <c r="U891" s="84"/>
      <c r="V891" s="52">
        <v>0</v>
      </c>
      <c r="W891" s="52">
        <v>1</v>
      </c>
      <c r="X891" s="52">
        <v>0</v>
      </c>
      <c r="Y891" s="52">
        <v>1</v>
      </c>
      <c r="Z891" s="52">
        <v>0</v>
      </c>
      <c r="AA891" s="52"/>
      <c r="AB891" s="79">
        <v>891</v>
      </c>
      <c r="AC8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1" s="85"/>
      <c r="AE891" s="51"/>
      <c r="AF891" s="51"/>
      <c r="AG891" s="51"/>
      <c r="AH891" s="51"/>
      <c r="AI891" s="51"/>
      <c r="AJ891" s="51"/>
      <c r="AK891" s="51"/>
      <c r="AL891" s="51"/>
      <c r="AM891" s="51"/>
      <c r="AN891" s="51"/>
      <c r="AO891" s="2"/>
      <c r="AP891" s="3"/>
      <c r="AQ891" s="3"/>
      <c r="AR891" s="3"/>
      <c r="AS891" s="3"/>
    </row>
    <row r="892" spans="1:45" ht="29" customHeight="1" x14ac:dyDescent="0.35">
      <c r="A892" s="14" t="s">
        <v>609</v>
      </c>
      <c r="C892" s="15" t="s">
        <v>3360</v>
      </c>
      <c r="D892" s="15"/>
      <c r="E892" s="80">
        <v>1.9613764308784942</v>
      </c>
      <c r="F892" s="78"/>
      <c r="G892" s="15"/>
      <c r="H892" s="15"/>
      <c r="I892" s="16"/>
      <c r="J892" s="66"/>
      <c r="K892" s="66"/>
      <c r="L892" s="16"/>
      <c r="M892" s="81"/>
      <c r="N892" s="82">
        <v>9697.7119140625</v>
      </c>
      <c r="O892" s="82">
        <v>4559.8046875</v>
      </c>
      <c r="P892" s="77"/>
      <c r="Q892" s="83"/>
      <c r="R892" s="83"/>
      <c r="S892" s="51">
        <v>1</v>
      </c>
      <c r="T892" s="84"/>
      <c r="U892" s="84"/>
      <c r="V892" s="52">
        <v>0</v>
      </c>
      <c r="W892" s="52">
        <v>1</v>
      </c>
      <c r="X892" s="52">
        <v>0</v>
      </c>
      <c r="Y892" s="52">
        <v>1</v>
      </c>
      <c r="Z892" s="52">
        <v>0</v>
      </c>
      <c r="AA892" s="52"/>
      <c r="AB892" s="79">
        <v>892</v>
      </c>
      <c r="AC8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2" s="85"/>
      <c r="AE892" s="51"/>
      <c r="AF892" s="51"/>
      <c r="AG892" s="51"/>
      <c r="AH892" s="51"/>
      <c r="AI892" s="51"/>
      <c r="AJ892" s="51"/>
      <c r="AK892" s="104" t="s">
        <v>3341</v>
      </c>
      <c r="AL892" s="104" t="s">
        <v>3341</v>
      </c>
      <c r="AM892" s="104" t="s">
        <v>3341</v>
      </c>
      <c r="AN892" s="104" t="s">
        <v>3341</v>
      </c>
      <c r="AO892" s="2"/>
      <c r="AP892" s="3"/>
      <c r="AQ892" s="3"/>
      <c r="AR892" s="3"/>
      <c r="AS892" s="3"/>
    </row>
    <row r="893" spans="1:45" ht="29" customHeight="1" x14ac:dyDescent="0.35">
      <c r="A893" s="14" t="s">
        <v>610</v>
      </c>
      <c r="C893" s="15" t="s">
        <v>3360</v>
      </c>
      <c r="D893" s="15"/>
      <c r="E893" s="80">
        <v>1.9613764308784942</v>
      </c>
      <c r="F893" s="78"/>
      <c r="G893" s="15"/>
      <c r="H893" s="15"/>
      <c r="I893" s="16"/>
      <c r="J893" s="66"/>
      <c r="K893" s="66"/>
      <c r="L893" s="16"/>
      <c r="M893" s="81"/>
      <c r="N893" s="82">
        <v>9631.8046875</v>
      </c>
      <c r="O893" s="82">
        <v>4413.2392578125</v>
      </c>
      <c r="P893" s="77"/>
      <c r="Q893" s="83"/>
      <c r="R893" s="83"/>
      <c r="S893" s="51">
        <v>1</v>
      </c>
      <c r="T893" s="84"/>
      <c r="U893" s="84"/>
      <c r="V893" s="52">
        <v>0</v>
      </c>
      <c r="W893" s="52">
        <v>1</v>
      </c>
      <c r="X893" s="52">
        <v>0</v>
      </c>
      <c r="Y893" s="52">
        <v>1</v>
      </c>
      <c r="Z893" s="52">
        <v>0</v>
      </c>
      <c r="AA893" s="52"/>
      <c r="AB893" s="79">
        <v>893</v>
      </c>
      <c r="AC8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3" s="85"/>
      <c r="AE893" s="51"/>
      <c r="AF893" s="51"/>
      <c r="AG893" s="51"/>
      <c r="AH893" s="51"/>
      <c r="AI893" s="51"/>
      <c r="AJ893" s="51"/>
      <c r="AK893" s="51"/>
      <c r="AL893" s="51"/>
      <c r="AM893" s="51"/>
      <c r="AN893" s="51"/>
      <c r="AO893" s="2"/>
      <c r="AP893" s="3"/>
      <c r="AQ893" s="3"/>
      <c r="AR893" s="3"/>
      <c r="AS893" s="3"/>
    </row>
    <row r="894" spans="1:45" ht="29" customHeight="1" x14ac:dyDescent="0.35">
      <c r="A894" s="14" t="s">
        <v>644</v>
      </c>
      <c r="C894" s="15" t="s">
        <v>3360</v>
      </c>
      <c r="D894" s="15"/>
      <c r="E894" s="80">
        <v>1.9613764308784942</v>
      </c>
      <c r="F894" s="78"/>
      <c r="G894" s="15"/>
      <c r="H894" s="15"/>
      <c r="I894" s="16"/>
      <c r="J894" s="66"/>
      <c r="K894" s="66"/>
      <c r="L894" s="16"/>
      <c r="M894" s="81"/>
      <c r="N894" s="82">
        <v>9886.0166015625</v>
      </c>
      <c r="O894" s="82">
        <v>4559.8046875</v>
      </c>
      <c r="P894" s="77"/>
      <c r="Q894" s="83"/>
      <c r="R894" s="83"/>
      <c r="S894" s="51">
        <v>1</v>
      </c>
      <c r="T894" s="84"/>
      <c r="U894" s="84"/>
      <c r="V894" s="52">
        <v>0</v>
      </c>
      <c r="W894" s="52">
        <v>1</v>
      </c>
      <c r="X894" s="52">
        <v>0</v>
      </c>
      <c r="Y894" s="52">
        <v>1</v>
      </c>
      <c r="Z894" s="52">
        <v>0</v>
      </c>
      <c r="AA894" s="52"/>
      <c r="AB894" s="79">
        <v>894</v>
      </c>
      <c r="AC8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4" s="85"/>
      <c r="AE894" s="51"/>
      <c r="AF894" s="51"/>
      <c r="AG894" s="51"/>
      <c r="AH894" s="51"/>
      <c r="AI894" s="51"/>
      <c r="AJ894" s="51"/>
      <c r="AK894" s="104" t="s">
        <v>3341</v>
      </c>
      <c r="AL894" s="104" t="s">
        <v>3341</v>
      </c>
      <c r="AM894" s="104" t="s">
        <v>3341</v>
      </c>
      <c r="AN894" s="104" t="s">
        <v>3341</v>
      </c>
      <c r="AO894" s="2"/>
      <c r="AP894" s="3"/>
      <c r="AQ894" s="3"/>
      <c r="AR894" s="3"/>
      <c r="AS894" s="3"/>
    </row>
    <row r="895" spans="1:45" ht="29" customHeight="1" x14ac:dyDescent="0.35">
      <c r="A895" s="14" t="s">
        <v>645</v>
      </c>
      <c r="C895" s="15" t="s">
        <v>3360</v>
      </c>
      <c r="D895" s="15"/>
      <c r="E895" s="80">
        <v>1.9613764308784942</v>
      </c>
      <c r="F895" s="78"/>
      <c r="G895" s="15"/>
      <c r="H895" s="15"/>
      <c r="I895" s="16"/>
      <c r="J895" s="66"/>
      <c r="K895" s="66"/>
      <c r="L895" s="16"/>
      <c r="M895" s="81"/>
      <c r="N895" s="82">
        <v>9810.6953125</v>
      </c>
      <c r="O895" s="82">
        <v>4413.2392578125</v>
      </c>
      <c r="P895" s="77"/>
      <c r="Q895" s="83"/>
      <c r="R895" s="83"/>
      <c r="S895" s="51">
        <v>1</v>
      </c>
      <c r="T895" s="84"/>
      <c r="U895" s="84"/>
      <c r="V895" s="52">
        <v>0</v>
      </c>
      <c r="W895" s="52">
        <v>1</v>
      </c>
      <c r="X895" s="52">
        <v>0</v>
      </c>
      <c r="Y895" s="52">
        <v>1</v>
      </c>
      <c r="Z895" s="52">
        <v>0</v>
      </c>
      <c r="AA895" s="52"/>
      <c r="AB895" s="79">
        <v>895</v>
      </c>
      <c r="AC8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5" s="85"/>
      <c r="AE895" s="51"/>
      <c r="AF895" s="51"/>
      <c r="AG895" s="51"/>
      <c r="AH895" s="51"/>
      <c r="AI895" s="51"/>
      <c r="AJ895" s="51"/>
      <c r="AK895" s="51"/>
      <c r="AL895" s="51"/>
      <c r="AM895" s="51"/>
      <c r="AN895" s="51"/>
      <c r="AO895" s="2"/>
      <c r="AP895" s="3"/>
      <c r="AQ895" s="3"/>
      <c r="AR895" s="3"/>
      <c r="AS895" s="3"/>
    </row>
    <row r="896" spans="1:45" ht="29" customHeight="1" x14ac:dyDescent="0.35">
      <c r="A896" s="14" t="s">
        <v>647</v>
      </c>
      <c r="C896" s="15" t="s">
        <v>3360</v>
      </c>
      <c r="D896" s="15"/>
      <c r="E896" s="80">
        <v>1.9613764308784942</v>
      </c>
      <c r="F896" s="78"/>
      <c r="G896" s="15"/>
      <c r="H896" s="15"/>
      <c r="I896" s="16"/>
      <c r="J896" s="66"/>
      <c r="K896" s="66"/>
      <c r="L896" s="16"/>
      <c r="M896" s="81"/>
      <c r="N896" s="82">
        <v>7485.126953125</v>
      </c>
      <c r="O896" s="82">
        <v>2931.302978515625</v>
      </c>
      <c r="P896" s="77"/>
      <c r="Q896" s="83"/>
      <c r="R896" s="83"/>
      <c r="S896" s="51">
        <v>1</v>
      </c>
      <c r="T896" s="84"/>
      <c r="U896" s="84"/>
      <c r="V896" s="52">
        <v>0</v>
      </c>
      <c r="W896" s="52">
        <v>1</v>
      </c>
      <c r="X896" s="52">
        <v>0</v>
      </c>
      <c r="Y896" s="52">
        <v>1</v>
      </c>
      <c r="Z896" s="52">
        <v>0</v>
      </c>
      <c r="AA896" s="52"/>
      <c r="AB896" s="79">
        <v>896</v>
      </c>
      <c r="AC8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6" s="85"/>
      <c r="AE896" s="51"/>
      <c r="AF896" s="51"/>
      <c r="AG896" s="51"/>
      <c r="AH896" s="51"/>
      <c r="AI896" s="51"/>
      <c r="AJ896" s="51"/>
      <c r="AK896" s="104" t="s">
        <v>3341</v>
      </c>
      <c r="AL896" s="104" t="s">
        <v>3341</v>
      </c>
      <c r="AM896" s="104" t="s">
        <v>3341</v>
      </c>
      <c r="AN896" s="104" t="s">
        <v>3341</v>
      </c>
      <c r="AO896" s="2"/>
      <c r="AP896" s="3"/>
      <c r="AQ896" s="3"/>
      <c r="AR896" s="3"/>
      <c r="AS896" s="3"/>
    </row>
    <row r="897" spans="1:45" ht="29" customHeight="1" x14ac:dyDescent="0.35">
      <c r="A897" s="14" t="s">
        <v>648</v>
      </c>
      <c r="C897" s="15" t="s">
        <v>3360</v>
      </c>
      <c r="D897" s="15"/>
      <c r="E897" s="80">
        <v>1.9613764308784942</v>
      </c>
      <c r="F897" s="78"/>
      <c r="G897" s="15"/>
      <c r="H897" s="15"/>
      <c r="I897" s="16"/>
      <c r="J897" s="66"/>
      <c r="K897" s="66"/>
      <c r="L897" s="16"/>
      <c r="M897" s="81"/>
      <c r="N897" s="82">
        <v>7409.80517578125</v>
      </c>
      <c r="O897" s="82">
        <v>2801.022705078125</v>
      </c>
      <c r="P897" s="77"/>
      <c r="Q897" s="83"/>
      <c r="R897" s="83"/>
      <c r="S897" s="51">
        <v>1</v>
      </c>
      <c r="T897" s="84"/>
      <c r="U897" s="84"/>
      <c r="V897" s="52">
        <v>0</v>
      </c>
      <c r="W897" s="52">
        <v>1</v>
      </c>
      <c r="X897" s="52">
        <v>0</v>
      </c>
      <c r="Y897" s="52">
        <v>1</v>
      </c>
      <c r="Z897" s="52">
        <v>0</v>
      </c>
      <c r="AA897" s="52"/>
      <c r="AB897" s="79">
        <v>897</v>
      </c>
      <c r="AC8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7" s="85"/>
      <c r="AE897" s="51"/>
      <c r="AF897" s="51"/>
      <c r="AG897" s="51"/>
      <c r="AH897" s="51"/>
      <c r="AI897" s="51"/>
      <c r="AJ897" s="51"/>
      <c r="AK897" s="51"/>
      <c r="AL897" s="51"/>
      <c r="AM897" s="51"/>
      <c r="AN897" s="51"/>
      <c r="AO897" s="2"/>
      <c r="AP897" s="3"/>
      <c r="AQ897" s="3"/>
      <c r="AR897" s="3"/>
      <c r="AS897" s="3"/>
    </row>
    <row r="898" spans="1:45" ht="29" customHeight="1" x14ac:dyDescent="0.35">
      <c r="A898" s="14" t="s">
        <v>666</v>
      </c>
      <c r="C898" s="15" t="s">
        <v>3360</v>
      </c>
      <c r="D898" s="15"/>
      <c r="E898" s="80">
        <v>1.9613764308784942</v>
      </c>
      <c r="F898" s="78"/>
      <c r="G898" s="15"/>
      <c r="H898" s="15"/>
      <c r="I898" s="16"/>
      <c r="J898" s="66"/>
      <c r="K898" s="66"/>
      <c r="L898" s="16"/>
      <c r="M898" s="81"/>
      <c r="N898" s="82">
        <v>7485.126953125</v>
      </c>
      <c r="O898" s="82">
        <v>1302.80126953125</v>
      </c>
      <c r="P898" s="77"/>
      <c r="Q898" s="83"/>
      <c r="R898" s="83"/>
      <c r="S898" s="51">
        <v>1</v>
      </c>
      <c r="T898" s="84"/>
      <c r="U898" s="84"/>
      <c r="V898" s="52">
        <v>0</v>
      </c>
      <c r="W898" s="52">
        <v>1</v>
      </c>
      <c r="X898" s="52">
        <v>0</v>
      </c>
      <c r="Y898" s="52">
        <v>1</v>
      </c>
      <c r="Z898" s="52">
        <v>0</v>
      </c>
      <c r="AA898" s="52"/>
      <c r="AB898" s="79">
        <v>898</v>
      </c>
      <c r="AC8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8" s="85"/>
      <c r="AE898" s="51"/>
      <c r="AF898" s="51"/>
      <c r="AG898" s="51"/>
      <c r="AH898" s="51"/>
      <c r="AI898" s="51"/>
      <c r="AJ898" s="51"/>
      <c r="AK898" s="104" t="s">
        <v>3341</v>
      </c>
      <c r="AL898" s="104" t="s">
        <v>3341</v>
      </c>
      <c r="AM898" s="104" t="s">
        <v>3341</v>
      </c>
      <c r="AN898" s="104" t="s">
        <v>3341</v>
      </c>
      <c r="AO898" s="2"/>
      <c r="AP898" s="3"/>
      <c r="AQ898" s="3"/>
      <c r="AR898" s="3"/>
      <c r="AS898" s="3"/>
    </row>
    <row r="899" spans="1:45" ht="29" customHeight="1" x14ac:dyDescent="0.35">
      <c r="A899" s="14" t="s">
        <v>667</v>
      </c>
      <c r="C899" s="15" t="s">
        <v>3360</v>
      </c>
      <c r="D899" s="15"/>
      <c r="E899" s="80">
        <v>1.9613764308784942</v>
      </c>
      <c r="F899" s="78"/>
      <c r="G899" s="15"/>
      <c r="H899" s="15"/>
      <c r="I899" s="16"/>
      <c r="J899" s="66"/>
      <c r="K899" s="66"/>
      <c r="L899" s="16"/>
      <c r="M899" s="81"/>
      <c r="N899" s="82">
        <v>7409.80517578125</v>
      </c>
      <c r="O899" s="82">
        <v>1172.5211181640625</v>
      </c>
      <c r="P899" s="77"/>
      <c r="Q899" s="83"/>
      <c r="R899" s="83"/>
      <c r="S899" s="51">
        <v>1</v>
      </c>
      <c r="T899" s="84"/>
      <c r="U899" s="84"/>
      <c r="V899" s="52">
        <v>0</v>
      </c>
      <c r="W899" s="52">
        <v>1</v>
      </c>
      <c r="X899" s="52">
        <v>0</v>
      </c>
      <c r="Y899" s="52">
        <v>1</v>
      </c>
      <c r="Z899" s="52">
        <v>0</v>
      </c>
      <c r="AA899" s="52"/>
      <c r="AB899" s="79">
        <v>899</v>
      </c>
      <c r="AC8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899" s="85"/>
      <c r="AE899" s="51"/>
      <c r="AF899" s="51"/>
      <c r="AG899" s="51"/>
      <c r="AH899" s="51"/>
      <c r="AI899" s="51"/>
      <c r="AJ899" s="51"/>
      <c r="AK899" s="51"/>
      <c r="AL899" s="51"/>
      <c r="AM899" s="51"/>
      <c r="AN899" s="51"/>
      <c r="AO899" s="2"/>
      <c r="AP899" s="3"/>
      <c r="AQ899" s="3"/>
      <c r="AR899" s="3"/>
      <c r="AS899" s="3"/>
    </row>
    <row r="900" spans="1:45" ht="29" customHeight="1" x14ac:dyDescent="0.35">
      <c r="A900" s="14" t="s">
        <v>683</v>
      </c>
      <c r="C900" s="15" t="s">
        <v>3360</v>
      </c>
      <c r="D900" s="15"/>
      <c r="E900" s="80">
        <v>1.9613764308784942</v>
      </c>
      <c r="F900" s="78"/>
      <c r="G900" s="15"/>
      <c r="H900" s="15"/>
      <c r="I900" s="16"/>
      <c r="J900" s="66"/>
      <c r="K900" s="66"/>
      <c r="L900" s="16"/>
      <c r="M900" s="81"/>
      <c r="N900" s="82">
        <v>7485.126953125</v>
      </c>
      <c r="O900" s="82">
        <v>977.1009521484375</v>
      </c>
      <c r="P900" s="77"/>
      <c r="Q900" s="83"/>
      <c r="R900" s="83"/>
      <c r="S900" s="51">
        <v>1</v>
      </c>
      <c r="T900" s="84"/>
      <c r="U900" s="84"/>
      <c r="V900" s="52">
        <v>0</v>
      </c>
      <c r="W900" s="52">
        <v>1</v>
      </c>
      <c r="X900" s="52">
        <v>0</v>
      </c>
      <c r="Y900" s="52">
        <v>1</v>
      </c>
      <c r="Z900" s="52">
        <v>0</v>
      </c>
      <c r="AA900" s="52"/>
      <c r="AB900" s="79">
        <v>900</v>
      </c>
      <c r="AC9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0" s="85"/>
      <c r="AE900" s="51"/>
      <c r="AF900" s="51"/>
      <c r="AG900" s="51"/>
      <c r="AH900" s="51"/>
      <c r="AI900" s="51"/>
      <c r="AJ900" s="51"/>
      <c r="AK900" s="104" t="s">
        <v>3341</v>
      </c>
      <c r="AL900" s="104" t="s">
        <v>3341</v>
      </c>
      <c r="AM900" s="104" t="s">
        <v>3341</v>
      </c>
      <c r="AN900" s="104" t="s">
        <v>3341</v>
      </c>
      <c r="AO900" s="2"/>
      <c r="AP900" s="3"/>
      <c r="AQ900" s="3"/>
      <c r="AR900" s="3"/>
      <c r="AS900" s="3"/>
    </row>
    <row r="901" spans="1:45" ht="29" customHeight="1" x14ac:dyDescent="0.35">
      <c r="A901" s="14" t="s">
        <v>684</v>
      </c>
      <c r="C901" s="15" t="s">
        <v>3360</v>
      </c>
      <c r="D901" s="15"/>
      <c r="E901" s="80">
        <v>1.9613764308784942</v>
      </c>
      <c r="F901" s="78"/>
      <c r="G901" s="15"/>
      <c r="H901" s="15"/>
      <c r="I901" s="16"/>
      <c r="J901" s="66"/>
      <c r="K901" s="66"/>
      <c r="L901" s="16"/>
      <c r="M901" s="81"/>
      <c r="N901" s="82">
        <v>7409.80517578125</v>
      </c>
      <c r="O901" s="82">
        <v>846.82086181640625</v>
      </c>
      <c r="P901" s="77"/>
      <c r="Q901" s="83"/>
      <c r="R901" s="83"/>
      <c r="S901" s="51">
        <v>1</v>
      </c>
      <c r="T901" s="84"/>
      <c r="U901" s="84"/>
      <c r="V901" s="52">
        <v>0</v>
      </c>
      <c r="W901" s="52">
        <v>1</v>
      </c>
      <c r="X901" s="52">
        <v>0</v>
      </c>
      <c r="Y901" s="52">
        <v>1</v>
      </c>
      <c r="Z901" s="52">
        <v>0</v>
      </c>
      <c r="AA901" s="52"/>
      <c r="AB901" s="79">
        <v>901</v>
      </c>
      <c r="AC9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1" s="85"/>
      <c r="AE901" s="51"/>
      <c r="AF901" s="51"/>
      <c r="AG901" s="51"/>
      <c r="AH901" s="51"/>
      <c r="AI901" s="51"/>
      <c r="AJ901" s="51"/>
      <c r="AK901" s="51"/>
      <c r="AL901" s="51"/>
      <c r="AM901" s="51"/>
      <c r="AN901" s="51"/>
      <c r="AO901" s="2"/>
      <c r="AP901" s="3"/>
      <c r="AQ901" s="3"/>
      <c r="AR901" s="3"/>
      <c r="AS901" s="3"/>
    </row>
    <row r="902" spans="1:45" ht="29" customHeight="1" x14ac:dyDescent="0.35">
      <c r="A902" s="14" t="s">
        <v>694</v>
      </c>
      <c r="C902" s="15" t="s">
        <v>3360</v>
      </c>
      <c r="D902" s="15"/>
      <c r="E902" s="80">
        <v>1.9613764308784942</v>
      </c>
      <c r="F902" s="78"/>
      <c r="G902" s="15"/>
      <c r="H902" s="15"/>
      <c r="I902" s="16"/>
      <c r="J902" s="66"/>
      <c r="K902" s="66"/>
      <c r="L902" s="16"/>
      <c r="M902" s="81"/>
      <c r="N902" s="82">
        <v>7485.126953125</v>
      </c>
      <c r="O902" s="82">
        <v>651.400634765625</v>
      </c>
      <c r="P902" s="77"/>
      <c r="Q902" s="83"/>
      <c r="R902" s="83"/>
      <c r="S902" s="51">
        <v>1</v>
      </c>
      <c r="T902" s="84"/>
      <c r="U902" s="84"/>
      <c r="V902" s="52">
        <v>0</v>
      </c>
      <c r="W902" s="52">
        <v>1</v>
      </c>
      <c r="X902" s="52">
        <v>0</v>
      </c>
      <c r="Y902" s="52">
        <v>1</v>
      </c>
      <c r="Z902" s="52">
        <v>0</v>
      </c>
      <c r="AA902" s="52"/>
      <c r="AB902" s="79">
        <v>902</v>
      </c>
      <c r="AC9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2" s="85"/>
      <c r="AE902" s="51"/>
      <c r="AF902" s="51"/>
      <c r="AG902" s="51"/>
      <c r="AH902" s="51"/>
      <c r="AI902" s="51"/>
      <c r="AJ902" s="51"/>
      <c r="AK902" s="104" t="s">
        <v>3341</v>
      </c>
      <c r="AL902" s="104" t="s">
        <v>3341</v>
      </c>
      <c r="AM902" s="104" t="s">
        <v>3341</v>
      </c>
      <c r="AN902" s="104" t="s">
        <v>3341</v>
      </c>
      <c r="AO902" s="2"/>
      <c r="AP902" s="3"/>
      <c r="AQ902" s="3"/>
      <c r="AR902" s="3"/>
      <c r="AS902" s="3"/>
    </row>
    <row r="903" spans="1:45" ht="29" customHeight="1" x14ac:dyDescent="0.35">
      <c r="A903" s="14" t="s">
        <v>695</v>
      </c>
      <c r="C903" s="15" t="s">
        <v>3360</v>
      </c>
      <c r="D903" s="15"/>
      <c r="E903" s="80">
        <v>1.9613764308784942</v>
      </c>
      <c r="F903" s="78"/>
      <c r="G903" s="15"/>
      <c r="H903" s="15"/>
      <c r="I903" s="16"/>
      <c r="J903" s="66"/>
      <c r="K903" s="66"/>
      <c r="L903" s="16"/>
      <c r="M903" s="81"/>
      <c r="N903" s="82">
        <v>7409.80517578125</v>
      </c>
      <c r="O903" s="82">
        <v>521.12054443359375</v>
      </c>
      <c r="P903" s="77"/>
      <c r="Q903" s="83"/>
      <c r="R903" s="83"/>
      <c r="S903" s="51">
        <v>1</v>
      </c>
      <c r="T903" s="84"/>
      <c r="U903" s="84"/>
      <c r="V903" s="52">
        <v>0</v>
      </c>
      <c r="W903" s="52">
        <v>1</v>
      </c>
      <c r="X903" s="52">
        <v>0</v>
      </c>
      <c r="Y903" s="52">
        <v>1</v>
      </c>
      <c r="Z903" s="52">
        <v>0</v>
      </c>
      <c r="AA903" s="52"/>
      <c r="AB903" s="79">
        <v>903</v>
      </c>
      <c r="AC9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3" s="85"/>
      <c r="AE903" s="51"/>
      <c r="AF903" s="51"/>
      <c r="AG903" s="51"/>
      <c r="AH903" s="51"/>
      <c r="AI903" s="51"/>
      <c r="AJ903" s="51"/>
      <c r="AK903" s="51"/>
      <c r="AL903" s="51"/>
      <c r="AM903" s="51"/>
      <c r="AN903" s="51"/>
      <c r="AO903" s="2"/>
      <c r="AP903" s="3"/>
      <c r="AQ903" s="3"/>
      <c r="AR903" s="3"/>
      <c r="AS903" s="3"/>
    </row>
    <row r="904" spans="1:45" ht="29" customHeight="1" x14ac:dyDescent="0.35">
      <c r="A904" s="14" t="s">
        <v>725</v>
      </c>
      <c r="C904" s="15" t="s">
        <v>3360</v>
      </c>
      <c r="D904" s="15"/>
      <c r="E904" s="80">
        <v>1.9613764308784942</v>
      </c>
      <c r="F904" s="78"/>
      <c r="G904" s="15"/>
      <c r="H904" s="15"/>
      <c r="I904" s="16"/>
      <c r="J904" s="66"/>
      <c r="K904" s="66"/>
      <c r="L904" s="16"/>
      <c r="M904" s="81"/>
      <c r="N904" s="82">
        <v>7485.126953125</v>
      </c>
      <c r="O904" s="82">
        <v>1628.5015869140625</v>
      </c>
      <c r="P904" s="77"/>
      <c r="Q904" s="83"/>
      <c r="R904" s="83"/>
      <c r="S904" s="51">
        <v>1</v>
      </c>
      <c r="T904" s="84"/>
      <c r="U904" s="84"/>
      <c r="V904" s="52">
        <v>0</v>
      </c>
      <c r="W904" s="52">
        <v>1</v>
      </c>
      <c r="X904" s="52">
        <v>0</v>
      </c>
      <c r="Y904" s="52">
        <v>1</v>
      </c>
      <c r="Z904" s="52">
        <v>0</v>
      </c>
      <c r="AA904" s="52"/>
      <c r="AB904" s="79">
        <v>904</v>
      </c>
      <c r="AC9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4" s="85"/>
      <c r="AE904" s="51"/>
      <c r="AF904" s="51"/>
      <c r="AG904" s="51"/>
      <c r="AH904" s="51"/>
      <c r="AI904" s="51"/>
      <c r="AJ904" s="51"/>
      <c r="AK904" s="104" t="s">
        <v>3341</v>
      </c>
      <c r="AL904" s="104" t="s">
        <v>3341</v>
      </c>
      <c r="AM904" s="104" t="s">
        <v>3341</v>
      </c>
      <c r="AN904" s="104" t="s">
        <v>3341</v>
      </c>
      <c r="AO904" s="2"/>
      <c r="AP904" s="3"/>
      <c r="AQ904" s="3"/>
      <c r="AR904" s="3"/>
      <c r="AS904" s="3"/>
    </row>
    <row r="905" spans="1:45" ht="29" customHeight="1" x14ac:dyDescent="0.35">
      <c r="A905" s="14" t="s">
        <v>726</v>
      </c>
      <c r="C905" s="15" t="s">
        <v>3360</v>
      </c>
      <c r="D905" s="15"/>
      <c r="E905" s="80">
        <v>1.9613764308784942</v>
      </c>
      <c r="F905" s="78"/>
      <c r="G905" s="15"/>
      <c r="H905" s="15"/>
      <c r="I905" s="16"/>
      <c r="J905" s="66"/>
      <c r="K905" s="66"/>
      <c r="L905" s="16"/>
      <c r="M905" s="81"/>
      <c r="N905" s="82">
        <v>7409.80517578125</v>
      </c>
      <c r="O905" s="82">
        <v>1498.2215576171875</v>
      </c>
      <c r="P905" s="77"/>
      <c r="Q905" s="83"/>
      <c r="R905" s="83"/>
      <c r="S905" s="51">
        <v>1</v>
      </c>
      <c r="T905" s="84"/>
      <c r="U905" s="84"/>
      <c r="V905" s="52">
        <v>0</v>
      </c>
      <c r="W905" s="52">
        <v>1</v>
      </c>
      <c r="X905" s="52">
        <v>0</v>
      </c>
      <c r="Y905" s="52">
        <v>1</v>
      </c>
      <c r="Z905" s="52">
        <v>0</v>
      </c>
      <c r="AA905" s="52"/>
      <c r="AB905" s="79">
        <v>905</v>
      </c>
      <c r="AC9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5" s="85"/>
      <c r="AE905" s="51"/>
      <c r="AF905" s="51"/>
      <c r="AG905" s="51"/>
      <c r="AH905" s="51"/>
      <c r="AI905" s="51"/>
      <c r="AJ905" s="51"/>
      <c r="AK905" s="51"/>
      <c r="AL905" s="51"/>
      <c r="AM905" s="51"/>
      <c r="AN905" s="51"/>
      <c r="AO905" s="2"/>
      <c r="AP905" s="3"/>
      <c r="AQ905" s="3"/>
      <c r="AR905" s="3"/>
      <c r="AS905" s="3"/>
    </row>
    <row r="906" spans="1:45" ht="29" customHeight="1" x14ac:dyDescent="0.35">
      <c r="A906" s="14" t="s">
        <v>727</v>
      </c>
      <c r="C906" s="15" t="s">
        <v>3360</v>
      </c>
      <c r="D906" s="15"/>
      <c r="E906" s="80">
        <v>1.9613764308784942</v>
      </c>
      <c r="F906" s="78"/>
      <c r="G906" s="15"/>
      <c r="H906" s="15"/>
      <c r="I906" s="16"/>
      <c r="J906" s="66"/>
      <c r="K906" s="66"/>
      <c r="L906" s="16"/>
      <c r="M906" s="81"/>
      <c r="N906" s="82">
        <v>7485.126953125</v>
      </c>
      <c r="O906" s="82">
        <v>2605.6025390625</v>
      </c>
      <c r="P906" s="77"/>
      <c r="Q906" s="83"/>
      <c r="R906" s="83"/>
      <c r="S906" s="51">
        <v>1</v>
      </c>
      <c r="T906" s="84"/>
      <c r="U906" s="84"/>
      <c r="V906" s="52">
        <v>0</v>
      </c>
      <c r="W906" s="52">
        <v>1</v>
      </c>
      <c r="X906" s="52">
        <v>0</v>
      </c>
      <c r="Y906" s="52">
        <v>1</v>
      </c>
      <c r="Z906" s="52">
        <v>0</v>
      </c>
      <c r="AA906" s="52"/>
      <c r="AB906" s="79">
        <v>906</v>
      </c>
      <c r="AC9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6" s="85"/>
      <c r="AE906" s="51"/>
      <c r="AF906" s="51"/>
      <c r="AG906" s="51"/>
      <c r="AH906" s="51"/>
      <c r="AI906" s="51"/>
      <c r="AJ906" s="51"/>
      <c r="AK906" s="104" t="s">
        <v>3341</v>
      </c>
      <c r="AL906" s="104" t="s">
        <v>3341</v>
      </c>
      <c r="AM906" s="104" t="s">
        <v>3341</v>
      </c>
      <c r="AN906" s="104" t="s">
        <v>3341</v>
      </c>
      <c r="AO906" s="2"/>
      <c r="AP906" s="3"/>
      <c r="AQ906" s="3"/>
      <c r="AR906" s="3"/>
      <c r="AS906" s="3"/>
    </row>
    <row r="907" spans="1:45" ht="29" customHeight="1" x14ac:dyDescent="0.35">
      <c r="A907" s="14" t="s">
        <v>728</v>
      </c>
      <c r="C907" s="15" t="s">
        <v>3360</v>
      </c>
      <c r="D907" s="15"/>
      <c r="E907" s="80">
        <v>1.9613764308784942</v>
      </c>
      <c r="F907" s="78"/>
      <c r="G907" s="15"/>
      <c r="H907" s="15"/>
      <c r="I907" s="16"/>
      <c r="J907" s="66"/>
      <c r="K907" s="66"/>
      <c r="L907" s="16"/>
      <c r="M907" s="81"/>
      <c r="N907" s="82">
        <v>7409.80517578125</v>
      </c>
      <c r="O907" s="82">
        <v>2475.322509765625</v>
      </c>
      <c r="P907" s="77"/>
      <c r="Q907" s="83"/>
      <c r="R907" s="83"/>
      <c r="S907" s="51">
        <v>1</v>
      </c>
      <c r="T907" s="84"/>
      <c r="U907" s="84"/>
      <c r="V907" s="52">
        <v>0</v>
      </c>
      <c r="W907" s="52">
        <v>1</v>
      </c>
      <c r="X907" s="52">
        <v>0</v>
      </c>
      <c r="Y907" s="52">
        <v>1</v>
      </c>
      <c r="Z907" s="52">
        <v>0</v>
      </c>
      <c r="AA907" s="52"/>
      <c r="AB907" s="79">
        <v>907</v>
      </c>
      <c r="AC9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7" s="85"/>
      <c r="AE907" s="51"/>
      <c r="AF907" s="51"/>
      <c r="AG907" s="51"/>
      <c r="AH907" s="51"/>
      <c r="AI907" s="51"/>
      <c r="AJ907" s="51"/>
      <c r="AK907" s="51"/>
      <c r="AL907" s="51"/>
      <c r="AM907" s="51"/>
      <c r="AN907" s="51"/>
      <c r="AO907" s="2"/>
      <c r="AP907" s="3"/>
      <c r="AQ907" s="3"/>
      <c r="AR907" s="3"/>
      <c r="AS907" s="3"/>
    </row>
    <row r="908" spans="1:45" ht="29" customHeight="1" x14ac:dyDescent="0.35">
      <c r="A908" s="14" t="s">
        <v>730</v>
      </c>
      <c r="C908" s="15" t="s">
        <v>3360</v>
      </c>
      <c r="D908" s="15"/>
      <c r="E908" s="80">
        <v>1.9613764308784942</v>
      </c>
      <c r="F908" s="78"/>
      <c r="G908" s="15"/>
      <c r="H908" s="15"/>
      <c r="I908" s="16"/>
      <c r="J908" s="66"/>
      <c r="K908" s="66"/>
      <c r="L908" s="16"/>
      <c r="M908" s="81"/>
      <c r="N908" s="82">
        <v>7485.126953125</v>
      </c>
      <c r="O908" s="82">
        <v>2279.90234375</v>
      </c>
      <c r="P908" s="77"/>
      <c r="Q908" s="83"/>
      <c r="R908" s="83"/>
      <c r="S908" s="51">
        <v>1</v>
      </c>
      <c r="T908" s="84"/>
      <c r="U908" s="84"/>
      <c r="V908" s="52">
        <v>0</v>
      </c>
      <c r="W908" s="52">
        <v>1</v>
      </c>
      <c r="X908" s="52">
        <v>0</v>
      </c>
      <c r="Y908" s="52">
        <v>1</v>
      </c>
      <c r="Z908" s="52">
        <v>0</v>
      </c>
      <c r="AA908" s="52"/>
      <c r="AB908" s="79">
        <v>908</v>
      </c>
      <c r="AC9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8" s="85"/>
      <c r="AE908" s="51"/>
      <c r="AF908" s="51"/>
      <c r="AG908" s="51"/>
      <c r="AH908" s="51"/>
      <c r="AI908" s="51"/>
      <c r="AJ908" s="51"/>
      <c r="AK908" s="104" t="s">
        <v>3341</v>
      </c>
      <c r="AL908" s="104" t="s">
        <v>3341</v>
      </c>
      <c r="AM908" s="104" t="s">
        <v>3341</v>
      </c>
      <c r="AN908" s="104" t="s">
        <v>3341</v>
      </c>
      <c r="AO908" s="2"/>
      <c r="AP908" s="3"/>
      <c r="AQ908" s="3"/>
      <c r="AR908" s="3"/>
      <c r="AS908" s="3"/>
    </row>
    <row r="909" spans="1:45" ht="29" customHeight="1" x14ac:dyDescent="0.35">
      <c r="A909" s="14" t="s">
        <v>731</v>
      </c>
      <c r="C909" s="15" t="s">
        <v>3360</v>
      </c>
      <c r="D909" s="15"/>
      <c r="E909" s="80">
        <v>1.9613764308784942</v>
      </c>
      <c r="F909" s="78"/>
      <c r="G909" s="15"/>
      <c r="H909" s="15"/>
      <c r="I909" s="16"/>
      <c r="J909" s="66"/>
      <c r="K909" s="66"/>
      <c r="L909" s="16"/>
      <c r="M909" s="81"/>
      <c r="N909" s="82">
        <v>7409.80517578125</v>
      </c>
      <c r="O909" s="82">
        <v>2149.6220703125</v>
      </c>
      <c r="P909" s="77"/>
      <c r="Q909" s="83"/>
      <c r="R909" s="83"/>
      <c r="S909" s="51">
        <v>1</v>
      </c>
      <c r="T909" s="84"/>
      <c r="U909" s="84"/>
      <c r="V909" s="52">
        <v>0</v>
      </c>
      <c r="W909" s="52">
        <v>1</v>
      </c>
      <c r="X909" s="52">
        <v>0</v>
      </c>
      <c r="Y909" s="52">
        <v>1</v>
      </c>
      <c r="Z909" s="52">
        <v>0</v>
      </c>
      <c r="AA909" s="52"/>
      <c r="AB909" s="79">
        <v>909</v>
      </c>
      <c r="AC9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09" s="85"/>
      <c r="AE909" s="51"/>
      <c r="AF909" s="51"/>
      <c r="AG909" s="51"/>
      <c r="AH909" s="51"/>
      <c r="AI909" s="51"/>
      <c r="AJ909" s="51"/>
      <c r="AK909" s="51"/>
      <c r="AL909" s="51"/>
      <c r="AM909" s="51"/>
      <c r="AN909" s="51"/>
      <c r="AO909" s="2"/>
      <c r="AP909" s="3"/>
      <c r="AQ909" s="3"/>
      <c r="AR909" s="3"/>
      <c r="AS909" s="3"/>
    </row>
    <row r="910" spans="1:45" ht="29" customHeight="1" x14ac:dyDescent="0.35">
      <c r="A910" s="14" t="s">
        <v>737</v>
      </c>
      <c r="C910" s="15" t="s">
        <v>3360</v>
      </c>
      <c r="D910" s="15"/>
      <c r="E910" s="80">
        <v>1.9613764308784942</v>
      </c>
      <c r="F910" s="78"/>
      <c r="G910" s="15"/>
      <c r="H910" s="15"/>
      <c r="I910" s="16"/>
      <c r="J910" s="66"/>
      <c r="K910" s="66"/>
      <c r="L910" s="16"/>
      <c r="M910" s="81"/>
      <c r="N910" s="82">
        <v>7485.126953125</v>
      </c>
      <c r="O910" s="82">
        <v>1954.201904296875</v>
      </c>
      <c r="P910" s="77"/>
      <c r="Q910" s="83"/>
      <c r="R910" s="83"/>
      <c r="S910" s="51">
        <v>1</v>
      </c>
      <c r="T910" s="84"/>
      <c r="U910" s="84"/>
      <c r="V910" s="52">
        <v>0</v>
      </c>
      <c r="W910" s="52">
        <v>1</v>
      </c>
      <c r="X910" s="52">
        <v>0</v>
      </c>
      <c r="Y910" s="52">
        <v>1</v>
      </c>
      <c r="Z910" s="52">
        <v>0</v>
      </c>
      <c r="AA910" s="52"/>
      <c r="AB910" s="79">
        <v>910</v>
      </c>
      <c r="AC9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0" s="85"/>
      <c r="AE910" s="51"/>
      <c r="AF910" s="51"/>
      <c r="AG910" s="51"/>
      <c r="AH910" s="51"/>
      <c r="AI910" s="51"/>
      <c r="AJ910" s="51"/>
      <c r="AK910" s="104" t="s">
        <v>3341</v>
      </c>
      <c r="AL910" s="104" t="s">
        <v>3341</v>
      </c>
      <c r="AM910" s="104" t="s">
        <v>3341</v>
      </c>
      <c r="AN910" s="104" t="s">
        <v>3341</v>
      </c>
      <c r="AO910" s="2"/>
      <c r="AP910" s="3"/>
      <c r="AQ910" s="3"/>
      <c r="AR910" s="3"/>
      <c r="AS910" s="3"/>
    </row>
    <row r="911" spans="1:45" ht="29" customHeight="1" x14ac:dyDescent="0.35">
      <c r="A911" s="14" t="s">
        <v>738</v>
      </c>
      <c r="C911" s="15" t="s">
        <v>3360</v>
      </c>
      <c r="D911" s="15"/>
      <c r="E911" s="80">
        <v>1.9613764308784942</v>
      </c>
      <c r="F911" s="78"/>
      <c r="G911" s="15"/>
      <c r="H911" s="15"/>
      <c r="I911" s="16"/>
      <c r="J911" s="66"/>
      <c r="K911" s="66"/>
      <c r="L911" s="16"/>
      <c r="M911" s="81"/>
      <c r="N911" s="82">
        <v>7409.80517578125</v>
      </c>
      <c r="O911" s="82">
        <v>1823.921875</v>
      </c>
      <c r="P911" s="77"/>
      <c r="Q911" s="83"/>
      <c r="R911" s="83"/>
      <c r="S911" s="51">
        <v>1</v>
      </c>
      <c r="T911" s="84"/>
      <c r="U911" s="84"/>
      <c r="V911" s="52">
        <v>0</v>
      </c>
      <c r="W911" s="52">
        <v>1</v>
      </c>
      <c r="X911" s="52">
        <v>0</v>
      </c>
      <c r="Y911" s="52">
        <v>1</v>
      </c>
      <c r="Z911" s="52">
        <v>0</v>
      </c>
      <c r="AA911" s="52"/>
      <c r="AB911" s="79">
        <v>911</v>
      </c>
      <c r="AC9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1" s="85"/>
      <c r="AE911" s="51"/>
      <c r="AF911" s="51"/>
      <c r="AG911" s="51"/>
      <c r="AH911" s="51"/>
      <c r="AI911" s="51"/>
      <c r="AJ911" s="51"/>
      <c r="AK911" s="51"/>
      <c r="AL911" s="51"/>
      <c r="AM911" s="51"/>
      <c r="AN911" s="51"/>
      <c r="AO911" s="2"/>
      <c r="AP911" s="3"/>
      <c r="AQ911" s="3"/>
      <c r="AR911" s="3"/>
      <c r="AS911" s="3"/>
    </row>
    <row r="912" spans="1:45" ht="29" customHeight="1" x14ac:dyDescent="0.35">
      <c r="A912" s="14" t="s">
        <v>751</v>
      </c>
      <c r="C912" s="15" t="s">
        <v>3360</v>
      </c>
      <c r="D912" s="15"/>
      <c r="E912" s="80">
        <v>1.9613764308784942</v>
      </c>
      <c r="F912" s="78"/>
      <c r="G912" s="15"/>
      <c r="H912" s="15"/>
      <c r="I912" s="16"/>
      <c r="J912" s="66"/>
      <c r="K912" s="66"/>
      <c r="L912" s="16"/>
      <c r="M912" s="81"/>
      <c r="N912" s="82">
        <v>9330.5166015625</v>
      </c>
      <c r="O912" s="82">
        <v>3745.5537109375</v>
      </c>
      <c r="P912" s="77"/>
      <c r="Q912" s="83"/>
      <c r="R912" s="83"/>
      <c r="S912" s="51">
        <v>1</v>
      </c>
      <c r="T912" s="84"/>
      <c r="U912" s="84"/>
      <c r="V912" s="52">
        <v>0</v>
      </c>
      <c r="W912" s="52">
        <v>1</v>
      </c>
      <c r="X912" s="52">
        <v>0</v>
      </c>
      <c r="Y912" s="52">
        <v>1</v>
      </c>
      <c r="Z912" s="52">
        <v>0</v>
      </c>
      <c r="AA912" s="52"/>
      <c r="AB912" s="79">
        <v>912</v>
      </c>
      <c r="AC9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2" s="85"/>
      <c r="AE912" s="51"/>
      <c r="AF912" s="51"/>
      <c r="AG912" s="51"/>
      <c r="AH912" s="51"/>
      <c r="AI912" s="51"/>
      <c r="AJ912" s="51"/>
      <c r="AK912" s="104" t="s">
        <v>3341</v>
      </c>
      <c r="AL912" s="104" t="s">
        <v>3341</v>
      </c>
      <c r="AM912" s="104" t="s">
        <v>3341</v>
      </c>
      <c r="AN912" s="104" t="s">
        <v>3341</v>
      </c>
      <c r="AO912" s="2"/>
      <c r="AP912" s="3"/>
      <c r="AQ912" s="3"/>
      <c r="AR912" s="3"/>
      <c r="AS912" s="3"/>
    </row>
    <row r="913" spans="1:45" ht="29" customHeight="1" x14ac:dyDescent="0.35">
      <c r="A913" s="14" t="s">
        <v>752</v>
      </c>
      <c r="C913" s="15" t="s">
        <v>3360</v>
      </c>
      <c r="D913" s="15"/>
      <c r="E913" s="80">
        <v>1.9613764308784942</v>
      </c>
      <c r="F913" s="78"/>
      <c r="G913" s="15"/>
      <c r="H913" s="15"/>
      <c r="I913" s="16"/>
      <c r="J913" s="66"/>
      <c r="K913" s="66"/>
      <c r="L913" s="16"/>
      <c r="M913" s="81"/>
      <c r="N913" s="82">
        <v>9264.6103515625</v>
      </c>
      <c r="O913" s="82">
        <v>3892.118896484375</v>
      </c>
      <c r="P913" s="77"/>
      <c r="Q913" s="83"/>
      <c r="R913" s="83"/>
      <c r="S913" s="51">
        <v>1</v>
      </c>
      <c r="T913" s="84"/>
      <c r="U913" s="84"/>
      <c r="V913" s="52">
        <v>0</v>
      </c>
      <c r="W913" s="52">
        <v>1</v>
      </c>
      <c r="X913" s="52">
        <v>0</v>
      </c>
      <c r="Y913" s="52">
        <v>1</v>
      </c>
      <c r="Z913" s="52">
        <v>0</v>
      </c>
      <c r="AA913" s="52"/>
      <c r="AB913" s="79">
        <v>913</v>
      </c>
      <c r="AC9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3" s="85"/>
      <c r="AE913" s="51"/>
      <c r="AF913" s="51"/>
      <c r="AG913" s="51"/>
      <c r="AH913" s="51"/>
      <c r="AI913" s="51"/>
      <c r="AJ913" s="51"/>
      <c r="AK913" s="51"/>
      <c r="AL913" s="51"/>
      <c r="AM913" s="51"/>
      <c r="AN913" s="51"/>
      <c r="AO913" s="2"/>
      <c r="AP913" s="3"/>
      <c r="AQ913" s="3"/>
      <c r="AR913" s="3"/>
      <c r="AS913" s="3"/>
    </row>
    <row r="914" spans="1:45" ht="29" customHeight="1" x14ac:dyDescent="0.35">
      <c r="A914" s="14" t="s">
        <v>754</v>
      </c>
      <c r="C914" s="15" t="s">
        <v>3360</v>
      </c>
      <c r="D914" s="15"/>
      <c r="E914" s="80">
        <v>1.9613764308784942</v>
      </c>
      <c r="F914" s="78"/>
      <c r="G914" s="15"/>
      <c r="H914" s="15"/>
      <c r="I914" s="16"/>
      <c r="J914" s="66"/>
      <c r="K914" s="66"/>
      <c r="L914" s="16"/>
      <c r="M914" s="81"/>
      <c r="N914" s="82">
        <v>9518.822265625</v>
      </c>
      <c r="O914" s="82">
        <v>3745.5537109375</v>
      </c>
      <c r="P914" s="77"/>
      <c r="Q914" s="83"/>
      <c r="R914" s="83"/>
      <c r="S914" s="51">
        <v>1</v>
      </c>
      <c r="T914" s="84"/>
      <c r="U914" s="84"/>
      <c r="V914" s="52">
        <v>0</v>
      </c>
      <c r="W914" s="52">
        <v>1</v>
      </c>
      <c r="X914" s="52">
        <v>0</v>
      </c>
      <c r="Y914" s="52">
        <v>1</v>
      </c>
      <c r="Z914" s="52">
        <v>0</v>
      </c>
      <c r="AA914" s="52"/>
      <c r="AB914" s="79">
        <v>914</v>
      </c>
      <c r="AC9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4" s="85"/>
      <c r="AE914" s="51"/>
      <c r="AF914" s="51"/>
      <c r="AG914" s="51"/>
      <c r="AH914" s="51"/>
      <c r="AI914" s="51"/>
      <c r="AJ914" s="51"/>
      <c r="AK914" s="104" t="s">
        <v>3341</v>
      </c>
      <c r="AL914" s="104" t="s">
        <v>3341</v>
      </c>
      <c r="AM914" s="104" t="s">
        <v>3341</v>
      </c>
      <c r="AN914" s="104" t="s">
        <v>3341</v>
      </c>
      <c r="AO914" s="2"/>
      <c r="AP914" s="3"/>
      <c r="AQ914" s="3"/>
      <c r="AR914" s="3"/>
      <c r="AS914" s="3"/>
    </row>
    <row r="915" spans="1:45" ht="29" customHeight="1" x14ac:dyDescent="0.35">
      <c r="A915" s="14" t="s">
        <v>755</v>
      </c>
      <c r="C915" s="15" t="s">
        <v>3360</v>
      </c>
      <c r="D915" s="15"/>
      <c r="E915" s="80">
        <v>1.9613764308784942</v>
      </c>
      <c r="F915" s="78"/>
      <c r="G915" s="15"/>
      <c r="H915" s="15"/>
      <c r="I915" s="16"/>
      <c r="J915" s="66"/>
      <c r="K915" s="66"/>
      <c r="L915" s="16"/>
      <c r="M915" s="81"/>
      <c r="N915" s="82">
        <v>9443.5</v>
      </c>
      <c r="O915" s="82">
        <v>3892.118896484375</v>
      </c>
      <c r="P915" s="77"/>
      <c r="Q915" s="83"/>
      <c r="R915" s="83"/>
      <c r="S915" s="51">
        <v>1</v>
      </c>
      <c r="T915" s="84"/>
      <c r="U915" s="84"/>
      <c r="V915" s="52">
        <v>0</v>
      </c>
      <c r="W915" s="52">
        <v>1</v>
      </c>
      <c r="X915" s="52">
        <v>0</v>
      </c>
      <c r="Y915" s="52">
        <v>1</v>
      </c>
      <c r="Z915" s="52">
        <v>0</v>
      </c>
      <c r="AA915" s="52"/>
      <c r="AB915" s="79">
        <v>915</v>
      </c>
      <c r="AC9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5" s="85"/>
      <c r="AE915" s="51"/>
      <c r="AF915" s="51"/>
      <c r="AG915" s="51"/>
      <c r="AH915" s="51"/>
      <c r="AI915" s="51"/>
      <c r="AJ915" s="51"/>
      <c r="AK915" s="51"/>
      <c r="AL915" s="51"/>
      <c r="AM915" s="51"/>
      <c r="AN915" s="51"/>
      <c r="AO915" s="2"/>
      <c r="AP915" s="3"/>
      <c r="AQ915" s="3"/>
      <c r="AR915" s="3"/>
      <c r="AS915" s="3"/>
    </row>
    <row r="916" spans="1:45" ht="29" customHeight="1" x14ac:dyDescent="0.35">
      <c r="A916" s="14" t="s">
        <v>758</v>
      </c>
      <c r="C916" s="15" t="s">
        <v>3360</v>
      </c>
      <c r="D916" s="15"/>
      <c r="E916" s="80">
        <v>1.9613764308784942</v>
      </c>
      <c r="F916" s="78"/>
      <c r="G916" s="15"/>
      <c r="H916" s="15"/>
      <c r="I916" s="16"/>
      <c r="J916" s="66"/>
      <c r="K916" s="66"/>
      <c r="L916" s="16"/>
      <c r="M916" s="81"/>
      <c r="N916" s="82">
        <v>9697.7119140625</v>
      </c>
      <c r="O916" s="82">
        <v>3745.5537109375</v>
      </c>
      <c r="P916" s="77"/>
      <c r="Q916" s="83"/>
      <c r="R916" s="83"/>
      <c r="S916" s="51">
        <v>1</v>
      </c>
      <c r="T916" s="84"/>
      <c r="U916" s="84"/>
      <c r="V916" s="52">
        <v>0</v>
      </c>
      <c r="W916" s="52">
        <v>1</v>
      </c>
      <c r="X916" s="52">
        <v>0</v>
      </c>
      <c r="Y916" s="52">
        <v>1</v>
      </c>
      <c r="Z916" s="52">
        <v>0</v>
      </c>
      <c r="AA916" s="52"/>
      <c r="AB916" s="79">
        <v>916</v>
      </c>
      <c r="AC9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6" s="85"/>
      <c r="AE916" s="51"/>
      <c r="AF916" s="51"/>
      <c r="AG916" s="51"/>
      <c r="AH916" s="51"/>
      <c r="AI916" s="51"/>
      <c r="AJ916" s="51"/>
      <c r="AK916" s="104" t="s">
        <v>3341</v>
      </c>
      <c r="AL916" s="104" t="s">
        <v>3341</v>
      </c>
      <c r="AM916" s="104" t="s">
        <v>3341</v>
      </c>
      <c r="AN916" s="104" t="s">
        <v>3341</v>
      </c>
      <c r="AO916" s="2"/>
      <c r="AP916" s="3"/>
      <c r="AQ916" s="3"/>
      <c r="AR916" s="3"/>
      <c r="AS916" s="3"/>
    </row>
    <row r="917" spans="1:45" ht="29" customHeight="1" x14ac:dyDescent="0.35">
      <c r="A917" s="14" t="s">
        <v>759</v>
      </c>
      <c r="C917" s="15" t="s">
        <v>3360</v>
      </c>
      <c r="D917" s="15"/>
      <c r="E917" s="80">
        <v>1.9613764308784942</v>
      </c>
      <c r="F917" s="78"/>
      <c r="G917" s="15"/>
      <c r="H917" s="15"/>
      <c r="I917" s="16"/>
      <c r="J917" s="66"/>
      <c r="K917" s="66"/>
      <c r="L917" s="16"/>
      <c r="M917" s="81"/>
      <c r="N917" s="82">
        <v>9631.8046875</v>
      </c>
      <c r="O917" s="82">
        <v>3892.118896484375</v>
      </c>
      <c r="P917" s="77"/>
      <c r="Q917" s="83"/>
      <c r="R917" s="83"/>
      <c r="S917" s="51">
        <v>1</v>
      </c>
      <c r="T917" s="84"/>
      <c r="U917" s="84"/>
      <c r="V917" s="52">
        <v>0</v>
      </c>
      <c r="W917" s="52">
        <v>1</v>
      </c>
      <c r="X917" s="52">
        <v>0</v>
      </c>
      <c r="Y917" s="52">
        <v>1</v>
      </c>
      <c r="Z917" s="52">
        <v>0</v>
      </c>
      <c r="AA917" s="52"/>
      <c r="AB917" s="79">
        <v>917</v>
      </c>
      <c r="AC9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7" s="85"/>
      <c r="AE917" s="51"/>
      <c r="AF917" s="51"/>
      <c r="AG917" s="51"/>
      <c r="AH917" s="51"/>
      <c r="AI917" s="51"/>
      <c r="AJ917" s="51"/>
      <c r="AK917" s="51"/>
      <c r="AL917" s="51"/>
      <c r="AM917" s="51"/>
      <c r="AN917" s="51"/>
      <c r="AO917" s="2"/>
      <c r="AP917" s="3"/>
      <c r="AQ917" s="3"/>
      <c r="AR917" s="3"/>
      <c r="AS917" s="3"/>
    </row>
    <row r="918" spans="1:45" ht="29" customHeight="1" x14ac:dyDescent="0.35">
      <c r="A918" s="14" t="s">
        <v>774</v>
      </c>
      <c r="C918" s="15" t="s">
        <v>3360</v>
      </c>
      <c r="D918" s="15"/>
      <c r="E918" s="80">
        <v>1.9613764308784942</v>
      </c>
      <c r="F918" s="78"/>
      <c r="G918" s="15"/>
      <c r="H918" s="15"/>
      <c r="I918" s="16"/>
      <c r="J918" s="66"/>
      <c r="K918" s="66"/>
      <c r="L918" s="16"/>
      <c r="M918" s="81"/>
      <c r="N918" s="82">
        <v>9151.626953125</v>
      </c>
      <c r="O918" s="82">
        <v>3892.118896484375</v>
      </c>
      <c r="P918" s="77"/>
      <c r="Q918" s="83"/>
      <c r="R918" s="83"/>
      <c r="S918" s="51">
        <v>1</v>
      </c>
      <c r="T918" s="84"/>
      <c r="U918" s="84"/>
      <c r="V918" s="52">
        <v>0</v>
      </c>
      <c r="W918" s="52">
        <v>1</v>
      </c>
      <c r="X918" s="52">
        <v>0</v>
      </c>
      <c r="Y918" s="52">
        <v>1</v>
      </c>
      <c r="Z918" s="52">
        <v>0</v>
      </c>
      <c r="AA918" s="52"/>
      <c r="AB918" s="79">
        <v>918</v>
      </c>
      <c r="AC9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8" s="85"/>
      <c r="AE918" s="51"/>
      <c r="AF918" s="51"/>
      <c r="AG918" s="51"/>
      <c r="AH918" s="51"/>
      <c r="AI918" s="51"/>
      <c r="AJ918" s="51"/>
      <c r="AK918" s="104" t="s">
        <v>3341</v>
      </c>
      <c r="AL918" s="104" t="s">
        <v>3341</v>
      </c>
      <c r="AM918" s="104" t="s">
        <v>3341</v>
      </c>
      <c r="AN918" s="104" t="s">
        <v>3341</v>
      </c>
      <c r="AO918" s="2"/>
      <c r="AP918" s="3"/>
      <c r="AQ918" s="3"/>
      <c r="AR918" s="3"/>
      <c r="AS918" s="3"/>
    </row>
    <row r="919" spans="1:45" ht="29" customHeight="1" x14ac:dyDescent="0.35">
      <c r="A919" s="14" t="s">
        <v>775</v>
      </c>
      <c r="C919" s="15" t="s">
        <v>3360</v>
      </c>
      <c r="D919" s="15"/>
      <c r="E919" s="80">
        <v>1.9613764308784942</v>
      </c>
      <c r="F919" s="78"/>
      <c r="G919" s="15"/>
      <c r="H919" s="15"/>
      <c r="I919" s="16"/>
      <c r="J919" s="66"/>
      <c r="K919" s="66"/>
      <c r="L919" s="16"/>
      <c r="M919" s="81"/>
      <c r="N919" s="82">
        <v>9076.3046875</v>
      </c>
      <c r="O919" s="82">
        <v>3745.5537109375</v>
      </c>
      <c r="P919" s="77"/>
      <c r="Q919" s="83"/>
      <c r="R919" s="83"/>
      <c r="S919" s="51">
        <v>1</v>
      </c>
      <c r="T919" s="84"/>
      <c r="U919" s="84"/>
      <c r="V919" s="52">
        <v>0</v>
      </c>
      <c r="W919" s="52">
        <v>1</v>
      </c>
      <c r="X919" s="52">
        <v>0</v>
      </c>
      <c r="Y919" s="52">
        <v>1</v>
      </c>
      <c r="Z919" s="52">
        <v>0</v>
      </c>
      <c r="AA919" s="52"/>
      <c r="AB919" s="79">
        <v>919</v>
      </c>
      <c r="AC9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19" s="85"/>
      <c r="AE919" s="51"/>
      <c r="AF919" s="51"/>
      <c r="AG919" s="51"/>
      <c r="AH919" s="51"/>
      <c r="AI919" s="51"/>
      <c r="AJ919" s="51"/>
      <c r="AK919" s="51"/>
      <c r="AL919" s="51"/>
      <c r="AM919" s="51"/>
      <c r="AN919" s="51"/>
      <c r="AO919" s="2"/>
      <c r="AP919" s="3"/>
      <c r="AQ919" s="3"/>
      <c r="AR919" s="3"/>
      <c r="AS919" s="3"/>
    </row>
    <row r="920" spans="1:45" ht="29" customHeight="1" x14ac:dyDescent="0.35">
      <c r="A920" s="14" t="s">
        <v>781</v>
      </c>
      <c r="C920" s="15" t="s">
        <v>3360</v>
      </c>
      <c r="D920" s="15"/>
      <c r="E920" s="80">
        <v>1.9613764308784942</v>
      </c>
      <c r="F920" s="78"/>
      <c r="G920" s="15"/>
      <c r="H920" s="15"/>
      <c r="I920" s="16"/>
      <c r="J920" s="66"/>
      <c r="K920" s="66"/>
      <c r="L920" s="16"/>
      <c r="M920" s="81"/>
      <c r="N920" s="82">
        <v>8596.126953125</v>
      </c>
      <c r="O920" s="82">
        <v>3745.5537109375</v>
      </c>
      <c r="P920" s="77"/>
      <c r="Q920" s="83"/>
      <c r="R920" s="83"/>
      <c r="S920" s="51">
        <v>1</v>
      </c>
      <c r="T920" s="84"/>
      <c r="U920" s="84"/>
      <c r="V920" s="52">
        <v>0</v>
      </c>
      <c r="W920" s="52">
        <v>1</v>
      </c>
      <c r="X920" s="52">
        <v>0</v>
      </c>
      <c r="Y920" s="52">
        <v>1</v>
      </c>
      <c r="Z920" s="52">
        <v>0</v>
      </c>
      <c r="AA920" s="52"/>
      <c r="AB920" s="79">
        <v>920</v>
      </c>
      <c r="AC9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0" s="85"/>
      <c r="AE920" s="51"/>
      <c r="AF920" s="51"/>
      <c r="AG920" s="51"/>
      <c r="AH920" s="51"/>
      <c r="AI920" s="51"/>
      <c r="AJ920" s="51"/>
      <c r="AK920" s="104" t="s">
        <v>3341</v>
      </c>
      <c r="AL920" s="104" t="s">
        <v>3341</v>
      </c>
      <c r="AM920" s="104" t="s">
        <v>3341</v>
      </c>
      <c r="AN920" s="104" t="s">
        <v>3341</v>
      </c>
      <c r="AO920" s="2"/>
      <c r="AP920" s="3"/>
      <c r="AQ920" s="3"/>
      <c r="AR920" s="3"/>
      <c r="AS920" s="3"/>
    </row>
    <row r="921" spans="1:45" ht="29" customHeight="1" x14ac:dyDescent="0.35">
      <c r="A921" s="14" t="s">
        <v>782</v>
      </c>
      <c r="C921" s="15" t="s">
        <v>3360</v>
      </c>
      <c r="D921" s="15"/>
      <c r="E921" s="80">
        <v>1.9613764308784942</v>
      </c>
      <c r="F921" s="78"/>
      <c r="G921" s="15"/>
      <c r="H921" s="15"/>
      <c r="I921" s="16"/>
      <c r="J921" s="66"/>
      <c r="K921" s="66"/>
      <c r="L921" s="16"/>
      <c r="M921" s="81"/>
      <c r="N921" s="82">
        <v>8520.8046875</v>
      </c>
      <c r="O921" s="82">
        <v>3892.118896484375</v>
      </c>
      <c r="P921" s="77"/>
      <c r="Q921" s="83"/>
      <c r="R921" s="83"/>
      <c r="S921" s="51">
        <v>1</v>
      </c>
      <c r="T921" s="84"/>
      <c r="U921" s="84"/>
      <c r="V921" s="52">
        <v>0</v>
      </c>
      <c r="W921" s="52">
        <v>1</v>
      </c>
      <c r="X921" s="52">
        <v>0</v>
      </c>
      <c r="Y921" s="52">
        <v>1</v>
      </c>
      <c r="Z921" s="52">
        <v>0</v>
      </c>
      <c r="AA921" s="52"/>
      <c r="AB921" s="79">
        <v>921</v>
      </c>
      <c r="AC9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1" s="85"/>
      <c r="AE921" s="51"/>
      <c r="AF921" s="51"/>
      <c r="AG921" s="51"/>
      <c r="AH921" s="51"/>
      <c r="AI921" s="51"/>
      <c r="AJ921" s="51"/>
      <c r="AK921" s="51"/>
      <c r="AL921" s="51"/>
      <c r="AM921" s="51"/>
      <c r="AN921" s="51"/>
      <c r="AO921" s="2"/>
      <c r="AP921" s="3"/>
      <c r="AQ921" s="3"/>
      <c r="AR921" s="3"/>
      <c r="AS921" s="3"/>
    </row>
    <row r="922" spans="1:45" ht="29" customHeight="1" x14ac:dyDescent="0.35">
      <c r="A922" s="14" t="s">
        <v>786</v>
      </c>
      <c r="C922" s="15" t="s">
        <v>3360</v>
      </c>
      <c r="D922" s="15"/>
      <c r="E922" s="80">
        <v>1.9613764308784942</v>
      </c>
      <c r="F922" s="78"/>
      <c r="G922" s="15"/>
      <c r="H922" s="15"/>
      <c r="I922" s="16"/>
      <c r="J922" s="66"/>
      <c r="K922" s="66"/>
      <c r="L922" s="16"/>
      <c r="M922" s="81"/>
      <c r="N922" s="82">
        <v>8784.4326171875</v>
      </c>
      <c r="O922" s="82">
        <v>3892.118896484375</v>
      </c>
      <c r="P922" s="77"/>
      <c r="Q922" s="83"/>
      <c r="R922" s="83"/>
      <c r="S922" s="51">
        <v>1</v>
      </c>
      <c r="T922" s="84"/>
      <c r="U922" s="84"/>
      <c r="V922" s="52">
        <v>0</v>
      </c>
      <c r="W922" s="52">
        <v>1</v>
      </c>
      <c r="X922" s="52">
        <v>0</v>
      </c>
      <c r="Y922" s="52">
        <v>1</v>
      </c>
      <c r="Z922" s="52">
        <v>0</v>
      </c>
      <c r="AA922" s="52"/>
      <c r="AB922" s="79">
        <v>922</v>
      </c>
      <c r="AC9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2" s="85"/>
      <c r="AE922" s="51"/>
      <c r="AF922" s="51"/>
      <c r="AG922" s="51"/>
      <c r="AH922" s="51"/>
      <c r="AI922" s="51"/>
      <c r="AJ922" s="51"/>
      <c r="AK922" s="104" t="s">
        <v>3341</v>
      </c>
      <c r="AL922" s="104" t="s">
        <v>3341</v>
      </c>
      <c r="AM922" s="104" t="s">
        <v>3341</v>
      </c>
      <c r="AN922" s="104" t="s">
        <v>3341</v>
      </c>
      <c r="AO922" s="2"/>
      <c r="AP922" s="3"/>
      <c r="AQ922" s="3"/>
      <c r="AR922" s="3"/>
      <c r="AS922" s="3"/>
    </row>
    <row r="923" spans="1:45" ht="29" customHeight="1" x14ac:dyDescent="0.35">
      <c r="A923" s="14" t="s">
        <v>787</v>
      </c>
      <c r="C923" s="15" t="s">
        <v>3360</v>
      </c>
      <c r="D923" s="15"/>
      <c r="E923" s="80">
        <v>1.9613764308784942</v>
      </c>
      <c r="F923" s="78"/>
      <c r="G923" s="15"/>
      <c r="H923" s="15"/>
      <c r="I923" s="16"/>
      <c r="J923" s="66"/>
      <c r="K923" s="66"/>
      <c r="L923" s="16"/>
      <c r="M923" s="81"/>
      <c r="N923" s="82">
        <v>8709.1103515625</v>
      </c>
      <c r="O923" s="82">
        <v>3745.5537109375</v>
      </c>
      <c r="P923" s="77"/>
      <c r="Q923" s="83"/>
      <c r="R923" s="83"/>
      <c r="S923" s="51">
        <v>1</v>
      </c>
      <c r="T923" s="84"/>
      <c r="U923" s="84"/>
      <c r="V923" s="52">
        <v>0</v>
      </c>
      <c r="W923" s="52">
        <v>1</v>
      </c>
      <c r="X923" s="52">
        <v>0</v>
      </c>
      <c r="Y923" s="52">
        <v>1</v>
      </c>
      <c r="Z923" s="52">
        <v>0</v>
      </c>
      <c r="AA923" s="52"/>
      <c r="AB923" s="79">
        <v>923</v>
      </c>
      <c r="AC9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3" s="85"/>
      <c r="AE923" s="51"/>
      <c r="AF923" s="51"/>
      <c r="AG923" s="51"/>
      <c r="AH923" s="51"/>
      <c r="AI923" s="51"/>
      <c r="AJ923" s="51"/>
      <c r="AK923" s="51"/>
      <c r="AL923" s="51"/>
      <c r="AM923" s="51"/>
      <c r="AN923" s="51"/>
      <c r="AO923" s="2"/>
      <c r="AP923" s="3"/>
      <c r="AQ923" s="3"/>
      <c r="AR923" s="3"/>
      <c r="AS923" s="3"/>
    </row>
    <row r="924" spans="1:45" ht="29" customHeight="1" x14ac:dyDescent="0.35">
      <c r="A924" s="14" t="s">
        <v>810</v>
      </c>
      <c r="C924" s="15" t="s">
        <v>3360</v>
      </c>
      <c r="D924" s="15"/>
      <c r="E924" s="80">
        <v>1.9613764308784942</v>
      </c>
      <c r="F924" s="78"/>
      <c r="G924" s="15"/>
      <c r="H924" s="15"/>
      <c r="I924" s="16"/>
      <c r="J924" s="66"/>
      <c r="K924" s="66"/>
      <c r="L924" s="16"/>
      <c r="M924" s="81"/>
      <c r="N924" s="82">
        <v>8963.322265625</v>
      </c>
      <c r="O924" s="82">
        <v>3892.118896484375</v>
      </c>
      <c r="P924" s="77"/>
      <c r="Q924" s="83"/>
      <c r="R924" s="83"/>
      <c r="S924" s="51">
        <v>1</v>
      </c>
      <c r="T924" s="84"/>
      <c r="U924" s="84"/>
      <c r="V924" s="52">
        <v>0</v>
      </c>
      <c r="W924" s="52">
        <v>1</v>
      </c>
      <c r="X924" s="52">
        <v>0</v>
      </c>
      <c r="Y924" s="52">
        <v>1</v>
      </c>
      <c r="Z924" s="52">
        <v>0</v>
      </c>
      <c r="AA924" s="52"/>
      <c r="AB924" s="79">
        <v>924</v>
      </c>
      <c r="AC9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4" s="85"/>
      <c r="AE924" s="51"/>
      <c r="AF924" s="51"/>
      <c r="AG924" s="51"/>
      <c r="AH924" s="51"/>
      <c r="AI924" s="51"/>
      <c r="AJ924" s="51"/>
      <c r="AK924" s="104" t="s">
        <v>3341</v>
      </c>
      <c r="AL924" s="104" t="s">
        <v>3341</v>
      </c>
      <c r="AM924" s="104" t="s">
        <v>3341</v>
      </c>
      <c r="AN924" s="104" t="s">
        <v>3341</v>
      </c>
      <c r="AO924" s="2"/>
      <c r="AP924" s="3"/>
      <c r="AQ924" s="3"/>
      <c r="AR924" s="3"/>
      <c r="AS924" s="3"/>
    </row>
    <row r="925" spans="1:45" ht="29" customHeight="1" x14ac:dyDescent="0.35">
      <c r="A925" s="14" t="s">
        <v>811</v>
      </c>
      <c r="C925" s="15" t="s">
        <v>3360</v>
      </c>
      <c r="D925" s="15"/>
      <c r="E925" s="80">
        <v>1.9613764308784942</v>
      </c>
      <c r="F925" s="78"/>
      <c r="G925" s="15"/>
      <c r="H925" s="15"/>
      <c r="I925" s="16"/>
      <c r="J925" s="66"/>
      <c r="K925" s="66"/>
      <c r="L925" s="16"/>
      <c r="M925" s="81"/>
      <c r="N925" s="82">
        <v>8897.4150390625</v>
      </c>
      <c r="O925" s="82">
        <v>3745.5537109375</v>
      </c>
      <c r="P925" s="77"/>
      <c r="Q925" s="83"/>
      <c r="R925" s="83"/>
      <c r="S925" s="51">
        <v>1</v>
      </c>
      <c r="T925" s="84"/>
      <c r="U925" s="84"/>
      <c r="V925" s="52">
        <v>0</v>
      </c>
      <c r="W925" s="52">
        <v>1</v>
      </c>
      <c r="X925" s="52">
        <v>0</v>
      </c>
      <c r="Y925" s="52">
        <v>1</v>
      </c>
      <c r="Z925" s="52">
        <v>0</v>
      </c>
      <c r="AA925" s="52"/>
      <c r="AB925" s="79">
        <v>925</v>
      </c>
      <c r="AC9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5" s="85"/>
      <c r="AE925" s="51"/>
      <c r="AF925" s="51"/>
      <c r="AG925" s="51"/>
      <c r="AH925" s="51"/>
      <c r="AI925" s="51"/>
      <c r="AJ925" s="51"/>
      <c r="AK925" s="51"/>
      <c r="AL925" s="51"/>
      <c r="AM925" s="51"/>
      <c r="AN925" s="51"/>
      <c r="AO925" s="2"/>
      <c r="AP925" s="3"/>
      <c r="AQ925" s="3"/>
      <c r="AR925" s="3"/>
      <c r="AS925" s="3"/>
    </row>
    <row r="926" spans="1:45" ht="29" customHeight="1" x14ac:dyDescent="0.35">
      <c r="A926" s="14" t="s">
        <v>812</v>
      </c>
      <c r="C926" s="15" t="s">
        <v>3360</v>
      </c>
      <c r="D926" s="15"/>
      <c r="E926" s="80">
        <v>1.9613764308784942</v>
      </c>
      <c r="F926" s="78"/>
      <c r="G926" s="15"/>
      <c r="H926" s="15"/>
      <c r="I926" s="16"/>
      <c r="J926" s="66"/>
      <c r="K926" s="66"/>
      <c r="L926" s="16"/>
      <c r="M926" s="81"/>
      <c r="N926" s="82">
        <v>9886.0166015625</v>
      </c>
      <c r="O926" s="82">
        <v>3745.5537109375</v>
      </c>
      <c r="P926" s="77"/>
      <c r="Q926" s="83"/>
      <c r="R926" s="83"/>
      <c r="S926" s="51">
        <v>1</v>
      </c>
      <c r="T926" s="84"/>
      <c r="U926" s="84"/>
      <c r="V926" s="52">
        <v>0</v>
      </c>
      <c r="W926" s="52">
        <v>1</v>
      </c>
      <c r="X926" s="52">
        <v>0</v>
      </c>
      <c r="Y926" s="52">
        <v>1</v>
      </c>
      <c r="Z926" s="52">
        <v>0</v>
      </c>
      <c r="AA926" s="52"/>
      <c r="AB926" s="79">
        <v>926</v>
      </c>
      <c r="AC9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6" s="85"/>
      <c r="AE926" s="51"/>
      <c r="AF926" s="51"/>
      <c r="AG926" s="51"/>
      <c r="AH926" s="51"/>
      <c r="AI926" s="51"/>
      <c r="AJ926" s="51"/>
      <c r="AK926" s="104" t="s">
        <v>3341</v>
      </c>
      <c r="AL926" s="104" t="s">
        <v>3341</v>
      </c>
      <c r="AM926" s="104" t="s">
        <v>3341</v>
      </c>
      <c r="AN926" s="104" t="s">
        <v>3341</v>
      </c>
      <c r="AO926" s="2"/>
      <c r="AP926" s="3"/>
      <c r="AQ926" s="3"/>
      <c r="AR926" s="3"/>
      <c r="AS926" s="3"/>
    </row>
    <row r="927" spans="1:45" ht="29" customHeight="1" x14ac:dyDescent="0.35">
      <c r="A927" s="14" t="s">
        <v>813</v>
      </c>
      <c r="C927" s="15" t="s">
        <v>3360</v>
      </c>
      <c r="D927" s="15"/>
      <c r="E927" s="80">
        <v>1.9613764308784942</v>
      </c>
      <c r="F927" s="78"/>
      <c r="G927" s="15"/>
      <c r="H927" s="15"/>
      <c r="I927" s="16"/>
      <c r="J927" s="66"/>
      <c r="K927" s="66"/>
      <c r="L927" s="16"/>
      <c r="M927" s="81"/>
      <c r="N927" s="82">
        <v>9810.6953125</v>
      </c>
      <c r="O927" s="82">
        <v>3892.118896484375</v>
      </c>
      <c r="P927" s="77"/>
      <c r="Q927" s="83"/>
      <c r="R927" s="83"/>
      <c r="S927" s="51">
        <v>1</v>
      </c>
      <c r="T927" s="84"/>
      <c r="U927" s="84"/>
      <c r="V927" s="52">
        <v>0</v>
      </c>
      <c r="W927" s="52">
        <v>1</v>
      </c>
      <c r="X927" s="52">
        <v>0</v>
      </c>
      <c r="Y927" s="52">
        <v>1</v>
      </c>
      <c r="Z927" s="52">
        <v>0</v>
      </c>
      <c r="AA927" s="52"/>
      <c r="AB927" s="79">
        <v>927</v>
      </c>
      <c r="AC9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7" s="85"/>
      <c r="AE927" s="51"/>
      <c r="AF927" s="51"/>
      <c r="AG927" s="51"/>
      <c r="AH927" s="51"/>
      <c r="AI927" s="51"/>
      <c r="AJ927" s="51"/>
      <c r="AK927" s="51"/>
      <c r="AL927" s="51"/>
      <c r="AM927" s="51"/>
      <c r="AN927" s="51"/>
      <c r="AO927" s="2"/>
      <c r="AP927" s="3"/>
      <c r="AQ927" s="3"/>
      <c r="AR927" s="3"/>
      <c r="AS927" s="3"/>
    </row>
    <row r="928" spans="1:45" ht="29" customHeight="1" x14ac:dyDescent="0.35">
      <c r="A928" s="14" t="s">
        <v>816</v>
      </c>
      <c r="C928" s="15" t="s">
        <v>3360</v>
      </c>
      <c r="D928" s="15"/>
      <c r="E928" s="80">
        <v>1.9613764308784942</v>
      </c>
      <c r="F928" s="78"/>
      <c r="G928" s="15"/>
      <c r="H928" s="15"/>
      <c r="I928" s="16"/>
      <c r="J928" s="66"/>
      <c r="K928" s="66"/>
      <c r="L928" s="16"/>
      <c r="M928" s="81"/>
      <c r="N928" s="82">
        <v>7861.7373046875</v>
      </c>
      <c r="O928" s="82">
        <v>2133.337158203125</v>
      </c>
      <c r="P928" s="77"/>
      <c r="Q928" s="83"/>
      <c r="R928" s="83"/>
      <c r="S928" s="51">
        <v>1</v>
      </c>
      <c r="T928" s="84"/>
      <c r="U928" s="84"/>
      <c r="V928" s="52">
        <v>0</v>
      </c>
      <c r="W928" s="52">
        <v>1</v>
      </c>
      <c r="X928" s="52">
        <v>0</v>
      </c>
      <c r="Y928" s="52">
        <v>1</v>
      </c>
      <c r="Z928" s="52">
        <v>0</v>
      </c>
      <c r="AA928" s="52"/>
      <c r="AB928" s="79">
        <v>928</v>
      </c>
      <c r="AC9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8" s="85"/>
      <c r="AE928" s="51"/>
      <c r="AF928" s="51"/>
      <c r="AG928" s="51"/>
      <c r="AH928" s="51"/>
      <c r="AI928" s="51"/>
      <c r="AJ928" s="51"/>
      <c r="AK928" s="104" t="s">
        <v>3341</v>
      </c>
      <c r="AL928" s="104" t="s">
        <v>3341</v>
      </c>
      <c r="AM928" s="104" t="s">
        <v>3341</v>
      </c>
      <c r="AN928" s="104" t="s">
        <v>3341</v>
      </c>
      <c r="AO928" s="2"/>
      <c r="AP928" s="3"/>
      <c r="AQ928" s="3"/>
      <c r="AR928" s="3"/>
      <c r="AS928" s="3"/>
    </row>
    <row r="929" spans="1:45" ht="29" customHeight="1" x14ac:dyDescent="0.35">
      <c r="A929" s="14" t="s">
        <v>817</v>
      </c>
      <c r="C929" s="15" t="s">
        <v>3360</v>
      </c>
      <c r="D929" s="15"/>
      <c r="E929" s="80">
        <v>1.9613764308784942</v>
      </c>
      <c r="F929" s="78"/>
      <c r="G929" s="15"/>
      <c r="H929" s="15"/>
      <c r="I929" s="16"/>
      <c r="J929" s="66"/>
      <c r="K929" s="66"/>
      <c r="L929" s="16"/>
      <c r="M929" s="81"/>
      <c r="N929" s="82">
        <v>7786.4150390625</v>
      </c>
      <c r="O929" s="82">
        <v>2263.6171875</v>
      </c>
      <c r="P929" s="77"/>
      <c r="Q929" s="83"/>
      <c r="R929" s="83"/>
      <c r="S929" s="51">
        <v>1</v>
      </c>
      <c r="T929" s="84"/>
      <c r="U929" s="84"/>
      <c r="V929" s="52">
        <v>0</v>
      </c>
      <c r="W929" s="52">
        <v>1</v>
      </c>
      <c r="X929" s="52">
        <v>0</v>
      </c>
      <c r="Y929" s="52">
        <v>1</v>
      </c>
      <c r="Z929" s="52">
        <v>0</v>
      </c>
      <c r="AA929" s="52"/>
      <c r="AB929" s="79">
        <v>929</v>
      </c>
      <c r="AC9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29" s="85"/>
      <c r="AE929" s="51"/>
      <c r="AF929" s="51"/>
      <c r="AG929" s="51"/>
      <c r="AH929" s="51"/>
      <c r="AI929" s="51"/>
      <c r="AJ929" s="51"/>
      <c r="AK929" s="51"/>
      <c r="AL929" s="51"/>
      <c r="AM929" s="51"/>
      <c r="AN929" s="51"/>
      <c r="AO929" s="2"/>
      <c r="AP929" s="3"/>
      <c r="AQ929" s="3"/>
      <c r="AR929" s="3"/>
      <c r="AS929" s="3"/>
    </row>
    <row r="930" spans="1:45" ht="29" customHeight="1" x14ac:dyDescent="0.35">
      <c r="A930" s="14" t="s">
        <v>870</v>
      </c>
      <c r="C930" s="15" t="s">
        <v>3360</v>
      </c>
      <c r="D930" s="15"/>
      <c r="E930" s="80">
        <v>1.9613764308784942</v>
      </c>
      <c r="F930" s="78"/>
      <c r="G930" s="15"/>
      <c r="H930" s="15"/>
      <c r="I930" s="16"/>
      <c r="J930" s="66"/>
      <c r="K930" s="66"/>
      <c r="L930" s="16"/>
      <c r="M930" s="81"/>
      <c r="N930" s="82">
        <v>7861.7373046875</v>
      </c>
      <c r="O930" s="82">
        <v>1807.6368408203125</v>
      </c>
      <c r="P930" s="77"/>
      <c r="Q930" s="83"/>
      <c r="R930" s="83"/>
      <c r="S930" s="51">
        <v>1</v>
      </c>
      <c r="T930" s="84"/>
      <c r="U930" s="84"/>
      <c r="V930" s="52">
        <v>0</v>
      </c>
      <c r="W930" s="52">
        <v>1</v>
      </c>
      <c r="X930" s="52">
        <v>0</v>
      </c>
      <c r="Y930" s="52">
        <v>1</v>
      </c>
      <c r="Z930" s="52">
        <v>0</v>
      </c>
      <c r="AA930" s="52"/>
      <c r="AB930" s="79">
        <v>930</v>
      </c>
      <c r="AC9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0" s="85"/>
      <c r="AE930" s="51"/>
      <c r="AF930" s="51"/>
      <c r="AG930" s="51"/>
      <c r="AH930" s="51"/>
      <c r="AI930" s="51"/>
      <c r="AJ930" s="51"/>
      <c r="AK930" s="104" t="s">
        <v>3341</v>
      </c>
      <c r="AL930" s="104" t="s">
        <v>3341</v>
      </c>
      <c r="AM930" s="104" t="s">
        <v>3341</v>
      </c>
      <c r="AN930" s="104" t="s">
        <v>3341</v>
      </c>
      <c r="AO930" s="2"/>
      <c r="AP930" s="3"/>
      <c r="AQ930" s="3"/>
      <c r="AR930" s="3"/>
      <c r="AS930" s="3"/>
    </row>
    <row r="931" spans="1:45" ht="29" customHeight="1" x14ac:dyDescent="0.35">
      <c r="A931" s="14" t="s">
        <v>871</v>
      </c>
      <c r="C931" s="15" t="s">
        <v>3360</v>
      </c>
      <c r="D931" s="15"/>
      <c r="E931" s="80">
        <v>1.9613764308784942</v>
      </c>
      <c r="F931" s="78"/>
      <c r="G931" s="15"/>
      <c r="H931" s="15"/>
      <c r="I931" s="16"/>
      <c r="J931" s="66"/>
      <c r="K931" s="66"/>
      <c r="L931" s="16"/>
      <c r="M931" s="81"/>
      <c r="N931" s="82">
        <v>7786.4150390625</v>
      </c>
      <c r="O931" s="82">
        <v>1937.9169921875</v>
      </c>
      <c r="P931" s="77"/>
      <c r="Q931" s="83"/>
      <c r="R931" s="83"/>
      <c r="S931" s="51">
        <v>1</v>
      </c>
      <c r="T931" s="84"/>
      <c r="U931" s="84"/>
      <c r="V931" s="52">
        <v>0</v>
      </c>
      <c r="W931" s="52">
        <v>1</v>
      </c>
      <c r="X931" s="52">
        <v>0</v>
      </c>
      <c r="Y931" s="52">
        <v>1</v>
      </c>
      <c r="Z931" s="52">
        <v>0</v>
      </c>
      <c r="AA931" s="52"/>
      <c r="AB931" s="79">
        <v>931</v>
      </c>
      <c r="AC9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1" s="85"/>
      <c r="AE931" s="51"/>
      <c r="AF931" s="51"/>
      <c r="AG931" s="51"/>
      <c r="AH931" s="51"/>
      <c r="AI931" s="51"/>
      <c r="AJ931" s="51"/>
      <c r="AK931" s="51"/>
      <c r="AL931" s="51"/>
      <c r="AM931" s="51"/>
      <c r="AN931" s="51"/>
      <c r="AO931" s="2"/>
      <c r="AP931" s="3"/>
      <c r="AQ931" s="3"/>
      <c r="AR931" s="3"/>
      <c r="AS931" s="3"/>
    </row>
    <row r="932" spans="1:45" ht="29" customHeight="1" x14ac:dyDescent="0.35">
      <c r="A932" s="14" t="s">
        <v>875</v>
      </c>
      <c r="C932" s="15" t="s">
        <v>3360</v>
      </c>
      <c r="D932" s="15"/>
      <c r="E932" s="80">
        <v>1.9613764308784942</v>
      </c>
      <c r="F932" s="78"/>
      <c r="G932" s="15"/>
      <c r="H932" s="15"/>
      <c r="I932" s="16"/>
      <c r="J932" s="66"/>
      <c r="K932" s="66"/>
      <c r="L932" s="16"/>
      <c r="M932" s="81"/>
      <c r="N932" s="82">
        <v>7861.7373046875</v>
      </c>
      <c r="O932" s="82">
        <v>1481.9365234375</v>
      </c>
      <c r="P932" s="77"/>
      <c r="Q932" s="83"/>
      <c r="R932" s="83"/>
      <c r="S932" s="51">
        <v>1</v>
      </c>
      <c r="T932" s="84"/>
      <c r="U932" s="84"/>
      <c r="V932" s="52">
        <v>0</v>
      </c>
      <c r="W932" s="52">
        <v>1</v>
      </c>
      <c r="X932" s="52">
        <v>0</v>
      </c>
      <c r="Y932" s="52">
        <v>1</v>
      </c>
      <c r="Z932" s="52">
        <v>0</v>
      </c>
      <c r="AA932" s="52"/>
      <c r="AB932" s="79">
        <v>932</v>
      </c>
      <c r="AC9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2" s="85"/>
      <c r="AE932" s="51"/>
      <c r="AF932" s="51"/>
      <c r="AG932" s="51"/>
      <c r="AH932" s="51"/>
      <c r="AI932" s="51"/>
      <c r="AJ932" s="51"/>
      <c r="AK932" s="104" t="s">
        <v>3341</v>
      </c>
      <c r="AL932" s="104" t="s">
        <v>3341</v>
      </c>
      <c r="AM932" s="104" t="s">
        <v>3341</v>
      </c>
      <c r="AN932" s="104" t="s">
        <v>3341</v>
      </c>
      <c r="AO932" s="2"/>
      <c r="AP932" s="3"/>
      <c r="AQ932" s="3"/>
      <c r="AR932" s="3"/>
      <c r="AS932" s="3"/>
    </row>
    <row r="933" spans="1:45" ht="29" customHeight="1" x14ac:dyDescent="0.35">
      <c r="A933" s="14" t="s">
        <v>876</v>
      </c>
      <c r="C933" s="15" t="s">
        <v>3360</v>
      </c>
      <c r="D933" s="15"/>
      <c r="E933" s="80">
        <v>1.9613764308784942</v>
      </c>
      <c r="F933" s="78"/>
      <c r="G933" s="15"/>
      <c r="H933" s="15"/>
      <c r="I933" s="16"/>
      <c r="J933" s="66"/>
      <c r="K933" s="66"/>
      <c r="L933" s="16"/>
      <c r="M933" s="81"/>
      <c r="N933" s="82">
        <v>7786.4150390625</v>
      </c>
      <c r="O933" s="82">
        <v>1612.216552734375</v>
      </c>
      <c r="P933" s="77"/>
      <c r="Q933" s="83"/>
      <c r="R933" s="83"/>
      <c r="S933" s="51">
        <v>1</v>
      </c>
      <c r="T933" s="84"/>
      <c r="U933" s="84"/>
      <c r="V933" s="52">
        <v>0</v>
      </c>
      <c r="W933" s="52">
        <v>1</v>
      </c>
      <c r="X933" s="52">
        <v>0</v>
      </c>
      <c r="Y933" s="52">
        <v>1</v>
      </c>
      <c r="Z933" s="52">
        <v>0</v>
      </c>
      <c r="AA933" s="52"/>
      <c r="AB933" s="79">
        <v>933</v>
      </c>
      <c r="AC9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3" s="85"/>
      <c r="AE933" s="51"/>
      <c r="AF933" s="51"/>
      <c r="AG933" s="51"/>
      <c r="AH933" s="51"/>
      <c r="AI933" s="51"/>
      <c r="AJ933" s="51"/>
      <c r="AK933" s="51"/>
      <c r="AL933" s="51"/>
      <c r="AM933" s="51"/>
      <c r="AN933" s="51"/>
      <c r="AO933" s="2"/>
      <c r="AP933" s="3"/>
      <c r="AQ933" s="3"/>
      <c r="AR933" s="3"/>
      <c r="AS933" s="3"/>
    </row>
    <row r="934" spans="1:45" ht="29" customHeight="1" x14ac:dyDescent="0.35">
      <c r="A934" s="14" t="s">
        <v>967</v>
      </c>
      <c r="C934" s="15" t="s">
        <v>3360</v>
      </c>
      <c r="D934" s="15"/>
      <c r="E934" s="80">
        <v>1.9613764308784942</v>
      </c>
      <c r="F934" s="78"/>
      <c r="G934" s="15"/>
      <c r="H934" s="15"/>
      <c r="I934" s="16"/>
      <c r="J934" s="66"/>
      <c r="K934" s="66"/>
      <c r="L934" s="16"/>
      <c r="M934" s="81"/>
      <c r="N934" s="82">
        <v>7861.7373046875</v>
      </c>
      <c r="O934" s="82">
        <v>2459.037353515625</v>
      </c>
      <c r="P934" s="77"/>
      <c r="Q934" s="83"/>
      <c r="R934" s="83"/>
      <c r="S934" s="51">
        <v>1</v>
      </c>
      <c r="T934" s="84"/>
      <c r="U934" s="84"/>
      <c r="V934" s="52">
        <v>0</v>
      </c>
      <c r="W934" s="52">
        <v>1</v>
      </c>
      <c r="X934" s="52">
        <v>0</v>
      </c>
      <c r="Y934" s="52">
        <v>1</v>
      </c>
      <c r="Z934" s="52">
        <v>0</v>
      </c>
      <c r="AA934" s="52"/>
      <c r="AB934" s="79">
        <v>934</v>
      </c>
      <c r="AC9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4" s="85"/>
      <c r="AE934" s="51"/>
      <c r="AF934" s="51"/>
      <c r="AG934" s="51"/>
      <c r="AH934" s="51"/>
      <c r="AI934" s="51"/>
      <c r="AJ934" s="51"/>
      <c r="AK934" s="104" t="s">
        <v>3341</v>
      </c>
      <c r="AL934" s="104" t="s">
        <v>3341</v>
      </c>
      <c r="AM934" s="104" t="s">
        <v>3341</v>
      </c>
      <c r="AN934" s="104" t="s">
        <v>3341</v>
      </c>
      <c r="AO934" s="2"/>
      <c r="AP934" s="3"/>
      <c r="AQ934" s="3"/>
      <c r="AR934" s="3"/>
      <c r="AS934" s="3"/>
    </row>
    <row r="935" spans="1:45" ht="29" customHeight="1" x14ac:dyDescent="0.35">
      <c r="A935" s="14" t="s">
        <v>968</v>
      </c>
      <c r="C935" s="15" t="s">
        <v>3360</v>
      </c>
      <c r="D935" s="15"/>
      <c r="E935" s="80">
        <v>1.9613764308784942</v>
      </c>
      <c r="F935" s="78"/>
      <c r="G935" s="15"/>
      <c r="H935" s="15"/>
      <c r="I935" s="16"/>
      <c r="J935" s="66"/>
      <c r="K935" s="66"/>
      <c r="L935" s="16"/>
      <c r="M935" s="81"/>
      <c r="N935" s="82">
        <v>7786.4150390625</v>
      </c>
      <c r="O935" s="82">
        <v>2589.317626953125</v>
      </c>
      <c r="P935" s="77"/>
      <c r="Q935" s="83"/>
      <c r="R935" s="83"/>
      <c r="S935" s="51">
        <v>1</v>
      </c>
      <c r="T935" s="84"/>
      <c r="U935" s="84"/>
      <c r="V935" s="52">
        <v>0</v>
      </c>
      <c r="W935" s="52">
        <v>1</v>
      </c>
      <c r="X935" s="52">
        <v>0</v>
      </c>
      <c r="Y935" s="52">
        <v>1</v>
      </c>
      <c r="Z935" s="52">
        <v>0</v>
      </c>
      <c r="AA935" s="52"/>
      <c r="AB935" s="79">
        <v>935</v>
      </c>
      <c r="AC9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5" s="85"/>
      <c r="AE935" s="51"/>
      <c r="AF935" s="51"/>
      <c r="AG935" s="51"/>
      <c r="AH935" s="51"/>
      <c r="AI935" s="51"/>
      <c r="AJ935" s="51"/>
      <c r="AK935" s="51"/>
      <c r="AL935" s="51"/>
      <c r="AM935" s="51"/>
      <c r="AN935" s="51"/>
      <c r="AO935" s="2"/>
      <c r="AP935" s="3"/>
      <c r="AQ935" s="3"/>
      <c r="AR935" s="3"/>
      <c r="AS935" s="3"/>
    </row>
    <row r="936" spans="1:45" ht="29" customHeight="1" x14ac:dyDescent="0.35">
      <c r="A936" s="14" t="s">
        <v>972</v>
      </c>
      <c r="C936" s="15" t="s">
        <v>3360</v>
      </c>
      <c r="D936" s="15"/>
      <c r="E936" s="80">
        <v>1.9613764308784942</v>
      </c>
      <c r="F936" s="78"/>
      <c r="G936" s="15"/>
      <c r="H936" s="15"/>
      <c r="I936" s="16"/>
      <c r="J936" s="66"/>
      <c r="K936" s="66"/>
      <c r="L936" s="16"/>
      <c r="M936" s="81"/>
      <c r="N936" s="82">
        <v>7861.7373046875</v>
      </c>
      <c r="O936" s="82">
        <v>3419.853515625</v>
      </c>
      <c r="P936" s="77"/>
      <c r="Q936" s="83"/>
      <c r="R936" s="83"/>
      <c r="S936" s="51">
        <v>1</v>
      </c>
      <c r="T936" s="84"/>
      <c r="U936" s="84"/>
      <c r="V936" s="52">
        <v>0</v>
      </c>
      <c r="W936" s="52">
        <v>1</v>
      </c>
      <c r="X936" s="52">
        <v>0</v>
      </c>
      <c r="Y936" s="52">
        <v>1</v>
      </c>
      <c r="Z936" s="52">
        <v>0</v>
      </c>
      <c r="AA936" s="52"/>
      <c r="AB936" s="79">
        <v>936</v>
      </c>
      <c r="AC9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6" s="85"/>
      <c r="AE936" s="51"/>
      <c r="AF936" s="51"/>
      <c r="AG936" s="51"/>
      <c r="AH936" s="51"/>
      <c r="AI936" s="51"/>
      <c r="AJ936" s="51"/>
      <c r="AK936" s="104" t="s">
        <v>3341</v>
      </c>
      <c r="AL936" s="104" t="s">
        <v>3341</v>
      </c>
      <c r="AM936" s="104" t="s">
        <v>3341</v>
      </c>
      <c r="AN936" s="104" t="s">
        <v>3341</v>
      </c>
      <c r="AO936" s="2"/>
      <c r="AP936" s="3"/>
      <c r="AQ936" s="3"/>
      <c r="AR936" s="3"/>
      <c r="AS936" s="3"/>
    </row>
    <row r="937" spans="1:45" ht="29" customHeight="1" x14ac:dyDescent="0.35">
      <c r="A937" s="14" t="s">
        <v>973</v>
      </c>
      <c r="C937" s="15" t="s">
        <v>3360</v>
      </c>
      <c r="D937" s="15"/>
      <c r="E937" s="80">
        <v>1.9613764308784942</v>
      </c>
      <c r="F937" s="78"/>
      <c r="G937" s="15"/>
      <c r="H937" s="15"/>
      <c r="I937" s="16"/>
      <c r="J937" s="66"/>
      <c r="K937" s="66"/>
      <c r="L937" s="16"/>
      <c r="M937" s="81"/>
      <c r="N937" s="82">
        <v>7786.4150390625</v>
      </c>
      <c r="O937" s="82">
        <v>3550.133544921875</v>
      </c>
      <c r="P937" s="77"/>
      <c r="Q937" s="83"/>
      <c r="R937" s="83"/>
      <c r="S937" s="51">
        <v>1</v>
      </c>
      <c r="T937" s="84"/>
      <c r="U937" s="84"/>
      <c r="V937" s="52">
        <v>0</v>
      </c>
      <c r="W937" s="52">
        <v>1</v>
      </c>
      <c r="X937" s="52">
        <v>0</v>
      </c>
      <c r="Y937" s="52">
        <v>1</v>
      </c>
      <c r="Z937" s="52">
        <v>0</v>
      </c>
      <c r="AA937" s="52"/>
      <c r="AB937" s="79">
        <v>937</v>
      </c>
      <c r="AC9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7" s="85"/>
      <c r="AE937" s="51"/>
      <c r="AF937" s="51"/>
      <c r="AG937" s="51"/>
      <c r="AH937" s="51"/>
      <c r="AI937" s="51"/>
      <c r="AJ937" s="51"/>
      <c r="AK937" s="51"/>
      <c r="AL937" s="51"/>
      <c r="AM937" s="51"/>
      <c r="AN937" s="51"/>
      <c r="AO937" s="2"/>
      <c r="AP937" s="3"/>
      <c r="AQ937" s="3"/>
      <c r="AR937" s="3"/>
      <c r="AS937" s="3"/>
    </row>
    <row r="938" spans="1:45" ht="29" customHeight="1" x14ac:dyDescent="0.35">
      <c r="A938" s="14" t="s">
        <v>1012</v>
      </c>
      <c r="C938" s="15" t="s">
        <v>3360</v>
      </c>
      <c r="D938" s="15"/>
      <c r="E938" s="80">
        <v>1.9613764308784942</v>
      </c>
      <c r="F938" s="78"/>
      <c r="G938" s="15"/>
      <c r="H938" s="15"/>
      <c r="I938" s="16"/>
      <c r="J938" s="66"/>
      <c r="K938" s="66"/>
      <c r="L938" s="16"/>
      <c r="M938" s="81"/>
      <c r="N938" s="82">
        <v>7861.7373046875</v>
      </c>
      <c r="O938" s="82">
        <v>3110.438232421875</v>
      </c>
      <c r="P938" s="77"/>
      <c r="Q938" s="83"/>
      <c r="R938" s="83"/>
      <c r="S938" s="51">
        <v>1</v>
      </c>
      <c r="T938" s="84"/>
      <c r="U938" s="84"/>
      <c r="V938" s="52">
        <v>0</v>
      </c>
      <c r="W938" s="52">
        <v>1</v>
      </c>
      <c r="X938" s="52">
        <v>0</v>
      </c>
      <c r="Y938" s="52">
        <v>1</v>
      </c>
      <c r="Z938" s="52">
        <v>0</v>
      </c>
      <c r="AA938" s="52"/>
      <c r="AB938" s="79">
        <v>938</v>
      </c>
      <c r="AC9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8" s="85"/>
      <c r="AE938" s="51"/>
      <c r="AF938" s="51"/>
      <c r="AG938" s="51"/>
      <c r="AH938" s="51"/>
      <c r="AI938" s="51"/>
      <c r="AJ938" s="51"/>
      <c r="AK938" s="104" t="s">
        <v>3341</v>
      </c>
      <c r="AL938" s="104" t="s">
        <v>3341</v>
      </c>
      <c r="AM938" s="104" t="s">
        <v>3341</v>
      </c>
      <c r="AN938" s="104" t="s">
        <v>3341</v>
      </c>
      <c r="AO938" s="2"/>
      <c r="AP938" s="3"/>
      <c r="AQ938" s="3"/>
      <c r="AR938" s="3"/>
      <c r="AS938" s="3"/>
    </row>
    <row r="939" spans="1:45" ht="29" customHeight="1" x14ac:dyDescent="0.35">
      <c r="A939" s="14" t="s">
        <v>1013</v>
      </c>
      <c r="C939" s="15" t="s">
        <v>3360</v>
      </c>
      <c r="D939" s="15"/>
      <c r="E939" s="80">
        <v>1.9613764308784942</v>
      </c>
      <c r="F939" s="78"/>
      <c r="G939" s="15"/>
      <c r="H939" s="15"/>
      <c r="I939" s="16"/>
      <c r="J939" s="66"/>
      <c r="K939" s="66"/>
      <c r="L939" s="16"/>
      <c r="M939" s="81"/>
      <c r="N939" s="82">
        <v>7786.4150390625</v>
      </c>
      <c r="O939" s="82">
        <v>3224.43310546875</v>
      </c>
      <c r="P939" s="77"/>
      <c r="Q939" s="83"/>
      <c r="R939" s="83"/>
      <c r="S939" s="51">
        <v>1</v>
      </c>
      <c r="T939" s="84"/>
      <c r="U939" s="84"/>
      <c r="V939" s="52">
        <v>0</v>
      </c>
      <c r="W939" s="52">
        <v>1</v>
      </c>
      <c r="X939" s="52">
        <v>0</v>
      </c>
      <c r="Y939" s="52">
        <v>1</v>
      </c>
      <c r="Z939" s="52">
        <v>0</v>
      </c>
      <c r="AA939" s="52"/>
      <c r="AB939" s="79">
        <v>939</v>
      </c>
      <c r="AC9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39" s="85"/>
      <c r="AE939" s="51"/>
      <c r="AF939" s="51"/>
      <c r="AG939" s="51"/>
      <c r="AH939" s="51"/>
      <c r="AI939" s="51"/>
      <c r="AJ939" s="51"/>
      <c r="AK939" s="51"/>
      <c r="AL939" s="51"/>
      <c r="AM939" s="51"/>
      <c r="AN939" s="51"/>
      <c r="AO939" s="2"/>
      <c r="AP939" s="3"/>
      <c r="AQ939" s="3"/>
      <c r="AR939" s="3"/>
      <c r="AS939" s="3"/>
    </row>
    <row r="940" spans="1:45" ht="29" customHeight="1" x14ac:dyDescent="0.35">
      <c r="A940" s="14" t="s">
        <v>1029</v>
      </c>
      <c r="C940" s="15" t="s">
        <v>3360</v>
      </c>
      <c r="D940" s="15"/>
      <c r="E940" s="80">
        <v>1.9613764308784942</v>
      </c>
      <c r="F940" s="78"/>
      <c r="G940" s="15"/>
      <c r="H940" s="15"/>
      <c r="I940" s="16"/>
      <c r="J940" s="66"/>
      <c r="K940" s="66"/>
      <c r="L940" s="16"/>
      <c r="M940" s="81"/>
      <c r="N940" s="82">
        <v>7861.7373046875</v>
      </c>
      <c r="O940" s="82">
        <v>2784.73779296875</v>
      </c>
      <c r="P940" s="77"/>
      <c r="Q940" s="83"/>
      <c r="R940" s="83"/>
      <c r="S940" s="51">
        <v>1</v>
      </c>
      <c r="T940" s="84"/>
      <c r="U940" s="84"/>
      <c r="V940" s="52">
        <v>0</v>
      </c>
      <c r="W940" s="52">
        <v>1</v>
      </c>
      <c r="X940" s="52">
        <v>0</v>
      </c>
      <c r="Y940" s="52">
        <v>1</v>
      </c>
      <c r="Z940" s="52">
        <v>0</v>
      </c>
      <c r="AA940" s="52"/>
      <c r="AB940" s="79">
        <v>940</v>
      </c>
      <c r="AC9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0" s="85"/>
      <c r="AE940" s="51"/>
      <c r="AF940" s="51"/>
      <c r="AG940" s="51"/>
      <c r="AH940" s="51"/>
      <c r="AI940" s="51"/>
      <c r="AJ940" s="51"/>
      <c r="AK940" s="104" t="s">
        <v>3341</v>
      </c>
      <c r="AL940" s="104" t="s">
        <v>3341</v>
      </c>
      <c r="AM940" s="104" t="s">
        <v>3341</v>
      </c>
      <c r="AN940" s="104" t="s">
        <v>3341</v>
      </c>
      <c r="AO940" s="2"/>
      <c r="AP940" s="3"/>
      <c r="AQ940" s="3"/>
      <c r="AR940" s="3"/>
      <c r="AS940" s="3"/>
    </row>
    <row r="941" spans="1:45" ht="29" customHeight="1" x14ac:dyDescent="0.35">
      <c r="A941" s="14" t="s">
        <v>1030</v>
      </c>
      <c r="C941" s="15" t="s">
        <v>3360</v>
      </c>
      <c r="D941" s="15"/>
      <c r="E941" s="80">
        <v>1.9613764308784942</v>
      </c>
      <c r="F941" s="78"/>
      <c r="G941" s="15"/>
      <c r="H941" s="15"/>
      <c r="I941" s="16"/>
      <c r="J941" s="66"/>
      <c r="K941" s="66"/>
      <c r="L941" s="16"/>
      <c r="M941" s="81"/>
      <c r="N941" s="82">
        <v>7786.4150390625</v>
      </c>
      <c r="O941" s="82">
        <v>2915.017822265625</v>
      </c>
      <c r="P941" s="77"/>
      <c r="Q941" s="83"/>
      <c r="R941" s="83"/>
      <c r="S941" s="51">
        <v>1</v>
      </c>
      <c r="T941" s="84"/>
      <c r="U941" s="84"/>
      <c r="V941" s="52">
        <v>0</v>
      </c>
      <c r="W941" s="52">
        <v>1</v>
      </c>
      <c r="X941" s="52">
        <v>0</v>
      </c>
      <c r="Y941" s="52">
        <v>1</v>
      </c>
      <c r="Z941" s="52">
        <v>0</v>
      </c>
      <c r="AA941" s="52"/>
      <c r="AB941" s="79">
        <v>941</v>
      </c>
      <c r="AC9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1" s="85"/>
      <c r="AE941" s="51"/>
      <c r="AF941" s="51"/>
      <c r="AG941" s="51"/>
      <c r="AH941" s="51"/>
      <c r="AI941" s="51"/>
      <c r="AJ941" s="51"/>
      <c r="AK941" s="51"/>
      <c r="AL941" s="51"/>
      <c r="AM941" s="51"/>
      <c r="AN941" s="51"/>
      <c r="AO941" s="2"/>
      <c r="AP941" s="3"/>
      <c r="AQ941" s="3"/>
      <c r="AR941" s="3"/>
      <c r="AS941" s="3"/>
    </row>
    <row r="942" spans="1:45" ht="29" customHeight="1" x14ac:dyDescent="0.35">
      <c r="A942" s="14" t="s">
        <v>1033</v>
      </c>
      <c r="C942" s="15" t="s">
        <v>3360</v>
      </c>
      <c r="D942" s="15"/>
      <c r="E942" s="80">
        <v>1.9613764308784942</v>
      </c>
      <c r="F942" s="78"/>
      <c r="G942" s="15"/>
      <c r="H942" s="15"/>
      <c r="I942" s="16"/>
      <c r="J942" s="66"/>
      <c r="K942" s="66"/>
      <c r="L942" s="16"/>
      <c r="M942" s="81"/>
      <c r="N942" s="82">
        <v>7673.43212890625</v>
      </c>
      <c r="O942" s="82">
        <v>2263.6171875</v>
      </c>
      <c r="P942" s="77"/>
      <c r="Q942" s="83"/>
      <c r="R942" s="83"/>
      <c r="S942" s="51">
        <v>1</v>
      </c>
      <c r="T942" s="84"/>
      <c r="U942" s="84"/>
      <c r="V942" s="52">
        <v>0</v>
      </c>
      <c r="W942" s="52">
        <v>1</v>
      </c>
      <c r="X942" s="52">
        <v>0</v>
      </c>
      <c r="Y942" s="52">
        <v>1</v>
      </c>
      <c r="Z942" s="52">
        <v>0</v>
      </c>
      <c r="AA942" s="52"/>
      <c r="AB942" s="79">
        <v>942</v>
      </c>
      <c r="AC9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2" s="85"/>
      <c r="AE942" s="51"/>
      <c r="AF942" s="51"/>
      <c r="AG942" s="51"/>
      <c r="AH942" s="51"/>
      <c r="AI942" s="51"/>
      <c r="AJ942" s="51"/>
      <c r="AK942" s="104" t="s">
        <v>3341</v>
      </c>
      <c r="AL942" s="104" t="s">
        <v>3341</v>
      </c>
      <c r="AM942" s="104" t="s">
        <v>3341</v>
      </c>
      <c r="AN942" s="104" t="s">
        <v>3341</v>
      </c>
      <c r="AO942" s="2"/>
      <c r="AP942" s="3"/>
      <c r="AQ942" s="3"/>
      <c r="AR942" s="3"/>
      <c r="AS942" s="3"/>
    </row>
    <row r="943" spans="1:45" ht="29" customHeight="1" x14ac:dyDescent="0.35">
      <c r="A943" s="14" t="s">
        <v>1034</v>
      </c>
      <c r="C943" s="15" t="s">
        <v>3360</v>
      </c>
      <c r="D943" s="15"/>
      <c r="E943" s="80">
        <v>1.9613764308784942</v>
      </c>
      <c r="F943" s="78"/>
      <c r="G943" s="15"/>
      <c r="H943" s="15"/>
      <c r="I943" s="16"/>
      <c r="J943" s="66"/>
      <c r="K943" s="66"/>
      <c r="L943" s="16"/>
      <c r="M943" s="81"/>
      <c r="N943" s="82">
        <v>7598.1103515625</v>
      </c>
      <c r="O943" s="82">
        <v>2133.337158203125</v>
      </c>
      <c r="P943" s="77"/>
      <c r="Q943" s="83"/>
      <c r="R943" s="83"/>
      <c r="S943" s="51">
        <v>1</v>
      </c>
      <c r="T943" s="84"/>
      <c r="U943" s="84"/>
      <c r="V943" s="52">
        <v>0</v>
      </c>
      <c r="W943" s="52">
        <v>1</v>
      </c>
      <c r="X943" s="52">
        <v>0</v>
      </c>
      <c r="Y943" s="52">
        <v>1</v>
      </c>
      <c r="Z943" s="52">
        <v>0</v>
      </c>
      <c r="AA943" s="52"/>
      <c r="AB943" s="79">
        <v>943</v>
      </c>
      <c r="AC9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3" s="85"/>
      <c r="AE943" s="51"/>
      <c r="AF943" s="51"/>
      <c r="AG943" s="51"/>
      <c r="AH943" s="51"/>
      <c r="AI943" s="51"/>
      <c r="AJ943" s="51"/>
      <c r="AK943" s="51"/>
      <c r="AL943" s="51"/>
      <c r="AM943" s="51"/>
      <c r="AN943" s="51"/>
      <c r="AO943" s="2"/>
      <c r="AP943" s="3"/>
      <c r="AQ943" s="3"/>
      <c r="AR943" s="3"/>
      <c r="AS943" s="3"/>
    </row>
    <row r="944" spans="1:45" ht="29" customHeight="1" x14ac:dyDescent="0.35">
      <c r="A944" s="14" t="s">
        <v>1043</v>
      </c>
      <c r="C944" s="15" t="s">
        <v>3360</v>
      </c>
      <c r="D944" s="15"/>
      <c r="E944" s="80">
        <v>1.9613764308784942</v>
      </c>
      <c r="F944" s="78"/>
      <c r="G944" s="15"/>
      <c r="H944" s="15"/>
      <c r="I944" s="16"/>
      <c r="J944" s="66"/>
      <c r="K944" s="66"/>
      <c r="L944" s="16"/>
      <c r="M944" s="81"/>
      <c r="N944" s="82">
        <v>7673.43212890625</v>
      </c>
      <c r="O944" s="82">
        <v>1937.9169921875</v>
      </c>
      <c r="P944" s="77"/>
      <c r="Q944" s="83"/>
      <c r="R944" s="83"/>
      <c r="S944" s="51">
        <v>1</v>
      </c>
      <c r="T944" s="84"/>
      <c r="U944" s="84"/>
      <c r="V944" s="52">
        <v>0</v>
      </c>
      <c r="W944" s="52">
        <v>1</v>
      </c>
      <c r="X944" s="52">
        <v>0</v>
      </c>
      <c r="Y944" s="52">
        <v>1</v>
      </c>
      <c r="Z944" s="52">
        <v>0</v>
      </c>
      <c r="AA944" s="52"/>
      <c r="AB944" s="79">
        <v>944</v>
      </c>
      <c r="AC9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4" s="85"/>
      <c r="AE944" s="51"/>
      <c r="AF944" s="51"/>
      <c r="AG944" s="51"/>
      <c r="AH944" s="51"/>
      <c r="AI944" s="51"/>
      <c r="AJ944" s="51"/>
      <c r="AK944" s="104" t="s">
        <v>3341</v>
      </c>
      <c r="AL944" s="104" t="s">
        <v>3341</v>
      </c>
      <c r="AM944" s="104" t="s">
        <v>3341</v>
      </c>
      <c r="AN944" s="104" t="s">
        <v>3341</v>
      </c>
      <c r="AO944" s="2"/>
      <c r="AP944" s="3"/>
      <c r="AQ944" s="3"/>
      <c r="AR944" s="3"/>
      <c r="AS944" s="3"/>
    </row>
    <row r="945" spans="1:45" ht="29" customHeight="1" x14ac:dyDescent="0.35">
      <c r="A945" s="14" t="s">
        <v>1044</v>
      </c>
      <c r="C945" s="15" t="s">
        <v>3360</v>
      </c>
      <c r="D945" s="15"/>
      <c r="E945" s="80">
        <v>1.9613764308784942</v>
      </c>
      <c r="F945" s="78"/>
      <c r="G945" s="15"/>
      <c r="H945" s="15"/>
      <c r="I945" s="16"/>
      <c r="J945" s="66"/>
      <c r="K945" s="66"/>
      <c r="L945" s="16"/>
      <c r="M945" s="81"/>
      <c r="N945" s="82">
        <v>7598.1103515625</v>
      </c>
      <c r="O945" s="82">
        <v>1823.921875</v>
      </c>
      <c r="P945" s="77"/>
      <c r="Q945" s="83"/>
      <c r="R945" s="83"/>
      <c r="S945" s="51">
        <v>1</v>
      </c>
      <c r="T945" s="84"/>
      <c r="U945" s="84"/>
      <c r="V945" s="52">
        <v>0</v>
      </c>
      <c r="W945" s="52">
        <v>1</v>
      </c>
      <c r="X945" s="52">
        <v>0</v>
      </c>
      <c r="Y945" s="52">
        <v>1</v>
      </c>
      <c r="Z945" s="52">
        <v>0</v>
      </c>
      <c r="AA945" s="52"/>
      <c r="AB945" s="79">
        <v>945</v>
      </c>
      <c r="AC9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5" s="85"/>
      <c r="AE945" s="51"/>
      <c r="AF945" s="51"/>
      <c r="AG945" s="51"/>
      <c r="AH945" s="51"/>
      <c r="AI945" s="51"/>
      <c r="AJ945" s="51"/>
      <c r="AK945" s="51"/>
      <c r="AL945" s="51"/>
      <c r="AM945" s="51"/>
      <c r="AN945" s="51"/>
      <c r="AO945" s="2"/>
      <c r="AP945" s="3"/>
      <c r="AQ945" s="3"/>
      <c r="AR945" s="3"/>
      <c r="AS945" s="3"/>
    </row>
    <row r="946" spans="1:45" ht="29" customHeight="1" x14ac:dyDescent="0.35">
      <c r="A946" s="14" t="s">
        <v>1046</v>
      </c>
      <c r="C946" s="15" t="s">
        <v>3360</v>
      </c>
      <c r="D946" s="15"/>
      <c r="E946" s="80">
        <v>1.9613764308784942</v>
      </c>
      <c r="F946" s="78"/>
      <c r="G946" s="15"/>
      <c r="H946" s="15"/>
      <c r="I946" s="16"/>
      <c r="J946" s="66"/>
      <c r="K946" s="66"/>
      <c r="L946" s="16"/>
      <c r="M946" s="81"/>
      <c r="N946" s="82">
        <v>7673.43212890625</v>
      </c>
      <c r="O946" s="82">
        <v>1498.2215576171875</v>
      </c>
      <c r="P946" s="77"/>
      <c r="Q946" s="83"/>
      <c r="R946" s="83"/>
      <c r="S946" s="51">
        <v>1</v>
      </c>
      <c r="T946" s="84"/>
      <c r="U946" s="84"/>
      <c r="V946" s="52">
        <v>0</v>
      </c>
      <c r="W946" s="52">
        <v>1</v>
      </c>
      <c r="X946" s="52">
        <v>0</v>
      </c>
      <c r="Y946" s="52">
        <v>1</v>
      </c>
      <c r="Z946" s="52">
        <v>0</v>
      </c>
      <c r="AA946" s="52"/>
      <c r="AB946" s="79">
        <v>946</v>
      </c>
      <c r="AC9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6" s="85"/>
      <c r="AE946" s="51"/>
      <c r="AF946" s="51"/>
      <c r="AG946" s="51"/>
      <c r="AH946" s="51"/>
      <c r="AI946" s="51"/>
      <c r="AJ946" s="51"/>
      <c r="AK946" s="104" t="s">
        <v>3341</v>
      </c>
      <c r="AL946" s="104" t="s">
        <v>3341</v>
      </c>
      <c r="AM946" s="104" t="s">
        <v>3341</v>
      </c>
      <c r="AN946" s="104" t="s">
        <v>3341</v>
      </c>
      <c r="AO946" s="2"/>
      <c r="AP946" s="3"/>
      <c r="AQ946" s="3"/>
      <c r="AR946" s="3"/>
      <c r="AS946" s="3"/>
    </row>
    <row r="947" spans="1:45" ht="29" customHeight="1" x14ac:dyDescent="0.35">
      <c r="A947" s="14" t="s">
        <v>1047</v>
      </c>
      <c r="C947" s="15" t="s">
        <v>3360</v>
      </c>
      <c r="D947" s="15"/>
      <c r="E947" s="80">
        <v>1.9613764308784942</v>
      </c>
      <c r="F947" s="78"/>
      <c r="G947" s="15"/>
      <c r="H947" s="15"/>
      <c r="I947" s="16"/>
      <c r="J947" s="66"/>
      <c r="K947" s="66"/>
      <c r="L947" s="16"/>
      <c r="M947" s="81"/>
      <c r="N947" s="82">
        <v>7598.1103515625</v>
      </c>
      <c r="O947" s="82">
        <v>1628.5015869140625</v>
      </c>
      <c r="P947" s="77"/>
      <c r="Q947" s="83"/>
      <c r="R947" s="83"/>
      <c r="S947" s="51">
        <v>1</v>
      </c>
      <c r="T947" s="84"/>
      <c r="U947" s="84"/>
      <c r="V947" s="52">
        <v>0</v>
      </c>
      <c r="W947" s="52">
        <v>1</v>
      </c>
      <c r="X947" s="52">
        <v>0</v>
      </c>
      <c r="Y947" s="52">
        <v>1</v>
      </c>
      <c r="Z947" s="52">
        <v>0</v>
      </c>
      <c r="AA947" s="52"/>
      <c r="AB947" s="79">
        <v>947</v>
      </c>
      <c r="AC9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7" s="85"/>
      <c r="AE947" s="51"/>
      <c r="AF947" s="51"/>
      <c r="AG947" s="51"/>
      <c r="AH947" s="51"/>
      <c r="AI947" s="51"/>
      <c r="AJ947" s="51"/>
      <c r="AK947" s="51"/>
      <c r="AL947" s="51"/>
      <c r="AM947" s="51"/>
      <c r="AN947" s="51"/>
      <c r="AO947" s="2"/>
      <c r="AP947" s="3"/>
      <c r="AQ947" s="3"/>
      <c r="AR947" s="3"/>
      <c r="AS947" s="3"/>
    </row>
    <row r="948" spans="1:45" ht="29" customHeight="1" x14ac:dyDescent="0.35">
      <c r="A948" s="14" t="s">
        <v>1049</v>
      </c>
      <c r="C948" s="15" t="s">
        <v>3360</v>
      </c>
      <c r="D948" s="15"/>
      <c r="E948" s="80">
        <v>1.9613764308784942</v>
      </c>
      <c r="F948" s="78"/>
      <c r="G948" s="15"/>
      <c r="H948" s="15"/>
      <c r="I948" s="16"/>
      <c r="J948" s="66"/>
      <c r="K948" s="66"/>
      <c r="L948" s="16"/>
      <c r="M948" s="81"/>
      <c r="N948" s="82">
        <v>7673.43212890625</v>
      </c>
      <c r="O948" s="82">
        <v>2589.317626953125</v>
      </c>
      <c r="P948" s="77"/>
      <c r="Q948" s="83"/>
      <c r="R948" s="83"/>
      <c r="S948" s="51">
        <v>1</v>
      </c>
      <c r="T948" s="84"/>
      <c r="U948" s="84"/>
      <c r="V948" s="52">
        <v>0</v>
      </c>
      <c r="W948" s="52">
        <v>1</v>
      </c>
      <c r="X948" s="52">
        <v>0</v>
      </c>
      <c r="Y948" s="52">
        <v>1</v>
      </c>
      <c r="Z948" s="52">
        <v>0</v>
      </c>
      <c r="AA948" s="52"/>
      <c r="AB948" s="79">
        <v>948</v>
      </c>
      <c r="AC9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8" s="85"/>
      <c r="AE948" s="51"/>
      <c r="AF948" s="51"/>
      <c r="AG948" s="51"/>
      <c r="AH948" s="51"/>
      <c r="AI948" s="51"/>
      <c r="AJ948" s="51"/>
      <c r="AK948" s="104" t="s">
        <v>3341</v>
      </c>
      <c r="AL948" s="104" t="s">
        <v>3341</v>
      </c>
      <c r="AM948" s="104" t="s">
        <v>3341</v>
      </c>
      <c r="AN948" s="104" t="s">
        <v>3341</v>
      </c>
      <c r="AO948" s="2"/>
      <c r="AP948" s="3"/>
      <c r="AQ948" s="3"/>
      <c r="AR948" s="3"/>
      <c r="AS948" s="3"/>
    </row>
    <row r="949" spans="1:45" ht="29" customHeight="1" x14ac:dyDescent="0.35">
      <c r="A949" s="14" t="s">
        <v>1050</v>
      </c>
      <c r="C949" s="15" t="s">
        <v>3360</v>
      </c>
      <c r="D949" s="15"/>
      <c r="E949" s="80">
        <v>1.9613764308784942</v>
      </c>
      <c r="F949" s="78"/>
      <c r="G949" s="15"/>
      <c r="H949" s="15"/>
      <c r="I949" s="16"/>
      <c r="J949" s="66"/>
      <c r="K949" s="66"/>
      <c r="L949" s="16"/>
      <c r="M949" s="81"/>
      <c r="N949" s="82">
        <v>7598.1103515625</v>
      </c>
      <c r="O949" s="82">
        <v>2459.037353515625</v>
      </c>
      <c r="P949" s="77"/>
      <c r="Q949" s="83"/>
      <c r="R949" s="83"/>
      <c r="S949" s="51">
        <v>1</v>
      </c>
      <c r="T949" s="84"/>
      <c r="U949" s="84"/>
      <c r="V949" s="52">
        <v>0</v>
      </c>
      <c r="W949" s="52">
        <v>1</v>
      </c>
      <c r="X949" s="52">
        <v>0</v>
      </c>
      <c r="Y949" s="52">
        <v>1</v>
      </c>
      <c r="Z949" s="52">
        <v>0</v>
      </c>
      <c r="AA949" s="52"/>
      <c r="AB949" s="79">
        <v>949</v>
      </c>
      <c r="AC9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49" s="85"/>
      <c r="AE949" s="51"/>
      <c r="AF949" s="51"/>
      <c r="AG949" s="51"/>
      <c r="AH949" s="51"/>
      <c r="AI949" s="51"/>
      <c r="AJ949" s="51"/>
      <c r="AK949" s="51"/>
      <c r="AL949" s="51"/>
      <c r="AM949" s="51"/>
      <c r="AN949" s="51"/>
      <c r="AO949" s="2"/>
      <c r="AP949" s="3"/>
      <c r="AQ949" s="3"/>
      <c r="AR949" s="3"/>
      <c r="AS949" s="3"/>
    </row>
    <row r="950" spans="1:45" ht="29" customHeight="1" x14ac:dyDescent="0.35">
      <c r="A950" s="14" t="s">
        <v>1051</v>
      </c>
      <c r="C950" s="15" t="s">
        <v>3360</v>
      </c>
      <c r="D950" s="15"/>
      <c r="E950" s="80">
        <v>1.9613764308784942</v>
      </c>
      <c r="F950" s="78"/>
      <c r="G950" s="15"/>
      <c r="H950" s="15"/>
      <c r="I950" s="16"/>
      <c r="J950" s="66"/>
      <c r="K950" s="66"/>
      <c r="L950" s="16"/>
      <c r="M950" s="81"/>
      <c r="N950" s="82">
        <v>7673.43212890625</v>
      </c>
      <c r="O950" s="82">
        <v>3566.41845703125</v>
      </c>
      <c r="P950" s="77"/>
      <c r="Q950" s="83"/>
      <c r="R950" s="83"/>
      <c r="S950" s="51">
        <v>1</v>
      </c>
      <c r="T950" s="84"/>
      <c r="U950" s="84"/>
      <c r="V950" s="52">
        <v>0</v>
      </c>
      <c r="W950" s="52">
        <v>1</v>
      </c>
      <c r="X950" s="52">
        <v>0</v>
      </c>
      <c r="Y950" s="52">
        <v>1</v>
      </c>
      <c r="Z950" s="52">
        <v>0</v>
      </c>
      <c r="AA950" s="52"/>
      <c r="AB950" s="79">
        <v>950</v>
      </c>
      <c r="AC9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0" s="85"/>
      <c r="AE950" s="51"/>
      <c r="AF950" s="51"/>
      <c r="AG950" s="51"/>
      <c r="AH950" s="51"/>
      <c r="AI950" s="51"/>
      <c r="AJ950" s="51"/>
      <c r="AK950" s="104" t="s">
        <v>3341</v>
      </c>
      <c r="AL950" s="104" t="s">
        <v>3341</v>
      </c>
      <c r="AM950" s="104" t="s">
        <v>3341</v>
      </c>
      <c r="AN950" s="104" t="s">
        <v>3341</v>
      </c>
      <c r="AO950" s="2"/>
      <c r="AP950" s="3"/>
      <c r="AQ950" s="3"/>
      <c r="AR950" s="3"/>
      <c r="AS950" s="3"/>
    </row>
    <row r="951" spans="1:45" ht="29" customHeight="1" x14ac:dyDescent="0.35">
      <c r="A951" s="14" t="s">
        <v>1052</v>
      </c>
      <c r="C951" s="15" t="s">
        <v>3360</v>
      </c>
      <c r="D951" s="15"/>
      <c r="E951" s="80">
        <v>1.9613764308784942</v>
      </c>
      <c r="F951" s="78"/>
      <c r="G951" s="15"/>
      <c r="H951" s="15"/>
      <c r="I951" s="16"/>
      <c r="J951" s="66"/>
      <c r="K951" s="66"/>
      <c r="L951" s="16"/>
      <c r="M951" s="81"/>
      <c r="N951" s="82">
        <v>7598.1103515625</v>
      </c>
      <c r="O951" s="82">
        <v>3436.138427734375</v>
      </c>
      <c r="P951" s="77"/>
      <c r="Q951" s="83"/>
      <c r="R951" s="83"/>
      <c r="S951" s="51">
        <v>1</v>
      </c>
      <c r="T951" s="84"/>
      <c r="U951" s="84"/>
      <c r="V951" s="52">
        <v>0</v>
      </c>
      <c r="W951" s="52">
        <v>1</v>
      </c>
      <c r="X951" s="52">
        <v>0</v>
      </c>
      <c r="Y951" s="52">
        <v>1</v>
      </c>
      <c r="Z951" s="52">
        <v>0</v>
      </c>
      <c r="AA951" s="52"/>
      <c r="AB951" s="79">
        <v>951</v>
      </c>
      <c r="AC9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1" s="85"/>
      <c r="AE951" s="51"/>
      <c r="AF951" s="51"/>
      <c r="AG951" s="51"/>
      <c r="AH951" s="51"/>
      <c r="AI951" s="51"/>
      <c r="AJ951" s="51"/>
      <c r="AK951" s="51"/>
      <c r="AL951" s="51"/>
      <c r="AM951" s="51"/>
      <c r="AN951" s="51"/>
      <c r="AO951" s="2"/>
      <c r="AP951" s="3"/>
      <c r="AQ951" s="3"/>
      <c r="AR951" s="3"/>
      <c r="AS951" s="3"/>
    </row>
    <row r="952" spans="1:45" ht="29" customHeight="1" x14ac:dyDescent="0.35">
      <c r="A952" s="14" t="s">
        <v>1061</v>
      </c>
      <c r="C952" s="15" t="s">
        <v>3360</v>
      </c>
      <c r="D952" s="15"/>
      <c r="E952" s="80">
        <v>1.9613764308784942</v>
      </c>
      <c r="F952" s="78"/>
      <c r="G952" s="15"/>
      <c r="H952" s="15"/>
      <c r="I952" s="16"/>
      <c r="J952" s="66"/>
      <c r="K952" s="66"/>
      <c r="L952" s="16"/>
      <c r="M952" s="81"/>
      <c r="N952" s="82">
        <v>7673.43212890625</v>
      </c>
      <c r="O952" s="82">
        <v>3240.71826171875</v>
      </c>
      <c r="P952" s="77"/>
      <c r="Q952" s="83"/>
      <c r="R952" s="83"/>
      <c r="S952" s="51">
        <v>1</v>
      </c>
      <c r="T952" s="84"/>
      <c r="U952" s="84"/>
      <c r="V952" s="52">
        <v>0</v>
      </c>
      <c r="W952" s="52">
        <v>1</v>
      </c>
      <c r="X952" s="52">
        <v>0</v>
      </c>
      <c r="Y952" s="52">
        <v>1</v>
      </c>
      <c r="Z952" s="52">
        <v>0</v>
      </c>
      <c r="AA952" s="52"/>
      <c r="AB952" s="79">
        <v>952</v>
      </c>
      <c r="AC9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2" s="85"/>
      <c r="AE952" s="51"/>
      <c r="AF952" s="51"/>
      <c r="AG952" s="51"/>
      <c r="AH952" s="51"/>
      <c r="AI952" s="51"/>
      <c r="AJ952" s="51"/>
      <c r="AK952" s="104" t="s">
        <v>3341</v>
      </c>
      <c r="AL952" s="104" t="s">
        <v>3341</v>
      </c>
      <c r="AM952" s="104" t="s">
        <v>3341</v>
      </c>
      <c r="AN952" s="104" t="s">
        <v>3341</v>
      </c>
      <c r="AO952" s="2"/>
      <c r="AP952" s="3"/>
      <c r="AQ952" s="3"/>
      <c r="AR952" s="3"/>
      <c r="AS952" s="3"/>
    </row>
    <row r="953" spans="1:45" ht="29" customHeight="1" x14ac:dyDescent="0.35">
      <c r="A953" s="14" t="s">
        <v>1062</v>
      </c>
      <c r="C953" s="15" t="s">
        <v>3360</v>
      </c>
      <c r="D953" s="15"/>
      <c r="E953" s="80">
        <v>1.9613764308784942</v>
      </c>
      <c r="F953" s="78"/>
      <c r="G953" s="15"/>
      <c r="H953" s="15"/>
      <c r="I953" s="16"/>
      <c r="J953" s="66"/>
      <c r="K953" s="66"/>
      <c r="L953" s="16"/>
      <c r="M953" s="81"/>
      <c r="N953" s="82">
        <v>7598.1103515625</v>
      </c>
      <c r="O953" s="82">
        <v>3110.438232421875</v>
      </c>
      <c r="P953" s="77"/>
      <c r="Q953" s="83"/>
      <c r="R953" s="83"/>
      <c r="S953" s="51">
        <v>1</v>
      </c>
      <c r="T953" s="84"/>
      <c r="U953" s="84"/>
      <c r="V953" s="52">
        <v>0</v>
      </c>
      <c r="W953" s="52">
        <v>1</v>
      </c>
      <c r="X953" s="52">
        <v>0</v>
      </c>
      <c r="Y953" s="52">
        <v>1</v>
      </c>
      <c r="Z953" s="52">
        <v>0</v>
      </c>
      <c r="AA953" s="52"/>
      <c r="AB953" s="79">
        <v>953</v>
      </c>
      <c r="AC9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3" s="85"/>
      <c r="AE953" s="51"/>
      <c r="AF953" s="51"/>
      <c r="AG953" s="51"/>
      <c r="AH953" s="51"/>
      <c r="AI953" s="51"/>
      <c r="AJ953" s="51"/>
      <c r="AK953" s="51"/>
      <c r="AL953" s="51"/>
      <c r="AM953" s="51"/>
      <c r="AN953" s="51"/>
      <c r="AO953" s="2"/>
      <c r="AP953" s="3"/>
      <c r="AQ953" s="3"/>
      <c r="AR953" s="3"/>
      <c r="AS953" s="3"/>
    </row>
    <row r="954" spans="1:45" ht="29" customHeight="1" x14ac:dyDescent="0.35">
      <c r="A954" s="14" t="s">
        <v>1088</v>
      </c>
      <c r="C954" s="15" t="s">
        <v>3360</v>
      </c>
      <c r="D954" s="15"/>
      <c r="E954" s="80">
        <v>1.9613764308784942</v>
      </c>
      <c r="F954" s="78"/>
      <c r="G954" s="15"/>
      <c r="H954" s="15"/>
      <c r="I954" s="16"/>
      <c r="J954" s="66"/>
      <c r="K954" s="66"/>
      <c r="L954" s="16"/>
      <c r="M954" s="81"/>
      <c r="N954" s="82">
        <v>7673.43212890625</v>
      </c>
      <c r="O954" s="82">
        <v>2784.73779296875</v>
      </c>
      <c r="P954" s="77"/>
      <c r="Q954" s="83"/>
      <c r="R954" s="83"/>
      <c r="S954" s="51">
        <v>1</v>
      </c>
      <c r="T954" s="84"/>
      <c r="U954" s="84"/>
      <c r="V954" s="52">
        <v>0</v>
      </c>
      <c r="W954" s="52">
        <v>1</v>
      </c>
      <c r="X954" s="52">
        <v>0</v>
      </c>
      <c r="Y954" s="52">
        <v>1</v>
      </c>
      <c r="Z954" s="52">
        <v>0</v>
      </c>
      <c r="AA954" s="52"/>
      <c r="AB954" s="79">
        <v>954</v>
      </c>
      <c r="AC9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4" s="85"/>
      <c r="AE954" s="51"/>
      <c r="AF954" s="51"/>
      <c r="AG954" s="51"/>
      <c r="AH954" s="51"/>
      <c r="AI954" s="51"/>
      <c r="AJ954" s="51"/>
      <c r="AK954" s="104" t="s">
        <v>3341</v>
      </c>
      <c r="AL954" s="104" t="s">
        <v>3341</v>
      </c>
      <c r="AM954" s="104" t="s">
        <v>3341</v>
      </c>
      <c r="AN954" s="104" t="s">
        <v>3341</v>
      </c>
      <c r="AO954" s="2"/>
      <c r="AP954" s="3"/>
      <c r="AQ954" s="3"/>
      <c r="AR954" s="3"/>
      <c r="AS954" s="3"/>
    </row>
    <row r="955" spans="1:45" ht="29" customHeight="1" x14ac:dyDescent="0.35">
      <c r="A955" s="14" t="s">
        <v>1089</v>
      </c>
      <c r="C955" s="15" t="s">
        <v>3360</v>
      </c>
      <c r="D955" s="15"/>
      <c r="E955" s="80">
        <v>1.9613764308784942</v>
      </c>
      <c r="F955" s="78"/>
      <c r="G955" s="15"/>
      <c r="H955" s="15"/>
      <c r="I955" s="16"/>
      <c r="J955" s="66"/>
      <c r="K955" s="66"/>
      <c r="L955" s="16"/>
      <c r="M955" s="81"/>
      <c r="N955" s="82">
        <v>7598.1103515625</v>
      </c>
      <c r="O955" s="82">
        <v>2915.017822265625</v>
      </c>
      <c r="P955" s="77"/>
      <c r="Q955" s="83"/>
      <c r="R955" s="83"/>
      <c r="S955" s="51">
        <v>1</v>
      </c>
      <c r="T955" s="84"/>
      <c r="U955" s="84"/>
      <c r="V955" s="52">
        <v>0</v>
      </c>
      <c r="W955" s="52">
        <v>1</v>
      </c>
      <c r="X955" s="52">
        <v>0</v>
      </c>
      <c r="Y955" s="52">
        <v>1</v>
      </c>
      <c r="Z955" s="52">
        <v>0</v>
      </c>
      <c r="AA955" s="52"/>
      <c r="AB955" s="79">
        <v>955</v>
      </c>
      <c r="AC9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5" s="85"/>
      <c r="AE955" s="51"/>
      <c r="AF955" s="51"/>
      <c r="AG955" s="51"/>
      <c r="AH955" s="51"/>
      <c r="AI955" s="51"/>
      <c r="AJ955" s="51"/>
      <c r="AK955" s="51"/>
      <c r="AL955" s="51"/>
      <c r="AM955" s="51"/>
      <c r="AN955" s="51"/>
      <c r="AO955" s="2"/>
      <c r="AP955" s="3"/>
      <c r="AQ955" s="3"/>
      <c r="AR955" s="3"/>
      <c r="AS955" s="3"/>
    </row>
    <row r="956" spans="1:45" ht="29" customHeight="1" x14ac:dyDescent="0.35">
      <c r="A956" s="14" t="s">
        <v>1101</v>
      </c>
      <c r="C956" s="15" t="s">
        <v>3360</v>
      </c>
      <c r="D956" s="15"/>
      <c r="E956" s="80">
        <v>1.9613764308784942</v>
      </c>
      <c r="F956" s="78"/>
      <c r="G956" s="15"/>
      <c r="H956" s="15"/>
      <c r="I956" s="16"/>
      <c r="J956" s="66"/>
      <c r="K956" s="66"/>
      <c r="L956" s="16"/>
      <c r="M956" s="81"/>
      <c r="N956" s="82">
        <v>7673.43212890625</v>
      </c>
      <c r="O956" s="82">
        <v>1172.5211181640625</v>
      </c>
      <c r="P956" s="77"/>
      <c r="Q956" s="83"/>
      <c r="R956" s="83"/>
      <c r="S956" s="51">
        <v>1</v>
      </c>
      <c r="T956" s="84"/>
      <c r="U956" s="84"/>
      <c r="V956" s="52">
        <v>0</v>
      </c>
      <c r="W956" s="52">
        <v>1</v>
      </c>
      <c r="X956" s="52">
        <v>0</v>
      </c>
      <c r="Y956" s="52">
        <v>1</v>
      </c>
      <c r="Z956" s="52">
        <v>0</v>
      </c>
      <c r="AA956" s="52"/>
      <c r="AB956" s="79">
        <v>956</v>
      </c>
      <c r="AC9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6" s="85"/>
      <c r="AE956" s="51"/>
      <c r="AF956" s="51"/>
      <c r="AG956" s="51"/>
      <c r="AH956" s="51"/>
      <c r="AI956" s="51"/>
      <c r="AJ956" s="51"/>
      <c r="AK956" s="104" t="s">
        <v>3341</v>
      </c>
      <c r="AL956" s="104" t="s">
        <v>3341</v>
      </c>
      <c r="AM956" s="104" t="s">
        <v>3341</v>
      </c>
      <c r="AN956" s="104" t="s">
        <v>3341</v>
      </c>
      <c r="AO956" s="2"/>
      <c r="AP956" s="3"/>
      <c r="AQ956" s="3"/>
      <c r="AR956" s="3"/>
      <c r="AS956" s="3"/>
    </row>
    <row r="957" spans="1:45" ht="29" customHeight="1" x14ac:dyDescent="0.35">
      <c r="A957" s="14" t="s">
        <v>1102</v>
      </c>
      <c r="C957" s="15" t="s">
        <v>3360</v>
      </c>
      <c r="D957" s="15"/>
      <c r="E957" s="80">
        <v>1.9613764308784942</v>
      </c>
      <c r="F957" s="78"/>
      <c r="G957" s="15"/>
      <c r="H957" s="15"/>
      <c r="I957" s="16"/>
      <c r="J957" s="66"/>
      <c r="K957" s="66"/>
      <c r="L957" s="16"/>
      <c r="M957" s="81"/>
      <c r="N957" s="82">
        <v>7598.1103515625</v>
      </c>
      <c r="O957" s="82">
        <v>1302.80126953125</v>
      </c>
      <c r="P957" s="77"/>
      <c r="Q957" s="83"/>
      <c r="R957" s="83"/>
      <c r="S957" s="51">
        <v>1</v>
      </c>
      <c r="T957" s="84"/>
      <c r="U957" s="84"/>
      <c r="V957" s="52">
        <v>0</v>
      </c>
      <c r="W957" s="52">
        <v>1</v>
      </c>
      <c r="X957" s="52">
        <v>0</v>
      </c>
      <c r="Y957" s="52">
        <v>1</v>
      </c>
      <c r="Z957" s="52">
        <v>0</v>
      </c>
      <c r="AA957" s="52"/>
      <c r="AB957" s="79">
        <v>957</v>
      </c>
      <c r="AC9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7" s="85"/>
      <c r="AE957" s="51"/>
      <c r="AF957" s="51"/>
      <c r="AG957" s="51"/>
      <c r="AH957" s="51"/>
      <c r="AI957" s="51"/>
      <c r="AJ957" s="51"/>
      <c r="AK957" s="51"/>
      <c r="AL957" s="51"/>
      <c r="AM957" s="51"/>
      <c r="AN957" s="51"/>
      <c r="AO957" s="2"/>
      <c r="AP957" s="3"/>
      <c r="AQ957" s="3"/>
      <c r="AR957" s="3"/>
      <c r="AS957" s="3"/>
    </row>
    <row r="958" spans="1:45" ht="29" customHeight="1" x14ac:dyDescent="0.35">
      <c r="A958" s="14" t="s">
        <v>1129</v>
      </c>
      <c r="C958" s="15" t="s">
        <v>3360</v>
      </c>
      <c r="D958" s="15"/>
      <c r="E958" s="80">
        <v>1.9613764308784942</v>
      </c>
      <c r="F958" s="78"/>
      <c r="G958" s="15"/>
      <c r="H958" s="15"/>
      <c r="I958" s="16"/>
      <c r="J958" s="66"/>
      <c r="K958" s="66"/>
      <c r="L958" s="16"/>
      <c r="M958" s="81"/>
      <c r="N958" s="82">
        <v>8040.626953125</v>
      </c>
      <c r="O958" s="82">
        <v>3892.118896484375</v>
      </c>
      <c r="P958" s="77"/>
      <c r="Q958" s="83"/>
      <c r="R958" s="83"/>
      <c r="S958" s="51">
        <v>1</v>
      </c>
      <c r="T958" s="84"/>
      <c r="U958" s="84"/>
      <c r="V958" s="52">
        <v>0</v>
      </c>
      <c r="W958" s="52">
        <v>1</v>
      </c>
      <c r="X958" s="52">
        <v>0</v>
      </c>
      <c r="Y958" s="52">
        <v>1</v>
      </c>
      <c r="Z958" s="52">
        <v>0</v>
      </c>
      <c r="AA958" s="52"/>
      <c r="AB958" s="79">
        <v>958</v>
      </c>
      <c r="AC9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8" s="85"/>
      <c r="AE958" s="51"/>
      <c r="AF958" s="51"/>
      <c r="AG958" s="51"/>
      <c r="AH958" s="51"/>
      <c r="AI958" s="51"/>
      <c r="AJ958" s="51"/>
      <c r="AK958" s="104" t="s">
        <v>3341</v>
      </c>
      <c r="AL958" s="104" t="s">
        <v>3341</v>
      </c>
      <c r="AM958" s="104" t="s">
        <v>3341</v>
      </c>
      <c r="AN958" s="104" t="s">
        <v>3341</v>
      </c>
      <c r="AO958" s="2"/>
      <c r="AP958" s="3"/>
      <c r="AQ958" s="3"/>
      <c r="AR958" s="3"/>
      <c r="AS958" s="3"/>
    </row>
    <row r="959" spans="1:45" ht="29" customHeight="1" x14ac:dyDescent="0.35">
      <c r="A959" s="14" t="s">
        <v>1130</v>
      </c>
      <c r="C959" s="15" t="s">
        <v>3360</v>
      </c>
      <c r="D959" s="15"/>
      <c r="E959" s="80">
        <v>1.9613764308784942</v>
      </c>
      <c r="F959" s="78"/>
      <c r="G959" s="15"/>
      <c r="H959" s="15"/>
      <c r="I959" s="16"/>
      <c r="J959" s="66"/>
      <c r="K959" s="66"/>
      <c r="L959" s="16"/>
      <c r="M959" s="81"/>
      <c r="N959" s="82">
        <v>7974.72021484375</v>
      </c>
      <c r="O959" s="82">
        <v>3745.5537109375</v>
      </c>
      <c r="P959" s="77"/>
      <c r="Q959" s="83"/>
      <c r="R959" s="83"/>
      <c r="S959" s="51">
        <v>1</v>
      </c>
      <c r="T959" s="84"/>
      <c r="U959" s="84"/>
      <c r="V959" s="52">
        <v>0</v>
      </c>
      <c r="W959" s="52">
        <v>1</v>
      </c>
      <c r="X959" s="52">
        <v>0</v>
      </c>
      <c r="Y959" s="52">
        <v>1</v>
      </c>
      <c r="Z959" s="52">
        <v>0</v>
      </c>
      <c r="AA959" s="52"/>
      <c r="AB959" s="79">
        <v>959</v>
      </c>
      <c r="AC9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59" s="85"/>
      <c r="AE959" s="51"/>
      <c r="AF959" s="51"/>
      <c r="AG959" s="51"/>
      <c r="AH959" s="51"/>
      <c r="AI959" s="51"/>
      <c r="AJ959" s="51"/>
      <c r="AK959" s="51"/>
      <c r="AL959" s="51"/>
      <c r="AM959" s="51"/>
      <c r="AN959" s="51"/>
      <c r="AO959" s="2"/>
      <c r="AP959" s="3"/>
      <c r="AQ959" s="3"/>
      <c r="AR959" s="3"/>
      <c r="AS959" s="3"/>
    </row>
    <row r="960" spans="1:45" ht="29" customHeight="1" x14ac:dyDescent="0.35">
      <c r="A960" s="14" t="s">
        <v>1154</v>
      </c>
      <c r="C960" s="15" t="s">
        <v>3360</v>
      </c>
      <c r="D960" s="15"/>
      <c r="E960" s="80">
        <v>1.9613764308784942</v>
      </c>
      <c r="F960" s="78"/>
      <c r="G960" s="15"/>
      <c r="H960" s="15"/>
      <c r="I960" s="16"/>
      <c r="J960" s="66"/>
      <c r="K960" s="66"/>
      <c r="L960" s="16"/>
      <c r="M960" s="81"/>
      <c r="N960" s="82">
        <v>8228.9326171875</v>
      </c>
      <c r="O960" s="82">
        <v>3892.118896484375</v>
      </c>
      <c r="P960" s="77"/>
      <c r="Q960" s="83"/>
      <c r="R960" s="83"/>
      <c r="S960" s="51">
        <v>1</v>
      </c>
      <c r="T960" s="84"/>
      <c r="U960" s="84"/>
      <c r="V960" s="52">
        <v>0</v>
      </c>
      <c r="W960" s="52">
        <v>1</v>
      </c>
      <c r="X960" s="52">
        <v>0</v>
      </c>
      <c r="Y960" s="52">
        <v>1</v>
      </c>
      <c r="Z960" s="52">
        <v>0</v>
      </c>
      <c r="AA960" s="52"/>
      <c r="AB960" s="79">
        <v>960</v>
      </c>
      <c r="AC9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0" s="85"/>
      <c r="AE960" s="51"/>
      <c r="AF960" s="51"/>
      <c r="AG960" s="51"/>
      <c r="AH960" s="51"/>
      <c r="AI960" s="51"/>
      <c r="AJ960" s="51"/>
      <c r="AK960" s="104" t="s">
        <v>3341</v>
      </c>
      <c r="AL960" s="104" t="s">
        <v>3341</v>
      </c>
      <c r="AM960" s="104" t="s">
        <v>3341</v>
      </c>
      <c r="AN960" s="104" t="s">
        <v>3341</v>
      </c>
      <c r="AO960" s="2"/>
      <c r="AP960" s="3"/>
      <c r="AQ960" s="3"/>
      <c r="AR960" s="3"/>
      <c r="AS960" s="3"/>
    </row>
    <row r="961" spans="1:45" ht="29" customHeight="1" x14ac:dyDescent="0.35">
      <c r="A961" s="14" t="s">
        <v>1155</v>
      </c>
      <c r="C961" s="15" t="s">
        <v>3360</v>
      </c>
      <c r="D961" s="15"/>
      <c r="E961" s="80">
        <v>1.9613764308784942</v>
      </c>
      <c r="F961" s="78"/>
      <c r="G961" s="15"/>
      <c r="H961" s="15"/>
      <c r="I961" s="16"/>
      <c r="J961" s="66"/>
      <c r="K961" s="66"/>
      <c r="L961" s="16"/>
      <c r="M961" s="81"/>
      <c r="N961" s="82">
        <v>8153.6103515625</v>
      </c>
      <c r="O961" s="82">
        <v>3745.5537109375</v>
      </c>
      <c r="P961" s="77"/>
      <c r="Q961" s="83"/>
      <c r="R961" s="83"/>
      <c r="S961" s="51">
        <v>1</v>
      </c>
      <c r="T961" s="84"/>
      <c r="U961" s="84"/>
      <c r="V961" s="52">
        <v>0</v>
      </c>
      <c r="W961" s="52">
        <v>1</v>
      </c>
      <c r="X961" s="52">
        <v>0</v>
      </c>
      <c r="Y961" s="52">
        <v>1</v>
      </c>
      <c r="Z961" s="52">
        <v>0</v>
      </c>
      <c r="AA961" s="52"/>
      <c r="AB961" s="79">
        <v>961</v>
      </c>
      <c r="AC9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1" s="85"/>
      <c r="AE961" s="51"/>
      <c r="AF961" s="51"/>
      <c r="AG961" s="51"/>
      <c r="AH961" s="51"/>
      <c r="AI961" s="51"/>
      <c r="AJ961" s="51"/>
      <c r="AK961" s="51"/>
      <c r="AL961" s="51"/>
      <c r="AM961" s="51"/>
      <c r="AN961" s="51"/>
      <c r="AO961" s="2"/>
      <c r="AP961" s="3"/>
      <c r="AQ961" s="3"/>
      <c r="AR961" s="3"/>
      <c r="AS961" s="3"/>
    </row>
    <row r="962" spans="1:45" ht="29" customHeight="1" x14ac:dyDescent="0.35">
      <c r="A962" s="14" t="s">
        <v>1174</v>
      </c>
      <c r="C962" s="15" t="s">
        <v>3360</v>
      </c>
      <c r="D962" s="15"/>
      <c r="E962" s="80">
        <v>1.9613764308784942</v>
      </c>
      <c r="F962" s="78"/>
      <c r="G962" s="15"/>
      <c r="H962" s="15"/>
      <c r="I962" s="16"/>
      <c r="J962" s="66"/>
      <c r="K962" s="66"/>
      <c r="L962" s="16"/>
      <c r="M962" s="81"/>
      <c r="N962" s="82">
        <v>8407.822265625</v>
      </c>
      <c r="O962" s="82">
        <v>3892.118896484375</v>
      </c>
      <c r="P962" s="77"/>
      <c r="Q962" s="83"/>
      <c r="R962" s="83"/>
      <c r="S962" s="51">
        <v>1</v>
      </c>
      <c r="T962" s="84"/>
      <c r="U962" s="84"/>
      <c r="V962" s="52">
        <v>0</v>
      </c>
      <c r="W962" s="52">
        <v>1</v>
      </c>
      <c r="X962" s="52">
        <v>0</v>
      </c>
      <c r="Y962" s="52">
        <v>1</v>
      </c>
      <c r="Z962" s="52">
        <v>0</v>
      </c>
      <c r="AA962" s="52"/>
      <c r="AB962" s="79">
        <v>962</v>
      </c>
      <c r="AC9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2" s="85"/>
      <c r="AE962" s="51"/>
      <c r="AF962" s="51"/>
      <c r="AG962" s="51"/>
      <c r="AH962" s="51"/>
      <c r="AI962" s="51"/>
      <c r="AJ962" s="51"/>
      <c r="AK962" s="104" t="s">
        <v>3341</v>
      </c>
      <c r="AL962" s="104" t="s">
        <v>3341</v>
      </c>
      <c r="AM962" s="104" t="s">
        <v>3341</v>
      </c>
      <c r="AN962" s="104" t="s">
        <v>3341</v>
      </c>
      <c r="AO962" s="2"/>
      <c r="AP962" s="3"/>
      <c r="AQ962" s="3"/>
      <c r="AR962" s="3"/>
      <c r="AS962" s="3"/>
    </row>
    <row r="963" spans="1:45" ht="29" customHeight="1" x14ac:dyDescent="0.35">
      <c r="A963" s="14" t="s">
        <v>1175</v>
      </c>
      <c r="C963" s="15" t="s">
        <v>3360</v>
      </c>
      <c r="D963" s="15"/>
      <c r="E963" s="80">
        <v>1.9613764308784942</v>
      </c>
      <c r="F963" s="78"/>
      <c r="G963" s="15"/>
      <c r="H963" s="15"/>
      <c r="I963" s="16"/>
      <c r="J963" s="66"/>
      <c r="K963" s="66"/>
      <c r="L963" s="16"/>
      <c r="M963" s="81"/>
      <c r="N963" s="82">
        <v>8341.9150390625</v>
      </c>
      <c r="O963" s="82">
        <v>3745.5537109375</v>
      </c>
      <c r="P963" s="77"/>
      <c r="Q963" s="83"/>
      <c r="R963" s="83"/>
      <c r="S963" s="51">
        <v>1</v>
      </c>
      <c r="T963" s="84"/>
      <c r="U963" s="84"/>
      <c r="V963" s="52">
        <v>0</v>
      </c>
      <c r="W963" s="52">
        <v>1</v>
      </c>
      <c r="X963" s="52">
        <v>0</v>
      </c>
      <c r="Y963" s="52">
        <v>1</v>
      </c>
      <c r="Z963" s="52">
        <v>0</v>
      </c>
      <c r="AA963" s="52"/>
      <c r="AB963" s="79">
        <v>963</v>
      </c>
      <c r="AC9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3" s="85"/>
      <c r="AE963" s="51"/>
      <c r="AF963" s="51"/>
      <c r="AG963" s="51"/>
      <c r="AH963" s="51"/>
      <c r="AI963" s="51"/>
      <c r="AJ963" s="51"/>
      <c r="AK963" s="51"/>
      <c r="AL963" s="51"/>
      <c r="AM963" s="51"/>
      <c r="AN963" s="51"/>
      <c r="AO963" s="2"/>
      <c r="AP963" s="3"/>
      <c r="AQ963" s="3"/>
      <c r="AR963" s="3"/>
      <c r="AS963" s="3"/>
    </row>
    <row r="964" spans="1:45" ht="29" customHeight="1" x14ac:dyDescent="0.35">
      <c r="A964" s="14" t="s">
        <v>1178</v>
      </c>
      <c r="C964" s="15" t="s">
        <v>3360</v>
      </c>
      <c r="D964" s="15"/>
      <c r="E964" s="80">
        <v>1.9613764308784942</v>
      </c>
      <c r="F964" s="78"/>
      <c r="G964" s="15"/>
      <c r="H964" s="15"/>
      <c r="I964" s="16"/>
      <c r="J964" s="66"/>
      <c r="K964" s="66"/>
      <c r="L964" s="16"/>
      <c r="M964" s="81"/>
      <c r="N964" s="82">
        <v>7861.7373046875</v>
      </c>
      <c r="O964" s="82">
        <v>3745.5537109375</v>
      </c>
      <c r="P964" s="77"/>
      <c r="Q964" s="83"/>
      <c r="R964" s="83"/>
      <c r="S964" s="51">
        <v>1</v>
      </c>
      <c r="T964" s="84"/>
      <c r="U964" s="84"/>
      <c r="V964" s="52">
        <v>0</v>
      </c>
      <c r="W964" s="52">
        <v>1</v>
      </c>
      <c r="X964" s="52">
        <v>0</v>
      </c>
      <c r="Y964" s="52">
        <v>1</v>
      </c>
      <c r="Z964" s="52">
        <v>0</v>
      </c>
      <c r="AA964" s="52"/>
      <c r="AB964" s="79">
        <v>964</v>
      </c>
      <c r="AC9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4" s="85"/>
      <c r="AE964" s="51"/>
      <c r="AF964" s="51"/>
      <c r="AG964" s="51"/>
      <c r="AH964" s="51"/>
      <c r="AI964" s="51"/>
      <c r="AJ964" s="51"/>
      <c r="AK964" s="104" t="s">
        <v>3341</v>
      </c>
      <c r="AL964" s="104" t="s">
        <v>3341</v>
      </c>
      <c r="AM964" s="104" t="s">
        <v>3341</v>
      </c>
      <c r="AN964" s="104" t="s">
        <v>3341</v>
      </c>
      <c r="AO964" s="2"/>
      <c r="AP964" s="3"/>
      <c r="AQ964" s="3"/>
      <c r="AR964" s="3"/>
      <c r="AS964" s="3"/>
    </row>
    <row r="965" spans="1:45" ht="29" customHeight="1" x14ac:dyDescent="0.35">
      <c r="A965" s="14" t="s">
        <v>1179</v>
      </c>
      <c r="C965" s="15" t="s">
        <v>3360</v>
      </c>
      <c r="D965" s="15"/>
      <c r="E965" s="80">
        <v>1.9613764308784942</v>
      </c>
      <c r="F965" s="78"/>
      <c r="G965" s="15"/>
      <c r="H965" s="15"/>
      <c r="I965" s="16"/>
      <c r="J965" s="66"/>
      <c r="K965" s="66"/>
      <c r="L965" s="16"/>
      <c r="M965" s="81"/>
      <c r="N965" s="82">
        <v>7786.4150390625</v>
      </c>
      <c r="O965" s="82">
        <v>3892.118896484375</v>
      </c>
      <c r="P965" s="77"/>
      <c r="Q965" s="83"/>
      <c r="R965" s="83"/>
      <c r="S965" s="51">
        <v>1</v>
      </c>
      <c r="T965" s="84"/>
      <c r="U965" s="84"/>
      <c r="V965" s="52">
        <v>0</v>
      </c>
      <c r="W965" s="52">
        <v>1</v>
      </c>
      <c r="X965" s="52">
        <v>0</v>
      </c>
      <c r="Y965" s="52">
        <v>1</v>
      </c>
      <c r="Z965" s="52">
        <v>0</v>
      </c>
      <c r="AA965" s="52"/>
      <c r="AB965" s="79">
        <v>965</v>
      </c>
      <c r="AC9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5" s="85"/>
      <c r="AE965" s="51"/>
      <c r="AF965" s="51"/>
      <c r="AG965" s="51"/>
      <c r="AH965" s="51"/>
      <c r="AI965" s="51"/>
      <c r="AJ965" s="51"/>
      <c r="AK965" s="51"/>
      <c r="AL965" s="51"/>
      <c r="AM965" s="51"/>
      <c r="AN965" s="51"/>
      <c r="AO965" s="2"/>
      <c r="AP965" s="3"/>
      <c r="AQ965" s="3"/>
      <c r="AR965" s="3"/>
      <c r="AS965" s="3"/>
    </row>
    <row r="966" spans="1:45" ht="29" customHeight="1" x14ac:dyDescent="0.35">
      <c r="A966" s="14" t="s">
        <v>1180</v>
      </c>
      <c r="C966" s="15" t="s">
        <v>3360</v>
      </c>
      <c r="D966" s="15"/>
      <c r="E966" s="80">
        <v>1.9613764308784942</v>
      </c>
      <c r="F966" s="78"/>
      <c r="G966" s="15"/>
      <c r="H966" s="15"/>
      <c r="I966" s="16"/>
      <c r="J966" s="66"/>
      <c r="K966" s="66"/>
      <c r="L966" s="16"/>
      <c r="M966" s="81"/>
      <c r="N966" s="82">
        <v>7673.43212890625</v>
      </c>
      <c r="O966" s="82">
        <v>977.1009521484375</v>
      </c>
      <c r="P966" s="77"/>
      <c r="Q966" s="83"/>
      <c r="R966" s="83"/>
      <c r="S966" s="51">
        <v>1</v>
      </c>
      <c r="T966" s="84"/>
      <c r="U966" s="84"/>
      <c r="V966" s="52">
        <v>0</v>
      </c>
      <c r="W966" s="52">
        <v>1</v>
      </c>
      <c r="X966" s="52">
        <v>0</v>
      </c>
      <c r="Y966" s="52">
        <v>1</v>
      </c>
      <c r="Z966" s="52">
        <v>0</v>
      </c>
      <c r="AA966" s="52"/>
      <c r="AB966" s="79">
        <v>966</v>
      </c>
      <c r="AC9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6" s="85"/>
      <c r="AE966" s="51"/>
      <c r="AF966" s="51"/>
      <c r="AG966" s="51"/>
      <c r="AH966" s="51"/>
      <c r="AI966" s="51"/>
      <c r="AJ966" s="51"/>
      <c r="AK966" s="104" t="s">
        <v>3341</v>
      </c>
      <c r="AL966" s="104" t="s">
        <v>3341</v>
      </c>
      <c r="AM966" s="104" t="s">
        <v>3341</v>
      </c>
      <c r="AN966" s="104" t="s">
        <v>3341</v>
      </c>
      <c r="AO966" s="2"/>
      <c r="AP966" s="3"/>
      <c r="AQ966" s="3"/>
      <c r="AR966" s="3"/>
      <c r="AS966" s="3"/>
    </row>
    <row r="967" spans="1:45" ht="29" customHeight="1" x14ac:dyDescent="0.35">
      <c r="A967" s="14" t="s">
        <v>1181</v>
      </c>
      <c r="C967" s="15" t="s">
        <v>3360</v>
      </c>
      <c r="D967" s="15"/>
      <c r="E967" s="80">
        <v>1.9613764308784942</v>
      </c>
      <c r="F967" s="78"/>
      <c r="G967" s="15"/>
      <c r="H967" s="15"/>
      <c r="I967" s="16"/>
      <c r="J967" s="66"/>
      <c r="K967" s="66"/>
      <c r="L967" s="16"/>
      <c r="M967" s="81"/>
      <c r="N967" s="82">
        <v>7598.1103515625</v>
      </c>
      <c r="O967" s="82">
        <v>846.82086181640625</v>
      </c>
      <c r="P967" s="77"/>
      <c r="Q967" s="83"/>
      <c r="R967" s="83"/>
      <c r="S967" s="51">
        <v>1</v>
      </c>
      <c r="T967" s="84"/>
      <c r="U967" s="84"/>
      <c r="V967" s="52">
        <v>0</v>
      </c>
      <c r="W967" s="52">
        <v>1</v>
      </c>
      <c r="X967" s="52">
        <v>0</v>
      </c>
      <c r="Y967" s="52">
        <v>1</v>
      </c>
      <c r="Z967" s="52">
        <v>0</v>
      </c>
      <c r="AA967" s="52"/>
      <c r="AB967" s="79">
        <v>967</v>
      </c>
      <c r="AC9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7" s="85"/>
      <c r="AE967" s="51"/>
      <c r="AF967" s="51"/>
      <c r="AG967" s="51"/>
      <c r="AH967" s="51"/>
      <c r="AI967" s="51"/>
      <c r="AJ967" s="51"/>
      <c r="AK967" s="51"/>
      <c r="AL967" s="51"/>
      <c r="AM967" s="51"/>
      <c r="AN967" s="51"/>
      <c r="AO967" s="2"/>
      <c r="AP967" s="3"/>
      <c r="AQ967" s="3"/>
      <c r="AR967" s="3"/>
      <c r="AS967" s="3"/>
    </row>
    <row r="968" spans="1:45" ht="29" customHeight="1" x14ac:dyDescent="0.35">
      <c r="A968" s="14" t="s">
        <v>1201</v>
      </c>
      <c r="C968" s="15" t="s">
        <v>3360</v>
      </c>
      <c r="D968" s="15"/>
      <c r="E968" s="80">
        <v>1.9613764308784942</v>
      </c>
      <c r="F968" s="78"/>
      <c r="G968" s="15"/>
      <c r="H968" s="15"/>
      <c r="I968" s="16"/>
      <c r="J968" s="66"/>
      <c r="K968" s="66"/>
      <c r="L968" s="16"/>
      <c r="M968" s="81"/>
      <c r="N968" s="82">
        <v>7673.43212890625</v>
      </c>
      <c r="O968" s="82">
        <v>651.400634765625</v>
      </c>
      <c r="P968" s="77"/>
      <c r="Q968" s="83"/>
      <c r="R968" s="83"/>
      <c r="S968" s="51">
        <v>1</v>
      </c>
      <c r="T968" s="84"/>
      <c r="U968" s="84"/>
      <c r="V968" s="52">
        <v>0</v>
      </c>
      <c r="W968" s="52">
        <v>1</v>
      </c>
      <c r="X968" s="52">
        <v>0</v>
      </c>
      <c r="Y968" s="52">
        <v>1</v>
      </c>
      <c r="Z968" s="52">
        <v>0</v>
      </c>
      <c r="AA968" s="52"/>
      <c r="AB968" s="79">
        <v>968</v>
      </c>
      <c r="AC9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8" s="85"/>
      <c r="AE968" s="51"/>
      <c r="AF968" s="51"/>
      <c r="AG968" s="51"/>
      <c r="AH968" s="51"/>
      <c r="AI968" s="51"/>
      <c r="AJ968" s="51"/>
      <c r="AK968" s="104" t="s">
        <v>3341</v>
      </c>
      <c r="AL968" s="104" t="s">
        <v>3341</v>
      </c>
      <c r="AM968" s="104" t="s">
        <v>3341</v>
      </c>
      <c r="AN968" s="104" t="s">
        <v>3341</v>
      </c>
      <c r="AO968" s="2"/>
      <c r="AP968" s="3"/>
      <c r="AQ968" s="3"/>
      <c r="AR968" s="3"/>
      <c r="AS968" s="3"/>
    </row>
    <row r="969" spans="1:45" ht="29" customHeight="1" x14ac:dyDescent="0.35">
      <c r="A969" s="14" t="s">
        <v>1202</v>
      </c>
      <c r="C969" s="15" t="s">
        <v>3360</v>
      </c>
      <c r="D969" s="15"/>
      <c r="E969" s="80">
        <v>1.9613764308784942</v>
      </c>
      <c r="F969" s="78"/>
      <c r="G969" s="15"/>
      <c r="H969" s="15"/>
      <c r="I969" s="16"/>
      <c r="J969" s="66"/>
      <c r="K969" s="66"/>
      <c r="L969" s="16"/>
      <c r="M969" s="81"/>
      <c r="N969" s="82">
        <v>7598.1103515625</v>
      </c>
      <c r="O969" s="82">
        <v>521.12054443359375</v>
      </c>
      <c r="P969" s="77"/>
      <c r="Q969" s="83"/>
      <c r="R969" s="83"/>
      <c r="S969" s="51">
        <v>1</v>
      </c>
      <c r="T969" s="84"/>
      <c r="U969" s="84"/>
      <c r="V969" s="52">
        <v>0</v>
      </c>
      <c r="W969" s="52">
        <v>1</v>
      </c>
      <c r="X969" s="52">
        <v>0</v>
      </c>
      <c r="Y969" s="52">
        <v>1</v>
      </c>
      <c r="Z969" s="52">
        <v>0</v>
      </c>
      <c r="AA969" s="52"/>
      <c r="AB969" s="79">
        <v>969</v>
      </c>
      <c r="AC9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69" s="85"/>
      <c r="AE969" s="51"/>
      <c r="AF969" s="51"/>
      <c r="AG969" s="51"/>
      <c r="AH969" s="51"/>
      <c r="AI969" s="51"/>
      <c r="AJ969" s="51"/>
      <c r="AK969" s="51"/>
      <c r="AL969" s="51"/>
      <c r="AM969" s="51"/>
      <c r="AN969" s="51"/>
      <c r="AO969" s="2"/>
      <c r="AP969" s="3"/>
      <c r="AQ969" s="3"/>
      <c r="AR969" s="3"/>
      <c r="AS969" s="3"/>
    </row>
    <row r="970" spans="1:45" ht="29" customHeight="1" x14ac:dyDescent="0.35">
      <c r="A970" s="14" t="s">
        <v>1221</v>
      </c>
      <c r="C970" s="15" t="s">
        <v>3360</v>
      </c>
      <c r="D970" s="15"/>
      <c r="E970" s="80">
        <v>1.9613764308784942</v>
      </c>
      <c r="F970" s="78"/>
      <c r="G970" s="15"/>
      <c r="H970" s="15"/>
      <c r="I970" s="16"/>
      <c r="J970" s="66"/>
      <c r="K970" s="66"/>
      <c r="L970" s="16"/>
      <c r="M970" s="81"/>
      <c r="N970" s="82">
        <v>7673.43212890625</v>
      </c>
      <c r="O970" s="82">
        <v>325.7003173828125</v>
      </c>
      <c r="P970" s="77"/>
      <c r="Q970" s="83"/>
      <c r="R970" s="83"/>
      <c r="S970" s="51">
        <v>1</v>
      </c>
      <c r="T970" s="84"/>
      <c r="U970" s="84"/>
      <c r="V970" s="52">
        <v>0</v>
      </c>
      <c r="W970" s="52">
        <v>1</v>
      </c>
      <c r="X970" s="52">
        <v>0</v>
      </c>
      <c r="Y970" s="52">
        <v>1</v>
      </c>
      <c r="Z970" s="52">
        <v>0</v>
      </c>
      <c r="AA970" s="52"/>
      <c r="AB970" s="79">
        <v>970</v>
      </c>
      <c r="AC9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0" s="85"/>
      <c r="AE970" s="51"/>
      <c r="AF970" s="51"/>
      <c r="AG970" s="51"/>
      <c r="AH970" s="51"/>
      <c r="AI970" s="51"/>
      <c r="AJ970" s="51"/>
      <c r="AK970" s="104" t="s">
        <v>3341</v>
      </c>
      <c r="AL970" s="104" t="s">
        <v>3341</v>
      </c>
      <c r="AM970" s="104" t="s">
        <v>3341</v>
      </c>
      <c r="AN970" s="104" t="s">
        <v>3341</v>
      </c>
      <c r="AO970" s="2"/>
      <c r="AP970" s="3"/>
      <c r="AQ970" s="3"/>
      <c r="AR970" s="3"/>
      <c r="AS970" s="3"/>
    </row>
    <row r="971" spans="1:45" ht="29" customHeight="1" x14ac:dyDescent="0.35">
      <c r="A971" s="14" t="s">
        <v>1222</v>
      </c>
      <c r="C971" s="15" t="s">
        <v>3360</v>
      </c>
      <c r="D971" s="15"/>
      <c r="E971" s="80">
        <v>1.9613764308784942</v>
      </c>
      <c r="F971" s="78"/>
      <c r="G971" s="15"/>
      <c r="H971" s="15"/>
      <c r="I971" s="16"/>
      <c r="J971" s="66"/>
      <c r="K971" s="66"/>
      <c r="L971" s="16"/>
      <c r="M971" s="81"/>
      <c r="N971" s="82">
        <v>7598.1103515625</v>
      </c>
      <c r="O971" s="82">
        <v>195.42019653320313</v>
      </c>
      <c r="P971" s="77"/>
      <c r="Q971" s="83"/>
      <c r="R971" s="83"/>
      <c r="S971" s="51">
        <v>1</v>
      </c>
      <c r="T971" s="84"/>
      <c r="U971" s="84"/>
      <c r="V971" s="52">
        <v>0</v>
      </c>
      <c r="W971" s="52">
        <v>1</v>
      </c>
      <c r="X971" s="52">
        <v>0</v>
      </c>
      <c r="Y971" s="52">
        <v>1</v>
      </c>
      <c r="Z971" s="52">
        <v>0</v>
      </c>
      <c r="AA971" s="52"/>
      <c r="AB971" s="79">
        <v>971</v>
      </c>
      <c r="AC9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1" s="85"/>
      <c r="AE971" s="51"/>
      <c r="AF971" s="51"/>
      <c r="AG971" s="51"/>
      <c r="AH971" s="51"/>
      <c r="AI971" s="51"/>
      <c r="AJ971" s="51"/>
      <c r="AK971" s="51"/>
      <c r="AL971" s="51"/>
      <c r="AM971" s="51"/>
      <c r="AN971" s="51"/>
      <c r="AO971" s="2"/>
      <c r="AP971" s="3"/>
      <c r="AQ971" s="3"/>
      <c r="AR971" s="3"/>
      <c r="AS971" s="3"/>
    </row>
    <row r="972" spans="1:45" ht="29" customHeight="1" x14ac:dyDescent="0.35">
      <c r="A972" s="14" t="s">
        <v>1223</v>
      </c>
      <c r="C972" s="15" t="s">
        <v>3360</v>
      </c>
      <c r="D972" s="15"/>
      <c r="E972" s="80">
        <v>1.9613764308784942</v>
      </c>
      <c r="F972" s="78"/>
      <c r="G972" s="15"/>
      <c r="H972" s="15"/>
      <c r="I972" s="16"/>
      <c r="J972" s="66"/>
      <c r="K972" s="66"/>
      <c r="L972" s="16"/>
      <c r="M972" s="81"/>
      <c r="N972" s="82">
        <v>7099.1015625</v>
      </c>
      <c r="O972" s="82">
        <v>325.7003173828125</v>
      </c>
      <c r="P972" s="77"/>
      <c r="Q972" s="83"/>
      <c r="R972" s="83"/>
      <c r="S972" s="51">
        <v>1</v>
      </c>
      <c r="T972" s="84"/>
      <c r="U972" s="84"/>
      <c r="V972" s="52">
        <v>0</v>
      </c>
      <c r="W972" s="52">
        <v>1</v>
      </c>
      <c r="X972" s="52">
        <v>0</v>
      </c>
      <c r="Y972" s="52">
        <v>1</v>
      </c>
      <c r="Z972" s="52">
        <v>0</v>
      </c>
      <c r="AA972" s="52"/>
      <c r="AB972" s="79">
        <v>972</v>
      </c>
      <c r="AC9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2" s="85"/>
      <c r="AE972" s="51"/>
      <c r="AF972" s="51"/>
      <c r="AG972" s="51"/>
      <c r="AH972" s="51"/>
      <c r="AI972" s="51"/>
      <c r="AJ972" s="51"/>
      <c r="AK972" s="104" t="s">
        <v>3341</v>
      </c>
      <c r="AL972" s="104" t="s">
        <v>3341</v>
      </c>
      <c r="AM972" s="104" t="s">
        <v>3341</v>
      </c>
      <c r="AN972" s="104" t="s">
        <v>3341</v>
      </c>
      <c r="AO972" s="2"/>
      <c r="AP972" s="3"/>
      <c r="AQ972" s="3"/>
      <c r="AR972" s="3"/>
      <c r="AS972" s="3"/>
    </row>
    <row r="973" spans="1:45" ht="29" customHeight="1" x14ac:dyDescent="0.35">
      <c r="A973" s="14" t="s">
        <v>1224</v>
      </c>
      <c r="C973" s="15" t="s">
        <v>3360</v>
      </c>
      <c r="D973" s="15"/>
      <c r="E973" s="80">
        <v>1.9613764308784942</v>
      </c>
      <c r="F973" s="78"/>
      <c r="G973" s="15"/>
      <c r="H973" s="15"/>
      <c r="I973" s="16"/>
      <c r="J973" s="66"/>
      <c r="K973" s="66"/>
      <c r="L973" s="16"/>
      <c r="M973" s="81"/>
      <c r="N973" s="82">
        <v>7023.77978515625</v>
      </c>
      <c r="O973" s="82">
        <v>195.42019653320313</v>
      </c>
      <c r="P973" s="77"/>
      <c r="Q973" s="83"/>
      <c r="R973" s="83"/>
      <c r="S973" s="51">
        <v>1</v>
      </c>
      <c r="T973" s="84"/>
      <c r="U973" s="84"/>
      <c r="V973" s="52">
        <v>0</v>
      </c>
      <c r="W973" s="52">
        <v>1</v>
      </c>
      <c r="X973" s="52">
        <v>0</v>
      </c>
      <c r="Y973" s="52">
        <v>1</v>
      </c>
      <c r="Z973" s="52">
        <v>0</v>
      </c>
      <c r="AA973" s="52"/>
      <c r="AB973" s="79">
        <v>973</v>
      </c>
      <c r="AC9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3" s="85"/>
      <c r="AE973" s="51"/>
      <c r="AF973" s="51"/>
      <c r="AG973" s="51"/>
      <c r="AH973" s="51"/>
      <c r="AI973" s="51"/>
      <c r="AJ973" s="51"/>
      <c r="AK973" s="51"/>
      <c r="AL973" s="51"/>
      <c r="AM973" s="51"/>
      <c r="AN973" s="51"/>
      <c r="AO973" s="2"/>
      <c r="AP973" s="3"/>
      <c r="AQ973" s="3"/>
      <c r="AR973" s="3"/>
      <c r="AS973" s="3"/>
    </row>
    <row r="974" spans="1:45" ht="29" customHeight="1" x14ac:dyDescent="0.35">
      <c r="A974" s="14" t="s">
        <v>1237</v>
      </c>
      <c r="C974" s="15" t="s">
        <v>3360</v>
      </c>
      <c r="D974" s="15"/>
      <c r="E974" s="80">
        <v>1.9613764308784942</v>
      </c>
      <c r="F974" s="78"/>
      <c r="G974" s="15"/>
      <c r="H974" s="15"/>
      <c r="I974" s="16"/>
      <c r="J974" s="66"/>
      <c r="K974" s="66"/>
      <c r="L974" s="16"/>
      <c r="M974" s="81"/>
      <c r="N974" s="82">
        <v>7287.40673828125</v>
      </c>
      <c r="O974" s="82">
        <v>4885.5048828125</v>
      </c>
      <c r="P974" s="77"/>
      <c r="Q974" s="83"/>
      <c r="R974" s="83"/>
      <c r="S974" s="51">
        <v>1</v>
      </c>
      <c r="T974" s="84"/>
      <c r="U974" s="84"/>
      <c r="V974" s="52">
        <v>0</v>
      </c>
      <c r="W974" s="52">
        <v>1</v>
      </c>
      <c r="X974" s="52">
        <v>0</v>
      </c>
      <c r="Y974" s="52">
        <v>1</v>
      </c>
      <c r="Z974" s="52">
        <v>0</v>
      </c>
      <c r="AA974" s="52"/>
      <c r="AB974" s="79">
        <v>974</v>
      </c>
      <c r="AC9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4" s="85"/>
      <c r="AE974" s="51"/>
      <c r="AF974" s="51"/>
      <c r="AG974" s="51"/>
      <c r="AH974" s="51"/>
      <c r="AI974" s="51"/>
      <c r="AJ974" s="51"/>
      <c r="AK974" s="104" t="s">
        <v>3341</v>
      </c>
      <c r="AL974" s="104" t="s">
        <v>3341</v>
      </c>
      <c r="AM974" s="104" t="s">
        <v>3341</v>
      </c>
      <c r="AN974" s="104" t="s">
        <v>3341</v>
      </c>
      <c r="AO974" s="2"/>
      <c r="AP974" s="3"/>
      <c r="AQ974" s="3"/>
      <c r="AR974" s="3"/>
      <c r="AS974" s="3"/>
    </row>
    <row r="975" spans="1:45" ht="29" customHeight="1" x14ac:dyDescent="0.35">
      <c r="A975" s="14" t="s">
        <v>1238</v>
      </c>
      <c r="C975" s="15" t="s">
        <v>3360</v>
      </c>
      <c r="D975" s="15"/>
      <c r="E975" s="80">
        <v>1.9613764308784942</v>
      </c>
      <c r="F975" s="78"/>
      <c r="G975" s="15"/>
      <c r="H975" s="15"/>
      <c r="I975" s="16"/>
      <c r="J975" s="66"/>
      <c r="K975" s="66"/>
      <c r="L975" s="16"/>
      <c r="M975" s="81"/>
      <c r="N975" s="82">
        <v>7212.0849609375</v>
      </c>
      <c r="O975" s="82">
        <v>4755.224609375</v>
      </c>
      <c r="P975" s="77"/>
      <c r="Q975" s="83"/>
      <c r="R975" s="83"/>
      <c r="S975" s="51">
        <v>1</v>
      </c>
      <c r="T975" s="84"/>
      <c r="U975" s="84"/>
      <c r="V975" s="52">
        <v>0</v>
      </c>
      <c r="W975" s="52">
        <v>1</v>
      </c>
      <c r="X975" s="52">
        <v>0</v>
      </c>
      <c r="Y975" s="52">
        <v>1</v>
      </c>
      <c r="Z975" s="52">
        <v>0</v>
      </c>
      <c r="AA975" s="52"/>
      <c r="AB975" s="79">
        <v>975</v>
      </c>
      <c r="AC9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5" s="85"/>
      <c r="AE975" s="51"/>
      <c r="AF975" s="51"/>
      <c r="AG975" s="51"/>
      <c r="AH975" s="51"/>
      <c r="AI975" s="51"/>
      <c r="AJ975" s="51"/>
      <c r="AK975" s="51"/>
      <c r="AL975" s="51"/>
      <c r="AM975" s="51"/>
      <c r="AN975" s="51"/>
      <c r="AO975" s="2"/>
      <c r="AP975" s="3"/>
      <c r="AQ975" s="3"/>
      <c r="AR975" s="3"/>
      <c r="AS975" s="3"/>
    </row>
    <row r="976" spans="1:45" ht="29" customHeight="1" x14ac:dyDescent="0.35">
      <c r="A976" s="14" t="s">
        <v>1243</v>
      </c>
      <c r="C976" s="15" t="s">
        <v>3360</v>
      </c>
      <c r="D976" s="15"/>
      <c r="E976" s="80">
        <v>1.9613764308784942</v>
      </c>
      <c r="F976" s="78"/>
      <c r="G976" s="15"/>
      <c r="H976" s="15"/>
      <c r="I976" s="16"/>
      <c r="J976" s="66"/>
      <c r="K976" s="66"/>
      <c r="L976" s="16"/>
      <c r="M976" s="81"/>
      <c r="N976" s="82">
        <v>7475.7119140625</v>
      </c>
      <c r="O976" s="82">
        <v>4755.224609375</v>
      </c>
      <c r="P976" s="77"/>
      <c r="Q976" s="83"/>
      <c r="R976" s="83"/>
      <c r="S976" s="51">
        <v>1</v>
      </c>
      <c r="T976" s="84"/>
      <c r="U976" s="84"/>
      <c r="V976" s="52">
        <v>0</v>
      </c>
      <c r="W976" s="52">
        <v>1</v>
      </c>
      <c r="X976" s="52">
        <v>0</v>
      </c>
      <c r="Y976" s="52">
        <v>1</v>
      </c>
      <c r="Z976" s="52">
        <v>0</v>
      </c>
      <c r="AA976" s="52"/>
      <c r="AB976" s="79">
        <v>976</v>
      </c>
      <c r="AC9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6" s="85"/>
      <c r="AE976" s="51"/>
      <c r="AF976" s="51"/>
      <c r="AG976" s="51"/>
      <c r="AH976" s="51"/>
      <c r="AI976" s="51"/>
      <c r="AJ976" s="51"/>
      <c r="AK976" s="104" t="s">
        <v>3341</v>
      </c>
      <c r="AL976" s="104" t="s">
        <v>3341</v>
      </c>
      <c r="AM976" s="104" t="s">
        <v>3341</v>
      </c>
      <c r="AN976" s="104" t="s">
        <v>3341</v>
      </c>
      <c r="AO976" s="2"/>
      <c r="AP976" s="3"/>
      <c r="AQ976" s="3"/>
      <c r="AR976" s="3"/>
      <c r="AS976" s="3"/>
    </row>
    <row r="977" spans="1:45" ht="29" customHeight="1" x14ac:dyDescent="0.35">
      <c r="A977" s="14" t="s">
        <v>1244</v>
      </c>
      <c r="C977" s="15" t="s">
        <v>3360</v>
      </c>
      <c r="D977" s="15"/>
      <c r="E977" s="80">
        <v>1.9613764308784942</v>
      </c>
      <c r="F977" s="78"/>
      <c r="G977" s="15"/>
      <c r="H977" s="15"/>
      <c r="I977" s="16"/>
      <c r="J977" s="66"/>
      <c r="K977" s="66"/>
      <c r="L977" s="16"/>
      <c r="M977" s="81"/>
      <c r="N977" s="82">
        <v>7400.3896484375</v>
      </c>
      <c r="O977" s="82">
        <v>4885.5048828125</v>
      </c>
      <c r="P977" s="77"/>
      <c r="Q977" s="83"/>
      <c r="R977" s="83"/>
      <c r="S977" s="51">
        <v>1</v>
      </c>
      <c r="T977" s="84"/>
      <c r="U977" s="84"/>
      <c r="V977" s="52">
        <v>0</v>
      </c>
      <c r="W977" s="52">
        <v>1</v>
      </c>
      <c r="X977" s="52">
        <v>0</v>
      </c>
      <c r="Y977" s="52">
        <v>1</v>
      </c>
      <c r="Z977" s="52">
        <v>0</v>
      </c>
      <c r="AA977" s="52"/>
      <c r="AB977" s="79">
        <v>977</v>
      </c>
      <c r="AC9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7" s="85"/>
      <c r="AE977" s="51"/>
      <c r="AF977" s="51"/>
      <c r="AG977" s="51"/>
      <c r="AH977" s="51"/>
      <c r="AI977" s="51"/>
      <c r="AJ977" s="51"/>
      <c r="AK977" s="51"/>
      <c r="AL977" s="51"/>
      <c r="AM977" s="51"/>
      <c r="AN977" s="51"/>
      <c r="AO977" s="2"/>
      <c r="AP977" s="3"/>
      <c r="AQ977" s="3"/>
      <c r="AR977" s="3"/>
      <c r="AS977" s="3"/>
    </row>
    <row r="978" spans="1:45" ht="29" customHeight="1" x14ac:dyDescent="0.35">
      <c r="A978" s="14" t="s">
        <v>1252</v>
      </c>
      <c r="C978" s="15" t="s">
        <v>3360</v>
      </c>
      <c r="D978" s="15"/>
      <c r="E978" s="80">
        <v>1.9613764308784942</v>
      </c>
      <c r="F978" s="78"/>
      <c r="G978" s="15"/>
      <c r="H978" s="15"/>
      <c r="I978" s="16"/>
      <c r="J978" s="66"/>
      <c r="K978" s="66"/>
      <c r="L978" s="16"/>
      <c r="M978" s="81"/>
      <c r="N978" s="82">
        <v>7099.1015625</v>
      </c>
      <c r="O978" s="82">
        <v>651.400634765625</v>
      </c>
      <c r="P978" s="77"/>
      <c r="Q978" s="83"/>
      <c r="R978" s="83"/>
      <c r="S978" s="51">
        <v>1</v>
      </c>
      <c r="T978" s="84"/>
      <c r="U978" s="84"/>
      <c r="V978" s="52">
        <v>0</v>
      </c>
      <c r="W978" s="52">
        <v>1</v>
      </c>
      <c r="X978" s="52">
        <v>0</v>
      </c>
      <c r="Y978" s="52">
        <v>1</v>
      </c>
      <c r="Z978" s="52">
        <v>0</v>
      </c>
      <c r="AA978" s="52"/>
      <c r="AB978" s="79">
        <v>978</v>
      </c>
      <c r="AC9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8" s="85"/>
      <c r="AE978" s="51"/>
      <c r="AF978" s="51"/>
      <c r="AG978" s="51"/>
      <c r="AH978" s="51"/>
      <c r="AI978" s="51"/>
      <c r="AJ978" s="51"/>
      <c r="AK978" s="104" t="s">
        <v>3341</v>
      </c>
      <c r="AL978" s="104" t="s">
        <v>3341</v>
      </c>
      <c r="AM978" s="104" t="s">
        <v>3341</v>
      </c>
      <c r="AN978" s="104" t="s">
        <v>3341</v>
      </c>
      <c r="AO978" s="2"/>
      <c r="AP978" s="3"/>
      <c r="AQ978" s="3"/>
      <c r="AR978" s="3"/>
      <c r="AS978" s="3"/>
    </row>
    <row r="979" spans="1:45" ht="29" customHeight="1" x14ac:dyDescent="0.35">
      <c r="A979" s="14" t="s">
        <v>1253</v>
      </c>
      <c r="C979" s="15" t="s">
        <v>3360</v>
      </c>
      <c r="D979" s="15"/>
      <c r="E979" s="80">
        <v>1.9613764308784942</v>
      </c>
      <c r="F979" s="78"/>
      <c r="G979" s="15"/>
      <c r="H979" s="15"/>
      <c r="I979" s="16"/>
      <c r="J979" s="66"/>
      <c r="K979" s="66"/>
      <c r="L979" s="16"/>
      <c r="M979" s="81"/>
      <c r="N979" s="82">
        <v>7023.77978515625</v>
      </c>
      <c r="O979" s="82">
        <v>521.12054443359375</v>
      </c>
      <c r="P979" s="77"/>
      <c r="Q979" s="83"/>
      <c r="R979" s="83"/>
      <c r="S979" s="51">
        <v>1</v>
      </c>
      <c r="T979" s="84"/>
      <c r="U979" s="84"/>
      <c r="V979" s="52">
        <v>0</v>
      </c>
      <c r="W979" s="52">
        <v>1</v>
      </c>
      <c r="X979" s="52">
        <v>0</v>
      </c>
      <c r="Y979" s="52">
        <v>1</v>
      </c>
      <c r="Z979" s="52">
        <v>0</v>
      </c>
      <c r="AA979" s="52"/>
      <c r="AB979" s="79">
        <v>979</v>
      </c>
      <c r="AC9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79" s="85"/>
      <c r="AE979" s="51"/>
      <c r="AF979" s="51"/>
      <c r="AG979" s="51"/>
      <c r="AH979" s="51"/>
      <c r="AI979" s="51"/>
      <c r="AJ979" s="51"/>
      <c r="AK979" s="51"/>
      <c r="AL979" s="51"/>
      <c r="AM979" s="51"/>
      <c r="AN979" s="51"/>
      <c r="AO979" s="2"/>
      <c r="AP979" s="3"/>
      <c r="AQ979" s="3"/>
      <c r="AR979" s="3"/>
      <c r="AS979" s="3"/>
    </row>
    <row r="980" spans="1:45" ht="29" customHeight="1" x14ac:dyDescent="0.35">
      <c r="A980" s="14" t="s">
        <v>1254</v>
      </c>
      <c r="C980" s="15" t="s">
        <v>3360</v>
      </c>
      <c r="D980" s="15"/>
      <c r="E980" s="80">
        <v>1.9613764308784942</v>
      </c>
      <c r="F980" s="78"/>
      <c r="G980" s="15"/>
      <c r="H980" s="15"/>
      <c r="I980" s="16"/>
      <c r="J980" s="66"/>
      <c r="K980" s="66"/>
      <c r="L980" s="16"/>
      <c r="M980" s="81"/>
      <c r="N980" s="82">
        <v>7099.1015625</v>
      </c>
      <c r="O980" s="82">
        <v>1628.5015869140625</v>
      </c>
      <c r="P980" s="77"/>
      <c r="Q980" s="83"/>
      <c r="R980" s="83"/>
      <c r="S980" s="51">
        <v>1</v>
      </c>
      <c r="T980" s="84"/>
      <c r="U980" s="84"/>
      <c r="V980" s="52">
        <v>0</v>
      </c>
      <c r="W980" s="52">
        <v>1</v>
      </c>
      <c r="X980" s="52">
        <v>0</v>
      </c>
      <c r="Y980" s="52">
        <v>1</v>
      </c>
      <c r="Z980" s="52">
        <v>0</v>
      </c>
      <c r="AA980" s="52"/>
      <c r="AB980" s="79">
        <v>980</v>
      </c>
      <c r="AC9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0" s="85"/>
      <c r="AE980" s="51"/>
      <c r="AF980" s="51"/>
      <c r="AG980" s="51"/>
      <c r="AH980" s="51"/>
      <c r="AI980" s="51"/>
      <c r="AJ980" s="51"/>
      <c r="AK980" s="104" t="s">
        <v>3341</v>
      </c>
      <c r="AL980" s="104" t="s">
        <v>3341</v>
      </c>
      <c r="AM980" s="104" t="s">
        <v>3341</v>
      </c>
      <c r="AN980" s="104" t="s">
        <v>3341</v>
      </c>
      <c r="AO980" s="2"/>
      <c r="AP980" s="3"/>
      <c r="AQ980" s="3"/>
      <c r="AR980" s="3"/>
      <c r="AS980" s="3"/>
    </row>
    <row r="981" spans="1:45" ht="29" customHeight="1" x14ac:dyDescent="0.35">
      <c r="A981" s="14" t="s">
        <v>1255</v>
      </c>
      <c r="C981" s="15" t="s">
        <v>3360</v>
      </c>
      <c r="D981" s="15"/>
      <c r="E981" s="80">
        <v>1.9613764308784942</v>
      </c>
      <c r="F981" s="78"/>
      <c r="G981" s="15"/>
      <c r="H981" s="15"/>
      <c r="I981" s="16"/>
      <c r="J981" s="66"/>
      <c r="K981" s="66"/>
      <c r="L981" s="16"/>
      <c r="M981" s="81"/>
      <c r="N981" s="82">
        <v>7023.77978515625</v>
      </c>
      <c r="O981" s="82">
        <v>1498.2215576171875</v>
      </c>
      <c r="P981" s="77"/>
      <c r="Q981" s="83"/>
      <c r="R981" s="83"/>
      <c r="S981" s="51">
        <v>1</v>
      </c>
      <c r="T981" s="84"/>
      <c r="U981" s="84"/>
      <c r="V981" s="52">
        <v>0</v>
      </c>
      <c r="W981" s="52">
        <v>1</v>
      </c>
      <c r="X981" s="52">
        <v>0</v>
      </c>
      <c r="Y981" s="52">
        <v>1</v>
      </c>
      <c r="Z981" s="52">
        <v>0</v>
      </c>
      <c r="AA981" s="52"/>
      <c r="AB981" s="79">
        <v>981</v>
      </c>
      <c r="AC9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1" s="85"/>
      <c r="AE981" s="51"/>
      <c r="AF981" s="51"/>
      <c r="AG981" s="51"/>
      <c r="AH981" s="51"/>
      <c r="AI981" s="51"/>
      <c r="AJ981" s="51"/>
      <c r="AK981" s="51"/>
      <c r="AL981" s="51"/>
      <c r="AM981" s="51"/>
      <c r="AN981" s="51"/>
      <c r="AO981" s="2"/>
      <c r="AP981" s="3"/>
      <c r="AQ981" s="3"/>
      <c r="AR981" s="3"/>
      <c r="AS981" s="3"/>
    </row>
    <row r="982" spans="1:45" ht="29" customHeight="1" x14ac:dyDescent="0.35">
      <c r="A982" s="14" t="s">
        <v>1271</v>
      </c>
      <c r="C982" s="15" t="s">
        <v>3360</v>
      </c>
      <c r="D982" s="15"/>
      <c r="E982" s="80">
        <v>1.9613764308784942</v>
      </c>
      <c r="F982" s="78"/>
      <c r="G982" s="15"/>
      <c r="H982" s="15"/>
      <c r="I982" s="16"/>
      <c r="J982" s="66"/>
      <c r="K982" s="66"/>
      <c r="L982" s="16"/>
      <c r="M982" s="81"/>
      <c r="N982" s="82">
        <v>7099.1015625</v>
      </c>
      <c r="O982" s="82">
        <v>1302.80126953125</v>
      </c>
      <c r="P982" s="77"/>
      <c r="Q982" s="83"/>
      <c r="R982" s="83"/>
      <c r="S982" s="51">
        <v>1</v>
      </c>
      <c r="T982" s="84"/>
      <c r="U982" s="84"/>
      <c r="V982" s="52">
        <v>0</v>
      </c>
      <c r="W982" s="52">
        <v>1</v>
      </c>
      <c r="X982" s="52">
        <v>0</v>
      </c>
      <c r="Y982" s="52">
        <v>1</v>
      </c>
      <c r="Z982" s="52">
        <v>0</v>
      </c>
      <c r="AA982" s="52"/>
      <c r="AB982" s="79">
        <v>982</v>
      </c>
      <c r="AC9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2" s="85"/>
      <c r="AE982" s="51"/>
      <c r="AF982" s="51"/>
      <c r="AG982" s="51"/>
      <c r="AH982" s="51"/>
      <c r="AI982" s="51"/>
      <c r="AJ982" s="51"/>
      <c r="AK982" s="104" t="s">
        <v>3341</v>
      </c>
      <c r="AL982" s="104" t="s">
        <v>3341</v>
      </c>
      <c r="AM982" s="104" t="s">
        <v>3341</v>
      </c>
      <c r="AN982" s="104" t="s">
        <v>3341</v>
      </c>
      <c r="AO982" s="2"/>
      <c r="AP982" s="3"/>
      <c r="AQ982" s="3"/>
      <c r="AR982" s="3"/>
      <c r="AS982" s="3"/>
    </row>
    <row r="983" spans="1:45" ht="29" customHeight="1" x14ac:dyDescent="0.35">
      <c r="A983" s="14" t="s">
        <v>1272</v>
      </c>
      <c r="C983" s="15" t="s">
        <v>3360</v>
      </c>
      <c r="D983" s="15"/>
      <c r="E983" s="80">
        <v>1.9613764308784942</v>
      </c>
      <c r="F983" s="78"/>
      <c r="G983" s="15"/>
      <c r="H983" s="15"/>
      <c r="I983" s="16"/>
      <c r="J983" s="66"/>
      <c r="K983" s="66"/>
      <c r="L983" s="16"/>
      <c r="M983" s="81"/>
      <c r="N983" s="82">
        <v>7023.77978515625</v>
      </c>
      <c r="O983" s="82">
        <v>1172.5211181640625</v>
      </c>
      <c r="P983" s="77"/>
      <c r="Q983" s="83"/>
      <c r="R983" s="83"/>
      <c r="S983" s="51">
        <v>1</v>
      </c>
      <c r="T983" s="84"/>
      <c r="U983" s="84"/>
      <c r="V983" s="52">
        <v>0</v>
      </c>
      <c r="W983" s="52">
        <v>1</v>
      </c>
      <c r="X983" s="52">
        <v>0</v>
      </c>
      <c r="Y983" s="52">
        <v>1</v>
      </c>
      <c r="Z983" s="52">
        <v>0</v>
      </c>
      <c r="AA983" s="52"/>
      <c r="AB983" s="79">
        <v>983</v>
      </c>
      <c r="AC9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3" s="85"/>
      <c r="AE983" s="51"/>
      <c r="AF983" s="51"/>
      <c r="AG983" s="51"/>
      <c r="AH983" s="51"/>
      <c r="AI983" s="51"/>
      <c r="AJ983" s="51"/>
      <c r="AK983" s="51"/>
      <c r="AL983" s="51"/>
      <c r="AM983" s="51"/>
      <c r="AN983" s="51"/>
      <c r="AO983" s="2"/>
      <c r="AP983" s="3"/>
      <c r="AQ983" s="3"/>
      <c r="AR983" s="3"/>
      <c r="AS983" s="3"/>
    </row>
    <row r="984" spans="1:45" ht="29" customHeight="1" x14ac:dyDescent="0.35">
      <c r="A984" s="14" t="s">
        <v>1280</v>
      </c>
      <c r="C984" s="15" t="s">
        <v>3360</v>
      </c>
      <c r="D984" s="15"/>
      <c r="E984" s="80">
        <v>1.9613764308784942</v>
      </c>
      <c r="F984" s="78"/>
      <c r="G984" s="15"/>
      <c r="H984" s="15"/>
      <c r="I984" s="16"/>
      <c r="J984" s="66"/>
      <c r="K984" s="66"/>
      <c r="L984" s="16"/>
      <c r="M984" s="81"/>
      <c r="N984" s="82">
        <v>7099.1015625</v>
      </c>
      <c r="O984" s="82">
        <v>846.82086181640625</v>
      </c>
      <c r="P984" s="77"/>
      <c r="Q984" s="83"/>
      <c r="R984" s="83"/>
      <c r="S984" s="51">
        <v>1</v>
      </c>
      <c r="T984" s="84"/>
      <c r="U984" s="84"/>
      <c r="V984" s="52">
        <v>0</v>
      </c>
      <c r="W984" s="52">
        <v>1</v>
      </c>
      <c r="X984" s="52">
        <v>0</v>
      </c>
      <c r="Y984" s="52">
        <v>1</v>
      </c>
      <c r="Z984" s="52">
        <v>0</v>
      </c>
      <c r="AA984" s="52"/>
      <c r="AB984" s="79">
        <v>984</v>
      </c>
      <c r="AC9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4" s="85"/>
      <c r="AE984" s="51"/>
      <c r="AF984" s="51"/>
      <c r="AG984" s="51"/>
      <c r="AH984" s="51"/>
      <c r="AI984" s="51"/>
      <c r="AJ984" s="51"/>
      <c r="AK984" s="104" t="s">
        <v>3341</v>
      </c>
      <c r="AL984" s="104" t="s">
        <v>3341</v>
      </c>
      <c r="AM984" s="104" t="s">
        <v>3341</v>
      </c>
      <c r="AN984" s="104" t="s">
        <v>3341</v>
      </c>
      <c r="AO984" s="2"/>
      <c r="AP984" s="3"/>
      <c r="AQ984" s="3"/>
      <c r="AR984" s="3"/>
      <c r="AS984" s="3"/>
    </row>
    <row r="985" spans="1:45" ht="29" customHeight="1" x14ac:dyDescent="0.35">
      <c r="A985" s="14" t="s">
        <v>1281</v>
      </c>
      <c r="C985" s="15" t="s">
        <v>3360</v>
      </c>
      <c r="D985" s="15"/>
      <c r="E985" s="80">
        <v>1.9613764308784942</v>
      </c>
      <c r="F985" s="78"/>
      <c r="G985" s="15"/>
      <c r="H985" s="15"/>
      <c r="I985" s="16"/>
      <c r="J985" s="66"/>
      <c r="K985" s="66"/>
      <c r="L985" s="16"/>
      <c r="M985" s="81"/>
      <c r="N985" s="82">
        <v>7023.77978515625</v>
      </c>
      <c r="O985" s="82">
        <v>977.1009521484375</v>
      </c>
      <c r="P985" s="77"/>
      <c r="Q985" s="83"/>
      <c r="R985" s="83"/>
      <c r="S985" s="51">
        <v>1</v>
      </c>
      <c r="T985" s="84"/>
      <c r="U985" s="84"/>
      <c r="V985" s="52">
        <v>0</v>
      </c>
      <c r="W985" s="52">
        <v>1</v>
      </c>
      <c r="X985" s="52">
        <v>0</v>
      </c>
      <c r="Y985" s="52">
        <v>1</v>
      </c>
      <c r="Z985" s="52">
        <v>0</v>
      </c>
      <c r="AA985" s="52"/>
      <c r="AB985" s="79">
        <v>985</v>
      </c>
      <c r="AC9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5" s="85"/>
      <c r="AE985" s="51"/>
      <c r="AF985" s="51"/>
      <c r="AG985" s="51"/>
      <c r="AH985" s="51"/>
      <c r="AI985" s="51"/>
      <c r="AJ985" s="51"/>
      <c r="AK985" s="51"/>
      <c r="AL985" s="51"/>
      <c r="AM985" s="51"/>
      <c r="AN985" s="51"/>
      <c r="AO985" s="2"/>
      <c r="AP985" s="3"/>
      <c r="AQ985" s="3"/>
      <c r="AR985" s="3"/>
      <c r="AS985" s="3"/>
    </row>
    <row r="986" spans="1:45" ht="29" customHeight="1" x14ac:dyDescent="0.35">
      <c r="A986" s="14" t="s">
        <v>1291</v>
      </c>
      <c r="C986" s="15" t="s">
        <v>3360</v>
      </c>
      <c r="D986" s="15"/>
      <c r="E986" s="80">
        <v>1.9613764308784942</v>
      </c>
      <c r="F986" s="78"/>
      <c r="G986" s="15"/>
      <c r="H986" s="15"/>
      <c r="I986" s="16"/>
      <c r="J986" s="66"/>
      <c r="K986" s="66"/>
      <c r="L986" s="16"/>
      <c r="M986" s="81"/>
      <c r="N986" s="82">
        <v>7664.01708984375</v>
      </c>
      <c r="O986" s="82">
        <v>4885.5048828125</v>
      </c>
      <c r="P986" s="77"/>
      <c r="Q986" s="83"/>
      <c r="R986" s="83"/>
      <c r="S986" s="51">
        <v>1</v>
      </c>
      <c r="T986" s="84"/>
      <c r="U986" s="84"/>
      <c r="V986" s="52">
        <v>0</v>
      </c>
      <c r="W986" s="52">
        <v>1</v>
      </c>
      <c r="X986" s="52">
        <v>0</v>
      </c>
      <c r="Y986" s="52">
        <v>1</v>
      </c>
      <c r="Z986" s="52">
        <v>0</v>
      </c>
      <c r="AA986" s="52"/>
      <c r="AB986" s="79">
        <v>986</v>
      </c>
      <c r="AC9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6" s="85"/>
      <c r="AE986" s="51"/>
      <c r="AF986" s="51"/>
      <c r="AG986" s="51"/>
      <c r="AH986" s="51"/>
      <c r="AI986" s="51"/>
      <c r="AJ986" s="51"/>
      <c r="AK986" s="104" t="s">
        <v>3341</v>
      </c>
      <c r="AL986" s="104" t="s">
        <v>3341</v>
      </c>
      <c r="AM986" s="104" t="s">
        <v>3341</v>
      </c>
      <c r="AN986" s="104" t="s">
        <v>3341</v>
      </c>
      <c r="AO986" s="2"/>
      <c r="AP986" s="3"/>
      <c r="AQ986" s="3"/>
      <c r="AR986" s="3"/>
      <c r="AS986" s="3"/>
    </row>
    <row r="987" spans="1:45" ht="29" customHeight="1" x14ac:dyDescent="0.35">
      <c r="A987" s="14" t="s">
        <v>1292</v>
      </c>
      <c r="C987" s="15" t="s">
        <v>3360</v>
      </c>
      <c r="D987" s="15"/>
      <c r="E987" s="80">
        <v>1.9613764308784942</v>
      </c>
      <c r="F987" s="78"/>
      <c r="G987" s="15"/>
      <c r="H987" s="15"/>
      <c r="I987" s="16"/>
      <c r="J987" s="66"/>
      <c r="K987" s="66"/>
      <c r="L987" s="16"/>
      <c r="M987" s="81"/>
      <c r="N987" s="82">
        <v>7588.69482421875</v>
      </c>
      <c r="O987" s="82">
        <v>4755.224609375</v>
      </c>
      <c r="P987" s="77"/>
      <c r="Q987" s="83"/>
      <c r="R987" s="83"/>
      <c r="S987" s="51">
        <v>1</v>
      </c>
      <c r="T987" s="84"/>
      <c r="U987" s="84"/>
      <c r="V987" s="52">
        <v>0</v>
      </c>
      <c r="W987" s="52">
        <v>1</v>
      </c>
      <c r="X987" s="52">
        <v>0</v>
      </c>
      <c r="Y987" s="52">
        <v>1</v>
      </c>
      <c r="Z987" s="52">
        <v>0</v>
      </c>
      <c r="AA987" s="52"/>
      <c r="AB987" s="79">
        <v>987</v>
      </c>
      <c r="AC9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7" s="85"/>
      <c r="AE987" s="51"/>
      <c r="AF987" s="51"/>
      <c r="AG987" s="51"/>
      <c r="AH987" s="51"/>
      <c r="AI987" s="51"/>
      <c r="AJ987" s="51"/>
      <c r="AK987" s="51"/>
      <c r="AL987" s="51"/>
      <c r="AM987" s="51"/>
      <c r="AN987" s="51"/>
      <c r="AO987" s="2"/>
      <c r="AP987" s="3"/>
      <c r="AQ987" s="3"/>
      <c r="AR987" s="3"/>
      <c r="AS987" s="3"/>
    </row>
    <row r="988" spans="1:45" ht="29" customHeight="1" x14ac:dyDescent="0.35">
      <c r="A988" s="14" t="s">
        <v>1294</v>
      </c>
      <c r="C988" s="15" t="s">
        <v>3360</v>
      </c>
      <c r="D988" s="15"/>
      <c r="E988" s="80">
        <v>1.9613764308784942</v>
      </c>
      <c r="F988" s="78"/>
      <c r="G988" s="15"/>
      <c r="H988" s="15"/>
      <c r="I988" s="16"/>
      <c r="J988" s="66"/>
      <c r="K988" s="66"/>
      <c r="L988" s="16"/>
      <c r="M988" s="81"/>
      <c r="N988" s="82">
        <v>8586.7119140625</v>
      </c>
      <c r="O988" s="82">
        <v>4885.5048828125</v>
      </c>
      <c r="P988" s="77"/>
      <c r="Q988" s="83"/>
      <c r="R988" s="83"/>
      <c r="S988" s="51">
        <v>1</v>
      </c>
      <c r="T988" s="84"/>
      <c r="U988" s="84"/>
      <c r="V988" s="52">
        <v>0</v>
      </c>
      <c r="W988" s="52">
        <v>1</v>
      </c>
      <c r="X988" s="52">
        <v>0</v>
      </c>
      <c r="Y988" s="52">
        <v>1</v>
      </c>
      <c r="Z988" s="52">
        <v>0</v>
      </c>
      <c r="AA988" s="52"/>
      <c r="AB988" s="79">
        <v>988</v>
      </c>
      <c r="AC9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8" s="85"/>
      <c r="AE988" s="51"/>
      <c r="AF988" s="51"/>
      <c r="AG988" s="51"/>
      <c r="AH988" s="51"/>
      <c r="AI988" s="51"/>
      <c r="AJ988" s="51"/>
      <c r="AK988" s="104" t="s">
        <v>3341</v>
      </c>
      <c r="AL988" s="104" t="s">
        <v>3341</v>
      </c>
      <c r="AM988" s="104" t="s">
        <v>3341</v>
      </c>
      <c r="AN988" s="104" t="s">
        <v>3341</v>
      </c>
      <c r="AO988" s="2"/>
      <c r="AP988" s="3"/>
      <c r="AQ988" s="3"/>
      <c r="AR988" s="3"/>
      <c r="AS988" s="3"/>
    </row>
    <row r="989" spans="1:45" ht="29" customHeight="1" x14ac:dyDescent="0.35">
      <c r="A989" s="14" t="s">
        <v>1295</v>
      </c>
      <c r="C989" s="15" t="s">
        <v>3360</v>
      </c>
      <c r="D989" s="15"/>
      <c r="E989" s="80">
        <v>1.9613764308784942</v>
      </c>
      <c r="F989" s="78"/>
      <c r="G989" s="15"/>
      <c r="H989" s="15"/>
      <c r="I989" s="16"/>
      <c r="J989" s="66"/>
      <c r="K989" s="66"/>
      <c r="L989" s="16"/>
      <c r="M989" s="81"/>
      <c r="N989" s="82">
        <v>8511.3896484375</v>
      </c>
      <c r="O989" s="82">
        <v>4755.224609375</v>
      </c>
      <c r="P989" s="77"/>
      <c r="Q989" s="83"/>
      <c r="R989" s="83"/>
      <c r="S989" s="51">
        <v>1</v>
      </c>
      <c r="T989" s="84"/>
      <c r="U989" s="84"/>
      <c r="V989" s="52">
        <v>0</v>
      </c>
      <c r="W989" s="52">
        <v>1</v>
      </c>
      <c r="X989" s="52">
        <v>0</v>
      </c>
      <c r="Y989" s="52">
        <v>1</v>
      </c>
      <c r="Z989" s="52">
        <v>0</v>
      </c>
      <c r="AA989" s="52"/>
      <c r="AB989" s="79">
        <v>989</v>
      </c>
      <c r="AC9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89" s="85"/>
      <c r="AE989" s="51"/>
      <c r="AF989" s="51"/>
      <c r="AG989" s="51"/>
      <c r="AH989" s="51"/>
      <c r="AI989" s="51"/>
      <c r="AJ989" s="51"/>
      <c r="AK989" s="51"/>
      <c r="AL989" s="51"/>
      <c r="AM989" s="51"/>
      <c r="AN989" s="51"/>
      <c r="AO989" s="2"/>
      <c r="AP989" s="3"/>
      <c r="AQ989" s="3"/>
      <c r="AR989" s="3"/>
      <c r="AS989" s="3"/>
    </row>
    <row r="990" spans="1:45" ht="29" customHeight="1" x14ac:dyDescent="0.35">
      <c r="A990" s="14" t="s">
        <v>1298</v>
      </c>
      <c r="C990" s="15" t="s">
        <v>3360</v>
      </c>
      <c r="D990" s="15"/>
      <c r="E990" s="80">
        <v>1.9613764308784942</v>
      </c>
      <c r="F990" s="78"/>
      <c r="G990" s="15"/>
      <c r="H990" s="15"/>
      <c r="I990" s="16"/>
      <c r="J990" s="66"/>
      <c r="K990" s="66"/>
      <c r="L990" s="16"/>
      <c r="M990" s="81"/>
      <c r="N990" s="82">
        <v>8775.0166015625</v>
      </c>
      <c r="O990" s="82">
        <v>4885.5048828125</v>
      </c>
      <c r="P990" s="77"/>
      <c r="Q990" s="83"/>
      <c r="R990" s="83"/>
      <c r="S990" s="51">
        <v>1</v>
      </c>
      <c r="T990" s="84"/>
      <c r="U990" s="84"/>
      <c r="V990" s="52">
        <v>0</v>
      </c>
      <c r="W990" s="52">
        <v>1</v>
      </c>
      <c r="X990" s="52">
        <v>0</v>
      </c>
      <c r="Y990" s="52">
        <v>1</v>
      </c>
      <c r="Z990" s="52">
        <v>0</v>
      </c>
      <c r="AA990" s="52"/>
      <c r="AB990" s="79">
        <v>990</v>
      </c>
      <c r="AC9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0" s="85"/>
      <c r="AE990" s="51"/>
      <c r="AF990" s="51"/>
      <c r="AG990" s="51"/>
      <c r="AH990" s="51"/>
      <c r="AI990" s="51"/>
      <c r="AJ990" s="51"/>
      <c r="AK990" s="104" t="s">
        <v>3341</v>
      </c>
      <c r="AL990" s="104" t="s">
        <v>3341</v>
      </c>
      <c r="AM990" s="104" t="s">
        <v>3341</v>
      </c>
      <c r="AN990" s="104" t="s">
        <v>3341</v>
      </c>
      <c r="AO990" s="2"/>
      <c r="AP990" s="3"/>
      <c r="AQ990" s="3"/>
      <c r="AR990" s="3"/>
      <c r="AS990" s="3"/>
    </row>
    <row r="991" spans="1:45" ht="29" customHeight="1" x14ac:dyDescent="0.35">
      <c r="A991" s="14" t="s">
        <v>1299</v>
      </c>
      <c r="C991" s="15" t="s">
        <v>3360</v>
      </c>
      <c r="D991" s="15"/>
      <c r="E991" s="80">
        <v>1.9613764308784942</v>
      </c>
      <c r="F991" s="78"/>
      <c r="G991" s="15"/>
      <c r="H991" s="15"/>
      <c r="I991" s="16"/>
      <c r="J991" s="66"/>
      <c r="K991" s="66"/>
      <c r="L991" s="16"/>
      <c r="M991" s="81"/>
      <c r="N991" s="82">
        <v>8699.6953125</v>
      </c>
      <c r="O991" s="82">
        <v>4755.224609375</v>
      </c>
      <c r="P991" s="77"/>
      <c r="Q991" s="83"/>
      <c r="R991" s="83"/>
      <c r="S991" s="51">
        <v>1</v>
      </c>
      <c r="T991" s="84"/>
      <c r="U991" s="84"/>
      <c r="V991" s="52">
        <v>0</v>
      </c>
      <c r="W991" s="52">
        <v>1</v>
      </c>
      <c r="X991" s="52">
        <v>0</v>
      </c>
      <c r="Y991" s="52">
        <v>1</v>
      </c>
      <c r="Z991" s="52">
        <v>0</v>
      </c>
      <c r="AA991" s="52"/>
      <c r="AB991" s="79">
        <v>991</v>
      </c>
      <c r="AC9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1" s="85"/>
      <c r="AE991" s="51"/>
      <c r="AF991" s="51"/>
      <c r="AG991" s="51"/>
      <c r="AH991" s="51"/>
      <c r="AI991" s="51"/>
      <c r="AJ991" s="51"/>
      <c r="AK991" s="51"/>
      <c r="AL991" s="51"/>
      <c r="AM991" s="51"/>
      <c r="AN991" s="51"/>
      <c r="AO991" s="2"/>
      <c r="AP991" s="3"/>
      <c r="AQ991" s="3"/>
      <c r="AR991" s="3"/>
      <c r="AS991" s="3"/>
    </row>
    <row r="992" spans="1:45" ht="29" customHeight="1" x14ac:dyDescent="0.35">
      <c r="A992" s="14" t="s">
        <v>1300</v>
      </c>
      <c r="C992" s="15" t="s">
        <v>3360</v>
      </c>
      <c r="D992" s="15"/>
      <c r="E992" s="80">
        <v>1.9613764308784942</v>
      </c>
      <c r="F992" s="78"/>
      <c r="G992" s="15"/>
      <c r="H992" s="15"/>
      <c r="I992" s="16"/>
      <c r="J992" s="66"/>
      <c r="K992" s="66"/>
      <c r="L992" s="16"/>
      <c r="M992" s="81"/>
      <c r="N992" s="82">
        <v>8953.9072265625</v>
      </c>
      <c r="O992" s="82">
        <v>4755.224609375</v>
      </c>
      <c r="P992" s="77"/>
      <c r="Q992" s="83"/>
      <c r="R992" s="83"/>
      <c r="S992" s="51">
        <v>1</v>
      </c>
      <c r="T992" s="84"/>
      <c r="U992" s="84"/>
      <c r="V992" s="52">
        <v>0</v>
      </c>
      <c r="W992" s="52">
        <v>1</v>
      </c>
      <c r="X992" s="52">
        <v>0</v>
      </c>
      <c r="Y992" s="52">
        <v>1</v>
      </c>
      <c r="Z992" s="52">
        <v>0</v>
      </c>
      <c r="AA992" s="52"/>
      <c r="AB992" s="79">
        <v>992</v>
      </c>
      <c r="AC9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2" s="85"/>
      <c r="AE992" s="51"/>
      <c r="AF992" s="51"/>
      <c r="AG992" s="51"/>
      <c r="AH992" s="51"/>
      <c r="AI992" s="51"/>
      <c r="AJ992" s="51"/>
      <c r="AK992" s="104" t="s">
        <v>3341</v>
      </c>
      <c r="AL992" s="104" t="s">
        <v>3341</v>
      </c>
      <c r="AM992" s="104" t="s">
        <v>3341</v>
      </c>
      <c r="AN992" s="104" t="s">
        <v>3341</v>
      </c>
      <c r="AO992" s="2"/>
      <c r="AP992" s="3"/>
      <c r="AQ992" s="3"/>
      <c r="AR992" s="3"/>
      <c r="AS992" s="3"/>
    </row>
    <row r="993" spans="1:45" ht="29" customHeight="1" x14ac:dyDescent="0.35">
      <c r="A993" s="14" t="s">
        <v>1301</v>
      </c>
      <c r="C993" s="15" t="s">
        <v>3360</v>
      </c>
      <c r="D993" s="15"/>
      <c r="E993" s="80">
        <v>1.9613764308784942</v>
      </c>
      <c r="F993" s="78"/>
      <c r="G993" s="15"/>
      <c r="H993" s="15"/>
      <c r="I993" s="16"/>
      <c r="J993" s="66"/>
      <c r="K993" s="66"/>
      <c r="L993" s="16"/>
      <c r="M993" s="81"/>
      <c r="N993" s="82">
        <v>8888</v>
      </c>
      <c r="O993" s="82">
        <v>4885.5048828125</v>
      </c>
      <c r="P993" s="77"/>
      <c r="Q993" s="83"/>
      <c r="R993" s="83"/>
      <c r="S993" s="51">
        <v>1</v>
      </c>
      <c r="T993" s="84"/>
      <c r="U993" s="84"/>
      <c r="V993" s="52">
        <v>0</v>
      </c>
      <c r="W993" s="52">
        <v>1</v>
      </c>
      <c r="X993" s="52">
        <v>0</v>
      </c>
      <c r="Y993" s="52">
        <v>1</v>
      </c>
      <c r="Z993" s="52">
        <v>0</v>
      </c>
      <c r="AA993" s="52"/>
      <c r="AB993" s="79">
        <v>993</v>
      </c>
      <c r="AC9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3" s="85"/>
      <c r="AE993" s="51"/>
      <c r="AF993" s="51"/>
      <c r="AG993" s="51"/>
      <c r="AH993" s="51"/>
      <c r="AI993" s="51"/>
      <c r="AJ993" s="51"/>
      <c r="AK993" s="51"/>
      <c r="AL993" s="51"/>
      <c r="AM993" s="51"/>
      <c r="AN993" s="51"/>
      <c r="AO993" s="2"/>
      <c r="AP993" s="3"/>
      <c r="AQ993" s="3"/>
      <c r="AR993" s="3"/>
      <c r="AS993" s="3"/>
    </row>
    <row r="994" spans="1:45" ht="29" customHeight="1" x14ac:dyDescent="0.35">
      <c r="A994" s="14" t="s">
        <v>1303</v>
      </c>
      <c r="C994" s="15" t="s">
        <v>3360</v>
      </c>
      <c r="D994" s="15"/>
      <c r="E994" s="80">
        <v>1.9613764308784942</v>
      </c>
      <c r="F994" s="78"/>
      <c r="G994" s="15"/>
      <c r="H994" s="15"/>
      <c r="I994" s="16"/>
      <c r="J994" s="66"/>
      <c r="K994" s="66"/>
      <c r="L994" s="16"/>
      <c r="M994" s="81"/>
      <c r="N994" s="82">
        <v>8398.4072265625</v>
      </c>
      <c r="O994" s="82">
        <v>4755.224609375</v>
      </c>
      <c r="P994" s="77"/>
      <c r="Q994" s="83"/>
      <c r="R994" s="83"/>
      <c r="S994" s="51">
        <v>1</v>
      </c>
      <c r="T994" s="84"/>
      <c r="U994" s="84"/>
      <c r="V994" s="52">
        <v>0</v>
      </c>
      <c r="W994" s="52">
        <v>1</v>
      </c>
      <c r="X994" s="52">
        <v>0</v>
      </c>
      <c r="Y994" s="52">
        <v>1</v>
      </c>
      <c r="Z994" s="52">
        <v>0</v>
      </c>
      <c r="AA994" s="52"/>
      <c r="AB994" s="79">
        <v>994</v>
      </c>
      <c r="AC9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4" s="85"/>
      <c r="AE994" s="51"/>
      <c r="AF994" s="51"/>
      <c r="AG994" s="51"/>
      <c r="AH994" s="51"/>
      <c r="AI994" s="51"/>
      <c r="AJ994" s="51"/>
      <c r="AK994" s="104" t="s">
        <v>3341</v>
      </c>
      <c r="AL994" s="104" t="s">
        <v>3341</v>
      </c>
      <c r="AM994" s="104" t="s">
        <v>3341</v>
      </c>
      <c r="AN994" s="104" t="s">
        <v>3341</v>
      </c>
      <c r="AO994" s="2"/>
      <c r="AP994" s="3"/>
      <c r="AQ994" s="3"/>
      <c r="AR994" s="3"/>
      <c r="AS994" s="3"/>
    </row>
    <row r="995" spans="1:45" ht="29" customHeight="1" x14ac:dyDescent="0.35">
      <c r="A995" s="14" t="s">
        <v>1304</v>
      </c>
      <c r="C995" s="15" t="s">
        <v>3360</v>
      </c>
      <c r="D995" s="15"/>
      <c r="E995" s="80">
        <v>1.9613764308784942</v>
      </c>
      <c r="F995" s="78"/>
      <c r="G995" s="15"/>
      <c r="H995" s="15"/>
      <c r="I995" s="16"/>
      <c r="J995" s="66"/>
      <c r="K995" s="66"/>
      <c r="L995" s="16"/>
      <c r="M995" s="81"/>
      <c r="N995" s="82">
        <v>8332.5</v>
      </c>
      <c r="O995" s="82">
        <v>4885.5048828125</v>
      </c>
      <c r="P995" s="77"/>
      <c r="Q995" s="83"/>
      <c r="R995" s="83"/>
      <c r="S995" s="51">
        <v>1</v>
      </c>
      <c r="T995" s="84"/>
      <c r="U995" s="84"/>
      <c r="V995" s="52">
        <v>0</v>
      </c>
      <c r="W995" s="52">
        <v>1</v>
      </c>
      <c r="X995" s="52">
        <v>0</v>
      </c>
      <c r="Y995" s="52">
        <v>1</v>
      </c>
      <c r="Z995" s="52">
        <v>0</v>
      </c>
      <c r="AA995" s="52"/>
      <c r="AB995" s="79">
        <v>995</v>
      </c>
      <c r="AC9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5" s="85"/>
      <c r="AE995" s="51"/>
      <c r="AF995" s="51"/>
      <c r="AG995" s="51"/>
      <c r="AH995" s="51"/>
      <c r="AI995" s="51"/>
      <c r="AJ995" s="51"/>
      <c r="AK995" s="51"/>
      <c r="AL995" s="51"/>
      <c r="AM995" s="51"/>
      <c r="AN995" s="51"/>
      <c r="AO995" s="2"/>
      <c r="AP995" s="3"/>
      <c r="AQ995" s="3"/>
      <c r="AR995" s="3"/>
      <c r="AS995" s="3"/>
    </row>
    <row r="996" spans="1:45" ht="29" customHeight="1" x14ac:dyDescent="0.35">
      <c r="A996" s="14" t="s">
        <v>1348</v>
      </c>
      <c r="C996" s="15" t="s">
        <v>3360</v>
      </c>
      <c r="D996" s="15"/>
      <c r="E996" s="80">
        <v>1.9613764308784942</v>
      </c>
      <c r="F996" s="78"/>
      <c r="G996" s="15"/>
      <c r="H996" s="15"/>
      <c r="I996" s="16"/>
      <c r="J996" s="66"/>
      <c r="K996" s="66"/>
      <c r="L996" s="16"/>
      <c r="M996" s="81"/>
      <c r="N996" s="82">
        <v>7842.90673828125</v>
      </c>
      <c r="O996" s="82">
        <v>4885.5048828125</v>
      </c>
      <c r="P996" s="77"/>
      <c r="Q996" s="83"/>
      <c r="R996" s="83"/>
      <c r="S996" s="51">
        <v>1</v>
      </c>
      <c r="T996" s="84"/>
      <c r="U996" s="84"/>
      <c r="V996" s="52">
        <v>0</v>
      </c>
      <c r="W996" s="52">
        <v>1</v>
      </c>
      <c r="X996" s="52">
        <v>0</v>
      </c>
      <c r="Y996" s="52">
        <v>1</v>
      </c>
      <c r="Z996" s="52">
        <v>0</v>
      </c>
      <c r="AA996" s="52"/>
      <c r="AB996" s="79">
        <v>996</v>
      </c>
      <c r="AC9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6" s="85"/>
      <c r="AE996" s="51"/>
      <c r="AF996" s="51"/>
      <c r="AG996" s="51"/>
      <c r="AH996" s="51"/>
      <c r="AI996" s="51"/>
      <c r="AJ996" s="51"/>
      <c r="AK996" s="104" t="s">
        <v>3341</v>
      </c>
      <c r="AL996" s="104" t="s">
        <v>3341</v>
      </c>
      <c r="AM996" s="104" t="s">
        <v>3341</v>
      </c>
      <c r="AN996" s="104" t="s">
        <v>3341</v>
      </c>
      <c r="AO996" s="2"/>
      <c r="AP996" s="3"/>
      <c r="AQ996" s="3"/>
      <c r="AR996" s="3"/>
      <c r="AS996" s="3"/>
    </row>
    <row r="997" spans="1:45" ht="29" customHeight="1" x14ac:dyDescent="0.35">
      <c r="A997" s="14" t="s">
        <v>1349</v>
      </c>
      <c r="C997" s="15" t="s">
        <v>3360</v>
      </c>
      <c r="D997" s="15"/>
      <c r="E997" s="80">
        <v>1.9613764308784942</v>
      </c>
      <c r="F997" s="78"/>
      <c r="G997" s="15"/>
      <c r="H997" s="15"/>
      <c r="I997" s="16"/>
      <c r="J997" s="66"/>
      <c r="K997" s="66"/>
      <c r="L997" s="16"/>
      <c r="M997" s="81"/>
      <c r="N997" s="82">
        <v>7777</v>
      </c>
      <c r="O997" s="82">
        <v>4755.224609375</v>
      </c>
      <c r="P997" s="77"/>
      <c r="Q997" s="83"/>
      <c r="R997" s="83"/>
      <c r="S997" s="51">
        <v>1</v>
      </c>
      <c r="T997" s="84"/>
      <c r="U997" s="84"/>
      <c r="V997" s="52">
        <v>0</v>
      </c>
      <c r="W997" s="52">
        <v>1</v>
      </c>
      <c r="X997" s="52">
        <v>0</v>
      </c>
      <c r="Y997" s="52">
        <v>1</v>
      </c>
      <c r="Z997" s="52">
        <v>0</v>
      </c>
      <c r="AA997" s="52"/>
      <c r="AB997" s="79">
        <v>997</v>
      </c>
      <c r="AC9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7" s="85"/>
      <c r="AE997" s="51"/>
      <c r="AF997" s="51"/>
      <c r="AG997" s="51"/>
      <c r="AH997" s="51"/>
      <c r="AI997" s="51"/>
      <c r="AJ997" s="51"/>
      <c r="AK997" s="51"/>
      <c r="AL997" s="51"/>
      <c r="AM997" s="51"/>
      <c r="AN997" s="51"/>
      <c r="AO997" s="2"/>
      <c r="AP997" s="3"/>
      <c r="AQ997" s="3"/>
      <c r="AR997" s="3"/>
      <c r="AS997" s="3"/>
    </row>
    <row r="998" spans="1:45" ht="29" customHeight="1" x14ac:dyDescent="0.35">
      <c r="A998" s="14" t="s">
        <v>1360</v>
      </c>
      <c r="C998" s="15" t="s">
        <v>3360</v>
      </c>
      <c r="D998" s="15"/>
      <c r="E998" s="80">
        <v>1.9613764308784942</v>
      </c>
      <c r="F998" s="78"/>
      <c r="G998" s="15"/>
      <c r="H998" s="15"/>
      <c r="I998" s="16"/>
      <c r="J998" s="66"/>
      <c r="K998" s="66"/>
      <c r="L998" s="16"/>
      <c r="M998" s="81"/>
      <c r="N998" s="82">
        <v>8031.2119140625</v>
      </c>
      <c r="O998" s="82">
        <v>4885.5048828125</v>
      </c>
      <c r="P998" s="77"/>
      <c r="Q998" s="83"/>
      <c r="R998" s="83"/>
      <c r="S998" s="51">
        <v>1</v>
      </c>
      <c r="T998" s="84"/>
      <c r="U998" s="84"/>
      <c r="V998" s="52">
        <v>0</v>
      </c>
      <c r="W998" s="52">
        <v>1</v>
      </c>
      <c r="X998" s="52">
        <v>0</v>
      </c>
      <c r="Y998" s="52">
        <v>1</v>
      </c>
      <c r="Z998" s="52">
        <v>0</v>
      </c>
      <c r="AA998" s="52"/>
      <c r="AB998" s="79">
        <v>998</v>
      </c>
      <c r="AC9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8" s="85"/>
      <c r="AE998" s="51"/>
      <c r="AF998" s="51"/>
      <c r="AG998" s="51"/>
      <c r="AH998" s="51"/>
      <c r="AI998" s="51"/>
      <c r="AJ998" s="51"/>
      <c r="AK998" s="104" t="s">
        <v>3341</v>
      </c>
      <c r="AL998" s="104" t="s">
        <v>3341</v>
      </c>
      <c r="AM998" s="104" t="s">
        <v>3341</v>
      </c>
      <c r="AN998" s="104" t="s">
        <v>3341</v>
      </c>
      <c r="AO998" s="2"/>
      <c r="AP998" s="3"/>
      <c r="AQ998" s="3"/>
      <c r="AR998" s="3"/>
      <c r="AS998" s="3"/>
    </row>
    <row r="999" spans="1:45" ht="29" customHeight="1" x14ac:dyDescent="0.35">
      <c r="A999" s="14" t="s">
        <v>1361</v>
      </c>
      <c r="C999" s="15" t="s">
        <v>3360</v>
      </c>
      <c r="D999" s="15"/>
      <c r="E999" s="80">
        <v>1.9613764308784942</v>
      </c>
      <c r="F999" s="78"/>
      <c r="G999" s="15"/>
      <c r="H999" s="15"/>
      <c r="I999" s="16"/>
      <c r="J999" s="66"/>
      <c r="K999" s="66"/>
      <c r="L999" s="16"/>
      <c r="M999" s="81"/>
      <c r="N999" s="82">
        <v>7955.8896484375</v>
      </c>
      <c r="O999" s="82">
        <v>4755.224609375</v>
      </c>
      <c r="P999" s="77"/>
      <c r="Q999" s="83"/>
      <c r="R999" s="83"/>
      <c r="S999" s="51">
        <v>1</v>
      </c>
      <c r="T999" s="84"/>
      <c r="U999" s="84"/>
      <c r="V999" s="52">
        <v>0</v>
      </c>
      <c r="W999" s="52">
        <v>1</v>
      </c>
      <c r="X999" s="52">
        <v>0</v>
      </c>
      <c r="Y999" s="52">
        <v>1</v>
      </c>
      <c r="Z999" s="52">
        <v>0</v>
      </c>
      <c r="AA999" s="52"/>
      <c r="AB999" s="79">
        <v>999</v>
      </c>
      <c r="AC9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999" s="85"/>
      <c r="AE999" s="51"/>
      <c r="AF999" s="51"/>
      <c r="AG999" s="51"/>
      <c r="AH999" s="51"/>
      <c r="AI999" s="51"/>
      <c r="AJ999" s="51"/>
      <c r="AK999" s="51"/>
      <c r="AL999" s="51"/>
      <c r="AM999" s="51"/>
      <c r="AN999" s="51"/>
      <c r="AO999" s="2"/>
      <c r="AP999" s="3"/>
      <c r="AQ999" s="3"/>
      <c r="AR999" s="3"/>
      <c r="AS999" s="3"/>
    </row>
    <row r="1000" spans="1:45" ht="29" customHeight="1" x14ac:dyDescent="0.35">
      <c r="A1000" s="14" t="s">
        <v>1368</v>
      </c>
      <c r="C1000" s="15" t="s">
        <v>3360</v>
      </c>
      <c r="D1000" s="15"/>
      <c r="E1000" s="80">
        <v>1.9613764308784942</v>
      </c>
      <c r="F1000" s="78"/>
      <c r="G1000" s="15"/>
      <c r="H1000" s="15"/>
      <c r="I1000" s="16"/>
      <c r="J1000" s="66"/>
      <c r="K1000" s="66"/>
      <c r="L1000" s="16"/>
      <c r="M1000" s="81"/>
      <c r="N1000" s="82">
        <v>8219.5166015625</v>
      </c>
      <c r="O1000" s="82">
        <v>4755.224609375</v>
      </c>
      <c r="P1000" s="77"/>
      <c r="Q1000" s="83"/>
      <c r="R1000" s="83"/>
      <c r="S1000" s="51">
        <v>1</v>
      </c>
      <c r="T1000" s="84"/>
      <c r="U1000" s="84"/>
      <c r="V1000" s="52">
        <v>0</v>
      </c>
      <c r="W1000" s="52">
        <v>1</v>
      </c>
      <c r="X1000" s="52">
        <v>0</v>
      </c>
      <c r="Y1000" s="52">
        <v>1</v>
      </c>
      <c r="Z1000" s="52">
        <v>0</v>
      </c>
      <c r="AA1000" s="52"/>
      <c r="AB1000" s="79">
        <v>1000</v>
      </c>
      <c r="AC10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0" s="85"/>
      <c r="AE1000" s="51"/>
      <c r="AF1000" s="51"/>
      <c r="AG1000" s="51"/>
      <c r="AH1000" s="51"/>
      <c r="AI1000" s="51"/>
      <c r="AJ1000" s="51"/>
      <c r="AK1000" s="104" t="s">
        <v>3341</v>
      </c>
      <c r="AL1000" s="104" t="s">
        <v>3341</v>
      </c>
      <c r="AM1000" s="104" t="s">
        <v>3341</v>
      </c>
      <c r="AN1000" s="104" t="s">
        <v>3341</v>
      </c>
      <c r="AO1000" s="2"/>
      <c r="AP1000" s="3"/>
      <c r="AQ1000" s="3"/>
      <c r="AR1000" s="3"/>
      <c r="AS1000" s="3"/>
    </row>
    <row r="1001" spans="1:45" ht="29" customHeight="1" x14ac:dyDescent="0.35">
      <c r="A1001" s="14" t="s">
        <v>1369</v>
      </c>
      <c r="C1001" s="15" t="s">
        <v>3360</v>
      </c>
      <c r="D1001" s="15"/>
      <c r="E1001" s="80">
        <v>1.9613764308784942</v>
      </c>
      <c r="F1001" s="78"/>
      <c r="G1001" s="15"/>
      <c r="H1001" s="15"/>
      <c r="I1001" s="16"/>
      <c r="J1001" s="66"/>
      <c r="K1001" s="66"/>
      <c r="L1001" s="16"/>
      <c r="M1001" s="81"/>
      <c r="N1001" s="82">
        <v>8144.19482421875</v>
      </c>
      <c r="O1001" s="82">
        <v>4885.5048828125</v>
      </c>
      <c r="P1001" s="77"/>
      <c r="Q1001" s="83"/>
      <c r="R1001" s="83"/>
      <c r="S1001" s="51">
        <v>1</v>
      </c>
      <c r="T1001" s="84"/>
      <c r="U1001" s="84"/>
      <c r="V1001" s="52">
        <v>0</v>
      </c>
      <c r="W1001" s="52">
        <v>1</v>
      </c>
      <c r="X1001" s="52">
        <v>0</v>
      </c>
      <c r="Y1001" s="52">
        <v>1</v>
      </c>
      <c r="Z1001" s="52">
        <v>0</v>
      </c>
      <c r="AA1001" s="52"/>
      <c r="AB1001" s="79">
        <v>1001</v>
      </c>
      <c r="AC10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1" s="85"/>
      <c r="AE1001" s="51"/>
      <c r="AF1001" s="51"/>
      <c r="AG1001" s="51"/>
      <c r="AH1001" s="51"/>
      <c r="AI1001" s="51"/>
      <c r="AJ1001" s="51"/>
      <c r="AK1001" s="51"/>
      <c r="AL1001" s="51"/>
      <c r="AM1001" s="51"/>
      <c r="AN1001" s="51"/>
      <c r="AO1001" s="2"/>
      <c r="AP1001" s="3"/>
      <c r="AQ1001" s="3"/>
      <c r="AR1001" s="3"/>
      <c r="AS1001" s="3"/>
    </row>
    <row r="1002" spans="1:45" ht="29" customHeight="1" x14ac:dyDescent="0.35">
      <c r="A1002" s="14" t="s">
        <v>1410</v>
      </c>
      <c r="C1002" s="15" t="s">
        <v>3360</v>
      </c>
      <c r="D1002" s="15"/>
      <c r="E1002" s="80">
        <v>1.9613764308784942</v>
      </c>
      <c r="F1002" s="78"/>
      <c r="G1002" s="15"/>
      <c r="H1002" s="15"/>
      <c r="I1002" s="16"/>
      <c r="J1002" s="66"/>
      <c r="K1002" s="66"/>
      <c r="L1002" s="16"/>
      <c r="M1002" s="81"/>
      <c r="N1002" s="82">
        <v>9810.6953125</v>
      </c>
      <c r="O1002" s="82">
        <v>5080.92529296875</v>
      </c>
      <c r="P1002" s="77"/>
      <c r="Q1002" s="83"/>
      <c r="R1002" s="83"/>
      <c r="S1002" s="51">
        <v>1</v>
      </c>
      <c r="T1002" s="84"/>
      <c r="U1002" s="84"/>
      <c r="V1002" s="52">
        <v>0</v>
      </c>
      <c r="W1002" s="52">
        <v>1</v>
      </c>
      <c r="X1002" s="52">
        <v>0</v>
      </c>
      <c r="Y1002" s="52">
        <v>1</v>
      </c>
      <c r="Z1002" s="52">
        <v>0</v>
      </c>
      <c r="AA1002" s="52"/>
      <c r="AB1002" s="79">
        <v>1002</v>
      </c>
      <c r="AC10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2" s="85"/>
      <c r="AE1002" s="51"/>
      <c r="AF1002" s="51"/>
      <c r="AG1002" s="51"/>
      <c r="AH1002" s="51"/>
      <c r="AI1002" s="51"/>
      <c r="AJ1002" s="51"/>
      <c r="AK1002" s="104" t="s">
        <v>3341</v>
      </c>
      <c r="AL1002" s="104" t="s">
        <v>3341</v>
      </c>
      <c r="AM1002" s="104" t="s">
        <v>3341</v>
      </c>
      <c r="AN1002" s="104" t="s">
        <v>3341</v>
      </c>
      <c r="AO1002" s="2"/>
      <c r="AP1002" s="3"/>
      <c r="AQ1002" s="3"/>
      <c r="AR1002" s="3"/>
      <c r="AS1002" s="3"/>
    </row>
    <row r="1003" spans="1:45" ht="29" customHeight="1" x14ac:dyDescent="0.35">
      <c r="A1003" s="14" t="s">
        <v>1411</v>
      </c>
      <c r="C1003" s="15" t="s">
        <v>3360</v>
      </c>
      <c r="D1003" s="15"/>
      <c r="E1003" s="80">
        <v>1.9613764308784942</v>
      </c>
      <c r="F1003" s="78"/>
      <c r="G1003" s="15"/>
      <c r="H1003" s="15"/>
      <c r="I1003" s="16"/>
      <c r="J1003" s="66"/>
      <c r="K1003" s="66"/>
      <c r="L1003" s="16"/>
      <c r="M1003" s="81"/>
      <c r="N1003" s="82">
        <v>9886.0166015625</v>
      </c>
      <c r="O1003" s="82">
        <v>5211.205078125</v>
      </c>
      <c r="P1003" s="77"/>
      <c r="Q1003" s="83"/>
      <c r="R1003" s="83"/>
      <c r="S1003" s="51">
        <v>1</v>
      </c>
      <c r="T1003" s="84"/>
      <c r="U1003" s="84"/>
      <c r="V1003" s="52">
        <v>0</v>
      </c>
      <c r="W1003" s="52">
        <v>1</v>
      </c>
      <c r="X1003" s="52">
        <v>0</v>
      </c>
      <c r="Y1003" s="52">
        <v>1</v>
      </c>
      <c r="Z1003" s="52">
        <v>0</v>
      </c>
      <c r="AA1003" s="52"/>
      <c r="AB1003" s="79">
        <v>1003</v>
      </c>
      <c r="AC10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3" s="85"/>
      <c r="AE1003" s="51"/>
      <c r="AF1003" s="51"/>
      <c r="AG1003" s="51"/>
      <c r="AH1003" s="51"/>
      <c r="AI1003" s="51"/>
      <c r="AJ1003" s="51"/>
      <c r="AK1003" s="51"/>
      <c r="AL1003" s="51"/>
      <c r="AM1003" s="51"/>
      <c r="AN1003" s="51"/>
      <c r="AO1003" s="2"/>
      <c r="AP1003" s="3"/>
      <c r="AQ1003" s="3"/>
      <c r="AR1003" s="3"/>
      <c r="AS1003" s="3"/>
    </row>
    <row r="1004" spans="1:45" ht="29" customHeight="1" x14ac:dyDescent="0.35">
      <c r="A1004" s="14" t="s">
        <v>1413</v>
      </c>
      <c r="C1004" s="15" t="s">
        <v>3360</v>
      </c>
      <c r="D1004" s="15"/>
      <c r="E1004" s="80">
        <v>1.9613764308784942</v>
      </c>
      <c r="F1004" s="78"/>
      <c r="G1004" s="15"/>
      <c r="H1004" s="15"/>
      <c r="I1004" s="16"/>
      <c r="J1004" s="66"/>
      <c r="K1004" s="66"/>
      <c r="L1004" s="16"/>
      <c r="M1004" s="81"/>
      <c r="N1004" s="82">
        <v>7099.1015625</v>
      </c>
      <c r="O1004" s="82">
        <v>4885.5048828125</v>
      </c>
      <c r="P1004" s="77"/>
      <c r="Q1004" s="83"/>
      <c r="R1004" s="83"/>
      <c r="S1004" s="51">
        <v>1</v>
      </c>
      <c r="T1004" s="84"/>
      <c r="U1004" s="84"/>
      <c r="V1004" s="52">
        <v>0</v>
      </c>
      <c r="W1004" s="52">
        <v>1</v>
      </c>
      <c r="X1004" s="52">
        <v>0</v>
      </c>
      <c r="Y1004" s="52">
        <v>1</v>
      </c>
      <c r="Z1004" s="52">
        <v>0</v>
      </c>
      <c r="AA1004" s="52"/>
      <c r="AB1004" s="79">
        <v>1004</v>
      </c>
      <c r="AC10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4" s="85"/>
      <c r="AE1004" s="51"/>
      <c r="AF1004" s="51"/>
      <c r="AG1004" s="51"/>
      <c r="AH1004" s="51"/>
      <c r="AI1004" s="51"/>
      <c r="AJ1004" s="51"/>
      <c r="AK1004" s="104" t="s">
        <v>3341</v>
      </c>
      <c r="AL1004" s="104" t="s">
        <v>3341</v>
      </c>
      <c r="AM1004" s="104" t="s">
        <v>3341</v>
      </c>
      <c r="AN1004" s="104" t="s">
        <v>3341</v>
      </c>
      <c r="AO1004" s="2"/>
      <c r="AP1004" s="3"/>
      <c r="AQ1004" s="3"/>
      <c r="AR1004" s="3"/>
      <c r="AS1004" s="3"/>
    </row>
    <row r="1005" spans="1:45" ht="29" customHeight="1" x14ac:dyDescent="0.35">
      <c r="A1005" s="14" t="s">
        <v>1414</v>
      </c>
      <c r="C1005" s="15" t="s">
        <v>3360</v>
      </c>
      <c r="D1005" s="15"/>
      <c r="E1005" s="80">
        <v>1.9613764308784942</v>
      </c>
      <c r="F1005" s="78"/>
      <c r="G1005" s="15"/>
      <c r="H1005" s="15"/>
      <c r="I1005" s="16"/>
      <c r="J1005" s="66"/>
      <c r="K1005" s="66"/>
      <c r="L1005" s="16"/>
      <c r="M1005" s="81"/>
      <c r="N1005" s="82">
        <v>7023.77978515625</v>
      </c>
      <c r="O1005" s="82">
        <v>4755.224609375</v>
      </c>
      <c r="P1005" s="77"/>
      <c r="Q1005" s="83"/>
      <c r="R1005" s="83"/>
      <c r="S1005" s="51">
        <v>1</v>
      </c>
      <c r="T1005" s="84"/>
      <c r="U1005" s="84"/>
      <c r="V1005" s="52">
        <v>0</v>
      </c>
      <c r="W1005" s="52">
        <v>1</v>
      </c>
      <c r="X1005" s="52">
        <v>0</v>
      </c>
      <c r="Y1005" s="52">
        <v>1</v>
      </c>
      <c r="Z1005" s="52">
        <v>0</v>
      </c>
      <c r="AA1005" s="52"/>
      <c r="AB1005" s="79">
        <v>1005</v>
      </c>
      <c r="AC10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5" s="85"/>
      <c r="AE1005" s="51"/>
      <c r="AF1005" s="51"/>
      <c r="AG1005" s="51"/>
      <c r="AH1005" s="51"/>
      <c r="AI1005" s="51"/>
      <c r="AJ1005" s="51"/>
      <c r="AK1005" s="51"/>
      <c r="AL1005" s="51"/>
      <c r="AM1005" s="51"/>
      <c r="AN1005" s="51"/>
      <c r="AO1005" s="2"/>
      <c r="AP1005" s="3"/>
      <c r="AQ1005" s="3"/>
      <c r="AR1005" s="3"/>
      <c r="AS1005" s="3"/>
    </row>
    <row r="1006" spans="1:45" ht="29" customHeight="1" x14ac:dyDescent="0.35">
      <c r="A1006" s="14" t="s">
        <v>1432</v>
      </c>
      <c r="C1006" s="15" t="s">
        <v>3360</v>
      </c>
      <c r="D1006" s="15"/>
      <c r="E1006" s="80">
        <v>1.9613764308784942</v>
      </c>
      <c r="F1006" s="78"/>
      <c r="G1006" s="15"/>
      <c r="H1006" s="15"/>
      <c r="I1006" s="16"/>
      <c r="J1006" s="66"/>
      <c r="K1006" s="66"/>
      <c r="L1006" s="16"/>
      <c r="M1006" s="81"/>
      <c r="N1006" s="82">
        <v>7099.1015625</v>
      </c>
      <c r="O1006" s="82">
        <v>4559.8046875</v>
      </c>
      <c r="P1006" s="77"/>
      <c r="Q1006" s="83"/>
      <c r="R1006" s="83"/>
      <c r="S1006" s="51">
        <v>1</v>
      </c>
      <c r="T1006" s="84"/>
      <c r="U1006" s="84"/>
      <c r="V1006" s="52">
        <v>0</v>
      </c>
      <c r="W1006" s="52">
        <v>1</v>
      </c>
      <c r="X1006" s="52">
        <v>0</v>
      </c>
      <c r="Y1006" s="52">
        <v>1</v>
      </c>
      <c r="Z1006" s="52">
        <v>0</v>
      </c>
      <c r="AA1006" s="52"/>
      <c r="AB1006" s="79">
        <v>1006</v>
      </c>
      <c r="AC10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6" s="85"/>
      <c r="AE1006" s="51"/>
      <c r="AF1006" s="51"/>
      <c r="AG1006" s="51"/>
      <c r="AH1006" s="51"/>
      <c r="AI1006" s="51"/>
      <c r="AJ1006" s="51"/>
      <c r="AK1006" s="104" t="s">
        <v>3341</v>
      </c>
      <c r="AL1006" s="104" t="s">
        <v>3341</v>
      </c>
      <c r="AM1006" s="104" t="s">
        <v>3341</v>
      </c>
      <c r="AN1006" s="104" t="s">
        <v>3341</v>
      </c>
      <c r="AO1006" s="2"/>
      <c r="AP1006" s="3"/>
      <c r="AQ1006" s="3"/>
      <c r="AR1006" s="3"/>
      <c r="AS1006" s="3"/>
    </row>
    <row r="1007" spans="1:45" ht="29" customHeight="1" x14ac:dyDescent="0.35">
      <c r="A1007" s="14" t="s">
        <v>1433</v>
      </c>
      <c r="C1007" s="15" t="s">
        <v>3360</v>
      </c>
      <c r="D1007" s="15"/>
      <c r="E1007" s="80">
        <v>1.9613764308784942</v>
      </c>
      <c r="F1007" s="78"/>
      <c r="G1007" s="15"/>
      <c r="H1007" s="15"/>
      <c r="I1007" s="16"/>
      <c r="J1007" s="66"/>
      <c r="K1007" s="66"/>
      <c r="L1007" s="16"/>
      <c r="M1007" s="81"/>
      <c r="N1007" s="82">
        <v>7023.77978515625</v>
      </c>
      <c r="O1007" s="82">
        <v>4429.5244140625</v>
      </c>
      <c r="P1007" s="77"/>
      <c r="Q1007" s="83"/>
      <c r="R1007" s="83"/>
      <c r="S1007" s="51">
        <v>1</v>
      </c>
      <c r="T1007" s="84"/>
      <c r="U1007" s="84"/>
      <c r="V1007" s="52">
        <v>0</v>
      </c>
      <c r="W1007" s="52">
        <v>1</v>
      </c>
      <c r="X1007" s="52">
        <v>0</v>
      </c>
      <c r="Y1007" s="52">
        <v>1</v>
      </c>
      <c r="Z1007" s="52">
        <v>0</v>
      </c>
      <c r="AA1007" s="52"/>
      <c r="AB1007" s="79">
        <v>1007</v>
      </c>
      <c r="AC10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7" s="85"/>
      <c r="AE1007" s="51"/>
      <c r="AF1007" s="51"/>
      <c r="AG1007" s="51"/>
      <c r="AH1007" s="51"/>
      <c r="AI1007" s="51"/>
      <c r="AJ1007" s="51"/>
      <c r="AK1007" s="51"/>
      <c r="AL1007" s="51"/>
      <c r="AM1007" s="51"/>
      <c r="AN1007" s="51"/>
      <c r="AO1007" s="2"/>
      <c r="AP1007" s="3"/>
      <c r="AQ1007" s="3"/>
      <c r="AR1007" s="3"/>
      <c r="AS1007" s="3"/>
    </row>
    <row r="1008" spans="1:45" ht="29" customHeight="1" x14ac:dyDescent="0.35">
      <c r="A1008" s="14" t="s">
        <v>1434</v>
      </c>
      <c r="C1008" s="15" t="s">
        <v>3360</v>
      </c>
      <c r="D1008" s="15"/>
      <c r="E1008" s="80">
        <v>1.9613764308784942</v>
      </c>
      <c r="F1008" s="78"/>
      <c r="G1008" s="15"/>
      <c r="H1008" s="15"/>
      <c r="I1008" s="16"/>
      <c r="J1008" s="66"/>
      <c r="K1008" s="66"/>
      <c r="L1008" s="16"/>
      <c r="M1008" s="81"/>
      <c r="N1008" s="82">
        <v>9697.7119140625</v>
      </c>
      <c r="O1008" s="82">
        <v>5211.205078125</v>
      </c>
      <c r="P1008" s="77"/>
      <c r="Q1008" s="83"/>
      <c r="R1008" s="83"/>
      <c r="S1008" s="51">
        <v>1</v>
      </c>
      <c r="T1008" s="84"/>
      <c r="U1008" s="84"/>
      <c r="V1008" s="52">
        <v>0</v>
      </c>
      <c r="W1008" s="52">
        <v>1</v>
      </c>
      <c r="X1008" s="52">
        <v>0</v>
      </c>
      <c r="Y1008" s="52">
        <v>1</v>
      </c>
      <c r="Z1008" s="52">
        <v>0</v>
      </c>
      <c r="AA1008" s="52"/>
      <c r="AB1008" s="79">
        <v>1008</v>
      </c>
      <c r="AC10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8" s="85"/>
      <c r="AE1008" s="51"/>
      <c r="AF1008" s="51"/>
      <c r="AG1008" s="51"/>
      <c r="AH1008" s="51"/>
      <c r="AI1008" s="51"/>
      <c r="AJ1008" s="51"/>
      <c r="AK1008" s="104" t="s">
        <v>3341</v>
      </c>
      <c r="AL1008" s="104" t="s">
        <v>3341</v>
      </c>
      <c r="AM1008" s="104" t="s">
        <v>3341</v>
      </c>
      <c r="AN1008" s="104" t="s">
        <v>3341</v>
      </c>
      <c r="AO1008" s="2"/>
      <c r="AP1008" s="3"/>
      <c r="AQ1008" s="3"/>
      <c r="AR1008" s="3"/>
      <c r="AS1008" s="3"/>
    </row>
    <row r="1009" spans="1:45" ht="29" customHeight="1" x14ac:dyDescent="0.35">
      <c r="A1009" s="14" t="s">
        <v>1435</v>
      </c>
      <c r="C1009" s="15" t="s">
        <v>3360</v>
      </c>
      <c r="D1009" s="15"/>
      <c r="E1009" s="80">
        <v>1.9613764308784942</v>
      </c>
      <c r="F1009" s="78"/>
      <c r="G1009" s="15"/>
      <c r="H1009" s="15"/>
      <c r="I1009" s="16"/>
      <c r="J1009" s="66"/>
      <c r="K1009" s="66"/>
      <c r="L1009" s="16"/>
      <c r="M1009" s="81"/>
      <c r="N1009" s="82">
        <v>9612.974609375</v>
      </c>
      <c r="O1009" s="82">
        <v>5080.92529296875</v>
      </c>
      <c r="P1009" s="77"/>
      <c r="Q1009" s="83"/>
      <c r="R1009" s="83"/>
      <c r="S1009" s="51">
        <v>1</v>
      </c>
      <c r="T1009" s="84"/>
      <c r="U1009" s="84"/>
      <c r="V1009" s="52">
        <v>0</v>
      </c>
      <c r="W1009" s="52">
        <v>1</v>
      </c>
      <c r="X1009" s="52">
        <v>0</v>
      </c>
      <c r="Y1009" s="52">
        <v>1</v>
      </c>
      <c r="Z1009" s="52">
        <v>0</v>
      </c>
      <c r="AA1009" s="52"/>
      <c r="AB1009" s="79">
        <v>1009</v>
      </c>
      <c r="AC10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09" s="85"/>
      <c r="AE1009" s="51"/>
      <c r="AF1009" s="51"/>
      <c r="AG1009" s="51"/>
      <c r="AH1009" s="51"/>
      <c r="AI1009" s="51"/>
      <c r="AJ1009" s="51"/>
      <c r="AK1009" s="51"/>
      <c r="AL1009" s="51"/>
      <c r="AM1009" s="51"/>
      <c r="AN1009" s="51"/>
      <c r="AO1009" s="2"/>
      <c r="AP1009" s="3"/>
      <c r="AQ1009" s="3"/>
      <c r="AR1009" s="3"/>
      <c r="AS1009" s="3"/>
    </row>
    <row r="1010" spans="1:45" ht="29" customHeight="1" x14ac:dyDescent="0.35">
      <c r="A1010" s="14" t="s">
        <v>1442</v>
      </c>
      <c r="C1010" s="15" t="s">
        <v>3360</v>
      </c>
      <c r="D1010" s="15"/>
      <c r="E1010" s="80">
        <v>1.9613764308784942</v>
      </c>
      <c r="F1010" s="78"/>
      <c r="G1010" s="15"/>
      <c r="H1010" s="15"/>
      <c r="I1010" s="16"/>
      <c r="J1010" s="66"/>
      <c r="K1010" s="66"/>
      <c r="L1010" s="16"/>
      <c r="M1010" s="81"/>
      <c r="N1010" s="82">
        <v>9123.3818359375</v>
      </c>
      <c r="O1010" s="82">
        <v>5211.205078125</v>
      </c>
      <c r="P1010" s="77"/>
      <c r="Q1010" s="83"/>
      <c r="R1010" s="83"/>
      <c r="S1010" s="51">
        <v>1</v>
      </c>
      <c r="T1010" s="84"/>
      <c r="U1010" s="84"/>
      <c r="V1010" s="52">
        <v>0</v>
      </c>
      <c r="W1010" s="52">
        <v>1</v>
      </c>
      <c r="X1010" s="52">
        <v>0</v>
      </c>
      <c r="Y1010" s="52">
        <v>1</v>
      </c>
      <c r="Z1010" s="52">
        <v>0</v>
      </c>
      <c r="AA1010" s="52"/>
      <c r="AB1010" s="79">
        <v>1010</v>
      </c>
      <c r="AC10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0" s="85"/>
      <c r="AE1010" s="51"/>
      <c r="AF1010" s="51"/>
      <c r="AG1010" s="51"/>
      <c r="AH1010" s="51"/>
      <c r="AI1010" s="51"/>
      <c r="AJ1010" s="51"/>
      <c r="AK1010" s="104" t="s">
        <v>3341</v>
      </c>
      <c r="AL1010" s="104" t="s">
        <v>3341</v>
      </c>
      <c r="AM1010" s="104" t="s">
        <v>3341</v>
      </c>
      <c r="AN1010" s="104" t="s">
        <v>3341</v>
      </c>
      <c r="AO1010" s="2"/>
      <c r="AP1010" s="3"/>
      <c r="AQ1010" s="3"/>
      <c r="AR1010" s="3"/>
      <c r="AS1010" s="3"/>
    </row>
    <row r="1011" spans="1:45" ht="29" customHeight="1" x14ac:dyDescent="0.35">
      <c r="A1011" s="14" t="s">
        <v>1443</v>
      </c>
      <c r="C1011" s="15" t="s">
        <v>3360</v>
      </c>
      <c r="D1011" s="15"/>
      <c r="E1011" s="80">
        <v>1.9613764308784942</v>
      </c>
      <c r="F1011" s="78"/>
      <c r="G1011" s="15"/>
      <c r="H1011" s="15"/>
      <c r="I1011" s="16"/>
      <c r="J1011" s="66"/>
      <c r="K1011" s="66"/>
      <c r="L1011" s="16"/>
      <c r="M1011" s="81"/>
      <c r="N1011" s="82">
        <v>9038.64453125</v>
      </c>
      <c r="O1011" s="82">
        <v>5080.92529296875</v>
      </c>
      <c r="P1011" s="77"/>
      <c r="Q1011" s="83"/>
      <c r="R1011" s="83"/>
      <c r="S1011" s="51">
        <v>1</v>
      </c>
      <c r="T1011" s="84"/>
      <c r="U1011" s="84"/>
      <c r="V1011" s="52">
        <v>0</v>
      </c>
      <c r="W1011" s="52">
        <v>1</v>
      </c>
      <c r="X1011" s="52">
        <v>0</v>
      </c>
      <c r="Y1011" s="52">
        <v>1</v>
      </c>
      <c r="Z1011" s="52">
        <v>0</v>
      </c>
      <c r="AA1011" s="52"/>
      <c r="AB1011" s="79">
        <v>1011</v>
      </c>
      <c r="AC10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1" s="85"/>
      <c r="AE1011" s="51"/>
      <c r="AF1011" s="51"/>
      <c r="AG1011" s="51"/>
      <c r="AH1011" s="51"/>
      <c r="AI1011" s="51"/>
      <c r="AJ1011" s="51"/>
      <c r="AK1011" s="51"/>
      <c r="AL1011" s="51"/>
      <c r="AM1011" s="51"/>
      <c r="AN1011" s="51"/>
      <c r="AO1011" s="2"/>
      <c r="AP1011" s="3"/>
      <c r="AQ1011" s="3"/>
      <c r="AR1011" s="3"/>
      <c r="AS1011" s="3"/>
    </row>
    <row r="1012" spans="1:45" ht="29" customHeight="1" x14ac:dyDescent="0.35">
      <c r="A1012" s="14" t="s">
        <v>1444</v>
      </c>
      <c r="C1012" s="15" t="s">
        <v>3360</v>
      </c>
      <c r="D1012" s="15"/>
      <c r="E1012" s="80">
        <v>1.9613764308784942</v>
      </c>
      <c r="F1012" s="78"/>
      <c r="G1012" s="15"/>
      <c r="H1012" s="15"/>
      <c r="I1012" s="16"/>
      <c r="J1012" s="66"/>
      <c r="K1012" s="66"/>
      <c r="L1012" s="16"/>
      <c r="M1012" s="81"/>
      <c r="N1012" s="82">
        <v>9311.6865234375</v>
      </c>
      <c r="O1012" s="82">
        <v>5211.205078125</v>
      </c>
      <c r="P1012" s="77"/>
      <c r="Q1012" s="83"/>
      <c r="R1012" s="83"/>
      <c r="S1012" s="51">
        <v>1</v>
      </c>
      <c r="T1012" s="84"/>
      <c r="U1012" s="84"/>
      <c r="V1012" s="52">
        <v>0</v>
      </c>
      <c r="W1012" s="52">
        <v>1</v>
      </c>
      <c r="X1012" s="52">
        <v>0</v>
      </c>
      <c r="Y1012" s="52">
        <v>1</v>
      </c>
      <c r="Z1012" s="52">
        <v>0</v>
      </c>
      <c r="AA1012" s="52"/>
      <c r="AB1012" s="79">
        <v>1012</v>
      </c>
      <c r="AC10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2" s="85"/>
      <c r="AE1012" s="51"/>
      <c r="AF1012" s="51"/>
      <c r="AG1012" s="51"/>
      <c r="AH1012" s="51"/>
      <c r="AI1012" s="51"/>
      <c r="AJ1012" s="51"/>
      <c r="AK1012" s="104" t="s">
        <v>3341</v>
      </c>
      <c r="AL1012" s="104" t="s">
        <v>3341</v>
      </c>
      <c r="AM1012" s="104" t="s">
        <v>3341</v>
      </c>
      <c r="AN1012" s="104" t="s">
        <v>3341</v>
      </c>
      <c r="AO1012" s="2"/>
      <c r="AP1012" s="3"/>
      <c r="AQ1012" s="3"/>
      <c r="AR1012" s="3"/>
      <c r="AS1012" s="3"/>
    </row>
    <row r="1013" spans="1:45" ht="29" customHeight="1" x14ac:dyDescent="0.35">
      <c r="A1013" s="14" t="s">
        <v>1445</v>
      </c>
      <c r="C1013" s="15" t="s">
        <v>3360</v>
      </c>
      <c r="D1013" s="15"/>
      <c r="E1013" s="80">
        <v>1.9613764308784942</v>
      </c>
      <c r="F1013" s="78"/>
      <c r="G1013" s="15"/>
      <c r="H1013" s="15"/>
      <c r="I1013" s="16"/>
      <c r="J1013" s="66"/>
      <c r="K1013" s="66"/>
      <c r="L1013" s="16"/>
      <c r="M1013" s="81"/>
      <c r="N1013" s="82">
        <v>9236.3642578125</v>
      </c>
      <c r="O1013" s="82">
        <v>5080.92529296875</v>
      </c>
      <c r="P1013" s="77"/>
      <c r="Q1013" s="83"/>
      <c r="R1013" s="83"/>
      <c r="S1013" s="51">
        <v>1</v>
      </c>
      <c r="T1013" s="84"/>
      <c r="U1013" s="84"/>
      <c r="V1013" s="52">
        <v>0</v>
      </c>
      <c r="W1013" s="52">
        <v>1</v>
      </c>
      <c r="X1013" s="52">
        <v>0</v>
      </c>
      <c r="Y1013" s="52">
        <v>1</v>
      </c>
      <c r="Z1013" s="52">
        <v>0</v>
      </c>
      <c r="AA1013" s="52"/>
      <c r="AB1013" s="79">
        <v>1013</v>
      </c>
      <c r="AC10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3" s="85"/>
      <c r="AE1013" s="51"/>
      <c r="AF1013" s="51"/>
      <c r="AG1013" s="51"/>
      <c r="AH1013" s="51"/>
      <c r="AI1013" s="51"/>
      <c r="AJ1013" s="51"/>
      <c r="AK1013" s="51"/>
      <c r="AL1013" s="51"/>
      <c r="AM1013" s="51"/>
      <c r="AN1013" s="51"/>
      <c r="AO1013" s="2"/>
      <c r="AP1013" s="3"/>
      <c r="AQ1013" s="3"/>
      <c r="AR1013" s="3"/>
      <c r="AS1013" s="3"/>
    </row>
    <row r="1014" spans="1:45" ht="29" customHeight="1" x14ac:dyDescent="0.35">
      <c r="A1014" s="14" t="s">
        <v>1446</v>
      </c>
      <c r="C1014" s="15" t="s">
        <v>3360</v>
      </c>
      <c r="D1014" s="15"/>
      <c r="E1014" s="80">
        <v>1.9613764308784942</v>
      </c>
      <c r="F1014" s="78"/>
      <c r="G1014" s="15"/>
      <c r="H1014" s="15"/>
      <c r="I1014" s="16"/>
      <c r="J1014" s="66"/>
      <c r="K1014" s="66"/>
      <c r="L1014" s="16"/>
      <c r="M1014" s="81"/>
      <c r="N1014" s="82">
        <v>9499.9912109375</v>
      </c>
      <c r="O1014" s="82">
        <v>5211.205078125</v>
      </c>
      <c r="P1014" s="77"/>
      <c r="Q1014" s="83"/>
      <c r="R1014" s="83"/>
      <c r="S1014" s="51">
        <v>1</v>
      </c>
      <c r="T1014" s="84"/>
      <c r="U1014" s="84"/>
      <c r="V1014" s="52">
        <v>0</v>
      </c>
      <c r="W1014" s="52">
        <v>1</v>
      </c>
      <c r="X1014" s="52">
        <v>0</v>
      </c>
      <c r="Y1014" s="52">
        <v>1</v>
      </c>
      <c r="Z1014" s="52">
        <v>0</v>
      </c>
      <c r="AA1014" s="52"/>
      <c r="AB1014" s="79">
        <v>1014</v>
      </c>
      <c r="AC10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4" s="85"/>
      <c r="AE1014" s="51"/>
      <c r="AF1014" s="51"/>
      <c r="AG1014" s="51"/>
      <c r="AH1014" s="51"/>
      <c r="AI1014" s="51"/>
      <c r="AJ1014" s="51"/>
      <c r="AK1014" s="104" t="s">
        <v>3341</v>
      </c>
      <c r="AL1014" s="104" t="s">
        <v>3341</v>
      </c>
      <c r="AM1014" s="104" t="s">
        <v>3341</v>
      </c>
      <c r="AN1014" s="104" t="s">
        <v>3341</v>
      </c>
      <c r="AO1014" s="2"/>
      <c r="AP1014" s="3"/>
      <c r="AQ1014" s="3"/>
      <c r="AR1014" s="3"/>
      <c r="AS1014" s="3"/>
    </row>
    <row r="1015" spans="1:45" ht="29" customHeight="1" x14ac:dyDescent="0.35">
      <c r="A1015" s="14" t="s">
        <v>1447</v>
      </c>
      <c r="C1015" s="15" t="s">
        <v>3360</v>
      </c>
      <c r="D1015" s="15"/>
      <c r="E1015" s="80">
        <v>1.9613764308784942</v>
      </c>
      <c r="F1015" s="78"/>
      <c r="G1015" s="15"/>
      <c r="H1015" s="15"/>
      <c r="I1015" s="16"/>
      <c r="J1015" s="66"/>
      <c r="K1015" s="66"/>
      <c r="L1015" s="16"/>
      <c r="M1015" s="81"/>
      <c r="N1015" s="82">
        <v>9424.669921875</v>
      </c>
      <c r="O1015" s="82">
        <v>5080.92529296875</v>
      </c>
      <c r="P1015" s="77"/>
      <c r="Q1015" s="83"/>
      <c r="R1015" s="83"/>
      <c r="S1015" s="51">
        <v>1</v>
      </c>
      <c r="T1015" s="84"/>
      <c r="U1015" s="84"/>
      <c r="V1015" s="52">
        <v>0</v>
      </c>
      <c r="W1015" s="52">
        <v>1</v>
      </c>
      <c r="X1015" s="52">
        <v>0</v>
      </c>
      <c r="Y1015" s="52">
        <v>1</v>
      </c>
      <c r="Z1015" s="52">
        <v>0</v>
      </c>
      <c r="AA1015" s="52"/>
      <c r="AB1015" s="79">
        <v>1015</v>
      </c>
      <c r="AC10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5" s="85"/>
      <c r="AE1015" s="51"/>
      <c r="AF1015" s="51"/>
      <c r="AG1015" s="51"/>
      <c r="AH1015" s="51"/>
      <c r="AI1015" s="51"/>
      <c r="AJ1015" s="51"/>
      <c r="AK1015" s="51"/>
      <c r="AL1015" s="51"/>
      <c r="AM1015" s="51"/>
      <c r="AN1015" s="51"/>
      <c r="AO1015" s="2"/>
      <c r="AP1015" s="3"/>
      <c r="AQ1015" s="3"/>
      <c r="AR1015" s="3"/>
      <c r="AS1015" s="3"/>
    </row>
    <row r="1016" spans="1:45" ht="29" customHeight="1" x14ac:dyDescent="0.35">
      <c r="A1016" s="14" t="s">
        <v>1448</v>
      </c>
      <c r="C1016" s="15" t="s">
        <v>3360</v>
      </c>
      <c r="D1016" s="15"/>
      <c r="E1016" s="80">
        <v>1.9613764308784942</v>
      </c>
      <c r="F1016" s="78"/>
      <c r="G1016" s="15"/>
      <c r="H1016" s="15"/>
      <c r="I1016" s="16"/>
      <c r="J1016" s="66"/>
      <c r="K1016" s="66"/>
      <c r="L1016" s="16"/>
      <c r="M1016" s="81"/>
      <c r="N1016" s="82">
        <v>7099.1015625</v>
      </c>
      <c r="O1016" s="82">
        <v>4234.10400390625</v>
      </c>
      <c r="P1016" s="77"/>
      <c r="Q1016" s="83"/>
      <c r="R1016" s="83"/>
      <c r="S1016" s="51">
        <v>1</v>
      </c>
      <c r="T1016" s="84"/>
      <c r="U1016" s="84"/>
      <c r="V1016" s="52">
        <v>0</v>
      </c>
      <c r="W1016" s="52">
        <v>1</v>
      </c>
      <c r="X1016" s="52">
        <v>0</v>
      </c>
      <c r="Y1016" s="52">
        <v>1</v>
      </c>
      <c r="Z1016" s="52">
        <v>0</v>
      </c>
      <c r="AA1016" s="52"/>
      <c r="AB1016" s="79">
        <v>1016</v>
      </c>
      <c r="AC10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6" s="85"/>
      <c r="AE1016" s="51"/>
      <c r="AF1016" s="51"/>
      <c r="AG1016" s="51"/>
      <c r="AH1016" s="51"/>
      <c r="AI1016" s="51"/>
      <c r="AJ1016" s="51"/>
      <c r="AK1016" s="104" t="s">
        <v>3341</v>
      </c>
      <c r="AL1016" s="104" t="s">
        <v>3341</v>
      </c>
      <c r="AM1016" s="104" t="s">
        <v>3341</v>
      </c>
      <c r="AN1016" s="104" t="s">
        <v>3341</v>
      </c>
      <c r="AO1016" s="2"/>
      <c r="AP1016" s="3"/>
      <c r="AQ1016" s="3"/>
      <c r="AR1016" s="3"/>
      <c r="AS1016" s="3"/>
    </row>
    <row r="1017" spans="1:45" ht="29" customHeight="1" x14ac:dyDescent="0.35">
      <c r="A1017" s="14" t="s">
        <v>1449</v>
      </c>
      <c r="C1017" s="15" t="s">
        <v>3360</v>
      </c>
      <c r="D1017" s="15"/>
      <c r="E1017" s="80">
        <v>1.9613764308784942</v>
      </c>
      <c r="F1017" s="78"/>
      <c r="G1017" s="15"/>
      <c r="H1017" s="15"/>
      <c r="I1017" s="16"/>
      <c r="J1017" s="66"/>
      <c r="K1017" s="66"/>
      <c r="L1017" s="16"/>
      <c r="M1017" s="81"/>
      <c r="N1017" s="82">
        <v>7023.77978515625</v>
      </c>
      <c r="O1017" s="82">
        <v>4103.82421875</v>
      </c>
      <c r="P1017" s="77"/>
      <c r="Q1017" s="83"/>
      <c r="R1017" s="83"/>
      <c r="S1017" s="51">
        <v>1</v>
      </c>
      <c r="T1017" s="84"/>
      <c r="U1017" s="84"/>
      <c r="V1017" s="52">
        <v>0</v>
      </c>
      <c r="W1017" s="52">
        <v>1</v>
      </c>
      <c r="X1017" s="52">
        <v>0</v>
      </c>
      <c r="Y1017" s="52">
        <v>1</v>
      </c>
      <c r="Z1017" s="52">
        <v>0</v>
      </c>
      <c r="AA1017" s="52"/>
      <c r="AB1017" s="79">
        <v>1017</v>
      </c>
      <c r="AC10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7" s="85"/>
      <c r="AE1017" s="51"/>
      <c r="AF1017" s="51"/>
      <c r="AG1017" s="51"/>
      <c r="AH1017" s="51"/>
      <c r="AI1017" s="51"/>
      <c r="AJ1017" s="51"/>
      <c r="AK1017" s="51"/>
      <c r="AL1017" s="51"/>
      <c r="AM1017" s="51"/>
      <c r="AN1017" s="51"/>
      <c r="AO1017" s="2"/>
      <c r="AP1017" s="3"/>
      <c r="AQ1017" s="3"/>
      <c r="AR1017" s="3"/>
      <c r="AS1017" s="3"/>
    </row>
    <row r="1018" spans="1:45" ht="29" customHeight="1" x14ac:dyDescent="0.35">
      <c r="A1018" s="14" t="s">
        <v>1452</v>
      </c>
      <c r="C1018" s="15" t="s">
        <v>3360</v>
      </c>
      <c r="D1018" s="15"/>
      <c r="E1018" s="80">
        <v>1.9613764308784942</v>
      </c>
      <c r="F1018" s="78"/>
      <c r="G1018" s="15"/>
      <c r="H1018" s="15"/>
      <c r="I1018" s="16"/>
      <c r="J1018" s="66"/>
      <c r="K1018" s="66"/>
      <c r="L1018" s="16"/>
      <c r="M1018" s="81"/>
      <c r="N1018" s="82">
        <v>7099.1015625</v>
      </c>
      <c r="O1018" s="82">
        <v>2475.322509765625</v>
      </c>
      <c r="P1018" s="77"/>
      <c r="Q1018" s="83"/>
      <c r="R1018" s="83"/>
      <c r="S1018" s="51">
        <v>1</v>
      </c>
      <c r="T1018" s="84"/>
      <c r="U1018" s="84"/>
      <c r="V1018" s="52">
        <v>0</v>
      </c>
      <c r="W1018" s="52">
        <v>1</v>
      </c>
      <c r="X1018" s="52">
        <v>0</v>
      </c>
      <c r="Y1018" s="52">
        <v>1</v>
      </c>
      <c r="Z1018" s="52">
        <v>0</v>
      </c>
      <c r="AA1018" s="52"/>
      <c r="AB1018" s="79">
        <v>1018</v>
      </c>
      <c r="AC10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8" s="85"/>
      <c r="AE1018" s="51"/>
      <c r="AF1018" s="51"/>
      <c r="AG1018" s="51"/>
      <c r="AH1018" s="51"/>
      <c r="AI1018" s="51"/>
      <c r="AJ1018" s="51"/>
      <c r="AK1018" s="104" t="s">
        <v>3341</v>
      </c>
      <c r="AL1018" s="104" t="s">
        <v>3341</v>
      </c>
      <c r="AM1018" s="104" t="s">
        <v>3341</v>
      </c>
      <c r="AN1018" s="104" t="s">
        <v>3341</v>
      </c>
      <c r="AO1018" s="2"/>
      <c r="AP1018" s="3"/>
      <c r="AQ1018" s="3"/>
      <c r="AR1018" s="3"/>
      <c r="AS1018" s="3"/>
    </row>
    <row r="1019" spans="1:45" ht="29" customHeight="1" x14ac:dyDescent="0.35">
      <c r="A1019" s="14" t="s">
        <v>1453</v>
      </c>
      <c r="C1019" s="15" t="s">
        <v>3360</v>
      </c>
      <c r="D1019" s="15"/>
      <c r="E1019" s="80">
        <v>1.9613764308784942</v>
      </c>
      <c r="F1019" s="78"/>
      <c r="G1019" s="15"/>
      <c r="H1019" s="15"/>
      <c r="I1019" s="16"/>
      <c r="J1019" s="66"/>
      <c r="K1019" s="66"/>
      <c r="L1019" s="16"/>
      <c r="M1019" s="81"/>
      <c r="N1019" s="82">
        <v>7023.77978515625</v>
      </c>
      <c r="O1019" s="82">
        <v>2605.6025390625</v>
      </c>
      <c r="P1019" s="77"/>
      <c r="Q1019" s="83"/>
      <c r="R1019" s="83"/>
      <c r="S1019" s="51">
        <v>1</v>
      </c>
      <c r="T1019" s="84"/>
      <c r="U1019" s="84"/>
      <c r="V1019" s="52">
        <v>0</v>
      </c>
      <c r="W1019" s="52">
        <v>1</v>
      </c>
      <c r="X1019" s="52">
        <v>0</v>
      </c>
      <c r="Y1019" s="52">
        <v>1</v>
      </c>
      <c r="Z1019" s="52">
        <v>0</v>
      </c>
      <c r="AA1019" s="52"/>
      <c r="AB1019" s="79">
        <v>1019</v>
      </c>
      <c r="AC10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19" s="85"/>
      <c r="AE1019" s="51"/>
      <c r="AF1019" s="51"/>
      <c r="AG1019" s="51"/>
      <c r="AH1019" s="51"/>
      <c r="AI1019" s="51"/>
      <c r="AJ1019" s="51"/>
      <c r="AK1019" s="51"/>
      <c r="AL1019" s="51"/>
      <c r="AM1019" s="51"/>
      <c r="AN1019" s="51"/>
      <c r="AO1019" s="2"/>
      <c r="AP1019" s="3"/>
      <c r="AQ1019" s="3"/>
      <c r="AR1019" s="3"/>
      <c r="AS1019" s="3"/>
    </row>
    <row r="1020" spans="1:45" ht="29" customHeight="1" x14ac:dyDescent="0.35">
      <c r="A1020" s="14" t="s">
        <v>1463</v>
      </c>
      <c r="C1020" s="15" t="s">
        <v>3360</v>
      </c>
      <c r="D1020" s="15"/>
      <c r="E1020" s="80">
        <v>1.9613764308784942</v>
      </c>
      <c r="F1020" s="78"/>
      <c r="G1020" s="15"/>
      <c r="H1020" s="15"/>
      <c r="I1020" s="16"/>
      <c r="J1020" s="66"/>
      <c r="K1020" s="66"/>
      <c r="L1020" s="16"/>
      <c r="M1020" s="81"/>
      <c r="N1020" s="82">
        <v>7099.1015625</v>
      </c>
      <c r="O1020" s="82">
        <v>2149.6220703125</v>
      </c>
      <c r="P1020" s="77"/>
      <c r="Q1020" s="83"/>
      <c r="R1020" s="83"/>
      <c r="S1020" s="51">
        <v>1</v>
      </c>
      <c r="T1020" s="84"/>
      <c r="U1020" s="84"/>
      <c r="V1020" s="52">
        <v>0</v>
      </c>
      <c r="W1020" s="52">
        <v>1</v>
      </c>
      <c r="X1020" s="52">
        <v>0</v>
      </c>
      <c r="Y1020" s="52">
        <v>1</v>
      </c>
      <c r="Z1020" s="52">
        <v>0</v>
      </c>
      <c r="AA1020" s="52"/>
      <c r="AB1020" s="79">
        <v>1020</v>
      </c>
      <c r="AC10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0" s="85"/>
      <c r="AE1020" s="51"/>
      <c r="AF1020" s="51"/>
      <c r="AG1020" s="51"/>
      <c r="AH1020" s="51"/>
      <c r="AI1020" s="51"/>
      <c r="AJ1020" s="51"/>
      <c r="AK1020" s="104" t="s">
        <v>3341</v>
      </c>
      <c r="AL1020" s="104" t="s">
        <v>3341</v>
      </c>
      <c r="AM1020" s="104" t="s">
        <v>3341</v>
      </c>
      <c r="AN1020" s="104" t="s">
        <v>3341</v>
      </c>
      <c r="AO1020" s="2"/>
      <c r="AP1020" s="3"/>
      <c r="AQ1020" s="3"/>
      <c r="AR1020" s="3"/>
      <c r="AS1020" s="3"/>
    </row>
    <row r="1021" spans="1:45" ht="29" customHeight="1" x14ac:dyDescent="0.35">
      <c r="A1021" s="14" t="s">
        <v>1464</v>
      </c>
      <c r="C1021" s="15" t="s">
        <v>3360</v>
      </c>
      <c r="D1021" s="15"/>
      <c r="E1021" s="80">
        <v>1.9613764308784942</v>
      </c>
      <c r="F1021" s="78"/>
      <c r="G1021" s="15"/>
      <c r="H1021" s="15"/>
      <c r="I1021" s="16"/>
      <c r="J1021" s="66"/>
      <c r="K1021" s="66"/>
      <c r="L1021" s="16"/>
      <c r="M1021" s="81"/>
      <c r="N1021" s="82">
        <v>7023.77978515625</v>
      </c>
      <c r="O1021" s="82">
        <v>2279.90234375</v>
      </c>
      <c r="P1021" s="77"/>
      <c r="Q1021" s="83"/>
      <c r="R1021" s="83"/>
      <c r="S1021" s="51">
        <v>1</v>
      </c>
      <c r="T1021" s="84"/>
      <c r="U1021" s="84"/>
      <c r="V1021" s="52">
        <v>0</v>
      </c>
      <c r="W1021" s="52">
        <v>1</v>
      </c>
      <c r="X1021" s="52">
        <v>0</v>
      </c>
      <c r="Y1021" s="52">
        <v>1</v>
      </c>
      <c r="Z1021" s="52">
        <v>0</v>
      </c>
      <c r="AA1021" s="52"/>
      <c r="AB1021" s="79">
        <v>1021</v>
      </c>
      <c r="AC10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1" s="85"/>
      <c r="AE1021" s="51"/>
      <c r="AF1021" s="51"/>
      <c r="AG1021" s="51"/>
      <c r="AH1021" s="51"/>
      <c r="AI1021" s="51"/>
      <c r="AJ1021" s="51"/>
      <c r="AK1021" s="51"/>
      <c r="AL1021" s="51"/>
      <c r="AM1021" s="51"/>
      <c r="AN1021" s="51"/>
      <c r="AO1021" s="2"/>
      <c r="AP1021" s="3"/>
      <c r="AQ1021" s="3"/>
      <c r="AR1021" s="3"/>
      <c r="AS1021" s="3"/>
    </row>
    <row r="1022" spans="1:45" ht="29" customHeight="1" x14ac:dyDescent="0.35">
      <c r="A1022" s="14" t="s">
        <v>1483</v>
      </c>
      <c r="C1022" s="15" t="s">
        <v>3360</v>
      </c>
      <c r="D1022" s="15"/>
      <c r="E1022" s="80">
        <v>1.9613764308784942</v>
      </c>
      <c r="F1022" s="78"/>
      <c r="G1022" s="15"/>
      <c r="H1022" s="15"/>
      <c r="I1022" s="16"/>
      <c r="J1022" s="66"/>
      <c r="K1022" s="66"/>
      <c r="L1022" s="16"/>
      <c r="M1022" s="81"/>
      <c r="N1022" s="82">
        <v>7099.1015625</v>
      </c>
      <c r="O1022" s="82">
        <v>1954.201904296875</v>
      </c>
      <c r="P1022" s="77"/>
      <c r="Q1022" s="83"/>
      <c r="R1022" s="83"/>
      <c r="S1022" s="51">
        <v>1</v>
      </c>
      <c r="T1022" s="84"/>
      <c r="U1022" s="84"/>
      <c r="V1022" s="52">
        <v>0</v>
      </c>
      <c r="W1022" s="52">
        <v>1</v>
      </c>
      <c r="X1022" s="52">
        <v>0</v>
      </c>
      <c r="Y1022" s="52">
        <v>1</v>
      </c>
      <c r="Z1022" s="52">
        <v>0</v>
      </c>
      <c r="AA1022" s="52"/>
      <c r="AB1022" s="79">
        <v>1022</v>
      </c>
      <c r="AC10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2" s="85"/>
      <c r="AE1022" s="51"/>
      <c r="AF1022" s="51"/>
      <c r="AG1022" s="51"/>
      <c r="AH1022" s="51"/>
      <c r="AI1022" s="51"/>
      <c r="AJ1022" s="51"/>
      <c r="AK1022" s="104" t="s">
        <v>3341</v>
      </c>
      <c r="AL1022" s="104" t="s">
        <v>3341</v>
      </c>
      <c r="AM1022" s="104" t="s">
        <v>3341</v>
      </c>
      <c r="AN1022" s="104" t="s">
        <v>3341</v>
      </c>
      <c r="AO1022" s="2"/>
      <c r="AP1022" s="3"/>
      <c r="AQ1022" s="3"/>
      <c r="AR1022" s="3"/>
      <c r="AS1022" s="3"/>
    </row>
    <row r="1023" spans="1:45" ht="29" customHeight="1" x14ac:dyDescent="0.35">
      <c r="A1023" s="14" t="s">
        <v>1484</v>
      </c>
      <c r="C1023" s="15" t="s">
        <v>3360</v>
      </c>
      <c r="D1023" s="15"/>
      <c r="E1023" s="80">
        <v>1.9613764308784942</v>
      </c>
      <c r="F1023" s="78"/>
      <c r="G1023" s="15"/>
      <c r="H1023" s="15"/>
      <c r="I1023" s="16"/>
      <c r="J1023" s="66"/>
      <c r="K1023" s="66"/>
      <c r="L1023" s="16"/>
      <c r="M1023" s="81"/>
      <c r="N1023" s="82">
        <v>7023.77978515625</v>
      </c>
      <c r="O1023" s="82">
        <v>1823.921875</v>
      </c>
      <c r="P1023" s="77"/>
      <c r="Q1023" s="83"/>
      <c r="R1023" s="83"/>
      <c r="S1023" s="51">
        <v>1</v>
      </c>
      <c r="T1023" s="84"/>
      <c r="U1023" s="84"/>
      <c r="V1023" s="52">
        <v>0</v>
      </c>
      <c r="W1023" s="52">
        <v>1</v>
      </c>
      <c r="X1023" s="52">
        <v>0</v>
      </c>
      <c r="Y1023" s="52">
        <v>1</v>
      </c>
      <c r="Z1023" s="52">
        <v>0</v>
      </c>
      <c r="AA1023" s="52"/>
      <c r="AB1023" s="79">
        <v>1023</v>
      </c>
      <c r="AC10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3" s="85"/>
      <c r="AE1023" s="51"/>
      <c r="AF1023" s="51"/>
      <c r="AG1023" s="51"/>
      <c r="AH1023" s="51"/>
      <c r="AI1023" s="51"/>
      <c r="AJ1023" s="51"/>
      <c r="AK1023" s="51"/>
      <c r="AL1023" s="51"/>
      <c r="AM1023" s="51"/>
      <c r="AN1023" s="51"/>
      <c r="AO1023" s="2"/>
      <c r="AP1023" s="3"/>
      <c r="AQ1023" s="3"/>
      <c r="AR1023" s="3"/>
      <c r="AS1023" s="3"/>
    </row>
    <row r="1024" spans="1:45" ht="29" customHeight="1" x14ac:dyDescent="0.35">
      <c r="A1024" s="14" t="s">
        <v>1485</v>
      </c>
      <c r="C1024" s="15" t="s">
        <v>3360</v>
      </c>
      <c r="D1024" s="15"/>
      <c r="E1024" s="80">
        <v>1.9613764308784942</v>
      </c>
      <c r="F1024" s="78"/>
      <c r="G1024" s="15"/>
      <c r="H1024" s="15"/>
      <c r="I1024" s="16"/>
      <c r="J1024" s="66"/>
      <c r="K1024" s="66"/>
      <c r="L1024" s="16"/>
      <c r="M1024" s="81"/>
      <c r="N1024" s="82">
        <v>7099.1015625</v>
      </c>
      <c r="O1024" s="82">
        <v>2931.302978515625</v>
      </c>
      <c r="P1024" s="77"/>
      <c r="Q1024" s="83"/>
      <c r="R1024" s="83"/>
      <c r="S1024" s="51">
        <v>1</v>
      </c>
      <c r="T1024" s="84"/>
      <c r="U1024" s="84"/>
      <c r="V1024" s="52">
        <v>0</v>
      </c>
      <c r="W1024" s="52">
        <v>1</v>
      </c>
      <c r="X1024" s="52">
        <v>0</v>
      </c>
      <c r="Y1024" s="52">
        <v>1</v>
      </c>
      <c r="Z1024" s="52">
        <v>0</v>
      </c>
      <c r="AA1024" s="52"/>
      <c r="AB1024" s="79">
        <v>1024</v>
      </c>
      <c r="AC10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4" s="85"/>
      <c r="AE1024" s="51"/>
      <c r="AF1024" s="51"/>
      <c r="AG1024" s="51"/>
      <c r="AH1024" s="51"/>
      <c r="AI1024" s="51"/>
      <c r="AJ1024" s="51"/>
      <c r="AK1024" s="104" t="s">
        <v>3341</v>
      </c>
      <c r="AL1024" s="104" t="s">
        <v>3341</v>
      </c>
      <c r="AM1024" s="104" t="s">
        <v>3341</v>
      </c>
      <c r="AN1024" s="104" t="s">
        <v>3341</v>
      </c>
      <c r="AO1024" s="2"/>
      <c r="AP1024" s="3"/>
      <c r="AQ1024" s="3"/>
      <c r="AR1024" s="3"/>
      <c r="AS1024" s="3"/>
    </row>
    <row r="1025" spans="1:45" ht="29" customHeight="1" x14ac:dyDescent="0.35">
      <c r="A1025" s="14" t="s">
        <v>1486</v>
      </c>
      <c r="C1025" s="15" t="s">
        <v>3360</v>
      </c>
      <c r="D1025" s="15"/>
      <c r="E1025" s="80">
        <v>1.9613764308784942</v>
      </c>
      <c r="F1025" s="78"/>
      <c r="G1025" s="15"/>
      <c r="H1025" s="15"/>
      <c r="I1025" s="16"/>
      <c r="J1025" s="66"/>
      <c r="K1025" s="66"/>
      <c r="L1025" s="16"/>
      <c r="M1025" s="81"/>
      <c r="N1025" s="82">
        <v>7023.77978515625</v>
      </c>
      <c r="O1025" s="82">
        <v>2801.022705078125</v>
      </c>
      <c r="P1025" s="77"/>
      <c r="Q1025" s="83"/>
      <c r="R1025" s="83"/>
      <c r="S1025" s="51">
        <v>1</v>
      </c>
      <c r="T1025" s="84"/>
      <c r="U1025" s="84"/>
      <c r="V1025" s="52">
        <v>0</v>
      </c>
      <c r="W1025" s="52">
        <v>1</v>
      </c>
      <c r="X1025" s="52">
        <v>0</v>
      </c>
      <c r="Y1025" s="52">
        <v>1</v>
      </c>
      <c r="Z1025" s="52">
        <v>0</v>
      </c>
      <c r="AA1025" s="52"/>
      <c r="AB1025" s="79">
        <v>1025</v>
      </c>
      <c r="AC10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5" s="85"/>
      <c r="AE1025" s="51"/>
      <c r="AF1025" s="51"/>
      <c r="AG1025" s="51"/>
      <c r="AH1025" s="51"/>
      <c r="AI1025" s="51"/>
      <c r="AJ1025" s="51"/>
      <c r="AK1025" s="51"/>
      <c r="AL1025" s="51"/>
      <c r="AM1025" s="51"/>
      <c r="AN1025" s="51"/>
      <c r="AO1025" s="2"/>
      <c r="AP1025" s="3"/>
      <c r="AQ1025" s="3"/>
      <c r="AR1025" s="3"/>
      <c r="AS1025" s="3"/>
    </row>
    <row r="1026" spans="1:45" ht="29" customHeight="1" x14ac:dyDescent="0.35">
      <c r="A1026" s="14" t="s">
        <v>1488</v>
      </c>
      <c r="C1026" s="15" t="s">
        <v>3360</v>
      </c>
      <c r="D1026" s="15"/>
      <c r="E1026" s="80">
        <v>1.9613764308784942</v>
      </c>
      <c r="F1026" s="78"/>
      <c r="G1026" s="15"/>
      <c r="H1026" s="15"/>
      <c r="I1026" s="16"/>
      <c r="J1026" s="66"/>
      <c r="K1026" s="66"/>
      <c r="L1026" s="16"/>
      <c r="M1026" s="81"/>
      <c r="N1026" s="82">
        <v>7099.1015625</v>
      </c>
      <c r="O1026" s="82">
        <v>3778.123779296875</v>
      </c>
      <c r="P1026" s="77"/>
      <c r="Q1026" s="83"/>
      <c r="R1026" s="83"/>
      <c r="S1026" s="51">
        <v>1</v>
      </c>
      <c r="T1026" s="84"/>
      <c r="U1026" s="84"/>
      <c r="V1026" s="52">
        <v>0</v>
      </c>
      <c r="W1026" s="52">
        <v>1</v>
      </c>
      <c r="X1026" s="52">
        <v>0</v>
      </c>
      <c r="Y1026" s="52">
        <v>1</v>
      </c>
      <c r="Z1026" s="52">
        <v>0</v>
      </c>
      <c r="AA1026" s="52"/>
      <c r="AB1026" s="79">
        <v>1026</v>
      </c>
      <c r="AC10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6" s="85"/>
      <c r="AE1026" s="51"/>
      <c r="AF1026" s="51"/>
      <c r="AG1026" s="51"/>
      <c r="AH1026" s="51"/>
      <c r="AI1026" s="51"/>
      <c r="AJ1026" s="51"/>
      <c r="AK1026" s="104" t="s">
        <v>3341</v>
      </c>
      <c r="AL1026" s="104" t="s">
        <v>3341</v>
      </c>
      <c r="AM1026" s="104" t="s">
        <v>3341</v>
      </c>
      <c r="AN1026" s="104" t="s">
        <v>3341</v>
      </c>
      <c r="AO1026" s="2"/>
      <c r="AP1026" s="3"/>
      <c r="AQ1026" s="3"/>
      <c r="AR1026" s="3"/>
      <c r="AS1026" s="3"/>
    </row>
    <row r="1027" spans="1:45" ht="29" customHeight="1" x14ac:dyDescent="0.35">
      <c r="A1027" s="14" t="s">
        <v>1489</v>
      </c>
      <c r="C1027" s="15" t="s">
        <v>3360</v>
      </c>
      <c r="D1027" s="15"/>
      <c r="E1027" s="80">
        <v>1.9613764308784942</v>
      </c>
      <c r="F1027" s="78"/>
      <c r="G1027" s="15"/>
      <c r="H1027" s="15"/>
      <c r="I1027" s="16"/>
      <c r="J1027" s="66"/>
      <c r="K1027" s="66"/>
      <c r="L1027" s="16"/>
      <c r="M1027" s="81"/>
      <c r="N1027" s="82">
        <v>7023.77978515625</v>
      </c>
      <c r="O1027" s="82">
        <v>3908.40380859375</v>
      </c>
      <c r="P1027" s="77"/>
      <c r="Q1027" s="83"/>
      <c r="R1027" s="83"/>
      <c r="S1027" s="51">
        <v>1</v>
      </c>
      <c r="T1027" s="84"/>
      <c r="U1027" s="84"/>
      <c r="V1027" s="52">
        <v>0</v>
      </c>
      <c r="W1027" s="52">
        <v>1</v>
      </c>
      <c r="X1027" s="52">
        <v>0</v>
      </c>
      <c r="Y1027" s="52">
        <v>1</v>
      </c>
      <c r="Z1027" s="52">
        <v>0</v>
      </c>
      <c r="AA1027" s="52"/>
      <c r="AB1027" s="79">
        <v>1027</v>
      </c>
      <c r="AC10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7" s="85"/>
      <c r="AE1027" s="51"/>
      <c r="AF1027" s="51"/>
      <c r="AG1027" s="51"/>
      <c r="AH1027" s="51"/>
      <c r="AI1027" s="51"/>
      <c r="AJ1027" s="51"/>
      <c r="AK1027" s="51"/>
      <c r="AL1027" s="51"/>
      <c r="AM1027" s="51"/>
      <c r="AN1027" s="51"/>
      <c r="AO1027" s="2"/>
      <c r="AP1027" s="3"/>
      <c r="AQ1027" s="3"/>
      <c r="AR1027" s="3"/>
      <c r="AS1027" s="3"/>
    </row>
    <row r="1028" spans="1:45" ht="29" customHeight="1" x14ac:dyDescent="0.35">
      <c r="A1028" s="14" t="s">
        <v>1495</v>
      </c>
      <c r="C1028" s="15" t="s">
        <v>3360</v>
      </c>
      <c r="D1028" s="15"/>
      <c r="E1028" s="80">
        <v>1.9613764308784942</v>
      </c>
      <c r="F1028" s="78"/>
      <c r="G1028" s="15"/>
      <c r="H1028" s="15"/>
      <c r="I1028" s="16"/>
      <c r="J1028" s="66"/>
      <c r="K1028" s="66"/>
      <c r="L1028" s="16"/>
      <c r="M1028" s="81"/>
      <c r="N1028" s="82">
        <v>7099.1015625</v>
      </c>
      <c r="O1028" s="82">
        <v>3452.42333984375</v>
      </c>
      <c r="P1028" s="77"/>
      <c r="Q1028" s="83"/>
      <c r="R1028" s="83"/>
      <c r="S1028" s="51">
        <v>1</v>
      </c>
      <c r="T1028" s="84"/>
      <c r="U1028" s="84"/>
      <c r="V1028" s="52">
        <v>0</v>
      </c>
      <c r="W1028" s="52">
        <v>1</v>
      </c>
      <c r="X1028" s="52">
        <v>0</v>
      </c>
      <c r="Y1028" s="52">
        <v>1</v>
      </c>
      <c r="Z1028" s="52">
        <v>0</v>
      </c>
      <c r="AA1028" s="52"/>
      <c r="AB1028" s="79">
        <v>1028</v>
      </c>
      <c r="AC10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8" s="85"/>
      <c r="AE1028" s="51"/>
      <c r="AF1028" s="51"/>
      <c r="AG1028" s="51"/>
      <c r="AH1028" s="51"/>
      <c r="AI1028" s="51"/>
      <c r="AJ1028" s="51"/>
      <c r="AK1028" s="104" t="s">
        <v>3341</v>
      </c>
      <c r="AL1028" s="104" t="s">
        <v>3341</v>
      </c>
      <c r="AM1028" s="104" t="s">
        <v>3341</v>
      </c>
      <c r="AN1028" s="104" t="s">
        <v>3341</v>
      </c>
      <c r="AO1028" s="2"/>
      <c r="AP1028" s="3"/>
      <c r="AQ1028" s="3"/>
      <c r="AR1028" s="3"/>
      <c r="AS1028" s="3"/>
    </row>
    <row r="1029" spans="1:45" ht="29" customHeight="1" x14ac:dyDescent="0.35">
      <c r="A1029" s="14" t="s">
        <v>1496</v>
      </c>
      <c r="C1029" s="15" t="s">
        <v>3360</v>
      </c>
      <c r="D1029" s="15"/>
      <c r="E1029" s="80">
        <v>1.9613764308784942</v>
      </c>
      <c r="F1029" s="78"/>
      <c r="G1029" s="15"/>
      <c r="H1029" s="15"/>
      <c r="I1029" s="16"/>
      <c r="J1029" s="66"/>
      <c r="K1029" s="66"/>
      <c r="L1029" s="16"/>
      <c r="M1029" s="81"/>
      <c r="N1029" s="82">
        <v>7023.77978515625</v>
      </c>
      <c r="O1029" s="82">
        <v>3582.70361328125</v>
      </c>
      <c r="P1029" s="77"/>
      <c r="Q1029" s="83"/>
      <c r="R1029" s="83"/>
      <c r="S1029" s="51">
        <v>1</v>
      </c>
      <c r="T1029" s="84"/>
      <c r="U1029" s="84"/>
      <c r="V1029" s="52">
        <v>0</v>
      </c>
      <c r="W1029" s="52">
        <v>1</v>
      </c>
      <c r="X1029" s="52">
        <v>0</v>
      </c>
      <c r="Y1029" s="52">
        <v>1</v>
      </c>
      <c r="Z1029" s="52">
        <v>0</v>
      </c>
      <c r="AA1029" s="52"/>
      <c r="AB1029" s="79">
        <v>1029</v>
      </c>
      <c r="AC10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29" s="85"/>
      <c r="AE1029" s="51"/>
      <c r="AF1029" s="51"/>
      <c r="AG1029" s="51"/>
      <c r="AH1029" s="51"/>
      <c r="AI1029" s="51"/>
      <c r="AJ1029" s="51"/>
      <c r="AK1029" s="51"/>
      <c r="AL1029" s="51"/>
      <c r="AM1029" s="51"/>
      <c r="AN1029" s="51"/>
      <c r="AO1029" s="2"/>
      <c r="AP1029" s="3"/>
      <c r="AQ1029" s="3"/>
      <c r="AR1029" s="3"/>
      <c r="AS1029" s="3"/>
    </row>
    <row r="1030" spans="1:45" ht="29" customHeight="1" x14ac:dyDescent="0.35">
      <c r="A1030" s="14" t="s">
        <v>1504</v>
      </c>
      <c r="C1030" s="15" t="s">
        <v>3360</v>
      </c>
      <c r="D1030" s="15"/>
      <c r="E1030" s="80">
        <v>1.9613764308784942</v>
      </c>
      <c r="F1030" s="78"/>
      <c r="G1030" s="15"/>
      <c r="H1030" s="15"/>
      <c r="I1030" s="16"/>
      <c r="J1030" s="66"/>
      <c r="K1030" s="66"/>
      <c r="L1030" s="16"/>
      <c r="M1030" s="81"/>
      <c r="N1030" s="82">
        <v>7099.1015625</v>
      </c>
      <c r="O1030" s="82">
        <v>3257.003173828125</v>
      </c>
      <c r="P1030" s="77"/>
      <c r="Q1030" s="83"/>
      <c r="R1030" s="83"/>
      <c r="S1030" s="51">
        <v>1</v>
      </c>
      <c r="T1030" s="84"/>
      <c r="U1030" s="84"/>
      <c r="V1030" s="52">
        <v>0</v>
      </c>
      <c r="W1030" s="52">
        <v>1</v>
      </c>
      <c r="X1030" s="52">
        <v>0</v>
      </c>
      <c r="Y1030" s="52">
        <v>1</v>
      </c>
      <c r="Z1030" s="52">
        <v>0</v>
      </c>
      <c r="AA1030" s="52"/>
      <c r="AB1030" s="79">
        <v>1030</v>
      </c>
      <c r="AC10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0" s="85"/>
      <c r="AE1030" s="51"/>
      <c r="AF1030" s="51"/>
      <c r="AG1030" s="51"/>
      <c r="AH1030" s="51"/>
      <c r="AI1030" s="51"/>
      <c r="AJ1030" s="51"/>
      <c r="AK1030" s="104" t="s">
        <v>3341</v>
      </c>
      <c r="AL1030" s="104" t="s">
        <v>3341</v>
      </c>
      <c r="AM1030" s="104" t="s">
        <v>3341</v>
      </c>
      <c r="AN1030" s="104" t="s">
        <v>3341</v>
      </c>
      <c r="AO1030" s="2"/>
      <c r="AP1030" s="3"/>
      <c r="AQ1030" s="3"/>
      <c r="AR1030" s="3"/>
      <c r="AS1030" s="3"/>
    </row>
    <row r="1031" spans="1:45" ht="29" customHeight="1" x14ac:dyDescent="0.35">
      <c r="A1031" s="14" t="s">
        <v>1505</v>
      </c>
      <c r="C1031" s="15" t="s">
        <v>3360</v>
      </c>
      <c r="D1031" s="15"/>
      <c r="E1031" s="80">
        <v>1.9613764308784942</v>
      </c>
      <c r="F1031" s="78"/>
      <c r="G1031" s="15"/>
      <c r="H1031" s="15"/>
      <c r="I1031" s="16"/>
      <c r="J1031" s="66"/>
      <c r="K1031" s="66"/>
      <c r="L1031" s="16"/>
      <c r="M1031" s="81"/>
      <c r="N1031" s="82">
        <v>7023.77978515625</v>
      </c>
      <c r="O1031" s="82">
        <v>3126.72314453125</v>
      </c>
      <c r="P1031" s="77"/>
      <c r="Q1031" s="83"/>
      <c r="R1031" s="83"/>
      <c r="S1031" s="51">
        <v>1</v>
      </c>
      <c r="T1031" s="84"/>
      <c r="U1031" s="84"/>
      <c r="V1031" s="52">
        <v>0</v>
      </c>
      <c r="W1031" s="52">
        <v>1</v>
      </c>
      <c r="X1031" s="52">
        <v>0</v>
      </c>
      <c r="Y1031" s="52">
        <v>1</v>
      </c>
      <c r="Z1031" s="52">
        <v>0</v>
      </c>
      <c r="AA1031" s="52"/>
      <c r="AB1031" s="79">
        <v>1031</v>
      </c>
      <c r="AC10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1" s="85"/>
      <c r="AE1031" s="51"/>
      <c r="AF1031" s="51"/>
      <c r="AG1031" s="51"/>
      <c r="AH1031" s="51"/>
      <c r="AI1031" s="51"/>
      <c r="AJ1031" s="51"/>
      <c r="AK1031" s="51"/>
      <c r="AL1031" s="51"/>
      <c r="AM1031" s="51"/>
      <c r="AN1031" s="51"/>
      <c r="AO1031" s="2"/>
      <c r="AP1031" s="3"/>
      <c r="AQ1031" s="3"/>
      <c r="AR1031" s="3"/>
      <c r="AS1031" s="3"/>
    </row>
    <row r="1032" spans="1:45" ht="29" customHeight="1" x14ac:dyDescent="0.35">
      <c r="A1032" s="14" t="s">
        <v>1508</v>
      </c>
      <c r="C1032" s="15" t="s">
        <v>3360</v>
      </c>
      <c r="D1032" s="15"/>
      <c r="E1032" s="80">
        <v>1.9613764308784942</v>
      </c>
      <c r="F1032" s="78"/>
      <c r="G1032" s="15"/>
      <c r="H1032" s="15"/>
      <c r="I1032" s="16"/>
      <c r="J1032" s="66"/>
      <c r="K1032" s="66"/>
      <c r="L1032" s="16"/>
      <c r="M1032" s="81"/>
      <c r="N1032" s="82">
        <v>7409.80517578125</v>
      </c>
      <c r="O1032" s="82">
        <v>4559.8046875</v>
      </c>
      <c r="P1032" s="77"/>
      <c r="Q1032" s="83"/>
      <c r="R1032" s="83"/>
      <c r="S1032" s="51">
        <v>1</v>
      </c>
      <c r="T1032" s="84"/>
      <c r="U1032" s="84"/>
      <c r="V1032" s="52">
        <v>0</v>
      </c>
      <c r="W1032" s="52">
        <v>1</v>
      </c>
      <c r="X1032" s="52">
        <v>0</v>
      </c>
      <c r="Y1032" s="52">
        <v>1</v>
      </c>
      <c r="Z1032" s="52">
        <v>0</v>
      </c>
      <c r="AA1032" s="52"/>
      <c r="AB1032" s="79">
        <v>1032</v>
      </c>
      <c r="AC10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2" s="85"/>
      <c r="AE1032" s="51"/>
      <c r="AF1032" s="51"/>
      <c r="AG1032" s="51"/>
      <c r="AH1032" s="51"/>
      <c r="AI1032" s="51"/>
      <c r="AJ1032" s="51"/>
      <c r="AK1032" s="104" t="s">
        <v>3341</v>
      </c>
      <c r="AL1032" s="104" t="s">
        <v>3341</v>
      </c>
      <c r="AM1032" s="104" t="s">
        <v>3341</v>
      </c>
      <c r="AN1032" s="104" t="s">
        <v>3341</v>
      </c>
      <c r="AO1032" s="2"/>
      <c r="AP1032" s="3"/>
      <c r="AQ1032" s="3"/>
      <c r="AR1032" s="3"/>
      <c r="AS1032" s="3"/>
    </row>
    <row r="1033" spans="1:45" ht="29" customHeight="1" x14ac:dyDescent="0.35">
      <c r="A1033" s="14" t="s">
        <v>1509</v>
      </c>
      <c r="C1033" s="15" t="s">
        <v>3360</v>
      </c>
      <c r="D1033" s="15"/>
      <c r="E1033" s="80">
        <v>1.9613764308784942</v>
      </c>
      <c r="F1033" s="78"/>
      <c r="G1033" s="15"/>
      <c r="H1033" s="15"/>
      <c r="I1033" s="16"/>
      <c r="J1033" s="66"/>
      <c r="K1033" s="66"/>
      <c r="L1033" s="16"/>
      <c r="M1033" s="81"/>
      <c r="N1033" s="82">
        <v>7475.7119140625</v>
      </c>
      <c r="O1033" s="82">
        <v>4413.2392578125</v>
      </c>
      <c r="P1033" s="77"/>
      <c r="Q1033" s="83"/>
      <c r="R1033" s="83"/>
      <c r="S1033" s="51">
        <v>1</v>
      </c>
      <c r="T1033" s="84"/>
      <c r="U1033" s="84"/>
      <c r="V1033" s="52">
        <v>0</v>
      </c>
      <c r="W1033" s="52">
        <v>1</v>
      </c>
      <c r="X1033" s="52">
        <v>0</v>
      </c>
      <c r="Y1033" s="52">
        <v>1</v>
      </c>
      <c r="Z1033" s="52">
        <v>0</v>
      </c>
      <c r="AA1033" s="52"/>
      <c r="AB1033" s="79">
        <v>1033</v>
      </c>
      <c r="AC10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3" s="85"/>
      <c r="AE1033" s="51"/>
      <c r="AF1033" s="51"/>
      <c r="AG1033" s="51"/>
      <c r="AH1033" s="51"/>
      <c r="AI1033" s="51"/>
      <c r="AJ1033" s="51"/>
      <c r="AK1033" s="51"/>
      <c r="AL1033" s="51"/>
      <c r="AM1033" s="51"/>
      <c r="AN1033" s="51"/>
      <c r="AO1033" s="2"/>
      <c r="AP1033" s="3"/>
      <c r="AQ1033" s="3"/>
      <c r="AR1033" s="3"/>
      <c r="AS1033" s="3"/>
    </row>
    <row r="1034" spans="1:45" ht="29" customHeight="1" x14ac:dyDescent="0.35">
      <c r="A1034" s="14" t="s">
        <v>1514</v>
      </c>
      <c r="C1034" s="15" t="s">
        <v>3360</v>
      </c>
      <c r="D1034" s="15"/>
      <c r="E1034" s="80">
        <v>1.9613764308784942</v>
      </c>
      <c r="F1034" s="78"/>
      <c r="G1034" s="15"/>
      <c r="H1034" s="15"/>
      <c r="I1034" s="16"/>
      <c r="J1034" s="66"/>
      <c r="K1034" s="66"/>
      <c r="L1034" s="16"/>
      <c r="M1034" s="81"/>
      <c r="N1034" s="82">
        <v>7588.69482421875</v>
      </c>
      <c r="O1034" s="82">
        <v>4559.8046875</v>
      </c>
      <c r="P1034" s="77"/>
      <c r="Q1034" s="83"/>
      <c r="R1034" s="83"/>
      <c r="S1034" s="51">
        <v>1</v>
      </c>
      <c r="T1034" s="84"/>
      <c r="U1034" s="84"/>
      <c r="V1034" s="52">
        <v>0</v>
      </c>
      <c r="W1034" s="52">
        <v>1</v>
      </c>
      <c r="X1034" s="52">
        <v>0</v>
      </c>
      <c r="Y1034" s="52">
        <v>1</v>
      </c>
      <c r="Z1034" s="52">
        <v>0</v>
      </c>
      <c r="AA1034" s="52"/>
      <c r="AB1034" s="79">
        <v>1034</v>
      </c>
      <c r="AC10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4" s="85"/>
      <c r="AE1034" s="51"/>
      <c r="AF1034" s="51"/>
      <c r="AG1034" s="51"/>
      <c r="AH1034" s="51"/>
      <c r="AI1034" s="51"/>
      <c r="AJ1034" s="51"/>
      <c r="AK1034" s="104" t="s">
        <v>3341</v>
      </c>
      <c r="AL1034" s="104" t="s">
        <v>3341</v>
      </c>
      <c r="AM1034" s="104" t="s">
        <v>3341</v>
      </c>
      <c r="AN1034" s="104" t="s">
        <v>3341</v>
      </c>
      <c r="AO1034" s="2"/>
      <c r="AP1034" s="3"/>
      <c r="AQ1034" s="3"/>
      <c r="AR1034" s="3"/>
      <c r="AS1034" s="3"/>
    </row>
    <row r="1035" spans="1:45" ht="29" customHeight="1" x14ac:dyDescent="0.35">
      <c r="A1035" s="14" t="s">
        <v>1515</v>
      </c>
      <c r="C1035" s="15" t="s">
        <v>3360</v>
      </c>
      <c r="D1035" s="15"/>
      <c r="E1035" s="80">
        <v>1.9613764308784942</v>
      </c>
      <c r="F1035" s="78"/>
      <c r="G1035" s="15"/>
      <c r="H1035" s="15"/>
      <c r="I1035" s="16"/>
      <c r="J1035" s="66"/>
      <c r="K1035" s="66"/>
      <c r="L1035" s="16"/>
      <c r="M1035" s="81"/>
      <c r="N1035" s="82">
        <v>7664.01708984375</v>
      </c>
      <c r="O1035" s="82">
        <v>4413.2392578125</v>
      </c>
      <c r="P1035" s="77"/>
      <c r="Q1035" s="83"/>
      <c r="R1035" s="83"/>
      <c r="S1035" s="51">
        <v>1</v>
      </c>
      <c r="T1035" s="84"/>
      <c r="U1035" s="84"/>
      <c r="V1035" s="52">
        <v>0</v>
      </c>
      <c r="W1035" s="52">
        <v>1</v>
      </c>
      <c r="X1035" s="52">
        <v>0</v>
      </c>
      <c r="Y1035" s="52">
        <v>1</v>
      </c>
      <c r="Z1035" s="52">
        <v>0</v>
      </c>
      <c r="AA1035" s="52"/>
      <c r="AB1035" s="79">
        <v>1035</v>
      </c>
      <c r="AC10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5" s="85"/>
      <c r="AE1035" s="51"/>
      <c r="AF1035" s="51"/>
      <c r="AG1035" s="51"/>
      <c r="AH1035" s="51"/>
      <c r="AI1035" s="51"/>
      <c r="AJ1035" s="51"/>
      <c r="AK1035" s="51"/>
      <c r="AL1035" s="51"/>
      <c r="AM1035" s="51"/>
      <c r="AN1035" s="51"/>
      <c r="AO1035" s="2"/>
      <c r="AP1035" s="3"/>
      <c r="AQ1035" s="3"/>
      <c r="AR1035" s="3"/>
      <c r="AS1035" s="3"/>
    </row>
    <row r="1036" spans="1:45" ht="29" customHeight="1" x14ac:dyDescent="0.35">
      <c r="A1036" s="14" t="s">
        <v>1521</v>
      </c>
      <c r="C1036" s="15" t="s">
        <v>3360</v>
      </c>
      <c r="D1036" s="15"/>
      <c r="E1036" s="80">
        <v>1.9613764308784942</v>
      </c>
      <c r="F1036" s="78"/>
      <c r="G1036" s="15"/>
      <c r="H1036" s="15"/>
      <c r="I1036" s="16"/>
      <c r="J1036" s="66"/>
      <c r="K1036" s="66"/>
      <c r="L1036" s="16"/>
      <c r="M1036" s="81"/>
      <c r="N1036" s="82">
        <v>7777</v>
      </c>
      <c r="O1036" s="82">
        <v>4559.8046875</v>
      </c>
      <c r="P1036" s="77"/>
      <c r="Q1036" s="83"/>
      <c r="R1036" s="83"/>
      <c r="S1036" s="51">
        <v>1</v>
      </c>
      <c r="T1036" s="84"/>
      <c r="U1036" s="84"/>
      <c r="V1036" s="52">
        <v>0</v>
      </c>
      <c r="W1036" s="52">
        <v>1</v>
      </c>
      <c r="X1036" s="52">
        <v>0</v>
      </c>
      <c r="Y1036" s="52">
        <v>1</v>
      </c>
      <c r="Z1036" s="52">
        <v>0</v>
      </c>
      <c r="AA1036" s="52"/>
      <c r="AB1036" s="79">
        <v>1036</v>
      </c>
      <c r="AC10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6" s="85"/>
      <c r="AE1036" s="51"/>
      <c r="AF1036" s="51"/>
      <c r="AG1036" s="51"/>
      <c r="AH1036" s="51"/>
      <c r="AI1036" s="51"/>
      <c r="AJ1036" s="51"/>
      <c r="AK1036" s="104" t="s">
        <v>3341</v>
      </c>
      <c r="AL1036" s="104" t="s">
        <v>3341</v>
      </c>
      <c r="AM1036" s="104" t="s">
        <v>3341</v>
      </c>
      <c r="AN1036" s="104" t="s">
        <v>3341</v>
      </c>
      <c r="AO1036" s="2"/>
      <c r="AP1036" s="3"/>
      <c r="AQ1036" s="3"/>
      <c r="AR1036" s="3"/>
      <c r="AS1036" s="3"/>
    </row>
    <row r="1037" spans="1:45" ht="29" customHeight="1" x14ac:dyDescent="0.35">
      <c r="A1037" s="14" t="s">
        <v>1522</v>
      </c>
      <c r="C1037" s="15" t="s">
        <v>3360</v>
      </c>
      <c r="D1037" s="15"/>
      <c r="E1037" s="80">
        <v>1.9613764308784942</v>
      </c>
      <c r="F1037" s="78"/>
      <c r="G1037" s="15"/>
      <c r="H1037" s="15"/>
      <c r="I1037" s="16"/>
      <c r="J1037" s="66"/>
      <c r="K1037" s="66"/>
      <c r="L1037" s="16"/>
      <c r="M1037" s="81"/>
      <c r="N1037" s="82">
        <v>7852.322265625</v>
      </c>
      <c r="O1037" s="82">
        <v>4413.2392578125</v>
      </c>
      <c r="P1037" s="77"/>
      <c r="Q1037" s="83"/>
      <c r="R1037" s="83"/>
      <c r="S1037" s="51">
        <v>1</v>
      </c>
      <c r="T1037" s="84"/>
      <c r="U1037" s="84"/>
      <c r="V1037" s="52">
        <v>0</v>
      </c>
      <c r="W1037" s="52">
        <v>1</v>
      </c>
      <c r="X1037" s="52">
        <v>0</v>
      </c>
      <c r="Y1037" s="52">
        <v>1</v>
      </c>
      <c r="Z1037" s="52">
        <v>0</v>
      </c>
      <c r="AA1037" s="52"/>
      <c r="AB1037" s="79">
        <v>1037</v>
      </c>
      <c r="AC10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7" s="85"/>
      <c r="AE1037" s="51"/>
      <c r="AF1037" s="51"/>
      <c r="AG1037" s="51"/>
      <c r="AH1037" s="51"/>
      <c r="AI1037" s="51"/>
      <c r="AJ1037" s="51"/>
      <c r="AK1037" s="51"/>
      <c r="AL1037" s="51"/>
      <c r="AM1037" s="51"/>
      <c r="AN1037" s="51"/>
      <c r="AO1037" s="2"/>
      <c r="AP1037" s="3"/>
      <c r="AQ1037" s="3"/>
      <c r="AR1037" s="3"/>
      <c r="AS1037" s="3"/>
    </row>
    <row r="1038" spans="1:45" ht="29" customHeight="1" x14ac:dyDescent="0.35">
      <c r="A1038" s="14" t="s">
        <v>1536</v>
      </c>
      <c r="C1038" s="15" t="s">
        <v>3360</v>
      </c>
      <c r="D1038" s="15"/>
      <c r="E1038" s="80">
        <v>1.9613764308784942</v>
      </c>
      <c r="F1038" s="78"/>
      <c r="G1038" s="15"/>
      <c r="H1038" s="15"/>
      <c r="I1038" s="16"/>
      <c r="J1038" s="66"/>
      <c r="K1038" s="66"/>
      <c r="L1038" s="16"/>
      <c r="M1038" s="81"/>
      <c r="N1038" s="82">
        <v>7296.822265625</v>
      </c>
      <c r="O1038" s="82">
        <v>195.42019653320313</v>
      </c>
      <c r="P1038" s="77"/>
      <c r="Q1038" s="83"/>
      <c r="R1038" s="83"/>
      <c r="S1038" s="51">
        <v>1</v>
      </c>
      <c r="T1038" s="84"/>
      <c r="U1038" s="84"/>
      <c r="V1038" s="52">
        <v>0</v>
      </c>
      <c r="W1038" s="52">
        <v>1</v>
      </c>
      <c r="X1038" s="52">
        <v>0</v>
      </c>
      <c r="Y1038" s="52">
        <v>1</v>
      </c>
      <c r="Z1038" s="52">
        <v>0</v>
      </c>
      <c r="AA1038" s="52"/>
      <c r="AB1038" s="79">
        <v>1038</v>
      </c>
      <c r="AC10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8" s="85"/>
      <c r="AE1038" s="51"/>
      <c r="AF1038" s="51"/>
      <c r="AG1038" s="51"/>
      <c r="AH1038" s="51"/>
      <c r="AI1038" s="51"/>
      <c r="AJ1038" s="51"/>
      <c r="AK1038" s="104" t="s">
        <v>3341</v>
      </c>
      <c r="AL1038" s="104" t="s">
        <v>3341</v>
      </c>
      <c r="AM1038" s="104" t="s">
        <v>3341</v>
      </c>
      <c r="AN1038" s="104" t="s">
        <v>3341</v>
      </c>
      <c r="AO1038" s="2"/>
      <c r="AP1038" s="3"/>
      <c r="AQ1038" s="3"/>
      <c r="AR1038" s="3"/>
      <c r="AS1038" s="3"/>
    </row>
    <row r="1039" spans="1:45" ht="29" customHeight="1" x14ac:dyDescent="0.35">
      <c r="A1039" s="14" t="s">
        <v>1537</v>
      </c>
      <c r="C1039" s="15" t="s">
        <v>3360</v>
      </c>
      <c r="D1039" s="15"/>
      <c r="E1039" s="80">
        <v>1.9613764308784942</v>
      </c>
      <c r="F1039" s="78"/>
      <c r="G1039" s="15"/>
      <c r="H1039" s="15"/>
      <c r="I1039" s="16"/>
      <c r="J1039" s="66"/>
      <c r="K1039" s="66"/>
      <c r="L1039" s="16"/>
      <c r="M1039" s="81"/>
      <c r="N1039" s="82">
        <v>7212.0849609375</v>
      </c>
      <c r="O1039" s="82">
        <v>325.7003173828125</v>
      </c>
      <c r="P1039" s="77"/>
      <c r="Q1039" s="83"/>
      <c r="R1039" s="83"/>
      <c r="S1039" s="51">
        <v>1</v>
      </c>
      <c r="T1039" s="84"/>
      <c r="U1039" s="84"/>
      <c r="V1039" s="52">
        <v>0</v>
      </c>
      <c r="W1039" s="52">
        <v>1</v>
      </c>
      <c r="X1039" s="52">
        <v>0</v>
      </c>
      <c r="Y1039" s="52">
        <v>1</v>
      </c>
      <c r="Z1039" s="52">
        <v>0</v>
      </c>
      <c r="AA1039" s="52"/>
      <c r="AB1039" s="79">
        <v>1039</v>
      </c>
      <c r="AC10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39" s="85"/>
      <c r="AE1039" s="51"/>
      <c r="AF1039" s="51"/>
      <c r="AG1039" s="51"/>
      <c r="AH1039" s="51"/>
      <c r="AI1039" s="51"/>
      <c r="AJ1039" s="51"/>
      <c r="AK1039" s="51"/>
      <c r="AL1039" s="51"/>
      <c r="AM1039" s="51"/>
      <c r="AN1039" s="51"/>
      <c r="AO1039" s="2"/>
      <c r="AP1039" s="3"/>
      <c r="AQ1039" s="3"/>
      <c r="AR1039" s="3"/>
      <c r="AS1039" s="3"/>
    </row>
    <row r="1040" spans="1:45" ht="29" customHeight="1" x14ac:dyDescent="0.35">
      <c r="A1040" s="14" t="s">
        <v>1541</v>
      </c>
      <c r="C1040" s="15" t="s">
        <v>3360</v>
      </c>
      <c r="D1040" s="15"/>
      <c r="E1040" s="80">
        <v>1.9613764308784942</v>
      </c>
      <c r="F1040" s="78"/>
      <c r="G1040" s="15"/>
      <c r="H1040" s="15"/>
      <c r="I1040" s="16"/>
      <c r="J1040" s="66"/>
      <c r="K1040" s="66"/>
      <c r="L1040" s="16"/>
      <c r="M1040" s="81"/>
      <c r="N1040" s="82">
        <v>7296.822265625</v>
      </c>
      <c r="O1040" s="82">
        <v>1172.5211181640625</v>
      </c>
      <c r="P1040" s="77"/>
      <c r="Q1040" s="83"/>
      <c r="R1040" s="83"/>
      <c r="S1040" s="51">
        <v>1</v>
      </c>
      <c r="T1040" s="84"/>
      <c r="U1040" s="84"/>
      <c r="V1040" s="52">
        <v>0</v>
      </c>
      <c r="W1040" s="52">
        <v>1</v>
      </c>
      <c r="X1040" s="52">
        <v>0</v>
      </c>
      <c r="Y1040" s="52">
        <v>1</v>
      </c>
      <c r="Z1040" s="52">
        <v>0</v>
      </c>
      <c r="AA1040" s="52"/>
      <c r="AB1040" s="79">
        <v>1040</v>
      </c>
      <c r="AC10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0" s="85"/>
      <c r="AE1040" s="51"/>
      <c r="AF1040" s="51"/>
      <c r="AG1040" s="51"/>
      <c r="AH1040" s="51"/>
      <c r="AI1040" s="51"/>
      <c r="AJ1040" s="51"/>
      <c r="AK1040" s="104" t="s">
        <v>3341</v>
      </c>
      <c r="AL1040" s="104" t="s">
        <v>3341</v>
      </c>
      <c r="AM1040" s="104" t="s">
        <v>3341</v>
      </c>
      <c r="AN1040" s="104" t="s">
        <v>3341</v>
      </c>
      <c r="AO1040" s="2"/>
      <c r="AP1040" s="3"/>
      <c r="AQ1040" s="3"/>
      <c r="AR1040" s="3"/>
      <c r="AS1040" s="3"/>
    </row>
    <row r="1041" spans="1:45" ht="29" customHeight="1" x14ac:dyDescent="0.35">
      <c r="A1041" s="14" t="s">
        <v>1542</v>
      </c>
      <c r="C1041" s="15" t="s">
        <v>3360</v>
      </c>
      <c r="D1041" s="15"/>
      <c r="E1041" s="80">
        <v>1.9613764308784942</v>
      </c>
      <c r="F1041" s="78"/>
      <c r="G1041" s="15"/>
      <c r="H1041" s="15"/>
      <c r="I1041" s="16"/>
      <c r="J1041" s="66"/>
      <c r="K1041" s="66"/>
      <c r="L1041" s="16"/>
      <c r="M1041" s="81"/>
      <c r="N1041" s="82">
        <v>7212.0849609375</v>
      </c>
      <c r="O1041" s="82">
        <v>1302.80126953125</v>
      </c>
      <c r="P1041" s="77"/>
      <c r="Q1041" s="83"/>
      <c r="R1041" s="83"/>
      <c r="S1041" s="51">
        <v>1</v>
      </c>
      <c r="T1041" s="84"/>
      <c r="U1041" s="84"/>
      <c r="V1041" s="52">
        <v>0</v>
      </c>
      <c r="W1041" s="52">
        <v>1</v>
      </c>
      <c r="X1041" s="52">
        <v>0</v>
      </c>
      <c r="Y1041" s="52">
        <v>1</v>
      </c>
      <c r="Z1041" s="52">
        <v>0</v>
      </c>
      <c r="AA1041" s="52"/>
      <c r="AB1041" s="79">
        <v>1041</v>
      </c>
      <c r="AC10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1" s="85"/>
      <c r="AE1041" s="51"/>
      <c r="AF1041" s="51"/>
      <c r="AG1041" s="51"/>
      <c r="AH1041" s="51"/>
      <c r="AI1041" s="51"/>
      <c r="AJ1041" s="51"/>
      <c r="AK1041" s="51"/>
      <c r="AL1041" s="51"/>
      <c r="AM1041" s="51"/>
      <c r="AN1041" s="51"/>
      <c r="AO1041" s="2"/>
      <c r="AP1041" s="3"/>
      <c r="AQ1041" s="3"/>
      <c r="AR1041" s="3"/>
      <c r="AS1041" s="3"/>
    </row>
    <row r="1042" spans="1:45" ht="29" customHeight="1" x14ac:dyDescent="0.35">
      <c r="A1042" s="14" t="s">
        <v>1556</v>
      </c>
      <c r="C1042" s="15" t="s">
        <v>3360</v>
      </c>
      <c r="D1042" s="15"/>
      <c r="E1042" s="80">
        <v>1.9613764308784942</v>
      </c>
      <c r="F1042" s="78"/>
      <c r="G1042" s="15"/>
      <c r="H1042" s="15"/>
      <c r="I1042" s="16"/>
      <c r="J1042" s="66"/>
      <c r="K1042" s="66"/>
      <c r="L1042" s="16"/>
      <c r="M1042" s="81"/>
      <c r="N1042" s="82">
        <v>7296.822265625</v>
      </c>
      <c r="O1042" s="82">
        <v>846.82086181640625</v>
      </c>
      <c r="P1042" s="77"/>
      <c r="Q1042" s="83"/>
      <c r="R1042" s="83"/>
      <c r="S1042" s="51">
        <v>1</v>
      </c>
      <c r="T1042" s="84"/>
      <c r="U1042" s="84"/>
      <c r="V1042" s="52">
        <v>0</v>
      </c>
      <c r="W1042" s="52">
        <v>1</v>
      </c>
      <c r="X1042" s="52">
        <v>0</v>
      </c>
      <c r="Y1042" s="52">
        <v>1</v>
      </c>
      <c r="Z1042" s="52">
        <v>0</v>
      </c>
      <c r="AA1042" s="52"/>
      <c r="AB1042" s="79">
        <v>1042</v>
      </c>
      <c r="AC10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2" s="85"/>
      <c r="AE1042" s="51"/>
      <c r="AF1042" s="51"/>
      <c r="AG1042" s="51"/>
      <c r="AH1042" s="51"/>
      <c r="AI1042" s="51"/>
      <c r="AJ1042" s="51"/>
      <c r="AK1042" s="104" t="s">
        <v>3341</v>
      </c>
      <c r="AL1042" s="104" t="s">
        <v>3341</v>
      </c>
      <c r="AM1042" s="104" t="s">
        <v>3341</v>
      </c>
      <c r="AN1042" s="104" t="s">
        <v>3341</v>
      </c>
      <c r="AO1042" s="2"/>
      <c r="AP1042" s="3"/>
      <c r="AQ1042" s="3"/>
      <c r="AR1042" s="3"/>
      <c r="AS1042" s="3"/>
    </row>
    <row r="1043" spans="1:45" ht="29" customHeight="1" x14ac:dyDescent="0.35">
      <c r="A1043" s="14" t="s">
        <v>1557</v>
      </c>
      <c r="C1043" s="15" t="s">
        <v>3360</v>
      </c>
      <c r="D1043" s="15"/>
      <c r="E1043" s="80">
        <v>1.9613764308784942</v>
      </c>
      <c r="F1043" s="78"/>
      <c r="G1043" s="15"/>
      <c r="H1043" s="15"/>
      <c r="I1043" s="16"/>
      <c r="J1043" s="66"/>
      <c r="K1043" s="66"/>
      <c r="L1043" s="16"/>
      <c r="M1043" s="81"/>
      <c r="N1043" s="82">
        <v>7212.0849609375</v>
      </c>
      <c r="O1043" s="82">
        <v>977.1009521484375</v>
      </c>
      <c r="P1043" s="77"/>
      <c r="Q1043" s="83"/>
      <c r="R1043" s="83"/>
      <c r="S1043" s="51">
        <v>1</v>
      </c>
      <c r="T1043" s="84"/>
      <c r="U1043" s="84"/>
      <c r="V1043" s="52">
        <v>0</v>
      </c>
      <c r="W1043" s="52">
        <v>1</v>
      </c>
      <c r="X1043" s="52">
        <v>0</v>
      </c>
      <c r="Y1043" s="52">
        <v>1</v>
      </c>
      <c r="Z1043" s="52">
        <v>0</v>
      </c>
      <c r="AA1043" s="52"/>
      <c r="AB1043" s="79">
        <v>1043</v>
      </c>
      <c r="AC10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3" s="85"/>
      <c r="AE1043" s="51"/>
      <c r="AF1043" s="51"/>
      <c r="AG1043" s="51"/>
      <c r="AH1043" s="51"/>
      <c r="AI1043" s="51"/>
      <c r="AJ1043" s="51"/>
      <c r="AK1043" s="51"/>
      <c r="AL1043" s="51"/>
      <c r="AM1043" s="51"/>
      <c r="AN1043" s="51"/>
      <c r="AO1043" s="2"/>
      <c r="AP1043" s="3"/>
      <c r="AQ1043" s="3"/>
      <c r="AR1043" s="3"/>
      <c r="AS1043" s="3"/>
    </row>
    <row r="1044" spans="1:45" ht="29" customHeight="1" x14ac:dyDescent="0.35">
      <c r="A1044" s="14" t="s">
        <v>1569</v>
      </c>
      <c r="C1044" s="15" t="s">
        <v>3360</v>
      </c>
      <c r="D1044" s="15"/>
      <c r="E1044" s="80">
        <v>1.9613764308784942</v>
      </c>
      <c r="F1044" s="78"/>
      <c r="G1044" s="15"/>
      <c r="H1044" s="15"/>
      <c r="I1044" s="16"/>
      <c r="J1044" s="66"/>
      <c r="K1044" s="66"/>
      <c r="L1044" s="16"/>
      <c r="M1044" s="81"/>
      <c r="N1044" s="82">
        <v>7296.822265625</v>
      </c>
      <c r="O1044" s="82">
        <v>521.12054443359375</v>
      </c>
      <c r="P1044" s="77"/>
      <c r="Q1044" s="83"/>
      <c r="R1044" s="83"/>
      <c r="S1044" s="51">
        <v>1</v>
      </c>
      <c r="T1044" s="84"/>
      <c r="U1044" s="84"/>
      <c r="V1044" s="52">
        <v>0</v>
      </c>
      <c r="W1044" s="52">
        <v>1</v>
      </c>
      <c r="X1044" s="52">
        <v>0</v>
      </c>
      <c r="Y1044" s="52">
        <v>1</v>
      </c>
      <c r="Z1044" s="52">
        <v>0</v>
      </c>
      <c r="AA1044" s="52"/>
      <c r="AB1044" s="79">
        <v>1044</v>
      </c>
      <c r="AC10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4" s="85"/>
      <c r="AE1044" s="51"/>
      <c r="AF1044" s="51"/>
      <c r="AG1044" s="51"/>
      <c r="AH1044" s="51"/>
      <c r="AI1044" s="51"/>
      <c r="AJ1044" s="51"/>
      <c r="AK1044" s="104" t="s">
        <v>3341</v>
      </c>
      <c r="AL1044" s="104" t="s">
        <v>3341</v>
      </c>
      <c r="AM1044" s="104" t="s">
        <v>3341</v>
      </c>
      <c r="AN1044" s="104" t="s">
        <v>3341</v>
      </c>
      <c r="AO1044" s="2"/>
      <c r="AP1044" s="3"/>
      <c r="AQ1044" s="3"/>
      <c r="AR1044" s="3"/>
      <c r="AS1044" s="3"/>
    </row>
    <row r="1045" spans="1:45" ht="29" customHeight="1" x14ac:dyDescent="0.35">
      <c r="A1045" s="14" t="s">
        <v>1570</v>
      </c>
      <c r="C1045" s="15" t="s">
        <v>3360</v>
      </c>
      <c r="D1045" s="15"/>
      <c r="E1045" s="80">
        <v>1.9613764308784942</v>
      </c>
      <c r="F1045" s="78"/>
      <c r="G1045" s="15"/>
      <c r="H1045" s="15"/>
      <c r="I1045" s="16"/>
      <c r="J1045" s="66"/>
      <c r="K1045" s="66"/>
      <c r="L1045" s="16"/>
      <c r="M1045" s="81"/>
      <c r="N1045" s="82">
        <v>7212.0849609375</v>
      </c>
      <c r="O1045" s="82">
        <v>651.400634765625</v>
      </c>
      <c r="P1045" s="77"/>
      <c r="Q1045" s="83"/>
      <c r="R1045" s="83"/>
      <c r="S1045" s="51">
        <v>1</v>
      </c>
      <c r="T1045" s="84"/>
      <c r="U1045" s="84"/>
      <c r="V1045" s="52">
        <v>0</v>
      </c>
      <c r="W1045" s="52">
        <v>1</v>
      </c>
      <c r="X1045" s="52">
        <v>0</v>
      </c>
      <c r="Y1045" s="52">
        <v>1</v>
      </c>
      <c r="Z1045" s="52">
        <v>0</v>
      </c>
      <c r="AA1045" s="52"/>
      <c r="AB1045" s="79">
        <v>1045</v>
      </c>
      <c r="AC10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5" s="85"/>
      <c r="AE1045" s="51"/>
      <c r="AF1045" s="51"/>
      <c r="AG1045" s="51"/>
      <c r="AH1045" s="51"/>
      <c r="AI1045" s="51"/>
      <c r="AJ1045" s="51"/>
      <c r="AK1045" s="51"/>
      <c r="AL1045" s="51"/>
      <c r="AM1045" s="51"/>
      <c r="AN1045" s="51"/>
      <c r="AO1045" s="2"/>
      <c r="AP1045" s="3"/>
      <c r="AQ1045" s="3"/>
      <c r="AR1045" s="3"/>
      <c r="AS1045" s="3"/>
    </row>
    <row r="1046" spans="1:45" ht="29" customHeight="1" x14ac:dyDescent="0.35">
      <c r="A1046" s="14" t="s">
        <v>1571</v>
      </c>
      <c r="C1046" s="15" t="s">
        <v>3360</v>
      </c>
      <c r="D1046" s="15"/>
      <c r="E1046" s="80">
        <v>1.9613764308784942</v>
      </c>
      <c r="F1046" s="78"/>
      <c r="G1046" s="15"/>
      <c r="H1046" s="15"/>
      <c r="I1046" s="16"/>
      <c r="J1046" s="66"/>
      <c r="K1046" s="66"/>
      <c r="L1046" s="16"/>
      <c r="M1046" s="81"/>
      <c r="N1046" s="82">
        <v>8031.2119140625</v>
      </c>
      <c r="O1046" s="82">
        <v>4559.8046875</v>
      </c>
      <c r="P1046" s="77"/>
      <c r="Q1046" s="83"/>
      <c r="R1046" s="83"/>
      <c r="S1046" s="51">
        <v>1</v>
      </c>
      <c r="T1046" s="84"/>
      <c r="U1046" s="84"/>
      <c r="V1046" s="52">
        <v>0</v>
      </c>
      <c r="W1046" s="52">
        <v>1</v>
      </c>
      <c r="X1046" s="52">
        <v>0</v>
      </c>
      <c r="Y1046" s="52">
        <v>1</v>
      </c>
      <c r="Z1046" s="52">
        <v>0</v>
      </c>
      <c r="AA1046" s="52"/>
      <c r="AB1046" s="79">
        <v>1046</v>
      </c>
      <c r="AC10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6" s="85"/>
      <c r="AE1046" s="51"/>
      <c r="AF1046" s="51"/>
      <c r="AG1046" s="51"/>
      <c r="AH1046" s="51"/>
      <c r="AI1046" s="51"/>
      <c r="AJ1046" s="51"/>
      <c r="AK1046" s="104" t="s">
        <v>3341</v>
      </c>
      <c r="AL1046" s="104" t="s">
        <v>3341</v>
      </c>
      <c r="AM1046" s="104" t="s">
        <v>3341</v>
      </c>
      <c r="AN1046" s="104" t="s">
        <v>3341</v>
      </c>
      <c r="AO1046" s="2"/>
      <c r="AP1046" s="3"/>
      <c r="AQ1046" s="3"/>
      <c r="AR1046" s="3"/>
      <c r="AS1046" s="3"/>
    </row>
    <row r="1047" spans="1:45" ht="29" customHeight="1" x14ac:dyDescent="0.35">
      <c r="A1047" s="14" t="s">
        <v>1572</v>
      </c>
      <c r="C1047" s="15" t="s">
        <v>3360</v>
      </c>
      <c r="D1047" s="15"/>
      <c r="E1047" s="80">
        <v>1.9613764308784942</v>
      </c>
      <c r="F1047" s="78"/>
      <c r="G1047" s="15"/>
      <c r="H1047" s="15"/>
      <c r="I1047" s="16"/>
      <c r="J1047" s="66"/>
      <c r="K1047" s="66"/>
      <c r="L1047" s="16"/>
      <c r="M1047" s="81"/>
      <c r="N1047" s="82">
        <v>7965.30517578125</v>
      </c>
      <c r="O1047" s="82">
        <v>4413.2392578125</v>
      </c>
      <c r="P1047" s="77"/>
      <c r="Q1047" s="83"/>
      <c r="R1047" s="83"/>
      <c r="S1047" s="51">
        <v>1</v>
      </c>
      <c r="T1047" s="84"/>
      <c r="U1047" s="84"/>
      <c r="V1047" s="52">
        <v>0</v>
      </c>
      <c r="W1047" s="52">
        <v>1</v>
      </c>
      <c r="X1047" s="52">
        <v>0</v>
      </c>
      <c r="Y1047" s="52">
        <v>1</v>
      </c>
      <c r="Z1047" s="52">
        <v>0</v>
      </c>
      <c r="AA1047" s="52"/>
      <c r="AB1047" s="79">
        <v>1047</v>
      </c>
      <c r="AC10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7" s="85"/>
      <c r="AE1047" s="51"/>
      <c r="AF1047" s="51"/>
      <c r="AG1047" s="51"/>
      <c r="AH1047" s="51"/>
      <c r="AI1047" s="51"/>
      <c r="AJ1047" s="51"/>
      <c r="AK1047" s="51"/>
      <c r="AL1047" s="51"/>
      <c r="AM1047" s="51"/>
      <c r="AN1047" s="51"/>
      <c r="AO1047" s="2"/>
      <c r="AP1047" s="3"/>
      <c r="AQ1047" s="3"/>
      <c r="AR1047" s="3"/>
      <c r="AS1047" s="3"/>
    </row>
    <row r="1048" spans="1:45" ht="29" customHeight="1" x14ac:dyDescent="0.35">
      <c r="A1048" s="14" t="s">
        <v>1573</v>
      </c>
      <c r="C1048" s="15" t="s">
        <v>3360</v>
      </c>
      <c r="D1048" s="15"/>
      <c r="E1048" s="80">
        <v>1.9613764308784942</v>
      </c>
      <c r="F1048" s="78"/>
      <c r="G1048" s="15"/>
      <c r="H1048" s="15"/>
      <c r="I1048" s="16"/>
      <c r="J1048" s="66"/>
      <c r="K1048" s="66"/>
      <c r="L1048" s="16"/>
      <c r="M1048" s="81"/>
      <c r="N1048" s="82">
        <v>8963.322265625</v>
      </c>
      <c r="O1048" s="82">
        <v>4559.8046875</v>
      </c>
      <c r="P1048" s="77"/>
      <c r="Q1048" s="83"/>
      <c r="R1048" s="83"/>
      <c r="S1048" s="51">
        <v>1</v>
      </c>
      <c r="T1048" s="84"/>
      <c r="U1048" s="84"/>
      <c r="V1048" s="52">
        <v>0</v>
      </c>
      <c r="W1048" s="52">
        <v>1</v>
      </c>
      <c r="X1048" s="52">
        <v>0</v>
      </c>
      <c r="Y1048" s="52">
        <v>1</v>
      </c>
      <c r="Z1048" s="52">
        <v>0</v>
      </c>
      <c r="AA1048" s="52"/>
      <c r="AB1048" s="79">
        <v>1048</v>
      </c>
      <c r="AC10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8" s="85"/>
      <c r="AE1048" s="51"/>
      <c r="AF1048" s="51"/>
      <c r="AG1048" s="51"/>
      <c r="AH1048" s="51"/>
      <c r="AI1048" s="51"/>
      <c r="AJ1048" s="51"/>
      <c r="AK1048" s="104" t="s">
        <v>3341</v>
      </c>
      <c r="AL1048" s="104" t="s">
        <v>3341</v>
      </c>
      <c r="AM1048" s="104" t="s">
        <v>3341</v>
      </c>
      <c r="AN1048" s="104" t="s">
        <v>3341</v>
      </c>
      <c r="AO1048" s="2"/>
      <c r="AP1048" s="3"/>
      <c r="AQ1048" s="3"/>
      <c r="AR1048" s="3"/>
      <c r="AS1048" s="3"/>
    </row>
    <row r="1049" spans="1:45" ht="29" customHeight="1" x14ac:dyDescent="0.35">
      <c r="A1049" s="14" t="s">
        <v>1574</v>
      </c>
      <c r="C1049" s="15" t="s">
        <v>3360</v>
      </c>
      <c r="D1049" s="15"/>
      <c r="E1049" s="80">
        <v>1.9613764308784942</v>
      </c>
      <c r="F1049" s="78"/>
      <c r="G1049" s="15"/>
      <c r="H1049" s="15"/>
      <c r="I1049" s="16"/>
      <c r="J1049" s="66"/>
      <c r="K1049" s="66"/>
      <c r="L1049" s="16"/>
      <c r="M1049" s="81"/>
      <c r="N1049" s="82">
        <v>8888</v>
      </c>
      <c r="O1049" s="82">
        <v>4413.2392578125</v>
      </c>
      <c r="P1049" s="77"/>
      <c r="Q1049" s="83"/>
      <c r="R1049" s="83"/>
      <c r="S1049" s="51">
        <v>1</v>
      </c>
      <c r="T1049" s="84"/>
      <c r="U1049" s="84"/>
      <c r="V1049" s="52">
        <v>0</v>
      </c>
      <c r="W1049" s="52">
        <v>1</v>
      </c>
      <c r="X1049" s="52">
        <v>0</v>
      </c>
      <c r="Y1049" s="52">
        <v>1</v>
      </c>
      <c r="Z1049" s="52">
        <v>0</v>
      </c>
      <c r="AA1049" s="52"/>
      <c r="AB1049" s="79">
        <v>1049</v>
      </c>
      <c r="AC10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49" s="85"/>
      <c r="AE1049" s="51"/>
      <c r="AF1049" s="51"/>
      <c r="AG1049" s="51"/>
      <c r="AH1049" s="51"/>
      <c r="AI1049" s="51"/>
      <c r="AJ1049" s="51"/>
      <c r="AK1049" s="51"/>
      <c r="AL1049" s="51"/>
      <c r="AM1049" s="51"/>
      <c r="AN1049" s="51"/>
      <c r="AO1049" s="2"/>
      <c r="AP1049" s="3"/>
      <c r="AQ1049" s="3"/>
      <c r="AR1049" s="3"/>
      <c r="AS1049" s="3"/>
    </row>
    <row r="1050" spans="1:45" ht="29" customHeight="1" x14ac:dyDescent="0.35">
      <c r="A1050" s="14" t="s">
        <v>1576</v>
      </c>
      <c r="C1050" s="15" t="s">
        <v>3360</v>
      </c>
      <c r="D1050" s="15"/>
      <c r="E1050" s="80">
        <v>1.9613764308784942</v>
      </c>
      <c r="F1050" s="78"/>
      <c r="G1050" s="15"/>
      <c r="H1050" s="15"/>
      <c r="I1050" s="16"/>
      <c r="J1050" s="66"/>
      <c r="K1050" s="66"/>
      <c r="L1050" s="16"/>
      <c r="M1050" s="81"/>
      <c r="N1050" s="82">
        <v>9142.2119140625</v>
      </c>
      <c r="O1050" s="82">
        <v>4559.8046875</v>
      </c>
      <c r="P1050" s="77"/>
      <c r="Q1050" s="83"/>
      <c r="R1050" s="83"/>
      <c r="S1050" s="51">
        <v>1</v>
      </c>
      <c r="T1050" s="84"/>
      <c r="U1050" s="84"/>
      <c r="V1050" s="52">
        <v>0</v>
      </c>
      <c r="W1050" s="52">
        <v>1</v>
      </c>
      <c r="X1050" s="52">
        <v>0</v>
      </c>
      <c r="Y1050" s="52">
        <v>1</v>
      </c>
      <c r="Z1050" s="52">
        <v>0</v>
      </c>
      <c r="AA1050" s="52"/>
      <c r="AB1050" s="79">
        <v>1050</v>
      </c>
      <c r="AC10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0" s="85"/>
      <c r="AE1050" s="51"/>
      <c r="AF1050" s="51"/>
      <c r="AG1050" s="51"/>
      <c r="AH1050" s="51"/>
      <c r="AI1050" s="51"/>
      <c r="AJ1050" s="51"/>
      <c r="AK1050" s="104" t="s">
        <v>3341</v>
      </c>
      <c r="AL1050" s="104" t="s">
        <v>3341</v>
      </c>
      <c r="AM1050" s="104" t="s">
        <v>3341</v>
      </c>
      <c r="AN1050" s="104" t="s">
        <v>3341</v>
      </c>
      <c r="AO1050" s="2"/>
      <c r="AP1050" s="3"/>
      <c r="AQ1050" s="3"/>
      <c r="AR1050" s="3"/>
      <c r="AS1050" s="3"/>
    </row>
    <row r="1051" spans="1:45" ht="29" customHeight="1" x14ac:dyDescent="0.35">
      <c r="A1051" s="14" t="s">
        <v>1577</v>
      </c>
      <c r="C1051" s="15" t="s">
        <v>3360</v>
      </c>
      <c r="D1051" s="15"/>
      <c r="E1051" s="80">
        <v>1.9613764308784942</v>
      </c>
      <c r="F1051" s="78"/>
      <c r="G1051" s="15"/>
      <c r="H1051" s="15"/>
      <c r="I1051" s="16"/>
      <c r="J1051" s="66"/>
      <c r="K1051" s="66"/>
      <c r="L1051" s="16"/>
      <c r="M1051" s="81"/>
      <c r="N1051" s="82">
        <v>9076.3046875</v>
      </c>
      <c r="O1051" s="82">
        <v>4413.2392578125</v>
      </c>
      <c r="P1051" s="77"/>
      <c r="Q1051" s="83"/>
      <c r="R1051" s="83"/>
      <c r="S1051" s="51">
        <v>1</v>
      </c>
      <c r="T1051" s="84"/>
      <c r="U1051" s="84"/>
      <c r="V1051" s="52">
        <v>0</v>
      </c>
      <c r="W1051" s="52">
        <v>1</v>
      </c>
      <c r="X1051" s="52">
        <v>0</v>
      </c>
      <c r="Y1051" s="52">
        <v>1</v>
      </c>
      <c r="Z1051" s="52">
        <v>0</v>
      </c>
      <c r="AA1051" s="52"/>
      <c r="AB1051" s="79">
        <v>1051</v>
      </c>
      <c r="AC10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1" s="85"/>
      <c r="AE1051" s="51"/>
      <c r="AF1051" s="51"/>
      <c r="AG1051" s="51"/>
      <c r="AH1051" s="51"/>
      <c r="AI1051" s="51"/>
      <c r="AJ1051" s="51"/>
      <c r="AK1051" s="51"/>
      <c r="AL1051" s="51"/>
      <c r="AM1051" s="51"/>
      <c r="AN1051" s="51"/>
      <c r="AO1051" s="2"/>
      <c r="AP1051" s="3"/>
      <c r="AQ1051" s="3"/>
      <c r="AR1051" s="3"/>
      <c r="AS1051" s="3"/>
    </row>
    <row r="1052" spans="1:45" ht="29" customHeight="1" x14ac:dyDescent="0.35">
      <c r="A1052" s="14" t="s">
        <v>1580</v>
      </c>
      <c r="C1052" s="15" t="s">
        <v>3360</v>
      </c>
      <c r="D1052" s="15"/>
      <c r="E1052" s="80">
        <v>1.9613764308784942</v>
      </c>
      <c r="F1052" s="78"/>
      <c r="G1052" s="15"/>
      <c r="H1052" s="15"/>
      <c r="I1052" s="16"/>
      <c r="J1052" s="66"/>
      <c r="K1052" s="66"/>
      <c r="L1052" s="16"/>
      <c r="M1052" s="81"/>
      <c r="N1052" s="82">
        <v>9330.5166015625</v>
      </c>
      <c r="O1052" s="82">
        <v>4559.8046875</v>
      </c>
      <c r="P1052" s="77"/>
      <c r="Q1052" s="83"/>
      <c r="R1052" s="83"/>
      <c r="S1052" s="51">
        <v>1</v>
      </c>
      <c r="T1052" s="84"/>
      <c r="U1052" s="84"/>
      <c r="V1052" s="52">
        <v>0</v>
      </c>
      <c r="W1052" s="52">
        <v>1</v>
      </c>
      <c r="X1052" s="52">
        <v>0</v>
      </c>
      <c r="Y1052" s="52">
        <v>1</v>
      </c>
      <c r="Z1052" s="52">
        <v>0</v>
      </c>
      <c r="AA1052" s="52"/>
      <c r="AB1052" s="79">
        <v>1052</v>
      </c>
      <c r="AC10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2" s="85"/>
      <c r="AE1052" s="51"/>
      <c r="AF1052" s="51"/>
      <c r="AG1052" s="51"/>
      <c r="AH1052" s="51"/>
      <c r="AI1052" s="51"/>
      <c r="AJ1052" s="51"/>
      <c r="AK1052" s="104" t="s">
        <v>3341</v>
      </c>
      <c r="AL1052" s="104" t="s">
        <v>3341</v>
      </c>
      <c r="AM1052" s="104" t="s">
        <v>3341</v>
      </c>
      <c r="AN1052" s="104" t="s">
        <v>3341</v>
      </c>
      <c r="AO1052" s="2"/>
      <c r="AP1052" s="3"/>
      <c r="AQ1052" s="3"/>
      <c r="AR1052" s="3"/>
      <c r="AS1052" s="3"/>
    </row>
    <row r="1053" spans="1:45" ht="29" customHeight="1" x14ac:dyDescent="0.35">
      <c r="A1053" s="14" t="s">
        <v>1581</v>
      </c>
      <c r="C1053" s="15" t="s">
        <v>3360</v>
      </c>
      <c r="D1053" s="15"/>
      <c r="E1053" s="80">
        <v>1.9613764308784942</v>
      </c>
      <c r="F1053" s="78"/>
      <c r="G1053" s="15"/>
      <c r="H1053" s="15"/>
      <c r="I1053" s="16"/>
      <c r="J1053" s="66"/>
      <c r="K1053" s="66"/>
      <c r="L1053" s="16"/>
      <c r="M1053" s="81"/>
      <c r="N1053" s="82">
        <v>9255.1953125</v>
      </c>
      <c r="O1053" s="82">
        <v>4413.2392578125</v>
      </c>
      <c r="P1053" s="77"/>
      <c r="Q1053" s="83"/>
      <c r="R1053" s="83"/>
      <c r="S1053" s="51">
        <v>1</v>
      </c>
      <c r="T1053" s="84"/>
      <c r="U1053" s="84"/>
      <c r="V1053" s="52">
        <v>0</v>
      </c>
      <c r="W1053" s="52">
        <v>1</v>
      </c>
      <c r="X1053" s="52">
        <v>0</v>
      </c>
      <c r="Y1053" s="52">
        <v>1</v>
      </c>
      <c r="Z1053" s="52">
        <v>0</v>
      </c>
      <c r="AA1053" s="52"/>
      <c r="AB1053" s="79">
        <v>1053</v>
      </c>
      <c r="AC10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3" s="85"/>
      <c r="AE1053" s="51"/>
      <c r="AF1053" s="51"/>
      <c r="AG1053" s="51"/>
      <c r="AH1053" s="51"/>
      <c r="AI1053" s="51"/>
      <c r="AJ1053" s="51"/>
      <c r="AK1053" s="51"/>
      <c r="AL1053" s="51"/>
      <c r="AM1053" s="51"/>
      <c r="AN1053" s="51"/>
      <c r="AO1053" s="2"/>
      <c r="AP1053" s="3"/>
      <c r="AQ1053" s="3"/>
      <c r="AR1053" s="3"/>
      <c r="AS1053" s="3"/>
    </row>
    <row r="1054" spans="1:45" ht="29" customHeight="1" x14ac:dyDescent="0.35">
      <c r="A1054" s="14" t="s">
        <v>1586</v>
      </c>
      <c r="C1054" s="15" t="s">
        <v>3360</v>
      </c>
      <c r="D1054" s="15"/>
      <c r="E1054" s="80">
        <v>1.9613764308784942</v>
      </c>
      <c r="F1054" s="78"/>
      <c r="G1054" s="15"/>
      <c r="H1054" s="15"/>
      <c r="I1054" s="16"/>
      <c r="J1054" s="66"/>
      <c r="K1054" s="66"/>
      <c r="L1054" s="16"/>
      <c r="M1054" s="81"/>
      <c r="N1054" s="82">
        <v>8775.0166015625</v>
      </c>
      <c r="O1054" s="82">
        <v>4559.8046875</v>
      </c>
      <c r="P1054" s="77"/>
      <c r="Q1054" s="83"/>
      <c r="R1054" s="83"/>
      <c r="S1054" s="51">
        <v>1</v>
      </c>
      <c r="T1054" s="84"/>
      <c r="U1054" s="84"/>
      <c r="V1054" s="52">
        <v>0</v>
      </c>
      <c r="W1054" s="52">
        <v>1</v>
      </c>
      <c r="X1054" s="52">
        <v>0</v>
      </c>
      <c r="Y1054" s="52">
        <v>1</v>
      </c>
      <c r="Z1054" s="52">
        <v>0</v>
      </c>
      <c r="AA1054" s="52"/>
      <c r="AB1054" s="79">
        <v>1054</v>
      </c>
      <c r="AC10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4" s="85"/>
      <c r="AE1054" s="51"/>
      <c r="AF1054" s="51"/>
      <c r="AG1054" s="51"/>
      <c r="AH1054" s="51"/>
      <c r="AI1054" s="51"/>
      <c r="AJ1054" s="51"/>
      <c r="AK1054" s="104" t="s">
        <v>3341</v>
      </c>
      <c r="AL1054" s="104" t="s">
        <v>3341</v>
      </c>
      <c r="AM1054" s="104" t="s">
        <v>3341</v>
      </c>
      <c r="AN1054" s="104" t="s">
        <v>3341</v>
      </c>
      <c r="AO1054" s="2"/>
      <c r="AP1054" s="3"/>
      <c r="AQ1054" s="3"/>
      <c r="AR1054" s="3"/>
      <c r="AS1054" s="3"/>
    </row>
    <row r="1055" spans="1:45" ht="29" customHeight="1" x14ac:dyDescent="0.35">
      <c r="A1055" s="14" t="s">
        <v>1587</v>
      </c>
      <c r="C1055" s="15" t="s">
        <v>3360</v>
      </c>
      <c r="D1055" s="15"/>
      <c r="E1055" s="80">
        <v>1.9613764308784942</v>
      </c>
      <c r="F1055" s="78"/>
      <c r="G1055" s="15"/>
      <c r="H1055" s="15"/>
      <c r="I1055" s="16"/>
      <c r="J1055" s="66"/>
      <c r="K1055" s="66"/>
      <c r="L1055" s="16"/>
      <c r="M1055" s="81"/>
      <c r="N1055" s="82">
        <v>8699.6953125</v>
      </c>
      <c r="O1055" s="82">
        <v>4413.2392578125</v>
      </c>
      <c r="P1055" s="77"/>
      <c r="Q1055" s="83"/>
      <c r="R1055" s="83"/>
      <c r="S1055" s="51">
        <v>1</v>
      </c>
      <c r="T1055" s="84"/>
      <c r="U1055" s="84"/>
      <c r="V1055" s="52">
        <v>0</v>
      </c>
      <c r="W1055" s="52">
        <v>1</v>
      </c>
      <c r="X1055" s="52">
        <v>0</v>
      </c>
      <c r="Y1055" s="52">
        <v>1</v>
      </c>
      <c r="Z1055" s="52">
        <v>0</v>
      </c>
      <c r="AA1055" s="52"/>
      <c r="AB1055" s="79">
        <v>1055</v>
      </c>
      <c r="AC10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5" s="85"/>
      <c r="AE1055" s="51"/>
      <c r="AF1055" s="51"/>
      <c r="AG1055" s="51"/>
      <c r="AH1055" s="51"/>
      <c r="AI1055" s="51"/>
      <c r="AJ1055" s="51"/>
      <c r="AK1055" s="51"/>
      <c r="AL1055" s="51"/>
      <c r="AM1055" s="51"/>
      <c r="AN1055" s="51"/>
      <c r="AO1055" s="2"/>
      <c r="AP1055" s="3"/>
      <c r="AQ1055" s="3"/>
      <c r="AR1055" s="3"/>
      <c r="AS1055" s="3"/>
    </row>
    <row r="1056" spans="1:45" ht="29" customHeight="1" x14ac:dyDescent="0.35">
      <c r="A1056" s="14" t="s">
        <v>1592</v>
      </c>
      <c r="C1056" s="15" t="s">
        <v>3360</v>
      </c>
      <c r="D1056" s="15"/>
      <c r="E1056" s="80">
        <v>1.9613764308784942</v>
      </c>
      <c r="F1056" s="78"/>
      <c r="G1056" s="15"/>
      <c r="H1056" s="15"/>
      <c r="I1056" s="16"/>
      <c r="J1056" s="66"/>
      <c r="K1056" s="66"/>
      <c r="L1056" s="16"/>
      <c r="M1056" s="81"/>
      <c r="N1056" s="82">
        <v>8219.5166015625</v>
      </c>
      <c r="O1056" s="82">
        <v>4413.2392578125</v>
      </c>
      <c r="P1056" s="77"/>
      <c r="Q1056" s="83"/>
      <c r="R1056" s="83"/>
      <c r="S1056" s="51">
        <v>1</v>
      </c>
      <c r="T1056" s="84"/>
      <c r="U1056" s="84"/>
      <c r="V1056" s="52">
        <v>0</v>
      </c>
      <c r="W1056" s="52">
        <v>1</v>
      </c>
      <c r="X1056" s="52">
        <v>0</v>
      </c>
      <c r="Y1056" s="52">
        <v>1</v>
      </c>
      <c r="Z1056" s="52">
        <v>0</v>
      </c>
      <c r="AA1056" s="52"/>
      <c r="AB1056" s="79">
        <v>1056</v>
      </c>
      <c r="AC10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6" s="85"/>
      <c r="AE1056" s="51"/>
      <c r="AF1056" s="51"/>
      <c r="AG1056" s="51"/>
      <c r="AH1056" s="51"/>
      <c r="AI1056" s="51"/>
      <c r="AJ1056" s="51"/>
      <c r="AK1056" s="104" t="s">
        <v>3341</v>
      </c>
      <c r="AL1056" s="104" t="s">
        <v>3341</v>
      </c>
      <c r="AM1056" s="104" t="s">
        <v>3341</v>
      </c>
      <c r="AN1056" s="104" t="s">
        <v>3341</v>
      </c>
      <c r="AO1056" s="2"/>
      <c r="AP1056" s="3"/>
      <c r="AQ1056" s="3"/>
      <c r="AR1056" s="3"/>
      <c r="AS1056" s="3"/>
    </row>
    <row r="1057" spans="1:45" ht="29" customHeight="1" x14ac:dyDescent="0.35">
      <c r="A1057" s="14" t="s">
        <v>1593</v>
      </c>
      <c r="C1057" s="15" t="s">
        <v>3360</v>
      </c>
      <c r="D1057" s="15"/>
      <c r="E1057" s="80">
        <v>1.9613764308784942</v>
      </c>
      <c r="F1057" s="78"/>
      <c r="G1057" s="15"/>
      <c r="H1057" s="15"/>
      <c r="I1057" s="16"/>
      <c r="J1057" s="66"/>
      <c r="K1057" s="66"/>
      <c r="L1057" s="16"/>
      <c r="M1057" s="81"/>
      <c r="N1057" s="82">
        <v>8144.19482421875</v>
      </c>
      <c r="O1057" s="82">
        <v>4559.8046875</v>
      </c>
      <c r="P1057" s="77"/>
      <c r="Q1057" s="83"/>
      <c r="R1057" s="83"/>
      <c r="S1057" s="51">
        <v>1</v>
      </c>
      <c r="T1057" s="84"/>
      <c r="U1057" s="84"/>
      <c r="V1057" s="52">
        <v>0</v>
      </c>
      <c r="W1057" s="52">
        <v>1</v>
      </c>
      <c r="X1057" s="52">
        <v>0</v>
      </c>
      <c r="Y1057" s="52">
        <v>1</v>
      </c>
      <c r="Z1057" s="52">
        <v>0</v>
      </c>
      <c r="AA1057" s="52"/>
      <c r="AB1057" s="79">
        <v>1057</v>
      </c>
      <c r="AC10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7" s="85"/>
      <c r="AE1057" s="51"/>
      <c r="AF1057" s="51"/>
      <c r="AG1057" s="51"/>
      <c r="AH1057" s="51"/>
      <c r="AI1057" s="51"/>
      <c r="AJ1057" s="51"/>
      <c r="AK1057" s="51"/>
      <c r="AL1057" s="51"/>
      <c r="AM1057" s="51"/>
      <c r="AN1057" s="51"/>
      <c r="AO1057" s="2"/>
      <c r="AP1057" s="3"/>
      <c r="AQ1057" s="3"/>
      <c r="AR1057" s="3"/>
      <c r="AS1057" s="3"/>
    </row>
    <row r="1058" spans="1:45" ht="29" customHeight="1" x14ac:dyDescent="0.35">
      <c r="A1058" s="14" t="s">
        <v>1594</v>
      </c>
      <c r="C1058" s="15" t="s">
        <v>3360</v>
      </c>
      <c r="D1058" s="15"/>
      <c r="E1058" s="80">
        <v>1.9613764308784942</v>
      </c>
      <c r="F1058" s="78"/>
      <c r="G1058" s="15"/>
      <c r="H1058" s="15"/>
      <c r="I1058" s="16"/>
      <c r="J1058" s="66"/>
      <c r="K1058" s="66"/>
      <c r="L1058" s="16"/>
      <c r="M1058" s="81"/>
      <c r="N1058" s="82">
        <v>8407.822265625</v>
      </c>
      <c r="O1058" s="82">
        <v>4413.2392578125</v>
      </c>
      <c r="P1058" s="77"/>
      <c r="Q1058" s="83"/>
      <c r="R1058" s="83"/>
      <c r="S1058" s="51">
        <v>1</v>
      </c>
      <c r="T1058" s="84"/>
      <c r="U1058" s="84"/>
      <c r="V1058" s="52">
        <v>0</v>
      </c>
      <c r="W1058" s="52">
        <v>1</v>
      </c>
      <c r="X1058" s="52">
        <v>0</v>
      </c>
      <c r="Y1058" s="52">
        <v>1</v>
      </c>
      <c r="Z1058" s="52">
        <v>0</v>
      </c>
      <c r="AA1058" s="52"/>
      <c r="AB1058" s="79">
        <v>1058</v>
      </c>
      <c r="AC10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8" s="85"/>
      <c r="AE1058" s="51"/>
      <c r="AF1058" s="51"/>
      <c r="AG1058" s="51"/>
      <c r="AH1058" s="51"/>
      <c r="AI1058" s="51"/>
      <c r="AJ1058" s="51"/>
      <c r="AK1058" s="104" t="s">
        <v>3341</v>
      </c>
      <c r="AL1058" s="104" t="s">
        <v>3341</v>
      </c>
      <c r="AM1058" s="104" t="s">
        <v>3341</v>
      </c>
      <c r="AN1058" s="104" t="s">
        <v>3341</v>
      </c>
      <c r="AO1058" s="2"/>
      <c r="AP1058" s="3"/>
      <c r="AQ1058" s="3"/>
      <c r="AR1058" s="3"/>
      <c r="AS1058" s="3"/>
    </row>
    <row r="1059" spans="1:45" ht="29" customHeight="1" x14ac:dyDescent="0.35">
      <c r="A1059" s="14" t="s">
        <v>1595</v>
      </c>
      <c r="C1059" s="15" t="s">
        <v>3360</v>
      </c>
      <c r="D1059" s="15"/>
      <c r="E1059" s="80">
        <v>1.9613764308784942</v>
      </c>
      <c r="F1059" s="78"/>
      <c r="G1059" s="15"/>
      <c r="H1059" s="15"/>
      <c r="I1059" s="16"/>
      <c r="J1059" s="66"/>
      <c r="K1059" s="66"/>
      <c r="L1059" s="16"/>
      <c r="M1059" s="81"/>
      <c r="N1059" s="82">
        <v>8332.5</v>
      </c>
      <c r="O1059" s="82">
        <v>4559.8046875</v>
      </c>
      <c r="P1059" s="77"/>
      <c r="Q1059" s="83"/>
      <c r="R1059" s="83"/>
      <c r="S1059" s="51">
        <v>1</v>
      </c>
      <c r="T1059" s="84"/>
      <c r="U1059" s="84"/>
      <c r="V1059" s="52">
        <v>0</v>
      </c>
      <c r="W1059" s="52">
        <v>1</v>
      </c>
      <c r="X1059" s="52">
        <v>0</v>
      </c>
      <c r="Y1059" s="52">
        <v>1</v>
      </c>
      <c r="Z1059" s="52">
        <v>0</v>
      </c>
      <c r="AA1059" s="52"/>
      <c r="AB1059" s="79">
        <v>1059</v>
      </c>
      <c r="AC10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59" s="85"/>
      <c r="AE1059" s="51"/>
      <c r="AF1059" s="51"/>
      <c r="AG1059" s="51"/>
      <c r="AH1059" s="51"/>
      <c r="AI1059" s="51"/>
      <c r="AJ1059" s="51"/>
      <c r="AK1059" s="51"/>
      <c r="AL1059" s="51"/>
      <c r="AM1059" s="51"/>
      <c r="AN1059" s="51"/>
      <c r="AO1059" s="2"/>
      <c r="AP1059" s="3"/>
      <c r="AQ1059" s="3"/>
      <c r="AR1059" s="3"/>
      <c r="AS1059" s="3"/>
    </row>
    <row r="1060" spans="1:45" ht="29" customHeight="1" x14ac:dyDescent="0.35">
      <c r="A1060" s="14" t="s">
        <v>1602</v>
      </c>
      <c r="C1060" s="15" t="s">
        <v>3360</v>
      </c>
      <c r="D1060" s="15"/>
      <c r="E1060" s="80">
        <v>1.9613764308784942</v>
      </c>
      <c r="F1060" s="78"/>
      <c r="G1060" s="15"/>
      <c r="H1060" s="15"/>
      <c r="I1060" s="16"/>
      <c r="J1060" s="66"/>
      <c r="K1060" s="66"/>
      <c r="L1060" s="16"/>
      <c r="M1060" s="81"/>
      <c r="N1060" s="82">
        <v>8586.7119140625</v>
      </c>
      <c r="O1060" s="82">
        <v>4413.2392578125</v>
      </c>
      <c r="P1060" s="77"/>
      <c r="Q1060" s="83"/>
      <c r="R1060" s="83"/>
      <c r="S1060" s="51">
        <v>1</v>
      </c>
      <c r="T1060" s="84"/>
      <c r="U1060" s="84"/>
      <c r="V1060" s="52">
        <v>0</v>
      </c>
      <c r="W1060" s="52">
        <v>1</v>
      </c>
      <c r="X1060" s="52">
        <v>0</v>
      </c>
      <c r="Y1060" s="52">
        <v>1</v>
      </c>
      <c r="Z1060" s="52">
        <v>0</v>
      </c>
      <c r="AA1060" s="52"/>
      <c r="AB1060" s="79">
        <v>1060</v>
      </c>
      <c r="AC10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0" s="85"/>
      <c r="AE1060" s="51"/>
      <c r="AF1060" s="51"/>
      <c r="AG1060" s="51"/>
      <c r="AH1060" s="51"/>
      <c r="AI1060" s="51"/>
      <c r="AJ1060" s="51"/>
      <c r="AK1060" s="104" t="s">
        <v>3341</v>
      </c>
      <c r="AL1060" s="104" t="s">
        <v>3341</v>
      </c>
      <c r="AM1060" s="104" t="s">
        <v>3341</v>
      </c>
      <c r="AN1060" s="104" t="s">
        <v>3341</v>
      </c>
      <c r="AO1060" s="2"/>
      <c r="AP1060" s="3"/>
      <c r="AQ1060" s="3"/>
      <c r="AR1060" s="3"/>
      <c r="AS1060" s="3"/>
    </row>
    <row r="1061" spans="1:45" ht="29" customHeight="1" x14ac:dyDescent="0.35">
      <c r="A1061" s="14" t="s">
        <v>1603</v>
      </c>
      <c r="C1061" s="15" t="s">
        <v>3360</v>
      </c>
      <c r="D1061" s="15"/>
      <c r="E1061" s="80">
        <v>1.9613764308784942</v>
      </c>
      <c r="F1061" s="78"/>
      <c r="G1061" s="15"/>
      <c r="H1061" s="15"/>
      <c r="I1061" s="16"/>
      <c r="J1061" s="66"/>
      <c r="K1061" s="66"/>
      <c r="L1061" s="16"/>
      <c r="M1061" s="81"/>
      <c r="N1061" s="82">
        <v>8520.8046875</v>
      </c>
      <c r="O1061" s="82">
        <v>4559.8046875</v>
      </c>
      <c r="P1061" s="77"/>
      <c r="Q1061" s="83"/>
      <c r="R1061" s="83"/>
      <c r="S1061" s="51">
        <v>1</v>
      </c>
      <c r="T1061" s="84"/>
      <c r="U1061" s="84"/>
      <c r="V1061" s="52">
        <v>0</v>
      </c>
      <c r="W1061" s="52">
        <v>1</v>
      </c>
      <c r="X1061" s="52">
        <v>0</v>
      </c>
      <c r="Y1061" s="52">
        <v>1</v>
      </c>
      <c r="Z1061" s="52">
        <v>0</v>
      </c>
      <c r="AA1061" s="52"/>
      <c r="AB1061" s="79">
        <v>1061</v>
      </c>
      <c r="AC10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1" s="85"/>
      <c r="AE1061" s="51"/>
      <c r="AF1061" s="51"/>
      <c r="AG1061" s="51"/>
      <c r="AH1061" s="51"/>
      <c r="AI1061" s="51"/>
      <c r="AJ1061" s="51"/>
      <c r="AK1061" s="51"/>
      <c r="AL1061" s="51"/>
      <c r="AM1061" s="51"/>
      <c r="AN1061" s="51"/>
      <c r="AO1061" s="2"/>
      <c r="AP1061" s="3"/>
      <c r="AQ1061" s="3"/>
      <c r="AR1061" s="3"/>
      <c r="AS1061" s="3"/>
    </row>
    <row r="1062" spans="1:45" ht="29" customHeight="1" x14ac:dyDescent="0.35">
      <c r="A1062" s="14" t="s">
        <v>1607</v>
      </c>
      <c r="C1062" s="15" t="s">
        <v>3360</v>
      </c>
      <c r="D1062" s="15"/>
      <c r="E1062" s="80">
        <v>1.9613764308784942</v>
      </c>
      <c r="F1062" s="78"/>
      <c r="G1062" s="15"/>
      <c r="H1062" s="15"/>
      <c r="I1062" s="16"/>
      <c r="J1062" s="66"/>
      <c r="K1062" s="66"/>
      <c r="L1062" s="16"/>
      <c r="M1062" s="81"/>
      <c r="N1062" s="82">
        <v>9886.0166015625</v>
      </c>
      <c r="O1062" s="82">
        <v>4755.224609375</v>
      </c>
      <c r="P1062" s="77"/>
      <c r="Q1062" s="83"/>
      <c r="R1062" s="83"/>
      <c r="S1062" s="51">
        <v>1</v>
      </c>
      <c r="T1062" s="84"/>
      <c r="U1062" s="84"/>
      <c r="V1062" s="52">
        <v>0</v>
      </c>
      <c r="W1062" s="52">
        <v>1</v>
      </c>
      <c r="X1062" s="52">
        <v>0</v>
      </c>
      <c r="Y1062" s="52">
        <v>1</v>
      </c>
      <c r="Z1062" s="52">
        <v>0</v>
      </c>
      <c r="AA1062" s="52"/>
      <c r="AB1062" s="79">
        <v>1062</v>
      </c>
      <c r="AC10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2" s="85"/>
      <c r="AE1062" s="51"/>
      <c r="AF1062" s="51"/>
      <c r="AG1062" s="51"/>
      <c r="AH1062" s="51"/>
      <c r="AI1062" s="51"/>
      <c r="AJ1062" s="51"/>
      <c r="AK1062" s="104" t="s">
        <v>3341</v>
      </c>
      <c r="AL1062" s="104" t="s">
        <v>3341</v>
      </c>
      <c r="AM1062" s="104" t="s">
        <v>3341</v>
      </c>
      <c r="AN1062" s="104" t="s">
        <v>3341</v>
      </c>
      <c r="AO1062" s="2"/>
      <c r="AP1062" s="3"/>
      <c r="AQ1062" s="3"/>
      <c r="AR1062" s="3"/>
      <c r="AS1062" s="3"/>
    </row>
    <row r="1063" spans="1:45" ht="29" customHeight="1" x14ac:dyDescent="0.35">
      <c r="A1063" s="14" t="s">
        <v>1608</v>
      </c>
      <c r="C1063" s="15" t="s">
        <v>3360</v>
      </c>
      <c r="D1063" s="15"/>
      <c r="E1063" s="80">
        <v>1.9613764308784942</v>
      </c>
      <c r="F1063" s="78"/>
      <c r="G1063" s="15"/>
      <c r="H1063" s="15"/>
      <c r="I1063" s="16"/>
      <c r="J1063" s="66"/>
      <c r="K1063" s="66"/>
      <c r="L1063" s="16"/>
      <c r="M1063" s="81"/>
      <c r="N1063" s="82">
        <v>9810.6953125</v>
      </c>
      <c r="O1063" s="82">
        <v>4885.5048828125</v>
      </c>
      <c r="P1063" s="77"/>
      <c r="Q1063" s="83"/>
      <c r="R1063" s="83"/>
      <c r="S1063" s="51">
        <v>1</v>
      </c>
      <c r="T1063" s="84"/>
      <c r="U1063" s="84"/>
      <c r="V1063" s="52">
        <v>0</v>
      </c>
      <c r="W1063" s="52">
        <v>1</v>
      </c>
      <c r="X1063" s="52">
        <v>0</v>
      </c>
      <c r="Y1063" s="52">
        <v>1</v>
      </c>
      <c r="Z1063" s="52">
        <v>0</v>
      </c>
      <c r="AA1063" s="52"/>
      <c r="AB1063" s="79">
        <v>1063</v>
      </c>
      <c r="AC10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3" s="85"/>
      <c r="AE1063" s="51"/>
      <c r="AF1063" s="51"/>
      <c r="AG1063" s="51"/>
      <c r="AH1063" s="51"/>
      <c r="AI1063" s="51"/>
      <c r="AJ1063" s="51"/>
      <c r="AK1063" s="51"/>
      <c r="AL1063" s="51"/>
      <c r="AM1063" s="51"/>
      <c r="AN1063" s="51"/>
      <c r="AO1063" s="2"/>
      <c r="AP1063" s="3"/>
      <c r="AQ1063" s="3"/>
      <c r="AR1063" s="3"/>
      <c r="AS1063" s="3"/>
    </row>
    <row r="1064" spans="1:45" ht="29" customHeight="1" x14ac:dyDescent="0.35">
      <c r="A1064" s="14" t="s">
        <v>1613</v>
      </c>
      <c r="C1064" s="15" t="s">
        <v>3360</v>
      </c>
      <c r="D1064" s="15"/>
      <c r="E1064" s="80">
        <v>1.9613764308784942</v>
      </c>
      <c r="F1064" s="78"/>
      <c r="G1064" s="15"/>
      <c r="H1064" s="15"/>
      <c r="I1064" s="16"/>
      <c r="J1064" s="66"/>
      <c r="K1064" s="66"/>
      <c r="L1064" s="16"/>
      <c r="M1064" s="81"/>
      <c r="N1064" s="82">
        <v>7296.822265625</v>
      </c>
      <c r="O1064" s="82">
        <v>4429.5244140625</v>
      </c>
      <c r="P1064" s="77"/>
      <c r="Q1064" s="83"/>
      <c r="R1064" s="83"/>
      <c r="S1064" s="51">
        <v>1</v>
      </c>
      <c r="T1064" s="84"/>
      <c r="U1064" s="84"/>
      <c r="V1064" s="52">
        <v>0</v>
      </c>
      <c r="W1064" s="52">
        <v>1</v>
      </c>
      <c r="X1064" s="52">
        <v>0</v>
      </c>
      <c r="Y1064" s="52">
        <v>1</v>
      </c>
      <c r="Z1064" s="52">
        <v>0</v>
      </c>
      <c r="AA1064" s="52"/>
      <c r="AB1064" s="79">
        <v>1064</v>
      </c>
      <c r="AC10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4" s="85"/>
      <c r="AE1064" s="51"/>
      <c r="AF1064" s="51"/>
      <c r="AG1064" s="51"/>
      <c r="AH1064" s="51"/>
      <c r="AI1064" s="51"/>
      <c r="AJ1064" s="51"/>
      <c r="AK1064" s="104" t="s">
        <v>3341</v>
      </c>
      <c r="AL1064" s="104" t="s">
        <v>3341</v>
      </c>
      <c r="AM1064" s="104" t="s">
        <v>3341</v>
      </c>
      <c r="AN1064" s="104" t="s">
        <v>3341</v>
      </c>
      <c r="AO1064" s="2"/>
      <c r="AP1064" s="3"/>
      <c r="AQ1064" s="3"/>
      <c r="AR1064" s="3"/>
      <c r="AS1064" s="3"/>
    </row>
    <row r="1065" spans="1:45" ht="29" customHeight="1" x14ac:dyDescent="0.35">
      <c r="A1065" s="14" t="s">
        <v>1614</v>
      </c>
      <c r="C1065" s="15" t="s">
        <v>3360</v>
      </c>
      <c r="D1065" s="15"/>
      <c r="E1065" s="80">
        <v>1.9613764308784942</v>
      </c>
      <c r="F1065" s="78"/>
      <c r="G1065" s="15"/>
      <c r="H1065" s="15"/>
      <c r="I1065" s="16"/>
      <c r="J1065" s="66"/>
      <c r="K1065" s="66"/>
      <c r="L1065" s="16"/>
      <c r="M1065" s="81"/>
      <c r="N1065" s="82">
        <v>7212.0849609375</v>
      </c>
      <c r="O1065" s="82">
        <v>4559.8046875</v>
      </c>
      <c r="P1065" s="77"/>
      <c r="Q1065" s="83"/>
      <c r="R1065" s="83"/>
      <c r="S1065" s="51">
        <v>1</v>
      </c>
      <c r="T1065" s="84"/>
      <c r="U1065" s="84"/>
      <c r="V1065" s="52">
        <v>0</v>
      </c>
      <c r="W1065" s="52">
        <v>1</v>
      </c>
      <c r="X1065" s="52">
        <v>0</v>
      </c>
      <c r="Y1065" s="52">
        <v>1</v>
      </c>
      <c r="Z1065" s="52">
        <v>0</v>
      </c>
      <c r="AA1065" s="52"/>
      <c r="AB1065" s="79">
        <v>1065</v>
      </c>
      <c r="AC10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5" s="85"/>
      <c r="AE1065" s="51"/>
      <c r="AF1065" s="51"/>
      <c r="AG1065" s="51"/>
      <c r="AH1065" s="51"/>
      <c r="AI1065" s="51"/>
      <c r="AJ1065" s="51"/>
      <c r="AK1065" s="51"/>
      <c r="AL1065" s="51"/>
      <c r="AM1065" s="51"/>
      <c r="AN1065" s="51"/>
      <c r="AO1065" s="2"/>
      <c r="AP1065" s="3"/>
      <c r="AQ1065" s="3"/>
      <c r="AR1065" s="3"/>
      <c r="AS1065" s="3"/>
    </row>
    <row r="1066" spans="1:45" ht="29" customHeight="1" x14ac:dyDescent="0.35">
      <c r="A1066" s="14" t="s">
        <v>1616</v>
      </c>
      <c r="C1066" s="15" t="s">
        <v>3360</v>
      </c>
      <c r="D1066" s="15"/>
      <c r="E1066" s="80">
        <v>1.9613764308784942</v>
      </c>
      <c r="F1066" s="78"/>
      <c r="G1066" s="15"/>
      <c r="H1066" s="15"/>
      <c r="I1066" s="16"/>
      <c r="J1066" s="66"/>
      <c r="K1066" s="66"/>
      <c r="L1066" s="16"/>
      <c r="M1066" s="81"/>
      <c r="N1066" s="82">
        <v>7212.0849609375</v>
      </c>
      <c r="O1066" s="82">
        <v>4103.82421875</v>
      </c>
      <c r="P1066" s="77"/>
      <c r="Q1066" s="83"/>
      <c r="R1066" s="83"/>
      <c r="S1066" s="51">
        <v>1</v>
      </c>
      <c r="T1066" s="84"/>
      <c r="U1066" s="84"/>
      <c r="V1066" s="52">
        <v>0</v>
      </c>
      <c r="W1066" s="52">
        <v>1</v>
      </c>
      <c r="X1066" s="52">
        <v>0</v>
      </c>
      <c r="Y1066" s="52">
        <v>1</v>
      </c>
      <c r="Z1066" s="52">
        <v>0</v>
      </c>
      <c r="AA1066" s="52"/>
      <c r="AB1066" s="79">
        <v>1066</v>
      </c>
      <c r="AC10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6" s="85"/>
      <c r="AE1066" s="51"/>
      <c r="AF1066" s="51"/>
      <c r="AG1066" s="51"/>
      <c r="AH1066" s="51"/>
      <c r="AI1066" s="51"/>
      <c r="AJ1066" s="51"/>
      <c r="AK1066" s="104" t="s">
        <v>3341</v>
      </c>
      <c r="AL1066" s="104" t="s">
        <v>3341</v>
      </c>
      <c r="AM1066" s="104" t="s">
        <v>3341</v>
      </c>
      <c r="AN1066" s="104" t="s">
        <v>3341</v>
      </c>
      <c r="AO1066" s="2"/>
      <c r="AP1066" s="3"/>
      <c r="AQ1066" s="3"/>
      <c r="AR1066" s="3"/>
      <c r="AS1066" s="3"/>
    </row>
    <row r="1067" spans="1:45" ht="29" customHeight="1" x14ac:dyDescent="0.35">
      <c r="A1067" s="14" t="s">
        <v>1617</v>
      </c>
      <c r="C1067" s="15" t="s">
        <v>3360</v>
      </c>
      <c r="D1067" s="15"/>
      <c r="E1067" s="80">
        <v>1.9613764308784942</v>
      </c>
      <c r="F1067" s="78"/>
      <c r="G1067" s="15"/>
      <c r="H1067" s="15"/>
      <c r="I1067" s="16"/>
      <c r="J1067" s="66"/>
      <c r="K1067" s="66"/>
      <c r="L1067" s="16"/>
      <c r="M1067" s="81"/>
      <c r="N1067" s="82">
        <v>7296.822265625</v>
      </c>
      <c r="O1067" s="82">
        <v>4234.10400390625</v>
      </c>
      <c r="P1067" s="77"/>
      <c r="Q1067" s="83"/>
      <c r="R1067" s="83"/>
      <c r="S1067" s="51">
        <v>1</v>
      </c>
      <c r="T1067" s="84"/>
      <c r="U1067" s="84"/>
      <c r="V1067" s="52">
        <v>0</v>
      </c>
      <c r="W1067" s="52">
        <v>1</v>
      </c>
      <c r="X1067" s="52">
        <v>0</v>
      </c>
      <c r="Y1067" s="52">
        <v>1</v>
      </c>
      <c r="Z1067" s="52">
        <v>0</v>
      </c>
      <c r="AA1067" s="52"/>
      <c r="AB1067" s="79">
        <v>1067</v>
      </c>
      <c r="AC10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7" s="85"/>
      <c r="AE1067" s="51"/>
      <c r="AF1067" s="51"/>
      <c r="AG1067" s="51"/>
      <c r="AH1067" s="51"/>
      <c r="AI1067" s="51"/>
      <c r="AJ1067" s="51"/>
      <c r="AK1067" s="51"/>
      <c r="AL1067" s="51"/>
      <c r="AM1067" s="51"/>
      <c r="AN1067" s="51"/>
      <c r="AO1067" s="2"/>
      <c r="AP1067" s="3"/>
      <c r="AQ1067" s="3"/>
      <c r="AR1067" s="3"/>
      <c r="AS1067" s="3"/>
    </row>
    <row r="1068" spans="1:45" ht="29" customHeight="1" x14ac:dyDescent="0.35">
      <c r="A1068" s="14" t="s">
        <v>1620</v>
      </c>
      <c r="C1068" s="15" t="s">
        <v>3360</v>
      </c>
      <c r="D1068" s="15"/>
      <c r="E1068" s="80">
        <v>1.9613764308784942</v>
      </c>
      <c r="F1068" s="78"/>
      <c r="G1068" s="15"/>
      <c r="H1068" s="15"/>
      <c r="I1068" s="16"/>
      <c r="J1068" s="66"/>
      <c r="K1068" s="66"/>
      <c r="L1068" s="16"/>
      <c r="M1068" s="81"/>
      <c r="N1068" s="82">
        <v>9697.7119140625</v>
      </c>
      <c r="O1068" s="82">
        <v>4755.224609375</v>
      </c>
      <c r="P1068" s="77"/>
      <c r="Q1068" s="83"/>
      <c r="R1068" s="83"/>
      <c r="S1068" s="51">
        <v>1</v>
      </c>
      <c r="T1068" s="84"/>
      <c r="U1068" s="84"/>
      <c r="V1068" s="52">
        <v>0</v>
      </c>
      <c r="W1068" s="52">
        <v>1</v>
      </c>
      <c r="X1068" s="52">
        <v>0</v>
      </c>
      <c r="Y1068" s="52">
        <v>1</v>
      </c>
      <c r="Z1068" s="52">
        <v>0</v>
      </c>
      <c r="AA1068" s="52"/>
      <c r="AB1068" s="79">
        <v>1068</v>
      </c>
      <c r="AC10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8" s="85"/>
      <c r="AE1068" s="51"/>
      <c r="AF1068" s="51"/>
      <c r="AG1068" s="51"/>
      <c r="AH1068" s="51"/>
      <c r="AI1068" s="51"/>
      <c r="AJ1068" s="51"/>
      <c r="AK1068" s="104" t="s">
        <v>3341</v>
      </c>
      <c r="AL1068" s="104" t="s">
        <v>3341</v>
      </c>
      <c r="AM1068" s="104" t="s">
        <v>3341</v>
      </c>
      <c r="AN1068" s="104" t="s">
        <v>3341</v>
      </c>
      <c r="AO1068" s="2"/>
      <c r="AP1068" s="3"/>
      <c r="AQ1068" s="3"/>
      <c r="AR1068" s="3"/>
      <c r="AS1068" s="3"/>
    </row>
    <row r="1069" spans="1:45" ht="29" customHeight="1" x14ac:dyDescent="0.35">
      <c r="A1069" s="14" t="s">
        <v>1621</v>
      </c>
      <c r="C1069" s="15" t="s">
        <v>3360</v>
      </c>
      <c r="D1069" s="15"/>
      <c r="E1069" s="80">
        <v>1.9613764308784942</v>
      </c>
      <c r="F1069" s="78"/>
      <c r="G1069" s="15"/>
      <c r="H1069" s="15"/>
      <c r="I1069" s="16"/>
      <c r="J1069" s="66"/>
      <c r="K1069" s="66"/>
      <c r="L1069" s="16"/>
      <c r="M1069" s="81"/>
      <c r="N1069" s="82">
        <v>9631.8046875</v>
      </c>
      <c r="O1069" s="82">
        <v>4885.5048828125</v>
      </c>
      <c r="P1069" s="77"/>
      <c r="Q1069" s="83"/>
      <c r="R1069" s="83"/>
      <c r="S1069" s="51">
        <v>1</v>
      </c>
      <c r="T1069" s="84"/>
      <c r="U1069" s="84"/>
      <c r="V1069" s="52">
        <v>0</v>
      </c>
      <c r="W1069" s="52">
        <v>1</v>
      </c>
      <c r="X1069" s="52">
        <v>0</v>
      </c>
      <c r="Y1069" s="52">
        <v>1</v>
      </c>
      <c r="Z1069" s="52">
        <v>0</v>
      </c>
      <c r="AA1069" s="52"/>
      <c r="AB1069" s="79">
        <v>1069</v>
      </c>
      <c r="AC10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69" s="85"/>
      <c r="AE1069" s="51"/>
      <c r="AF1069" s="51"/>
      <c r="AG1069" s="51"/>
      <c r="AH1069" s="51"/>
      <c r="AI1069" s="51"/>
      <c r="AJ1069" s="51"/>
      <c r="AK1069" s="51"/>
      <c r="AL1069" s="51"/>
      <c r="AM1069" s="51"/>
      <c r="AN1069" s="51"/>
      <c r="AO1069" s="2"/>
      <c r="AP1069" s="3"/>
      <c r="AQ1069" s="3"/>
      <c r="AR1069" s="3"/>
      <c r="AS1069" s="3"/>
    </row>
    <row r="1070" spans="1:45" ht="29" customHeight="1" x14ac:dyDescent="0.35">
      <c r="A1070" s="14" t="s">
        <v>1634</v>
      </c>
      <c r="C1070" s="15" t="s">
        <v>3360</v>
      </c>
      <c r="D1070" s="15"/>
      <c r="E1070" s="80">
        <v>1.9613764308784942</v>
      </c>
      <c r="F1070" s="78"/>
      <c r="G1070" s="15"/>
      <c r="H1070" s="15"/>
      <c r="I1070" s="16"/>
      <c r="J1070" s="66"/>
      <c r="K1070" s="66"/>
      <c r="L1070" s="16"/>
      <c r="M1070" s="81"/>
      <c r="N1070" s="82">
        <v>9142.2119140625</v>
      </c>
      <c r="O1070" s="82">
        <v>4755.224609375</v>
      </c>
      <c r="P1070" s="77"/>
      <c r="Q1070" s="83"/>
      <c r="R1070" s="83"/>
      <c r="S1070" s="51">
        <v>1</v>
      </c>
      <c r="T1070" s="84"/>
      <c r="U1070" s="84"/>
      <c r="V1070" s="52">
        <v>0</v>
      </c>
      <c r="W1070" s="52">
        <v>1</v>
      </c>
      <c r="X1070" s="52">
        <v>0</v>
      </c>
      <c r="Y1070" s="52">
        <v>1</v>
      </c>
      <c r="Z1070" s="52">
        <v>0</v>
      </c>
      <c r="AA1070" s="52"/>
      <c r="AB1070" s="79">
        <v>1070</v>
      </c>
      <c r="AC10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0" s="85"/>
      <c r="AE1070" s="51"/>
      <c r="AF1070" s="51"/>
      <c r="AG1070" s="51"/>
      <c r="AH1070" s="51"/>
      <c r="AI1070" s="51"/>
      <c r="AJ1070" s="51"/>
      <c r="AK1070" s="104" t="s">
        <v>3341</v>
      </c>
      <c r="AL1070" s="104" t="s">
        <v>3341</v>
      </c>
      <c r="AM1070" s="104" t="s">
        <v>3341</v>
      </c>
      <c r="AN1070" s="104" t="s">
        <v>3341</v>
      </c>
      <c r="AO1070" s="2"/>
      <c r="AP1070" s="3"/>
      <c r="AQ1070" s="3"/>
      <c r="AR1070" s="3"/>
      <c r="AS1070" s="3"/>
    </row>
    <row r="1071" spans="1:45" ht="29" customHeight="1" x14ac:dyDescent="0.35">
      <c r="A1071" s="14" t="s">
        <v>1635</v>
      </c>
      <c r="C1071" s="15" t="s">
        <v>3360</v>
      </c>
      <c r="D1071" s="15"/>
      <c r="E1071" s="80">
        <v>1.9613764308784942</v>
      </c>
      <c r="F1071" s="78"/>
      <c r="G1071" s="15"/>
      <c r="H1071" s="15"/>
      <c r="I1071" s="16"/>
      <c r="J1071" s="66"/>
      <c r="K1071" s="66"/>
      <c r="L1071" s="16"/>
      <c r="M1071" s="81"/>
      <c r="N1071" s="82">
        <v>9066.8896484375</v>
      </c>
      <c r="O1071" s="82">
        <v>4885.5048828125</v>
      </c>
      <c r="P1071" s="77"/>
      <c r="Q1071" s="83"/>
      <c r="R1071" s="83"/>
      <c r="S1071" s="51">
        <v>1</v>
      </c>
      <c r="T1071" s="84"/>
      <c r="U1071" s="84"/>
      <c r="V1071" s="52">
        <v>0</v>
      </c>
      <c r="W1071" s="52">
        <v>1</v>
      </c>
      <c r="X1071" s="52">
        <v>0</v>
      </c>
      <c r="Y1071" s="52">
        <v>1</v>
      </c>
      <c r="Z1071" s="52">
        <v>0</v>
      </c>
      <c r="AA1071" s="52"/>
      <c r="AB1071" s="79">
        <v>1071</v>
      </c>
      <c r="AC10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1" s="85"/>
      <c r="AE1071" s="51"/>
      <c r="AF1071" s="51"/>
      <c r="AG1071" s="51"/>
      <c r="AH1071" s="51"/>
      <c r="AI1071" s="51"/>
      <c r="AJ1071" s="51"/>
      <c r="AK1071" s="51"/>
      <c r="AL1071" s="51"/>
      <c r="AM1071" s="51"/>
      <c r="AN1071" s="51"/>
      <c r="AO1071" s="2"/>
      <c r="AP1071" s="3"/>
      <c r="AQ1071" s="3"/>
      <c r="AR1071" s="3"/>
      <c r="AS1071" s="3"/>
    </row>
    <row r="1072" spans="1:45" ht="29" customHeight="1" x14ac:dyDescent="0.35">
      <c r="A1072" s="14" t="s">
        <v>1660</v>
      </c>
      <c r="C1072" s="15" t="s">
        <v>3360</v>
      </c>
      <c r="D1072" s="15"/>
      <c r="E1072" s="80">
        <v>1.9613764308784942</v>
      </c>
      <c r="F1072" s="78"/>
      <c r="G1072" s="15"/>
      <c r="H1072" s="15"/>
      <c r="I1072" s="16"/>
      <c r="J1072" s="66"/>
      <c r="K1072" s="66"/>
      <c r="L1072" s="16"/>
      <c r="M1072" s="81"/>
      <c r="N1072" s="82">
        <v>9330.5166015625</v>
      </c>
      <c r="O1072" s="82">
        <v>4755.224609375</v>
      </c>
      <c r="P1072" s="77"/>
      <c r="Q1072" s="83"/>
      <c r="R1072" s="83"/>
      <c r="S1072" s="51">
        <v>1</v>
      </c>
      <c r="T1072" s="84"/>
      <c r="U1072" s="84"/>
      <c r="V1072" s="52">
        <v>0</v>
      </c>
      <c r="W1072" s="52">
        <v>1</v>
      </c>
      <c r="X1072" s="52">
        <v>0</v>
      </c>
      <c r="Y1072" s="52">
        <v>1</v>
      </c>
      <c r="Z1072" s="52">
        <v>0</v>
      </c>
      <c r="AA1072" s="52"/>
      <c r="AB1072" s="79">
        <v>1072</v>
      </c>
      <c r="AC10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2" s="85"/>
      <c r="AE1072" s="51"/>
      <c r="AF1072" s="51"/>
      <c r="AG1072" s="51"/>
      <c r="AH1072" s="51"/>
      <c r="AI1072" s="51"/>
      <c r="AJ1072" s="51"/>
      <c r="AK1072" s="104" t="s">
        <v>3341</v>
      </c>
      <c r="AL1072" s="104" t="s">
        <v>3341</v>
      </c>
      <c r="AM1072" s="104" t="s">
        <v>3341</v>
      </c>
      <c r="AN1072" s="104" t="s">
        <v>3341</v>
      </c>
      <c r="AO1072" s="2"/>
      <c r="AP1072" s="3"/>
      <c r="AQ1072" s="3"/>
      <c r="AR1072" s="3"/>
      <c r="AS1072" s="3"/>
    </row>
    <row r="1073" spans="1:45" ht="29" customHeight="1" x14ac:dyDescent="0.35">
      <c r="A1073" s="14" t="s">
        <v>1661</v>
      </c>
      <c r="C1073" s="15" t="s">
        <v>3360</v>
      </c>
      <c r="D1073" s="15"/>
      <c r="E1073" s="80">
        <v>1.9613764308784942</v>
      </c>
      <c r="F1073" s="78"/>
      <c r="G1073" s="15"/>
      <c r="H1073" s="15"/>
      <c r="I1073" s="16"/>
      <c r="J1073" s="66"/>
      <c r="K1073" s="66"/>
      <c r="L1073" s="16"/>
      <c r="M1073" s="81"/>
      <c r="N1073" s="82">
        <v>9255.1953125</v>
      </c>
      <c r="O1073" s="82">
        <v>4885.5048828125</v>
      </c>
      <c r="P1073" s="77"/>
      <c r="Q1073" s="83"/>
      <c r="R1073" s="83"/>
      <c r="S1073" s="51">
        <v>1</v>
      </c>
      <c r="T1073" s="84"/>
      <c r="U1073" s="84"/>
      <c r="V1073" s="52">
        <v>0</v>
      </c>
      <c r="W1073" s="52">
        <v>1</v>
      </c>
      <c r="X1073" s="52">
        <v>0</v>
      </c>
      <c r="Y1073" s="52">
        <v>1</v>
      </c>
      <c r="Z1073" s="52">
        <v>0</v>
      </c>
      <c r="AA1073" s="52"/>
      <c r="AB1073" s="79">
        <v>1073</v>
      </c>
      <c r="AC10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3" s="85"/>
      <c r="AE1073" s="51"/>
      <c r="AF1073" s="51"/>
      <c r="AG1073" s="51"/>
      <c r="AH1073" s="51"/>
      <c r="AI1073" s="51"/>
      <c r="AJ1073" s="51"/>
      <c r="AK1073" s="51"/>
      <c r="AL1073" s="51"/>
      <c r="AM1073" s="51"/>
      <c r="AN1073" s="51"/>
      <c r="AO1073" s="2"/>
      <c r="AP1073" s="3"/>
      <c r="AQ1073" s="3"/>
      <c r="AR1073" s="3"/>
      <c r="AS1073" s="3"/>
    </row>
    <row r="1074" spans="1:45" ht="29" customHeight="1" x14ac:dyDescent="0.35">
      <c r="A1074" s="14" t="s">
        <v>1663</v>
      </c>
      <c r="C1074" s="15" t="s">
        <v>3360</v>
      </c>
      <c r="D1074" s="15"/>
      <c r="E1074" s="80">
        <v>1.9613764308784942</v>
      </c>
      <c r="F1074" s="78"/>
      <c r="G1074" s="15"/>
      <c r="H1074" s="15"/>
      <c r="I1074" s="16"/>
      <c r="J1074" s="66"/>
      <c r="K1074" s="66"/>
      <c r="L1074" s="16"/>
      <c r="M1074" s="81"/>
      <c r="N1074" s="82">
        <v>9518.822265625</v>
      </c>
      <c r="O1074" s="82">
        <v>4755.224609375</v>
      </c>
      <c r="P1074" s="77"/>
      <c r="Q1074" s="83"/>
      <c r="R1074" s="83"/>
      <c r="S1074" s="51">
        <v>1</v>
      </c>
      <c r="T1074" s="84"/>
      <c r="U1074" s="84"/>
      <c r="V1074" s="52">
        <v>0</v>
      </c>
      <c r="W1074" s="52">
        <v>1</v>
      </c>
      <c r="X1074" s="52">
        <v>0</v>
      </c>
      <c r="Y1074" s="52">
        <v>1</v>
      </c>
      <c r="Z1074" s="52">
        <v>0</v>
      </c>
      <c r="AA1074" s="52"/>
      <c r="AB1074" s="79">
        <v>1074</v>
      </c>
      <c r="AC10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4" s="85"/>
      <c r="AE1074" s="51"/>
      <c r="AF1074" s="51"/>
      <c r="AG1074" s="51"/>
      <c r="AH1074" s="51"/>
      <c r="AI1074" s="51"/>
      <c r="AJ1074" s="51"/>
      <c r="AK1074" s="104" t="s">
        <v>3341</v>
      </c>
      <c r="AL1074" s="104" t="s">
        <v>3341</v>
      </c>
      <c r="AM1074" s="104" t="s">
        <v>3341</v>
      </c>
      <c r="AN1074" s="104" t="s">
        <v>3341</v>
      </c>
      <c r="AO1074" s="2"/>
      <c r="AP1074" s="3"/>
      <c r="AQ1074" s="3"/>
      <c r="AR1074" s="3"/>
      <c r="AS1074" s="3"/>
    </row>
    <row r="1075" spans="1:45" ht="29" customHeight="1" x14ac:dyDescent="0.35">
      <c r="A1075" s="14" t="s">
        <v>1664</v>
      </c>
      <c r="C1075" s="15" t="s">
        <v>3360</v>
      </c>
      <c r="D1075" s="15"/>
      <c r="E1075" s="80">
        <v>1.9613764308784942</v>
      </c>
      <c r="F1075" s="78"/>
      <c r="G1075" s="15"/>
      <c r="H1075" s="15"/>
      <c r="I1075" s="16"/>
      <c r="J1075" s="66"/>
      <c r="K1075" s="66"/>
      <c r="L1075" s="16"/>
      <c r="M1075" s="81"/>
      <c r="N1075" s="82">
        <v>9443.5</v>
      </c>
      <c r="O1075" s="82">
        <v>4885.5048828125</v>
      </c>
      <c r="P1075" s="77"/>
      <c r="Q1075" s="83"/>
      <c r="R1075" s="83"/>
      <c r="S1075" s="51">
        <v>1</v>
      </c>
      <c r="T1075" s="84"/>
      <c r="U1075" s="84"/>
      <c r="V1075" s="52">
        <v>0</v>
      </c>
      <c r="W1075" s="52">
        <v>1</v>
      </c>
      <c r="X1075" s="52">
        <v>0</v>
      </c>
      <c r="Y1075" s="52">
        <v>1</v>
      </c>
      <c r="Z1075" s="52">
        <v>0</v>
      </c>
      <c r="AA1075" s="52"/>
      <c r="AB1075" s="79">
        <v>1075</v>
      </c>
      <c r="AC10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5" s="85"/>
      <c r="AE1075" s="51"/>
      <c r="AF1075" s="51"/>
      <c r="AG1075" s="51"/>
      <c r="AH1075" s="51"/>
      <c r="AI1075" s="51"/>
      <c r="AJ1075" s="51"/>
      <c r="AK1075" s="51"/>
      <c r="AL1075" s="51"/>
      <c r="AM1075" s="51"/>
      <c r="AN1075" s="51"/>
      <c r="AO1075" s="2"/>
      <c r="AP1075" s="3"/>
      <c r="AQ1075" s="3"/>
      <c r="AR1075" s="3"/>
      <c r="AS1075" s="3"/>
    </row>
    <row r="1076" spans="1:45" ht="29" customHeight="1" x14ac:dyDescent="0.35">
      <c r="A1076" s="14" t="s">
        <v>1665</v>
      </c>
      <c r="C1076" s="15" t="s">
        <v>3360</v>
      </c>
      <c r="D1076" s="15"/>
      <c r="E1076" s="80">
        <v>1.9613764308784942</v>
      </c>
      <c r="F1076" s="78"/>
      <c r="G1076" s="15"/>
      <c r="H1076" s="15"/>
      <c r="I1076" s="16"/>
      <c r="J1076" s="66"/>
      <c r="K1076" s="66"/>
      <c r="L1076" s="16"/>
      <c r="M1076" s="81"/>
      <c r="N1076" s="82">
        <v>7212.0849609375</v>
      </c>
      <c r="O1076" s="82">
        <v>3778.123779296875</v>
      </c>
      <c r="P1076" s="77"/>
      <c r="Q1076" s="83"/>
      <c r="R1076" s="83"/>
      <c r="S1076" s="51">
        <v>1</v>
      </c>
      <c r="T1076" s="84"/>
      <c r="U1076" s="84"/>
      <c r="V1076" s="52">
        <v>0</v>
      </c>
      <c r="W1076" s="52">
        <v>1</v>
      </c>
      <c r="X1076" s="52">
        <v>0</v>
      </c>
      <c r="Y1076" s="52">
        <v>1</v>
      </c>
      <c r="Z1076" s="52">
        <v>0</v>
      </c>
      <c r="AA1076" s="52"/>
      <c r="AB1076" s="79">
        <v>1076</v>
      </c>
      <c r="AC10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6" s="85"/>
      <c r="AE1076" s="51"/>
      <c r="AF1076" s="51"/>
      <c r="AG1076" s="51"/>
      <c r="AH1076" s="51"/>
      <c r="AI1076" s="51"/>
      <c r="AJ1076" s="51"/>
      <c r="AK1076" s="104" t="s">
        <v>3341</v>
      </c>
      <c r="AL1076" s="104" t="s">
        <v>3341</v>
      </c>
      <c r="AM1076" s="104" t="s">
        <v>3341</v>
      </c>
      <c r="AN1076" s="104" t="s">
        <v>3341</v>
      </c>
      <c r="AO1076" s="2"/>
      <c r="AP1076" s="3"/>
      <c r="AQ1076" s="3"/>
      <c r="AR1076" s="3"/>
      <c r="AS1076" s="3"/>
    </row>
    <row r="1077" spans="1:45" ht="29" customHeight="1" x14ac:dyDescent="0.35">
      <c r="A1077" s="14" t="s">
        <v>1666</v>
      </c>
      <c r="C1077" s="15" t="s">
        <v>3360</v>
      </c>
      <c r="D1077" s="15"/>
      <c r="E1077" s="80">
        <v>1.9613764308784942</v>
      </c>
      <c r="F1077" s="78"/>
      <c r="G1077" s="15"/>
      <c r="H1077" s="15"/>
      <c r="I1077" s="16"/>
      <c r="J1077" s="66"/>
      <c r="K1077" s="66"/>
      <c r="L1077" s="16"/>
      <c r="M1077" s="81"/>
      <c r="N1077" s="82">
        <v>7296.822265625</v>
      </c>
      <c r="O1077" s="82">
        <v>3908.40380859375</v>
      </c>
      <c r="P1077" s="77"/>
      <c r="Q1077" s="83"/>
      <c r="R1077" s="83"/>
      <c r="S1077" s="51">
        <v>1</v>
      </c>
      <c r="T1077" s="84"/>
      <c r="U1077" s="84"/>
      <c r="V1077" s="52">
        <v>0</v>
      </c>
      <c r="W1077" s="52">
        <v>1</v>
      </c>
      <c r="X1077" s="52">
        <v>0</v>
      </c>
      <c r="Y1077" s="52">
        <v>1</v>
      </c>
      <c r="Z1077" s="52">
        <v>0</v>
      </c>
      <c r="AA1077" s="52"/>
      <c r="AB1077" s="79">
        <v>1077</v>
      </c>
      <c r="AC10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7" s="85"/>
      <c r="AE1077" s="51"/>
      <c r="AF1077" s="51"/>
      <c r="AG1077" s="51"/>
      <c r="AH1077" s="51"/>
      <c r="AI1077" s="51"/>
      <c r="AJ1077" s="51"/>
      <c r="AK1077" s="51"/>
      <c r="AL1077" s="51"/>
      <c r="AM1077" s="51"/>
      <c r="AN1077" s="51"/>
      <c r="AO1077" s="2"/>
      <c r="AP1077" s="3"/>
      <c r="AQ1077" s="3"/>
      <c r="AR1077" s="3"/>
      <c r="AS1077" s="3"/>
    </row>
    <row r="1078" spans="1:45" ht="29" customHeight="1" x14ac:dyDescent="0.35">
      <c r="A1078" s="14" t="s">
        <v>1668</v>
      </c>
      <c r="C1078" s="15" t="s">
        <v>3360</v>
      </c>
      <c r="D1078" s="15"/>
      <c r="E1078" s="80">
        <v>1.9613764308784942</v>
      </c>
      <c r="F1078" s="78"/>
      <c r="G1078" s="15"/>
      <c r="H1078" s="15"/>
      <c r="I1078" s="16"/>
      <c r="J1078" s="66"/>
      <c r="K1078" s="66"/>
      <c r="L1078" s="16"/>
      <c r="M1078" s="81"/>
      <c r="N1078" s="82">
        <v>7296.822265625</v>
      </c>
      <c r="O1078" s="82">
        <v>2149.6220703125</v>
      </c>
      <c r="P1078" s="77"/>
      <c r="Q1078" s="83"/>
      <c r="R1078" s="83"/>
      <c r="S1078" s="51">
        <v>1</v>
      </c>
      <c r="T1078" s="84"/>
      <c r="U1078" s="84"/>
      <c r="V1078" s="52">
        <v>0</v>
      </c>
      <c r="W1078" s="52">
        <v>1</v>
      </c>
      <c r="X1078" s="52">
        <v>0</v>
      </c>
      <c r="Y1078" s="52">
        <v>1</v>
      </c>
      <c r="Z1078" s="52">
        <v>0</v>
      </c>
      <c r="AA1078" s="52"/>
      <c r="AB1078" s="79">
        <v>1078</v>
      </c>
      <c r="AC10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8" s="85"/>
      <c r="AE1078" s="51"/>
      <c r="AF1078" s="51"/>
      <c r="AG1078" s="51"/>
      <c r="AH1078" s="51"/>
      <c r="AI1078" s="51"/>
      <c r="AJ1078" s="51"/>
      <c r="AK1078" s="104" t="s">
        <v>3341</v>
      </c>
      <c r="AL1078" s="104" t="s">
        <v>3341</v>
      </c>
      <c r="AM1078" s="104" t="s">
        <v>3341</v>
      </c>
      <c r="AN1078" s="104" t="s">
        <v>3341</v>
      </c>
      <c r="AO1078" s="2"/>
      <c r="AP1078" s="3"/>
      <c r="AQ1078" s="3"/>
      <c r="AR1078" s="3"/>
      <c r="AS1078" s="3"/>
    </row>
    <row r="1079" spans="1:45" ht="29" customHeight="1" x14ac:dyDescent="0.35">
      <c r="A1079" s="14" t="s">
        <v>1669</v>
      </c>
      <c r="C1079" s="15" t="s">
        <v>3360</v>
      </c>
      <c r="D1079" s="15"/>
      <c r="E1079" s="80">
        <v>1.9613764308784942</v>
      </c>
      <c r="F1079" s="78"/>
      <c r="G1079" s="15"/>
      <c r="H1079" s="15"/>
      <c r="I1079" s="16"/>
      <c r="J1079" s="66"/>
      <c r="K1079" s="66"/>
      <c r="L1079" s="16"/>
      <c r="M1079" s="81"/>
      <c r="N1079" s="82">
        <v>7212.0849609375</v>
      </c>
      <c r="O1079" s="82">
        <v>2279.90234375</v>
      </c>
      <c r="P1079" s="77"/>
      <c r="Q1079" s="83"/>
      <c r="R1079" s="83"/>
      <c r="S1079" s="51">
        <v>1</v>
      </c>
      <c r="T1079" s="84"/>
      <c r="U1079" s="84"/>
      <c r="V1079" s="52">
        <v>0</v>
      </c>
      <c r="W1079" s="52">
        <v>1</v>
      </c>
      <c r="X1079" s="52">
        <v>0</v>
      </c>
      <c r="Y1079" s="52">
        <v>1</v>
      </c>
      <c r="Z1079" s="52">
        <v>0</v>
      </c>
      <c r="AA1079" s="52"/>
      <c r="AB1079" s="79">
        <v>1079</v>
      </c>
      <c r="AC10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79" s="85"/>
      <c r="AE1079" s="51"/>
      <c r="AF1079" s="51"/>
      <c r="AG1079" s="51"/>
      <c r="AH1079" s="51"/>
      <c r="AI1079" s="51"/>
      <c r="AJ1079" s="51"/>
      <c r="AK1079" s="51"/>
      <c r="AL1079" s="51"/>
      <c r="AM1079" s="51"/>
      <c r="AN1079" s="51"/>
      <c r="AO1079" s="2"/>
      <c r="AP1079" s="3"/>
      <c r="AQ1079" s="3"/>
      <c r="AR1079" s="3"/>
      <c r="AS1079" s="3"/>
    </row>
    <row r="1080" spans="1:45" ht="29" customHeight="1" x14ac:dyDescent="0.35">
      <c r="A1080" s="14" t="s">
        <v>1670</v>
      </c>
      <c r="C1080" s="15" t="s">
        <v>3360</v>
      </c>
      <c r="D1080" s="15"/>
      <c r="E1080" s="80">
        <v>1.9613764308784942</v>
      </c>
      <c r="F1080" s="78"/>
      <c r="G1080" s="15"/>
      <c r="H1080" s="15"/>
      <c r="I1080" s="16"/>
      <c r="J1080" s="66"/>
      <c r="K1080" s="66"/>
      <c r="L1080" s="16"/>
      <c r="M1080" s="81"/>
      <c r="N1080" s="82">
        <v>7296.822265625</v>
      </c>
      <c r="O1080" s="82">
        <v>1823.921875</v>
      </c>
      <c r="P1080" s="77"/>
      <c r="Q1080" s="83"/>
      <c r="R1080" s="83"/>
      <c r="S1080" s="51">
        <v>1</v>
      </c>
      <c r="T1080" s="84"/>
      <c r="U1080" s="84"/>
      <c r="V1080" s="52">
        <v>0</v>
      </c>
      <c r="W1080" s="52">
        <v>1</v>
      </c>
      <c r="X1080" s="52">
        <v>0</v>
      </c>
      <c r="Y1080" s="52">
        <v>1</v>
      </c>
      <c r="Z1080" s="52">
        <v>0</v>
      </c>
      <c r="AA1080" s="52"/>
      <c r="AB1080" s="79">
        <v>1080</v>
      </c>
      <c r="AC10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0" s="85"/>
      <c r="AE1080" s="51"/>
      <c r="AF1080" s="51"/>
      <c r="AG1080" s="51"/>
      <c r="AH1080" s="51"/>
      <c r="AI1080" s="51"/>
      <c r="AJ1080" s="51"/>
      <c r="AK1080" s="104" t="s">
        <v>3341</v>
      </c>
      <c r="AL1080" s="104" t="s">
        <v>3341</v>
      </c>
      <c r="AM1080" s="104" t="s">
        <v>3341</v>
      </c>
      <c r="AN1080" s="104" t="s">
        <v>3341</v>
      </c>
      <c r="AO1080" s="2"/>
      <c r="AP1080" s="3"/>
      <c r="AQ1080" s="3"/>
      <c r="AR1080" s="3"/>
      <c r="AS1080" s="3"/>
    </row>
    <row r="1081" spans="1:45" ht="29" customHeight="1" x14ac:dyDescent="0.35">
      <c r="A1081" s="14" t="s">
        <v>1671</v>
      </c>
      <c r="C1081" s="15" t="s">
        <v>3360</v>
      </c>
      <c r="D1081" s="15"/>
      <c r="E1081" s="80">
        <v>1.9613764308784942</v>
      </c>
      <c r="F1081" s="78"/>
      <c r="G1081" s="15"/>
      <c r="H1081" s="15"/>
      <c r="I1081" s="16"/>
      <c r="J1081" s="66"/>
      <c r="K1081" s="66"/>
      <c r="L1081" s="16"/>
      <c r="M1081" s="81"/>
      <c r="N1081" s="82">
        <v>7212.0849609375</v>
      </c>
      <c r="O1081" s="82">
        <v>1954.201904296875</v>
      </c>
      <c r="P1081" s="77"/>
      <c r="Q1081" s="83"/>
      <c r="R1081" s="83"/>
      <c r="S1081" s="51">
        <v>1</v>
      </c>
      <c r="T1081" s="84"/>
      <c r="U1081" s="84"/>
      <c r="V1081" s="52">
        <v>0</v>
      </c>
      <c r="W1081" s="52">
        <v>1</v>
      </c>
      <c r="X1081" s="52">
        <v>0</v>
      </c>
      <c r="Y1081" s="52">
        <v>1</v>
      </c>
      <c r="Z1081" s="52">
        <v>0</v>
      </c>
      <c r="AA1081" s="52"/>
      <c r="AB1081" s="79">
        <v>1081</v>
      </c>
      <c r="AC10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1" s="85"/>
      <c r="AE1081" s="51"/>
      <c r="AF1081" s="51"/>
      <c r="AG1081" s="51"/>
      <c r="AH1081" s="51"/>
      <c r="AI1081" s="51"/>
      <c r="AJ1081" s="51"/>
      <c r="AK1081" s="51"/>
      <c r="AL1081" s="51"/>
      <c r="AM1081" s="51"/>
      <c r="AN1081" s="51"/>
      <c r="AO1081" s="2"/>
      <c r="AP1081" s="3"/>
      <c r="AQ1081" s="3"/>
      <c r="AR1081" s="3"/>
      <c r="AS1081" s="3"/>
    </row>
    <row r="1082" spans="1:45" ht="29" customHeight="1" x14ac:dyDescent="0.35">
      <c r="A1082" s="14" t="s">
        <v>1684</v>
      </c>
      <c r="C1082" s="15" t="s">
        <v>3360</v>
      </c>
      <c r="D1082" s="15"/>
      <c r="E1082" s="80">
        <v>1.9613764308784942</v>
      </c>
      <c r="F1082" s="78"/>
      <c r="G1082" s="15"/>
      <c r="H1082" s="15"/>
      <c r="I1082" s="16"/>
      <c r="J1082" s="66"/>
      <c r="K1082" s="66"/>
      <c r="L1082" s="16"/>
      <c r="M1082" s="81"/>
      <c r="N1082" s="82">
        <v>7296.822265625</v>
      </c>
      <c r="O1082" s="82">
        <v>1498.2215576171875</v>
      </c>
      <c r="P1082" s="77"/>
      <c r="Q1082" s="83"/>
      <c r="R1082" s="83"/>
      <c r="S1082" s="51">
        <v>1</v>
      </c>
      <c r="T1082" s="84"/>
      <c r="U1082" s="84"/>
      <c r="V1082" s="52">
        <v>0</v>
      </c>
      <c r="W1082" s="52">
        <v>1</v>
      </c>
      <c r="X1082" s="52">
        <v>0</v>
      </c>
      <c r="Y1082" s="52">
        <v>1</v>
      </c>
      <c r="Z1082" s="52">
        <v>0</v>
      </c>
      <c r="AA1082" s="52"/>
      <c r="AB1082" s="79">
        <v>1082</v>
      </c>
      <c r="AC10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2" s="85"/>
      <c r="AE1082" s="51"/>
      <c r="AF1082" s="51"/>
      <c r="AG1082" s="51"/>
      <c r="AH1082" s="51"/>
      <c r="AI1082" s="51"/>
      <c r="AJ1082" s="51"/>
      <c r="AK1082" s="104" t="s">
        <v>3341</v>
      </c>
      <c r="AL1082" s="104" t="s">
        <v>3341</v>
      </c>
      <c r="AM1082" s="104" t="s">
        <v>3341</v>
      </c>
      <c r="AN1082" s="104" t="s">
        <v>3341</v>
      </c>
      <c r="AO1082" s="2"/>
      <c r="AP1082" s="3"/>
      <c r="AQ1082" s="3"/>
      <c r="AR1082" s="3"/>
      <c r="AS1082" s="3"/>
    </row>
    <row r="1083" spans="1:45" ht="29" customHeight="1" x14ac:dyDescent="0.35">
      <c r="A1083" s="14" t="s">
        <v>1685</v>
      </c>
      <c r="C1083" s="15" t="s">
        <v>3360</v>
      </c>
      <c r="D1083" s="15"/>
      <c r="E1083" s="80">
        <v>1.9613764308784942</v>
      </c>
      <c r="F1083" s="78"/>
      <c r="G1083" s="15"/>
      <c r="H1083" s="15"/>
      <c r="I1083" s="16"/>
      <c r="J1083" s="66"/>
      <c r="K1083" s="66"/>
      <c r="L1083" s="16"/>
      <c r="M1083" s="81"/>
      <c r="N1083" s="82">
        <v>7212.0849609375</v>
      </c>
      <c r="O1083" s="82">
        <v>1628.5015869140625</v>
      </c>
      <c r="P1083" s="77"/>
      <c r="Q1083" s="83"/>
      <c r="R1083" s="83"/>
      <c r="S1083" s="51">
        <v>1</v>
      </c>
      <c r="T1083" s="84"/>
      <c r="U1083" s="84"/>
      <c r="V1083" s="52">
        <v>0</v>
      </c>
      <c r="W1083" s="52">
        <v>1</v>
      </c>
      <c r="X1083" s="52">
        <v>0</v>
      </c>
      <c r="Y1083" s="52">
        <v>1</v>
      </c>
      <c r="Z1083" s="52">
        <v>0</v>
      </c>
      <c r="AA1083" s="52"/>
      <c r="AB1083" s="79">
        <v>1083</v>
      </c>
      <c r="AC10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3" s="85"/>
      <c r="AE1083" s="51"/>
      <c r="AF1083" s="51"/>
      <c r="AG1083" s="51"/>
      <c r="AH1083" s="51"/>
      <c r="AI1083" s="51"/>
      <c r="AJ1083" s="51"/>
      <c r="AK1083" s="51"/>
      <c r="AL1083" s="51"/>
      <c r="AM1083" s="51"/>
      <c r="AN1083" s="51"/>
      <c r="AO1083" s="2"/>
      <c r="AP1083" s="3"/>
      <c r="AQ1083" s="3"/>
      <c r="AR1083" s="3"/>
      <c r="AS1083" s="3"/>
    </row>
    <row r="1084" spans="1:45" ht="29" customHeight="1" x14ac:dyDescent="0.35">
      <c r="A1084" s="14" t="s">
        <v>1692</v>
      </c>
      <c r="C1084" s="15" t="s">
        <v>3360</v>
      </c>
      <c r="D1084" s="15"/>
      <c r="E1084" s="80">
        <v>1.9613764308784942</v>
      </c>
      <c r="F1084" s="78"/>
      <c r="G1084" s="15"/>
      <c r="H1084" s="15"/>
      <c r="I1084" s="16"/>
      <c r="J1084" s="66"/>
      <c r="K1084" s="66"/>
      <c r="L1084" s="16"/>
      <c r="M1084" s="81"/>
      <c r="N1084" s="82">
        <v>7296.822265625</v>
      </c>
      <c r="O1084" s="82">
        <v>2475.322509765625</v>
      </c>
      <c r="P1084" s="77"/>
      <c r="Q1084" s="83"/>
      <c r="R1084" s="83"/>
      <c r="S1084" s="51">
        <v>1</v>
      </c>
      <c r="T1084" s="84"/>
      <c r="U1084" s="84"/>
      <c r="V1084" s="52">
        <v>0</v>
      </c>
      <c r="W1084" s="52">
        <v>1</v>
      </c>
      <c r="X1084" s="52">
        <v>0</v>
      </c>
      <c r="Y1084" s="52">
        <v>1</v>
      </c>
      <c r="Z1084" s="52">
        <v>0</v>
      </c>
      <c r="AA1084" s="52"/>
      <c r="AB1084" s="79">
        <v>1084</v>
      </c>
      <c r="AC10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4" s="85"/>
      <c r="AE1084" s="51"/>
      <c r="AF1084" s="51"/>
      <c r="AG1084" s="51"/>
      <c r="AH1084" s="51"/>
      <c r="AI1084" s="51"/>
      <c r="AJ1084" s="51"/>
      <c r="AK1084" s="104" t="s">
        <v>3341</v>
      </c>
      <c r="AL1084" s="104" t="s">
        <v>3341</v>
      </c>
      <c r="AM1084" s="104" t="s">
        <v>3341</v>
      </c>
      <c r="AN1084" s="104" t="s">
        <v>3341</v>
      </c>
      <c r="AO1084" s="2"/>
      <c r="AP1084" s="3"/>
      <c r="AQ1084" s="3"/>
      <c r="AR1084" s="3"/>
      <c r="AS1084" s="3"/>
    </row>
    <row r="1085" spans="1:45" ht="29" customHeight="1" x14ac:dyDescent="0.35">
      <c r="A1085" s="14" t="s">
        <v>1693</v>
      </c>
      <c r="C1085" s="15" t="s">
        <v>3360</v>
      </c>
      <c r="D1085" s="15"/>
      <c r="E1085" s="80">
        <v>1.9613764308784942</v>
      </c>
      <c r="F1085" s="78"/>
      <c r="G1085" s="15"/>
      <c r="H1085" s="15"/>
      <c r="I1085" s="16"/>
      <c r="J1085" s="66"/>
      <c r="K1085" s="66"/>
      <c r="L1085" s="16"/>
      <c r="M1085" s="81"/>
      <c r="N1085" s="82">
        <v>7212.0849609375</v>
      </c>
      <c r="O1085" s="82">
        <v>2605.6025390625</v>
      </c>
      <c r="P1085" s="77"/>
      <c r="Q1085" s="83"/>
      <c r="R1085" s="83"/>
      <c r="S1085" s="51">
        <v>1</v>
      </c>
      <c r="T1085" s="84"/>
      <c r="U1085" s="84"/>
      <c r="V1085" s="52">
        <v>0</v>
      </c>
      <c r="W1085" s="52">
        <v>1</v>
      </c>
      <c r="X1085" s="52">
        <v>0</v>
      </c>
      <c r="Y1085" s="52">
        <v>1</v>
      </c>
      <c r="Z1085" s="52">
        <v>0</v>
      </c>
      <c r="AA1085" s="52"/>
      <c r="AB1085" s="79">
        <v>1085</v>
      </c>
      <c r="AC10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5" s="85"/>
      <c r="AE1085" s="51"/>
      <c r="AF1085" s="51"/>
      <c r="AG1085" s="51"/>
      <c r="AH1085" s="51"/>
      <c r="AI1085" s="51"/>
      <c r="AJ1085" s="51"/>
      <c r="AK1085" s="51"/>
      <c r="AL1085" s="51"/>
      <c r="AM1085" s="51"/>
      <c r="AN1085" s="51"/>
      <c r="AO1085" s="2"/>
      <c r="AP1085" s="3"/>
      <c r="AQ1085" s="3"/>
      <c r="AR1085" s="3"/>
      <c r="AS1085" s="3"/>
    </row>
    <row r="1086" spans="1:45" ht="29" customHeight="1" x14ac:dyDescent="0.35">
      <c r="A1086" s="14" t="s">
        <v>1694</v>
      </c>
      <c r="C1086" s="15" t="s">
        <v>3360</v>
      </c>
      <c r="D1086" s="15"/>
      <c r="E1086" s="80">
        <v>1.9613764308784942</v>
      </c>
      <c r="F1086" s="78"/>
      <c r="G1086" s="15"/>
      <c r="H1086" s="15"/>
      <c r="I1086" s="16"/>
      <c r="J1086" s="66"/>
      <c r="K1086" s="66"/>
      <c r="L1086" s="16"/>
      <c r="M1086" s="81"/>
      <c r="N1086" s="82">
        <v>7212.0849609375</v>
      </c>
      <c r="O1086" s="82">
        <v>3452.42333984375</v>
      </c>
      <c r="P1086" s="77"/>
      <c r="Q1086" s="83"/>
      <c r="R1086" s="83"/>
      <c r="S1086" s="51">
        <v>1</v>
      </c>
      <c r="T1086" s="84"/>
      <c r="U1086" s="84"/>
      <c r="V1086" s="52">
        <v>0</v>
      </c>
      <c r="W1086" s="52">
        <v>1</v>
      </c>
      <c r="X1086" s="52">
        <v>0</v>
      </c>
      <c r="Y1086" s="52">
        <v>1</v>
      </c>
      <c r="Z1086" s="52">
        <v>0</v>
      </c>
      <c r="AA1086" s="52"/>
      <c r="AB1086" s="79">
        <v>1086</v>
      </c>
      <c r="AC10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6" s="85"/>
      <c r="AE1086" s="51"/>
      <c r="AF1086" s="51"/>
      <c r="AG1086" s="51"/>
      <c r="AH1086" s="51"/>
      <c r="AI1086" s="51"/>
      <c r="AJ1086" s="51"/>
      <c r="AK1086" s="104" t="s">
        <v>3341</v>
      </c>
      <c r="AL1086" s="104" t="s">
        <v>3341</v>
      </c>
      <c r="AM1086" s="104" t="s">
        <v>3341</v>
      </c>
      <c r="AN1086" s="104" t="s">
        <v>3341</v>
      </c>
      <c r="AO1086" s="2"/>
      <c r="AP1086" s="3"/>
      <c r="AQ1086" s="3"/>
      <c r="AR1086" s="3"/>
      <c r="AS1086" s="3"/>
    </row>
    <row r="1087" spans="1:45" ht="29" customHeight="1" x14ac:dyDescent="0.35">
      <c r="A1087" s="14" t="s">
        <v>1695</v>
      </c>
      <c r="C1087" s="15" t="s">
        <v>3360</v>
      </c>
      <c r="D1087" s="15"/>
      <c r="E1087" s="80">
        <v>1.9613764308784942</v>
      </c>
      <c r="F1087" s="78"/>
      <c r="G1087" s="15"/>
      <c r="H1087" s="15"/>
      <c r="I1087" s="16"/>
      <c r="J1087" s="66"/>
      <c r="K1087" s="66"/>
      <c r="L1087" s="16"/>
      <c r="M1087" s="81"/>
      <c r="N1087" s="82">
        <v>7296.822265625</v>
      </c>
      <c r="O1087" s="82">
        <v>3582.70361328125</v>
      </c>
      <c r="P1087" s="77"/>
      <c r="Q1087" s="83"/>
      <c r="R1087" s="83"/>
      <c r="S1087" s="51">
        <v>1</v>
      </c>
      <c r="T1087" s="84"/>
      <c r="U1087" s="84"/>
      <c r="V1087" s="52">
        <v>0</v>
      </c>
      <c r="W1087" s="52">
        <v>1</v>
      </c>
      <c r="X1087" s="52">
        <v>0</v>
      </c>
      <c r="Y1087" s="52">
        <v>1</v>
      </c>
      <c r="Z1087" s="52">
        <v>0</v>
      </c>
      <c r="AA1087" s="52"/>
      <c r="AB1087" s="79">
        <v>1087</v>
      </c>
      <c r="AC10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7" s="85"/>
      <c r="AE1087" s="51"/>
      <c r="AF1087" s="51"/>
      <c r="AG1087" s="51"/>
      <c r="AH1087" s="51"/>
      <c r="AI1087" s="51"/>
      <c r="AJ1087" s="51"/>
      <c r="AK1087" s="51"/>
      <c r="AL1087" s="51"/>
      <c r="AM1087" s="51"/>
      <c r="AN1087" s="51"/>
      <c r="AO1087" s="2"/>
      <c r="AP1087" s="3"/>
      <c r="AQ1087" s="3"/>
      <c r="AR1087" s="3"/>
      <c r="AS1087" s="3"/>
    </row>
    <row r="1088" spans="1:45" ht="29" customHeight="1" x14ac:dyDescent="0.35">
      <c r="A1088" s="14" t="s">
        <v>1698</v>
      </c>
      <c r="C1088" s="15" t="s">
        <v>3360</v>
      </c>
      <c r="D1088" s="15"/>
      <c r="E1088" s="80">
        <v>1.9613764308784942</v>
      </c>
      <c r="F1088" s="78"/>
      <c r="G1088" s="15"/>
      <c r="H1088" s="15"/>
      <c r="I1088" s="16"/>
      <c r="J1088" s="66"/>
      <c r="K1088" s="66"/>
      <c r="L1088" s="16"/>
      <c r="M1088" s="81"/>
      <c r="N1088" s="82">
        <v>7296.822265625</v>
      </c>
      <c r="O1088" s="82">
        <v>3126.72314453125</v>
      </c>
      <c r="P1088" s="77"/>
      <c r="Q1088" s="83"/>
      <c r="R1088" s="83"/>
      <c r="S1088" s="51">
        <v>1</v>
      </c>
      <c r="T1088" s="84"/>
      <c r="U1088" s="84"/>
      <c r="V1088" s="52">
        <v>0</v>
      </c>
      <c r="W1088" s="52">
        <v>1</v>
      </c>
      <c r="X1088" s="52">
        <v>0</v>
      </c>
      <c r="Y1088" s="52">
        <v>1</v>
      </c>
      <c r="Z1088" s="52">
        <v>0</v>
      </c>
      <c r="AA1088" s="52"/>
      <c r="AB1088" s="79">
        <v>1088</v>
      </c>
      <c r="AC10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8" s="85"/>
      <c r="AE1088" s="51"/>
      <c r="AF1088" s="51"/>
      <c r="AG1088" s="51"/>
      <c r="AH1088" s="51"/>
      <c r="AI1088" s="51"/>
      <c r="AJ1088" s="51"/>
      <c r="AK1088" s="104" t="s">
        <v>3341</v>
      </c>
      <c r="AL1088" s="104" t="s">
        <v>3341</v>
      </c>
      <c r="AM1088" s="104" t="s">
        <v>3341</v>
      </c>
      <c r="AN1088" s="104" t="s">
        <v>3341</v>
      </c>
      <c r="AO1088" s="2"/>
      <c r="AP1088" s="3"/>
      <c r="AQ1088" s="3"/>
      <c r="AR1088" s="3"/>
      <c r="AS1088" s="3"/>
    </row>
    <row r="1089" spans="1:45" ht="29" customHeight="1" x14ac:dyDescent="0.35">
      <c r="A1089" s="14" t="s">
        <v>1699</v>
      </c>
      <c r="C1089" s="15" t="s">
        <v>3360</v>
      </c>
      <c r="D1089" s="15"/>
      <c r="E1089" s="80">
        <v>1.9613764308784942</v>
      </c>
      <c r="F1089" s="78"/>
      <c r="G1089" s="15"/>
      <c r="H1089" s="15"/>
      <c r="I1089" s="16"/>
      <c r="J1089" s="66"/>
      <c r="K1089" s="66"/>
      <c r="L1089" s="16"/>
      <c r="M1089" s="81"/>
      <c r="N1089" s="82">
        <v>7212.0849609375</v>
      </c>
      <c r="O1089" s="82">
        <v>3257.003173828125</v>
      </c>
      <c r="P1089" s="77"/>
      <c r="Q1089" s="83"/>
      <c r="R1089" s="83"/>
      <c r="S1089" s="51">
        <v>1</v>
      </c>
      <c r="T1089" s="84"/>
      <c r="U1089" s="84"/>
      <c r="V1089" s="52">
        <v>0</v>
      </c>
      <c r="W1089" s="52">
        <v>1</v>
      </c>
      <c r="X1089" s="52">
        <v>0</v>
      </c>
      <c r="Y1089" s="52">
        <v>1</v>
      </c>
      <c r="Z1089" s="52">
        <v>0</v>
      </c>
      <c r="AA1089" s="52"/>
      <c r="AB1089" s="79">
        <v>1089</v>
      </c>
      <c r="AC10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89" s="85"/>
      <c r="AE1089" s="51"/>
      <c r="AF1089" s="51"/>
      <c r="AG1089" s="51"/>
      <c r="AH1089" s="51"/>
      <c r="AI1089" s="51"/>
      <c r="AJ1089" s="51"/>
      <c r="AK1089" s="51"/>
      <c r="AL1089" s="51"/>
      <c r="AM1089" s="51"/>
      <c r="AN1089" s="51"/>
      <c r="AO1089" s="2"/>
      <c r="AP1089" s="3"/>
      <c r="AQ1089" s="3"/>
      <c r="AR1089" s="3"/>
      <c r="AS1089" s="3"/>
    </row>
    <row r="1090" spans="1:45" ht="29" customHeight="1" x14ac:dyDescent="0.35">
      <c r="A1090" s="14" t="s">
        <v>1708</v>
      </c>
      <c r="C1090" s="15" t="s">
        <v>3360</v>
      </c>
      <c r="D1090" s="15"/>
      <c r="E1090" s="80">
        <v>1.9613764308784942</v>
      </c>
      <c r="F1090" s="78"/>
      <c r="G1090" s="15"/>
      <c r="H1090" s="15"/>
      <c r="I1090" s="16"/>
      <c r="J1090" s="66"/>
      <c r="K1090" s="66"/>
      <c r="L1090" s="16"/>
      <c r="M1090" s="81"/>
      <c r="N1090" s="82">
        <v>7296.822265625</v>
      </c>
      <c r="O1090" s="82">
        <v>2801.022705078125</v>
      </c>
      <c r="P1090" s="77"/>
      <c r="Q1090" s="83"/>
      <c r="R1090" s="83"/>
      <c r="S1090" s="51">
        <v>1</v>
      </c>
      <c r="T1090" s="84"/>
      <c r="U1090" s="84"/>
      <c r="V1090" s="52">
        <v>0</v>
      </c>
      <c r="W1090" s="52">
        <v>1</v>
      </c>
      <c r="X1090" s="52">
        <v>0</v>
      </c>
      <c r="Y1090" s="52">
        <v>1</v>
      </c>
      <c r="Z1090" s="52">
        <v>0</v>
      </c>
      <c r="AA1090" s="52"/>
      <c r="AB1090" s="79">
        <v>1090</v>
      </c>
      <c r="AC10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0" s="85"/>
      <c r="AE1090" s="51"/>
      <c r="AF1090" s="51"/>
      <c r="AG1090" s="51"/>
      <c r="AH1090" s="51"/>
      <c r="AI1090" s="51"/>
      <c r="AJ1090" s="51"/>
      <c r="AK1090" s="104" t="s">
        <v>3341</v>
      </c>
      <c r="AL1090" s="104" t="s">
        <v>3341</v>
      </c>
      <c r="AM1090" s="104" t="s">
        <v>3341</v>
      </c>
      <c r="AN1090" s="104" t="s">
        <v>3341</v>
      </c>
      <c r="AO1090" s="2"/>
      <c r="AP1090" s="3"/>
      <c r="AQ1090" s="3"/>
      <c r="AR1090" s="3"/>
      <c r="AS1090" s="3"/>
    </row>
    <row r="1091" spans="1:45" ht="29" customHeight="1" x14ac:dyDescent="0.35">
      <c r="A1091" s="14" t="s">
        <v>1709</v>
      </c>
      <c r="C1091" s="15" t="s">
        <v>3360</v>
      </c>
      <c r="D1091" s="15"/>
      <c r="E1091" s="80">
        <v>1.9613764308784942</v>
      </c>
      <c r="F1091" s="78"/>
      <c r="G1091" s="15"/>
      <c r="H1091" s="15"/>
      <c r="I1091" s="16"/>
      <c r="J1091" s="66"/>
      <c r="K1091" s="66"/>
      <c r="L1091" s="16"/>
      <c r="M1091" s="81"/>
      <c r="N1091" s="82">
        <v>7212.0849609375</v>
      </c>
      <c r="O1091" s="82">
        <v>2931.302978515625</v>
      </c>
      <c r="P1091" s="77"/>
      <c r="Q1091" s="83"/>
      <c r="R1091" s="83"/>
      <c r="S1091" s="51">
        <v>1</v>
      </c>
      <c r="T1091" s="84"/>
      <c r="U1091" s="84"/>
      <c r="V1091" s="52">
        <v>0</v>
      </c>
      <c r="W1091" s="52">
        <v>1</v>
      </c>
      <c r="X1091" s="52">
        <v>0</v>
      </c>
      <c r="Y1091" s="52">
        <v>1</v>
      </c>
      <c r="Z1091" s="52">
        <v>0</v>
      </c>
      <c r="AA1091" s="52"/>
      <c r="AB1091" s="79">
        <v>1091</v>
      </c>
      <c r="AC10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1" s="85"/>
      <c r="AE1091" s="51"/>
      <c r="AF1091" s="51"/>
      <c r="AG1091" s="51"/>
      <c r="AH1091" s="51"/>
      <c r="AI1091" s="51"/>
      <c r="AJ1091" s="51"/>
      <c r="AK1091" s="51"/>
      <c r="AL1091" s="51"/>
      <c r="AM1091" s="51"/>
      <c r="AN1091" s="51"/>
      <c r="AO1091" s="2"/>
      <c r="AP1091" s="3"/>
      <c r="AQ1091" s="3"/>
      <c r="AR1091" s="3"/>
      <c r="AS1091" s="3"/>
    </row>
    <row r="1092" spans="1:45" ht="29" customHeight="1" x14ac:dyDescent="0.35">
      <c r="A1092" s="14" t="s">
        <v>1718</v>
      </c>
      <c r="C1092" s="15" t="s">
        <v>3360</v>
      </c>
      <c r="D1092" s="15"/>
      <c r="E1092" s="80">
        <v>1.9613764308784942</v>
      </c>
      <c r="F1092" s="78"/>
      <c r="G1092" s="15"/>
      <c r="H1092" s="15"/>
      <c r="I1092" s="16"/>
      <c r="J1092" s="66"/>
      <c r="K1092" s="66"/>
      <c r="L1092" s="16"/>
      <c r="M1092" s="81"/>
      <c r="N1092" s="82">
        <v>9349.34765625</v>
      </c>
      <c r="O1092" s="82">
        <v>2035.6270751953125</v>
      </c>
      <c r="P1092" s="77"/>
      <c r="Q1092" s="83"/>
      <c r="R1092" s="83"/>
      <c r="S1092" s="51">
        <v>1</v>
      </c>
      <c r="T1092" s="84"/>
      <c r="U1092" s="84"/>
      <c r="V1092" s="52">
        <v>0</v>
      </c>
      <c r="W1092" s="52">
        <v>1</v>
      </c>
      <c r="X1092" s="52">
        <v>0</v>
      </c>
      <c r="Y1092" s="52">
        <v>1</v>
      </c>
      <c r="Z1092" s="52">
        <v>0</v>
      </c>
      <c r="AA1092" s="52"/>
      <c r="AB1092" s="79">
        <v>1092</v>
      </c>
      <c r="AC10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2" s="85"/>
      <c r="AE1092" s="51"/>
      <c r="AF1092" s="51"/>
      <c r="AG1092" s="51"/>
      <c r="AH1092" s="51"/>
      <c r="AI1092" s="51"/>
      <c r="AJ1092" s="51"/>
      <c r="AK1092" s="104" t="s">
        <v>3341</v>
      </c>
      <c r="AL1092" s="104" t="s">
        <v>3341</v>
      </c>
      <c r="AM1092" s="104" t="s">
        <v>3341</v>
      </c>
      <c r="AN1092" s="104" t="s">
        <v>3341</v>
      </c>
      <c r="AO1092" s="2"/>
      <c r="AP1092" s="3"/>
      <c r="AQ1092" s="3"/>
      <c r="AR1092" s="3"/>
      <c r="AS1092" s="3"/>
    </row>
    <row r="1093" spans="1:45" ht="29" customHeight="1" x14ac:dyDescent="0.35">
      <c r="A1093" s="14" t="s">
        <v>1719</v>
      </c>
      <c r="C1093" s="15" t="s">
        <v>3360</v>
      </c>
      <c r="D1093" s="15"/>
      <c r="E1093" s="80">
        <v>1.9613764308784942</v>
      </c>
      <c r="F1093" s="78"/>
      <c r="G1093" s="15"/>
      <c r="H1093" s="15"/>
      <c r="I1093" s="16"/>
      <c r="J1093" s="66"/>
      <c r="K1093" s="66"/>
      <c r="L1093" s="16"/>
      <c r="M1093" s="81"/>
      <c r="N1093" s="82">
        <v>9292.85546875</v>
      </c>
      <c r="O1093" s="82">
        <v>2198.477294921875</v>
      </c>
      <c r="P1093" s="77"/>
      <c r="Q1093" s="83"/>
      <c r="R1093" s="83"/>
      <c r="S1093" s="51">
        <v>1</v>
      </c>
      <c r="T1093" s="84"/>
      <c r="U1093" s="84"/>
      <c r="V1093" s="52">
        <v>0</v>
      </c>
      <c r="W1093" s="52">
        <v>1</v>
      </c>
      <c r="X1093" s="52">
        <v>0</v>
      </c>
      <c r="Y1093" s="52">
        <v>1</v>
      </c>
      <c r="Z1093" s="52">
        <v>0</v>
      </c>
      <c r="AA1093" s="52"/>
      <c r="AB1093" s="79">
        <v>1093</v>
      </c>
      <c r="AC10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3" s="85"/>
      <c r="AE1093" s="51"/>
      <c r="AF1093" s="51"/>
      <c r="AG1093" s="51"/>
      <c r="AH1093" s="51"/>
      <c r="AI1093" s="51"/>
      <c r="AJ1093" s="51"/>
      <c r="AK1093" s="51"/>
      <c r="AL1093" s="51"/>
      <c r="AM1093" s="51"/>
      <c r="AN1093" s="51"/>
      <c r="AO1093" s="2"/>
      <c r="AP1093" s="3"/>
      <c r="AQ1093" s="3"/>
      <c r="AR1093" s="3"/>
      <c r="AS1093" s="3"/>
    </row>
    <row r="1094" spans="1:45" ht="29" customHeight="1" x14ac:dyDescent="0.35">
      <c r="A1094" s="14" t="s">
        <v>1732</v>
      </c>
      <c r="C1094" s="15" t="s">
        <v>3360</v>
      </c>
      <c r="D1094" s="15"/>
      <c r="E1094" s="80">
        <v>1.9613764308784942</v>
      </c>
      <c r="F1094" s="78"/>
      <c r="G1094" s="15"/>
      <c r="H1094" s="15"/>
      <c r="I1094" s="16"/>
      <c r="J1094" s="66"/>
      <c r="K1094" s="66"/>
      <c r="L1094" s="16"/>
      <c r="M1094" s="81"/>
      <c r="N1094" s="82">
        <v>9528.2373046875</v>
      </c>
      <c r="O1094" s="82">
        <v>2035.6270751953125</v>
      </c>
      <c r="P1094" s="77"/>
      <c r="Q1094" s="83"/>
      <c r="R1094" s="83"/>
      <c r="S1094" s="51">
        <v>1</v>
      </c>
      <c r="T1094" s="84"/>
      <c r="U1094" s="84"/>
      <c r="V1094" s="52">
        <v>0</v>
      </c>
      <c r="W1094" s="52">
        <v>1</v>
      </c>
      <c r="X1094" s="52">
        <v>0</v>
      </c>
      <c r="Y1094" s="52">
        <v>1</v>
      </c>
      <c r="Z1094" s="52">
        <v>0</v>
      </c>
      <c r="AA1094" s="52"/>
      <c r="AB1094" s="79">
        <v>1094</v>
      </c>
      <c r="AC10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4" s="85"/>
      <c r="AE1094" s="51"/>
      <c r="AF1094" s="51"/>
      <c r="AG1094" s="51"/>
      <c r="AH1094" s="51"/>
      <c r="AI1094" s="51"/>
      <c r="AJ1094" s="51"/>
      <c r="AK1094" s="104" t="s">
        <v>3341</v>
      </c>
      <c r="AL1094" s="104" t="s">
        <v>3341</v>
      </c>
      <c r="AM1094" s="104" t="s">
        <v>3341</v>
      </c>
      <c r="AN1094" s="104" t="s">
        <v>3341</v>
      </c>
      <c r="AO1094" s="2"/>
      <c r="AP1094" s="3"/>
      <c r="AQ1094" s="3"/>
      <c r="AR1094" s="3"/>
      <c r="AS1094" s="3"/>
    </row>
    <row r="1095" spans="1:45" ht="29" customHeight="1" x14ac:dyDescent="0.35">
      <c r="A1095" s="14" t="s">
        <v>1733</v>
      </c>
      <c r="C1095" s="15" t="s">
        <v>3360</v>
      </c>
      <c r="D1095" s="15"/>
      <c r="E1095" s="80">
        <v>1.9613764308784942</v>
      </c>
      <c r="F1095" s="78"/>
      <c r="G1095" s="15"/>
      <c r="H1095" s="15"/>
      <c r="I1095" s="16"/>
      <c r="J1095" s="66"/>
      <c r="K1095" s="66"/>
      <c r="L1095" s="16"/>
      <c r="M1095" s="81"/>
      <c r="N1095" s="82">
        <v>9462.330078125</v>
      </c>
      <c r="O1095" s="82">
        <v>2198.477294921875</v>
      </c>
      <c r="P1095" s="77"/>
      <c r="Q1095" s="83"/>
      <c r="R1095" s="83"/>
      <c r="S1095" s="51">
        <v>1</v>
      </c>
      <c r="T1095" s="84"/>
      <c r="U1095" s="84"/>
      <c r="V1095" s="52">
        <v>0</v>
      </c>
      <c r="W1095" s="52">
        <v>1</v>
      </c>
      <c r="X1095" s="52">
        <v>0</v>
      </c>
      <c r="Y1095" s="52">
        <v>1</v>
      </c>
      <c r="Z1095" s="52">
        <v>0</v>
      </c>
      <c r="AA1095" s="52"/>
      <c r="AB1095" s="79">
        <v>1095</v>
      </c>
      <c r="AC10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5" s="85"/>
      <c r="AE1095" s="51"/>
      <c r="AF1095" s="51"/>
      <c r="AG1095" s="51"/>
      <c r="AH1095" s="51"/>
      <c r="AI1095" s="51"/>
      <c r="AJ1095" s="51"/>
      <c r="AK1095" s="51"/>
      <c r="AL1095" s="51"/>
      <c r="AM1095" s="51"/>
      <c r="AN1095" s="51"/>
      <c r="AO1095" s="2"/>
      <c r="AP1095" s="3"/>
      <c r="AQ1095" s="3"/>
      <c r="AR1095" s="3"/>
      <c r="AS1095" s="3"/>
    </row>
    <row r="1096" spans="1:45" ht="29" customHeight="1" x14ac:dyDescent="0.35">
      <c r="A1096" s="14" t="s">
        <v>1747</v>
      </c>
      <c r="C1096" s="15" t="s">
        <v>3360</v>
      </c>
      <c r="D1096" s="15"/>
      <c r="E1096" s="80">
        <v>1.9613764308784942</v>
      </c>
      <c r="F1096" s="78"/>
      <c r="G1096" s="15"/>
      <c r="H1096" s="15"/>
      <c r="I1096" s="16"/>
      <c r="J1096" s="66"/>
      <c r="K1096" s="66"/>
      <c r="L1096" s="16"/>
      <c r="M1096" s="81"/>
      <c r="N1096" s="82">
        <v>9707.126953125</v>
      </c>
      <c r="O1096" s="82">
        <v>2198.477294921875</v>
      </c>
      <c r="P1096" s="77"/>
      <c r="Q1096" s="83"/>
      <c r="R1096" s="83"/>
      <c r="S1096" s="51">
        <v>1</v>
      </c>
      <c r="T1096" s="84"/>
      <c r="U1096" s="84"/>
      <c r="V1096" s="52">
        <v>0</v>
      </c>
      <c r="W1096" s="52">
        <v>1</v>
      </c>
      <c r="X1096" s="52">
        <v>0</v>
      </c>
      <c r="Y1096" s="52">
        <v>1</v>
      </c>
      <c r="Z1096" s="52">
        <v>0</v>
      </c>
      <c r="AA1096" s="52"/>
      <c r="AB1096" s="79">
        <v>1096</v>
      </c>
      <c r="AC10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6" s="85"/>
      <c r="AE1096" s="51"/>
      <c r="AF1096" s="51"/>
      <c r="AG1096" s="51"/>
      <c r="AH1096" s="51"/>
      <c r="AI1096" s="51"/>
      <c r="AJ1096" s="51"/>
      <c r="AK1096" s="104" t="s">
        <v>3341</v>
      </c>
      <c r="AL1096" s="104" t="s">
        <v>3341</v>
      </c>
      <c r="AM1096" s="104" t="s">
        <v>3341</v>
      </c>
      <c r="AN1096" s="104" t="s">
        <v>3341</v>
      </c>
      <c r="AO1096" s="2"/>
      <c r="AP1096" s="3"/>
      <c r="AQ1096" s="3"/>
      <c r="AR1096" s="3"/>
      <c r="AS1096" s="3"/>
    </row>
    <row r="1097" spans="1:45" ht="29" customHeight="1" x14ac:dyDescent="0.35">
      <c r="A1097" s="14" t="s">
        <v>1748</v>
      </c>
      <c r="C1097" s="15" t="s">
        <v>3360</v>
      </c>
      <c r="D1097" s="15"/>
      <c r="E1097" s="80">
        <v>1.9613764308784942</v>
      </c>
      <c r="F1097" s="78"/>
      <c r="G1097" s="15"/>
      <c r="H1097" s="15"/>
      <c r="I1097" s="16"/>
      <c r="J1097" s="66"/>
      <c r="K1097" s="66"/>
      <c r="L1097" s="16"/>
      <c r="M1097" s="81"/>
      <c r="N1097" s="82">
        <v>9641.220703125</v>
      </c>
      <c r="O1097" s="82">
        <v>2035.6270751953125</v>
      </c>
      <c r="P1097" s="77"/>
      <c r="Q1097" s="83"/>
      <c r="R1097" s="83"/>
      <c r="S1097" s="51">
        <v>1</v>
      </c>
      <c r="T1097" s="84"/>
      <c r="U1097" s="84"/>
      <c r="V1097" s="52">
        <v>0</v>
      </c>
      <c r="W1097" s="52">
        <v>1</v>
      </c>
      <c r="X1097" s="52">
        <v>0</v>
      </c>
      <c r="Y1097" s="52">
        <v>1</v>
      </c>
      <c r="Z1097" s="52">
        <v>0</v>
      </c>
      <c r="AA1097" s="52"/>
      <c r="AB1097" s="79">
        <v>1097</v>
      </c>
      <c r="AC10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7" s="85"/>
      <c r="AE1097" s="51"/>
      <c r="AF1097" s="51"/>
      <c r="AG1097" s="51"/>
      <c r="AH1097" s="51"/>
      <c r="AI1097" s="51"/>
      <c r="AJ1097" s="51"/>
      <c r="AK1097" s="51"/>
      <c r="AL1097" s="51"/>
      <c r="AM1097" s="51"/>
      <c r="AN1097" s="51"/>
      <c r="AO1097" s="2"/>
      <c r="AP1097" s="3"/>
      <c r="AQ1097" s="3"/>
      <c r="AR1097" s="3"/>
      <c r="AS1097" s="3"/>
    </row>
    <row r="1098" spans="1:45" ht="29" customHeight="1" x14ac:dyDescent="0.35">
      <c r="A1098" s="14" t="s">
        <v>1759</v>
      </c>
      <c r="C1098" s="15" t="s">
        <v>3360</v>
      </c>
      <c r="D1098" s="15"/>
      <c r="E1098" s="80">
        <v>1.9613764308784942</v>
      </c>
      <c r="F1098" s="78"/>
      <c r="G1098" s="15"/>
      <c r="H1098" s="15"/>
      <c r="I1098" s="16"/>
      <c r="J1098" s="66"/>
      <c r="K1098" s="66"/>
      <c r="L1098" s="16"/>
      <c r="M1098" s="81"/>
      <c r="N1098" s="82">
        <v>9179.873046875</v>
      </c>
      <c r="O1098" s="82">
        <v>2035.6270751953125</v>
      </c>
      <c r="P1098" s="77"/>
      <c r="Q1098" s="83"/>
      <c r="R1098" s="83"/>
      <c r="S1098" s="51">
        <v>1</v>
      </c>
      <c r="T1098" s="84"/>
      <c r="U1098" s="84"/>
      <c r="V1098" s="52">
        <v>0</v>
      </c>
      <c r="W1098" s="52">
        <v>1</v>
      </c>
      <c r="X1098" s="52">
        <v>0</v>
      </c>
      <c r="Y1098" s="52">
        <v>1</v>
      </c>
      <c r="Z1098" s="52">
        <v>0</v>
      </c>
      <c r="AA1098" s="52"/>
      <c r="AB1098" s="79">
        <v>1098</v>
      </c>
      <c r="AC10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8" s="85"/>
      <c r="AE1098" s="51"/>
      <c r="AF1098" s="51"/>
      <c r="AG1098" s="51"/>
      <c r="AH1098" s="51"/>
      <c r="AI1098" s="51"/>
      <c r="AJ1098" s="51"/>
      <c r="AK1098" s="104" t="s">
        <v>3341</v>
      </c>
      <c r="AL1098" s="104" t="s">
        <v>3341</v>
      </c>
      <c r="AM1098" s="104" t="s">
        <v>3341</v>
      </c>
      <c r="AN1098" s="104" t="s">
        <v>3341</v>
      </c>
      <c r="AO1098" s="2"/>
      <c r="AP1098" s="3"/>
      <c r="AQ1098" s="3"/>
      <c r="AR1098" s="3"/>
      <c r="AS1098" s="3"/>
    </row>
    <row r="1099" spans="1:45" ht="29" customHeight="1" x14ac:dyDescent="0.35">
      <c r="A1099" s="14" t="s">
        <v>1760</v>
      </c>
      <c r="C1099" s="15" t="s">
        <v>3360</v>
      </c>
      <c r="D1099" s="15"/>
      <c r="E1099" s="80">
        <v>1.9613764308784942</v>
      </c>
      <c r="F1099" s="78"/>
      <c r="G1099" s="15"/>
      <c r="H1099" s="15"/>
      <c r="I1099" s="16"/>
      <c r="J1099" s="66"/>
      <c r="K1099" s="66"/>
      <c r="L1099" s="16"/>
      <c r="M1099" s="81"/>
      <c r="N1099" s="82">
        <v>9113.9658203125</v>
      </c>
      <c r="O1099" s="82">
        <v>2198.477294921875</v>
      </c>
      <c r="P1099" s="77"/>
      <c r="Q1099" s="83"/>
      <c r="R1099" s="83"/>
      <c r="S1099" s="51">
        <v>1</v>
      </c>
      <c r="T1099" s="84"/>
      <c r="U1099" s="84"/>
      <c r="V1099" s="52">
        <v>0</v>
      </c>
      <c r="W1099" s="52">
        <v>1</v>
      </c>
      <c r="X1099" s="52">
        <v>0</v>
      </c>
      <c r="Y1099" s="52">
        <v>1</v>
      </c>
      <c r="Z1099" s="52">
        <v>0</v>
      </c>
      <c r="AA1099" s="52"/>
      <c r="AB1099" s="79">
        <v>1099</v>
      </c>
      <c r="AC10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099" s="85"/>
      <c r="AE1099" s="51"/>
      <c r="AF1099" s="51"/>
      <c r="AG1099" s="51"/>
      <c r="AH1099" s="51"/>
      <c r="AI1099" s="51"/>
      <c r="AJ1099" s="51"/>
      <c r="AK1099" s="51"/>
      <c r="AL1099" s="51"/>
      <c r="AM1099" s="51"/>
      <c r="AN1099" s="51"/>
      <c r="AO1099" s="2"/>
      <c r="AP1099" s="3"/>
      <c r="AQ1099" s="3"/>
      <c r="AR1099" s="3"/>
      <c r="AS1099" s="3"/>
    </row>
    <row r="1100" spans="1:45" ht="29" customHeight="1" x14ac:dyDescent="0.35">
      <c r="A1100" s="14" t="s">
        <v>1787</v>
      </c>
      <c r="C1100" s="15" t="s">
        <v>3360</v>
      </c>
      <c r="D1100" s="15"/>
      <c r="E1100" s="80">
        <v>1.9613764308784942</v>
      </c>
      <c r="F1100" s="78"/>
      <c r="G1100" s="15"/>
      <c r="H1100" s="15"/>
      <c r="I1100" s="16"/>
      <c r="J1100" s="66"/>
      <c r="K1100" s="66"/>
      <c r="L1100" s="16"/>
      <c r="M1100" s="81"/>
      <c r="N1100" s="82">
        <v>8643.203125</v>
      </c>
      <c r="O1100" s="82">
        <v>309.41531372070313</v>
      </c>
      <c r="P1100" s="77"/>
      <c r="Q1100" s="83"/>
      <c r="R1100" s="83"/>
      <c r="S1100" s="51">
        <v>1</v>
      </c>
      <c r="T1100" s="84"/>
      <c r="U1100" s="84"/>
      <c r="V1100" s="52">
        <v>0</v>
      </c>
      <c r="W1100" s="52">
        <v>1</v>
      </c>
      <c r="X1100" s="52">
        <v>0</v>
      </c>
      <c r="Y1100" s="52">
        <v>1</v>
      </c>
      <c r="Z1100" s="52">
        <v>0</v>
      </c>
      <c r="AA1100" s="52"/>
      <c r="AB1100" s="79">
        <v>1100</v>
      </c>
      <c r="AC11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0" s="85"/>
      <c r="AE1100" s="51"/>
      <c r="AF1100" s="51"/>
      <c r="AG1100" s="51"/>
      <c r="AH1100" s="51"/>
      <c r="AI1100" s="51"/>
      <c r="AJ1100" s="51"/>
      <c r="AK1100" s="104" t="s">
        <v>3341</v>
      </c>
      <c r="AL1100" s="104" t="s">
        <v>3341</v>
      </c>
      <c r="AM1100" s="104" t="s">
        <v>3341</v>
      </c>
      <c r="AN1100" s="104" t="s">
        <v>3341</v>
      </c>
      <c r="AO1100" s="2"/>
      <c r="AP1100" s="3"/>
      <c r="AQ1100" s="3"/>
      <c r="AR1100" s="3"/>
      <c r="AS1100" s="3"/>
    </row>
    <row r="1101" spans="1:45" ht="29" customHeight="1" x14ac:dyDescent="0.35">
      <c r="A1101" s="14" t="s">
        <v>1788</v>
      </c>
      <c r="C1101" s="15" t="s">
        <v>3360</v>
      </c>
      <c r="D1101" s="15"/>
      <c r="E1101" s="80">
        <v>1.9613764308784942</v>
      </c>
      <c r="F1101" s="78"/>
      <c r="G1101" s="15"/>
      <c r="H1101" s="15"/>
      <c r="I1101" s="16"/>
      <c r="J1101" s="66"/>
      <c r="K1101" s="66"/>
      <c r="L1101" s="16"/>
      <c r="M1101" s="81"/>
      <c r="N1101" s="82">
        <v>8558.4658203125</v>
      </c>
      <c r="O1101" s="82">
        <v>195.42019653320313</v>
      </c>
      <c r="P1101" s="77"/>
      <c r="Q1101" s="83"/>
      <c r="R1101" s="83"/>
      <c r="S1101" s="51">
        <v>1</v>
      </c>
      <c r="T1101" s="84"/>
      <c r="U1101" s="84"/>
      <c r="V1101" s="52">
        <v>0</v>
      </c>
      <c r="W1101" s="52">
        <v>1</v>
      </c>
      <c r="X1101" s="52">
        <v>0</v>
      </c>
      <c r="Y1101" s="52">
        <v>1</v>
      </c>
      <c r="Z1101" s="52">
        <v>0</v>
      </c>
      <c r="AA1101" s="52"/>
      <c r="AB1101" s="79">
        <v>1101</v>
      </c>
      <c r="AC11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1" s="85"/>
      <c r="AE1101" s="51"/>
      <c r="AF1101" s="51"/>
      <c r="AG1101" s="51"/>
      <c r="AH1101" s="51"/>
      <c r="AI1101" s="51"/>
      <c r="AJ1101" s="51"/>
      <c r="AK1101" s="51"/>
      <c r="AL1101" s="51"/>
      <c r="AM1101" s="51"/>
      <c r="AN1101" s="51"/>
      <c r="AO1101" s="2"/>
      <c r="AP1101" s="3"/>
      <c r="AQ1101" s="3"/>
      <c r="AR1101" s="3"/>
      <c r="AS1101" s="3"/>
    </row>
    <row r="1102" spans="1:45" ht="29" customHeight="1" x14ac:dyDescent="0.35">
      <c r="A1102" s="14" t="s">
        <v>1801</v>
      </c>
      <c r="C1102" s="15" t="s">
        <v>3360</v>
      </c>
      <c r="D1102" s="15"/>
      <c r="E1102" s="80">
        <v>1.9613764308784942</v>
      </c>
      <c r="F1102" s="78"/>
      <c r="G1102" s="15"/>
      <c r="H1102" s="15"/>
      <c r="I1102" s="16"/>
      <c r="J1102" s="66"/>
      <c r="K1102" s="66"/>
      <c r="L1102" s="16"/>
      <c r="M1102" s="81"/>
      <c r="N1102" s="82">
        <v>8756.1865234375</v>
      </c>
      <c r="O1102" s="82">
        <v>2035.6270751953125</v>
      </c>
      <c r="P1102" s="77"/>
      <c r="Q1102" s="83"/>
      <c r="R1102" s="83"/>
      <c r="S1102" s="51">
        <v>1</v>
      </c>
      <c r="T1102" s="84"/>
      <c r="U1102" s="84"/>
      <c r="V1102" s="52">
        <v>0</v>
      </c>
      <c r="W1102" s="52">
        <v>1</v>
      </c>
      <c r="X1102" s="52">
        <v>0</v>
      </c>
      <c r="Y1102" s="52">
        <v>1</v>
      </c>
      <c r="Z1102" s="52">
        <v>0</v>
      </c>
      <c r="AA1102" s="52"/>
      <c r="AB1102" s="79">
        <v>1102</v>
      </c>
      <c r="AC11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2" s="85"/>
      <c r="AE1102" s="51"/>
      <c r="AF1102" s="51"/>
      <c r="AG1102" s="51"/>
      <c r="AH1102" s="51"/>
      <c r="AI1102" s="51"/>
      <c r="AJ1102" s="51"/>
      <c r="AK1102" s="104" t="s">
        <v>3341</v>
      </c>
      <c r="AL1102" s="104" t="s">
        <v>3341</v>
      </c>
      <c r="AM1102" s="104" t="s">
        <v>3341</v>
      </c>
      <c r="AN1102" s="104" t="s">
        <v>3341</v>
      </c>
      <c r="AO1102" s="2"/>
      <c r="AP1102" s="3"/>
      <c r="AQ1102" s="3"/>
      <c r="AR1102" s="3"/>
      <c r="AS1102" s="3"/>
    </row>
    <row r="1103" spans="1:45" ht="29" customHeight="1" x14ac:dyDescent="0.35">
      <c r="A1103" s="14" t="s">
        <v>1802</v>
      </c>
      <c r="C1103" s="15" t="s">
        <v>3360</v>
      </c>
      <c r="D1103" s="15"/>
      <c r="E1103" s="80">
        <v>1.9613764308784942</v>
      </c>
      <c r="F1103" s="78"/>
      <c r="G1103" s="15"/>
      <c r="H1103" s="15"/>
      <c r="I1103" s="16"/>
      <c r="J1103" s="66"/>
      <c r="K1103" s="66"/>
      <c r="L1103" s="16"/>
      <c r="M1103" s="81"/>
      <c r="N1103" s="82">
        <v>8822.0927734375</v>
      </c>
      <c r="O1103" s="82">
        <v>2198.477294921875</v>
      </c>
      <c r="P1103" s="77"/>
      <c r="Q1103" s="83"/>
      <c r="R1103" s="83"/>
      <c r="S1103" s="51">
        <v>1</v>
      </c>
      <c r="T1103" s="84"/>
      <c r="U1103" s="84"/>
      <c r="V1103" s="52">
        <v>0</v>
      </c>
      <c r="W1103" s="52">
        <v>1</v>
      </c>
      <c r="X1103" s="52">
        <v>0</v>
      </c>
      <c r="Y1103" s="52">
        <v>1</v>
      </c>
      <c r="Z1103" s="52">
        <v>0</v>
      </c>
      <c r="AA1103" s="52"/>
      <c r="AB1103" s="79">
        <v>1103</v>
      </c>
      <c r="AC11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3" s="85"/>
      <c r="AE1103" s="51"/>
      <c r="AF1103" s="51"/>
      <c r="AG1103" s="51"/>
      <c r="AH1103" s="51"/>
      <c r="AI1103" s="51"/>
      <c r="AJ1103" s="51"/>
      <c r="AK1103" s="51"/>
      <c r="AL1103" s="51"/>
      <c r="AM1103" s="51"/>
      <c r="AN1103" s="51"/>
      <c r="AO1103" s="2"/>
      <c r="AP1103" s="3"/>
      <c r="AQ1103" s="3"/>
      <c r="AR1103" s="3"/>
      <c r="AS1103" s="3"/>
    </row>
    <row r="1104" spans="1:45" ht="29" customHeight="1" x14ac:dyDescent="0.35">
      <c r="A1104" s="14" t="s">
        <v>1805</v>
      </c>
      <c r="C1104" s="15" t="s">
        <v>3360</v>
      </c>
      <c r="D1104" s="15"/>
      <c r="E1104" s="80">
        <v>1.9613764308784942</v>
      </c>
      <c r="F1104" s="78"/>
      <c r="G1104" s="15"/>
      <c r="H1104" s="15"/>
      <c r="I1104" s="16"/>
      <c r="J1104" s="66"/>
      <c r="K1104" s="66"/>
      <c r="L1104" s="16"/>
      <c r="M1104" s="81"/>
      <c r="N1104" s="82">
        <v>8935.076171875</v>
      </c>
      <c r="O1104" s="82">
        <v>2035.6270751953125</v>
      </c>
      <c r="P1104" s="77"/>
      <c r="Q1104" s="83"/>
      <c r="R1104" s="83"/>
      <c r="S1104" s="51">
        <v>1</v>
      </c>
      <c r="T1104" s="84"/>
      <c r="U1104" s="84"/>
      <c r="V1104" s="52">
        <v>0</v>
      </c>
      <c r="W1104" s="52">
        <v>1</v>
      </c>
      <c r="X1104" s="52">
        <v>0</v>
      </c>
      <c r="Y1104" s="52">
        <v>1</v>
      </c>
      <c r="Z1104" s="52">
        <v>0</v>
      </c>
      <c r="AA1104" s="52"/>
      <c r="AB1104" s="79">
        <v>1104</v>
      </c>
      <c r="AC11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4" s="85"/>
      <c r="AE1104" s="51"/>
      <c r="AF1104" s="51"/>
      <c r="AG1104" s="51"/>
      <c r="AH1104" s="51"/>
      <c r="AI1104" s="51"/>
      <c r="AJ1104" s="51"/>
      <c r="AK1104" s="104" t="s">
        <v>3341</v>
      </c>
      <c r="AL1104" s="104" t="s">
        <v>3341</v>
      </c>
      <c r="AM1104" s="104" t="s">
        <v>3341</v>
      </c>
      <c r="AN1104" s="104" t="s">
        <v>3341</v>
      </c>
      <c r="AO1104" s="2"/>
      <c r="AP1104" s="3"/>
      <c r="AQ1104" s="3"/>
      <c r="AR1104" s="3"/>
      <c r="AS1104" s="3"/>
    </row>
    <row r="1105" spans="1:45" ht="29" customHeight="1" x14ac:dyDescent="0.35">
      <c r="A1105" s="14" t="s">
        <v>1806</v>
      </c>
      <c r="C1105" s="15" t="s">
        <v>3360</v>
      </c>
      <c r="D1105" s="15"/>
      <c r="E1105" s="80">
        <v>1.9613764308784942</v>
      </c>
      <c r="F1105" s="78"/>
      <c r="G1105" s="15"/>
      <c r="H1105" s="15"/>
      <c r="I1105" s="16"/>
      <c r="J1105" s="66"/>
      <c r="K1105" s="66"/>
      <c r="L1105" s="16"/>
      <c r="M1105" s="81"/>
      <c r="N1105" s="82">
        <v>9000.9833984375</v>
      </c>
      <c r="O1105" s="82">
        <v>2198.477294921875</v>
      </c>
      <c r="P1105" s="77"/>
      <c r="Q1105" s="83"/>
      <c r="R1105" s="83"/>
      <c r="S1105" s="51">
        <v>1</v>
      </c>
      <c r="T1105" s="84"/>
      <c r="U1105" s="84"/>
      <c r="V1105" s="52">
        <v>0</v>
      </c>
      <c r="W1105" s="52">
        <v>1</v>
      </c>
      <c r="X1105" s="52">
        <v>0</v>
      </c>
      <c r="Y1105" s="52">
        <v>1</v>
      </c>
      <c r="Z1105" s="52">
        <v>0</v>
      </c>
      <c r="AA1105" s="52"/>
      <c r="AB1105" s="79">
        <v>1105</v>
      </c>
      <c r="AC11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5" s="85"/>
      <c r="AE1105" s="51"/>
      <c r="AF1105" s="51"/>
      <c r="AG1105" s="51"/>
      <c r="AH1105" s="51"/>
      <c r="AI1105" s="51"/>
      <c r="AJ1105" s="51"/>
      <c r="AK1105" s="51"/>
      <c r="AL1105" s="51"/>
      <c r="AM1105" s="51"/>
      <c r="AN1105" s="51"/>
      <c r="AO1105" s="2"/>
      <c r="AP1105" s="3"/>
      <c r="AQ1105" s="3"/>
      <c r="AR1105" s="3"/>
      <c r="AS1105" s="3"/>
    </row>
    <row r="1106" spans="1:45" ht="29" customHeight="1" x14ac:dyDescent="0.35">
      <c r="A1106" s="14" t="s">
        <v>1824</v>
      </c>
      <c r="C1106" s="15" t="s">
        <v>3360</v>
      </c>
      <c r="D1106" s="15"/>
      <c r="E1106" s="80">
        <v>1.9613764308784942</v>
      </c>
      <c r="F1106" s="78"/>
      <c r="G1106" s="15"/>
      <c r="H1106" s="15"/>
      <c r="I1106" s="16"/>
      <c r="J1106" s="66"/>
      <c r="K1106" s="66"/>
      <c r="L1106" s="16"/>
      <c r="M1106" s="81"/>
      <c r="N1106" s="82">
        <v>9886.0166015625</v>
      </c>
      <c r="O1106" s="82">
        <v>2035.6270751953125</v>
      </c>
      <c r="P1106" s="77"/>
      <c r="Q1106" s="83"/>
      <c r="R1106" s="83"/>
      <c r="S1106" s="51">
        <v>1</v>
      </c>
      <c r="T1106" s="84"/>
      <c r="U1106" s="84"/>
      <c r="V1106" s="52">
        <v>0</v>
      </c>
      <c r="W1106" s="52">
        <v>1</v>
      </c>
      <c r="X1106" s="52">
        <v>0</v>
      </c>
      <c r="Y1106" s="52">
        <v>1</v>
      </c>
      <c r="Z1106" s="52">
        <v>0</v>
      </c>
      <c r="AA1106" s="52"/>
      <c r="AB1106" s="79">
        <v>1106</v>
      </c>
      <c r="AC11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6" s="85"/>
      <c r="AE1106" s="51"/>
      <c r="AF1106" s="51"/>
      <c r="AG1106" s="51"/>
      <c r="AH1106" s="51"/>
      <c r="AI1106" s="51"/>
      <c r="AJ1106" s="51"/>
      <c r="AK1106" s="104" t="s">
        <v>3341</v>
      </c>
      <c r="AL1106" s="104" t="s">
        <v>3341</v>
      </c>
      <c r="AM1106" s="104" t="s">
        <v>3341</v>
      </c>
      <c r="AN1106" s="104" t="s">
        <v>3341</v>
      </c>
      <c r="AO1106" s="2"/>
      <c r="AP1106" s="3"/>
      <c r="AQ1106" s="3"/>
      <c r="AR1106" s="3"/>
      <c r="AS1106" s="3"/>
    </row>
    <row r="1107" spans="1:45" ht="29" customHeight="1" x14ac:dyDescent="0.35">
      <c r="A1107" s="14" t="s">
        <v>1825</v>
      </c>
      <c r="C1107" s="15" t="s">
        <v>3360</v>
      </c>
      <c r="D1107" s="15"/>
      <c r="E1107" s="80">
        <v>1.9613764308784942</v>
      </c>
      <c r="F1107" s="78"/>
      <c r="G1107" s="15"/>
      <c r="H1107" s="15"/>
      <c r="I1107" s="16"/>
      <c r="J1107" s="66"/>
      <c r="K1107" s="66"/>
      <c r="L1107" s="16"/>
      <c r="M1107" s="81"/>
      <c r="N1107" s="82">
        <v>9820.1103515625</v>
      </c>
      <c r="O1107" s="82">
        <v>2198.477294921875</v>
      </c>
      <c r="P1107" s="77"/>
      <c r="Q1107" s="83"/>
      <c r="R1107" s="83"/>
      <c r="S1107" s="51">
        <v>1</v>
      </c>
      <c r="T1107" s="84"/>
      <c r="U1107" s="84"/>
      <c r="V1107" s="52">
        <v>0</v>
      </c>
      <c r="W1107" s="52">
        <v>1</v>
      </c>
      <c r="X1107" s="52">
        <v>0</v>
      </c>
      <c r="Y1107" s="52">
        <v>1</v>
      </c>
      <c r="Z1107" s="52">
        <v>0</v>
      </c>
      <c r="AA1107" s="52"/>
      <c r="AB1107" s="79">
        <v>1107</v>
      </c>
      <c r="AC11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7" s="85"/>
      <c r="AE1107" s="51"/>
      <c r="AF1107" s="51"/>
      <c r="AG1107" s="51"/>
      <c r="AH1107" s="51"/>
      <c r="AI1107" s="51"/>
      <c r="AJ1107" s="51"/>
      <c r="AK1107" s="51"/>
      <c r="AL1107" s="51"/>
      <c r="AM1107" s="51"/>
      <c r="AN1107" s="51"/>
      <c r="AO1107" s="2"/>
      <c r="AP1107" s="3"/>
      <c r="AQ1107" s="3"/>
      <c r="AR1107" s="3"/>
      <c r="AS1107" s="3"/>
    </row>
    <row r="1108" spans="1:45" ht="29" customHeight="1" x14ac:dyDescent="0.35">
      <c r="A1108" s="14" t="s">
        <v>1826</v>
      </c>
      <c r="C1108" s="15" t="s">
        <v>3360</v>
      </c>
      <c r="D1108" s="15"/>
      <c r="E1108" s="80">
        <v>1.9613764308784942</v>
      </c>
      <c r="F1108" s="78"/>
      <c r="G1108" s="15"/>
      <c r="H1108" s="15"/>
      <c r="I1108" s="16"/>
      <c r="J1108" s="66"/>
      <c r="K1108" s="66"/>
      <c r="L1108" s="16"/>
      <c r="M1108" s="81"/>
      <c r="N1108" s="82">
        <v>8850.3388671875</v>
      </c>
      <c r="O1108" s="82">
        <v>504.83551025390625</v>
      </c>
      <c r="P1108" s="77"/>
      <c r="Q1108" s="83"/>
      <c r="R1108" s="83"/>
      <c r="S1108" s="51">
        <v>1</v>
      </c>
      <c r="T1108" s="84"/>
      <c r="U1108" s="84"/>
      <c r="V1108" s="52">
        <v>0</v>
      </c>
      <c r="W1108" s="52">
        <v>1</v>
      </c>
      <c r="X1108" s="52">
        <v>0</v>
      </c>
      <c r="Y1108" s="52">
        <v>1</v>
      </c>
      <c r="Z1108" s="52">
        <v>0</v>
      </c>
      <c r="AA1108" s="52"/>
      <c r="AB1108" s="79">
        <v>1108</v>
      </c>
      <c r="AC11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8" s="85"/>
      <c r="AE1108" s="51"/>
      <c r="AF1108" s="51"/>
      <c r="AG1108" s="51"/>
      <c r="AH1108" s="51"/>
      <c r="AI1108" s="51"/>
      <c r="AJ1108" s="51"/>
      <c r="AK1108" s="104" t="s">
        <v>3341</v>
      </c>
      <c r="AL1108" s="104" t="s">
        <v>3341</v>
      </c>
      <c r="AM1108" s="104" t="s">
        <v>3341</v>
      </c>
      <c r="AN1108" s="104" t="s">
        <v>3341</v>
      </c>
      <c r="AO1108" s="2"/>
      <c r="AP1108" s="3"/>
      <c r="AQ1108" s="3"/>
      <c r="AR1108" s="3"/>
      <c r="AS1108" s="3"/>
    </row>
    <row r="1109" spans="1:45" ht="29" customHeight="1" x14ac:dyDescent="0.35">
      <c r="A1109" s="14" t="s">
        <v>1827</v>
      </c>
      <c r="C1109" s="15" t="s">
        <v>3360</v>
      </c>
      <c r="D1109" s="15"/>
      <c r="E1109" s="80">
        <v>1.9613764308784942</v>
      </c>
      <c r="F1109" s="78"/>
      <c r="G1109" s="15"/>
      <c r="H1109" s="15"/>
      <c r="I1109" s="16"/>
      <c r="J1109" s="66"/>
      <c r="K1109" s="66"/>
      <c r="L1109" s="16"/>
      <c r="M1109" s="81"/>
      <c r="N1109" s="82">
        <v>8756.1865234375</v>
      </c>
      <c r="O1109" s="82">
        <v>618.83062744140625</v>
      </c>
      <c r="P1109" s="77"/>
      <c r="Q1109" s="83"/>
      <c r="R1109" s="83"/>
      <c r="S1109" s="51">
        <v>1</v>
      </c>
      <c r="T1109" s="84"/>
      <c r="U1109" s="84"/>
      <c r="V1109" s="52">
        <v>0</v>
      </c>
      <c r="W1109" s="52">
        <v>1</v>
      </c>
      <c r="X1109" s="52">
        <v>0</v>
      </c>
      <c r="Y1109" s="52">
        <v>1</v>
      </c>
      <c r="Z1109" s="52">
        <v>0</v>
      </c>
      <c r="AA1109" s="52"/>
      <c r="AB1109" s="79">
        <v>1109</v>
      </c>
      <c r="AC11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09" s="85"/>
      <c r="AE1109" s="51"/>
      <c r="AF1109" s="51"/>
      <c r="AG1109" s="51"/>
      <c r="AH1109" s="51"/>
      <c r="AI1109" s="51"/>
      <c r="AJ1109" s="51"/>
      <c r="AK1109" s="51"/>
      <c r="AL1109" s="51"/>
      <c r="AM1109" s="51"/>
      <c r="AN1109" s="51"/>
      <c r="AO1109" s="2"/>
      <c r="AP1109" s="3"/>
      <c r="AQ1109" s="3"/>
      <c r="AR1109" s="3"/>
      <c r="AS1109" s="3"/>
    </row>
    <row r="1110" spans="1:45" ht="29" customHeight="1" x14ac:dyDescent="0.35">
      <c r="A1110" s="14" t="s">
        <v>1830</v>
      </c>
      <c r="C1110" s="15" t="s">
        <v>3360</v>
      </c>
      <c r="D1110" s="15"/>
      <c r="E1110" s="80">
        <v>1.9613764308784942</v>
      </c>
      <c r="F1110" s="78"/>
      <c r="G1110" s="15"/>
      <c r="H1110" s="15"/>
      <c r="I1110" s="16"/>
      <c r="J1110" s="66"/>
      <c r="K1110" s="66"/>
      <c r="L1110" s="16"/>
      <c r="M1110" s="81"/>
      <c r="N1110" s="82">
        <v>8850.3388671875</v>
      </c>
      <c r="O1110" s="82">
        <v>195.42019653320313</v>
      </c>
      <c r="P1110" s="77"/>
      <c r="Q1110" s="83"/>
      <c r="R1110" s="83"/>
      <c r="S1110" s="51">
        <v>1</v>
      </c>
      <c r="T1110" s="84"/>
      <c r="U1110" s="84"/>
      <c r="V1110" s="52">
        <v>0</v>
      </c>
      <c r="W1110" s="52">
        <v>1</v>
      </c>
      <c r="X1110" s="52">
        <v>0</v>
      </c>
      <c r="Y1110" s="52">
        <v>1</v>
      </c>
      <c r="Z1110" s="52">
        <v>0</v>
      </c>
      <c r="AA1110" s="52"/>
      <c r="AB1110" s="79">
        <v>1110</v>
      </c>
      <c r="AC11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0" s="85"/>
      <c r="AE1110" s="51"/>
      <c r="AF1110" s="51"/>
      <c r="AG1110" s="51"/>
      <c r="AH1110" s="51"/>
      <c r="AI1110" s="51"/>
      <c r="AJ1110" s="51"/>
      <c r="AK1110" s="104" t="s">
        <v>3341</v>
      </c>
      <c r="AL1110" s="104" t="s">
        <v>3341</v>
      </c>
      <c r="AM1110" s="104" t="s">
        <v>3341</v>
      </c>
      <c r="AN1110" s="104" t="s">
        <v>3341</v>
      </c>
      <c r="AO1110" s="2"/>
      <c r="AP1110" s="3"/>
      <c r="AQ1110" s="3"/>
      <c r="AR1110" s="3"/>
      <c r="AS1110" s="3"/>
    </row>
    <row r="1111" spans="1:45" ht="29" customHeight="1" x14ac:dyDescent="0.35">
      <c r="A1111" s="14" t="s">
        <v>1831</v>
      </c>
      <c r="C1111" s="15" t="s">
        <v>3360</v>
      </c>
      <c r="D1111" s="15"/>
      <c r="E1111" s="80">
        <v>1.9613764308784942</v>
      </c>
      <c r="F1111" s="78"/>
      <c r="G1111" s="15"/>
      <c r="H1111" s="15"/>
      <c r="I1111" s="16"/>
      <c r="J1111" s="66"/>
      <c r="K1111" s="66"/>
      <c r="L1111" s="16"/>
      <c r="M1111" s="81"/>
      <c r="N1111" s="82">
        <v>8756.1865234375</v>
      </c>
      <c r="O1111" s="82">
        <v>309.41531372070313</v>
      </c>
      <c r="P1111" s="77"/>
      <c r="Q1111" s="83"/>
      <c r="R1111" s="83"/>
      <c r="S1111" s="51">
        <v>1</v>
      </c>
      <c r="T1111" s="84"/>
      <c r="U1111" s="84"/>
      <c r="V1111" s="52">
        <v>0</v>
      </c>
      <c r="W1111" s="52">
        <v>1</v>
      </c>
      <c r="X1111" s="52">
        <v>0</v>
      </c>
      <c r="Y1111" s="52">
        <v>1</v>
      </c>
      <c r="Z1111" s="52">
        <v>0</v>
      </c>
      <c r="AA1111" s="52"/>
      <c r="AB1111" s="79">
        <v>1111</v>
      </c>
      <c r="AC11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1" s="85"/>
      <c r="AE1111" s="51"/>
      <c r="AF1111" s="51"/>
      <c r="AG1111" s="51"/>
      <c r="AH1111" s="51"/>
      <c r="AI1111" s="51"/>
      <c r="AJ1111" s="51"/>
      <c r="AK1111" s="51"/>
      <c r="AL1111" s="51"/>
      <c r="AM1111" s="51"/>
      <c r="AN1111" s="51"/>
      <c r="AO1111" s="2"/>
      <c r="AP1111" s="3"/>
      <c r="AQ1111" s="3"/>
      <c r="AR1111" s="3"/>
      <c r="AS1111" s="3"/>
    </row>
    <row r="1112" spans="1:45" ht="29" customHeight="1" x14ac:dyDescent="0.35">
      <c r="A1112" s="14" t="s">
        <v>1832</v>
      </c>
      <c r="C1112" s="15" t="s">
        <v>3360</v>
      </c>
      <c r="D1112" s="15"/>
      <c r="E1112" s="80">
        <v>1.9613764308784942</v>
      </c>
      <c r="F1112" s="78"/>
      <c r="G1112" s="15"/>
      <c r="H1112" s="15"/>
      <c r="I1112" s="16"/>
      <c r="J1112" s="66"/>
      <c r="K1112" s="66"/>
      <c r="L1112" s="16"/>
      <c r="M1112" s="81"/>
      <c r="N1112" s="82">
        <v>9019.8134765625</v>
      </c>
      <c r="O1112" s="82">
        <v>1840.206787109375</v>
      </c>
      <c r="P1112" s="77"/>
      <c r="Q1112" s="83"/>
      <c r="R1112" s="83"/>
      <c r="S1112" s="51">
        <v>1</v>
      </c>
      <c r="T1112" s="84"/>
      <c r="U1112" s="84"/>
      <c r="V1112" s="52">
        <v>0</v>
      </c>
      <c r="W1112" s="52">
        <v>1</v>
      </c>
      <c r="X1112" s="52">
        <v>0</v>
      </c>
      <c r="Y1112" s="52">
        <v>1</v>
      </c>
      <c r="Z1112" s="52">
        <v>0</v>
      </c>
      <c r="AA1112" s="52"/>
      <c r="AB1112" s="79">
        <v>1112</v>
      </c>
      <c r="AC11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2" s="85"/>
      <c r="AE1112" s="51"/>
      <c r="AF1112" s="51"/>
      <c r="AG1112" s="51"/>
      <c r="AH1112" s="51"/>
      <c r="AI1112" s="51"/>
      <c r="AJ1112" s="51"/>
      <c r="AK1112" s="104" t="s">
        <v>3341</v>
      </c>
      <c r="AL1112" s="104" t="s">
        <v>3341</v>
      </c>
      <c r="AM1112" s="104" t="s">
        <v>3341</v>
      </c>
      <c r="AN1112" s="104" t="s">
        <v>3341</v>
      </c>
      <c r="AO1112" s="2"/>
      <c r="AP1112" s="3"/>
      <c r="AQ1112" s="3"/>
      <c r="AR1112" s="3"/>
      <c r="AS1112" s="3"/>
    </row>
    <row r="1113" spans="1:45" ht="29" customHeight="1" x14ac:dyDescent="0.35">
      <c r="A1113" s="14" t="s">
        <v>1833</v>
      </c>
      <c r="C1113" s="15" t="s">
        <v>3360</v>
      </c>
      <c r="D1113" s="15"/>
      <c r="E1113" s="80">
        <v>1.9613764308784942</v>
      </c>
      <c r="F1113" s="78"/>
      <c r="G1113" s="15"/>
      <c r="H1113" s="15"/>
      <c r="I1113" s="16"/>
      <c r="J1113" s="66"/>
      <c r="K1113" s="66"/>
      <c r="L1113" s="16"/>
      <c r="M1113" s="81"/>
      <c r="N1113" s="82">
        <v>8963.322265625</v>
      </c>
      <c r="O1113" s="82">
        <v>1677.356689453125</v>
      </c>
      <c r="P1113" s="77"/>
      <c r="Q1113" s="83"/>
      <c r="R1113" s="83"/>
      <c r="S1113" s="51">
        <v>1</v>
      </c>
      <c r="T1113" s="84"/>
      <c r="U1113" s="84"/>
      <c r="V1113" s="52">
        <v>0</v>
      </c>
      <c r="W1113" s="52">
        <v>1</v>
      </c>
      <c r="X1113" s="52">
        <v>0</v>
      </c>
      <c r="Y1113" s="52">
        <v>1</v>
      </c>
      <c r="Z1113" s="52">
        <v>0</v>
      </c>
      <c r="AA1113" s="52"/>
      <c r="AB1113" s="79">
        <v>1113</v>
      </c>
      <c r="AC11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3" s="85"/>
      <c r="AE1113" s="51"/>
      <c r="AF1113" s="51"/>
      <c r="AG1113" s="51"/>
      <c r="AH1113" s="51"/>
      <c r="AI1113" s="51"/>
      <c r="AJ1113" s="51"/>
      <c r="AK1113" s="51"/>
      <c r="AL1113" s="51"/>
      <c r="AM1113" s="51"/>
      <c r="AN1113" s="51"/>
      <c r="AO1113" s="2"/>
      <c r="AP1113" s="3"/>
      <c r="AQ1113" s="3"/>
      <c r="AR1113" s="3"/>
      <c r="AS1113" s="3"/>
    </row>
    <row r="1114" spans="1:45" ht="29" customHeight="1" x14ac:dyDescent="0.35">
      <c r="A1114" s="14" t="s">
        <v>1838</v>
      </c>
      <c r="C1114" s="15" t="s">
        <v>3360</v>
      </c>
      <c r="D1114" s="15"/>
      <c r="E1114" s="80">
        <v>1.9613764308784942</v>
      </c>
      <c r="F1114" s="78"/>
      <c r="G1114" s="15"/>
      <c r="H1114" s="15"/>
      <c r="I1114" s="16"/>
      <c r="J1114" s="66"/>
      <c r="K1114" s="66"/>
      <c r="L1114" s="16"/>
      <c r="M1114" s="81"/>
      <c r="N1114" s="82">
        <v>8850.3388671875</v>
      </c>
      <c r="O1114" s="82">
        <v>928.24591064453125</v>
      </c>
      <c r="P1114" s="77"/>
      <c r="Q1114" s="83"/>
      <c r="R1114" s="83"/>
      <c r="S1114" s="51">
        <v>1</v>
      </c>
      <c r="T1114" s="84"/>
      <c r="U1114" s="84"/>
      <c r="V1114" s="52">
        <v>0</v>
      </c>
      <c r="W1114" s="52">
        <v>1</v>
      </c>
      <c r="X1114" s="52">
        <v>0</v>
      </c>
      <c r="Y1114" s="52">
        <v>1</v>
      </c>
      <c r="Z1114" s="52">
        <v>0</v>
      </c>
      <c r="AA1114" s="52"/>
      <c r="AB1114" s="79">
        <v>1114</v>
      </c>
      <c r="AC11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4" s="85"/>
      <c r="AE1114" s="51"/>
      <c r="AF1114" s="51"/>
      <c r="AG1114" s="51"/>
      <c r="AH1114" s="51"/>
      <c r="AI1114" s="51"/>
      <c r="AJ1114" s="51"/>
      <c r="AK1114" s="104" t="s">
        <v>3341</v>
      </c>
      <c r="AL1114" s="104" t="s">
        <v>3341</v>
      </c>
      <c r="AM1114" s="104" t="s">
        <v>3341</v>
      </c>
      <c r="AN1114" s="104" t="s">
        <v>3341</v>
      </c>
      <c r="AO1114" s="2"/>
      <c r="AP1114" s="3"/>
      <c r="AQ1114" s="3"/>
      <c r="AR1114" s="3"/>
      <c r="AS1114" s="3"/>
    </row>
    <row r="1115" spans="1:45" ht="29" customHeight="1" x14ac:dyDescent="0.35">
      <c r="A1115" s="14" t="s">
        <v>1839</v>
      </c>
      <c r="C1115" s="15" t="s">
        <v>3360</v>
      </c>
      <c r="D1115" s="15"/>
      <c r="E1115" s="80">
        <v>1.9613764308784942</v>
      </c>
      <c r="F1115" s="78"/>
      <c r="G1115" s="15"/>
      <c r="H1115" s="15"/>
      <c r="I1115" s="16"/>
      <c r="J1115" s="66"/>
      <c r="K1115" s="66"/>
      <c r="L1115" s="16"/>
      <c r="M1115" s="81"/>
      <c r="N1115" s="82">
        <v>8756.1865234375</v>
      </c>
      <c r="O1115" s="82">
        <v>814.25079345703125</v>
      </c>
      <c r="P1115" s="77"/>
      <c r="Q1115" s="83"/>
      <c r="R1115" s="83"/>
      <c r="S1115" s="51">
        <v>1</v>
      </c>
      <c r="T1115" s="84"/>
      <c r="U1115" s="84"/>
      <c r="V1115" s="52">
        <v>0</v>
      </c>
      <c r="W1115" s="52">
        <v>1</v>
      </c>
      <c r="X1115" s="52">
        <v>0</v>
      </c>
      <c r="Y1115" s="52">
        <v>1</v>
      </c>
      <c r="Z1115" s="52">
        <v>0</v>
      </c>
      <c r="AA1115" s="52"/>
      <c r="AB1115" s="79">
        <v>1115</v>
      </c>
      <c r="AC11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5" s="85"/>
      <c r="AE1115" s="51"/>
      <c r="AF1115" s="51"/>
      <c r="AG1115" s="51"/>
      <c r="AH1115" s="51"/>
      <c r="AI1115" s="51"/>
      <c r="AJ1115" s="51"/>
      <c r="AK1115" s="51"/>
      <c r="AL1115" s="51"/>
      <c r="AM1115" s="51"/>
      <c r="AN1115" s="51"/>
      <c r="AO1115" s="2"/>
      <c r="AP1115" s="3"/>
      <c r="AQ1115" s="3"/>
      <c r="AR1115" s="3"/>
      <c r="AS1115" s="3"/>
    </row>
    <row r="1116" spans="1:45" ht="29" customHeight="1" x14ac:dyDescent="0.35">
      <c r="A1116" s="14" t="s">
        <v>1889</v>
      </c>
      <c r="C1116" s="15" t="s">
        <v>3360</v>
      </c>
      <c r="D1116" s="15"/>
      <c r="E1116" s="80">
        <v>1.9613764308784942</v>
      </c>
      <c r="F1116" s="78"/>
      <c r="G1116" s="15"/>
      <c r="H1116" s="15"/>
      <c r="I1116" s="16"/>
      <c r="J1116" s="66"/>
      <c r="K1116" s="66"/>
      <c r="L1116" s="16"/>
      <c r="M1116" s="81"/>
      <c r="N1116" s="82">
        <v>8850.3388671875</v>
      </c>
      <c r="O1116" s="82">
        <v>1726.211669921875</v>
      </c>
      <c r="P1116" s="77"/>
      <c r="Q1116" s="83"/>
      <c r="R1116" s="83"/>
      <c r="S1116" s="51">
        <v>1</v>
      </c>
      <c r="T1116" s="84"/>
      <c r="U1116" s="84"/>
      <c r="V1116" s="52">
        <v>0</v>
      </c>
      <c r="W1116" s="52">
        <v>1</v>
      </c>
      <c r="X1116" s="52">
        <v>0</v>
      </c>
      <c r="Y1116" s="52">
        <v>1</v>
      </c>
      <c r="Z1116" s="52">
        <v>0</v>
      </c>
      <c r="AA1116" s="52"/>
      <c r="AB1116" s="79">
        <v>1116</v>
      </c>
      <c r="AC11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6" s="85"/>
      <c r="AE1116" s="51"/>
      <c r="AF1116" s="51"/>
      <c r="AG1116" s="51"/>
      <c r="AH1116" s="51"/>
      <c r="AI1116" s="51"/>
      <c r="AJ1116" s="51"/>
      <c r="AK1116" s="104" t="s">
        <v>3341</v>
      </c>
      <c r="AL1116" s="104" t="s">
        <v>3341</v>
      </c>
      <c r="AM1116" s="104" t="s">
        <v>3341</v>
      </c>
      <c r="AN1116" s="104" t="s">
        <v>3341</v>
      </c>
      <c r="AO1116" s="2"/>
      <c r="AP1116" s="3"/>
      <c r="AQ1116" s="3"/>
      <c r="AR1116" s="3"/>
      <c r="AS1116" s="3"/>
    </row>
    <row r="1117" spans="1:45" ht="29" customHeight="1" x14ac:dyDescent="0.35">
      <c r="A1117" s="14" t="s">
        <v>1890</v>
      </c>
      <c r="C1117" s="15" t="s">
        <v>3360</v>
      </c>
      <c r="D1117" s="15"/>
      <c r="E1117" s="80">
        <v>1.9613764308784942</v>
      </c>
      <c r="F1117" s="78"/>
      <c r="G1117" s="15"/>
      <c r="H1117" s="15"/>
      <c r="I1117" s="16"/>
      <c r="J1117" s="66"/>
      <c r="K1117" s="66"/>
      <c r="L1117" s="16"/>
      <c r="M1117" s="81"/>
      <c r="N1117" s="82">
        <v>8756.1865234375</v>
      </c>
      <c r="O1117" s="82">
        <v>1840.206787109375</v>
      </c>
      <c r="P1117" s="77"/>
      <c r="Q1117" s="83"/>
      <c r="R1117" s="83"/>
      <c r="S1117" s="51">
        <v>1</v>
      </c>
      <c r="T1117" s="84"/>
      <c r="U1117" s="84"/>
      <c r="V1117" s="52">
        <v>0</v>
      </c>
      <c r="W1117" s="52">
        <v>1</v>
      </c>
      <c r="X1117" s="52">
        <v>0</v>
      </c>
      <c r="Y1117" s="52">
        <v>1</v>
      </c>
      <c r="Z1117" s="52">
        <v>0</v>
      </c>
      <c r="AA1117" s="52"/>
      <c r="AB1117" s="79">
        <v>1117</v>
      </c>
      <c r="AC11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7" s="85"/>
      <c r="AE1117" s="51"/>
      <c r="AF1117" s="51"/>
      <c r="AG1117" s="51"/>
      <c r="AH1117" s="51"/>
      <c r="AI1117" s="51"/>
      <c r="AJ1117" s="51"/>
      <c r="AK1117" s="51"/>
      <c r="AL1117" s="51"/>
      <c r="AM1117" s="51"/>
      <c r="AN1117" s="51"/>
      <c r="AO1117" s="2"/>
      <c r="AP1117" s="3"/>
      <c r="AQ1117" s="3"/>
      <c r="AR1117" s="3"/>
      <c r="AS1117" s="3"/>
    </row>
    <row r="1118" spans="1:45" ht="29" customHeight="1" x14ac:dyDescent="0.35">
      <c r="A1118" s="14" t="s">
        <v>1891</v>
      </c>
      <c r="C1118" s="15" t="s">
        <v>3360</v>
      </c>
      <c r="D1118" s="15"/>
      <c r="E1118" s="80">
        <v>1.9613764308784942</v>
      </c>
      <c r="F1118" s="78"/>
      <c r="G1118" s="15"/>
      <c r="H1118" s="15"/>
      <c r="I1118" s="16"/>
      <c r="J1118" s="66"/>
      <c r="K1118" s="66"/>
      <c r="L1118" s="16"/>
      <c r="M1118" s="81"/>
      <c r="N1118" s="82">
        <v>8850.3388671875</v>
      </c>
      <c r="O1118" s="82">
        <v>1433.0814208984375</v>
      </c>
      <c r="P1118" s="77"/>
      <c r="Q1118" s="83"/>
      <c r="R1118" s="83"/>
      <c r="S1118" s="51">
        <v>1</v>
      </c>
      <c r="T1118" s="84"/>
      <c r="U1118" s="84"/>
      <c r="V1118" s="52">
        <v>0</v>
      </c>
      <c r="W1118" s="52">
        <v>1</v>
      </c>
      <c r="X1118" s="52">
        <v>0</v>
      </c>
      <c r="Y1118" s="52">
        <v>1</v>
      </c>
      <c r="Z1118" s="52">
        <v>0</v>
      </c>
      <c r="AA1118" s="52"/>
      <c r="AB1118" s="79">
        <v>1118</v>
      </c>
      <c r="AC11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8" s="85"/>
      <c r="AE1118" s="51"/>
      <c r="AF1118" s="51"/>
      <c r="AG1118" s="51"/>
      <c r="AH1118" s="51"/>
      <c r="AI1118" s="51"/>
      <c r="AJ1118" s="51"/>
      <c r="AK1118" s="104" t="s">
        <v>3341</v>
      </c>
      <c r="AL1118" s="104" t="s">
        <v>3341</v>
      </c>
      <c r="AM1118" s="104" t="s">
        <v>3341</v>
      </c>
      <c r="AN1118" s="104" t="s">
        <v>3341</v>
      </c>
      <c r="AO1118" s="2"/>
      <c r="AP1118" s="3"/>
      <c r="AQ1118" s="3"/>
      <c r="AR1118" s="3"/>
      <c r="AS1118" s="3"/>
    </row>
    <row r="1119" spans="1:45" ht="29" customHeight="1" x14ac:dyDescent="0.35">
      <c r="A1119" s="14" t="s">
        <v>1892</v>
      </c>
      <c r="C1119" s="15" t="s">
        <v>3360</v>
      </c>
      <c r="D1119" s="15"/>
      <c r="E1119" s="80">
        <v>1.9613764308784942</v>
      </c>
      <c r="F1119" s="78"/>
      <c r="G1119" s="15"/>
      <c r="H1119" s="15"/>
      <c r="I1119" s="16"/>
      <c r="J1119" s="66"/>
      <c r="K1119" s="66"/>
      <c r="L1119" s="16"/>
      <c r="M1119" s="81"/>
      <c r="N1119" s="82">
        <v>8756.1865234375</v>
      </c>
      <c r="O1119" s="82">
        <v>1530.79150390625</v>
      </c>
      <c r="P1119" s="77"/>
      <c r="Q1119" s="83"/>
      <c r="R1119" s="83"/>
      <c r="S1119" s="51">
        <v>1</v>
      </c>
      <c r="T1119" s="84"/>
      <c r="U1119" s="84"/>
      <c r="V1119" s="52">
        <v>0</v>
      </c>
      <c r="W1119" s="52">
        <v>1</v>
      </c>
      <c r="X1119" s="52">
        <v>0</v>
      </c>
      <c r="Y1119" s="52">
        <v>1</v>
      </c>
      <c r="Z1119" s="52">
        <v>0</v>
      </c>
      <c r="AA1119" s="52"/>
      <c r="AB1119" s="79">
        <v>1119</v>
      </c>
      <c r="AC11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19" s="85"/>
      <c r="AE1119" s="51"/>
      <c r="AF1119" s="51"/>
      <c r="AG1119" s="51"/>
      <c r="AH1119" s="51"/>
      <c r="AI1119" s="51"/>
      <c r="AJ1119" s="51"/>
      <c r="AK1119" s="51"/>
      <c r="AL1119" s="51"/>
      <c r="AM1119" s="51"/>
      <c r="AN1119" s="51"/>
      <c r="AO1119" s="2"/>
      <c r="AP1119" s="3"/>
      <c r="AQ1119" s="3"/>
      <c r="AR1119" s="3"/>
      <c r="AS1119" s="3"/>
    </row>
    <row r="1120" spans="1:45" ht="29" customHeight="1" x14ac:dyDescent="0.35">
      <c r="A1120" s="14" t="s">
        <v>1929</v>
      </c>
      <c r="C1120" s="15" t="s">
        <v>3360</v>
      </c>
      <c r="D1120" s="15"/>
      <c r="E1120" s="80">
        <v>1.9613764308784942</v>
      </c>
      <c r="F1120" s="78"/>
      <c r="G1120" s="15"/>
      <c r="H1120" s="15"/>
      <c r="I1120" s="16"/>
      <c r="J1120" s="66"/>
      <c r="K1120" s="66"/>
      <c r="L1120" s="16"/>
      <c r="M1120" s="81"/>
      <c r="N1120" s="82">
        <v>8850.3388671875</v>
      </c>
      <c r="O1120" s="82">
        <v>1237.6612548828125</v>
      </c>
      <c r="P1120" s="77"/>
      <c r="Q1120" s="83"/>
      <c r="R1120" s="83"/>
      <c r="S1120" s="51">
        <v>1</v>
      </c>
      <c r="T1120" s="84"/>
      <c r="U1120" s="84"/>
      <c r="V1120" s="52">
        <v>0</v>
      </c>
      <c r="W1120" s="52">
        <v>1</v>
      </c>
      <c r="X1120" s="52">
        <v>0</v>
      </c>
      <c r="Y1120" s="52">
        <v>1</v>
      </c>
      <c r="Z1120" s="52">
        <v>0</v>
      </c>
      <c r="AA1120" s="52"/>
      <c r="AB1120" s="79">
        <v>1120</v>
      </c>
      <c r="AC11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0" s="85"/>
      <c r="AE1120" s="51"/>
      <c r="AF1120" s="51"/>
      <c r="AG1120" s="51"/>
      <c r="AH1120" s="51"/>
      <c r="AI1120" s="51"/>
      <c r="AJ1120" s="51"/>
      <c r="AK1120" s="104" t="s">
        <v>3341</v>
      </c>
      <c r="AL1120" s="104" t="s">
        <v>3341</v>
      </c>
      <c r="AM1120" s="104" t="s">
        <v>3341</v>
      </c>
      <c r="AN1120" s="104" t="s">
        <v>3341</v>
      </c>
      <c r="AO1120" s="2"/>
      <c r="AP1120" s="3"/>
      <c r="AQ1120" s="3"/>
      <c r="AR1120" s="3"/>
      <c r="AS1120" s="3"/>
    </row>
    <row r="1121" spans="1:45" ht="29" customHeight="1" x14ac:dyDescent="0.35">
      <c r="A1121" s="14" t="s">
        <v>1930</v>
      </c>
      <c r="C1121" s="15" t="s">
        <v>3360</v>
      </c>
      <c r="D1121" s="15"/>
      <c r="E1121" s="80">
        <v>1.9613764308784942</v>
      </c>
      <c r="F1121" s="78"/>
      <c r="G1121" s="15"/>
      <c r="H1121" s="15"/>
      <c r="I1121" s="16"/>
      <c r="J1121" s="66"/>
      <c r="K1121" s="66"/>
      <c r="L1121" s="16"/>
      <c r="M1121" s="81"/>
      <c r="N1121" s="82">
        <v>8756.1865234375</v>
      </c>
      <c r="O1121" s="82">
        <v>1123.6661376953125</v>
      </c>
      <c r="P1121" s="77"/>
      <c r="Q1121" s="83"/>
      <c r="R1121" s="83"/>
      <c r="S1121" s="51">
        <v>1</v>
      </c>
      <c r="T1121" s="84"/>
      <c r="U1121" s="84"/>
      <c r="V1121" s="52">
        <v>0</v>
      </c>
      <c r="W1121" s="52">
        <v>1</v>
      </c>
      <c r="X1121" s="52">
        <v>0</v>
      </c>
      <c r="Y1121" s="52">
        <v>1</v>
      </c>
      <c r="Z1121" s="52">
        <v>0</v>
      </c>
      <c r="AA1121" s="52"/>
      <c r="AB1121" s="79">
        <v>1121</v>
      </c>
      <c r="AC11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1" s="85"/>
      <c r="AE1121" s="51"/>
      <c r="AF1121" s="51"/>
      <c r="AG1121" s="51"/>
      <c r="AH1121" s="51"/>
      <c r="AI1121" s="51"/>
      <c r="AJ1121" s="51"/>
      <c r="AK1121" s="51"/>
      <c r="AL1121" s="51"/>
      <c r="AM1121" s="51"/>
      <c r="AN1121" s="51"/>
      <c r="AO1121" s="2"/>
      <c r="AP1121" s="3"/>
      <c r="AQ1121" s="3"/>
      <c r="AR1121" s="3"/>
      <c r="AS1121" s="3"/>
    </row>
    <row r="1122" spans="1:45" ht="29" customHeight="1" x14ac:dyDescent="0.35">
      <c r="A1122" s="14" t="s">
        <v>1932</v>
      </c>
      <c r="C1122" s="15" t="s">
        <v>3360</v>
      </c>
      <c r="D1122" s="15"/>
      <c r="E1122" s="80">
        <v>1.9613764308784942</v>
      </c>
      <c r="F1122" s="78"/>
      <c r="G1122" s="15"/>
      <c r="H1122" s="15"/>
      <c r="I1122" s="16"/>
      <c r="J1122" s="66"/>
      <c r="K1122" s="66"/>
      <c r="L1122" s="16"/>
      <c r="M1122" s="81"/>
      <c r="N1122" s="82">
        <v>9170.4580078125</v>
      </c>
      <c r="O1122" s="82">
        <v>2540.462646484375</v>
      </c>
      <c r="P1122" s="77"/>
      <c r="Q1122" s="83"/>
      <c r="R1122" s="83"/>
      <c r="S1122" s="51">
        <v>1</v>
      </c>
      <c r="T1122" s="84"/>
      <c r="U1122" s="84"/>
      <c r="V1122" s="52">
        <v>0</v>
      </c>
      <c r="W1122" s="52">
        <v>1</v>
      </c>
      <c r="X1122" s="52">
        <v>0</v>
      </c>
      <c r="Y1122" s="52">
        <v>1</v>
      </c>
      <c r="Z1122" s="52">
        <v>0</v>
      </c>
      <c r="AA1122" s="52"/>
      <c r="AB1122" s="79">
        <v>1122</v>
      </c>
      <c r="AC11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2" s="85"/>
      <c r="AE1122" s="51"/>
      <c r="AF1122" s="51"/>
      <c r="AG1122" s="51"/>
      <c r="AH1122" s="51"/>
      <c r="AI1122" s="51"/>
      <c r="AJ1122" s="51"/>
      <c r="AK1122" s="104" t="s">
        <v>3341</v>
      </c>
      <c r="AL1122" s="104" t="s">
        <v>3341</v>
      </c>
      <c r="AM1122" s="104" t="s">
        <v>3341</v>
      </c>
      <c r="AN1122" s="104" t="s">
        <v>3341</v>
      </c>
      <c r="AO1122" s="2"/>
      <c r="AP1122" s="3"/>
      <c r="AQ1122" s="3"/>
      <c r="AR1122" s="3"/>
      <c r="AS1122" s="3"/>
    </row>
    <row r="1123" spans="1:45" ht="29" customHeight="1" x14ac:dyDescent="0.35">
      <c r="A1123" s="14" t="s">
        <v>1933</v>
      </c>
      <c r="C1123" s="15" t="s">
        <v>3360</v>
      </c>
      <c r="D1123" s="15"/>
      <c r="E1123" s="80">
        <v>1.9613764308784942</v>
      </c>
      <c r="F1123" s="78"/>
      <c r="G1123" s="15"/>
      <c r="H1123" s="15"/>
      <c r="I1123" s="16"/>
      <c r="J1123" s="66"/>
      <c r="K1123" s="66"/>
      <c r="L1123" s="16"/>
      <c r="M1123" s="81"/>
      <c r="N1123" s="82">
        <v>9095.1357421875</v>
      </c>
      <c r="O1123" s="82">
        <v>2393.8974609375</v>
      </c>
      <c r="P1123" s="77"/>
      <c r="Q1123" s="83"/>
      <c r="R1123" s="83"/>
      <c r="S1123" s="51">
        <v>1</v>
      </c>
      <c r="T1123" s="84"/>
      <c r="U1123" s="84"/>
      <c r="V1123" s="52">
        <v>0</v>
      </c>
      <c r="W1123" s="52">
        <v>1</v>
      </c>
      <c r="X1123" s="52">
        <v>0</v>
      </c>
      <c r="Y1123" s="52">
        <v>1</v>
      </c>
      <c r="Z1123" s="52">
        <v>0</v>
      </c>
      <c r="AA1123" s="52"/>
      <c r="AB1123" s="79">
        <v>1123</v>
      </c>
      <c r="AC11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3" s="85"/>
      <c r="AE1123" s="51"/>
      <c r="AF1123" s="51"/>
      <c r="AG1123" s="51"/>
      <c r="AH1123" s="51"/>
      <c r="AI1123" s="51"/>
      <c r="AJ1123" s="51"/>
      <c r="AK1123" s="51"/>
      <c r="AL1123" s="51"/>
      <c r="AM1123" s="51"/>
      <c r="AN1123" s="51"/>
      <c r="AO1123" s="2"/>
      <c r="AP1123" s="3"/>
      <c r="AQ1123" s="3"/>
      <c r="AR1123" s="3"/>
      <c r="AS1123" s="3"/>
    </row>
    <row r="1124" spans="1:45" ht="29" customHeight="1" x14ac:dyDescent="0.35">
      <c r="A1124" s="14" t="s">
        <v>1935</v>
      </c>
      <c r="C1124" s="15" t="s">
        <v>3360</v>
      </c>
      <c r="D1124" s="15"/>
      <c r="E1124" s="80">
        <v>1.9613764308784942</v>
      </c>
      <c r="F1124" s="78"/>
      <c r="G1124" s="15"/>
      <c r="H1124" s="15"/>
      <c r="I1124" s="16"/>
      <c r="J1124" s="66"/>
      <c r="K1124" s="66"/>
      <c r="L1124" s="16"/>
      <c r="M1124" s="81"/>
      <c r="N1124" s="82">
        <v>9349.34765625</v>
      </c>
      <c r="O1124" s="82">
        <v>2540.462646484375</v>
      </c>
      <c r="P1124" s="77"/>
      <c r="Q1124" s="83"/>
      <c r="R1124" s="83"/>
      <c r="S1124" s="51">
        <v>1</v>
      </c>
      <c r="T1124" s="84"/>
      <c r="U1124" s="84"/>
      <c r="V1124" s="52">
        <v>0</v>
      </c>
      <c r="W1124" s="52">
        <v>1</v>
      </c>
      <c r="X1124" s="52">
        <v>0</v>
      </c>
      <c r="Y1124" s="52">
        <v>1</v>
      </c>
      <c r="Z1124" s="52">
        <v>0</v>
      </c>
      <c r="AA1124" s="52"/>
      <c r="AB1124" s="79">
        <v>1124</v>
      </c>
      <c r="AC11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4" s="85"/>
      <c r="AE1124" s="51"/>
      <c r="AF1124" s="51"/>
      <c r="AG1124" s="51"/>
      <c r="AH1124" s="51"/>
      <c r="AI1124" s="51"/>
      <c r="AJ1124" s="51"/>
      <c r="AK1124" s="104" t="s">
        <v>3341</v>
      </c>
      <c r="AL1124" s="104" t="s">
        <v>3341</v>
      </c>
      <c r="AM1124" s="104" t="s">
        <v>3341</v>
      </c>
      <c r="AN1124" s="104" t="s">
        <v>3341</v>
      </c>
      <c r="AO1124" s="2"/>
      <c r="AP1124" s="3"/>
      <c r="AQ1124" s="3"/>
      <c r="AR1124" s="3"/>
      <c r="AS1124" s="3"/>
    </row>
    <row r="1125" spans="1:45" ht="29" customHeight="1" x14ac:dyDescent="0.35">
      <c r="A1125" s="14" t="s">
        <v>1936</v>
      </c>
      <c r="C1125" s="15" t="s">
        <v>3360</v>
      </c>
      <c r="D1125" s="15"/>
      <c r="E1125" s="80">
        <v>1.9613764308784942</v>
      </c>
      <c r="F1125" s="78"/>
      <c r="G1125" s="15"/>
      <c r="H1125" s="15"/>
      <c r="I1125" s="16"/>
      <c r="J1125" s="66"/>
      <c r="K1125" s="66"/>
      <c r="L1125" s="16"/>
      <c r="M1125" s="81"/>
      <c r="N1125" s="82">
        <v>9283.4404296875</v>
      </c>
      <c r="O1125" s="82">
        <v>2393.8974609375</v>
      </c>
      <c r="P1125" s="77"/>
      <c r="Q1125" s="83"/>
      <c r="R1125" s="83"/>
      <c r="S1125" s="51">
        <v>1</v>
      </c>
      <c r="T1125" s="84"/>
      <c r="U1125" s="84"/>
      <c r="V1125" s="52">
        <v>0</v>
      </c>
      <c r="W1125" s="52">
        <v>1</v>
      </c>
      <c r="X1125" s="52">
        <v>0</v>
      </c>
      <c r="Y1125" s="52">
        <v>1</v>
      </c>
      <c r="Z1125" s="52">
        <v>0</v>
      </c>
      <c r="AA1125" s="52"/>
      <c r="AB1125" s="79">
        <v>1125</v>
      </c>
      <c r="AC11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5" s="85"/>
      <c r="AE1125" s="51"/>
      <c r="AF1125" s="51"/>
      <c r="AG1125" s="51"/>
      <c r="AH1125" s="51"/>
      <c r="AI1125" s="51"/>
      <c r="AJ1125" s="51"/>
      <c r="AK1125" s="51"/>
      <c r="AL1125" s="51"/>
      <c r="AM1125" s="51"/>
      <c r="AN1125" s="51"/>
      <c r="AO1125" s="2"/>
      <c r="AP1125" s="3"/>
      <c r="AQ1125" s="3"/>
      <c r="AR1125" s="3"/>
      <c r="AS1125" s="3"/>
    </row>
    <row r="1126" spans="1:45" ht="29" customHeight="1" x14ac:dyDescent="0.35">
      <c r="A1126" s="14" t="s">
        <v>1945</v>
      </c>
      <c r="C1126" s="15" t="s">
        <v>3360</v>
      </c>
      <c r="D1126" s="15"/>
      <c r="E1126" s="80">
        <v>1.9613764308784942</v>
      </c>
      <c r="F1126" s="78"/>
      <c r="G1126" s="15"/>
      <c r="H1126" s="15"/>
      <c r="I1126" s="16"/>
      <c r="J1126" s="66"/>
      <c r="K1126" s="66"/>
      <c r="L1126" s="16"/>
      <c r="M1126" s="81"/>
      <c r="N1126" s="82">
        <v>9528.2373046875</v>
      </c>
      <c r="O1126" s="82">
        <v>2540.462646484375</v>
      </c>
      <c r="P1126" s="77"/>
      <c r="Q1126" s="83"/>
      <c r="R1126" s="83"/>
      <c r="S1126" s="51">
        <v>1</v>
      </c>
      <c r="T1126" s="84"/>
      <c r="U1126" s="84"/>
      <c r="V1126" s="52">
        <v>0</v>
      </c>
      <c r="W1126" s="52">
        <v>1</v>
      </c>
      <c r="X1126" s="52">
        <v>0</v>
      </c>
      <c r="Y1126" s="52">
        <v>1</v>
      </c>
      <c r="Z1126" s="52">
        <v>0</v>
      </c>
      <c r="AA1126" s="52"/>
      <c r="AB1126" s="79">
        <v>1126</v>
      </c>
      <c r="AC11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6" s="85"/>
      <c r="AE1126" s="51"/>
      <c r="AF1126" s="51"/>
      <c r="AG1126" s="51"/>
      <c r="AH1126" s="51"/>
      <c r="AI1126" s="51"/>
      <c r="AJ1126" s="51"/>
      <c r="AK1126" s="104" t="s">
        <v>3341</v>
      </c>
      <c r="AL1126" s="104" t="s">
        <v>3341</v>
      </c>
      <c r="AM1126" s="104" t="s">
        <v>3341</v>
      </c>
      <c r="AN1126" s="104" t="s">
        <v>3341</v>
      </c>
      <c r="AO1126" s="2"/>
      <c r="AP1126" s="3"/>
      <c r="AQ1126" s="3"/>
      <c r="AR1126" s="3"/>
      <c r="AS1126" s="3"/>
    </row>
    <row r="1127" spans="1:45" ht="29" customHeight="1" x14ac:dyDescent="0.35">
      <c r="A1127" s="14" t="s">
        <v>1946</v>
      </c>
      <c r="C1127" s="15" t="s">
        <v>3360</v>
      </c>
      <c r="D1127" s="15"/>
      <c r="E1127" s="80">
        <v>1.9613764308784942</v>
      </c>
      <c r="F1127" s="78"/>
      <c r="G1127" s="15"/>
      <c r="H1127" s="15"/>
      <c r="I1127" s="16"/>
      <c r="J1127" s="66"/>
      <c r="K1127" s="66"/>
      <c r="L1127" s="16"/>
      <c r="M1127" s="81"/>
      <c r="N1127" s="82">
        <v>9462.330078125</v>
      </c>
      <c r="O1127" s="82">
        <v>2393.8974609375</v>
      </c>
      <c r="P1127" s="77"/>
      <c r="Q1127" s="83"/>
      <c r="R1127" s="83"/>
      <c r="S1127" s="51">
        <v>1</v>
      </c>
      <c r="T1127" s="84"/>
      <c r="U1127" s="84"/>
      <c r="V1127" s="52">
        <v>0</v>
      </c>
      <c r="W1127" s="52">
        <v>1</v>
      </c>
      <c r="X1127" s="52">
        <v>0</v>
      </c>
      <c r="Y1127" s="52">
        <v>1</v>
      </c>
      <c r="Z1127" s="52">
        <v>0</v>
      </c>
      <c r="AA1127" s="52"/>
      <c r="AB1127" s="79">
        <v>1127</v>
      </c>
      <c r="AC11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7" s="85"/>
      <c r="AE1127" s="51"/>
      <c r="AF1127" s="51"/>
      <c r="AG1127" s="51"/>
      <c r="AH1127" s="51"/>
      <c r="AI1127" s="51"/>
      <c r="AJ1127" s="51"/>
      <c r="AK1127" s="51"/>
      <c r="AL1127" s="51"/>
      <c r="AM1127" s="51"/>
      <c r="AN1127" s="51"/>
      <c r="AO1127" s="2"/>
      <c r="AP1127" s="3"/>
      <c r="AQ1127" s="3"/>
      <c r="AR1127" s="3"/>
      <c r="AS1127" s="3"/>
    </row>
    <row r="1128" spans="1:45" ht="29" customHeight="1" x14ac:dyDescent="0.35">
      <c r="A1128" s="14" t="s">
        <v>1962</v>
      </c>
      <c r="C1128" s="15" t="s">
        <v>3360</v>
      </c>
      <c r="D1128" s="15"/>
      <c r="E1128" s="80">
        <v>1.9613764308784942</v>
      </c>
      <c r="F1128" s="78"/>
      <c r="G1128" s="15"/>
      <c r="H1128" s="15"/>
      <c r="I1128" s="16"/>
      <c r="J1128" s="66"/>
      <c r="K1128" s="66"/>
      <c r="L1128" s="16"/>
      <c r="M1128" s="81"/>
      <c r="N1128" s="82">
        <v>8982.15234375</v>
      </c>
      <c r="O1128" s="82">
        <v>2540.462646484375</v>
      </c>
      <c r="P1128" s="77"/>
      <c r="Q1128" s="83"/>
      <c r="R1128" s="83"/>
      <c r="S1128" s="51">
        <v>1</v>
      </c>
      <c r="T1128" s="84"/>
      <c r="U1128" s="84"/>
      <c r="V1128" s="52">
        <v>0</v>
      </c>
      <c r="W1128" s="52">
        <v>1</v>
      </c>
      <c r="X1128" s="52">
        <v>0</v>
      </c>
      <c r="Y1128" s="52">
        <v>1</v>
      </c>
      <c r="Z1128" s="52">
        <v>0</v>
      </c>
      <c r="AA1128" s="52"/>
      <c r="AB1128" s="79">
        <v>1128</v>
      </c>
      <c r="AC11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8" s="85"/>
      <c r="AE1128" s="51"/>
      <c r="AF1128" s="51"/>
      <c r="AG1128" s="51"/>
      <c r="AH1128" s="51"/>
      <c r="AI1128" s="51"/>
      <c r="AJ1128" s="51"/>
      <c r="AK1128" s="104" t="s">
        <v>3341</v>
      </c>
      <c r="AL1128" s="104" t="s">
        <v>3341</v>
      </c>
      <c r="AM1128" s="104" t="s">
        <v>3341</v>
      </c>
      <c r="AN1128" s="104" t="s">
        <v>3341</v>
      </c>
      <c r="AO1128" s="2"/>
      <c r="AP1128" s="3"/>
      <c r="AQ1128" s="3"/>
      <c r="AR1128" s="3"/>
      <c r="AS1128" s="3"/>
    </row>
    <row r="1129" spans="1:45" ht="29" customHeight="1" x14ac:dyDescent="0.35">
      <c r="A1129" s="14" t="s">
        <v>1963</v>
      </c>
      <c r="C1129" s="15" t="s">
        <v>3360</v>
      </c>
      <c r="D1129" s="15"/>
      <c r="E1129" s="80">
        <v>1.9613764308784942</v>
      </c>
      <c r="F1129" s="78"/>
      <c r="G1129" s="15"/>
      <c r="H1129" s="15"/>
      <c r="I1129" s="16"/>
      <c r="J1129" s="66"/>
      <c r="K1129" s="66"/>
      <c r="L1129" s="16"/>
      <c r="M1129" s="81"/>
      <c r="N1129" s="82">
        <v>8916.24609375</v>
      </c>
      <c r="O1129" s="82">
        <v>2393.8974609375</v>
      </c>
      <c r="P1129" s="77"/>
      <c r="Q1129" s="83"/>
      <c r="R1129" s="83"/>
      <c r="S1129" s="51">
        <v>1</v>
      </c>
      <c r="T1129" s="84"/>
      <c r="U1129" s="84"/>
      <c r="V1129" s="52">
        <v>0</v>
      </c>
      <c r="W1129" s="52">
        <v>1</v>
      </c>
      <c r="X1129" s="52">
        <v>0</v>
      </c>
      <c r="Y1129" s="52">
        <v>1</v>
      </c>
      <c r="Z1129" s="52">
        <v>0</v>
      </c>
      <c r="AA1129" s="52"/>
      <c r="AB1129" s="79">
        <v>1129</v>
      </c>
      <c r="AC11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29" s="85"/>
      <c r="AE1129" s="51"/>
      <c r="AF1129" s="51"/>
      <c r="AG1129" s="51"/>
      <c r="AH1129" s="51"/>
      <c r="AI1129" s="51"/>
      <c r="AJ1129" s="51"/>
      <c r="AK1129" s="51"/>
      <c r="AL1129" s="51"/>
      <c r="AM1129" s="51"/>
      <c r="AN1129" s="51"/>
      <c r="AO1129" s="2"/>
      <c r="AP1129" s="3"/>
      <c r="AQ1129" s="3"/>
      <c r="AR1129" s="3"/>
      <c r="AS1129" s="3"/>
    </row>
    <row r="1130" spans="1:45" ht="29" customHeight="1" x14ac:dyDescent="0.35">
      <c r="A1130" s="14" t="s">
        <v>1972</v>
      </c>
      <c r="C1130" s="15" t="s">
        <v>3360</v>
      </c>
      <c r="D1130" s="15"/>
      <c r="E1130" s="80">
        <v>1.9613764308784942</v>
      </c>
      <c r="F1130" s="78"/>
      <c r="G1130" s="15"/>
      <c r="H1130" s="15"/>
      <c r="I1130" s="16"/>
      <c r="J1130" s="66"/>
      <c r="K1130" s="66"/>
      <c r="L1130" s="16"/>
      <c r="M1130" s="81"/>
      <c r="N1130" s="82">
        <v>8445.4833984375</v>
      </c>
      <c r="O1130" s="82">
        <v>309.41531372070313</v>
      </c>
      <c r="P1130" s="77"/>
      <c r="Q1130" s="83"/>
      <c r="R1130" s="83"/>
      <c r="S1130" s="51">
        <v>1</v>
      </c>
      <c r="T1130" s="84"/>
      <c r="U1130" s="84"/>
      <c r="V1130" s="52">
        <v>0</v>
      </c>
      <c r="W1130" s="52">
        <v>1</v>
      </c>
      <c r="X1130" s="52">
        <v>0</v>
      </c>
      <c r="Y1130" s="52">
        <v>1</v>
      </c>
      <c r="Z1130" s="52">
        <v>0</v>
      </c>
      <c r="AA1130" s="52"/>
      <c r="AB1130" s="79">
        <v>1130</v>
      </c>
      <c r="AC11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0" s="85"/>
      <c r="AE1130" s="51"/>
      <c r="AF1130" s="51"/>
      <c r="AG1130" s="51"/>
      <c r="AH1130" s="51"/>
      <c r="AI1130" s="51"/>
      <c r="AJ1130" s="51"/>
      <c r="AK1130" s="104" t="s">
        <v>3341</v>
      </c>
      <c r="AL1130" s="104" t="s">
        <v>3341</v>
      </c>
      <c r="AM1130" s="104" t="s">
        <v>3341</v>
      </c>
      <c r="AN1130" s="104" t="s">
        <v>3341</v>
      </c>
      <c r="AO1130" s="2"/>
      <c r="AP1130" s="3"/>
      <c r="AQ1130" s="3"/>
      <c r="AR1130" s="3"/>
      <c r="AS1130" s="3"/>
    </row>
    <row r="1131" spans="1:45" ht="29" customHeight="1" x14ac:dyDescent="0.35">
      <c r="A1131" s="14" t="s">
        <v>1973</v>
      </c>
      <c r="C1131" s="15" t="s">
        <v>3360</v>
      </c>
      <c r="D1131" s="15"/>
      <c r="E1131" s="80">
        <v>1.9613764308784942</v>
      </c>
      <c r="F1131" s="78"/>
      <c r="G1131" s="15"/>
      <c r="H1131" s="15"/>
      <c r="I1131" s="16"/>
      <c r="J1131" s="66"/>
      <c r="K1131" s="66"/>
      <c r="L1131" s="16"/>
      <c r="M1131" s="81"/>
      <c r="N1131" s="82">
        <v>8360.74609375</v>
      </c>
      <c r="O1131" s="82">
        <v>195.42019653320313</v>
      </c>
      <c r="P1131" s="77"/>
      <c r="Q1131" s="83"/>
      <c r="R1131" s="83"/>
      <c r="S1131" s="51">
        <v>1</v>
      </c>
      <c r="T1131" s="84"/>
      <c r="U1131" s="84"/>
      <c r="V1131" s="52">
        <v>0</v>
      </c>
      <c r="W1131" s="52">
        <v>1</v>
      </c>
      <c r="X1131" s="52">
        <v>0</v>
      </c>
      <c r="Y1131" s="52">
        <v>1</v>
      </c>
      <c r="Z1131" s="52">
        <v>0</v>
      </c>
      <c r="AA1131" s="52"/>
      <c r="AB1131" s="79">
        <v>1131</v>
      </c>
      <c r="AC11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1" s="85"/>
      <c r="AE1131" s="51"/>
      <c r="AF1131" s="51"/>
      <c r="AG1131" s="51"/>
      <c r="AH1131" s="51"/>
      <c r="AI1131" s="51"/>
      <c r="AJ1131" s="51"/>
      <c r="AK1131" s="51"/>
      <c r="AL1131" s="51"/>
      <c r="AM1131" s="51"/>
      <c r="AN1131" s="51"/>
      <c r="AO1131" s="2"/>
      <c r="AP1131" s="3"/>
      <c r="AQ1131" s="3"/>
      <c r="AR1131" s="3"/>
      <c r="AS1131" s="3"/>
    </row>
    <row r="1132" spans="1:45" ht="29" customHeight="1" x14ac:dyDescent="0.35">
      <c r="A1132" s="14" t="s">
        <v>1979</v>
      </c>
      <c r="C1132" s="15" t="s">
        <v>3360</v>
      </c>
      <c r="D1132" s="15"/>
      <c r="E1132" s="80">
        <v>1.9613764308784942</v>
      </c>
      <c r="F1132" s="78"/>
      <c r="G1132" s="15"/>
      <c r="H1132" s="15"/>
      <c r="I1132" s="16"/>
      <c r="J1132" s="66"/>
      <c r="K1132" s="66"/>
      <c r="L1132" s="16"/>
      <c r="M1132" s="81"/>
      <c r="N1132" s="82">
        <v>8624.373046875</v>
      </c>
      <c r="O1132" s="82">
        <v>2540.462646484375</v>
      </c>
      <c r="P1132" s="77"/>
      <c r="Q1132" s="83"/>
      <c r="R1132" s="83"/>
      <c r="S1132" s="51">
        <v>1</v>
      </c>
      <c r="T1132" s="84"/>
      <c r="U1132" s="84"/>
      <c r="V1132" s="52">
        <v>0</v>
      </c>
      <c r="W1132" s="52">
        <v>1</v>
      </c>
      <c r="X1132" s="52">
        <v>0</v>
      </c>
      <c r="Y1132" s="52">
        <v>1</v>
      </c>
      <c r="Z1132" s="52">
        <v>0</v>
      </c>
      <c r="AA1132" s="52"/>
      <c r="AB1132" s="79">
        <v>1132</v>
      </c>
      <c r="AC11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2" s="85"/>
      <c r="AE1132" s="51"/>
      <c r="AF1132" s="51"/>
      <c r="AG1132" s="51"/>
      <c r="AH1132" s="51"/>
      <c r="AI1132" s="51"/>
      <c r="AJ1132" s="51"/>
      <c r="AK1132" s="104" t="s">
        <v>3341</v>
      </c>
      <c r="AL1132" s="104" t="s">
        <v>3341</v>
      </c>
      <c r="AM1132" s="104" t="s">
        <v>3341</v>
      </c>
      <c r="AN1132" s="104" t="s">
        <v>3341</v>
      </c>
      <c r="AO1132" s="2"/>
      <c r="AP1132" s="3"/>
      <c r="AQ1132" s="3"/>
      <c r="AR1132" s="3"/>
      <c r="AS1132" s="3"/>
    </row>
    <row r="1133" spans="1:45" ht="29" customHeight="1" x14ac:dyDescent="0.35">
      <c r="A1133" s="14" t="s">
        <v>1980</v>
      </c>
      <c r="C1133" s="15" t="s">
        <v>3360</v>
      </c>
      <c r="D1133" s="15"/>
      <c r="E1133" s="80">
        <v>1.9613764308784942</v>
      </c>
      <c r="F1133" s="78"/>
      <c r="G1133" s="15"/>
      <c r="H1133" s="15"/>
      <c r="I1133" s="16"/>
      <c r="J1133" s="66"/>
      <c r="K1133" s="66"/>
      <c r="L1133" s="16"/>
      <c r="M1133" s="81"/>
      <c r="N1133" s="82">
        <v>8558.4658203125</v>
      </c>
      <c r="O1133" s="82">
        <v>2393.8974609375</v>
      </c>
      <c r="P1133" s="77"/>
      <c r="Q1133" s="83"/>
      <c r="R1133" s="83"/>
      <c r="S1133" s="51">
        <v>1</v>
      </c>
      <c r="T1133" s="84"/>
      <c r="U1133" s="84"/>
      <c r="V1133" s="52">
        <v>0</v>
      </c>
      <c r="W1133" s="52">
        <v>1</v>
      </c>
      <c r="X1133" s="52">
        <v>0</v>
      </c>
      <c r="Y1133" s="52">
        <v>1</v>
      </c>
      <c r="Z1133" s="52">
        <v>0</v>
      </c>
      <c r="AA1133" s="52"/>
      <c r="AB1133" s="79">
        <v>1133</v>
      </c>
      <c r="AC11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3" s="85"/>
      <c r="AE1133" s="51"/>
      <c r="AF1133" s="51"/>
      <c r="AG1133" s="51"/>
      <c r="AH1133" s="51"/>
      <c r="AI1133" s="51"/>
      <c r="AJ1133" s="51"/>
      <c r="AK1133" s="51"/>
      <c r="AL1133" s="51"/>
      <c r="AM1133" s="51"/>
      <c r="AN1133" s="51"/>
      <c r="AO1133" s="2"/>
      <c r="AP1133" s="3"/>
      <c r="AQ1133" s="3"/>
      <c r="AR1133" s="3"/>
      <c r="AS1133" s="3"/>
    </row>
    <row r="1134" spans="1:45" ht="29" customHeight="1" x14ac:dyDescent="0.35">
      <c r="A1134" s="14" t="s">
        <v>1985</v>
      </c>
      <c r="C1134" s="15" t="s">
        <v>3360</v>
      </c>
      <c r="D1134" s="15"/>
      <c r="E1134" s="80">
        <v>1.9613764308784942</v>
      </c>
      <c r="F1134" s="78"/>
      <c r="G1134" s="15"/>
      <c r="H1134" s="15"/>
      <c r="I1134" s="16"/>
      <c r="J1134" s="66"/>
      <c r="K1134" s="66"/>
      <c r="L1134" s="16"/>
      <c r="M1134" s="81"/>
      <c r="N1134" s="82">
        <v>8803.2626953125</v>
      </c>
      <c r="O1134" s="82">
        <v>2540.462646484375</v>
      </c>
      <c r="P1134" s="77"/>
      <c r="Q1134" s="83"/>
      <c r="R1134" s="83"/>
      <c r="S1134" s="51">
        <v>1</v>
      </c>
      <c r="T1134" s="84"/>
      <c r="U1134" s="84"/>
      <c r="V1134" s="52">
        <v>0</v>
      </c>
      <c r="W1134" s="52">
        <v>1</v>
      </c>
      <c r="X1134" s="52">
        <v>0</v>
      </c>
      <c r="Y1134" s="52">
        <v>1</v>
      </c>
      <c r="Z1134" s="52">
        <v>0</v>
      </c>
      <c r="AA1134" s="52"/>
      <c r="AB1134" s="79">
        <v>1134</v>
      </c>
      <c r="AC11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4" s="85"/>
      <c r="AE1134" s="51"/>
      <c r="AF1134" s="51"/>
      <c r="AG1134" s="51"/>
      <c r="AH1134" s="51"/>
      <c r="AI1134" s="51"/>
      <c r="AJ1134" s="51"/>
      <c r="AK1134" s="104" t="s">
        <v>3341</v>
      </c>
      <c r="AL1134" s="104" t="s">
        <v>3341</v>
      </c>
      <c r="AM1134" s="104" t="s">
        <v>3341</v>
      </c>
      <c r="AN1134" s="104" t="s">
        <v>3341</v>
      </c>
      <c r="AO1134" s="2"/>
      <c r="AP1134" s="3"/>
      <c r="AQ1134" s="3"/>
      <c r="AR1134" s="3"/>
      <c r="AS1134" s="3"/>
    </row>
    <row r="1135" spans="1:45" ht="29" customHeight="1" x14ac:dyDescent="0.35">
      <c r="A1135" s="14" t="s">
        <v>1986</v>
      </c>
      <c r="C1135" s="15" t="s">
        <v>3360</v>
      </c>
      <c r="D1135" s="15"/>
      <c r="E1135" s="80">
        <v>1.9613764308784942</v>
      </c>
      <c r="F1135" s="78"/>
      <c r="G1135" s="15"/>
      <c r="H1135" s="15"/>
      <c r="I1135" s="16"/>
      <c r="J1135" s="66"/>
      <c r="K1135" s="66"/>
      <c r="L1135" s="16"/>
      <c r="M1135" s="81"/>
      <c r="N1135" s="82">
        <v>8737.35546875</v>
      </c>
      <c r="O1135" s="82">
        <v>2393.8974609375</v>
      </c>
      <c r="P1135" s="77"/>
      <c r="Q1135" s="83"/>
      <c r="R1135" s="83"/>
      <c r="S1135" s="51">
        <v>1</v>
      </c>
      <c r="T1135" s="84"/>
      <c r="U1135" s="84"/>
      <c r="V1135" s="52">
        <v>0</v>
      </c>
      <c r="W1135" s="52">
        <v>1</v>
      </c>
      <c r="X1135" s="52">
        <v>0</v>
      </c>
      <c r="Y1135" s="52">
        <v>1</v>
      </c>
      <c r="Z1135" s="52">
        <v>0</v>
      </c>
      <c r="AA1135" s="52"/>
      <c r="AB1135" s="79">
        <v>1135</v>
      </c>
      <c r="AC11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5" s="85"/>
      <c r="AE1135" s="51"/>
      <c r="AF1135" s="51"/>
      <c r="AG1135" s="51"/>
      <c r="AH1135" s="51"/>
      <c r="AI1135" s="51"/>
      <c r="AJ1135" s="51"/>
      <c r="AK1135" s="51"/>
      <c r="AL1135" s="51"/>
      <c r="AM1135" s="51"/>
      <c r="AN1135" s="51"/>
      <c r="AO1135" s="2"/>
      <c r="AP1135" s="3"/>
      <c r="AQ1135" s="3"/>
      <c r="AR1135" s="3"/>
      <c r="AS1135" s="3"/>
    </row>
    <row r="1136" spans="1:45" ht="29" customHeight="1" x14ac:dyDescent="0.35">
      <c r="A1136" s="14" t="s">
        <v>2015</v>
      </c>
      <c r="C1136" s="15" t="s">
        <v>3360</v>
      </c>
      <c r="D1136" s="15"/>
      <c r="E1136" s="80">
        <v>1.9613764308784942</v>
      </c>
      <c r="F1136" s="78"/>
      <c r="G1136" s="15"/>
      <c r="H1136" s="15"/>
      <c r="I1136" s="16"/>
      <c r="J1136" s="66"/>
      <c r="K1136" s="66"/>
      <c r="L1136" s="16"/>
      <c r="M1136" s="81"/>
      <c r="N1136" s="82">
        <v>9707.126953125</v>
      </c>
      <c r="O1136" s="82">
        <v>2540.462646484375</v>
      </c>
      <c r="P1136" s="77"/>
      <c r="Q1136" s="83"/>
      <c r="R1136" s="83"/>
      <c r="S1136" s="51">
        <v>1</v>
      </c>
      <c r="T1136" s="84"/>
      <c r="U1136" s="84"/>
      <c r="V1136" s="52">
        <v>0</v>
      </c>
      <c r="W1136" s="52">
        <v>1</v>
      </c>
      <c r="X1136" s="52">
        <v>0</v>
      </c>
      <c r="Y1136" s="52">
        <v>1</v>
      </c>
      <c r="Z1136" s="52">
        <v>0</v>
      </c>
      <c r="AA1136" s="52"/>
      <c r="AB1136" s="79">
        <v>1136</v>
      </c>
      <c r="AC11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6" s="85"/>
      <c r="AE1136" s="51"/>
      <c r="AF1136" s="51"/>
      <c r="AG1136" s="51"/>
      <c r="AH1136" s="51"/>
      <c r="AI1136" s="51"/>
      <c r="AJ1136" s="51"/>
      <c r="AK1136" s="104" t="s">
        <v>3341</v>
      </c>
      <c r="AL1136" s="104" t="s">
        <v>3341</v>
      </c>
      <c r="AM1136" s="104" t="s">
        <v>3341</v>
      </c>
      <c r="AN1136" s="104" t="s">
        <v>3341</v>
      </c>
      <c r="AO1136" s="2"/>
      <c r="AP1136" s="3"/>
      <c r="AQ1136" s="3"/>
      <c r="AR1136" s="3"/>
      <c r="AS1136" s="3"/>
    </row>
    <row r="1137" spans="1:45" ht="29" customHeight="1" x14ac:dyDescent="0.35">
      <c r="A1137" s="14" t="s">
        <v>2016</v>
      </c>
      <c r="C1137" s="15" t="s">
        <v>3360</v>
      </c>
      <c r="D1137" s="15"/>
      <c r="E1137" s="80">
        <v>1.9613764308784942</v>
      </c>
      <c r="F1137" s="78"/>
      <c r="G1137" s="15"/>
      <c r="H1137" s="15"/>
      <c r="I1137" s="16"/>
      <c r="J1137" s="66"/>
      <c r="K1137" s="66"/>
      <c r="L1137" s="16"/>
      <c r="M1137" s="81"/>
      <c r="N1137" s="82">
        <v>9641.220703125</v>
      </c>
      <c r="O1137" s="82">
        <v>2393.8974609375</v>
      </c>
      <c r="P1137" s="77"/>
      <c r="Q1137" s="83"/>
      <c r="R1137" s="83"/>
      <c r="S1137" s="51">
        <v>1</v>
      </c>
      <c r="T1137" s="84"/>
      <c r="U1137" s="84"/>
      <c r="V1137" s="52">
        <v>0</v>
      </c>
      <c r="W1137" s="52">
        <v>1</v>
      </c>
      <c r="X1137" s="52">
        <v>0</v>
      </c>
      <c r="Y1137" s="52">
        <v>1</v>
      </c>
      <c r="Z1137" s="52">
        <v>0</v>
      </c>
      <c r="AA1137" s="52"/>
      <c r="AB1137" s="79">
        <v>1137</v>
      </c>
      <c r="AC11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7" s="85"/>
      <c r="AE1137" s="51"/>
      <c r="AF1137" s="51"/>
      <c r="AG1137" s="51"/>
      <c r="AH1137" s="51"/>
      <c r="AI1137" s="51"/>
      <c r="AJ1137" s="51"/>
      <c r="AK1137" s="51"/>
      <c r="AL1137" s="51"/>
      <c r="AM1137" s="51"/>
      <c r="AN1137" s="51"/>
      <c r="AO1137" s="2"/>
      <c r="AP1137" s="3"/>
      <c r="AQ1137" s="3"/>
      <c r="AR1137" s="3"/>
      <c r="AS1137" s="3"/>
    </row>
    <row r="1138" spans="1:45" ht="29" customHeight="1" x14ac:dyDescent="0.35">
      <c r="A1138" s="14" t="s">
        <v>2046</v>
      </c>
      <c r="C1138" s="15" t="s">
        <v>3360</v>
      </c>
      <c r="D1138" s="15"/>
      <c r="E1138" s="80">
        <v>1.9613764308784942</v>
      </c>
      <c r="F1138" s="78"/>
      <c r="G1138" s="15"/>
      <c r="H1138" s="15"/>
      <c r="I1138" s="16"/>
      <c r="J1138" s="66"/>
      <c r="K1138" s="66"/>
      <c r="L1138" s="16"/>
      <c r="M1138" s="81"/>
      <c r="N1138" s="82">
        <v>8643.203125</v>
      </c>
      <c r="O1138" s="82">
        <v>1253.9462890625</v>
      </c>
      <c r="P1138" s="77"/>
      <c r="Q1138" s="83"/>
      <c r="R1138" s="83"/>
      <c r="S1138" s="51">
        <v>1</v>
      </c>
      <c r="T1138" s="84"/>
      <c r="U1138" s="84"/>
      <c r="V1138" s="52">
        <v>0</v>
      </c>
      <c r="W1138" s="52">
        <v>1</v>
      </c>
      <c r="X1138" s="52">
        <v>0</v>
      </c>
      <c r="Y1138" s="52">
        <v>1</v>
      </c>
      <c r="Z1138" s="52">
        <v>0</v>
      </c>
      <c r="AA1138" s="52"/>
      <c r="AB1138" s="79">
        <v>1138</v>
      </c>
      <c r="AC11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8" s="85"/>
      <c r="AE1138" s="51"/>
      <c r="AF1138" s="51"/>
      <c r="AG1138" s="51"/>
      <c r="AH1138" s="51"/>
      <c r="AI1138" s="51"/>
      <c r="AJ1138" s="51"/>
      <c r="AK1138" s="104" t="s">
        <v>3341</v>
      </c>
      <c r="AL1138" s="104" t="s">
        <v>3341</v>
      </c>
      <c r="AM1138" s="104" t="s">
        <v>3341</v>
      </c>
      <c r="AN1138" s="104" t="s">
        <v>3341</v>
      </c>
      <c r="AO1138" s="2"/>
      <c r="AP1138" s="3"/>
      <c r="AQ1138" s="3"/>
      <c r="AR1138" s="3"/>
      <c r="AS1138" s="3"/>
    </row>
    <row r="1139" spans="1:45" ht="29" customHeight="1" x14ac:dyDescent="0.35">
      <c r="A1139" s="14" t="s">
        <v>2047</v>
      </c>
      <c r="C1139" s="15" t="s">
        <v>3360</v>
      </c>
      <c r="D1139" s="15"/>
      <c r="E1139" s="80">
        <v>1.9613764308784942</v>
      </c>
      <c r="F1139" s="78"/>
      <c r="G1139" s="15"/>
      <c r="H1139" s="15"/>
      <c r="I1139" s="16"/>
      <c r="J1139" s="66"/>
      <c r="K1139" s="66"/>
      <c r="L1139" s="16"/>
      <c r="M1139" s="81"/>
      <c r="N1139" s="82">
        <v>8558.4658203125</v>
      </c>
      <c r="O1139" s="82">
        <v>1139.951171875</v>
      </c>
      <c r="P1139" s="77"/>
      <c r="Q1139" s="83"/>
      <c r="R1139" s="83"/>
      <c r="S1139" s="51">
        <v>1</v>
      </c>
      <c r="T1139" s="84"/>
      <c r="U1139" s="84"/>
      <c r="V1139" s="52">
        <v>0</v>
      </c>
      <c r="W1139" s="52">
        <v>1</v>
      </c>
      <c r="X1139" s="52">
        <v>0</v>
      </c>
      <c r="Y1139" s="52">
        <v>1</v>
      </c>
      <c r="Z1139" s="52">
        <v>0</v>
      </c>
      <c r="AA1139" s="52"/>
      <c r="AB1139" s="79">
        <v>1139</v>
      </c>
      <c r="AC11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39" s="85"/>
      <c r="AE1139" s="51"/>
      <c r="AF1139" s="51"/>
      <c r="AG1139" s="51"/>
      <c r="AH1139" s="51"/>
      <c r="AI1139" s="51"/>
      <c r="AJ1139" s="51"/>
      <c r="AK1139" s="51"/>
      <c r="AL1139" s="51"/>
      <c r="AM1139" s="51"/>
      <c r="AN1139" s="51"/>
      <c r="AO1139" s="2"/>
      <c r="AP1139" s="3"/>
      <c r="AQ1139" s="3"/>
      <c r="AR1139" s="3"/>
      <c r="AS1139" s="3"/>
    </row>
    <row r="1140" spans="1:45" ht="29" customHeight="1" x14ac:dyDescent="0.35">
      <c r="A1140" s="14" t="s">
        <v>2053</v>
      </c>
      <c r="C1140" s="15" t="s">
        <v>3360</v>
      </c>
      <c r="D1140" s="15"/>
      <c r="E1140" s="80">
        <v>1.9613764308784942</v>
      </c>
      <c r="F1140" s="78"/>
      <c r="G1140" s="15"/>
      <c r="H1140" s="15"/>
      <c r="I1140" s="16"/>
      <c r="J1140" s="66"/>
      <c r="K1140" s="66"/>
      <c r="L1140" s="16"/>
      <c r="M1140" s="81"/>
      <c r="N1140" s="82">
        <v>8643.203125</v>
      </c>
      <c r="O1140" s="82">
        <v>944.53094482421875</v>
      </c>
      <c r="P1140" s="77"/>
      <c r="Q1140" s="83"/>
      <c r="R1140" s="83"/>
      <c r="S1140" s="51">
        <v>1</v>
      </c>
      <c r="T1140" s="84"/>
      <c r="U1140" s="84"/>
      <c r="V1140" s="52">
        <v>0</v>
      </c>
      <c r="W1140" s="52">
        <v>1</v>
      </c>
      <c r="X1140" s="52">
        <v>0</v>
      </c>
      <c r="Y1140" s="52">
        <v>1</v>
      </c>
      <c r="Z1140" s="52">
        <v>0</v>
      </c>
      <c r="AA1140" s="52"/>
      <c r="AB1140" s="79">
        <v>1140</v>
      </c>
      <c r="AC11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0" s="85"/>
      <c r="AE1140" s="51"/>
      <c r="AF1140" s="51"/>
      <c r="AG1140" s="51"/>
      <c r="AH1140" s="51"/>
      <c r="AI1140" s="51"/>
      <c r="AJ1140" s="51"/>
      <c r="AK1140" s="104" t="s">
        <v>3341</v>
      </c>
      <c r="AL1140" s="104" t="s">
        <v>3341</v>
      </c>
      <c r="AM1140" s="104" t="s">
        <v>3341</v>
      </c>
      <c r="AN1140" s="104" t="s">
        <v>3341</v>
      </c>
      <c r="AO1140" s="2"/>
      <c r="AP1140" s="3"/>
      <c r="AQ1140" s="3"/>
      <c r="AR1140" s="3"/>
      <c r="AS1140" s="3"/>
    </row>
    <row r="1141" spans="1:45" ht="29" customHeight="1" x14ac:dyDescent="0.35">
      <c r="A1141" s="14" t="s">
        <v>2054</v>
      </c>
      <c r="C1141" s="15" t="s">
        <v>3360</v>
      </c>
      <c r="D1141" s="15"/>
      <c r="E1141" s="80">
        <v>1.9613764308784942</v>
      </c>
      <c r="F1141" s="78"/>
      <c r="G1141" s="15"/>
      <c r="H1141" s="15"/>
      <c r="I1141" s="16"/>
      <c r="J1141" s="66"/>
      <c r="K1141" s="66"/>
      <c r="L1141" s="16"/>
      <c r="M1141" s="81"/>
      <c r="N1141" s="82">
        <v>8558.4658203125</v>
      </c>
      <c r="O1141" s="82">
        <v>814.25079345703125</v>
      </c>
      <c r="P1141" s="77"/>
      <c r="Q1141" s="83"/>
      <c r="R1141" s="83"/>
      <c r="S1141" s="51">
        <v>1</v>
      </c>
      <c r="T1141" s="84"/>
      <c r="U1141" s="84"/>
      <c r="V1141" s="52">
        <v>0</v>
      </c>
      <c r="W1141" s="52">
        <v>1</v>
      </c>
      <c r="X1141" s="52">
        <v>0</v>
      </c>
      <c r="Y1141" s="52">
        <v>1</v>
      </c>
      <c r="Z1141" s="52">
        <v>0</v>
      </c>
      <c r="AA1141" s="52"/>
      <c r="AB1141" s="79">
        <v>1141</v>
      </c>
      <c r="AC11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1" s="85"/>
      <c r="AE1141" s="51"/>
      <c r="AF1141" s="51"/>
      <c r="AG1141" s="51"/>
      <c r="AH1141" s="51"/>
      <c r="AI1141" s="51"/>
      <c r="AJ1141" s="51"/>
      <c r="AK1141" s="51"/>
      <c r="AL1141" s="51"/>
      <c r="AM1141" s="51"/>
      <c r="AN1141" s="51"/>
      <c r="AO1141" s="2"/>
      <c r="AP1141" s="3"/>
      <c r="AQ1141" s="3"/>
      <c r="AR1141" s="3"/>
      <c r="AS1141" s="3"/>
    </row>
    <row r="1142" spans="1:45" ht="29" customHeight="1" x14ac:dyDescent="0.35">
      <c r="A1142" s="14" t="s">
        <v>2060</v>
      </c>
      <c r="C1142" s="15" t="s">
        <v>3360</v>
      </c>
      <c r="D1142" s="15"/>
      <c r="E1142" s="80">
        <v>1.9613764308784942</v>
      </c>
      <c r="F1142" s="78"/>
      <c r="G1142" s="15"/>
      <c r="H1142" s="15"/>
      <c r="I1142" s="16"/>
      <c r="J1142" s="66"/>
      <c r="K1142" s="66"/>
      <c r="L1142" s="16"/>
      <c r="M1142" s="81"/>
      <c r="N1142" s="82">
        <v>8643.203125</v>
      </c>
      <c r="O1142" s="82">
        <v>618.83062744140625</v>
      </c>
      <c r="P1142" s="77"/>
      <c r="Q1142" s="83"/>
      <c r="R1142" s="83"/>
      <c r="S1142" s="51">
        <v>1</v>
      </c>
      <c r="T1142" s="84"/>
      <c r="U1142" s="84"/>
      <c r="V1142" s="52">
        <v>0</v>
      </c>
      <c r="W1142" s="52">
        <v>1</v>
      </c>
      <c r="X1142" s="52">
        <v>0</v>
      </c>
      <c r="Y1142" s="52">
        <v>1</v>
      </c>
      <c r="Z1142" s="52">
        <v>0</v>
      </c>
      <c r="AA1142" s="52"/>
      <c r="AB1142" s="79">
        <v>1142</v>
      </c>
      <c r="AC11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2" s="85"/>
      <c r="AE1142" s="51"/>
      <c r="AF1142" s="51"/>
      <c r="AG1142" s="51"/>
      <c r="AH1142" s="51"/>
      <c r="AI1142" s="51"/>
      <c r="AJ1142" s="51"/>
      <c r="AK1142" s="104" t="s">
        <v>3341</v>
      </c>
      <c r="AL1142" s="104" t="s">
        <v>3341</v>
      </c>
      <c r="AM1142" s="104" t="s">
        <v>3341</v>
      </c>
      <c r="AN1142" s="104" t="s">
        <v>3341</v>
      </c>
      <c r="AO1142" s="2"/>
      <c r="AP1142" s="3"/>
      <c r="AQ1142" s="3"/>
      <c r="AR1142" s="3"/>
      <c r="AS1142" s="3"/>
    </row>
    <row r="1143" spans="1:45" ht="29" customHeight="1" x14ac:dyDescent="0.35">
      <c r="A1143" s="14" t="s">
        <v>2061</v>
      </c>
      <c r="C1143" s="15" t="s">
        <v>3360</v>
      </c>
      <c r="D1143" s="15"/>
      <c r="E1143" s="80">
        <v>1.9613764308784942</v>
      </c>
      <c r="F1143" s="78"/>
      <c r="G1143" s="15"/>
      <c r="H1143" s="15"/>
      <c r="I1143" s="16"/>
      <c r="J1143" s="66"/>
      <c r="K1143" s="66"/>
      <c r="L1143" s="16"/>
      <c r="M1143" s="81"/>
      <c r="N1143" s="82">
        <v>8558.4658203125</v>
      </c>
      <c r="O1143" s="82">
        <v>504.83551025390625</v>
      </c>
      <c r="P1143" s="77"/>
      <c r="Q1143" s="83"/>
      <c r="R1143" s="83"/>
      <c r="S1143" s="51">
        <v>1</v>
      </c>
      <c r="T1143" s="84"/>
      <c r="U1143" s="84"/>
      <c r="V1143" s="52">
        <v>0</v>
      </c>
      <c r="W1143" s="52">
        <v>1</v>
      </c>
      <c r="X1143" s="52">
        <v>0</v>
      </c>
      <c r="Y1143" s="52">
        <v>1</v>
      </c>
      <c r="Z1143" s="52">
        <v>0</v>
      </c>
      <c r="AA1143" s="52"/>
      <c r="AB1143" s="79">
        <v>1143</v>
      </c>
      <c r="AC11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3" s="85"/>
      <c r="AE1143" s="51"/>
      <c r="AF1143" s="51"/>
      <c r="AG1143" s="51"/>
      <c r="AH1143" s="51"/>
      <c r="AI1143" s="51"/>
      <c r="AJ1143" s="51"/>
      <c r="AK1143" s="51"/>
      <c r="AL1143" s="51"/>
      <c r="AM1143" s="51"/>
      <c r="AN1143" s="51"/>
      <c r="AO1143" s="2"/>
      <c r="AP1143" s="3"/>
      <c r="AQ1143" s="3"/>
      <c r="AR1143" s="3"/>
      <c r="AS1143" s="3"/>
    </row>
    <row r="1144" spans="1:45" ht="29" customHeight="1" x14ac:dyDescent="0.35">
      <c r="A1144" s="14" t="s">
        <v>2069</v>
      </c>
      <c r="C1144" s="15" t="s">
        <v>3360</v>
      </c>
      <c r="D1144" s="15"/>
      <c r="E1144" s="80">
        <v>1.9613764308784942</v>
      </c>
      <c r="F1144" s="78"/>
      <c r="G1144" s="15"/>
      <c r="H1144" s="15"/>
      <c r="I1144" s="16"/>
      <c r="J1144" s="66"/>
      <c r="K1144" s="66"/>
      <c r="L1144" s="16"/>
      <c r="M1144" s="81"/>
      <c r="N1144" s="82">
        <v>8643.203125</v>
      </c>
      <c r="O1144" s="82">
        <v>1563.361572265625</v>
      </c>
      <c r="P1144" s="77"/>
      <c r="Q1144" s="83"/>
      <c r="R1144" s="83"/>
      <c r="S1144" s="51">
        <v>1</v>
      </c>
      <c r="T1144" s="84"/>
      <c r="U1144" s="84"/>
      <c r="V1144" s="52">
        <v>0</v>
      </c>
      <c r="W1144" s="52">
        <v>1</v>
      </c>
      <c r="X1144" s="52">
        <v>0</v>
      </c>
      <c r="Y1144" s="52">
        <v>1</v>
      </c>
      <c r="Z1144" s="52">
        <v>0</v>
      </c>
      <c r="AA1144" s="52"/>
      <c r="AB1144" s="79">
        <v>1144</v>
      </c>
      <c r="AC11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4" s="85"/>
      <c r="AE1144" s="51"/>
      <c r="AF1144" s="51"/>
      <c r="AG1144" s="51"/>
      <c r="AH1144" s="51"/>
      <c r="AI1144" s="51"/>
      <c r="AJ1144" s="51"/>
      <c r="AK1144" s="104" t="s">
        <v>3341</v>
      </c>
      <c r="AL1144" s="104" t="s">
        <v>3341</v>
      </c>
      <c r="AM1144" s="104" t="s">
        <v>3341</v>
      </c>
      <c r="AN1144" s="104" t="s">
        <v>3341</v>
      </c>
      <c r="AO1144" s="2"/>
      <c r="AP1144" s="3"/>
      <c r="AQ1144" s="3"/>
      <c r="AR1144" s="3"/>
      <c r="AS1144" s="3"/>
    </row>
    <row r="1145" spans="1:45" ht="29" customHeight="1" x14ac:dyDescent="0.35">
      <c r="A1145" s="14" t="s">
        <v>2070</v>
      </c>
      <c r="C1145" s="15" t="s">
        <v>3360</v>
      </c>
      <c r="D1145" s="15"/>
      <c r="E1145" s="80">
        <v>1.9613764308784942</v>
      </c>
      <c r="F1145" s="78"/>
      <c r="G1145" s="15"/>
      <c r="H1145" s="15"/>
      <c r="I1145" s="16"/>
      <c r="J1145" s="66"/>
      <c r="K1145" s="66"/>
      <c r="L1145" s="16"/>
      <c r="M1145" s="81"/>
      <c r="N1145" s="82">
        <v>8558.4658203125</v>
      </c>
      <c r="O1145" s="82">
        <v>1449.366455078125</v>
      </c>
      <c r="P1145" s="77"/>
      <c r="Q1145" s="83"/>
      <c r="R1145" s="83"/>
      <c r="S1145" s="51">
        <v>1</v>
      </c>
      <c r="T1145" s="84"/>
      <c r="U1145" s="84"/>
      <c r="V1145" s="52">
        <v>0</v>
      </c>
      <c r="W1145" s="52">
        <v>1</v>
      </c>
      <c r="X1145" s="52">
        <v>0</v>
      </c>
      <c r="Y1145" s="52">
        <v>1</v>
      </c>
      <c r="Z1145" s="52">
        <v>0</v>
      </c>
      <c r="AA1145" s="52"/>
      <c r="AB1145" s="79">
        <v>1145</v>
      </c>
      <c r="AC11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5" s="85"/>
      <c r="AE1145" s="51"/>
      <c r="AF1145" s="51"/>
      <c r="AG1145" s="51"/>
      <c r="AH1145" s="51"/>
      <c r="AI1145" s="51"/>
      <c r="AJ1145" s="51"/>
      <c r="AK1145" s="51"/>
      <c r="AL1145" s="51"/>
      <c r="AM1145" s="51"/>
      <c r="AN1145" s="51"/>
      <c r="AO1145" s="2"/>
      <c r="AP1145" s="3"/>
      <c r="AQ1145" s="3"/>
      <c r="AR1145" s="3"/>
      <c r="AS1145" s="3"/>
    </row>
    <row r="1146" spans="1:45" ht="29" customHeight="1" x14ac:dyDescent="0.35">
      <c r="A1146" s="14" t="s">
        <v>2108</v>
      </c>
      <c r="C1146" s="15" t="s">
        <v>3360</v>
      </c>
      <c r="D1146" s="15"/>
      <c r="E1146" s="80">
        <v>1.9613764308784942</v>
      </c>
      <c r="F1146" s="78"/>
      <c r="G1146" s="15"/>
      <c r="H1146" s="15"/>
      <c r="I1146" s="16"/>
      <c r="J1146" s="66"/>
      <c r="K1146" s="66"/>
      <c r="L1146" s="16"/>
      <c r="M1146" s="81"/>
      <c r="N1146" s="82">
        <v>9886.0166015625</v>
      </c>
      <c r="O1146" s="82">
        <v>2540.462646484375</v>
      </c>
      <c r="P1146" s="77"/>
      <c r="Q1146" s="83"/>
      <c r="R1146" s="83"/>
      <c r="S1146" s="51">
        <v>1</v>
      </c>
      <c r="T1146" s="84"/>
      <c r="U1146" s="84"/>
      <c r="V1146" s="52">
        <v>0</v>
      </c>
      <c r="W1146" s="52">
        <v>1</v>
      </c>
      <c r="X1146" s="52">
        <v>0</v>
      </c>
      <c r="Y1146" s="52">
        <v>1</v>
      </c>
      <c r="Z1146" s="52">
        <v>0</v>
      </c>
      <c r="AA1146" s="52"/>
      <c r="AB1146" s="79">
        <v>1146</v>
      </c>
      <c r="AC11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6" s="85"/>
      <c r="AE1146" s="51"/>
      <c r="AF1146" s="51"/>
      <c r="AG1146" s="51"/>
      <c r="AH1146" s="51"/>
      <c r="AI1146" s="51"/>
      <c r="AJ1146" s="51"/>
      <c r="AK1146" s="104" t="s">
        <v>3341</v>
      </c>
      <c r="AL1146" s="104" t="s">
        <v>3341</v>
      </c>
      <c r="AM1146" s="104" t="s">
        <v>3341</v>
      </c>
      <c r="AN1146" s="104" t="s">
        <v>3341</v>
      </c>
      <c r="AO1146" s="2"/>
      <c r="AP1146" s="3"/>
      <c r="AQ1146" s="3"/>
      <c r="AR1146" s="3"/>
      <c r="AS1146" s="3"/>
    </row>
    <row r="1147" spans="1:45" ht="29" customHeight="1" x14ac:dyDescent="0.35">
      <c r="A1147" s="14" t="s">
        <v>2109</v>
      </c>
      <c r="C1147" s="15" t="s">
        <v>3360</v>
      </c>
      <c r="D1147" s="15"/>
      <c r="E1147" s="80">
        <v>1.9613764308784942</v>
      </c>
      <c r="F1147" s="78"/>
      <c r="G1147" s="15"/>
      <c r="H1147" s="15"/>
      <c r="I1147" s="16"/>
      <c r="J1147" s="66"/>
      <c r="K1147" s="66"/>
      <c r="L1147" s="16"/>
      <c r="M1147" s="81"/>
      <c r="N1147" s="82">
        <v>9820.1103515625</v>
      </c>
      <c r="O1147" s="82">
        <v>2393.8974609375</v>
      </c>
      <c r="P1147" s="77"/>
      <c r="Q1147" s="83"/>
      <c r="R1147" s="83"/>
      <c r="S1147" s="51">
        <v>1</v>
      </c>
      <c r="T1147" s="84"/>
      <c r="U1147" s="84"/>
      <c r="V1147" s="52">
        <v>0</v>
      </c>
      <c r="W1147" s="52">
        <v>1</v>
      </c>
      <c r="X1147" s="52">
        <v>0</v>
      </c>
      <c r="Y1147" s="52">
        <v>1</v>
      </c>
      <c r="Z1147" s="52">
        <v>0</v>
      </c>
      <c r="AA1147" s="52"/>
      <c r="AB1147" s="79">
        <v>1147</v>
      </c>
      <c r="AC11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7" s="85"/>
      <c r="AE1147" s="51"/>
      <c r="AF1147" s="51"/>
      <c r="AG1147" s="51"/>
      <c r="AH1147" s="51"/>
      <c r="AI1147" s="51"/>
      <c r="AJ1147" s="51"/>
      <c r="AK1147" s="51"/>
      <c r="AL1147" s="51"/>
      <c r="AM1147" s="51"/>
      <c r="AN1147" s="51"/>
      <c r="AO1147" s="2"/>
      <c r="AP1147" s="3"/>
      <c r="AQ1147" s="3"/>
      <c r="AR1147" s="3"/>
      <c r="AS1147" s="3"/>
    </row>
    <row r="1148" spans="1:45" ht="29" customHeight="1" x14ac:dyDescent="0.35">
      <c r="A1148" s="14" t="s">
        <v>2112</v>
      </c>
      <c r="C1148" s="15" t="s">
        <v>3360</v>
      </c>
      <c r="D1148" s="15"/>
      <c r="E1148" s="80">
        <v>1.9613764308784942</v>
      </c>
      <c r="F1148" s="78"/>
      <c r="G1148" s="15"/>
      <c r="H1148" s="15"/>
      <c r="I1148" s="16"/>
      <c r="J1148" s="66"/>
      <c r="K1148" s="66"/>
      <c r="L1148" s="16"/>
      <c r="M1148" s="81"/>
      <c r="N1148" s="82">
        <v>8643.203125</v>
      </c>
      <c r="O1148" s="82">
        <v>2198.477294921875</v>
      </c>
      <c r="P1148" s="77"/>
      <c r="Q1148" s="83"/>
      <c r="R1148" s="83"/>
      <c r="S1148" s="51">
        <v>1</v>
      </c>
      <c r="T1148" s="84"/>
      <c r="U1148" s="84"/>
      <c r="V1148" s="52">
        <v>0</v>
      </c>
      <c r="W1148" s="52">
        <v>1</v>
      </c>
      <c r="X1148" s="52">
        <v>0</v>
      </c>
      <c r="Y1148" s="52">
        <v>1</v>
      </c>
      <c r="Z1148" s="52">
        <v>0</v>
      </c>
      <c r="AA1148" s="52"/>
      <c r="AB1148" s="79">
        <v>1148</v>
      </c>
      <c r="AC11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8" s="85"/>
      <c r="AE1148" s="51"/>
      <c r="AF1148" s="51"/>
      <c r="AG1148" s="51"/>
      <c r="AH1148" s="51"/>
      <c r="AI1148" s="51"/>
      <c r="AJ1148" s="51"/>
      <c r="AK1148" s="104" t="s">
        <v>3341</v>
      </c>
      <c r="AL1148" s="104" t="s">
        <v>3341</v>
      </c>
      <c r="AM1148" s="104" t="s">
        <v>3341</v>
      </c>
      <c r="AN1148" s="104" t="s">
        <v>3341</v>
      </c>
      <c r="AO1148" s="2"/>
      <c r="AP1148" s="3"/>
      <c r="AQ1148" s="3"/>
      <c r="AR1148" s="3"/>
      <c r="AS1148" s="3"/>
    </row>
    <row r="1149" spans="1:45" ht="29" customHeight="1" x14ac:dyDescent="0.35">
      <c r="A1149" s="14" t="s">
        <v>2113</v>
      </c>
      <c r="C1149" s="15" t="s">
        <v>3360</v>
      </c>
      <c r="D1149" s="15"/>
      <c r="E1149" s="80">
        <v>1.9613764308784942</v>
      </c>
      <c r="F1149" s="78"/>
      <c r="G1149" s="15"/>
      <c r="H1149" s="15"/>
      <c r="I1149" s="16"/>
      <c r="J1149" s="66"/>
      <c r="K1149" s="66"/>
      <c r="L1149" s="16"/>
      <c r="M1149" s="81"/>
      <c r="N1149" s="82">
        <v>8558.4658203125</v>
      </c>
      <c r="O1149" s="82">
        <v>2068.197021484375</v>
      </c>
      <c r="P1149" s="77"/>
      <c r="Q1149" s="83"/>
      <c r="R1149" s="83"/>
      <c r="S1149" s="51">
        <v>1</v>
      </c>
      <c r="T1149" s="84"/>
      <c r="U1149" s="84"/>
      <c r="V1149" s="52">
        <v>0</v>
      </c>
      <c r="W1149" s="52">
        <v>1</v>
      </c>
      <c r="X1149" s="52">
        <v>0</v>
      </c>
      <c r="Y1149" s="52">
        <v>1</v>
      </c>
      <c r="Z1149" s="52">
        <v>0</v>
      </c>
      <c r="AA1149" s="52"/>
      <c r="AB1149" s="79">
        <v>1149</v>
      </c>
      <c r="AC11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49" s="85"/>
      <c r="AE1149" s="51"/>
      <c r="AF1149" s="51"/>
      <c r="AG1149" s="51"/>
      <c r="AH1149" s="51"/>
      <c r="AI1149" s="51"/>
      <c r="AJ1149" s="51"/>
      <c r="AK1149" s="51"/>
      <c r="AL1149" s="51"/>
      <c r="AM1149" s="51"/>
      <c r="AN1149" s="51"/>
      <c r="AO1149" s="2"/>
      <c r="AP1149" s="3"/>
      <c r="AQ1149" s="3"/>
      <c r="AR1149" s="3"/>
      <c r="AS1149" s="3"/>
    </row>
    <row r="1150" spans="1:45" ht="29" customHeight="1" x14ac:dyDescent="0.35">
      <c r="A1150" s="14" t="s">
        <v>2170</v>
      </c>
      <c r="C1150" s="15" t="s">
        <v>3360</v>
      </c>
      <c r="D1150" s="15"/>
      <c r="E1150" s="80">
        <v>1.9613764308784942</v>
      </c>
      <c r="F1150" s="78"/>
      <c r="G1150" s="15"/>
      <c r="H1150" s="15"/>
      <c r="I1150" s="16"/>
      <c r="J1150" s="66"/>
      <c r="K1150" s="66"/>
      <c r="L1150" s="16"/>
      <c r="M1150" s="81"/>
      <c r="N1150" s="82">
        <v>8643.203125</v>
      </c>
      <c r="O1150" s="82">
        <v>1872.77685546875</v>
      </c>
      <c r="P1150" s="77"/>
      <c r="Q1150" s="83"/>
      <c r="R1150" s="83"/>
      <c r="S1150" s="51">
        <v>1</v>
      </c>
      <c r="T1150" s="84"/>
      <c r="U1150" s="84"/>
      <c r="V1150" s="52">
        <v>0</v>
      </c>
      <c r="W1150" s="52">
        <v>1</v>
      </c>
      <c r="X1150" s="52">
        <v>0</v>
      </c>
      <c r="Y1150" s="52">
        <v>1</v>
      </c>
      <c r="Z1150" s="52">
        <v>0</v>
      </c>
      <c r="AA1150" s="52"/>
      <c r="AB1150" s="79">
        <v>1150</v>
      </c>
      <c r="AC11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0" s="85"/>
      <c r="AE1150" s="51"/>
      <c r="AF1150" s="51"/>
      <c r="AG1150" s="51"/>
      <c r="AH1150" s="51"/>
      <c r="AI1150" s="51"/>
      <c r="AJ1150" s="51"/>
      <c r="AK1150" s="104" t="s">
        <v>3341</v>
      </c>
      <c r="AL1150" s="104" t="s">
        <v>3341</v>
      </c>
      <c r="AM1150" s="104" t="s">
        <v>3341</v>
      </c>
      <c r="AN1150" s="104" t="s">
        <v>3341</v>
      </c>
      <c r="AO1150" s="2"/>
      <c r="AP1150" s="3"/>
      <c r="AQ1150" s="3"/>
      <c r="AR1150" s="3"/>
      <c r="AS1150" s="3"/>
    </row>
    <row r="1151" spans="1:45" ht="29" customHeight="1" x14ac:dyDescent="0.35">
      <c r="A1151" s="14" t="s">
        <v>2171</v>
      </c>
      <c r="C1151" s="15" t="s">
        <v>3360</v>
      </c>
      <c r="D1151" s="15"/>
      <c r="E1151" s="80">
        <v>1.9613764308784942</v>
      </c>
      <c r="F1151" s="78"/>
      <c r="G1151" s="15"/>
      <c r="H1151" s="15"/>
      <c r="I1151" s="16"/>
      <c r="J1151" s="66"/>
      <c r="K1151" s="66"/>
      <c r="L1151" s="16"/>
      <c r="M1151" s="81"/>
      <c r="N1151" s="82">
        <v>8558.4658203125</v>
      </c>
      <c r="O1151" s="82">
        <v>1758.78173828125</v>
      </c>
      <c r="P1151" s="77"/>
      <c r="Q1151" s="83"/>
      <c r="R1151" s="83"/>
      <c r="S1151" s="51">
        <v>1</v>
      </c>
      <c r="T1151" s="84"/>
      <c r="U1151" s="84"/>
      <c r="V1151" s="52">
        <v>0</v>
      </c>
      <c r="W1151" s="52">
        <v>1</v>
      </c>
      <c r="X1151" s="52">
        <v>0</v>
      </c>
      <c r="Y1151" s="52">
        <v>1</v>
      </c>
      <c r="Z1151" s="52">
        <v>0</v>
      </c>
      <c r="AA1151" s="52"/>
      <c r="AB1151" s="79">
        <v>1151</v>
      </c>
      <c r="AC11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1" s="85"/>
      <c r="AE1151" s="51"/>
      <c r="AF1151" s="51"/>
      <c r="AG1151" s="51"/>
      <c r="AH1151" s="51"/>
      <c r="AI1151" s="51"/>
      <c r="AJ1151" s="51"/>
      <c r="AK1151" s="51"/>
      <c r="AL1151" s="51"/>
      <c r="AM1151" s="51"/>
      <c r="AN1151" s="51"/>
      <c r="AO1151" s="2"/>
      <c r="AP1151" s="3"/>
      <c r="AQ1151" s="3"/>
      <c r="AR1151" s="3"/>
      <c r="AS1151" s="3"/>
    </row>
    <row r="1152" spans="1:45" ht="29" customHeight="1" x14ac:dyDescent="0.35">
      <c r="A1152" s="14" t="s">
        <v>2176</v>
      </c>
      <c r="C1152" s="15" t="s">
        <v>3360</v>
      </c>
      <c r="D1152" s="15"/>
      <c r="E1152" s="80">
        <v>1.9613764308784942</v>
      </c>
      <c r="F1152" s="78"/>
      <c r="G1152" s="15"/>
      <c r="H1152" s="15"/>
      <c r="I1152" s="16"/>
      <c r="J1152" s="66"/>
      <c r="K1152" s="66"/>
      <c r="L1152" s="16"/>
      <c r="M1152" s="81"/>
      <c r="N1152" s="82">
        <v>9678.8818359375</v>
      </c>
      <c r="O1152" s="82">
        <v>1091.0960693359375</v>
      </c>
      <c r="P1152" s="77"/>
      <c r="Q1152" s="83"/>
      <c r="R1152" s="83"/>
      <c r="S1152" s="51">
        <v>1</v>
      </c>
      <c r="T1152" s="84"/>
      <c r="U1152" s="84"/>
      <c r="V1152" s="52">
        <v>0</v>
      </c>
      <c r="W1152" s="52">
        <v>1</v>
      </c>
      <c r="X1152" s="52">
        <v>0</v>
      </c>
      <c r="Y1152" s="52">
        <v>1</v>
      </c>
      <c r="Z1152" s="52">
        <v>0</v>
      </c>
      <c r="AA1152" s="52"/>
      <c r="AB1152" s="79">
        <v>1152</v>
      </c>
      <c r="AC11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2" s="85"/>
      <c r="AE1152" s="51"/>
      <c r="AF1152" s="51"/>
      <c r="AG1152" s="51"/>
      <c r="AH1152" s="51"/>
      <c r="AI1152" s="51"/>
      <c r="AJ1152" s="51"/>
      <c r="AK1152" s="104" t="s">
        <v>3341</v>
      </c>
      <c r="AL1152" s="104" t="s">
        <v>3341</v>
      </c>
      <c r="AM1152" s="104" t="s">
        <v>3341</v>
      </c>
      <c r="AN1152" s="104" t="s">
        <v>3341</v>
      </c>
      <c r="AO1152" s="2"/>
      <c r="AP1152" s="3"/>
      <c r="AQ1152" s="3"/>
      <c r="AR1152" s="3"/>
      <c r="AS1152" s="3"/>
    </row>
    <row r="1153" spans="1:45" ht="29" customHeight="1" x14ac:dyDescent="0.35">
      <c r="A1153" s="14" t="s">
        <v>2177</v>
      </c>
      <c r="C1153" s="15" t="s">
        <v>3360</v>
      </c>
      <c r="D1153" s="15"/>
      <c r="E1153" s="80">
        <v>1.9613764308784942</v>
      </c>
      <c r="F1153" s="78"/>
      <c r="G1153" s="15"/>
      <c r="H1153" s="15"/>
      <c r="I1153" s="16"/>
      <c r="J1153" s="66"/>
      <c r="K1153" s="66"/>
      <c r="L1153" s="16"/>
      <c r="M1153" s="81"/>
      <c r="N1153" s="82">
        <v>9584.728515625</v>
      </c>
      <c r="O1153" s="82">
        <v>1188.80615234375</v>
      </c>
      <c r="P1153" s="77"/>
      <c r="Q1153" s="83"/>
      <c r="R1153" s="83"/>
      <c r="S1153" s="51">
        <v>1</v>
      </c>
      <c r="T1153" s="84"/>
      <c r="U1153" s="84"/>
      <c r="V1153" s="52">
        <v>0</v>
      </c>
      <c r="W1153" s="52">
        <v>1</v>
      </c>
      <c r="X1153" s="52">
        <v>0</v>
      </c>
      <c r="Y1153" s="52">
        <v>1</v>
      </c>
      <c r="Z1153" s="52">
        <v>0</v>
      </c>
      <c r="AA1153" s="52"/>
      <c r="AB1153" s="79">
        <v>1153</v>
      </c>
      <c r="AC11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3" s="85"/>
      <c r="AE1153" s="51"/>
      <c r="AF1153" s="51"/>
      <c r="AG1153" s="51"/>
      <c r="AH1153" s="51"/>
      <c r="AI1153" s="51"/>
      <c r="AJ1153" s="51"/>
      <c r="AK1153" s="51"/>
      <c r="AL1153" s="51"/>
      <c r="AM1153" s="51"/>
      <c r="AN1153" s="51"/>
      <c r="AO1153" s="2"/>
      <c r="AP1153" s="3"/>
      <c r="AQ1153" s="3"/>
      <c r="AR1153" s="3"/>
      <c r="AS1153" s="3"/>
    </row>
    <row r="1154" spans="1:45" ht="29" customHeight="1" x14ac:dyDescent="0.35">
      <c r="A1154" s="14" t="s">
        <v>2190</v>
      </c>
      <c r="C1154" s="15" t="s">
        <v>3360</v>
      </c>
      <c r="D1154" s="15"/>
      <c r="E1154" s="80">
        <v>1.9613764308784942</v>
      </c>
      <c r="F1154" s="78"/>
      <c r="G1154" s="15"/>
      <c r="H1154" s="15"/>
      <c r="I1154" s="16"/>
      <c r="J1154" s="66"/>
      <c r="K1154" s="66"/>
      <c r="L1154" s="16"/>
      <c r="M1154" s="81"/>
      <c r="N1154" s="82">
        <v>9886.0166015625</v>
      </c>
      <c r="O1154" s="82">
        <v>1091.0960693359375</v>
      </c>
      <c r="P1154" s="77"/>
      <c r="Q1154" s="83"/>
      <c r="R1154" s="83"/>
      <c r="S1154" s="51">
        <v>1</v>
      </c>
      <c r="T1154" s="84"/>
      <c r="U1154" s="84"/>
      <c r="V1154" s="52">
        <v>0</v>
      </c>
      <c r="W1154" s="52">
        <v>1</v>
      </c>
      <c r="X1154" s="52">
        <v>0</v>
      </c>
      <c r="Y1154" s="52">
        <v>1</v>
      </c>
      <c r="Z1154" s="52">
        <v>0</v>
      </c>
      <c r="AA1154" s="52"/>
      <c r="AB1154" s="79">
        <v>1154</v>
      </c>
      <c r="AC11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4" s="85"/>
      <c r="AE1154" s="51"/>
      <c r="AF1154" s="51"/>
      <c r="AG1154" s="51"/>
      <c r="AH1154" s="51"/>
      <c r="AI1154" s="51"/>
      <c r="AJ1154" s="51"/>
      <c r="AK1154" s="104" t="s">
        <v>3341</v>
      </c>
      <c r="AL1154" s="104" t="s">
        <v>3341</v>
      </c>
      <c r="AM1154" s="104" t="s">
        <v>3341</v>
      </c>
      <c r="AN1154" s="104" t="s">
        <v>3341</v>
      </c>
      <c r="AO1154" s="2"/>
      <c r="AP1154" s="3"/>
      <c r="AQ1154" s="3"/>
      <c r="AR1154" s="3"/>
      <c r="AS1154" s="3"/>
    </row>
    <row r="1155" spans="1:45" ht="29" customHeight="1" x14ac:dyDescent="0.35">
      <c r="A1155" s="14" t="s">
        <v>2191</v>
      </c>
      <c r="C1155" s="15" t="s">
        <v>3360</v>
      </c>
      <c r="D1155" s="15"/>
      <c r="E1155" s="80">
        <v>1.9613764308784942</v>
      </c>
      <c r="F1155" s="78"/>
      <c r="G1155" s="15"/>
      <c r="H1155" s="15"/>
      <c r="I1155" s="16"/>
      <c r="J1155" s="66"/>
      <c r="K1155" s="66"/>
      <c r="L1155" s="16"/>
      <c r="M1155" s="81"/>
      <c r="N1155" s="82">
        <v>9791.8642578125</v>
      </c>
      <c r="O1155" s="82">
        <v>1188.80615234375</v>
      </c>
      <c r="P1155" s="77"/>
      <c r="Q1155" s="83"/>
      <c r="R1155" s="83"/>
      <c r="S1155" s="51">
        <v>1</v>
      </c>
      <c r="T1155" s="84"/>
      <c r="U1155" s="84"/>
      <c r="V1155" s="52">
        <v>0</v>
      </c>
      <c r="W1155" s="52">
        <v>1</v>
      </c>
      <c r="X1155" s="52">
        <v>0</v>
      </c>
      <c r="Y1155" s="52">
        <v>1</v>
      </c>
      <c r="Z1155" s="52">
        <v>0</v>
      </c>
      <c r="AA1155" s="52"/>
      <c r="AB1155" s="79">
        <v>1155</v>
      </c>
      <c r="AC11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5" s="85"/>
      <c r="AE1155" s="51"/>
      <c r="AF1155" s="51"/>
      <c r="AG1155" s="51"/>
      <c r="AH1155" s="51"/>
      <c r="AI1155" s="51"/>
      <c r="AJ1155" s="51"/>
      <c r="AK1155" s="51"/>
      <c r="AL1155" s="51"/>
      <c r="AM1155" s="51"/>
      <c r="AN1155" s="51"/>
      <c r="AO1155" s="2"/>
      <c r="AP1155" s="3"/>
      <c r="AQ1155" s="3"/>
      <c r="AR1155" s="3"/>
      <c r="AS1155" s="3"/>
    </row>
    <row r="1156" spans="1:45" ht="29" customHeight="1" x14ac:dyDescent="0.35">
      <c r="A1156" s="14" t="s">
        <v>2193</v>
      </c>
      <c r="C1156" s="15" t="s">
        <v>3360</v>
      </c>
      <c r="D1156" s="15"/>
      <c r="E1156" s="80">
        <v>1.9613764308784942</v>
      </c>
      <c r="F1156" s="78"/>
      <c r="G1156" s="15"/>
      <c r="H1156" s="15"/>
      <c r="I1156" s="16"/>
      <c r="J1156" s="66"/>
      <c r="K1156" s="66"/>
      <c r="L1156" s="16"/>
      <c r="M1156" s="81"/>
      <c r="N1156" s="82">
        <v>9471.74609375</v>
      </c>
      <c r="O1156" s="82">
        <v>797.9658203125</v>
      </c>
      <c r="P1156" s="77"/>
      <c r="Q1156" s="83"/>
      <c r="R1156" s="83"/>
      <c r="S1156" s="51">
        <v>1</v>
      </c>
      <c r="T1156" s="84"/>
      <c r="U1156" s="84"/>
      <c r="V1156" s="52">
        <v>0</v>
      </c>
      <c r="W1156" s="52">
        <v>1</v>
      </c>
      <c r="X1156" s="52">
        <v>0</v>
      </c>
      <c r="Y1156" s="52">
        <v>1</v>
      </c>
      <c r="Z1156" s="52">
        <v>0</v>
      </c>
      <c r="AA1156" s="52"/>
      <c r="AB1156" s="79">
        <v>1156</v>
      </c>
      <c r="AC11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6" s="85"/>
      <c r="AE1156" s="51"/>
      <c r="AF1156" s="51"/>
      <c r="AG1156" s="51"/>
      <c r="AH1156" s="51"/>
      <c r="AI1156" s="51"/>
      <c r="AJ1156" s="51"/>
      <c r="AK1156" s="104" t="s">
        <v>3341</v>
      </c>
      <c r="AL1156" s="104" t="s">
        <v>3341</v>
      </c>
      <c r="AM1156" s="104" t="s">
        <v>3341</v>
      </c>
      <c r="AN1156" s="104" t="s">
        <v>3341</v>
      </c>
      <c r="AO1156" s="2"/>
      <c r="AP1156" s="3"/>
      <c r="AQ1156" s="3"/>
      <c r="AR1156" s="3"/>
      <c r="AS1156" s="3"/>
    </row>
    <row r="1157" spans="1:45" ht="29" customHeight="1" x14ac:dyDescent="0.35">
      <c r="A1157" s="14" t="s">
        <v>2194</v>
      </c>
      <c r="C1157" s="15" t="s">
        <v>3360</v>
      </c>
      <c r="D1157" s="15"/>
      <c r="E1157" s="80">
        <v>1.9613764308784942</v>
      </c>
      <c r="F1157" s="78"/>
      <c r="G1157" s="15"/>
      <c r="H1157" s="15"/>
      <c r="I1157" s="16"/>
      <c r="J1157" s="66"/>
      <c r="K1157" s="66"/>
      <c r="L1157" s="16"/>
      <c r="M1157" s="81"/>
      <c r="N1157" s="82">
        <v>9377.5927734375</v>
      </c>
      <c r="O1157" s="82">
        <v>895.6759033203125</v>
      </c>
      <c r="P1157" s="77"/>
      <c r="Q1157" s="83"/>
      <c r="R1157" s="83"/>
      <c r="S1157" s="51">
        <v>1</v>
      </c>
      <c r="T1157" s="84"/>
      <c r="U1157" s="84"/>
      <c r="V1157" s="52">
        <v>0</v>
      </c>
      <c r="W1157" s="52">
        <v>1</v>
      </c>
      <c r="X1157" s="52">
        <v>0</v>
      </c>
      <c r="Y1157" s="52">
        <v>1</v>
      </c>
      <c r="Z1157" s="52">
        <v>0</v>
      </c>
      <c r="AA1157" s="52"/>
      <c r="AB1157" s="79">
        <v>1157</v>
      </c>
      <c r="AC11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7" s="85"/>
      <c r="AE1157" s="51"/>
      <c r="AF1157" s="51"/>
      <c r="AG1157" s="51"/>
      <c r="AH1157" s="51"/>
      <c r="AI1157" s="51"/>
      <c r="AJ1157" s="51"/>
      <c r="AK1157" s="51"/>
      <c r="AL1157" s="51"/>
      <c r="AM1157" s="51"/>
      <c r="AN1157" s="51"/>
      <c r="AO1157" s="2"/>
      <c r="AP1157" s="3"/>
      <c r="AQ1157" s="3"/>
      <c r="AR1157" s="3"/>
      <c r="AS1157" s="3"/>
    </row>
    <row r="1158" spans="1:45" ht="29" customHeight="1" x14ac:dyDescent="0.35">
      <c r="A1158" s="14" t="s">
        <v>2202</v>
      </c>
      <c r="C1158" s="15" t="s">
        <v>3360</v>
      </c>
      <c r="D1158" s="15"/>
      <c r="E1158" s="80">
        <v>1.9613764308784942</v>
      </c>
      <c r="F1158" s="78"/>
      <c r="G1158" s="15"/>
      <c r="H1158" s="15"/>
      <c r="I1158" s="16"/>
      <c r="J1158" s="66"/>
      <c r="K1158" s="66"/>
      <c r="L1158" s="16"/>
      <c r="M1158" s="81"/>
      <c r="N1158" s="82">
        <v>9471.74609375</v>
      </c>
      <c r="O1158" s="82">
        <v>1091.0960693359375</v>
      </c>
      <c r="P1158" s="77"/>
      <c r="Q1158" s="83"/>
      <c r="R1158" s="83"/>
      <c r="S1158" s="51">
        <v>1</v>
      </c>
      <c r="T1158" s="84"/>
      <c r="U1158" s="84"/>
      <c r="V1158" s="52">
        <v>0</v>
      </c>
      <c r="W1158" s="52">
        <v>1</v>
      </c>
      <c r="X1158" s="52">
        <v>0</v>
      </c>
      <c r="Y1158" s="52">
        <v>1</v>
      </c>
      <c r="Z1158" s="52">
        <v>0</v>
      </c>
      <c r="AA1158" s="52"/>
      <c r="AB1158" s="79">
        <v>1158</v>
      </c>
      <c r="AC11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8" s="85"/>
      <c r="AE1158" s="51"/>
      <c r="AF1158" s="51"/>
      <c r="AG1158" s="51"/>
      <c r="AH1158" s="51"/>
      <c r="AI1158" s="51"/>
      <c r="AJ1158" s="51"/>
      <c r="AK1158" s="104" t="s">
        <v>3341</v>
      </c>
      <c r="AL1158" s="104" t="s">
        <v>3341</v>
      </c>
      <c r="AM1158" s="104" t="s">
        <v>3341</v>
      </c>
      <c r="AN1158" s="104" t="s">
        <v>3341</v>
      </c>
      <c r="AO1158" s="2"/>
      <c r="AP1158" s="3"/>
      <c r="AQ1158" s="3"/>
      <c r="AR1158" s="3"/>
      <c r="AS1158" s="3"/>
    </row>
    <row r="1159" spans="1:45" ht="29" customHeight="1" x14ac:dyDescent="0.35">
      <c r="A1159" s="14" t="s">
        <v>2203</v>
      </c>
      <c r="C1159" s="15" t="s">
        <v>3360</v>
      </c>
      <c r="D1159" s="15"/>
      <c r="E1159" s="80">
        <v>1.9613764308784942</v>
      </c>
      <c r="F1159" s="78"/>
      <c r="G1159" s="15"/>
      <c r="H1159" s="15"/>
      <c r="I1159" s="16"/>
      <c r="J1159" s="66"/>
      <c r="K1159" s="66"/>
      <c r="L1159" s="16"/>
      <c r="M1159" s="81"/>
      <c r="N1159" s="82">
        <v>9377.5927734375</v>
      </c>
      <c r="O1159" s="82">
        <v>1188.80615234375</v>
      </c>
      <c r="P1159" s="77"/>
      <c r="Q1159" s="83"/>
      <c r="R1159" s="83"/>
      <c r="S1159" s="51">
        <v>1</v>
      </c>
      <c r="T1159" s="84"/>
      <c r="U1159" s="84"/>
      <c r="V1159" s="52">
        <v>0</v>
      </c>
      <c r="W1159" s="52">
        <v>1</v>
      </c>
      <c r="X1159" s="52">
        <v>0</v>
      </c>
      <c r="Y1159" s="52">
        <v>1</v>
      </c>
      <c r="Z1159" s="52">
        <v>0</v>
      </c>
      <c r="AA1159" s="52"/>
      <c r="AB1159" s="79">
        <v>1159</v>
      </c>
      <c r="AC11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59" s="85"/>
      <c r="AE1159" s="51"/>
      <c r="AF1159" s="51"/>
      <c r="AG1159" s="51"/>
      <c r="AH1159" s="51"/>
      <c r="AI1159" s="51"/>
      <c r="AJ1159" s="51"/>
      <c r="AK1159" s="51"/>
      <c r="AL1159" s="51"/>
      <c r="AM1159" s="51"/>
      <c r="AN1159" s="51"/>
      <c r="AO1159" s="2"/>
      <c r="AP1159" s="3"/>
      <c r="AQ1159" s="3"/>
      <c r="AR1159" s="3"/>
      <c r="AS1159" s="3"/>
    </row>
    <row r="1160" spans="1:45" ht="29" customHeight="1" x14ac:dyDescent="0.35">
      <c r="A1160" s="14" t="s">
        <v>2208</v>
      </c>
      <c r="C1160" s="15" t="s">
        <v>3360</v>
      </c>
      <c r="D1160" s="15"/>
      <c r="E1160" s="80">
        <v>1.9613764308784942</v>
      </c>
      <c r="F1160" s="78"/>
      <c r="G1160" s="15"/>
      <c r="H1160" s="15"/>
      <c r="I1160" s="16"/>
      <c r="J1160" s="66"/>
      <c r="K1160" s="66"/>
      <c r="L1160" s="16"/>
      <c r="M1160" s="81"/>
      <c r="N1160" s="82">
        <v>9264.6103515625</v>
      </c>
      <c r="O1160" s="82">
        <v>797.9658203125</v>
      </c>
      <c r="P1160" s="77"/>
      <c r="Q1160" s="83"/>
      <c r="R1160" s="83"/>
      <c r="S1160" s="51">
        <v>1</v>
      </c>
      <c r="T1160" s="84"/>
      <c r="U1160" s="84"/>
      <c r="V1160" s="52">
        <v>0</v>
      </c>
      <c r="W1160" s="52">
        <v>1</v>
      </c>
      <c r="X1160" s="52">
        <v>0</v>
      </c>
      <c r="Y1160" s="52">
        <v>1</v>
      </c>
      <c r="Z1160" s="52">
        <v>0</v>
      </c>
      <c r="AA1160" s="52"/>
      <c r="AB1160" s="79">
        <v>1160</v>
      </c>
      <c r="AC11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0" s="85"/>
      <c r="AE1160" s="51"/>
      <c r="AF1160" s="51"/>
      <c r="AG1160" s="51"/>
      <c r="AH1160" s="51"/>
      <c r="AI1160" s="51"/>
      <c r="AJ1160" s="51"/>
      <c r="AK1160" s="104" t="s">
        <v>3341</v>
      </c>
      <c r="AL1160" s="104" t="s">
        <v>3341</v>
      </c>
      <c r="AM1160" s="104" t="s">
        <v>3341</v>
      </c>
      <c r="AN1160" s="104" t="s">
        <v>3341</v>
      </c>
      <c r="AO1160" s="2"/>
      <c r="AP1160" s="3"/>
      <c r="AQ1160" s="3"/>
      <c r="AR1160" s="3"/>
      <c r="AS1160" s="3"/>
    </row>
    <row r="1161" spans="1:45" ht="29" customHeight="1" x14ac:dyDescent="0.35">
      <c r="A1161" s="14" t="s">
        <v>2209</v>
      </c>
      <c r="C1161" s="15" t="s">
        <v>3360</v>
      </c>
      <c r="D1161" s="15"/>
      <c r="E1161" s="80">
        <v>1.9613764308784942</v>
      </c>
      <c r="F1161" s="78"/>
      <c r="G1161" s="15"/>
      <c r="H1161" s="15"/>
      <c r="I1161" s="16"/>
      <c r="J1161" s="66"/>
      <c r="K1161" s="66"/>
      <c r="L1161" s="16"/>
      <c r="M1161" s="81"/>
      <c r="N1161" s="82">
        <v>9170.4580078125</v>
      </c>
      <c r="O1161" s="82">
        <v>895.6759033203125</v>
      </c>
      <c r="P1161" s="77"/>
      <c r="Q1161" s="83"/>
      <c r="R1161" s="83"/>
      <c r="S1161" s="51">
        <v>1</v>
      </c>
      <c r="T1161" s="84"/>
      <c r="U1161" s="84"/>
      <c r="V1161" s="52">
        <v>0</v>
      </c>
      <c r="W1161" s="52">
        <v>1</v>
      </c>
      <c r="X1161" s="52">
        <v>0</v>
      </c>
      <c r="Y1161" s="52">
        <v>1</v>
      </c>
      <c r="Z1161" s="52">
        <v>0</v>
      </c>
      <c r="AA1161" s="52"/>
      <c r="AB1161" s="79">
        <v>1161</v>
      </c>
      <c r="AC11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1" s="85"/>
      <c r="AE1161" s="51"/>
      <c r="AF1161" s="51"/>
      <c r="AG1161" s="51"/>
      <c r="AH1161" s="51"/>
      <c r="AI1161" s="51"/>
      <c r="AJ1161" s="51"/>
      <c r="AK1161" s="51"/>
      <c r="AL1161" s="51"/>
      <c r="AM1161" s="51"/>
      <c r="AN1161" s="51"/>
      <c r="AO1161" s="2"/>
      <c r="AP1161" s="3"/>
      <c r="AQ1161" s="3"/>
      <c r="AR1161" s="3"/>
      <c r="AS1161" s="3"/>
    </row>
    <row r="1162" spans="1:45" ht="29" customHeight="1" x14ac:dyDescent="0.35">
      <c r="A1162" s="14" t="s">
        <v>2283</v>
      </c>
      <c r="C1162" s="15" t="s">
        <v>3360</v>
      </c>
      <c r="D1162" s="15"/>
      <c r="E1162" s="80">
        <v>1.9613764308784942</v>
      </c>
      <c r="F1162" s="78"/>
      <c r="G1162" s="15"/>
      <c r="H1162" s="15"/>
      <c r="I1162" s="16"/>
      <c r="J1162" s="66"/>
      <c r="K1162" s="66"/>
      <c r="L1162" s="16"/>
      <c r="M1162" s="81"/>
      <c r="N1162" s="82">
        <v>9264.6103515625</v>
      </c>
      <c r="O1162" s="82">
        <v>488.55047607421875</v>
      </c>
      <c r="P1162" s="77"/>
      <c r="Q1162" s="83"/>
      <c r="R1162" s="83"/>
      <c r="S1162" s="51">
        <v>1</v>
      </c>
      <c r="T1162" s="84"/>
      <c r="U1162" s="84"/>
      <c r="V1162" s="52">
        <v>0</v>
      </c>
      <c r="W1162" s="52">
        <v>1</v>
      </c>
      <c r="X1162" s="52">
        <v>0</v>
      </c>
      <c r="Y1162" s="52">
        <v>1</v>
      </c>
      <c r="Z1162" s="52">
        <v>0</v>
      </c>
      <c r="AA1162" s="52"/>
      <c r="AB1162" s="79">
        <v>1162</v>
      </c>
      <c r="AC11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2" s="85"/>
      <c r="AE1162" s="51"/>
      <c r="AF1162" s="51"/>
      <c r="AG1162" s="51"/>
      <c r="AH1162" s="51"/>
      <c r="AI1162" s="51"/>
      <c r="AJ1162" s="51"/>
      <c r="AK1162" s="104" t="s">
        <v>3341</v>
      </c>
      <c r="AL1162" s="104" t="s">
        <v>3341</v>
      </c>
      <c r="AM1162" s="104" t="s">
        <v>3341</v>
      </c>
      <c r="AN1162" s="104" t="s">
        <v>3341</v>
      </c>
      <c r="AO1162" s="2"/>
      <c r="AP1162" s="3"/>
      <c r="AQ1162" s="3"/>
      <c r="AR1162" s="3"/>
      <c r="AS1162" s="3"/>
    </row>
    <row r="1163" spans="1:45" ht="29" customHeight="1" x14ac:dyDescent="0.35">
      <c r="A1163" s="14" t="s">
        <v>2284</v>
      </c>
      <c r="C1163" s="15" t="s">
        <v>3360</v>
      </c>
      <c r="D1163" s="15"/>
      <c r="E1163" s="80">
        <v>1.9613764308784942</v>
      </c>
      <c r="F1163" s="78"/>
      <c r="G1163" s="15"/>
      <c r="H1163" s="15"/>
      <c r="I1163" s="16"/>
      <c r="J1163" s="66"/>
      <c r="K1163" s="66"/>
      <c r="L1163" s="16"/>
      <c r="M1163" s="81"/>
      <c r="N1163" s="82">
        <v>9170.4580078125</v>
      </c>
      <c r="O1163" s="82">
        <v>602.54559326171875</v>
      </c>
      <c r="P1163" s="77"/>
      <c r="Q1163" s="83"/>
      <c r="R1163" s="83"/>
      <c r="S1163" s="51">
        <v>1</v>
      </c>
      <c r="T1163" s="84"/>
      <c r="U1163" s="84"/>
      <c r="V1163" s="52">
        <v>0</v>
      </c>
      <c r="W1163" s="52">
        <v>1</v>
      </c>
      <c r="X1163" s="52">
        <v>0</v>
      </c>
      <c r="Y1163" s="52">
        <v>1</v>
      </c>
      <c r="Z1163" s="52">
        <v>0</v>
      </c>
      <c r="AA1163" s="52"/>
      <c r="AB1163" s="79">
        <v>1163</v>
      </c>
      <c r="AC11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3" s="85"/>
      <c r="AE1163" s="51"/>
      <c r="AF1163" s="51"/>
      <c r="AG1163" s="51"/>
      <c r="AH1163" s="51"/>
      <c r="AI1163" s="51"/>
      <c r="AJ1163" s="51"/>
      <c r="AK1163" s="51"/>
      <c r="AL1163" s="51"/>
      <c r="AM1163" s="51"/>
      <c r="AN1163" s="51"/>
      <c r="AO1163" s="2"/>
      <c r="AP1163" s="3"/>
      <c r="AQ1163" s="3"/>
      <c r="AR1163" s="3"/>
      <c r="AS1163" s="3"/>
    </row>
    <row r="1164" spans="1:45" ht="29" customHeight="1" x14ac:dyDescent="0.35">
      <c r="A1164" s="14" t="s">
        <v>2338</v>
      </c>
      <c r="C1164" s="15" t="s">
        <v>3360</v>
      </c>
      <c r="D1164" s="15"/>
      <c r="E1164" s="80">
        <v>1.9613764308784942</v>
      </c>
      <c r="F1164" s="78"/>
      <c r="G1164" s="15"/>
      <c r="H1164" s="15"/>
      <c r="I1164" s="16"/>
      <c r="J1164" s="66"/>
      <c r="K1164" s="66"/>
      <c r="L1164" s="16"/>
      <c r="M1164" s="81"/>
      <c r="N1164" s="82">
        <v>9264.6103515625</v>
      </c>
      <c r="O1164" s="82">
        <v>195.42019653320313</v>
      </c>
      <c r="P1164" s="77"/>
      <c r="Q1164" s="83"/>
      <c r="R1164" s="83"/>
      <c r="S1164" s="51">
        <v>1</v>
      </c>
      <c r="T1164" s="84"/>
      <c r="U1164" s="84"/>
      <c r="V1164" s="52">
        <v>0</v>
      </c>
      <c r="W1164" s="52">
        <v>1</v>
      </c>
      <c r="X1164" s="52">
        <v>0</v>
      </c>
      <c r="Y1164" s="52">
        <v>1</v>
      </c>
      <c r="Z1164" s="52">
        <v>0</v>
      </c>
      <c r="AA1164" s="52"/>
      <c r="AB1164" s="79">
        <v>1164</v>
      </c>
      <c r="AC11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4" s="85"/>
      <c r="AE1164" s="51"/>
      <c r="AF1164" s="51"/>
      <c r="AG1164" s="51"/>
      <c r="AH1164" s="51"/>
      <c r="AI1164" s="51"/>
      <c r="AJ1164" s="51"/>
      <c r="AK1164" s="104" t="s">
        <v>3341</v>
      </c>
      <c r="AL1164" s="104" t="s">
        <v>3341</v>
      </c>
      <c r="AM1164" s="104" t="s">
        <v>3341</v>
      </c>
      <c r="AN1164" s="104" t="s">
        <v>3341</v>
      </c>
      <c r="AO1164" s="2"/>
      <c r="AP1164" s="3"/>
      <c r="AQ1164" s="3"/>
      <c r="AR1164" s="3"/>
      <c r="AS1164" s="3"/>
    </row>
    <row r="1165" spans="1:45" ht="29" customHeight="1" x14ac:dyDescent="0.35">
      <c r="A1165" s="14" t="s">
        <v>2339</v>
      </c>
      <c r="C1165" s="15" t="s">
        <v>3360</v>
      </c>
      <c r="D1165" s="15"/>
      <c r="E1165" s="80">
        <v>1.9613764308784942</v>
      </c>
      <c r="F1165" s="78"/>
      <c r="G1165" s="15"/>
      <c r="H1165" s="15"/>
      <c r="I1165" s="16"/>
      <c r="J1165" s="66"/>
      <c r="K1165" s="66"/>
      <c r="L1165" s="16"/>
      <c r="M1165" s="81"/>
      <c r="N1165" s="82">
        <v>9170.4580078125</v>
      </c>
      <c r="O1165" s="82">
        <v>293.13027954101563</v>
      </c>
      <c r="P1165" s="77"/>
      <c r="Q1165" s="83"/>
      <c r="R1165" s="83"/>
      <c r="S1165" s="51">
        <v>1</v>
      </c>
      <c r="T1165" s="84"/>
      <c r="U1165" s="84"/>
      <c r="V1165" s="52">
        <v>0</v>
      </c>
      <c r="W1165" s="52">
        <v>1</v>
      </c>
      <c r="X1165" s="52">
        <v>0</v>
      </c>
      <c r="Y1165" s="52">
        <v>1</v>
      </c>
      <c r="Z1165" s="52">
        <v>0</v>
      </c>
      <c r="AA1165" s="52"/>
      <c r="AB1165" s="79">
        <v>1165</v>
      </c>
      <c r="AC11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5" s="85"/>
      <c r="AE1165" s="51"/>
      <c r="AF1165" s="51"/>
      <c r="AG1165" s="51"/>
      <c r="AH1165" s="51"/>
      <c r="AI1165" s="51"/>
      <c r="AJ1165" s="51"/>
      <c r="AK1165" s="51"/>
      <c r="AL1165" s="51"/>
      <c r="AM1165" s="51"/>
      <c r="AN1165" s="51"/>
      <c r="AO1165" s="2"/>
      <c r="AP1165" s="3"/>
      <c r="AQ1165" s="3"/>
      <c r="AR1165" s="3"/>
      <c r="AS1165" s="3"/>
    </row>
    <row r="1166" spans="1:45" ht="29" customHeight="1" x14ac:dyDescent="0.35">
      <c r="A1166" s="14" t="s">
        <v>2340</v>
      </c>
      <c r="C1166" s="15" t="s">
        <v>3360</v>
      </c>
      <c r="D1166" s="15"/>
      <c r="E1166" s="80">
        <v>1.9613764308784942</v>
      </c>
      <c r="F1166" s="78"/>
      <c r="G1166" s="15"/>
      <c r="H1166" s="15"/>
      <c r="I1166" s="16"/>
      <c r="J1166" s="66"/>
      <c r="K1166" s="66"/>
      <c r="L1166" s="16"/>
      <c r="M1166" s="81"/>
      <c r="N1166" s="82">
        <v>9471.74609375</v>
      </c>
      <c r="O1166" s="82">
        <v>488.55047607421875</v>
      </c>
      <c r="P1166" s="77"/>
      <c r="Q1166" s="83"/>
      <c r="R1166" s="83"/>
      <c r="S1166" s="51">
        <v>1</v>
      </c>
      <c r="T1166" s="84"/>
      <c r="U1166" s="84"/>
      <c r="V1166" s="52">
        <v>0</v>
      </c>
      <c r="W1166" s="52">
        <v>1</v>
      </c>
      <c r="X1166" s="52">
        <v>0</v>
      </c>
      <c r="Y1166" s="52">
        <v>1</v>
      </c>
      <c r="Z1166" s="52">
        <v>0</v>
      </c>
      <c r="AA1166" s="52"/>
      <c r="AB1166" s="79">
        <v>1166</v>
      </c>
      <c r="AC11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6" s="85"/>
      <c r="AE1166" s="51"/>
      <c r="AF1166" s="51"/>
      <c r="AG1166" s="51"/>
      <c r="AH1166" s="51"/>
      <c r="AI1166" s="51"/>
      <c r="AJ1166" s="51"/>
      <c r="AK1166" s="104" t="s">
        <v>3341</v>
      </c>
      <c r="AL1166" s="104" t="s">
        <v>3341</v>
      </c>
      <c r="AM1166" s="104" t="s">
        <v>3341</v>
      </c>
      <c r="AN1166" s="104" t="s">
        <v>3341</v>
      </c>
      <c r="AO1166" s="2"/>
      <c r="AP1166" s="3"/>
      <c r="AQ1166" s="3"/>
      <c r="AR1166" s="3"/>
      <c r="AS1166" s="3"/>
    </row>
    <row r="1167" spans="1:45" ht="29" customHeight="1" x14ac:dyDescent="0.35">
      <c r="A1167" s="14" t="s">
        <v>2341</v>
      </c>
      <c r="C1167" s="15" t="s">
        <v>3360</v>
      </c>
      <c r="D1167" s="15"/>
      <c r="E1167" s="80">
        <v>1.9613764308784942</v>
      </c>
      <c r="F1167" s="78"/>
      <c r="G1167" s="15"/>
      <c r="H1167" s="15"/>
      <c r="I1167" s="16"/>
      <c r="J1167" s="66"/>
      <c r="K1167" s="66"/>
      <c r="L1167" s="16"/>
      <c r="M1167" s="81"/>
      <c r="N1167" s="82">
        <v>9377.5927734375</v>
      </c>
      <c r="O1167" s="82">
        <v>602.54559326171875</v>
      </c>
      <c r="P1167" s="77"/>
      <c r="Q1167" s="83"/>
      <c r="R1167" s="83"/>
      <c r="S1167" s="51">
        <v>1</v>
      </c>
      <c r="T1167" s="84"/>
      <c r="U1167" s="84"/>
      <c r="V1167" s="52">
        <v>0</v>
      </c>
      <c r="W1167" s="52">
        <v>1</v>
      </c>
      <c r="X1167" s="52">
        <v>0</v>
      </c>
      <c r="Y1167" s="52">
        <v>1</v>
      </c>
      <c r="Z1167" s="52">
        <v>0</v>
      </c>
      <c r="AA1167" s="52"/>
      <c r="AB1167" s="79">
        <v>1167</v>
      </c>
      <c r="AC11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7" s="85"/>
      <c r="AE1167" s="51"/>
      <c r="AF1167" s="51"/>
      <c r="AG1167" s="51"/>
      <c r="AH1167" s="51"/>
      <c r="AI1167" s="51"/>
      <c r="AJ1167" s="51"/>
      <c r="AK1167" s="51"/>
      <c r="AL1167" s="51"/>
      <c r="AM1167" s="51"/>
      <c r="AN1167" s="51"/>
      <c r="AO1167" s="2"/>
      <c r="AP1167" s="3"/>
      <c r="AQ1167" s="3"/>
      <c r="AR1167" s="3"/>
      <c r="AS1167" s="3"/>
    </row>
    <row r="1168" spans="1:45" ht="29" customHeight="1" x14ac:dyDescent="0.35">
      <c r="A1168" s="14" t="s">
        <v>2345</v>
      </c>
      <c r="C1168" s="15" t="s">
        <v>3360</v>
      </c>
      <c r="D1168" s="15"/>
      <c r="E1168" s="80">
        <v>1.9613764308784942</v>
      </c>
      <c r="F1168" s="78"/>
      <c r="G1168" s="15"/>
      <c r="H1168" s="15"/>
      <c r="I1168" s="16"/>
      <c r="J1168" s="66"/>
      <c r="K1168" s="66"/>
      <c r="L1168" s="16"/>
      <c r="M1168" s="81"/>
      <c r="N1168" s="82">
        <v>9678.8818359375</v>
      </c>
      <c r="O1168" s="82">
        <v>195.42019653320313</v>
      </c>
      <c r="P1168" s="77"/>
      <c r="Q1168" s="83"/>
      <c r="R1168" s="83"/>
      <c r="S1168" s="51">
        <v>1</v>
      </c>
      <c r="T1168" s="84"/>
      <c r="U1168" s="84"/>
      <c r="V1168" s="52">
        <v>0</v>
      </c>
      <c r="W1168" s="52">
        <v>1</v>
      </c>
      <c r="X1168" s="52">
        <v>0</v>
      </c>
      <c r="Y1168" s="52">
        <v>1</v>
      </c>
      <c r="Z1168" s="52">
        <v>0</v>
      </c>
      <c r="AA1168" s="52"/>
      <c r="AB1168" s="79">
        <v>1168</v>
      </c>
      <c r="AC11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8" s="85"/>
      <c r="AE1168" s="51"/>
      <c r="AF1168" s="51"/>
      <c r="AG1168" s="51"/>
      <c r="AH1168" s="51"/>
      <c r="AI1168" s="51"/>
      <c r="AJ1168" s="51"/>
      <c r="AK1168" s="104" t="s">
        <v>3341</v>
      </c>
      <c r="AL1168" s="104" t="s">
        <v>3341</v>
      </c>
      <c r="AM1168" s="104" t="s">
        <v>3341</v>
      </c>
      <c r="AN1168" s="104" t="s">
        <v>3341</v>
      </c>
      <c r="AO1168" s="2"/>
      <c r="AP1168" s="3"/>
      <c r="AQ1168" s="3"/>
      <c r="AR1168" s="3"/>
      <c r="AS1168" s="3"/>
    </row>
    <row r="1169" spans="1:45" ht="29" customHeight="1" x14ac:dyDescent="0.35">
      <c r="A1169" s="14" t="s">
        <v>2346</v>
      </c>
      <c r="C1169" s="15" t="s">
        <v>3360</v>
      </c>
      <c r="D1169" s="15"/>
      <c r="E1169" s="80">
        <v>1.9613764308784942</v>
      </c>
      <c r="F1169" s="78"/>
      <c r="G1169" s="15"/>
      <c r="H1169" s="15"/>
      <c r="I1169" s="16"/>
      <c r="J1169" s="66"/>
      <c r="K1169" s="66"/>
      <c r="L1169" s="16"/>
      <c r="M1169" s="81"/>
      <c r="N1169" s="82">
        <v>9584.728515625</v>
      </c>
      <c r="O1169" s="82">
        <v>293.13027954101563</v>
      </c>
      <c r="P1169" s="77"/>
      <c r="Q1169" s="83"/>
      <c r="R1169" s="83"/>
      <c r="S1169" s="51">
        <v>1</v>
      </c>
      <c r="T1169" s="84"/>
      <c r="U1169" s="84"/>
      <c r="V1169" s="52">
        <v>0</v>
      </c>
      <c r="W1169" s="52">
        <v>1</v>
      </c>
      <c r="X1169" s="52">
        <v>0</v>
      </c>
      <c r="Y1169" s="52">
        <v>1</v>
      </c>
      <c r="Z1169" s="52">
        <v>0</v>
      </c>
      <c r="AA1169" s="52"/>
      <c r="AB1169" s="79">
        <v>1169</v>
      </c>
      <c r="AC11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69" s="85"/>
      <c r="AE1169" s="51"/>
      <c r="AF1169" s="51"/>
      <c r="AG1169" s="51"/>
      <c r="AH1169" s="51"/>
      <c r="AI1169" s="51"/>
      <c r="AJ1169" s="51"/>
      <c r="AK1169" s="51"/>
      <c r="AL1169" s="51"/>
      <c r="AM1169" s="51"/>
      <c r="AN1169" s="51"/>
      <c r="AO1169" s="2"/>
      <c r="AP1169" s="3"/>
      <c r="AQ1169" s="3"/>
      <c r="AR1169" s="3"/>
      <c r="AS1169" s="3"/>
    </row>
    <row r="1170" spans="1:45" ht="29" customHeight="1" x14ac:dyDescent="0.35">
      <c r="A1170" s="14" t="s">
        <v>2359</v>
      </c>
      <c r="C1170" s="15" t="s">
        <v>3360</v>
      </c>
      <c r="D1170" s="15"/>
      <c r="E1170" s="80">
        <v>1.9613764308784942</v>
      </c>
      <c r="F1170" s="78"/>
      <c r="G1170" s="15"/>
      <c r="H1170" s="15"/>
      <c r="I1170" s="16"/>
      <c r="J1170" s="66"/>
      <c r="K1170" s="66"/>
      <c r="L1170" s="16"/>
      <c r="M1170" s="81"/>
      <c r="N1170" s="82">
        <v>9886.0166015625</v>
      </c>
      <c r="O1170" s="82">
        <v>488.55047607421875</v>
      </c>
      <c r="P1170" s="77"/>
      <c r="Q1170" s="83"/>
      <c r="R1170" s="83"/>
      <c r="S1170" s="51">
        <v>1</v>
      </c>
      <c r="T1170" s="84"/>
      <c r="U1170" s="84"/>
      <c r="V1170" s="52">
        <v>0</v>
      </c>
      <c r="W1170" s="52">
        <v>1</v>
      </c>
      <c r="X1170" s="52">
        <v>0</v>
      </c>
      <c r="Y1170" s="52">
        <v>1</v>
      </c>
      <c r="Z1170" s="52">
        <v>0</v>
      </c>
      <c r="AA1170" s="52"/>
      <c r="AB1170" s="79">
        <v>1170</v>
      </c>
      <c r="AC11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0" s="85"/>
      <c r="AE1170" s="51"/>
      <c r="AF1170" s="51"/>
      <c r="AG1170" s="51"/>
      <c r="AH1170" s="51"/>
      <c r="AI1170" s="51"/>
      <c r="AJ1170" s="51"/>
      <c r="AK1170" s="104" t="s">
        <v>3341</v>
      </c>
      <c r="AL1170" s="104" t="s">
        <v>3341</v>
      </c>
      <c r="AM1170" s="104" t="s">
        <v>3341</v>
      </c>
      <c r="AN1170" s="104" t="s">
        <v>3341</v>
      </c>
      <c r="AO1170" s="2"/>
      <c r="AP1170" s="3"/>
      <c r="AQ1170" s="3"/>
      <c r="AR1170" s="3"/>
      <c r="AS1170" s="3"/>
    </row>
    <row r="1171" spans="1:45" ht="29" customHeight="1" x14ac:dyDescent="0.35">
      <c r="A1171" s="14" t="s">
        <v>2360</v>
      </c>
      <c r="C1171" s="15" t="s">
        <v>3360</v>
      </c>
      <c r="D1171" s="15"/>
      <c r="E1171" s="80">
        <v>1.9613764308784942</v>
      </c>
      <c r="F1171" s="78"/>
      <c r="G1171" s="15"/>
      <c r="H1171" s="15"/>
      <c r="I1171" s="16"/>
      <c r="J1171" s="66"/>
      <c r="K1171" s="66"/>
      <c r="L1171" s="16"/>
      <c r="M1171" s="81"/>
      <c r="N1171" s="82">
        <v>9791.8642578125</v>
      </c>
      <c r="O1171" s="82">
        <v>602.54559326171875</v>
      </c>
      <c r="P1171" s="77"/>
      <c r="Q1171" s="83"/>
      <c r="R1171" s="83"/>
      <c r="S1171" s="51">
        <v>1</v>
      </c>
      <c r="T1171" s="84"/>
      <c r="U1171" s="84"/>
      <c r="V1171" s="52">
        <v>0</v>
      </c>
      <c r="W1171" s="52">
        <v>1</v>
      </c>
      <c r="X1171" s="52">
        <v>0</v>
      </c>
      <c r="Y1171" s="52">
        <v>1</v>
      </c>
      <c r="Z1171" s="52">
        <v>0</v>
      </c>
      <c r="AA1171" s="52"/>
      <c r="AB1171" s="79">
        <v>1171</v>
      </c>
      <c r="AC11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1" s="85"/>
      <c r="AE1171" s="51"/>
      <c r="AF1171" s="51"/>
      <c r="AG1171" s="51"/>
      <c r="AH1171" s="51"/>
      <c r="AI1171" s="51"/>
      <c r="AJ1171" s="51"/>
      <c r="AK1171" s="51"/>
      <c r="AL1171" s="51"/>
      <c r="AM1171" s="51"/>
      <c r="AN1171" s="51"/>
      <c r="AO1171" s="2"/>
      <c r="AP1171" s="3"/>
      <c r="AQ1171" s="3"/>
      <c r="AR1171" s="3"/>
      <c r="AS1171" s="3"/>
    </row>
    <row r="1172" spans="1:45" ht="29" customHeight="1" x14ac:dyDescent="0.35">
      <c r="A1172" s="14" t="s">
        <v>2363</v>
      </c>
      <c r="C1172" s="15" t="s">
        <v>3360</v>
      </c>
      <c r="D1172" s="15"/>
      <c r="E1172" s="80">
        <v>1.9613764308784942</v>
      </c>
      <c r="F1172" s="78"/>
      <c r="G1172" s="15"/>
      <c r="H1172" s="15"/>
      <c r="I1172" s="16"/>
      <c r="J1172" s="66"/>
      <c r="K1172" s="66"/>
      <c r="L1172" s="16"/>
      <c r="M1172" s="81"/>
      <c r="N1172" s="82">
        <v>9886.0166015625</v>
      </c>
      <c r="O1172" s="82">
        <v>195.42019653320313</v>
      </c>
      <c r="P1172" s="77"/>
      <c r="Q1172" s="83"/>
      <c r="R1172" s="83"/>
      <c r="S1172" s="51">
        <v>1</v>
      </c>
      <c r="T1172" s="84"/>
      <c r="U1172" s="84"/>
      <c r="V1172" s="52">
        <v>0</v>
      </c>
      <c r="W1172" s="52">
        <v>1</v>
      </c>
      <c r="X1172" s="52">
        <v>0</v>
      </c>
      <c r="Y1172" s="52">
        <v>1</v>
      </c>
      <c r="Z1172" s="52">
        <v>0</v>
      </c>
      <c r="AA1172" s="52"/>
      <c r="AB1172" s="79">
        <v>1172</v>
      </c>
      <c r="AC11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2" s="85"/>
      <c r="AE1172" s="51"/>
      <c r="AF1172" s="51"/>
      <c r="AG1172" s="51"/>
      <c r="AH1172" s="51"/>
      <c r="AI1172" s="51"/>
      <c r="AJ1172" s="51"/>
      <c r="AK1172" s="104" t="s">
        <v>3341</v>
      </c>
      <c r="AL1172" s="104" t="s">
        <v>3341</v>
      </c>
      <c r="AM1172" s="104" t="s">
        <v>3341</v>
      </c>
      <c r="AN1172" s="104" t="s">
        <v>3341</v>
      </c>
      <c r="AO1172" s="2"/>
      <c r="AP1172" s="3"/>
      <c r="AQ1172" s="3"/>
      <c r="AR1172" s="3"/>
      <c r="AS1172" s="3"/>
    </row>
    <row r="1173" spans="1:45" ht="29" customHeight="1" x14ac:dyDescent="0.35">
      <c r="A1173" s="14" t="s">
        <v>2364</v>
      </c>
      <c r="C1173" s="15" t="s">
        <v>3360</v>
      </c>
      <c r="D1173" s="15"/>
      <c r="E1173" s="80">
        <v>1.9613764308784942</v>
      </c>
      <c r="F1173" s="78"/>
      <c r="G1173" s="15"/>
      <c r="H1173" s="15"/>
      <c r="I1173" s="16"/>
      <c r="J1173" s="66"/>
      <c r="K1173" s="66"/>
      <c r="L1173" s="16"/>
      <c r="M1173" s="81"/>
      <c r="N1173" s="82">
        <v>9791.8642578125</v>
      </c>
      <c r="O1173" s="82">
        <v>293.13027954101563</v>
      </c>
      <c r="P1173" s="77"/>
      <c r="Q1173" s="83"/>
      <c r="R1173" s="83"/>
      <c r="S1173" s="51">
        <v>1</v>
      </c>
      <c r="T1173" s="84"/>
      <c r="U1173" s="84"/>
      <c r="V1173" s="52">
        <v>0</v>
      </c>
      <c r="W1173" s="52">
        <v>1</v>
      </c>
      <c r="X1173" s="52">
        <v>0</v>
      </c>
      <c r="Y1173" s="52">
        <v>1</v>
      </c>
      <c r="Z1173" s="52">
        <v>0</v>
      </c>
      <c r="AA1173" s="52"/>
      <c r="AB1173" s="79">
        <v>1173</v>
      </c>
      <c r="AC11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3" s="85"/>
      <c r="AE1173" s="51"/>
      <c r="AF1173" s="51"/>
      <c r="AG1173" s="51"/>
      <c r="AH1173" s="51"/>
      <c r="AI1173" s="51"/>
      <c r="AJ1173" s="51"/>
      <c r="AK1173" s="51"/>
      <c r="AL1173" s="51"/>
      <c r="AM1173" s="51"/>
      <c r="AN1173" s="51"/>
      <c r="AO1173" s="2"/>
      <c r="AP1173" s="3"/>
      <c r="AQ1173" s="3"/>
      <c r="AR1173" s="3"/>
      <c r="AS1173" s="3"/>
    </row>
    <row r="1174" spans="1:45" ht="29" customHeight="1" x14ac:dyDescent="0.35">
      <c r="A1174" s="14" t="s">
        <v>2375</v>
      </c>
      <c r="C1174" s="15" t="s">
        <v>3360</v>
      </c>
      <c r="D1174" s="15"/>
      <c r="E1174" s="80">
        <v>1.9613764308784942</v>
      </c>
      <c r="F1174" s="78"/>
      <c r="G1174" s="15"/>
      <c r="H1174" s="15"/>
      <c r="I1174" s="16"/>
      <c r="J1174" s="66"/>
      <c r="K1174" s="66"/>
      <c r="L1174" s="16"/>
      <c r="M1174" s="81"/>
      <c r="N1174" s="82">
        <v>9678.8818359375</v>
      </c>
      <c r="O1174" s="82">
        <v>488.55047607421875</v>
      </c>
      <c r="P1174" s="77"/>
      <c r="Q1174" s="83"/>
      <c r="R1174" s="83"/>
      <c r="S1174" s="51">
        <v>1</v>
      </c>
      <c r="T1174" s="84"/>
      <c r="U1174" s="84"/>
      <c r="V1174" s="52">
        <v>0</v>
      </c>
      <c r="W1174" s="52">
        <v>1</v>
      </c>
      <c r="X1174" s="52">
        <v>0</v>
      </c>
      <c r="Y1174" s="52">
        <v>1</v>
      </c>
      <c r="Z1174" s="52">
        <v>0</v>
      </c>
      <c r="AA1174" s="52"/>
      <c r="AB1174" s="79">
        <v>1174</v>
      </c>
      <c r="AC11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4" s="85"/>
      <c r="AE1174" s="51"/>
      <c r="AF1174" s="51"/>
      <c r="AG1174" s="51"/>
      <c r="AH1174" s="51"/>
      <c r="AI1174" s="51"/>
      <c r="AJ1174" s="51"/>
      <c r="AK1174" s="104" t="s">
        <v>3341</v>
      </c>
      <c r="AL1174" s="104" t="s">
        <v>3341</v>
      </c>
      <c r="AM1174" s="104" t="s">
        <v>3341</v>
      </c>
      <c r="AN1174" s="104" t="s">
        <v>3341</v>
      </c>
      <c r="AO1174" s="2"/>
      <c r="AP1174" s="3"/>
      <c r="AQ1174" s="3"/>
      <c r="AR1174" s="3"/>
      <c r="AS1174" s="3"/>
    </row>
    <row r="1175" spans="1:45" ht="29" customHeight="1" x14ac:dyDescent="0.35">
      <c r="A1175" s="14" t="s">
        <v>2376</v>
      </c>
      <c r="C1175" s="15" t="s">
        <v>3360</v>
      </c>
      <c r="D1175" s="15"/>
      <c r="E1175" s="80">
        <v>1.9613764308784942</v>
      </c>
      <c r="F1175" s="78"/>
      <c r="G1175" s="15"/>
      <c r="H1175" s="15"/>
      <c r="I1175" s="16"/>
      <c r="J1175" s="66"/>
      <c r="K1175" s="66"/>
      <c r="L1175" s="16"/>
      <c r="M1175" s="81"/>
      <c r="N1175" s="82">
        <v>9584.728515625</v>
      </c>
      <c r="O1175" s="82">
        <v>602.54559326171875</v>
      </c>
      <c r="P1175" s="77"/>
      <c r="Q1175" s="83"/>
      <c r="R1175" s="83"/>
      <c r="S1175" s="51">
        <v>1</v>
      </c>
      <c r="T1175" s="84"/>
      <c r="U1175" s="84"/>
      <c r="V1175" s="52">
        <v>0</v>
      </c>
      <c r="W1175" s="52">
        <v>1</v>
      </c>
      <c r="X1175" s="52">
        <v>0</v>
      </c>
      <c r="Y1175" s="52">
        <v>1</v>
      </c>
      <c r="Z1175" s="52">
        <v>0</v>
      </c>
      <c r="AA1175" s="52"/>
      <c r="AB1175" s="79">
        <v>1175</v>
      </c>
      <c r="AC11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5" s="85"/>
      <c r="AE1175" s="51"/>
      <c r="AF1175" s="51"/>
      <c r="AG1175" s="51"/>
      <c r="AH1175" s="51"/>
      <c r="AI1175" s="51"/>
      <c r="AJ1175" s="51"/>
      <c r="AK1175" s="51"/>
      <c r="AL1175" s="51"/>
      <c r="AM1175" s="51"/>
      <c r="AN1175" s="51"/>
      <c r="AO1175" s="2"/>
      <c r="AP1175" s="3"/>
      <c r="AQ1175" s="3"/>
      <c r="AR1175" s="3"/>
      <c r="AS1175" s="3"/>
    </row>
    <row r="1176" spans="1:45" ht="29" customHeight="1" x14ac:dyDescent="0.35">
      <c r="A1176" s="14" t="s">
        <v>2384</v>
      </c>
      <c r="C1176" s="15" t="s">
        <v>3360</v>
      </c>
      <c r="D1176" s="15"/>
      <c r="E1176" s="80">
        <v>1.9613764308784942</v>
      </c>
      <c r="F1176" s="78"/>
      <c r="G1176" s="15"/>
      <c r="H1176" s="15"/>
      <c r="I1176" s="16"/>
      <c r="J1176" s="66"/>
      <c r="K1176" s="66"/>
      <c r="L1176" s="16"/>
      <c r="M1176" s="81"/>
      <c r="N1176" s="82">
        <v>9471.74609375</v>
      </c>
      <c r="O1176" s="82">
        <v>195.42019653320313</v>
      </c>
      <c r="P1176" s="77"/>
      <c r="Q1176" s="83"/>
      <c r="R1176" s="83"/>
      <c r="S1176" s="51">
        <v>1</v>
      </c>
      <c r="T1176" s="84"/>
      <c r="U1176" s="84"/>
      <c r="V1176" s="52">
        <v>0</v>
      </c>
      <c r="W1176" s="52">
        <v>1</v>
      </c>
      <c r="X1176" s="52">
        <v>0</v>
      </c>
      <c r="Y1176" s="52">
        <v>1</v>
      </c>
      <c r="Z1176" s="52">
        <v>0</v>
      </c>
      <c r="AA1176" s="52"/>
      <c r="AB1176" s="79">
        <v>1176</v>
      </c>
      <c r="AC11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6" s="85"/>
      <c r="AE1176" s="51"/>
      <c r="AF1176" s="51"/>
      <c r="AG1176" s="51"/>
      <c r="AH1176" s="51"/>
      <c r="AI1176" s="51"/>
      <c r="AJ1176" s="51"/>
      <c r="AK1176" s="104" t="s">
        <v>3341</v>
      </c>
      <c r="AL1176" s="104" t="s">
        <v>3341</v>
      </c>
      <c r="AM1176" s="104" t="s">
        <v>3341</v>
      </c>
      <c r="AN1176" s="104" t="s">
        <v>3341</v>
      </c>
      <c r="AO1176" s="2"/>
      <c r="AP1176" s="3"/>
      <c r="AQ1176" s="3"/>
      <c r="AR1176" s="3"/>
      <c r="AS1176" s="3"/>
    </row>
    <row r="1177" spans="1:45" ht="29" customHeight="1" x14ac:dyDescent="0.35">
      <c r="A1177" s="14" t="s">
        <v>2385</v>
      </c>
      <c r="C1177" s="15" t="s">
        <v>3360</v>
      </c>
      <c r="D1177" s="15"/>
      <c r="E1177" s="80">
        <v>1.9613764308784942</v>
      </c>
      <c r="F1177" s="78"/>
      <c r="G1177" s="15"/>
      <c r="H1177" s="15"/>
      <c r="I1177" s="16"/>
      <c r="J1177" s="66"/>
      <c r="K1177" s="66"/>
      <c r="L1177" s="16"/>
      <c r="M1177" s="81"/>
      <c r="N1177" s="82">
        <v>9377.5927734375</v>
      </c>
      <c r="O1177" s="82">
        <v>293.13027954101563</v>
      </c>
      <c r="P1177" s="77"/>
      <c r="Q1177" s="83"/>
      <c r="R1177" s="83"/>
      <c r="S1177" s="51">
        <v>1</v>
      </c>
      <c r="T1177" s="84"/>
      <c r="U1177" s="84"/>
      <c r="V1177" s="52">
        <v>0</v>
      </c>
      <c r="W1177" s="52">
        <v>1</v>
      </c>
      <c r="X1177" s="52">
        <v>0</v>
      </c>
      <c r="Y1177" s="52">
        <v>1</v>
      </c>
      <c r="Z1177" s="52">
        <v>0</v>
      </c>
      <c r="AA1177" s="52"/>
      <c r="AB1177" s="79">
        <v>1177</v>
      </c>
      <c r="AC11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7" s="85"/>
      <c r="AE1177" s="51"/>
      <c r="AF1177" s="51"/>
      <c r="AG1177" s="51"/>
      <c r="AH1177" s="51"/>
      <c r="AI1177" s="51"/>
      <c r="AJ1177" s="51"/>
      <c r="AK1177" s="51"/>
      <c r="AL1177" s="51"/>
      <c r="AM1177" s="51"/>
      <c r="AN1177" s="51"/>
      <c r="AO1177" s="2"/>
      <c r="AP1177" s="3"/>
      <c r="AQ1177" s="3"/>
      <c r="AR1177" s="3"/>
      <c r="AS1177" s="3"/>
    </row>
    <row r="1178" spans="1:45" ht="29" customHeight="1" x14ac:dyDescent="0.35">
      <c r="A1178" s="14" t="s">
        <v>2391</v>
      </c>
      <c r="C1178" s="15" t="s">
        <v>3360</v>
      </c>
      <c r="D1178" s="15"/>
      <c r="E1178" s="80">
        <v>1.9613764308784942</v>
      </c>
      <c r="F1178" s="78"/>
      <c r="G1178" s="15"/>
      <c r="H1178" s="15"/>
      <c r="I1178" s="16"/>
      <c r="J1178" s="66"/>
      <c r="K1178" s="66"/>
      <c r="L1178" s="16"/>
      <c r="M1178" s="81"/>
      <c r="N1178" s="82">
        <v>9678.8818359375</v>
      </c>
      <c r="O1178" s="82">
        <v>797.9658203125</v>
      </c>
      <c r="P1178" s="77"/>
      <c r="Q1178" s="83"/>
      <c r="R1178" s="83"/>
      <c r="S1178" s="51">
        <v>1</v>
      </c>
      <c r="T1178" s="84"/>
      <c r="U1178" s="84"/>
      <c r="V1178" s="52">
        <v>0</v>
      </c>
      <c r="W1178" s="52">
        <v>1</v>
      </c>
      <c r="X1178" s="52">
        <v>0</v>
      </c>
      <c r="Y1178" s="52">
        <v>1</v>
      </c>
      <c r="Z1178" s="52">
        <v>0</v>
      </c>
      <c r="AA1178" s="52"/>
      <c r="AB1178" s="79">
        <v>1178</v>
      </c>
      <c r="AC11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8" s="85"/>
      <c r="AE1178" s="51"/>
      <c r="AF1178" s="51"/>
      <c r="AG1178" s="51"/>
      <c r="AH1178" s="51"/>
      <c r="AI1178" s="51"/>
      <c r="AJ1178" s="51"/>
      <c r="AK1178" s="104" t="s">
        <v>3341</v>
      </c>
      <c r="AL1178" s="104" t="s">
        <v>3341</v>
      </c>
      <c r="AM1178" s="104" t="s">
        <v>3341</v>
      </c>
      <c r="AN1178" s="104" t="s">
        <v>3341</v>
      </c>
      <c r="AO1178" s="2"/>
      <c r="AP1178" s="3"/>
      <c r="AQ1178" s="3"/>
      <c r="AR1178" s="3"/>
      <c r="AS1178" s="3"/>
    </row>
    <row r="1179" spans="1:45" ht="29" customHeight="1" x14ac:dyDescent="0.35">
      <c r="A1179" s="14" t="s">
        <v>2392</v>
      </c>
      <c r="C1179" s="15" t="s">
        <v>3360</v>
      </c>
      <c r="D1179" s="15"/>
      <c r="E1179" s="80">
        <v>1.9613764308784942</v>
      </c>
      <c r="F1179" s="78"/>
      <c r="G1179" s="15"/>
      <c r="H1179" s="15"/>
      <c r="I1179" s="16"/>
      <c r="J1179" s="66"/>
      <c r="K1179" s="66"/>
      <c r="L1179" s="16"/>
      <c r="M1179" s="81"/>
      <c r="N1179" s="82">
        <v>9584.728515625</v>
      </c>
      <c r="O1179" s="82">
        <v>895.6759033203125</v>
      </c>
      <c r="P1179" s="77"/>
      <c r="Q1179" s="83"/>
      <c r="R1179" s="83"/>
      <c r="S1179" s="51">
        <v>1</v>
      </c>
      <c r="T1179" s="84"/>
      <c r="U1179" s="84"/>
      <c r="V1179" s="52">
        <v>0</v>
      </c>
      <c r="W1179" s="52">
        <v>1</v>
      </c>
      <c r="X1179" s="52">
        <v>0</v>
      </c>
      <c r="Y1179" s="52">
        <v>1</v>
      </c>
      <c r="Z1179" s="52">
        <v>0</v>
      </c>
      <c r="AA1179" s="52"/>
      <c r="AB1179" s="79">
        <v>1179</v>
      </c>
      <c r="AC11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79" s="85"/>
      <c r="AE1179" s="51"/>
      <c r="AF1179" s="51"/>
      <c r="AG1179" s="51"/>
      <c r="AH1179" s="51"/>
      <c r="AI1179" s="51"/>
      <c r="AJ1179" s="51"/>
      <c r="AK1179" s="51"/>
      <c r="AL1179" s="51"/>
      <c r="AM1179" s="51"/>
      <c r="AN1179" s="51"/>
      <c r="AO1179" s="2"/>
      <c r="AP1179" s="3"/>
      <c r="AQ1179" s="3"/>
      <c r="AR1179" s="3"/>
      <c r="AS1179" s="3"/>
    </row>
    <row r="1180" spans="1:45" ht="29" customHeight="1" x14ac:dyDescent="0.35">
      <c r="A1180" s="14" t="s">
        <v>2393</v>
      </c>
      <c r="C1180" s="15" t="s">
        <v>3360</v>
      </c>
      <c r="D1180" s="15"/>
      <c r="E1180" s="80">
        <v>1.9613764308784942</v>
      </c>
      <c r="F1180" s="78"/>
      <c r="G1180" s="15"/>
      <c r="H1180" s="15"/>
      <c r="I1180" s="16"/>
      <c r="J1180" s="66"/>
      <c r="K1180" s="66"/>
      <c r="L1180" s="16"/>
      <c r="M1180" s="81"/>
      <c r="N1180" s="82">
        <v>9886.0166015625</v>
      </c>
      <c r="O1180" s="82">
        <v>797.9658203125</v>
      </c>
      <c r="P1180" s="77"/>
      <c r="Q1180" s="83"/>
      <c r="R1180" s="83"/>
      <c r="S1180" s="51">
        <v>1</v>
      </c>
      <c r="T1180" s="84"/>
      <c r="U1180" s="84"/>
      <c r="V1180" s="52">
        <v>0</v>
      </c>
      <c r="W1180" s="52">
        <v>1</v>
      </c>
      <c r="X1180" s="52">
        <v>0</v>
      </c>
      <c r="Y1180" s="52">
        <v>1</v>
      </c>
      <c r="Z1180" s="52">
        <v>0</v>
      </c>
      <c r="AA1180" s="52"/>
      <c r="AB1180" s="79">
        <v>1180</v>
      </c>
      <c r="AC11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0" s="85"/>
      <c r="AE1180" s="51"/>
      <c r="AF1180" s="51"/>
      <c r="AG1180" s="51"/>
      <c r="AH1180" s="51"/>
      <c r="AI1180" s="51"/>
      <c r="AJ1180" s="51"/>
      <c r="AK1180" s="104" t="s">
        <v>3341</v>
      </c>
      <c r="AL1180" s="104" t="s">
        <v>3341</v>
      </c>
      <c r="AM1180" s="104" t="s">
        <v>3341</v>
      </c>
      <c r="AN1180" s="104" t="s">
        <v>3341</v>
      </c>
      <c r="AO1180" s="2"/>
      <c r="AP1180" s="3"/>
      <c r="AQ1180" s="3"/>
      <c r="AR1180" s="3"/>
      <c r="AS1180" s="3"/>
    </row>
    <row r="1181" spans="1:45" ht="29" customHeight="1" x14ac:dyDescent="0.35">
      <c r="A1181" s="14" t="s">
        <v>2394</v>
      </c>
      <c r="C1181" s="15" t="s">
        <v>3360</v>
      </c>
      <c r="D1181" s="15"/>
      <c r="E1181" s="80">
        <v>1.9613764308784942</v>
      </c>
      <c r="F1181" s="78"/>
      <c r="G1181" s="15"/>
      <c r="H1181" s="15"/>
      <c r="I1181" s="16"/>
      <c r="J1181" s="66"/>
      <c r="K1181" s="66"/>
      <c r="L1181" s="16"/>
      <c r="M1181" s="81"/>
      <c r="N1181" s="82">
        <v>9791.8642578125</v>
      </c>
      <c r="O1181" s="82">
        <v>895.6759033203125</v>
      </c>
      <c r="P1181" s="77"/>
      <c r="Q1181" s="83"/>
      <c r="R1181" s="83"/>
      <c r="S1181" s="51">
        <v>1</v>
      </c>
      <c r="T1181" s="84"/>
      <c r="U1181" s="84"/>
      <c r="V1181" s="52">
        <v>0</v>
      </c>
      <c r="W1181" s="52">
        <v>1</v>
      </c>
      <c r="X1181" s="52">
        <v>0</v>
      </c>
      <c r="Y1181" s="52">
        <v>1</v>
      </c>
      <c r="Z1181" s="52">
        <v>0</v>
      </c>
      <c r="AA1181" s="52"/>
      <c r="AB1181" s="79">
        <v>1181</v>
      </c>
      <c r="AC11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1" s="85"/>
      <c r="AE1181" s="51"/>
      <c r="AF1181" s="51"/>
      <c r="AG1181" s="51"/>
      <c r="AH1181" s="51"/>
      <c r="AI1181" s="51"/>
      <c r="AJ1181" s="51"/>
      <c r="AK1181" s="51"/>
      <c r="AL1181" s="51"/>
      <c r="AM1181" s="51"/>
      <c r="AN1181" s="51"/>
      <c r="AO1181" s="2"/>
      <c r="AP1181" s="3"/>
      <c r="AQ1181" s="3"/>
      <c r="AR1181" s="3"/>
      <c r="AS1181" s="3"/>
    </row>
    <row r="1182" spans="1:45" ht="29" customHeight="1" x14ac:dyDescent="0.35">
      <c r="A1182" s="14" t="s">
        <v>2404</v>
      </c>
      <c r="C1182" s="15" t="s">
        <v>3360</v>
      </c>
      <c r="D1182" s="15"/>
      <c r="E1182" s="80">
        <v>1.9613764308784942</v>
      </c>
      <c r="F1182" s="78"/>
      <c r="G1182" s="15"/>
      <c r="H1182" s="15"/>
      <c r="I1182" s="16"/>
      <c r="J1182" s="66"/>
      <c r="K1182" s="66"/>
      <c r="L1182" s="16"/>
      <c r="M1182" s="81"/>
      <c r="N1182" s="82">
        <v>9886.0166015625</v>
      </c>
      <c r="O1182" s="82">
        <v>1840.206787109375</v>
      </c>
      <c r="P1182" s="77"/>
      <c r="Q1182" s="83"/>
      <c r="R1182" s="83"/>
      <c r="S1182" s="51">
        <v>1</v>
      </c>
      <c r="T1182" s="84"/>
      <c r="U1182" s="84"/>
      <c r="V1182" s="52">
        <v>0</v>
      </c>
      <c r="W1182" s="52">
        <v>1</v>
      </c>
      <c r="X1182" s="52">
        <v>0</v>
      </c>
      <c r="Y1182" s="52">
        <v>1</v>
      </c>
      <c r="Z1182" s="52">
        <v>0</v>
      </c>
      <c r="AA1182" s="52"/>
      <c r="AB1182" s="79">
        <v>1182</v>
      </c>
      <c r="AC11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2" s="85"/>
      <c r="AE1182" s="51"/>
      <c r="AF1182" s="51"/>
      <c r="AG1182" s="51"/>
      <c r="AH1182" s="51"/>
      <c r="AI1182" s="51"/>
      <c r="AJ1182" s="51"/>
      <c r="AK1182" s="104" t="s">
        <v>3341</v>
      </c>
      <c r="AL1182" s="104" t="s">
        <v>3341</v>
      </c>
      <c r="AM1182" s="104" t="s">
        <v>3341</v>
      </c>
      <c r="AN1182" s="104" t="s">
        <v>3341</v>
      </c>
      <c r="AO1182" s="2"/>
      <c r="AP1182" s="3"/>
      <c r="AQ1182" s="3"/>
      <c r="AR1182" s="3"/>
      <c r="AS1182" s="3"/>
    </row>
    <row r="1183" spans="1:45" ht="29" customHeight="1" x14ac:dyDescent="0.35">
      <c r="A1183" s="14" t="s">
        <v>2405</v>
      </c>
      <c r="C1183" s="15" t="s">
        <v>3360</v>
      </c>
      <c r="D1183" s="15"/>
      <c r="E1183" s="80">
        <v>1.9613764308784942</v>
      </c>
      <c r="F1183" s="78"/>
      <c r="G1183" s="15"/>
      <c r="H1183" s="15"/>
      <c r="I1183" s="16"/>
      <c r="J1183" s="66"/>
      <c r="K1183" s="66"/>
      <c r="L1183" s="16"/>
      <c r="M1183" s="81"/>
      <c r="N1183" s="82">
        <v>9829.525390625</v>
      </c>
      <c r="O1183" s="82">
        <v>1677.356689453125</v>
      </c>
      <c r="P1183" s="77"/>
      <c r="Q1183" s="83"/>
      <c r="R1183" s="83"/>
      <c r="S1183" s="51">
        <v>1</v>
      </c>
      <c r="T1183" s="84"/>
      <c r="U1183" s="84"/>
      <c r="V1183" s="52">
        <v>0</v>
      </c>
      <c r="W1183" s="52">
        <v>1</v>
      </c>
      <c r="X1183" s="52">
        <v>0</v>
      </c>
      <c r="Y1183" s="52">
        <v>1</v>
      </c>
      <c r="Z1183" s="52">
        <v>0</v>
      </c>
      <c r="AA1183" s="52"/>
      <c r="AB1183" s="79">
        <v>1183</v>
      </c>
      <c r="AC11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3" s="85"/>
      <c r="AE1183" s="51"/>
      <c r="AF1183" s="51"/>
      <c r="AG1183" s="51"/>
      <c r="AH1183" s="51"/>
      <c r="AI1183" s="51"/>
      <c r="AJ1183" s="51"/>
      <c r="AK1183" s="51"/>
      <c r="AL1183" s="51"/>
      <c r="AM1183" s="51"/>
      <c r="AN1183" s="51"/>
      <c r="AO1183" s="2"/>
      <c r="AP1183" s="3"/>
      <c r="AQ1183" s="3"/>
      <c r="AR1183" s="3"/>
      <c r="AS1183" s="3"/>
    </row>
    <row r="1184" spans="1:45" ht="29" customHeight="1" x14ac:dyDescent="0.35">
      <c r="A1184" s="14" t="s">
        <v>2415</v>
      </c>
      <c r="C1184" s="15" t="s">
        <v>3360</v>
      </c>
      <c r="D1184" s="15"/>
      <c r="E1184" s="80">
        <v>1.9613764308784942</v>
      </c>
      <c r="F1184" s="78"/>
      <c r="G1184" s="15"/>
      <c r="H1184" s="15"/>
      <c r="I1184" s="16"/>
      <c r="J1184" s="66"/>
      <c r="K1184" s="66"/>
      <c r="L1184" s="16"/>
      <c r="M1184" s="81"/>
      <c r="N1184" s="82">
        <v>9057.474609375</v>
      </c>
      <c r="O1184" s="82">
        <v>1384.2264404296875</v>
      </c>
      <c r="P1184" s="77"/>
      <c r="Q1184" s="83"/>
      <c r="R1184" s="83"/>
      <c r="S1184" s="51">
        <v>1</v>
      </c>
      <c r="T1184" s="84"/>
      <c r="U1184" s="84"/>
      <c r="V1184" s="52">
        <v>0</v>
      </c>
      <c r="W1184" s="52">
        <v>1</v>
      </c>
      <c r="X1184" s="52">
        <v>0</v>
      </c>
      <c r="Y1184" s="52">
        <v>1</v>
      </c>
      <c r="Z1184" s="52">
        <v>0</v>
      </c>
      <c r="AA1184" s="52"/>
      <c r="AB1184" s="79">
        <v>1184</v>
      </c>
      <c r="AC11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4" s="85"/>
      <c r="AE1184" s="51"/>
      <c r="AF1184" s="51"/>
      <c r="AG1184" s="51"/>
      <c r="AH1184" s="51"/>
      <c r="AI1184" s="51"/>
      <c r="AJ1184" s="51"/>
      <c r="AK1184" s="104" t="s">
        <v>3341</v>
      </c>
      <c r="AL1184" s="104" t="s">
        <v>3341</v>
      </c>
      <c r="AM1184" s="104" t="s">
        <v>3341</v>
      </c>
      <c r="AN1184" s="104" t="s">
        <v>3341</v>
      </c>
      <c r="AO1184" s="2"/>
      <c r="AP1184" s="3"/>
      <c r="AQ1184" s="3"/>
      <c r="AR1184" s="3"/>
      <c r="AS1184" s="3"/>
    </row>
    <row r="1185" spans="1:45" ht="29" customHeight="1" x14ac:dyDescent="0.35">
      <c r="A1185" s="14" t="s">
        <v>2416</v>
      </c>
      <c r="C1185" s="15" t="s">
        <v>3360</v>
      </c>
      <c r="D1185" s="15"/>
      <c r="E1185" s="80">
        <v>1.9613764308784942</v>
      </c>
      <c r="F1185" s="78"/>
      <c r="G1185" s="15"/>
      <c r="H1185" s="15"/>
      <c r="I1185" s="16"/>
      <c r="J1185" s="66"/>
      <c r="K1185" s="66"/>
      <c r="L1185" s="16"/>
      <c r="M1185" s="81"/>
      <c r="N1185" s="82">
        <v>8963.322265625</v>
      </c>
      <c r="O1185" s="82">
        <v>1481.9365234375</v>
      </c>
      <c r="P1185" s="77"/>
      <c r="Q1185" s="83"/>
      <c r="R1185" s="83"/>
      <c r="S1185" s="51">
        <v>1</v>
      </c>
      <c r="T1185" s="84"/>
      <c r="U1185" s="84"/>
      <c r="V1185" s="52">
        <v>0</v>
      </c>
      <c r="W1185" s="52">
        <v>1</v>
      </c>
      <c r="X1185" s="52">
        <v>0</v>
      </c>
      <c r="Y1185" s="52">
        <v>1</v>
      </c>
      <c r="Z1185" s="52">
        <v>0</v>
      </c>
      <c r="AA1185" s="52"/>
      <c r="AB1185" s="79">
        <v>1185</v>
      </c>
      <c r="AC11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5" s="85"/>
      <c r="AE1185" s="51"/>
      <c r="AF1185" s="51"/>
      <c r="AG1185" s="51"/>
      <c r="AH1185" s="51"/>
      <c r="AI1185" s="51"/>
      <c r="AJ1185" s="51"/>
      <c r="AK1185" s="51"/>
      <c r="AL1185" s="51"/>
      <c r="AM1185" s="51"/>
      <c r="AN1185" s="51"/>
      <c r="AO1185" s="2"/>
      <c r="AP1185" s="3"/>
      <c r="AQ1185" s="3"/>
      <c r="AR1185" s="3"/>
      <c r="AS1185" s="3"/>
    </row>
    <row r="1186" spans="1:45" ht="29" customHeight="1" x14ac:dyDescent="0.35">
      <c r="A1186" s="14" t="s">
        <v>2436</v>
      </c>
      <c r="C1186" s="15" t="s">
        <v>3360</v>
      </c>
      <c r="D1186" s="15"/>
      <c r="E1186" s="80">
        <v>1.9613764308784942</v>
      </c>
      <c r="F1186" s="78"/>
      <c r="G1186" s="15"/>
      <c r="H1186" s="15"/>
      <c r="I1186" s="16"/>
      <c r="J1186" s="66"/>
      <c r="K1186" s="66"/>
      <c r="L1186" s="16"/>
      <c r="M1186" s="81"/>
      <c r="N1186" s="82">
        <v>9057.474609375</v>
      </c>
      <c r="O1186" s="82">
        <v>1091.0960693359375</v>
      </c>
      <c r="P1186" s="77"/>
      <c r="Q1186" s="83"/>
      <c r="R1186" s="83"/>
      <c r="S1186" s="51">
        <v>1</v>
      </c>
      <c r="T1186" s="84"/>
      <c r="U1186" s="84"/>
      <c r="V1186" s="52">
        <v>0</v>
      </c>
      <c r="W1186" s="52">
        <v>1</v>
      </c>
      <c r="X1186" s="52">
        <v>0</v>
      </c>
      <c r="Y1186" s="52">
        <v>1</v>
      </c>
      <c r="Z1186" s="52">
        <v>0</v>
      </c>
      <c r="AA1186" s="52"/>
      <c r="AB1186" s="79">
        <v>1186</v>
      </c>
      <c r="AC11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6" s="85"/>
      <c r="AE1186" s="51"/>
      <c r="AF1186" s="51"/>
      <c r="AG1186" s="51"/>
      <c r="AH1186" s="51"/>
      <c r="AI1186" s="51"/>
      <c r="AJ1186" s="51"/>
      <c r="AK1186" s="104" t="s">
        <v>3341</v>
      </c>
      <c r="AL1186" s="104" t="s">
        <v>3341</v>
      </c>
      <c r="AM1186" s="104" t="s">
        <v>3341</v>
      </c>
      <c r="AN1186" s="104" t="s">
        <v>3341</v>
      </c>
      <c r="AO1186" s="2"/>
      <c r="AP1186" s="3"/>
      <c r="AQ1186" s="3"/>
      <c r="AR1186" s="3"/>
      <c r="AS1186" s="3"/>
    </row>
    <row r="1187" spans="1:45" ht="29" customHeight="1" x14ac:dyDescent="0.35">
      <c r="A1187" s="14" t="s">
        <v>2437</v>
      </c>
      <c r="C1187" s="15" t="s">
        <v>3360</v>
      </c>
      <c r="D1187" s="15"/>
      <c r="E1187" s="80">
        <v>1.9613764308784942</v>
      </c>
      <c r="F1187" s="78"/>
      <c r="G1187" s="15"/>
      <c r="H1187" s="15"/>
      <c r="I1187" s="16"/>
      <c r="J1187" s="66"/>
      <c r="K1187" s="66"/>
      <c r="L1187" s="16"/>
      <c r="M1187" s="81"/>
      <c r="N1187" s="82">
        <v>8963.322265625</v>
      </c>
      <c r="O1187" s="82">
        <v>1188.80615234375</v>
      </c>
      <c r="P1187" s="77"/>
      <c r="Q1187" s="83"/>
      <c r="R1187" s="83"/>
      <c r="S1187" s="51">
        <v>1</v>
      </c>
      <c r="T1187" s="84"/>
      <c r="U1187" s="84"/>
      <c r="V1187" s="52">
        <v>0</v>
      </c>
      <c r="W1187" s="52">
        <v>1</v>
      </c>
      <c r="X1187" s="52">
        <v>0</v>
      </c>
      <c r="Y1187" s="52">
        <v>1</v>
      </c>
      <c r="Z1187" s="52">
        <v>0</v>
      </c>
      <c r="AA1187" s="52"/>
      <c r="AB1187" s="79">
        <v>1187</v>
      </c>
      <c r="AC11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7" s="85"/>
      <c r="AE1187" s="51"/>
      <c r="AF1187" s="51"/>
      <c r="AG1187" s="51"/>
      <c r="AH1187" s="51"/>
      <c r="AI1187" s="51"/>
      <c r="AJ1187" s="51"/>
      <c r="AK1187" s="51"/>
      <c r="AL1187" s="51"/>
      <c r="AM1187" s="51"/>
      <c r="AN1187" s="51"/>
      <c r="AO1187" s="2"/>
      <c r="AP1187" s="3"/>
      <c r="AQ1187" s="3"/>
      <c r="AR1187" s="3"/>
      <c r="AS1187" s="3"/>
    </row>
    <row r="1188" spans="1:45" ht="29" customHeight="1" x14ac:dyDescent="0.35">
      <c r="A1188" s="14" t="s">
        <v>2438</v>
      </c>
      <c r="C1188" s="15" t="s">
        <v>3360</v>
      </c>
      <c r="D1188" s="15"/>
      <c r="E1188" s="80">
        <v>1.9613764308784942</v>
      </c>
      <c r="F1188" s="78"/>
      <c r="G1188" s="15"/>
      <c r="H1188" s="15"/>
      <c r="I1188" s="16"/>
      <c r="J1188" s="66"/>
      <c r="K1188" s="66"/>
      <c r="L1188" s="16"/>
      <c r="M1188" s="81"/>
      <c r="N1188" s="82">
        <v>9716.5419921875</v>
      </c>
      <c r="O1188" s="82">
        <v>1677.356689453125</v>
      </c>
      <c r="P1188" s="77"/>
      <c r="Q1188" s="83"/>
      <c r="R1188" s="83"/>
      <c r="S1188" s="51">
        <v>1</v>
      </c>
      <c r="T1188" s="84"/>
      <c r="U1188" s="84"/>
      <c r="V1188" s="52">
        <v>0</v>
      </c>
      <c r="W1188" s="52">
        <v>1</v>
      </c>
      <c r="X1188" s="52">
        <v>0</v>
      </c>
      <c r="Y1188" s="52">
        <v>1</v>
      </c>
      <c r="Z1188" s="52">
        <v>0</v>
      </c>
      <c r="AA1188" s="52"/>
      <c r="AB1188" s="79">
        <v>1188</v>
      </c>
      <c r="AC11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8" s="85"/>
      <c r="AE1188" s="51"/>
      <c r="AF1188" s="51"/>
      <c r="AG1188" s="51"/>
      <c r="AH1188" s="51"/>
      <c r="AI1188" s="51"/>
      <c r="AJ1188" s="51"/>
      <c r="AK1188" s="104" t="s">
        <v>3341</v>
      </c>
      <c r="AL1188" s="104" t="s">
        <v>3341</v>
      </c>
      <c r="AM1188" s="104" t="s">
        <v>3341</v>
      </c>
      <c r="AN1188" s="104" t="s">
        <v>3341</v>
      </c>
      <c r="AO1188" s="2"/>
      <c r="AP1188" s="3"/>
      <c r="AQ1188" s="3"/>
      <c r="AR1188" s="3"/>
      <c r="AS1188" s="3"/>
    </row>
    <row r="1189" spans="1:45" ht="29" customHeight="1" x14ac:dyDescent="0.35">
      <c r="A1189" s="14" t="s">
        <v>2439</v>
      </c>
      <c r="C1189" s="15" t="s">
        <v>3360</v>
      </c>
      <c r="D1189" s="15"/>
      <c r="E1189" s="80">
        <v>1.9613764308784942</v>
      </c>
      <c r="F1189" s="78"/>
      <c r="G1189" s="15"/>
      <c r="H1189" s="15"/>
      <c r="I1189" s="16"/>
      <c r="J1189" s="66"/>
      <c r="K1189" s="66"/>
      <c r="L1189" s="16"/>
      <c r="M1189" s="81"/>
      <c r="N1189" s="82">
        <v>9650.6357421875</v>
      </c>
      <c r="O1189" s="82">
        <v>1840.206787109375</v>
      </c>
      <c r="P1189" s="77"/>
      <c r="Q1189" s="83"/>
      <c r="R1189" s="83"/>
      <c r="S1189" s="51">
        <v>1</v>
      </c>
      <c r="T1189" s="84"/>
      <c r="U1189" s="84"/>
      <c r="V1189" s="52">
        <v>0</v>
      </c>
      <c r="W1189" s="52">
        <v>1</v>
      </c>
      <c r="X1189" s="52">
        <v>0</v>
      </c>
      <c r="Y1189" s="52">
        <v>1</v>
      </c>
      <c r="Z1189" s="52">
        <v>0</v>
      </c>
      <c r="AA1189" s="52"/>
      <c r="AB1189" s="79">
        <v>1189</v>
      </c>
      <c r="AC11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89" s="85"/>
      <c r="AE1189" s="51"/>
      <c r="AF1189" s="51"/>
      <c r="AG1189" s="51"/>
      <c r="AH1189" s="51"/>
      <c r="AI1189" s="51"/>
      <c r="AJ1189" s="51"/>
      <c r="AK1189" s="51"/>
      <c r="AL1189" s="51"/>
      <c r="AM1189" s="51"/>
      <c r="AN1189" s="51"/>
      <c r="AO1189" s="2"/>
      <c r="AP1189" s="3"/>
      <c r="AQ1189" s="3"/>
      <c r="AR1189" s="3"/>
      <c r="AS1189" s="3"/>
    </row>
    <row r="1190" spans="1:45" ht="29" customHeight="1" x14ac:dyDescent="0.35">
      <c r="A1190" s="14" t="s">
        <v>2447</v>
      </c>
      <c r="C1190" s="15" t="s">
        <v>3360</v>
      </c>
      <c r="D1190" s="15"/>
      <c r="E1190" s="80">
        <v>1.9613764308784942</v>
      </c>
      <c r="F1190" s="78"/>
      <c r="G1190" s="15"/>
      <c r="H1190" s="15"/>
      <c r="I1190" s="16"/>
      <c r="J1190" s="66"/>
      <c r="K1190" s="66"/>
      <c r="L1190" s="16"/>
      <c r="M1190" s="81"/>
      <c r="N1190" s="82">
        <v>9189.2880859375</v>
      </c>
      <c r="O1190" s="82">
        <v>1840.206787109375</v>
      </c>
      <c r="P1190" s="77"/>
      <c r="Q1190" s="83"/>
      <c r="R1190" s="83"/>
      <c r="S1190" s="51">
        <v>1</v>
      </c>
      <c r="T1190" s="84"/>
      <c r="U1190" s="84"/>
      <c r="V1190" s="52">
        <v>0</v>
      </c>
      <c r="W1190" s="52">
        <v>1</v>
      </c>
      <c r="X1190" s="52">
        <v>0</v>
      </c>
      <c r="Y1190" s="52">
        <v>1</v>
      </c>
      <c r="Z1190" s="52">
        <v>0</v>
      </c>
      <c r="AA1190" s="52"/>
      <c r="AB1190" s="79">
        <v>1190</v>
      </c>
      <c r="AC11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0" s="85"/>
      <c r="AE1190" s="51"/>
      <c r="AF1190" s="51"/>
      <c r="AG1190" s="51"/>
      <c r="AH1190" s="51"/>
      <c r="AI1190" s="51"/>
      <c r="AJ1190" s="51"/>
      <c r="AK1190" s="104" t="s">
        <v>3341</v>
      </c>
      <c r="AL1190" s="104" t="s">
        <v>3341</v>
      </c>
      <c r="AM1190" s="104" t="s">
        <v>3341</v>
      </c>
      <c r="AN1190" s="104" t="s">
        <v>3341</v>
      </c>
      <c r="AO1190" s="2"/>
      <c r="AP1190" s="3"/>
      <c r="AQ1190" s="3"/>
      <c r="AR1190" s="3"/>
      <c r="AS1190" s="3"/>
    </row>
    <row r="1191" spans="1:45" ht="29" customHeight="1" x14ac:dyDescent="0.35">
      <c r="A1191" s="14" t="s">
        <v>2448</v>
      </c>
      <c r="C1191" s="15" t="s">
        <v>3360</v>
      </c>
      <c r="D1191" s="15"/>
      <c r="E1191" s="80">
        <v>1.9613764308784942</v>
      </c>
      <c r="F1191" s="78"/>
      <c r="G1191" s="15"/>
      <c r="H1191" s="15"/>
      <c r="I1191" s="16"/>
      <c r="J1191" s="66"/>
      <c r="K1191" s="66"/>
      <c r="L1191" s="16"/>
      <c r="M1191" s="81"/>
      <c r="N1191" s="82">
        <v>9132.796875</v>
      </c>
      <c r="O1191" s="82">
        <v>1677.356689453125</v>
      </c>
      <c r="P1191" s="77"/>
      <c r="Q1191" s="83"/>
      <c r="R1191" s="83"/>
      <c r="S1191" s="51">
        <v>1</v>
      </c>
      <c r="T1191" s="84"/>
      <c r="U1191" s="84"/>
      <c r="V1191" s="52">
        <v>0</v>
      </c>
      <c r="W1191" s="52">
        <v>1</v>
      </c>
      <c r="X1191" s="52">
        <v>0</v>
      </c>
      <c r="Y1191" s="52">
        <v>1</v>
      </c>
      <c r="Z1191" s="52">
        <v>0</v>
      </c>
      <c r="AA1191" s="52"/>
      <c r="AB1191" s="79">
        <v>1191</v>
      </c>
      <c r="AC11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1" s="85"/>
      <c r="AE1191" s="51"/>
      <c r="AF1191" s="51"/>
      <c r="AG1191" s="51"/>
      <c r="AH1191" s="51"/>
      <c r="AI1191" s="51"/>
      <c r="AJ1191" s="51"/>
      <c r="AK1191" s="51"/>
      <c r="AL1191" s="51"/>
      <c r="AM1191" s="51"/>
      <c r="AN1191" s="51"/>
      <c r="AO1191" s="2"/>
      <c r="AP1191" s="3"/>
      <c r="AQ1191" s="3"/>
      <c r="AR1191" s="3"/>
      <c r="AS1191" s="3"/>
    </row>
    <row r="1192" spans="1:45" ht="29" customHeight="1" x14ac:dyDescent="0.35">
      <c r="A1192" s="14" t="s">
        <v>2458</v>
      </c>
      <c r="C1192" s="15" t="s">
        <v>3360</v>
      </c>
      <c r="D1192" s="15"/>
      <c r="E1192" s="80">
        <v>1.9613764308784942</v>
      </c>
      <c r="F1192" s="78"/>
      <c r="G1192" s="15"/>
      <c r="H1192" s="15"/>
      <c r="I1192" s="16"/>
      <c r="J1192" s="66"/>
      <c r="K1192" s="66"/>
      <c r="L1192" s="16"/>
      <c r="M1192" s="81"/>
      <c r="N1192" s="82">
        <v>9368.177734375</v>
      </c>
      <c r="O1192" s="82">
        <v>1677.356689453125</v>
      </c>
      <c r="P1192" s="77"/>
      <c r="Q1192" s="83"/>
      <c r="R1192" s="83"/>
      <c r="S1192" s="51">
        <v>1</v>
      </c>
      <c r="T1192" s="84"/>
      <c r="U1192" s="84"/>
      <c r="V1192" s="52">
        <v>0</v>
      </c>
      <c r="W1192" s="52">
        <v>1</v>
      </c>
      <c r="X1192" s="52">
        <v>0</v>
      </c>
      <c r="Y1192" s="52">
        <v>1</v>
      </c>
      <c r="Z1192" s="52">
        <v>0</v>
      </c>
      <c r="AA1192" s="52"/>
      <c r="AB1192" s="79">
        <v>1192</v>
      </c>
      <c r="AC11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2" s="85"/>
      <c r="AE1192" s="51"/>
      <c r="AF1192" s="51"/>
      <c r="AG1192" s="51"/>
      <c r="AH1192" s="51"/>
      <c r="AI1192" s="51"/>
      <c r="AJ1192" s="51"/>
      <c r="AK1192" s="104" t="s">
        <v>3341</v>
      </c>
      <c r="AL1192" s="104" t="s">
        <v>3341</v>
      </c>
      <c r="AM1192" s="104" t="s">
        <v>3341</v>
      </c>
      <c r="AN1192" s="104" t="s">
        <v>3341</v>
      </c>
      <c r="AO1192" s="2"/>
      <c r="AP1192" s="3"/>
      <c r="AQ1192" s="3"/>
      <c r="AR1192" s="3"/>
      <c r="AS1192" s="3"/>
    </row>
    <row r="1193" spans="1:45" ht="29" customHeight="1" x14ac:dyDescent="0.35">
      <c r="A1193" s="14" t="s">
        <v>2459</v>
      </c>
      <c r="C1193" s="15" t="s">
        <v>3360</v>
      </c>
      <c r="D1193" s="15"/>
      <c r="E1193" s="80">
        <v>1.9613764308784942</v>
      </c>
      <c r="F1193" s="78"/>
      <c r="G1193" s="15"/>
      <c r="H1193" s="15"/>
      <c r="I1193" s="16"/>
      <c r="J1193" s="66"/>
      <c r="K1193" s="66"/>
      <c r="L1193" s="16"/>
      <c r="M1193" s="81"/>
      <c r="N1193" s="82">
        <v>9302.271484375</v>
      </c>
      <c r="O1193" s="82">
        <v>1840.206787109375</v>
      </c>
      <c r="P1193" s="77"/>
      <c r="Q1193" s="83"/>
      <c r="R1193" s="83"/>
      <c r="S1193" s="51">
        <v>1</v>
      </c>
      <c r="T1193" s="84"/>
      <c r="U1193" s="84"/>
      <c r="V1193" s="52">
        <v>0</v>
      </c>
      <c r="W1193" s="52">
        <v>1</v>
      </c>
      <c r="X1193" s="52">
        <v>0</v>
      </c>
      <c r="Y1193" s="52">
        <v>1</v>
      </c>
      <c r="Z1193" s="52">
        <v>0</v>
      </c>
      <c r="AA1193" s="52"/>
      <c r="AB1193" s="79">
        <v>1193</v>
      </c>
      <c r="AC11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3" s="85"/>
      <c r="AE1193" s="51"/>
      <c r="AF1193" s="51"/>
      <c r="AG1193" s="51"/>
      <c r="AH1193" s="51"/>
      <c r="AI1193" s="51"/>
      <c r="AJ1193" s="51"/>
      <c r="AK1193" s="51"/>
      <c r="AL1193" s="51"/>
      <c r="AM1193" s="51"/>
      <c r="AN1193" s="51"/>
      <c r="AO1193" s="2"/>
      <c r="AP1193" s="3"/>
      <c r="AQ1193" s="3"/>
      <c r="AR1193" s="3"/>
      <c r="AS1193" s="3"/>
    </row>
    <row r="1194" spans="1:45" ht="29" customHeight="1" x14ac:dyDescent="0.35">
      <c r="A1194" s="14" t="s">
        <v>2465</v>
      </c>
      <c r="C1194" s="15" t="s">
        <v>3360</v>
      </c>
      <c r="D1194" s="15"/>
      <c r="E1194" s="80">
        <v>1.9613764308784942</v>
      </c>
      <c r="F1194" s="78"/>
      <c r="G1194" s="15"/>
      <c r="H1194" s="15"/>
      <c r="I1194" s="16"/>
      <c r="J1194" s="66"/>
      <c r="K1194" s="66"/>
      <c r="L1194" s="16"/>
      <c r="M1194" s="81"/>
      <c r="N1194" s="82">
        <v>9537.65234375</v>
      </c>
      <c r="O1194" s="82">
        <v>1677.356689453125</v>
      </c>
      <c r="P1194" s="77"/>
      <c r="Q1194" s="83"/>
      <c r="R1194" s="83"/>
      <c r="S1194" s="51">
        <v>1</v>
      </c>
      <c r="T1194" s="84"/>
      <c r="U1194" s="84"/>
      <c r="V1194" s="52">
        <v>0</v>
      </c>
      <c r="W1194" s="52">
        <v>1</v>
      </c>
      <c r="X1194" s="52">
        <v>0</v>
      </c>
      <c r="Y1194" s="52">
        <v>1</v>
      </c>
      <c r="Z1194" s="52">
        <v>0</v>
      </c>
      <c r="AA1194" s="52"/>
      <c r="AB1194" s="79">
        <v>1194</v>
      </c>
      <c r="AC11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4" s="85"/>
      <c r="AE1194" s="51"/>
      <c r="AF1194" s="51"/>
      <c r="AG1194" s="51"/>
      <c r="AH1194" s="51"/>
      <c r="AI1194" s="51"/>
      <c r="AJ1194" s="51"/>
      <c r="AK1194" s="104" t="s">
        <v>3341</v>
      </c>
      <c r="AL1194" s="104" t="s">
        <v>3341</v>
      </c>
      <c r="AM1194" s="104" t="s">
        <v>3341</v>
      </c>
      <c r="AN1194" s="104" t="s">
        <v>3341</v>
      </c>
      <c r="AO1194" s="2"/>
      <c r="AP1194" s="3"/>
      <c r="AQ1194" s="3"/>
      <c r="AR1194" s="3"/>
      <c r="AS1194" s="3"/>
    </row>
    <row r="1195" spans="1:45" ht="29" customHeight="1" x14ac:dyDescent="0.35">
      <c r="A1195" s="14" t="s">
        <v>2466</v>
      </c>
      <c r="C1195" s="15" t="s">
        <v>3360</v>
      </c>
      <c r="D1195" s="15"/>
      <c r="E1195" s="80">
        <v>1.9613764308784942</v>
      </c>
      <c r="F1195" s="78"/>
      <c r="G1195" s="15"/>
      <c r="H1195" s="15"/>
      <c r="I1195" s="16"/>
      <c r="J1195" s="66"/>
      <c r="K1195" s="66"/>
      <c r="L1195" s="16"/>
      <c r="M1195" s="81"/>
      <c r="N1195" s="82">
        <v>9481.1611328125</v>
      </c>
      <c r="O1195" s="82">
        <v>1840.206787109375</v>
      </c>
      <c r="P1195" s="77"/>
      <c r="Q1195" s="83"/>
      <c r="R1195" s="83"/>
      <c r="S1195" s="51">
        <v>1</v>
      </c>
      <c r="T1195" s="84"/>
      <c r="U1195" s="84"/>
      <c r="V1195" s="52">
        <v>0</v>
      </c>
      <c r="W1195" s="52">
        <v>1</v>
      </c>
      <c r="X1195" s="52">
        <v>0</v>
      </c>
      <c r="Y1195" s="52">
        <v>1</v>
      </c>
      <c r="Z1195" s="52">
        <v>0</v>
      </c>
      <c r="AA1195" s="52"/>
      <c r="AB1195" s="79">
        <v>1195</v>
      </c>
      <c r="AC11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5" s="85"/>
      <c r="AE1195" s="51"/>
      <c r="AF1195" s="51"/>
      <c r="AG1195" s="51"/>
      <c r="AH1195" s="51"/>
      <c r="AI1195" s="51"/>
      <c r="AJ1195" s="51"/>
      <c r="AK1195" s="51"/>
      <c r="AL1195" s="51"/>
      <c r="AM1195" s="51"/>
      <c r="AN1195" s="51"/>
      <c r="AO1195" s="2"/>
      <c r="AP1195" s="3"/>
      <c r="AQ1195" s="3"/>
      <c r="AR1195" s="3"/>
      <c r="AS1195" s="3"/>
    </row>
    <row r="1196" spans="1:45" ht="29" customHeight="1" x14ac:dyDescent="0.35">
      <c r="A1196" s="14" t="s">
        <v>2478</v>
      </c>
      <c r="C1196" s="15" t="s">
        <v>3360</v>
      </c>
      <c r="D1196" s="15"/>
      <c r="E1196" s="80">
        <v>1.9613764308784942</v>
      </c>
      <c r="F1196" s="78"/>
      <c r="G1196" s="15"/>
      <c r="H1196" s="15"/>
      <c r="I1196" s="16"/>
      <c r="J1196" s="66"/>
      <c r="K1196" s="66"/>
      <c r="L1196" s="16"/>
      <c r="M1196" s="81"/>
      <c r="N1196" s="82">
        <v>9057.474609375</v>
      </c>
      <c r="O1196" s="82">
        <v>797.9658203125</v>
      </c>
      <c r="P1196" s="77"/>
      <c r="Q1196" s="83"/>
      <c r="R1196" s="83"/>
      <c r="S1196" s="51">
        <v>1</v>
      </c>
      <c r="T1196" s="84"/>
      <c r="U1196" s="84"/>
      <c r="V1196" s="52">
        <v>0</v>
      </c>
      <c r="W1196" s="52">
        <v>1</v>
      </c>
      <c r="X1196" s="52">
        <v>0</v>
      </c>
      <c r="Y1196" s="52">
        <v>1</v>
      </c>
      <c r="Z1196" s="52">
        <v>0</v>
      </c>
      <c r="AA1196" s="52"/>
      <c r="AB1196" s="79">
        <v>1196</v>
      </c>
      <c r="AC11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6" s="85"/>
      <c r="AE1196" s="51"/>
      <c r="AF1196" s="51"/>
      <c r="AG1196" s="51"/>
      <c r="AH1196" s="51"/>
      <c r="AI1196" s="51"/>
      <c r="AJ1196" s="51"/>
      <c r="AK1196" s="104" t="s">
        <v>3341</v>
      </c>
      <c r="AL1196" s="104" t="s">
        <v>3341</v>
      </c>
      <c r="AM1196" s="104" t="s">
        <v>3341</v>
      </c>
      <c r="AN1196" s="104" t="s">
        <v>3341</v>
      </c>
      <c r="AO1196" s="2"/>
      <c r="AP1196" s="3"/>
      <c r="AQ1196" s="3"/>
      <c r="AR1196" s="3"/>
      <c r="AS1196" s="3"/>
    </row>
    <row r="1197" spans="1:45" ht="29" customHeight="1" x14ac:dyDescent="0.35">
      <c r="A1197" s="14" t="s">
        <v>2479</v>
      </c>
      <c r="C1197" s="15" t="s">
        <v>3360</v>
      </c>
      <c r="D1197" s="15"/>
      <c r="E1197" s="80">
        <v>1.9613764308784942</v>
      </c>
      <c r="F1197" s="78"/>
      <c r="G1197" s="15"/>
      <c r="H1197" s="15"/>
      <c r="I1197" s="16"/>
      <c r="J1197" s="66"/>
      <c r="K1197" s="66"/>
      <c r="L1197" s="16"/>
      <c r="M1197" s="81"/>
      <c r="N1197" s="82">
        <v>8963.322265625</v>
      </c>
      <c r="O1197" s="82">
        <v>895.6759033203125</v>
      </c>
      <c r="P1197" s="77"/>
      <c r="Q1197" s="83"/>
      <c r="R1197" s="83"/>
      <c r="S1197" s="51">
        <v>1</v>
      </c>
      <c r="T1197" s="84"/>
      <c r="U1197" s="84"/>
      <c r="V1197" s="52">
        <v>0</v>
      </c>
      <c r="W1197" s="52">
        <v>1</v>
      </c>
      <c r="X1197" s="52">
        <v>0</v>
      </c>
      <c r="Y1197" s="52">
        <v>1</v>
      </c>
      <c r="Z1197" s="52">
        <v>0</v>
      </c>
      <c r="AA1197" s="52"/>
      <c r="AB1197" s="79">
        <v>1197</v>
      </c>
      <c r="AC11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7" s="85"/>
      <c r="AE1197" s="51"/>
      <c r="AF1197" s="51"/>
      <c r="AG1197" s="51"/>
      <c r="AH1197" s="51"/>
      <c r="AI1197" s="51"/>
      <c r="AJ1197" s="51"/>
      <c r="AK1197" s="51"/>
      <c r="AL1197" s="51"/>
      <c r="AM1197" s="51"/>
      <c r="AN1197" s="51"/>
      <c r="AO1197" s="2"/>
      <c r="AP1197" s="3"/>
      <c r="AQ1197" s="3"/>
      <c r="AR1197" s="3"/>
      <c r="AS1197" s="3"/>
    </row>
    <row r="1198" spans="1:45" ht="29" customHeight="1" x14ac:dyDescent="0.35">
      <c r="A1198" s="14" t="s">
        <v>2485</v>
      </c>
      <c r="C1198" s="15" t="s">
        <v>3360</v>
      </c>
      <c r="D1198" s="15"/>
      <c r="E1198" s="80">
        <v>1.9613764308784942</v>
      </c>
      <c r="F1198" s="78"/>
      <c r="G1198" s="15"/>
      <c r="H1198" s="15"/>
      <c r="I1198" s="16"/>
      <c r="J1198" s="66"/>
      <c r="K1198" s="66"/>
      <c r="L1198" s="16"/>
      <c r="M1198" s="81"/>
      <c r="N1198" s="82">
        <v>9678.8818359375</v>
      </c>
      <c r="O1198" s="82">
        <v>1481.9365234375</v>
      </c>
      <c r="P1198" s="77"/>
      <c r="Q1198" s="83"/>
      <c r="R1198" s="83"/>
      <c r="S1198" s="51">
        <v>1</v>
      </c>
      <c r="T1198" s="84"/>
      <c r="U1198" s="84"/>
      <c r="V1198" s="52">
        <v>0</v>
      </c>
      <c r="W1198" s="52">
        <v>1</v>
      </c>
      <c r="X1198" s="52">
        <v>0</v>
      </c>
      <c r="Y1198" s="52">
        <v>1</v>
      </c>
      <c r="Z1198" s="52">
        <v>0</v>
      </c>
      <c r="AA1198" s="52"/>
      <c r="AB1198" s="79">
        <v>1198</v>
      </c>
      <c r="AC11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8" s="85"/>
      <c r="AE1198" s="51"/>
      <c r="AF1198" s="51"/>
      <c r="AG1198" s="51"/>
      <c r="AH1198" s="51"/>
      <c r="AI1198" s="51"/>
      <c r="AJ1198" s="51"/>
      <c r="AK1198" s="104" t="s">
        <v>3341</v>
      </c>
      <c r="AL1198" s="104" t="s">
        <v>3341</v>
      </c>
      <c r="AM1198" s="104" t="s">
        <v>3341</v>
      </c>
      <c r="AN1198" s="104" t="s">
        <v>3341</v>
      </c>
      <c r="AO1198" s="2"/>
      <c r="AP1198" s="3"/>
      <c r="AQ1198" s="3"/>
      <c r="AR1198" s="3"/>
      <c r="AS1198" s="3"/>
    </row>
    <row r="1199" spans="1:45" ht="29" customHeight="1" x14ac:dyDescent="0.35">
      <c r="A1199" s="14" t="s">
        <v>2486</v>
      </c>
      <c r="C1199" s="15" t="s">
        <v>3360</v>
      </c>
      <c r="D1199" s="15"/>
      <c r="E1199" s="80">
        <v>1.9613764308784942</v>
      </c>
      <c r="F1199" s="78"/>
      <c r="G1199" s="15"/>
      <c r="H1199" s="15"/>
      <c r="I1199" s="16"/>
      <c r="J1199" s="66"/>
      <c r="K1199" s="66"/>
      <c r="L1199" s="16"/>
      <c r="M1199" s="81"/>
      <c r="N1199" s="82">
        <v>9584.728515625</v>
      </c>
      <c r="O1199" s="82">
        <v>1384.2264404296875</v>
      </c>
      <c r="P1199" s="77"/>
      <c r="Q1199" s="83"/>
      <c r="R1199" s="83"/>
      <c r="S1199" s="51">
        <v>1</v>
      </c>
      <c r="T1199" s="84"/>
      <c r="U1199" s="84"/>
      <c r="V1199" s="52">
        <v>0</v>
      </c>
      <c r="W1199" s="52">
        <v>1</v>
      </c>
      <c r="X1199" s="52">
        <v>0</v>
      </c>
      <c r="Y1199" s="52">
        <v>1</v>
      </c>
      <c r="Z1199" s="52">
        <v>0</v>
      </c>
      <c r="AA1199" s="52"/>
      <c r="AB1199" s="79">
        <v>1199</v>
      </c>
      <c r="AC11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199" s="85"/>
      <c r="AE1199" s="51"/>
      <c r="AF1199" s="51"/>
      <c r="AG1199" s="51"/>
      <c r="AH1199" s="51"/>
      <c r="AI1199" s="51"/>
      <c r="AJ1199" s="51"/>
      <c r="AK1199" s="51"/>
      <c r="AL1199" s="51"/>
      <c r="AM1199" s="51"/>
      <c r="AN1199" s="51"/>
      <c r="AO1199" s="2"/>
      <c r="AP1199" s="3"/>
      <c r="AQ1199" s="3"/>
      <c r="AR1199" s="3"/>
      <c r="AS1199" s="3"/>
    </row>
    <row r="1200" spans="1:45" ht="29" customHeight="1" x14ac:dyDescent="0.35">
      <c r="A1200" s="14" t="s">
        <v>2490</v>
      </c>
      <c r="C1200" s="15" t="s">
        <v>3360</v>
      </c>
      <c r="D1200" s="15"/>
      <c r="E1200" s="80">
        <v>1.9613764308784942</v>
      </c>
      <c r="F1200" s="78"/>
      <c r="G1200" s="15"/>
      <c r="H1200" s="15"/>
      <c r="I1200" s="16"/>
      <c r="J1200" s="66"/>
      <c r="K1200" s="66"/>
      <c r="L1200" s="16"/>
      <c r="M1200" s="81"/>
      <c r="N1200" s="82">
        <v>9886.0166015625</v>
      </c>
      <c r="O1200" s="82">
        <v>1481.9365234375</v>
      </c>
      <c r="P1200" s="77"/>
      <c r="Q1200" s="83"/>
      <c r="R1200" s="83"/>
      <c r="S1200" s="51">
        <v>1</v>
      </c>
      <c r="T1200" s="84"/>
      <c r="U1200" s="84"/>
      <c r="V1200" s="52">
        <v>0</v>
      </c>
      <c r="W1200" s="52">
        <v>1</v>
      </c>
      <c r="X1200" s="52">
        <v>0</v>
      </c>
      <c r="Y1200" s="52">
        <v>1</v>
      </c>
      <c r="Z1200" s="52">
        <v>0</v>
      </c>
      <c r="AA1200" s="52"/>
      <c r="AB1200" s="79">
        <v>1200</v>
      </c>
      <c r="AC12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0" s="85"/>
      <c r="AE1200" s="51"/>
      <c r="AF1200" s="51"/>
      <c r="AG1200" s="51"/>
      <c r="AH1200" s="51"/>
      <c r="AI1200" s="51"/>
      <c r="AJ1200" s="51"/>
      <c r="AK1200" s="104" t="s">
        <v>3341</v>
      </c>
      <c r="AL1200" s="104" t="s">
        <v>3341</v>
      </c>
      <c r="AM1200" s="104" t="s">
        <v>3341</v>
      </c>
      <c r="AN1200" s="104" t="s">
        <v>3341</v>
      </c>
      <c r="AO1200" s="2"/>
      <c r="AP1200" s="3"/>
      <c r="AQ1200" s="3"/>
      <c r="AR1200" s="3"/>
      <c r="AS1200" s="3"/>
    </row>
    <row r="1201" spans="1:45" ht="29" customHeight="1" x14ac:dyDescent="0.35">
      <c r="A1201" s="14" t="s">
        <v>2491</v>
      </c>
      <c r="C1201" s="15" t="s">
        <v>3360</v>
      </c>
      <c r="D1201" s="15"/>
      <c r="E1201" s="80">
        <v>1.9613764308784942</v>
      </c>
      <c r="F1201" s="78"/>
      <c r="G1201" s="15"/>
      <c r="H1201" s="15"/>
      <c r="I1201" s="16"/>
      <c r="J1201" s="66"/>
      <c r="K1201" s="66"/>
      <c r="L1201" s="16"/>
      <c r="M1201" s="81"/>
      <c r="N1201" s="82">
        <v>9791.8642578125</v>
      </c>
      <c r="O1201" s="82">
        <v>1384.2264404296875</v>
      </c>
      <c r="P1201" s="77"/>
      <c r="Q1201" s="83"/>
      <c r="R1201" s="83"/>
      <c r="S1201" s="51">
        <v>1</v>
      </c>
      <c r="T1201" s="84"/>
      <c r="U1201" s="84"/>
      <c r="V1201" s="52">
        <v>0</v>
      </c>
      <c r="W1201" s="52">
        <v>1</v>
      </c>
      <c r="X1201" s="52">
        <v>0</v>
      </c>
      <c r="Y1201" s="52">
        <v>1</v>
      </c>
      <c r="Z1201" s="52">
        <v>0</v>
      </c>
      <c r="AA1201" s="52"/>
      <c r="AB1201" s="79">
        <v>1201</v>
      </c>
      <c r="AC12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1" s="85"/>
      <c r="AE1201" s="51"/>
      <c r="AF1201" s="51"/>
      <c r="AG1201" s="51"/>
      <c r="AH1201" s="51"/>
      <c r="AI1201" s="51"/>
      <c r="AJ1201" s="51"/>
      <c r="AK1201" s="51"/>
      <c r="AL1201" s="51"/>
      <c r="AM1201" s="51"/>
      <c r="AN1201" s="51"/>
      <c r="AO1201" s="2"/>
      <c r="AP1201" s="3"/>
      <c r="AQ1201" s="3"/>
      <c r="AR1201" s="3"/>
      <c r="AS1201" s="3"/>
    </row>
    <row r="1202" spans="1:45" ht="29" customHeight="1" x14ac:dyDescent="0.35">
      <c r="A1202" s="14" t="s">
        <v>2497</v>
      </c>
      <c r="C1202" s="15" t="s">
        <v>3360</v>
      </c>
      <c r="D1202" s="15"/>
      <c r="E1202" s="80">
        <v>1.9613764308784942</v>
      </c>
      <c r="F1202" s="78"/>
      <c r="G1202" s="15"/>
      <c r="H1202" s="15"/>
      <c r="I1202" s="16"/>
      <c r="J1202" s="66"/>
      <c r="K1202" s="66"/>
      <c r="L1202" s="16"/>
      <c r="M1202" s="81"/>
      <c r="N1202" s="82">
        <v>9264.6103515625</v>
      </c>
      <c r="O1202" s="82">
        <v>1188.80615234375</v>
      </c>
      <c r="P1202" s="77"/>
      <c r="Q1202" s="83"/>
      <c r="R1202" s="83"/>
      <c r="S1202" s="51">
        <v>1</v>
      </c>
      <c r="T1202" s="84"/>
      <c r="U1202" s="84"/>
      <c r="V1202" s="52">
        <v>0</v>
      </c>
      <c r="W1202" s="52">
        <v>1</v>
      </c>
      <c r="X1202" s="52">
        <v>0</v>
      </c>
      <c r="Y1202" s="52">
        <v>1</v>
      </c>
      <c r="Z1202" s="52">
        <v>0</v>
      </c>
      <c r="AA1202" s="52"/>
      <c r="AB1202" s="79">
        <v>1202</v>
      </c>
      <c r="AC12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2" s="85"/>
      <c r="AE1202" s="51"/>
      <c r="AF1202" s="51"/>
      <c r="AG1202" s="51"/>
      <c r="AH1202" s="51"/>
      <c r="AI1202" s="51"/>
      <c r="AJ1202" s="51"/>
      <c r="AK1202" s="104" t="s">
        <v>3341</v>
      </c>
      <c r="AL1202" s="104" t="s">
        <v>3341</v>
      </c>
      <c r="AM1202" s="104" t="s">
        <v>3341</v>
      </c>
      <c r="AN1202" s="104" t="s">
        <v>3341</v>
      </c>
      <c r="AO1202" s="2"/>
      <c r="AP1202" s="3"/>
      <c r="AQ1202" s="3"/>
      <c r="AR1202" s="3"/>
      <c r="AS1202" s="3"/>
    </row>
    <row r="1203" spans="1:45" ht="29" customHeight="1" x14ac:dyDescent="0.35">
      <c r="A1203" s="14" t="s">
        <v>2498</v>
      </c>
      <c r="C1203" s="15" t="s">
        <v>3360</v>
      </c>
      <c r="D1203" s="15"/>
      <c r="E1203" s="80">
        <v>1.9613764308784942</v>
      </c>
      <c r="F1203" s="78"/>
      <c r="G1203" s="15"/>
      <c r="H1203" s="15"/>
      <c r="I1203" s="16"/>
      <c r="J1203" s="66"/>
      <c r="K1203" s="66"/>
      <c r="L1203" s="16"/>
      <c r="M1203" s="81"/>
      <c r="N1203" s="82">
        <v>9170.4580078125</v>
      </c>
      <c r="O1203" s="82">
        <v>1091.0960693359375</v>
      </c>
      <c r="P1203" s="77"/>
      <c r="Q1203" s="83"/>
      <c r="R1203" s="83"/>
      <c r="S1203" s="51">
        <v>1</v>
      </c>
      <c r="T1203" s="84"/>
      <c r="U1203" s="84"/>
      <c r="V1203" s="52">
        <v>0</v>
      </c>
      <c r="W1203" s="52">
        <v>1</v>
      </c>
      <c r="X1203" s="52">
        <v>0</v>
      </c>
      <c r="Y1203" s="52">
        <v>1</v>
      </c>
      <c r="Z1203" s="52">
        <v>0</v>
      </c>
      <c r="AA1203" s="52"/>
      <c r="AB1203" s="79">
        <v>1203</v>
      </c>
      <c r="AC12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3" s="85"/>
      <c r="AE1203" s="51"/>
      <c r="AF1203" s="51"/>
      <c r="AG1203" s="51"/>
      <c r="AH1203" s="51"/>
      <c r="AI1203" s="51"/>
      <c r="AJ1203" s="51"/>
      <c r="AK1203" s="51"/>
      <c r="AL1203" s="51"/>
      <c r="AM1203" s="51"/>
      <c r="AN1203" s="51"/>
      <c r="AO1203" s="2"/>
      <c r="AP1203" s="3"/>
      <c r="AQ1203" s="3"/>
      <c r="AR1203" s="3"/>
      <c r="AS1203" s="3"/>
    </row>
    <row r="1204" spans="1:45" ht="29" customHeight="1" x14ac:dyDescent="0.35">
      <c r="A1204" s="14" t="s">
        <v>2504</v>
      </c>
      <c r="C1204" s="15" t="s">
        <v>3360</v>
      </c>
      <c r="D1204" s="15"/>
      <c r="E1204" s="80">
        <v>1.9613764308784942</v>
      </c>
      <c r="F1204" s="78"/>
      <c r="G1204" s="15"/>
      <c r="H1204" s="15"/>
      <c r="I1204" s="16"/>
      <c r="J1204" s="66"/>
      <c r="K1204" s="66"/>
      <c r="L1204" s="16"/>
      <c r="M1204" s="81"/>
      <c r="N1204" s="82">
        <v>9471.74609375</v>
      </c>
      <c r="O1204" s="82">
        <v>1384.2264404296875</v>
      </c>
      <c r="P1204" s="77"/>
      <c r="Q1204" s="83"/>
      <c r="R1204" s="83"/>
      <c r="S1204" s="51">
        <v>1</v>
      </c>
      <c r="T1204" s="84"/>
      <c r="U1204" s="84"/>
      <c r="V1204" s="52">
        <v>0</v>
      </c>
      <c r="W1204" s="52">
        <v>1</v>
      </c>
      <c r="X1204" s="52">
        <v>0</v>
      </c>
      <c r="Y1204" s="52">
        <v>1</v>
      </c>
      <c r="Z1204" s="52">
        <v>0</v>
      </c>
      <c r="AA1204" s="52"/>
      <c r="AB1204" s="79">
        <v>1204</v>
      </c>
      <c r="AC12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4" s="85"/>
      <c r="AE1204" s="51"/>
      <c r="AF1204" s="51"/>
      <c r="AG1204" s="51"/>
      <c r="AH1204" s="51"/>
      <c r="AI1204" s="51"/>
      <c r="AJ1204" s="51"/>
      <c r="AK1204" s="104" t="s">
        <v>3341</v>
      </c>
      <c r="AL1204" s="104" t="s">
        <v>3341</v>
      </c>
      <c r="AM1204" s="104" t="s">
        <v>3341</v>
      </c>
      <c r="AN1204" s="104" t="s">
        <v>3341</v>
      </c>
      <c r="AO1204" s="2"/>
      <c r="AP1204" s="3"/>
      <c r="AQ1204" s="3"/>
      <c r="AR1204" s="3"/>
      <c r="AS1204" s="3"/>
    </row>
    <row r="1205" spans="1:45" ht="29" customHeight="1" x14ac:dyDescent="0.35">
      <c r="A1205" s="14" t="s">
        <v>2505</v>
      </c>
      <c r="C1205" s="15" t="s">
        <v>3360</v>
      </c>
      <c r="D1205" s="15"/>
      <c r="E1205" s="80">
        <v>1.9613764308784942</v>
      </c>
      <c r="F1205" s="78"/>
      <c r="G1205" s="15"/>
      <c r="H1205" s="15"/>
      <c r="I1205" s="16"/>
      <c r="J1205" s="66"/>
      <c r="K1205" s="66"/>
      <c r="L1205" s="16"/>
      <c r="M1205" s="81"/>
      <c r="N1205" s="82">
        <v>9377.5927734375</v>
      </c>
      <c r="O1205" s="82">
        <v>1481.9365234375</v>
      </c>
      <c r="P1205" s="77"/>
      <c r="Q1205" s="83"/>
      <c r="R1205" s="83"/>
      <c r="S1205" s="51">
        <v>1</v>
      </c>
      <c r="T1205" s="84"/>
      <c r="U1205" s="84"/>
      <c r="V1205" s="52">
        <v>0</v>
      </c>
      <c r="W1205" s="52">
        <v>1</v>
      </c>
      <c r="X1205" s="52">
        <v>0</v>
      </c>
      <c r="Y1205" s="52">
        <v>1</v>
      </c>
      <c r="Z1205" s="52">
        <v>0</v>
      </c>
      <c r="AA1205" s="52"/>
      <c r="AB1205" s="79">
        <v>1205</v>
      </c>
      <c r="AC12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5" s="85"/>
      <c r="AE1205" s="51"/>
      <c r="AF1205" s="51"/>
      <c r="AG1205" s="51"/>
      <c r="AH1205" s="51"/>
      <c r="AI1205" s="51"/>
      <c r="AJ1205" s="51"/>
      <c r="AK1205" s="51"/>
      <c r="AL1205" s="51"/>
      <c r="AM1205" s="51"/>
      <c r="AN1205" s="51"/>
      <c r="AO1205" s="2"/>
      <c r="AP1205" s="3"/>
      <c r="AQ1205" s="3"/>
      <c r="AR1205" s="3"/>
      <c r="AS1205" s="3"/>
    </row>
    <row r="1206" spans="1:45" ht="29" customHeight="1" x14ac:dyDescent="0.35">
      <c r="A1206" s="14" t="s">
        <v>2509</v>
      </c>
      <c r="C1206" s="15" t="s">
        <v>3360</v>
      </c>
      <c r="D1206" s="15"/>
      <c r="E1206" s="80">
        <v>1.9613764308784942</v>
      </c>
      <c r="F1206" s="78"/>
      <c r="G1206" s="15"/>
      <c r="H1206" s="15"/>
      <c r="I1206" s="16"/>
      <c r="J1206" s="66"/>
      <c r="K1206" s="66"/>
      <c r="L1206" s="16"/>
      <c r="M1206" s="81"/>
      <c r="N1206" s="82">
        <v>9057.474609375</v>
      </c>
      <c r="O1206" s="82">
        <v>602.54559326171875</v>
      </c>
      <c r="P1206" s="77"/>
      <c r="Q1206" s="83"/>
      <c r="R1206" s="83"/>
      <c r="S1206" s="51">
        <v>1</v>
      </c>
      <c r="T1206" s="84"/>
      <c r="U1206" s="84"/>
      <c r="V1206" s="52">
        <v>0</v>
      </c>
      <c r="W1206" s="52">
        <v>1</v>
      </c>
      <c r="X1206" s="52">
        <v>0</v>
      </c>
      <c r="Y1206" s="52">
        <v>1</v>
      </c>
      <c r="Z1206" s="52">
        <v>0</v>
      </c>
      <c r="AA1206" s="52"/>
      <c r="AB1206" s="79">
        <v>1206</v>
      </c>
      <c r="AC12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6" s="85"/>
      <c r="AE1206" s="51"/>
      <c r="AF1206" s="51"/>
      <c r="AG1206" s="51"/>
      <c r="AH1206" s="51"/>
      <c r="AI1206" s="51"/>
      <c r="AJ1206" s="51"/>
      <c r="AK1206" s="104" t="s">
        <v>3341</v>
      </c>
      <c r="AL1206" s="104" t="s">
        <v>3341</v>
      </c>
      <c r="AM1206" s="104" t="s">
        <v>3341</v>
      </c>
      <c r="AN1206" s="104" t="s">
        <v>3341</v>
      </c>
      <c r="AO1206" s="2"/>
      <c r="AP1206" s="3"/>
      <c r="AQ1206" s="3"/>
      <c r="AR1206" s="3"/>
      <c r="AS1206" s="3"/>
    </row>
    <row r="1207" spans="1:45" ht="29" customHeight="1" x14ac:dyDescent="0.35">
      <c r="A1207" s="14" t="s">
        <v>2510</v>
      </c>
      <c r="C1207" s="15" t="s">
        <v>3360</v>
      </c>
      <c r="D1207" s="15"/>
      <c r="E1207" s="80">
        <v>1.9613764308784942</v>
      </c>
      <c r="F1207" s="78"/>
      <c r="G1207" s="15"/>
      <c r="H1207" s="15"/>
      <c r="I1207" s="16"/>
      <c r="J1207" s="66"/>
      <c r="K1207" s="66"/>
      <c r="L1207" s="16"/>
      <c r="M1207" s="81"/>
      <c r="N1207" s="82">
        <v>8963.322265625</v>
      </c>
      <c r="O1207" s="82">
        <v>488.55047607421875</v>
      </c>
      <c r="P1207" s="77"/>
      <c r="Q1207" s="83"/>
      <c r="R1207" s="83"/>
      <c r="S1207" s="51">
        <v>1</v>
      </c>
      <c r="T1207" s="84"/>
      <c r="U1207" s="84"/>
      <c r="V1207" s="52">
        <v>0</v>
      </c>
      <c r="W1207" s="52">
        <v>1</v>
      </c>
      <c r="X1207" s="52">
        <v>0</v>
      </c>
      <c r="Y1207" s="52">
        <v>1</v>
      </c>
      <c r="Z1207" s="52">
        <v>0</v>
      </c>
      <c r="AA1207" s="52"/>
      <c r="AB1207" s="79">
        <v>1207</v>
      </c>
      <c r="AC12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7" s="85"/>
      <c r="AE1207" s="51"/>
      <c r="AF1207" s="51"/>
      <c r="AG1207" s="51"/>
      <c r="AH1207" s="51"/>
      <c r="AI1207" s="51"/>
      <c r="AJ1207" s="51"/>
      <c r="AK1207" s="51"/>
      <c r="AL1207" s="51"/>
      <c r="AM1207" s="51"/>
      <c r="AN1207" s="51"/>
      <c r="AO1207" s="2"/>
      <c r="AP1207" s="3"/>
      <c r="AQ1207" s="3"/>
      <c r="AR1207" s="3"/>
      <c r="AS1207" s="3"/>
    </row>
    <row r="1208" spans="1:45" ht="29" customHeight="1" x14ac:dyDescent="0.35">
      <c r="A1208" s="14" t="s">
        <v>2514</v>
      </c>
      <c r="C1208" s="15" t="s">
        <v>3360</v>
      </c>
      <c r="D1208" s="15"/>
      <c r="E1208" s="80">
        <v>1.9613764308784942</v>
      </c>
      <c r="F1208" s="78"/>
      <c r="G1208" s="15"/>
      <c r="H1208" s="15"/>
      <c r="I1208" s="16"/>
      <c r="J1208" s="66"/>
      <c r="K1208" s="66"/>
      <c r="L1208" s="16"/>
      <c r="M1208" s="81"/>
      <c r="N1208" s="82">
        <v>9057.474609375</v>
      </c>
      <c r="O1208" s="82">
        <v>293.13027954101563</v>
      </c>
      <c r="P1208" s="77"/>
      <c r="Q1208" s="83"/>
      <c r="R1208" s="83"/>
      <c r="S1208" s="51">
        <v>1</v>
      </c>
      <c r="T1208" s="84"/>
      <c r="U1208" s="84"/>
      <c r="V1208" s="52">
        <v>0</v>
      </c>
      <c r="W1208" s="52">
        <v>1</v>
      </c>
      <c r="X1208" s="52">
        <v>0</v>
      </c>
      <c r="Y1208" s="52">
        <v>1</v>
      </c>
      <c r="Z1208" s="52">
        <v>0</v>
      </c>
      <c r="AA1208" s="52"/>
      <c r="AB1208" s="79">
        <v>1208</v>
      </c>
      <c r="AC12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8" s="85"/>
      <c r="AE1208" s="51"/>
      <c r="AF1208" s="51"/>
      <c r="AG1208" s="51"/>
      <c r="AH1208" s="51"/>
      <c r="AI1208" s="51"/>
      <c r="AJ1208" s="51"/>
      <c r="AK1208" s="104" t="s">
        <v>3341</v>
      </c>
      <c r="AL1208" s="104" t="s">
        <v>3341</v>
      </c>
      <c r="AM1208" s="104" t="s">
        <v>3341</v>
      </c>
      <c r="AN1208" s="104" t="s">
        <v>3341</v>
      </c>
      <c r="AO1208" s="2"/>
      <c r="AP1208" s="3"/>
      <c r="AQ1208" s="3"/>
      <c r="AR1208" s="3"/>
      <c r="AS1208" s="3"/>
    </row>
    <row r="1209" spans="1:45" ht="29" customHeight="1" x14ac:dyDescent="0.35">
      <c r="A1209" s="14" t="s">
        <v>2515</v>
      </c>
      <c r="C1209" s="15" t="s">
        <v>3360</v>
      </c>
      <c r="D1209" s="15"/>
      <c r="E1209" s="80">
        <v>1.9613764308784942</v>
      </c>
      <c r="F1209" s="78"/>
      <c r="G1209" s="15"/>
      <c r="H1209" s="15"/>
      <c r="I1209" s="16"/>
      <c r="J1209" s="66"/>
      <c r="K1209" s="66"/>
      <c r="L1209" s="16"/>
      <c r="M1209" s="81"/>
      <c r="N1209" s="82">
        <v>8963.322265625</v>
      </c>
      <c r="O1209" s="82">
        <v>195.42019653320313</v>
      </c>
      <c r="P1209" s="77"/>
      <c r="Q1209" s="83"/>
      <c r="R1209" s="83"/>
      <c r="S1209" s="51">
        <v>1</v>
      </c>
      <c r="T1209" s="84"/>
      <c r="U1209" s="84"/>
      <c r="V1209" s="52">
        <v>0</v>
      </c>
      <c r="W1209" s="52">
        <v>1</v>
      </c>
      <c r="X1209" s="52">
        <v>0</v>
      </c>
      <c r="Y1209" s="52">
        <v>1</v>
      </c>
      <c r="Z1209" s="52">
        <v>0</v>
      </c>
      <c r="AA1209" s="52"/>
      <c r="AB1209" s="79">
        <v>1209</v>
      </c>
      <c r="AC12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09" s="85"/>
      <c r="AE1209" s="51"/>
      <c r="AF1209" s="51"/>
      <c r="AG1209" s="51"/>
      <c r="AH1209" s="51"/>
      <c r="AI1209" s="51"/>
      <c r="AJ1209" s="51"/>
      <c r="AK1209" s="51"/>
      <c r="AL1209" s="51"/>
      <c r="AM1209" s="51"/>
      <c r="AN1209" s="51"/>
      <c r="AO1209" s="2"/>
      <c r="AP1209" s="3"/>
      <c r="AQ1209" s="3"/>
      <c r="AR1209" s="3"/>
      <c r="AS1209" s="3"/>
    </row>
    <row r="1210" spans="1:45" ht="29" customHeight="1" x14ac:dyDescent="0.35">
      <c r="A1210" s="14" t="s">
        <v>2519</v>
      </c>
      <c r="C1210" s="15" t="s">
        <v>3360</v>
      </c>
      <c r="D1210" s="15"/>
      <c r="E1210" s="80">
        <v>1.9613764308784942</v>
      </c>
      <c r="F1210" s="78"/>
      <c r="G1210" s="15"/>
      <c r="H1210" s="15"/>
      <c r="I1210" s="16"/>
      <c r="J1210" s="66"/>
      <c r="K1210" s="66"/>
      <c r="L1210" s="16"/>
      <c r="M1210" s="81"/>
      <c r="N1210" s="82">
        <v>9264.6103515625</v>
      </c>
      <c r="O1210" s="82">
        <v>1481.9365234375</v>
      </c>
      <c r="P1210" s="77"/>
      <c r="Q1210" s="83"/>
      <c r="R1210" s="83"/>
      <c r="S1210" s="51">
        <v>1</v>
      </c>
      <c r="T1210" s="84"/>
      <c r="U1210" s="84"/>
      <c r="V1210" s="52">
        <v>0</v>
      </c>
      <c r="W1210" s="52">
        <v>1</v>
      </c>
      <c r="X1210" s="52">
        <v>0</v>
      </c>
      <c r="Y1210" s="52">
        <v>1</v>
      </c>
      <c r="Z1210" s="52">
        <v>0</v>
      </c>
      <c r="AA1210" s="52"/>
      <c r="AB1210" s="79">
        <v>1210</v>
      </c>
      <c r="AC12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0" s="85"/>
      <c r="AE1210" s="51"/>
      <c r="AF1210" s="51"/>
      <c r="AG1210" s="51"/>
      <c r="AH1210" s="51"/>
      <c r="AI1210" s="51"/>
      <c r="AJ1210" s="51"/>
      <c r="AK1210" s="104" t="s">
        <v>3341</v>
      </c>
      <c r="AL1210" s="104" t="s">
        <v>3341</v>
      </c>
      <c r="AM1210" s="104" t="s">
        <v>3341</v>
      </c>
      <c r="AN1210" s="104" t="s">
        <v>3341</v>
      </c>
      <c r="AO1210" s="2"/>
      <c r="AP1210" s="3"/>
      <c r="AQ1210" s="3"/>
      <c r="AR1210" s="3"/>
      <c r="AS1210" s="3"/>
    </row>
    <row r="1211" spans="1:45" ht="29" customHeight="1" x14ac:dyDescent="0.35">
      <c r="A1211" s="14" t="s">
        <v>2520</v>
      </c>
      <c r="C1211" s="15" t="s">
        <v>3360</v>
      </c>
      <c r="D1211" s="15"/>
      <c r="E1211" s="80">
        <v>1.9613764308784942</v>
      </c>
      <c r="F1211" s="78"/>
      <c r="G1211" s="15"/>
      <c r="H1211" s="15"/>
      <c r="I1211" s="16"/>
      <c r="J1211" s="66"/>
      <c r="K1211" s="66"/>
      <c r="L1211" s="16"/>
      <c r="M1211" s="81"/>
      <c r="N1211" s="82">
        <v>9170.4580078125</v>
      </c>
      <c r="O1211" s="82">
        <v>1384.2264404296875</v>
      </c>
      <c r="P1211" s="77"/>
      <c r="Q1211" s="83"/>
      <c r="R1211" s="83"/>
      <c r="S1211" s="51">
        <v>1</v>
      </c>
      <c r="T1211" s="84"/>
      <c r="U1211" s="84"/>
      <c r="V1211" s="52">
        <v>0</v>
      </c>
      <c r="W1211" s="52">
        <v>1</v>
      </c>
      <c r="X1211" s="52">
        <v>0</v>
      </c>
      <c r="Y1211" s="52">
        <v>1</v>
      </c>
      <c r="Z1211" s="52">
        <v>0</v>
      </c>
      <c r="AA1211" s="52"/>
      <c r="AB1211" s="79">
        <v>1211</v>
      </c>
      <c r="AC12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1" s="85"/>
      <c r="AE1211" s="51"/>
      <c r="AF1211" s="51"/>
      <c r="AG1211" s="51"/>
      <c r="AH1211" s="51"/>
      <c r="AI1211" s="51"/>
      <c r="AJ1211" s="51"/>
      <c r="AK1211" s="51"/>
      <c r="AL1211" s="51"/>
      <c r="AM1211" s="51"/>
      <c r="AN1211" s="51"/>
      <c r="AO1211" s="2"/>
      <c r="AP1211" s="3"/>
      <c r="AQ1211" s="3"/>
      <c r="AR1211" s="3"/>
      <c r="AS1211" s="3"/>
    </row>
    <row r="1212" spans="1:45" ht="29" customHeight="1" x14ac:dyDescent="0.35">
      <c r="A1212" s="14" t="s">
        <v>2523</v>
      </c>
      <c r="C1212" s="15" t="s">
        <v>3360</v>
      </c>
      <c r="D1212" s="15"/>
      <c r="E1212" s="80">
        <v>1.9613764308784942</v>
      </c>
      <c r="F1212" s="78"/>
      <c r="G1212" s="15"/>
      <c r="H1212" s="15"/>
      <c r="I1212" s="16"/>
      <c r="J1212" s="66"/>
      <c r="K1212" s="66"/>
      <c r="L1212" s="16"/>
      <c r="M1212" s="81"/>
      <c r="N1212" s="82">
        <v>8059.45751953125</v>
      </c>
      <c r="O1212" s="82">
        <v>1807.6368408203125</v>
      </c>
      <c r="P1212" s="77"/>
      <c r="Q1212" s="83"/>
      <c r="R1212" s="83"/>
      <c r="S1212" s="51">
        <v>1</v>
      </c>
      <c r="T1212" s="84"/>
      <c r="U1212" s="84"/>
      <c r="V1212" s="52">
        <v>0</v>
      </c>
      <c r="W1212" s="52">
        <v>1</v>
      </c>
      <c r="X1212" s="52">
        <v>0</v>
      </c>
      <c r="Y1212" s="52">
        <v>1</v>
      </c>
      <c r="Z1212" s="52">
        <v>0</v>
      </c>
      <c r="AA1212" s="52"/>
      <c r="AB1212" s="79">
        <v>1212</v>
      </c>
      <c r="AC12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2" s="85"/>
      <c r="AE1212" s="51"/>
      <c r="AF1212" s="51"/>
      <c r="AG1212" s="51"/>
      <c r="AH1212" s="51"/>
      <c r="AI1212" s="51"/>
      <c r="AJ1212" s="51"/>
      <c r="AK1212" s="104" t="s">
        <v>3341</v>
      </c>
      <c r="AL1212" s="104" t="s">
        <v>3341</v>
      </c>
      <c r="AM1212" s="104" t="s">
        <v>3341</v>
      </c>
      <c r="AN1212" s="104" t="s">
        <v>3341</v>
      </c>
      <c r="AO1212" s="2"/>
      <c r="AP1212" s="3"/>
      <c r="AQ1212" s="3"/>
      <c r="AR1212" s="3"/>
      <c r="AS1212" s="3"/>
    </row>
    <row r="1213" spans="1:45" ht="29" customHeight="1" x14ac:dyDescent="0.35">
      <c r="A1213" s="14" t="s">
        <v>2524</v>
      </c>
      <c r="C1213" s="15" t="s">
        <v>3360</v>
      </c>
      <c r="D1213" s="15"/>
      <c r="E1213" s="80">
        <v>1.9613764308784942</v>
      </c>
      <c r="F1213" s="78"/>
      <c r="G1213" s="15"/>
      <c r="H1213" s="15"/>
      <c r="I1213" s="16"/>
      <c r="J1213" s="66"/>
      <c r="K1213" s="66"/>
      <c r="L1213" s="16"/>
      <c r="M1213" s="81"/>
      <c r="N1213" s="82">
        <v>7974.72021484375</v>
      </c>
      <c r="O1213" s="82">
        <v>1937.9169921875</v>
      </c>
      <c r="P1213" s="77"/>
      <c r="Q1213" s="83"/>
      <c r="R1213" s="83"/>
      <c r="S1213" s="51">
        <v>1</v>
      </c>
      <c r="T1213" s="84"/>
      <c r="U1213" s="84"/>
      <c r="V1213" s="52">
        <v>0</v>
      </c>
      <c r="W1213" s="52">
        <v>1</v>
      </c>
      <c r="X1213" s="52">
        <v>0</v>
      </c>
      <c r="Y1213" s="52">
        <v>1</v>
      </c>
      <c r="Z1213" s="52">
        <v>0</v>
      </c>
      <c r="AA1213" s="52"/>
      <c r="AB1213" s="79">
        <v>1213</v>
      </c>
      <c r="AC12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3" s="85"/>
      <c r="AE1213" s="51"/>
      <c r="AF1213" s="51"/>
      <c r="AG1213" s="51"/>
      <c r="AH1213" s="51"/>
      <c r="AI1213" s="51"/>
      <c r="AJ1213" s="51"/>
      <c r="AK1213" s="51"/>
      <c r="AL1213" s="51"/>
      <c r="AM1213" s="51"/>
      <c r="AN1213" s="51"/>
      <c r="AO1213" s="2"/>
      <c r="AP1213" s="3"/>
      <c r="AQ1213" s="3"/>
      <c r="AR1213" s="3"/>
      <c r="AS1213" s="3"/>
    </row>
    <row r="1214" spans="1:45" ht="29" customHeight="1" x14ac:dyDescent="0.35">
      <c r="A1214" s="14" t="s">
        <v>2531</v>
      </c>
      <c r="C1214" s="15" t="s">
        <v>3360</v>
      </c>
      <c r="D1214" s="15"/>
      <c r="E1214" s="80">
        <v>1.9613764308784942</v>
      </c>
      <c r="F1214" s="78"/>
      <c r="G1214" s="15"/>
      <c r="H1214" s="15"/>
      <c r="I1214" s="16"/>
      <c r="J1214" s="66"/>
      <c r="K1214" s="66"/>
      <c r="L1214" s="16"/>
      <c r="M1214" s="81"/>
      <c r="N1214" s="82">
        <v>8059.45751953125</v>
      </c>
      <c r="O1214" s="82">
        <v>1481.9365234375</v>
      </c>
      <c r="P1214" s="77"/>
      <c r="Q1214" s="83"/>
      <c r="R1214" s="83"/>
      <c r="S1214" s="51">
        <v>1</v>
      </c>
      <c r="T1214" s="84"/>
      <c r="U1214" s="84"/>
      <c r="V1214" s="52">
        <v>0</v>
      </c>
      <c r="W1214" s="52">
        <v>1</v>
      </c>
      <c r="X1214" s="52">
        <v>0</v>
      </c>
      <c r="Y1214" s="52">
        <v>1</v>
      </c>
      <c r="Z1214" s="52">
        <v>0</v>
      </c>
      <c r="AA1214" s="52"/>
      <c r="AB1214" s="79">
        <v>1214</v>
      </c>
      <c r="AC12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4" s="85"/>
      <c r="AE1214" s="51"/>
      <c r="AF1214" s="51"/>
      <c r="AG1214" s="51"/>
      <c r="AH1214" s="51"/>
      <c r="AI1214" s="51"/>
      <c r="AJ1214" s="51"/>
      <c r="AK1214" s="104" t="s">
        <v>3341</v>
      </c>
      <c r="AL1214" s="104" t="s">
        <v>3341</v>
      </c>
      <c r="AM1214" s="104" t="s">
        <v>3341</v>
      </c>
      <c r="AN1214" s="104" t="s">
        <v>3341</v>
      </c>
      <c r="AO1214" s="2"/>
      <c r="AP1214" s="3"/>
      <c r="AQ1214" s="3"/>
      <c r="AR1214" s="3"/>
      <c r="AS1214" s="3"/>
    </row>
    <row r="1215" spans="1:45" ht="29" customHeight="1" x14ac:dyDescent="0.35">
      <c r="A1215" s="14" t="s">
        <v>2532</v>
      </c>
      <c r="C1215" s="15" t="s">
        <v>3360</v>
      </c>
      <c r="D1215" s="15"/>
      <c r="E1215" s="80">
        <v>1.9613764308784942</v>
      </c>
      <c r="F1215" s="78"/>
      <c r="G1215" s="15"/>
      <c r="H1215" s="15"/>
      <c r="I1215" s="16"/>
      <c r="J1215" s="66"/>
      <c r="K1215" s="66"/>
      <c r="L1215" s="16"/>
      <c r="M1215" s="81"/>
      <c r="N1215" s="82">
        <v>7974.72021484375</v>
      </c>
      <c r="O1215" s="82">
        <v>1612.216552734375</v>
      </c>
      <c r="P1215" s="77"/>
      <c r="Q1215" s="83"/>
      <c r="R1215" s="83"/>
      <c r="S1215" s="51">
        <v>1</v>
      </c>
      <c r="T1215" s="84"/>
      <c r="U1215" s="84"/>
      <c r="V1215" s="52">
        <v>0</v>
      </c>
      <c r="W1215" s="52">
        <v>1</v>
      </c>
      <c r="X1215" s="52">
        <v>0</v>
      </c>
      <c r="Y1215" s="52">
        <v>1</v>
      </c>
      <c r="Z1215" s="52">
        <v>0</v>
      </c>
      <c r="AA1215" s="52"/>
      <c r="AB1215" s="79">
        <v>1215</v>
      </c>
      <c r="AC12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5" s="85"/>
      <c r="AE1215" s="51"/>
      <c r="AF1215" s="51"/>
      <c r="AG1215" s="51"/>
      <c r="AH1215" s="51"/>
      <c r="AI1215" s="51"/>
      <c r="AJ1215" s="51"/>
      <c r="AK1215" s="51"/>
      <c r="AL1215" s="51"/>
      <c r="AM1215" s="51"/>
      <c r="AN1215" s="51"/>
      <c r="AO1215" s="2"/>
      <c r="AP1215" s="3"/>
      <c r="AQ1215" s="3"/>
      <c r="AR1215" s="3"/>
      <c r="AS1215" s="3"/>
    </row>
    <row r="1216" spans="1:45" ht="29" customHeight="1" x14ac:dyDescent="0.35">
      <c r="A1216" s="14" t="s">
        <v>2533</v>
      </c>
      <c r="C1216" s="15" t="s">
        <v>3360</v>
      </c>
      <c r="D1216" s="15"/>
      <c r="E1216" s="80">
        <v>1.9613764308784942</v>
      </c>
      <c r="F1216" s="78"/>
      <c r="G1216" s="15"/>
      <c r="H1216" s="15"/>
      <c r="I1216" s="16"/>
      <c r="J1216" s="66"/>
      <c r="K1216" s="66"/>
      <c r="L1216" s="16"/>
      <c r="M1216" s="81"/>
      <c r="N1216" s="82">
        <v>8059.45751953125</v>
      </c>
      <c r="O1216" s="82">
        <v>1156.2362060546875</v>
      </c>
      <c r="P1216" s="77"/>
      <c r="Q1216" s="83"/>
      <c r="R1216" s="83"/>
      <c r="S1216" s="51">
        <v>1</v>
      </c>
      <c r="T1216" s="84"/>
      <c r="U1216" s="84"/>
      <c r="V1216" s="52">
        <v>0</v>
      </c>
      <c r="W1216" s="52">
        <v>1</v>
      </c>
      <c r="X1216" s="52">
        <v>0</v>
      </c>
      <c r="Y1216" s="52">
        <v>1</v>
      </c>
      <c r="Z1216" s="52">
        <v>0</v>
      </c>
      <c r="AA1216" s="52"/>
      <c r="AB1216" s="79">
        <v>1216</v>
      </c>
      <c r="AC12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6" s="85"/>
      <c r="AE1216" s="51"/>
      <c r="AF1216" s="51"/>
      <c r="AG1216" s="51"/>
      <c r="AH1216" s="51"/>
      <c r="AI1216" s="51"/>
      <c r="AJ1216" s="51"/>
      <c r="AK1216" s="104" t="s">
        <v>3341</v>
      </c>
      <c r="AL1216" s="104" t="s">
        <v>3341</v>
      </c>
      <c r="AM1216" s="104" t="s">
        <v>3341</v>
      </c>
      <c r="AN1216" s="104" t="s">
        <v>3341</v>
      </c>
      <c r="AO1216" s="2"/>
      <c r="AP1216" s="3"/>
      <c r="AQ1216" s="3"/>
      <c r="AR1216" s="3"/>
      <c r="AS1216" s="3"/>
    </row>
    <row r="1217" spans="1:45" ht="29" customHeight="1" x14ac:dyDescent="0.35">
      <c r="A1217" s="14" t="s">
        <v>2534</v>
      </c>
      <c r="C1217" s="15" t="s">
        <v>3360</v>
      </c>
      <c r="D1217" s="15"/>
      <c r="E1217" s="80">
        <v>1.9613764308784942</v>
      </c>
      <c r="F1217" s="78"/>
      <c r="G1217" s="15"/>
      <c r="H1217" s="15"/>
      <c r="I1217" s="16"/>
      <c r="J1217" s="66"/>
      <c r="K1217" s="66"/>
      <c r="L1217" s="16"/>
      <c r="M1217" s="81"/>
      <c r="N1217" s="82">
        <v>7974.72021484375</v>
      </c>
      <c r="O1217" s="82">
        <v>1286.5162353515625</v>
      </c>
      <c r="P1217" s="77"/>
      <c r="Q1217" s="83"/>
      <c r="R1217" s="83"/>
      <c r="S1217" s="51">
        <v>1</v>
      </c>
      <c r="T1217" s="84"/>
      <c r="U1217" s="84"/>
      <c r="V1217" s="52">
        <v>0</v>
      </c>
      <c r="W1217" s="52">
        <v>1</v>
      </c>
      <c r="X1217" s="52">
        <v>0</v>
      </c>
      <c r="Y1217" s="52">
        <v>1</v>
      </c>
      <c r="Z1217" s="52">
        <v>0</v>
      </c>
      <c r="AA1217" s="52"/>
      <c r="AB1217" s="79">
        <v>1217</v>
      </c>
      <c r="AC12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7" s="85"/>
      <c r="AE1217" s="51"/>
      <c r="AF1217" s="51"/>
      <c r="AG1217" s="51"/>
      <c r="AH1217" s="51"/>
      <c r="AI1217" s="51"/>
      <c r="AJ1217" s="51"/>
      <c r="AK1217" s="51"/>
      <c r="AL1217" s="51"/>
      <c r="AM1217" s="51"/>
      <c r="AN1217" s="51"/>
      <c r="AO1217" s="2"/>
      <c r="AP1217" s="3"/>
      <c r="AQ1217" s="3"/>
      <c r="AR1217" s="3"/>
      <c r="AS1217" s="3"/>
    </row>
    <row r="1218" spans="1:45" ht="29" customHeight="1" x14ac:dyDescent="0.35">
      <c r="A1218" s="14" t="s">
        <v>2535</v>
      </c>
      <c r="C1218" s="15" t="s">
        <v>3360</v>
      </c>
      <c r="D1218" s="15"/>
      <c r="E1218" s="80">
        <v>1.9613764308784942</v>
      </c>
      <c r="F1218" s="78"/>
      <c r="G1218" s="15"/>
      <c r="H1218" s="15"/>
      <c r="I1218" s="16"/>
      <c r="J1218" s="66"/>
      <c r="K1218" s="66"/>
      <c r="L1218" s="16"/>
      <c r="M1218" s="81"/>
      <c r="N1218" s="82">
        <v>8059.45751953125</v>
      </c>
      <c r="O1218" s="82">
        <v>2133.337158203125</v>
      </c>
      <c r="P1218" s="77"/>
      <c r="Q1218" s="83"/>
      <c r="R1218" s="83"/>
      <c r="S1218" s="51">
        <v>1</v>
      </c>
      <c r="T1218" s="84"/>
      <c r="U1218" s="84"/>
      <c r="V1218" s="52">
        <v>0</v>
      </c>
      <c r="W1218" s="52">
        <v>1</v>
      </c>
      <c r="X1218" s="52">
        <v>0</v>
      </c>
      <c r="Y1218" s="52">
        <v>1</v>
      </c>
      <c r="Z1218" s="52">
        <v>0</v>
      </c>
      <c r="AA1218" s="52"/>
      <c r="AB1218" s="79">
        <v>1218</v>
      </c>
      <c r="AC12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8" s="85"/>
      <c r="AE1218" s="51"/>
      <c r="AF1218" s="51"/>
      <c r="AG1218" s="51"/>
      <c r="AH1218" s="51"/>
      <c r="AI1218" s="51"/>
      <c r="AJ1218" s="51"/>
      <c r="AK1218" s="104" t="s">
        <v>3341</v>
      </c>
      <c r="AL1218" s="104" t="s">
        <v>3341</v>
      </c>
      <c r="AM1218" s="104" t="s">
        <v>3341</v>
      </c>
      <c r="AN1218" s="104" t="s">
        <v>3341</v>
      </c>
      <c r="AO1218" s="2"/>
      <c r="AP1218" s="3"/>
      <c r="AQ1218" s="3"/>
      <c r="AR1218" s="3"/>
      <c r="AS1218" s="3"/>
    </row>
    <row r="1219" spans="1:45" ht="29" customHeight="1" x14ac:dyDescent="0.35">
      <c r="A1219" s="14" t="s">
        <v>2536</v>
      </c>
      <c r="C1219" s="15" t="s">
        <v>3360</v>
      </c>
      <c r="D1219" s="15"/>
      <c r="E1219" s="80">
        <v>1.9613764308784942</v>
      </c>
      <c r="F1219" s="78"/>
      <c r="G1219" s="15"/>
      <c r="H1219" s="15"/>
      <c r="I1219" s="16"/>
      <c r="J1219" s="66"/>
      <c r="K1219" s="66"/>
      <c r="L1219" s="16"/>
      <c r="M1219" s="81"/>
      <c r="N1219" s="82">
        <v>7974.72021484375</v>
      </c>
      <c r="O1219" s="82">
        <v>2247.332275390625</v>
      </c>
      <c r="P1219" s="77"/>
      <c r="Q1219" s="83"/>
      <c r="R1219" s="83"/>
      <c r="S1219" s="51">
        <v>1</v>
      </c>
      <c r="T1219" s="84"/>
      <c r="U1219" s="84"/>
      <c r="V1219" s="52">
        <v>0</v>
      </c>
      <c r="W1219" s="52">
        <v>1</v>
      </c>
      <c r="X1219" s="52">
        <v>0</v>
      </c>
      <c r="Y1219" s="52">
        <v>1</v>
      </c>
      <c r="Z1219" s="52">
        <v>0</v>
      </c>
      <c r="AA1219" s="52"/>
      <c r="AB1219" s="79">
        <v>1219</v>
      </c>
      <c r="AC12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19" s="85"/>
      <c r="AE1219" s="51"/>
      <c r="AF1219" s="51"/>
      <c r="AG1219" s="51"/>
      <c r="AH1219" s="51"/>
      <c r="AI1219" s="51"/>
      <c r="AJ1219" s="51"/>
      <c r="AK1219" s="51"/>
      <c r="AL1219" s="51"/>
      <c r="AM1219" s="51"/>
      <c r="AN1219" s="51"/>
      <c r="AO1219" s="2"/>
      <c r="AP1219" s="3"/>
      <c r="AQ1219" s="3"/>
      <c r="AR1219" s="3"/>
      <c r="AS1219" s="3"/>
    </row>
    <row r="1220" spans="1:45" ht="29" customHeight="1" x14ac:dyDescent="0.35">
      <c r="A1220" s="14" t="s">
        <v>2543</v>
      </c>
      <c r="C1220" s="15" t="s">
        <v>3360</v>
      </c>
      <c r="D1220" s="15"/>
      <c r="E1220" s="80">
        <v>1.9613764308784942</v>
      </c>
      <c r="F1220" s="78"/>
      <c r="G1220" s="15"/>
      <c r="H1220" s="15"/>
      <c r="I1220" s="16"/>
      <c r="J1220" s="66"/>
      <c r="K1220" s="66"/>
      <c r="L1220" s="16"/>
      <c r="M1220" s="81"/>
      <c r="N1220" s="82">
        <v>8059.45751953125</v>
      </c>
      <c r="O1220" s="82">
        <v>3094.153076171875</v>
      </c>
      <c r="P1220" s="77"/>
      <c r="Q1220" s="83"/>
      <c r="R1220" s="83"/>
      <c r="S1220" s="51">
        <v>1</v>
      </c>
      <c r="T1220" s="84"/>
      <c r="U1220" s="84"/>
      <c r="V1220" s="52">
        <v>0</v>
      </c>
      <c r="W1220" s="52">
        <v>1</v>
      </c>
      <c r="X1220" s="52">
        <v>0</v>
      </c>
      <c r="Y1220" s="52">
        <v>1</v>
      </c>
      <c r="Z1220" s="52">
        <v>0</v>
      </c>
      <c r="AA1220" s="52"/>
      <c r="AB1220" s="79">
        <v>1220</v>
      </c>
      <c r="AC12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0" s="85"/>
      <c r="AE1220" s="51"/>
      <c r="AF1220" s="51"/>
      <c r="AG1220" s="51"/>
      <c r="AH1220" s="51"/>
      <c r="AI1220" s="51"/>
      <c r="AJ1220" s="51"/>
      <c r="AK1220" s="104" t="s">
        <v>3341</v>
      </c>
      <c r="AL1220" s="104" t="s">
        <v>3341</v>
      </c>
      <c r="AM1220" s="104" t="s">
        <v>3341</v>
      </c>
      <c r="AN1220" s="104" t="s">
        <v>3341</v>
      </c>
      <c r="AO1220" s="2"/>
      <c r="AP1220" s="3"/>
      <c r="AQ1220" s="3"/>
      <c r="AR1220" s="3"/>
      <c r="AS1220" s="3"/>
    </row>
    <row r="1221" spans="1:45" ht="29" customHeight="1" x14ac:dyDescent="0.35">
      <c r="A1221" s="14" t="s">
        <v>2544</v>
      </c>
      <c r="C1221" s="15" t="s">
        <v>3360</v>
      </c>
      <c r="D1221" s="15"/>
      <c r="E1221" s="80">
        <v>1.9613764308784942</v>
      </c>
      <c r="F1221" s="78"/>
      <c r="G1221" s="15"/>
      <c r="H1221" s="15"/>
      <c r="I1221" s="16"/>
      <c r="J1221" s="66"/>
      <c r="K1221" s="66"/>
      <c r="L1221" s="16"/>
      <c r="M1221" s="81"/>
      <c r="N1221" s="82">
        <v>7974.72021484375</v>
      </c>
      <c r="O1221" s="82">
        <v>3224.43310546875</v>
      </c>
      <c r="P1221" s="77"/>
      <c r="Q1221" s="83"/>
      <c r="R1221" s="83"/>
      <c r="S1221" s="51">
        <v>1</v>
      </c>
      <c r="T1221" s="84"/>
      <c r="U1221" s="84"/>
      <c r="V1221" s="52">
        <v>0</v>
      </c>
      <c r="W1221" s="52">
        <v>1</v>
      </c>
      <c r="X1221" s="52">
        <v>0</v>
      </c>
      <c r="Y1221" s="52">
        <v>1</v>
      </c>
      <c r="Z1221" s="52">
        <v>0</v>
      </c>
      <c r="AA1221" s="52"/>
      <c r="AB1221" s="79">
        <v>1221</v>
      </c>
      <c r="AC12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1" s="85"/>
      <c r="AE1221" s="51"/>
      <c r="AF1221" s="51"/>
      <c r="AG1221" s="51"/>
      <c r="AH1221" s="51"/>
      <c r="AI1221" s="51"/>
      <c r="AJ1221" s="51"/>
      <c r="AK1221" s="51"/>
      <c r="AL1221" s="51"/>
      <c r="AM1221" s="51"/>
      <c r="AN1221" s="51"/>
      <c r="AO1221" s="2"/>
      <c r="AP1221" s="3"/>
      <c r="AQ1221" s="3"/>
      <c r="AR1221" s="3"/>
      <c r="AS1221" s="3"/>
    </row>
    <row r="1222" spans="1:45" ht="29" customHeight="1" x14ac:dyDescent="0.35">
      <c r="A1222" s="14" t="s">
        <v>2556</v>
      </c>
      <c r="C1222" s="15" t="s">
        <v>3360</v>
      </c>
      <c r="D1222" s="15"/>
      <c r="E1222" s="80">
        <v>1.9613764308784942</v>
      </c>
      <c r="F1222" s="78"/>
      <c r="G1222" s="15"/>
      <c r="H1222" s="15"/>
      <c r="I1222" s="16"/>
      <c r="J1222" s="66"/>
      <c r="K1222" s="66"/>
      <c r="L1222" s="16"/>
      <c r="M1222" s="81"/>
      <c r="N1222" s="82">
        <v>8059.45751953125</v>
      </c>
      <c r="O1222" s="82">
        <v>2768.452880859375</v>
      </c>
      <c r="P1222" s="77"/>
      <c r="Q1222" s="83"/>
      <c r="R1222" s="83"/>
      <c r="S1222" s="51">
        <v>1</v>
      </c>
      <c r="T1222" s="84"/>
      <c r="U1222" s="84"/>
      <c r="V1222" s="52">
        <v>0</v>
      </c>
      <c r="W1222" s="52">
        <v>1</v>
      </c>
      <c r="X1222" s="52">
        <v>0</v>
      </c>
      <c r="Y1222" s="52">
        <v>1</v>
      </c>
      <c r="Z1222" s="52">
        <v>0</v>
      </c>
      <c r="AA1222" s="52"/>
      <c r="AB1222" s="79">
        <v>1222</v>
      </c>
      <c r="AC12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2" s="85"/>
      <c r="AE1222" s="51"/>
      <c r="AF1222" s="51"/>
      <c r="AG1222" s="51"/>
      <c r="AH1222" s="51"/>
      <c r="AI1222" s="51"/>
      <c r="AJ1222" s="51"/>
      <c r="AK1222" s="104" t="s">
        <v>3341</v>
      </c>
      <c r="AL1222" s="104" t="s">
        <v>3341</v>
      </c>
      <c r="AM1222" s="104" t="s">
        <v>3341</v>
      </c>
      <c r="AN1222" s="104" t="s">
        <v>3341</v>
      </c>
      <c r="AO1222" s="2"/>
      <c r="AP1222" s="3"/>
      <c r="AQ1222" s="3"/>
      <c r="AR1222" s="3"/>
      <c r="AS1222" s="3"/>
    </row>
    <row r="1223" spans="1:45" ht="29" customHeight="1" x14ac:dyDescent="0.35">
      <c r="A1223" s="14" t="s">
        <v>2557</v>
      </c>
      <c r="C1223" s="15" t="s">
        <v>3360</v>
      </c>
      <c r="D1223" s="15"/>
      <c r="E1223" s="80">
        <v>1.9613764308784942</v>
      </c>
      <c r="F1223" s="78"/>
      <c r="G1223" s="15"/>
      <c r="H1223" s="15"/>
      <c r="I1223" s="16"/>
      <c r="J1223" s="66"/>
      <c r="K1223" s="66"/>
      <c r="L1223" s="16"/>
      <c r="M1223" s="81"/>
      <c r="N1223" s="82">
        <v>7974.72021484375</v>
      </c>
      <c r="O1223" s="82">
        <v>2898.73291015625</v>
      </c>
      <c r="P1223" s="77"/>
      <c r="Q1223" s="83"/>
      <c r="R1223" s="83"/>
      <c r="S1223" s="51">
        <v>1</v>
      </c>
      <c r="T1223" s="84"/>
      <c r="U1223" s="84"/>
      <c r="V1223" s="52">
        <v>0</v>
      </c>
      <c r="W1223" s="52">
        <v>1</v>
      </c>
      <c r="X1223" s="52">
        <v>0</v>
      </c>
      <c r="Y1223" s="52">
        <v>1</v>
      </c>
      <c r="Z1223" s="52">
        <v>0</v>
      </c>
      <c r="AA1223" s="52"/>
      <c r="AB1223" s="79">
        <v>1223</v>
      </c>
      <c r="AC12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3" s="85"/>
      <c r="AE1223" s="51"/>
      <c r="AF1223" s="51"/>
      <c r="AG1223" s="51"/>
      <c r="AH1223" s="51"/>
      <c r="AI1223" s="51"/>
      <c r="AJ1223" s="51"/>
      <c r="AK1223" s="51"/>
      <c r="AL1223" s="51"/>
      <c r="AM1223" s="51"/>
      <c r="AN1223" s="51"/>
      <c r="AO1223" s="2"/>
      <c r="AP1223" s="3"/>
      <c r="AQ1223" s="3"/>
      <c r="AR1223" s="3"/>
      <c r="AS1223" s="3"/>
    </row>
    <row r="1224" spans="1:45" ht="29" customHeight="1" x14ac:dyDescent="0.35">
      <c r="A1224" s="14" t="s">
        <v>2558</v>
      </c>
      <c r="C1224" s="15" t="s">
        <v>3360</v>
      </c>
      <c r="D1224" s="15"/>
      <c r="E1224" s="80">
        <v>1.9613764308784942</v>
      </c>
      <c r="F1224" s="78"/>
      <c r="G1224" s="15"/>
      <c r="H1224" s="15"/>
      <c r="I1224" s="16"/>
      <c r="J1224" s="66"/>
      <c r="K1224" s="66"/>
      <c r="L1224" s="16"/>
      <c r="M1224" s="81"/>
      <c r="N1224" s="82">
        <v>8059.45751953125</v>
      </c>
      <c r="O1224" s="82">
        <v>2442.75244140625</v>
      </c>
      <c r="P1224" s="77"/>
      <c r="Q1224" s="83"/>
      <c r="R1224" s="83"/>
      <c r="S1224" s="51">
        <v>1</v>
      </c>
      <c r="T1224" s="84"/>
      <c r="U1224" s="84"/>
      <c r="V1224" s="52">
        <v>0</v>
      </c>
      <c r="W1224" s="52">
        <v>1</v>
      </c>
      <c r="X1224" s="52">
        <v>0</v>
      </c>
      <c r="Y1224" s="52">
        <v>1</v>
      </c>
      <c r="Z1224" s="52">
        <v>0</v>
      </c>
      <c r="AA1224" s="52"/>
      <c r="AB1224" s="79">
        <v>1224</v>
      </c>
      <c r="AC12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4" s="85"/>
      <c r="AE1224" s="51"/>
      <c r="AF1224" s="51"/>
      <c r="AG1224" s="51"/>
      <c r="AH1224" s="51"/>
      <c r="AI1224" s="51"/>
      <c r="AJ1224" s="51"/>
      <c r="AK1224" s="104" t="s">
        <v>3341</v>
      </c>
      <c r="AL1224" s="104" t="s">
        <v>3341</v>
      </c>
      <c r="AM1224" s="104" t="s">
        <v>3341</v>
      </c>
      <c r="AN1224" s="104" t="s">
        <v>3341</v>
      </c>
      <c r="AO1224" s="2"/>
      <c r="AP1224" s="3"/>
      <c r="AQ1224" s="3"/>
      <c r="AR1224" s="3"/>
      <c r="AS1224" s="3"/>
    </row>
    <row r="1225" spans="1:45" ht="29" customHeight="1" x14ac:dyDescent="0.35">
      <c r="A1225" s="14" t="s">
        <v>2559</v>
      </c>
      <c r="C1225" s="15" t="s">
        <v>3360</v>
      </c>
      <c r="D1225" s="15"/>
      <c r="E1225" s="80">
        <v>1.9613764308784942</v>
      </c>
      <c r="F1225" s="78"/>
      <c r="G1225" s="15"/>
      <c r="H1225" s="15"/>
      <c r="I1225" s="16"/>
      <c r="J1225" s="66"/>
      <c r="K1225" s="66"/>
      <c r="L1225" s="16"/>
      <c r="M1225" s="81"/>
      <c r="N1225" s="82">
        <v>7974.72021484375</v>
      </c>
      <c r="O1225" s="82">
        <v>2573.032470703125</v>
      </c>
      <c r="P1225" s="77"/>
      <c r="Q1225" s="83"/>
      <c r="R1225" s="83"/>
      <c r="S1225" s="51">
        <v>1</v>
      </c>
      <c r="T1225" s="84"/>
      <c r="U1225" s="84"/>
      <c r="V1225" s="52">
        <v>0</v>
      </c>
      <c r="W1225" s="52">
        <v>1</v>
      </c>
      <c r="X1225" s="52">
        <v>0</v>
      </c>
      <c r="Y1225" s="52">
        <v>1</v>
      </c>
      <c r="Z1225" s="52">
        <v>0</v>
      </c>
      <c r="AA1225" s="52"/>
      <c r="AB1225" s="79">
        <v>1225</v>
      </c>
      <c r="AC12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5" s="85"/>
      <c r="AE1225" s="51"/>
      <c r="AF1225" s="51"/>
      <c r="AG1225" s="51"/>
      <c r="AH1225" s="51"/>
      <c r="AI1225" s="51"/>
      <c r="AJ1225" s="51"/>
      <c r="AK1225" s="51"/>
      <c r="AL1225" s="51"/>
      <c r="AM1225" s="51"/>
      <c r="AN1225" s="51"/>
      <c r="AO1225" s="2"/>
      <c r="AP1225" s="3"/>
      <c r="AQ1225" s="3"/>
      <c r="AR1225" s="3"/>
      <c r="AS1225" s="3"/>
    </row>
    <row r="1226" spans="1:45" ht="29" customHeight="1" x14ac:dyDescent="0.35">
      <c r="A1226" s="14" t="s">
        <v>2578</v>
      </c>
      <c r="C1226" s="15" t="s">
        <v>3360</v>
      </c>
      <c r="D1226" s="15"/>
      <c r="E1226" s="80">
        <v>1.9613764308784942</v>
      </c>
      <c r="F1226" s="78"/>
      <c r="G1226" s="15"/>
      <c r="H1226" s="15"/>
      <c r="I1226" s="16"/>
      <c r="J1226" s="66"/>
      <c r="K1226" s="66"/>
      <c r="L1226" s="16"/>
      <c r="M1226" s="81"/>
      <c r="N1226" s="82">
        <v>8059.45751953125</v>
      </c>
      <c r="O1226" s="82">
        <v>846.82086181640625</v>
      </c>
      <c r="P1226" s="77"/>
      <c r="Q1226" s="83"/>
      <c r="R1226" s="83"/>
      <c r="S1226" s="51">
        <v>1</v>
      </c>
      <c r="T1226" s="84"/>
      <c r="U1226" s="84"/>
      <c r="V1226" s="52">
        <v>0</v>
      </c>
      <c r="W1226" s="52">
        <v>1</v>
      </c>
      <c r="X1226" s="52">
        <v>0</v>
      </c>
      <c r="Y1226" s="52">
        <v>1</v>
      </c>
      <c r="Z1226" s="52">
        <v>0</v>
      </c>
      <c r="AA1226" s="52"/>
      <c r="AB1226" s="79">
        <v>1226</v>
      </c>
      <c r="AC12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6" s="85"/>
      <c r="AE1226" s="51"/>
      <c r="AF1226" s="51"/>
      <c r="AG1226" s="51"/>
      <c r="AH1226" s="51"/>
      <c r="AI1226" s="51"/>
      <c r="AJ1226" s="51"/>
      <c r="AK1226" s="104" t="s">
        <v>3341</v>
      </c>
      <c r="AL1226" s="104" t="s">
        <v>3341</v>
      </c>
      <c r="AM1226" s="104" t="s">
        <v>3341</v>
      </c>
      <c r="AN1226" s="104" t="s">
        <v>3341</v>
      </c>
      <c r="AO1226" s="2"/>
      <c r="AP1226" s="3"/>
      <c r="AQ1226" s="3"/>
      <c r="AR1226" s="3"/>
      <c r="AS1226" s="3"/>
    </row>
    <row r="1227" spans="1:45" ht="29" customHeight="1" x14ac:dyDescent="0.35">
      <c r="A1227" s="14" t="s">
        <v>2579</v>
      </c>
      <c r="C1227" s="15" t="s">
        <v>3360</v>
      </c>
      <c r="D1227" s="15"/>
      <c r="E1227" s="80">
        <v>1.9613764308784942</v>
      </c>
      <c r="F1227" s="78"/>
      <c r="G1227" s="15"/>
      <c r="H1227" s="15"/>
      <c r="I1227" s="16"/>
      <c r="J1227" s="66"/>
      <c r="K1227" s="66"/>
      <c r="L1227" s="16"/>
      <c r="M1227" s="81"/>
      <c r="N1227" s="82">
        <v>7974.72021484375</v>
      </c>
      <c r="O1227" s="82">
        <v>960.81597900390625</v>
      </c>
      <c r="P1227" s="77"/>
      <c r="Q1227" s="83"/>
      <c r="R1227" s="83"/>
      <c r="S1227" s="51">
        <v>1</v>
      </c>
      <c r="T1227" s="84"/>
      <c r="U1227" s="84"/>
      <c r="V1227" s="52">
        <v>0</v>
      </c>
      <c r="W1227" s="52">
        <v>1</v>
      </c>
      <c r="X1227" s="52">
        <v>0</v>
      </c>
      <c r="Y1227" s="52">
        <v>1</v>
      </c>
      <c r="Z1227" s="52">
        <v>0</v>
      </c>
      <c r="AA1227" s="52"/>
      <c r="AB1227" s="79">
        <v>1227</v>
      </c>
      <c r="AC12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7" s="85"/>
      <c r="AE1227" s="51"/>
      <c r="AF1227" s="51"/>
      <c r="AG1227" s="51"/>
      <c r="AH1227" s="51"/>
      <c r="AI1227" s="51"/>
      <c r="AJ1227" s="51"/>
      <c r="AK1227" s="51"/>
      <c r="AL1227" s="51"/>
      <c r="AM1227" s="51"/>
      <c r="AN1227" s="51"/>
      <c r="AO1227" s="2"/>
      <c r="AP1227" s="3"/>
      <c r="AQ1227" s="3"/>
      <c r="AR1227" s="3"/>
      <c r="AS1227" s="3"/>
    </row>
    <row r="1228" spans="1:45" ht="29" customHeight="1" x14ac:dyDescent="0.35">
      <c r="A1228" s="14" t="s">
        <v>2597</v>
      </c>
      <c r="C1228" s="15" t="s">
        <v>3360</v>
      </c>
      <c r="D1228" s="15"/>
      <c r="E1228" s="80">
        <v>1.9613764308784942</v>
      </c>
      <c r="F1228" s="78"/>
      <c r="G1228" s="15"/>
      <c r="H1228" s="15"/>
      <c r="I1228" s="16"/>
      <c r="J1228" s="66"/>
      <c r="K1228" s="66"/>
      <c r="L1228" s="16"/>
      <c r="M1228" s="81"/>
      <c r="N1228" s="82">
        <v>8605.5419921875</v>
      </c>
      <c r="O1228" s="82">
        <v>3077.8681640625</v>
      </c>
      <c r="P1228" s="77"/>
      <c r="Q1228" s="83"/>
      <c r="R1228" s="83"/>
      <c r="S1228" s="51">
        <v>1</v>
      </c>
      <c r="T1228" s="84"/>
      <c r="U1228" s="84"/>
      <c r="V1228" s="52">
        <v>0</v>
      </c>
      <c r="W1228" s="52">
        <v>1</v>
      </c>
      <c r="X1228" s="52">
        <v>0</v>
      </c>
      <c r="Y1228" s="52">
        <v>1</v>
      </c>
      <c r="Z1228" s="52">
        <v>0</v>
      </c>
      <c r="AA1228" s="52"/>
      <c r="AB1228" s="79">
        <v>1228</v>
      </c>
      <c r="AC12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8" s="85"/>
      <c r="AE1228" s="51"/>
      <c r="AF1228" s="51"/>
      <c r="AG1228" s="51"/>
      <c r="AH1228" s="51"/>
      <c r="AI1228" s="51"/>
      <c r="AJ1228" s="51"/>
      <c r="AK1228" s="104" t="s">
        <v>3341</v>
      </c>
      <c r="AL1228" s="104" t="s">
        <v>3341</v>
      </c>
      <c r="AM1228" s="104" t="s">
        <v>3341</v>
      </c>
      <c r="AN1228" s="104" t="s">
        <v>3341</v>
      </c>
      <c r="AO1228" s="2"/>
      <c r="AP1228" s="3"/>
      <c r="AQ1228" s="3"/>
      <c r="AR1228" s="3"/>
      <c r="AS1228" s="3"/>
    </row>
    <row r="1229" spans="1:45" ht="29" customHeight="1" x14ac:dyDescent="0.35">
      <c r="A1229" s="14" t="s">
        <v>2598</v>
      </c>
      <c r="C1229" s="15" t="s">
        <v>3360</v>
      </c>
      <c r="D1229" s="15"/>
      <c r="E1229" s="80">
        <v>1.9613764308784942</v>
      </c>
      <c r="F1229" s="78"/>
      <c r="G1229" s="15"/>
      <c r="H1229" s="15"/>
      <c r="I1229" s="16"/>
      <c r="J1229" s="66"/>
      <c r="K1229" s="66"/>
      <c r="L1229" s="16"/>
      <c r="M1229" s="81"/>
      <c r="N1229" s="82">
        <v>8539.6357421875</v>
      </c>
      <c r="O1229" s="82">
        <v>3224.43310546875</v>
      </c>
      <c r="P1229" s="77"/>
      <c r="Q1229" s="83"/>
      <c r="R1229" s="83"/>
      <c r="S1229" s="51">
        <v>1</v>
      </c>
      <c r="T1229" s="84"/>
      <c r="U1229" s="84"/>
      <c r="V1229" s="52">
        <v>0</v>
      </c>
      <c r="W1229" s="52">
        <v>1</v>
      </c>
      <c r="X1229" s="52">
        <v>0</v>
      </c>
      <c r="Y1229" s="52">
        <v>1</v>
      </c>
      <c r="Z1229" s="52">
        <v>0</v>
      </c>
      <c r="AA1229" s="52"/>
      <c r="AB1229" s="79">
        <v>1229</v>
      </c>
      <c r="AC12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29" s="85"/>
      <c r="AE1229" s="51"/>
      <c r="AF1229" s="51"/>
      <c r="AG1229" s="51"/>
      <c r="AH1229" s="51"/>
      <c r="AI1229" s="51"/>
      <c r="AJ1229" s="51"/>
      <c r="AK1229" s="51"/>
      <c r="AL1229" s="51"/>
      <c r="AM1229" s="51"/>
      <c r="AN1229" s="51"/>
      <c r="AO1229" s="2"/>
      <c r="AP1229" s="3"/>
      <c r="AQ1229" s="3"/>
      <c r="AR1229" s="3"/>
      <c r="AS1229" s="3"/>
    </row>
    <row r="1230" spans="1:45" ht="29" customHeight="1" x14ac:dyDescent="0.35">
      <c r="A1230" s="14" t="s">
        <v>2609</v>
      </c>
      <c r="C1230" s="15" t="s">
        <v>3360</v>
      </c>
      <c r="D1230" s="15"/>
      <c r="E1230" s="80">
        <v>1.9613764308784942</v>
      </c>
      <c r="F1230" s="78"/>
      <c r="G1230" s="15"/>
      <c r="H1230" s="15"/>
      <c r="I1230" s="16"/>
      <c r="J1230" s="66"/>
      <c r="K1230" s="66"/>
      <c r="L1230" s="16"/>
      <c r="M1230" s="81"/>
      <c r="N1230" s="82">
        <v>8793.84765625</v>
      </c>
      <c r="O1230" s="82">
        <v>3077.8681640625</v>
      </c>
      <c r="P1230" s="77"/>
      <c r="Q1230" s="83"/>
      <c r="R1230" s="83"/>
      <c r="S1230" s="51">
        <v>1</v>
      </c>
      <c r="T1230" s="84"/>
      <c r="U1230" s="84"/>
      <c r="V1230" s="52">
        <v>0</v>
      </c>
      <c r="W1230" s="52">
        <v>1</v>
      </c>
      <c r="X1230" s="52">
        <v>0</v>
      </c>
      <c r="Y1230" s="52">
        <v>1</v>
      </c>
      <c r="Z1230" s="52">
        <v>0</v>
      </c>
      <c r="AA1230" s="52"/>
      <c r="AB1230" s="79">
        <v>1230</v>
      </c>
      <c r="AC12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0" s="85"/>
      <c r="AE1230" s="51"/>
      <c r="AF1230" s="51"/>
      <c r="AG1230" s="51"/>
      <c r="AH1230" s="51"/>
      <c r="AI1230" s="51"/>
      <c r="AJ1230" s="51"/>
      <c r="AK1230" s="104" t="s">
        <v>3341</v>
      </c>
      <c r="AL1230" s="104" t="s">
        <v>3341</v>
      </c>
      <c r="AM1230" s="104" t="s">
        <v>3341</v>
      </c>
      <c r="AN1230" s="104" t="s">
        <v>3341</v>
      </c>
      <c r="AO1230" s="2"/>
      <c r="AP1230" s="3"/>
      <c r="AQ1230" s="3"/>
      <c r="AR1230" s="3"/>
      <c r="AS1230" s="3"/>
    </row>
    <row r="1231" spans="1:45" ht="29" customHeight="1" x14ac:dyDescent="0.35">
      <c r="A1231" s="14" t="s">
        <v>2610</v>
      </c>
      <c r="C1231" s="15" t="s">
        <v>3360</v>
      </c>
      <c r="D1231" s="15"/>
      <c r="E1231" s="80">
        <v>1.9613764308784942</v>
      </c>
      <c r="F1231" s="78"/>
      <c r="G1231" s="15"/>
      <c r="H1231" s="15"/>
      <c r="I1231" s="16"/>
      <c r="J1231" s="66"/>
      <c r="K1231" s="66"/>
      <c r="L1231" s="16"/>
      <c r="M1231" s="81"/>
      <c r="N1231" s="82">
        <v>8718.525390625</v>
      </c>
      <c r="O1231" s="82">
        <v>3224.43310546875</v>
      </c>
      <c r="P1231" s="77"/>
      <c r="Q1231" s="83"/>
      <c r="R1231" s="83"/>
      <c r="S1231" s="51">
        <v>1</v>
      </c>
      <c r="T1231" s="84"/>
      <c r="U1231" s="84"/>
      <c r="V1231" s="52">
        <v>0</v>
      </c>
      <c r="W1231" s="52">
        <v>1</v>
      </c>
      <c r="X1231" s="52">
        <v>0</v>
      </c>
      <c r="Y1231" s="52">
        <v>1</v>
      </c>
      <c r="Z1231" s="52">
        <v>0</v>
      </c>
      <c r="AA1231" s="52"/>
      <c r="AB1231" s="79">
        <v>1231</v>
      </c>
      <c r="AC12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1" s="85"/>
      <c r="AE1231" s="51"/>
      <c r="AF1231" s="51"/>
      <c r="AG1231" s="51"/>
      <c r="AH1231" s="51"/>
      <c r="AI1231" s="51"/>
      <c r="AJ1231" s="51"/>
      <c r="AK1231" s="51"/>
      <c r="AL1231" s="51"/>
      <c r="AM1231" s="51"/>
      <c r="AN1231" s="51"/>
      <c r="AO1231" s="2"/>
      <c r="AP1231" s="3"/>
      <c r="AQ1231" s="3"/>
      <c r="AR1231" s="3"/>
      <c r="AS1231" s="3"/>
    </row>
    <row r="1232" spans="1:45" ht="29" customHeight="1" x14ac:dyDescent="0.35">
      <c r="A1232" s="14" t="s">
        <v>2615</v>
      </c>
      <c r="C1232" s="15" t="s">
        <v>3360</v>
      </c>
      <c r="D1232" s="15"/>
      <c r="E1232" s="80">
        <v>1.9613764308784942</v>
      </c>
      <c r="F1232" s="78"/>
      <c r="G1232" s="15"/>
      <c r="H1232" s="15"/>
      <c r="I1232" s="16"/>
      <c r="J1232" s="66"/>
      <c r="K1232" s="66"/>
      <c r="L1232" s="16"/>
      <c r="M1232" s="81"/>
      <c r="N1232" s="82">
        <v>8972.7373046875</v>
      </c>
      <c r="O1232" s="82">
        <v>3077.8681640625</v>
      </c>
      <c r="P1232" s="77"/>
      <c r="Q1232" s="83"/>
      <c r="R1232" s="83"/>
      <c r="S1232" s="51">
        <v>1</v>
      </c>
      <c r="T1232" s="84"/>
      <c r="U1232" s="84"/>
      <c r="V1232" s="52">
        <v>0</v>
      </c>
      <c r="W1232" s="52">
        <v>1</v>
      </c>
      <c r="X1232" s="52">
        <v>0</v>
      </c>
      <c r="Y1232" s="52">
        <v>1</v>
      </c>
      <c r="Z1232" s="52">
        <v>0</v>
      </c>
      <c r="AA1232" s="52"/>
      <c r="AB1232" s="79">
        <v>1232</v>
      </c>
      <c r="AC12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2" s="85"/>
      <c r="AE1232" s="51"/>
      <c r="AF1232" s="51"/>
      <c r="AG1232" s="51"/>
      <c r="AH1232" s="51"/>
      <c r="AI1232" s="51"/>
      <c r="AJ1232" s="51"/>
      <c r="AK1232" s="104" t="s">
        <v>3341</v>
      </c>
      <c r="AL1232" s="104" t="s">
        <v>3341</v>
      </c>
      <c r="AM1232" s="104" t="s">
        <v>3341</v>
      </c>
      <c r="AN1232" s="104" t="s">
        <v>3341</v>
      </c>
      <c r="AO1232" s="2"/>
      <c r="AP1232" s="3"/>
      <c r="AQ1232" s="3"/>
      <c r="AR1232" s="3"/>
      <c r="AS1232" s="3"/>
    </row>
    <row r="1233" spans="1:45" ht="29" customHeight="1" x14ac:dyDescent="0.35">
      <c r="A1233" s="14" t="s">
        <v>2616</v>
      </c>
      <c r="C1233" s="15" t="s">
        <v>3360</v>
      </c>
      <c r="D1233" s="15"/>
      <c r="E1233" s="80">
        <v>1.9613764308784942</v>
      </c>
      <c r="F1233" s="78"/>
      <c r="G1233" s="15"/>
      <c r="H1233" s="15"/>
      <c r="I1233" s="16"/>
      <c r="J1233" s="66"/>
      <c r="K1233" s="66"/>
      <c r="L1233" s="16"/>
      <c r="M1233" s="81"/>
      <c r="N1233" s="82">
        <v>8906.830078125</v>
      </c>
      <c r="O1233" s="82">
        <v>3224.43310546875</v>
      </c>
      <c r="P1233" s="77"/>
      <c r="Q1233" s="83"/>
      <c r="R1233" s="83"/>
      <c r="S1233" s="51">
        <v>1</v>
      </c>
      <c r="T1233" s="84"/>
      <c r="U1233" s="84"/>
      <c r="V1233" s="52">
        <v>0</v>
      </c>
      <c r="W1233" s="52">
        <v>1</v>
      </c>
      <c r="X1233" s="52">
        <v>0</v>
      </c>
      <c r="Y1233" s="52">
        <v>1</v>
      </c>
      <c r="Z1233" s="52">
        <v>0</v>
      </c>
      <c r="AA1233" s="52"/>
      <c r="AB1233" s="79">
        <v>1233</v>
      </c>
      <c r="AC12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3" s="85"/>
      <c r="AE1233" s="51"/>
      <c r="AF1233" s="51"/>
      <c r="AG1233" s="51"/>
      <c r="AH1233" s="51"/>
      <c r="AI1233" s="51"/>
      <c r="AJ1233" s="51"/>
      <c r="AK1233" s="51"/>
      <c r="AL1233" s="51"/>
      <c r="AM1233" s="51"/>
      <c r="AN1233" s="51"/>
      <c r="AO1233" s="2"/>
      <c r="AP1233" s="3"/>
      <c r="AQ1233" s="3"/>
      <c r="AR1233" s="3"/>
      <c r="AS1233" s="3"/>
    </row>
    <row r="1234" spans="1:45" ht="29" customHeight="1" x14ac:dyDescent="0.35">
      <c r="A1234" s="14" t="s">
        <v>2617</v>
      </c>
      <c r="C1234" s="15" t="s">
        <v>3360</v>
      </c>
      <c r="D1234" s="15"/>
      <c r="E1234" s="80">
        <v>1.9613764308784942</v>
      </c>
      <c r="F1234" s="78"/>
      <c r="G1234" s="15"/>
      <c r="H1234" s="15"/>
      <c r="I1234" s="16"/>
      <c r="J1234" s="66"/>
      <c r="K1234" s="66"/>
      <c r="L1234" s="16"/>
      <c r="M1234" s="81"/>
      <c r="N1234" s="82">
        <v>8426.65234375</v>
      </c>
      <c r="O1234" s="82">
        <v>3077.8681640625</v>
      </c>
      <c r="P1234" s="77"/>
      <c r="Q1234" s="83"/>
      <c r="R1234" s="83"/>
      <c r="S1234" s="51">
        <v>1</v>
      </c>
      <c r="T1234" s="84"/>
      <c r="U1234" s="84"/>
      <c r="V1234" s="52">
        <v>0</v>
      </c>
      <c r="W1234" s="52">
        <v>1</v>
      </c>
      <c r="X1234" s="52">
        <v>0</v>
      </c>
      <c r="Y1234" s="52">
        <v>1</v>
      </c>
      <c r="Z1234" s="52">
        <v>0</v>
      </c>
      <c r="AA1234" s="52"/>
      <c r="AB1234" s="79">
        <v>1234</v>
      </c>
      <c r="AC12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4" s="85"/>
      <c r="AE1234" s="51"/>
      <c r="AF1234" s="51"/>
      <c r="AG1234" s="51"/>
      <c r="AH1234" s="51"/>
      <c r="AI1234" s="51"/>
      <c r="AJ1234" s="51"/>
      <c r="AK1234" s="104" t="s">
        <v>3341</v>
      </c>
      <c r="AL1234" s="104" t="s">
        <v>3341</v>
      </c>
      <c r="AM1234" s="104" t="s">
        <v>3341</v>
      </c>
      <c r="AN1234" s="104" t="s">
        <v>3341</v>
      </c>
      <c r="AO1234" s="2"/>
      <c r="AP1234" s="3"/>
      <c r="AQ1234" s="3"/>
      <c r="AR1234" s="3"/>
      <c r="AS1234" s="3"/>
    </row>
    <row r="1235" spans="1:45" ht="29" customHeight="1" x14ac:dyDescent="0.35">
      <c r="A1235" s="14" t="s">
        <v>2618</v>
      </c>
      <c r="C1235" s="15" t="s">
        <v>3360</v>
      </c>
      <c r="D1235" s="15"/>
      <c r="E1235" s="80">
        <v>1.9613764308784942</v>
      </c>
      <c r="F1235" s="78"/>
      <c r="G1235" s="15"/>
      <c r="H1235" s="15"/>
      <c r="I1235" s="16"/>
      <c r="J1235" s="66"/>
      <c r="K1235" s="66"/>
      <c r="L1235" s="16"/>
      <c r="M1235" s="81"/>
      <c r="N1235" s="82">
        <v>8351.330078125</v>
      </c>
      <c r="O1235" s="82">
        <v>3224.43310546875</v>
      </c>
      <c r="P1235" s="77"/>
      <c r="Q1235" s="83"/>
      <c r="R1235" s="83"/>
      <c r="S1235" s="51">
        <v>1</v>
      </c>
      <c r="T1235" s="84"/>
      <c r="U1235" s="84"/>
      <c r="V1235" s="52">
        <v>0</v>
      </c>
      <c r="W1235" s="52">
        <v>1</v>
      </c>
      <c r="X1235" s="52">
        <v>0</v>
      </c>
      <c r="Y1235" s="52">
        <v>1</v>
      </c>
      <c r="Z1235" s="52">
        <v>0</v>
      </c>
      <c r="AA1235" s="52"/>
      <c r="AB1235" s="79">
        <v>1235</v>
      </c>
      <c r="AC12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5" s="85"/>
      <c r="AE1235" s="51"/>
      <c r="AF1235" s="51"/>
      <c r="AG1235" s="51"/>
      <c r="AH1235" s="51"/>
      <c r="AI1235" s="51"/>
      <c r="AJ1235" s="51"/>
      <c r="AK1235" s="51"/>
      <c r="AL1235" s="51"/>
      <c r="AM1235" s="51"/>
      <c r="AN1235" s="51"/>
      <c r="AO1235" s="2"/>
      <c r="AP1235" s="3"/>
      <c r="AQ1235" s="3"/>
      <c r="AR1235" s="3"/>
      <c r="AS1235" s="3"/>
    </row>
    <row r="1236" spans="1:45" ht="29" customHeight="1" x14ac:dyDescent="0.35">
      <c r="A1236" s="14" t="s">
        <v>2626</v>
      </c>
      <c r="C1236" s="15" t="s">
        <v>3360</v>
      </c>
      <c r="D1236" s="15"/>
      <c r="E1236" s="80">
        <v>1.9613764308784942</v>
      </c>
      <c r="F1236" s="78"/>
      <c r="G1236" s="15"/>
      <c r="H1236" s="15"/>
      <c r="I1236" s="16"/>
      <c r="J1236" s="66"/>
      <c r="K1236" s="66"/>
      <c r="L1236" s="16"/>
      <c r="M1236" s="81"/>
      <c r="N1236" s="82">
        <v>8059.45751953125</v>
      </c>
      <c r="O1236" s="82">
        <v>521.12054443359375</v>
      </c>
      <c r="P1236" s="77"/>
      <c r="Q1236" s="83"/>
      <c r="R1236" s="83"/>
      <c r="S1236" s="51">
        <v>1</v>
      </c>
      <c r="T1236" s="84"/>
      <c r="U1236" s="84"/>
      <c r="V1236" s="52">
        <v>0</v>
      </c>
      <c r="W1236" s="52">
        <v>1</v>
      </c>
      <c r="X1236" s="52">
        <v>0</v>
      </c>
      <c r="Y1236" s="52">
        <v>1</v>
      </c>
      <c r="Z1236" s="52">
        <v>0</v>
      </c>
      <c r="AA1236" s="52"/>
      <c r="AB1236" s="79">
        <v>1236</v>
      </c>
      <c r="AC12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6" s="85"/>
      <c r="AE1236" s="51"/>
      <c r="AF1236" s="51"/>
      <c r="AG1236" s="51"/>
      <c r="AH1236" s="51"/>
      <c r="AI1236" s="51"/>
      <c r="AJ1236" s="51"/>
      <c r="AK1236" s="104" t="s">
        <v>3341</v>
      </c>
      <c r="AL1236" s="104" t="s">
        <v>3341</v>
      </c>
      <c r="AM1236" s="104" t="s">
        <v>3341</v>
      </c>
      <c r="AN1236" s="104" t="s">
        <v>3341</v>
      </c>
      <c r="AO1236" s="2"/>
      <c r="AP1236" s="3"/>
      <c r="AQ1236" s="3"/>
      <c r="AR1236" s="3"/>
      <c r="AS1236" s="3"/>
    </row>
    <row r="1237" spans="1:45" ht="29" customHeight="1" x14ac:dyDescent="0.35">
      <c r="A1237" s="14" t="s">
        <v>2627</v>
      </c>
      <c r="C1237" s="15" t="s">
        <v>3360</v>
      </c>
      <c r="D1237" s="15"/>
      <c r="E1237" s="80">
        <v>1.9613764308784942</v>
      </c>
      <c r="F1237" s="78"/>
      <c r="G1237" s="15"/>
      <c r="H1237" s="15"/>
      <c r="I1237" s="16"/>
      <c r="J1237" s="66"/>
      <c r="K1237" s="66"/>
      <c r="L1237" s="16"/>
      <c r="M1237" s="81"/>
      <c r="N1237" s="82">
        <v>7974.72021484375</v>
      </c>
      <c r="O1237" s="82">
        <v>651.400634765625</v>
      </c>
      <c r="P1237" s="77"/>
      <c r="Q1237" s="83"/>
      <c r="R1237" s="83"/>
      <c r="S1237" s="51">
        <v>1</v>
      </c>
      <c r="T1237" s="84"/>
      <c r="U1237" s="84"/>
      <c r="V1237" s="52">
        <v>0</v>
      </c>
      <c r="W1237" s="52">
        <v>1</v>
      </c>
      <c r="X1237" s="52">
        <v>0</v>
      </c>
      <c r="Y1237" s="52">
        <v>1</v>
      </c>
      <c r="Z1237" s="52">
        <v>0</v>
      </c>
      <c r="AA1237" s="52"/>
      <c r="AB1237" s="79">
        <v>1237</v>
      </c>
      <c r="AC12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7" s="85"/>
      <c r="AE1237" s="51"/>
      <c r="AF1237" s="51"/>
      <c r="AG1237" s="51"/>
      <c r="AH1237" s="51"/>
      <c r="AI1237" s="51"/>
      <c r="AJ1237" s="51"/>
      <c r="AK1237" s="51"/>
      <c r="AL1237" s="51"/>
      <c r="AM1237" s="51"/>
      <c r="AN1237" s="51"/>
      <c r="AO1237" s="2"/>
      <c r="AP1237" s="3"/>
      <c r="AQ1237" s="3"/>
      <c r="AR1237" s="3"/>
      <c r="AS1237" s="3"/>
    </row>
    <row r="1238" spans="1:45" ht="29" customHeight="1" x14ac:dyDescent="0.35">
      <c r="A1238" s="14" t="s">
        <v>2632</v>
      </c>
      <c r="C1238" s="15" t="s">
        <v>3360</v>
      </c>
      <c r="D1238" s="15"/>
      <c r="E1238" s="80">
        <v>1.9613764308784942</v>
      </c>
      <c r="F1238" s="78"/>
      <c r="G1238" s="15"/>
      <c r="H1238" s="15"/>
      <c r="I1238" s="16"/>
      <c r="J1238" s="66"/>
      <c r="K1238" s="66"/>
      <c r="L1238" s="16"/>
      <c r="M1238" s="81"/>
      <c r="N1238" s="82">
        <v>8059.45751953125</v>
      </c>
      <c r="O1238" s="82">
        <v>195.42019653320313</v>
      </c>
      <c r="P1238" s="77"/>
      <c r="Q1238" s="83"/>
      <c r="R1238" s="83"/>
      <c r="S1238" s="51">
        <v>1</v>
      </c>
      <c r="T1238" s="84"/>
      <c r="U1238" s="84"/>
      <c r="V1238" s="52">
        <v>0</v>
      </c>
      <c r="W1238" s="52">
        <v>1</v>
      </c>
      <c r="X1238" s="52">
        <v>0</v>
      </c>
      <c r="Y1238" s="52">
        <v>1</v>
      </c>
      <c r="Z1238" s="52">
        <v>0</v>
      </c>
      <c r="AA1238" s="52"/>
      <c r="AB1238" s="79">
        <v>1238</v>
      </c>
      <c r="AC12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8" s="85"/>
      <c r="AE1238" s="51"/>
      <c r="AF1238" s="51"/>
      <c r="AG1238" s="51"/>
      <c r="AH1238" s="51"/>
      <c r="AI1238" s="51"/>
      <c r="AJ1238" s="51"/>
      <c r="AK1238" s="104" t="s">
        <v>3341</v>
      </c>
      <c r="AL1238" s="104" t="s">
        <v>3341</v>
      </c>
      <c r="AM1238" s="104" t="s">
        <v>3341</v>
      </c>
      <c r="AN1238" s="104" t="s">
        <v>3341</v>
      </c>
      <c r="AO1238" s="2"/>
      <c r="AP1238" s="3"/>
      <c r="AQ1238" s="3"/>
      <c r="AR1238" s="3"/>
      <c r="AS1238" s="3"/>
    </row>
    <row r="1239" spans="1:45" ht="29" customHeight="1" x14ac:dyDescent="0.35">
      <c r="A1239" s="14" t="s">
        <v>2633</v>
      </c>
      <c r="C1239" s="15" t="s">
        <v>3360</v>
      </c>
      <c r="D1239" s="15"/>
      <c r="E1239" s="80">
        <v>1.9613764308784942</v>
      </c>
      <c r="F1239" s="78"/>
      <c r="G1239" s="15"/>
      <c r="H1239" s="15"/>
      <c r="I1239" s="16"/>
      <c r="J1239" s="66"/>
      <c r="K1239" s="66"/>
      <c r="L1239" s="16"/>
      <c r="M1239" s="81"/>
      <c r="N1239" s="82">
        <v>7974.72021484375</v>
      </c>
      <c r="O1239" s="82">
        <v>325.7003173828125</v>
      </c>
      <c r="P1239" s="77"/>
      <c r="Q1239" s="83"/>
      <c r="R1239" s="83"/>
      <c r="S1239" s="51">
        <v>1</v>
      </c>
      <c r="T1239" s="84"/>
      <c r="U1239" s="84"/>
      <c r="V1239" s="52">
        <v>0</v>
      </c>
      <c r="W1239" s="52">
        <v>1</v>
      </c>
      <c r="X1239" s="52">
        <v>0</v>
      </c>
      <c r="Y1239" s="52">
        <v>1</v>
      </c>
      <c r="Z1239" s="52">
        <v>0</v>
      </c>
      <c r="AA1239" s="52"/>
      <c r="AB1239" s="79">
        <v>1239</v>
      </c>
      <c r="AC12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39" s="85"/>
      <c r="AE1239" s="51"/>
      <c r="AF1239" s="51"/>
      <c r="AG1239" s="51"/>
      <c r="AH1239" s="51"/>
      <c r="AI1239" s="51"/>
      <c r="AJ1239" s="51"/>
      <c r="AK1239" s="51"/>
      <c r="AL1239" s="51"/>
      <c r="AM1239" s="51"/>
      <c r="AN1239" s="51"/>
      <c r="AO1239" s="2"/>
      <c r="AP1239" s="3"/>
      <c r="AQ1239" s="3"/>
      <c r="AR1239" s="3"/>
      <c r="AS1239" s="3"/>
    </row>
    <row r="1240" spans="1:45" ht="29" customHeight="1" x14ac:dyDescent="0.35">
      <c r="A1240" s="14" t="s">
        <v>2634</v>
      </c>
      <c r="C1240" s="15" t="s">
        <v>3360</v>
      </c>
      <c r="D1240" s="15"/>
      <c r="E1240" s="80">
        <v>1.9613764308784942</v>
      </c>
      <c r="F1240" s="78"/>
      <c r="G1240" s="15"/>
      <c r="H1240" s="15"/>
      <c r="I1240" s="16"/>
      <c r="J1240" s="66"/>
      <c r="K1240" s="66"/>
      <c r="L1240" s="16"/>
      <c r="M1240" s="81"/>
      <c r="N1240" s="82">
        <v>8238.34765625</v>
      </c>
      <c r="O1240" s="82">
        <v>3077.8681640625</v>
      </c>
      <c r="P1240" s="77"/>
      <c r="Q1240" s="83"/>
      <c r="R1240" s="83"/>
      <c r="S1240" s="51">
        <v>1</v>
      </c>
      <c r="T1240" s="84"/>
      <c r="U1240" s="84"/>
      <c r="V1240" s="52">
        <v>0</v>
      </c>
      <c r="W1240" s="52">
        <v>1</v>
      </c>
      <c r="X1240" s="52">
        <v>0</v>
      </c>
      <c r="Y1240" s="52">
        <v>1</v>
      </c>
      <c r="Z1240" s="52">
        <v>0</v>
      </c>
      <c r="AA1240" s="52"/>
      <c r="AB1240" s="79">
        <v>1240</v>
      </c>
      <c r="AC12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0" s="85"/>
      <c r="AE1240" s="51"/>
      <c r="AF1240" s="51"/>
      <c r="AG1240" s="51"/>
      <c r="AH1240" s="51"/>
      <c r="AI1240" s="51"/>
      <c r="AJ1240" s="51"/>
      <c r="AK1240" s="104" t="s">
        <v>3341</v>
      </c>
      <c r="AL1240" s="104" t="s">
        <v>3341</v>
      </c>
      <c r="AM1240" s="104" t="s">
        <v>3341</v>
      </c>
      <c r="AN1240" s="104" t="s">
        <v>3341</v>
      </c>
      <c r="AO1240" s="2"/>
      <c r="AP1240" s="3"/>
      <c r="AQ1240" s="3"/>
      <c r="AR1240" s="3"/>
      <c r="AS1240" s="3"/>
    </row>
    <row r="1241" spans="1:45" ht="29" customHeight="1" x14ac:dyDescent="0.35">
      <c r="A1241" s="14" t="s">
        <v>2635</v>
      </c>
      <c r="C1241" s="15" t="s">
        <v>3360</v>
      </c>
      <c r="D1241" s="15"/>
      <c r="E1241" s="80">
        <v>1.9613764308784942</v>
      </c>
      <c r="F1241" s="78"/>
      <c r="G1241" s="15"/>
      <c r="H1241" s="15"/>
      <c r="I1241" s="16"/>
      <c r="J1241" s="66"/>
      <c r="K1241" s="66"/>
      <c r="L1241" s="16"/>
      <c r="M1241" s="81"/>
      <c r="N1241" s="82">
        <v>8172.44091796875</v>
      </c>
      <c r="O1241" s="82">
        <v>3224.43310546875</v>
      </c>
      <c r="P1241" s="77"/>
      <c r="Q1241" s="83"/>
      <c r="R1241" s="83"/>
      <c r="S1241" s="51">
        <v>1</v>
      </c>
      <c r="T1241" s="84"/>
      <c r="U1241" s="84"/>
      <c r="V1241" s="52">
        <v>0</v>
      </c>
      <c r="W1241" s="52">
        <v>1</v>
      </c>
      <c r="X1241" s="52">
        <v>0</v>
      </c>
      <c r="Y1241" s="52">
        <v>1</v>
      </c>
      <c r="Z1241" s="52">
        <v>0</v>
      </c>
      <c r="AA1241" s="52"/>
      <c r="AB1241" s="79">
        <v>1241</v>
      </c>
      <c r="AC12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1" s="85"/>
      <c r="AE1241" s="51"/>
      <c r="AF1241" s="51"/>
      <c r="AG1241" s="51"/>
      <c r="AH1241" s="51"/>
      <c r="AI1241" s="51"/>
      <c r="AJ1241" s="51"/>
      <c r="AK1241" s="51"/>
      <c r="AL1241" s="51"/>
      <c r="AM1241" s="51"/>
      <c r="AN1241" s="51"/>
      <c r="AO1241" s="2"/>
      <c r="AP1241" s="3"/>
      <c r="AQ1241" s="3"/>
      <c r="AR1241" s="3"/>
      <c r="AS1241" s="3"/>
    </row>
    <row r="1242" spans="1:45" ht="29" customHeight="1" x14ac:dyDescent="0.35">
      <c r="A1242" s="14" t="s">
        <v>2664</v>
      </c>
      <c r="C1242" s="15" t="s">
        <v>3360</v>
      </c>
      <c r="D1242" s="15"/>
      <c r="E1242" s="80">
        <v>1.9613764308784942</v>
      </c>
      <c r="F1242" s="78"/>
      <c r="G1242" s="15"/>
      <c r="H1242" s="15"/>
      <c r="I1242" s="16"/>
      <c r="J1242" s="66"/>
      <c r="K1242" s="66"/>
      <c r="L1242" s="16"/>
      <c r="M1242" s="81"/>
      <c r="N1242" s="82">
        <v>8050.04248046875</v>
      </c>
      <c r="O1242" s="82">
        <v>3550.133544921875</v>
      </c>
      <c r="P1242" s="77"/>
      <c r="Q1242" s="83"/>
      <c r="R1242" s="83"/>
      <c r="S1242" s="51">
        <v>1</v>
      </c>
      <c r="T1242" s="84"/>
      <c r="U1242" s="84"/>
      <c r="V1242" s="52">
        <v>0</v>
      </c>
      <c r="W1242" s="52">
        <v>1</v>
      </c>
      <c r="X1242" s="52">
        <v>0</v>
      </c>
      <c r="Y1242" s="52">
        <v>1</v>
      </c>
      <c r="Z1242" s="52">
        <v>0</v>
      </c>
      <c r="AA1242" s="52"/>
      <c r="AB1242" s="79">
        <v>1242</v>
      </c>
      <c r="AC12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2" s="85"/>
      <c r="AE1242" s="51"/>
      <c r="AF1242" s="51"/>
      <c r="AG1242" s="51"/>
      <c r="AH1242" s="51"/>
      <c r="AI1242" s="51"/>
      <c r="AJ1242" s="51"/>
      <c r="AK1242" s="104" t="s">
        <v>3341</v>
      </c>
      <c r="AL1242" s="104" t="s">
        <v>3341</v>
      </c>
      <c r="AM1242" s="104" t="s">
        <v>3341</v>
      </c>
      <c r="AN1242" s="104" t="s">
        <v>3341</v>
      </c>
      <c r="AO1242" s="2"/>
      <c r="AP1242" s="3"/>
      <c r="AQ1242" s="3"/>
      <c r="AR1242" s="3"/>
      <c r="AS1242" s="3"/>
    </row>
    <row r="1243" spans="1:45" ht="29" customHeight="1" x14ac:dyDescent="0.35">
      <c r="A1243" s="14" t="s">
        <v>2665</v>
      </c>
      <c r="C1243" s="15" t="s">
        <v>3360</v>
      </c>
      <c r="D1243" s="15"/>
      <c r="E1243" s="80">
        <v>1.9613764308784942</v>
      </c>
      <c r="F1243" s="78"/>
      <c r="G1243" s="15"/>
      <c r="H1243" s="15"/>
      <c r="I1243" s="16"/>
      <c r="J1243" s="66"/>
      <c r="K1243" s="66"/>
      <c r="L1243" s="16"/>
      <c r="M1243" s="81"/>
      <c r="N1243" s="82">
        <v>7974.72021484375</v>
      </c>
      <c r="O1243" s="82">
        <v>3419.853515625</v>
      </c>
      <c r="P1243" s="77"/>
      <c r="Q1243" s="83"/>
      <c r="R1243" s="83"/>
      <c r="S1243" s="51">
        <v>1</v>
      </c>
      <c r="T1243" s="84"/>
      <c r="U1243" s="84"/>
      <c r="V1243" s="52">
        <v>0</v>
      </c>
      <c r="W1243" s="52">
        <v>1</v>
      </c>
      <c r="X1243" s="52">
        <v>0</v>
      </c>
      <c r="Y1243" s="52">
        <v>1</v>
      </c>
      <c r="Z1243" s="52">
        <v>0</v>
      </c>
      <c r="AA1243" s="52"/>
      <c r="AB1243" s="79">
        <v>1243</v>
      </c>
      <c r="AC12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3" s="85"/>
      <c r="AE1243" s="51"/>
      <c r="AF1243" s="51"/>
      <c r="AG1243" s="51"/>
      <c r="AH1243" s="51"/>
      <c r="AI1243" s="51"/>
      <c r="AJ1243" s="51"/>
      <c r="AK1243" s="51"/>
      <c r="AL1243" s="51"/>
      <c r="AM1243" s="51"/>
      <c r="AN1243" s="51"/>
      <c r="AO1243" s="2"/>
      <c r="AP1243" s="3"/>
      <c r="AQ1243" s="3"/>
      <c r="AR1243" s="3"/>
      <c r="AS1243" s="3"/>
    </row>
    <row r="1244" spans="1:45" ht="29" customHeight="1" x14ac:dyDescent="0.35">
      <c r="A1244" s="14" t="s">
        <v>2713</v>
      </c>
      <c r="C1244" s="15" t="s">
        <v>3360</v>
      </c>
      <c r="D1244" s="15"/>
      <c r="E1244" s="80">
        <v>1.9613764308784942</v>
      </c>
      <c r="F1244" s="78"/>
      <c r="G1244" s="15"/>
      <c r="H1244" s="15"/>
      <c r="I1244" s="16"/>
      <c r="J1244" s="66"/>
      <c r="K1244" s="66"/>
      <c r="L1244" s="16"/>
      <c r="M1244" s="81"/>
      <c r="N1244" s="82">
        <v>8228.9326171875</v>
      </c>
      <c r="O1244" s="82">
        <v>3419.853515625</v>
      </c>
      <c r="P1244" s="77"/>
      <c r="Q1244" s="83"/>
      <c r="R1244" s="83"/>
      <c r="S1244" s="51">
        <v>1</v>
      </c>
      <c r="T1244" s="84"/>
      <c r="U1244" s="84"/>
      <c r="V1244" s="52">
        <v>0</v>
      </c>
      <c r="W1244" s="52">
        <v>1</v>
      </c>
      <c r="X1244" s="52">
        <v>0</v>
      </c>
      <c r="Y1244" s="52">
        <v>1</v>
      </c>
      <c r="Z1244" s="52">
        <v>0</v>
      </c>
      <c r="AA1244" s="52"/>
      <c r="AB1244" s="79">
        <v>1244</v>
      </c>
      <c r="AC12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4" s="85"/>
      <c r="AE1244" s="51"/>
      <c r="AF1244" s="51"/>
      <c r="AG1244" s="51"/>
      <c r="AH1244" s="51"/>
      <c r="AI1244" s="51"/>
      <c r="AJ1244" s="51"/>
      <c r="AK1244" s="104" t="s">
        <v>3341</v>
      </c>
      <c r="AL1244" s="104" t="s">
        <v>3341</v>
      </c>
      <c r="AM1244" s="104" t="s">
        <v>3341</v>
      </c>
      <c r="AN1244" s="104" t="s">
        <v>3341</v>
      </c>
      <c r="AO1244" s="2"/>
      <c r="AP1244" s="3"/>
      <c r="AQ1244" s="3"/>
      <c r="AR1244" s="3"/>
      <c r="AS1244" s="3"/>
    </row>
    <row r="1245" spans="1:45" ht="29" customHeight="1" x14ac:dyDescent="0.35">
      <c r="A1245" s="14" t="s">
        <v>2714</v>
      </c>
      <c r="C1245" s="15" t="s">
        <v>3360</v>
      </c>
      <c r="D1245" s="15"/>
      <c r="E1245" s="80">
        <v>1.9613764308784942</v>
      </c>
      <c r="F1245" s="78"/>
      <c r="G1245" s="15"/>
      <c r="H1245" s="15"/>
      <c r="I1245" s="16"/>
      <c r="J1245" s="66"/>
      <c r="K1245" s="66"/>
      <c r="L1245" s="16"/>
      <c r="M1245" s="81"/>
      <c r="N1245" s="82">
        <v>8163.025390625</v>
      </c>
      <c r="O1245" s="82">
        <v>3550.133544921875</v>
      </c>
      <c r="P1245" s="77"/>
      <c r="Q1245" s="83"/>
      <c r="R1245" s="83"/>
      <c r="S1245" s="51">
        <v>1</v>
      </c>
      <c r="T1245" s="84"/>
      <c r="U1245" s="84"/>
      <c r="V1245" s="52">
        <v>0</v>
      </c>
      <c r="W1245" s="52">
        <v>1</v>
      </c>
      <c r="X1245" s="52">
        <v>0</v>
      </c>
      <c r="Y1245" s="52">
        <v>1</v>
      </c>
      <c r="Z1245" s="52">
        <v>0</v>
      </c>
      <c r="AA1245" s="52"/>
      <c r="AB1245" s="79">
        <v>1245</v>
      </c>
      <c r="AC12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5" s="85"/>
      <c r="AE1245" s="51"/>
      <c r="AF1245" s="51"/>
      <c r="AG1245" s="51"/>
      <c r="AH1245" s="51"/>
      <c r="AI1245" s="51"/>
      <c r="AJ1245" s="51"/>
      <c r="AK1245" s="51"/>
      <c r="AL1245" s="51"/>
      <c r="AM1245" s="51"/>
      <c r="AN1245" s="51"/>
      <c r="AO1245" s="2"/>
      <c r="AP1245" s="3"/>
      <c r="AQ1245" s="3"/>
      <c r="AR1245" s="3"/>
      <c r="AS1245" s="3"/>
    </row>
    <row r="1246" spans="1:45" ht="29" customHeight="1" x14ac:dyDescent="0.35">
      <c r="A1246" s="14" t="s">
        <v>2715</v>
      </c>
      <c r="C1246" s="15" t="s">
        <v>3360</v>
      </c>
      <c r="D1246" s="15"/>
      <c r="E1246" s="80">
        <v>1.9613764308784942</v>
      </c>
      <c r="F1246" s="78"/>
      <c r="G1246" s="15"/>
      <c r="H1246" s="15"/>
      <c r="I1246" s="16"/>
      <c r="J1246" s="66"/>
      <c r="K1246" s="66"/>
      <c r="L1246" s="16"/>
      <c r="M1246" s="81"/>
      <c r="N1246" s="82">
        <v>8417.2373046875</v>
      </c>
      <c r="O1246" s="82">
        <v>3419.853515625</v>
      </c>
      <c r="P1246" s="77"/>
      <c r="Q1246" s="83"/>
      <c r="R1246" s="83"/>
      <c r="S1246" s="51">
        <v>1</v>
      </c>
      <c r="T1246" s="84"/>
      <c r="U1246" s="84"/>
      <c r="V1246" s="52">
        <v>0</v>
      </c>
      <c r="W1246" s="52">
        <v>1</v>
      </c>
      <c r="X1246" s="52">
        <v>0</v>
      </c>
      <c r="Y1246" s="52">
        <v>1</v>
      </c>
      <c r="Z1246" s="52">
        <v>0</v>
      </c>
      <c r="AA1246" s="52"/>
      <c r="AB1246" s="79">
        <v>1246</v>
      </c>
      <c r="AC12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6" s="85"/>
      <c r="AE1246" s="51"/>
      <c r="AF1246" s="51"/>
      <c r="AG1246" s="51"/>
      <c r="AH1246" s="51"/>
      <c r="AI1246" s="51"/>
      <c r="AJ1246" s="51"/>
      <c r="AK1246" s="104" t="s">
        <v>3341</v>
      </c>
      <c r="AL1246" s="104" t="s">
        <v>3341</v>
      </c>
      <c r="AM1246" s="104" t="s">
        <v>3341</v>
      </c>
      <c r="AN1246" s="104" t="s">
        <v>3341</v>
      </c>
      <c r="AO1246" s="2"/>
      <c r="AP1246" s="3"/>
      <c r="AQ1246" s="3"/>
      <c r="AR1246" s="3"/>
      <c r="AS1246" s="3"/>
    </row>
    <row r="1247" spans="1:45" ht="29" customHeight="1" x14ac:dyDescent="0.35">
      <c r="A1247" s="14" t="s">
        <v>2716</v>
      </c>
      <c r="C1247" s="15" t="s">
        <v>3360</v>
      </c>
      <c r="D1247" s="15"/>
      <c r="E1247" s="80">
        <v>1.9613764308784942</v>
      </c>
      <c r="F1247" s="78"/>
      <c r="G1247" s="15"/>
      <c r="H1247" s="15"/>
      <c r="I1247" s="16"/>
      <c r="J1247" s="66"/>
      <c r="K1247" s="66"/>
      <c r="L1247" s="16"/>
      <c r="M1247" s="81"/>
      <c r="N1247" s="82">
        <v>8341.9150390625</v>
      </c>
      <c r="O1247" s="82">
        <v>3550.133544921875</v>
      </c>
      <c r="P1247" s="77"/>
      <c r="Q1247" s="83"/>
      <c r="R1247" s="83"/>
      <c r="S1247" s="51">
        <v>1</v>
      </c>
      <c r="T1247" s="84"/>
      <c r="U1247" s="84"/>
      <c r="V1247" s="52">
        <v>0</v>
      </c>
      <c r="W1247" s="52">
        <v>1</v>
      </c>
      <c r="X1247" s="52">
        <v>0</v>
      </c>
      <c r="Y1247" s="52">
        <v>1</v>
      </c>
      <c r="Z1247" s="52">
        <v>0</v>
      </c>
      <c r="AA1247" s="52"/>
      <c r="AB1247" s="79">
        <v>1247</v>
      </c>
      <c r="AC12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7" s="85"/>
      <c r="AE1247" s="51"/>
      <c r="AF1247" s="51"/>
      <c r="AG1247" s="51"/>
      <c r="AH1247" s="51"/>
      <c r="AI1247" s="51"/>
      <c r="AJ1247" s="51"/>
      <c r="AK1247" s="51"/>
      <c r="AL1247" s="51"/>
      <c r="AM1247" s="51"/>
      <c r="AN1247" s="51"/>
      <c r="AO1247" s="2"/>
      <c r="AP1247" s="3"/>
      <c r="AQ1247" s="3"/>
      <c r="AR1247" s="3"/>
      <c r="AS1247" s="3"/>
    </row>
    <row r="1248" spans="1:45" ht="29" customHeight="1" x14ac:dyDescent="0.35">
      <c r="A1248" s="14" t="s">
        <v>2720</v>
      </c>
      <c r="C1248" s="15" t="s">
        <v>3360</v>
      </c>
      <c r="D1248" s="15"/>
      <c r="E1248" s="80">
        <v>1.9613764308784942</v>
      </c>
      <c r="F1248" s="78"/>
      <c r="G1248" s="15"/>
      <c r="H1248" s="15"/>
      <c r="I1248" s="16"/>
      <c r="J1248" s="66"/>
      <c r="K1248" s="66"/>
      <c r="L1248" s="16"/>
      <c r="M1248" s="81"/>
      <c r="N1248" s="82">
        <v>7861.7373046875</v>
      </c>
      <c r="O1248" s="82">
        <v>325.7003173828125</v>
      </c>
      <c r="P1248" s="77"/>
      <c r="Q1248" s="83"/>
      <c r="R1248" s="83"/>
      <c r="S1248" s="51">
        <v>1</v>
      </c>
      <c r="T1248" s="84"/>
      <c r="U1248" s="84"/>
      <c r="V1248" s="52">
        <v>0</v>
      </c>
      <c r="W1248" s="52">
        <v>1</v>
      </c>
      <c r="X1248" s="52">
        <v>0</v>
      </c>
      <c r="Y1248" s="52">
        <v>1</v>
      </c>
      <c r="Z1248" s="52">
        <v>0</v>
      </c>
      <c r="AA1248" s="52"/>
      <c r="AB1248" s="79">
        <v>1248</v>
      </c>
      <c r="AC12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8" s="85"/>
      <c r="AE1248" s="51"/>
      <c r="AF1248" s="51"/>
      <c r="AG1248" s="51"/>
      <c r="AH1248" s="51"/>
      <c r="AI1248" s="51"/>
      <c r="AJ1248" s="51"/>
      <c r="AK1248" s="104" t="s">
        <v>3341</v>
      </c>
      <c r="AL1248" s="104" t="s">
        <v>3341</v>
      </c>
      <c r="AM1248" s="104" t="s">
        <v>3341</v>
      </c>
      <c r="AN1248" s="104" t="s">
        <v>3341</v>
      </c>
      <c r="AO1248" s="2"/>
      <c r="AP1248" s="3"/>
      <c r="AQ1248" s="3"/>
      <c r="AR1248" s="3"/>
      <c r="AS1248" s="3"/>
    </row>
    <row r="1249" spans="1:45" ht="29" customHeight="1" x14ac:dyDescent="0.35">
      <c r="A1249" s="14" t="s">
        <v>2721</v>
      </c>
      <c r="C1249" s="15" t="s">
        <v>3360</v>
      </c>
      <c r="D1249" s="15"/>
      <c r="E1249" s="80">
        <v>1.9613764308784942</v>
      </c>
      <c r="F1249" s="78"/>
      <c r="G1249" s="15"/>
      <c r="H1249" s="15"/>
      <c r="I1249" s="16"/>
      <c r="J1249" s="66"/>
      <c r="K1249" s="66"/>
      <c r="L1249" s="16"/>
      <c r="M1249" s="81"/>
      <c r="N1249" s="82">
        <v>7786.4150390625</v>
      </c>
      <c r="O1249" s="82">
        <v>195.42019653320313</v>
      </c>
      <c r="P1249" s="77"/>
      <c r="Q1249" s="83"/>
      <c r="R1249" s="83"/>
      <c r="S1249" s="51">
        <v>1</v>
      </c>
      <c r="T1249" s="84"/>
      <c r="U1249" s="84"/>
      <c r="V1249" s="52">
        <v>0</v>
      </c>
      <c r="W1249" s="52">
        <v>1</v>
      </c>
      <c r="X1249" s="52">
        <v>0</v>
      </c>
      <c r="Y1249" s="52">
        <v>1</v>
      </c>
      <c r="Z1249" s="52">
        <v>0</v>
      </c>
      <c r="AA1249" s="52"/>
      <c r="AB1249" s="79">
        <v>1249</v>
      </c>
      <c r="AC12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49" s="85"/>
      <c r="AE1249" s="51"/>
      <c r="AF1249" s="51"/>
      <c r="AG1249" s="51"/>
      <c r="AH1249" s="51"/>
      <c r="AI1249" s="51"/>
      <c r="AJ1249" s="51"/>
      <c r="AK1249" s="51"/>
      <c r="AL1249" s="51"/>
      <c r="AM1249" s="51"/>
      <c r="AN1249" s="51"/>
      <c r="AO1249" s="2"/>
      <c r="AP1249" s="3"/>
      <c r="AQ1249" s="3"/>
      <c r="AR1249" s="3"/>
      <c r="AS1249" s="3"/>
    </row>
    <row r="1250" spans="1:45" ht="29" customHeight="1" x14ac:dyDescent="0.35">
      <c r="A1250" s="14" t="s">
        <v>2729</v>
      </c>
      <c r="C1250" s="15" t="s">
        <v>3360</v>
      </c>
      <c r="D1250" s="15"/>
      <c r="E1250" s="80">
        <v>1.9613764308784942</v>
      </c>
      <c r="F1250" s="78"/>
      <c r="G1250" s="15"/>
      <c r="H1250" s="15"/>
      <c r="I1250" s="16"/>
      <c r="J1250" s="66"/>
      <c r="K1250" s="66"/>
      <c r="L1250" s="16"/>
      <c r="M1250" s="81"/>
      <c r="N1250" s="82">
        <v>7861.7373046875</v>
      </c>
      <c r="O1250" s="82">
        <v>1172.5211181640625</v>
      </c>
      <c r="P1250" s="77"/>
      <c r="Q1250" s="83"/>
      <c r="R1250" s="83"/>
      <c r="S1250" s="51">
        <v>1</v>
      </c>
      <c r="T1250" s="84"/>
      <c r="U1250" s="84"/>
      <c r="V1250" s="52">
        <v>0</v>
      </c>
      <c r="W1250" s="52">
        <v>1</v>
      </c>
      <c r="X1250" s="52">
        <v>0</v>
      </c>
      <c r="Y1250" s="52">
        <v>1</v>
      </c>
      <c r="Z1250" s="52">
        <v>0</v>
      </c>
      <c r="AA1250" s="52"/>
      <c r="AB1250" s="79">
        <v>1250</v>
      </c>
      <c r="AC12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0" s="85"/>
      <c r="AE1250" s="51"/>
      <c r="AF1250" s="51"/>
      <c r="AG1250" s="51"/>
      <c r="AH1250" s="51"/>
      <c r="AI1250" s="51"/>
      <c r="AJ1250" s="51"/>
      <c r="AK1250" s="104" t="s">
        <v>3341</v>
      </c>
      <c r="AL1250" s="104" t="s">
        <v>3341</v>
      </c>
      <c r="AM1250" s="104" t="s">
        <v>3341</v>
      </c>
      <c r="AN1250" s="104" t="s">
        <v>3341</v>
      </c>
      <c r="AO1250" s="2"/>
      <c r="AP1250" s="3"/>
      <c r="AQ1250" s="3"/>
      <c r="AR1250" s="3"/>
      <c r="AS1250" s="3"/>
    </row>
    <row r="1251" spans="1:45" ht="29" customHeight="1" x14ac:dyDescent="0.35">
      <c r="A1251" s="14" t="s">
        <v>2730</v>
      </c>
      <c r="C1251" s="15" t="s">
        <v>3360</v>
      </c>
      <c r="D1251" s="15"/>
      <c r="E1251" s="80">
        <v>1.9613764308784942</v>
      </c>
      <c r="F1251" s="78"/>
      <c r="G1251" s="15"/>
      <c r="H1251" s="15"/>
      <c r="I1251" s="16"/>
      <c r="J1251" s="66"/>
      <c r="K1251" s="66"/>
      <c r="L1251" s="16"/>
      <c r="M1251" s="81"/>
      <c r="N1251" s="82">
        <v>7786.4150390625</v>
      </c>
      <c r="O1251" s="82">
        <v>1286.5162353515625</v>
      </c>
      <c r="P1251" s="77"/>
      <c r="Q1251" s="83"/>
      <c r="R1251" s="83"/>
      <c r="S1251" s="51">
        <v>1</v>
      </c>
      <c r="T1251" s="84"/>
      <c r="U1251" s="84"/>
      <c r="V1251" s="52">
        <v>0</v>
      </c>
      <c r="W1251" s="52">
        <v>1</v>
      </c>
      <c r="X1251" s="52">
        <v>0</v>
      </c>
      <c r="Y1251" s="52">
        <v>1</v>
      </c>
      <c r="Z1251" s="52">
        <v>0</v>
      </c>
      <c r="AA1251" s="52"/>
      <c r="AB1251" s="79">
        <v>1251</v>
      </c>
      <c r="AC12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1" s="85"/>
      <c r="AE1251" s="51"/>
      <c r="AF1251" s="51"/>
      <c r="AG1251" s="51"/>
      <c r="AH1251" s="51"/>
      <c r="AI1251" s="51"/>
      <c r="AJ1251" s="51"/>
      <c r="AK1251" s="51"/>
      <c r="AL1251" s="51"/>
      <c r="AM1251" s="51"/>
      <c r="AN1251" s="51"/>
      <c r="AO1251" s="2"/>
      <c r="AP1251" s="3"/>
      <c r="AQ1251" s="3"/>
      <c r="AR1251" s="3"/>
      <c r="AS1251" s="3"/>
    </row>
    <row r="1252" spans="1:45" ht="29" customHeight="1" x14ac:dyDescent="0.35">
      <c r="A1252" s="14" t="s">
        <v>2736</v>
      </c>
      <c r="C1252" s="15" t="s">
        <v>3360</v>
      </c>
      <c r="D1252" s="15"/>
      <c r="E1252" s="80">
        <v>1.9613764308784942</v>
      </c>
      <c r="F1252" s="78"/>
      <c r="G1252" s="15"/>
      <c r="H1252" s="15"/>
      <c r="I1252" s="16"/>
      <c r="J1252" s="66"/>
      <c r="K1252" s="66"/>
      <c r="L1252" s="16"/>
      <c r="M1252" s="81"/>
      <c r="N1252" s="82">
        <v>7861.7373046875</v>
      </c>
      <c r="O1252" s="82">
        <v>846.82086181640625</v>
      </c>
      <c r="P1252" s="77"/>
      <c r="Q1252" s="83"/>
      <c r="R1252" s="83"/>
      <c r="S1252" s="51">
        <v>1</v>
      </c>
      <c r="T1252" s="84"/>
      <c r="U1252" s="84"/>
      <c r="V1252" s="52">
        <v>0</v>
      </c>
      <c r="W1252" s="52">
        <v>1</v>
      </c>
      <c r="X1252" s="52">
        <v>0</v>
      </c>
      <c r="Y1252" s="52">
        <v>1</v>
      </c>
      <c r="Z1252" s="52">
        <v>0</v>
      </c>
      <c r="AA1252" s="52"/>
      <c r="AB1252" s="79">
        <v>1252</v>
      </c>
      <c r="AC12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2" s="85"/>
      <c r="AE1252" s="51"/>
      <c r="AF1252" s="51"/>
      <c r="AG1252" s="51"/>
      <c r="AH1252" s="51"/>
      <c r="AI1252" s="51"/>
      <c r="AJ1252" s="51"/>
      <c r="AK1252" s="104" t="s">
        <v>3341</v>
      </c>
      <c r="AL1252" s="104" t="s">
        <v>3341</v>
      </c>
      <c r="AM1252" s="104" t="s">
        <v>3341</v>
      </c>
      <c r="AN1252" s="104" t="s">
        <v>3341</v>
      </c>
      <c r="AO1252" s="2"/>
      <c r="AP1252" s="3"/>
      <c r="AQ1252" s="3"/>
      <c r="AR1252" s="3"/>
      <c r="AS1252" s="3"/>
    </row>
    <row r="1253" spans="1:45" ht="29" customHeight="1" x14ac:dyDescent="0.35">
      <c r="A1253" s="14" t="s">
        <v>2737</v>
      </c>
      <c r="C1253" s="15" t="s">
        <v>3360</v>
      </c>
      <c r="D1253" s="15"/>
      <c r="E1253" s="80">
        <v>1.9613764308784942</v>
      </c>
      <c r="F1253" s="78"/>
      <c r="G1253" s="15"/>
      <c r="H1253" s="15"/>
      <c r="I1253" s="16"/>
      <c r="J1253" s="66"/>
      <c r="K1253" s="66"/>
      <c r="L1253" s="16"/>
      <c r="M1253" s="81"/>
      <c r="N1253" s="82">
        <v>7786.4150390625</v>
      </c>
      <c r="O1253" s="82">
        <v>977.1009521484375</v>
      </c>
      <c r="P1253" s="77"/>
      <c r="Q1253" s="83"/>
      <c r="R1253" s="83"/>
      <c r="S1253" s="51">
        <v>1</v>
      </c>
      <c r="T1253" s="84"/>
      <c r="U1253" s="84"/>
      <c r="V1253" s="52">
        <v>0</v>
      </c>
      <c r="W1253" s="52">
        <v>1</v>
      </c>
      <c r="X1253" s="52">
        <v>0</v>
      </c>
      <c r="Y1253" s="52">
        <v>1</v>
      </c>
      <c r="Z1253" s="52">
        <v>0</v>
      </c>
      <c r="AA1253" s="52"/>
      <c r="AB1253" s="79">
        <v>1253</v>
      </c>
      <c r="AC12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3" s="85"/>
      <c r="AE1253" s="51"/>
      <c r="AF1253" s="51"/>
      <c r="AG1253" s="51"/>
      <c r="AH1253" s="51"/>
      <c r="AI1253" s="51"/>
      <c r="AJ1253" s="51"/>
      <c r="AK1253" s="51"/>
      <c r="AL1253" s="51"/>
      <c r="AM1253" s="51"/>
      <c r="AN1253" s="51"/>
      <c r="AO1253" s="2"/>
      <c r="AP1253" s="3"/>
      <c r="AQ1253" s="3"/>
      <c r="AR1253" s="3"/>
      <c r="AS1253" s="3"/>
    </row>
    <row r="1254" spans="1:45" ht="29" customHeight="1" x14ac:dyDescent="0.35">
      <c r="A1254" s="14" t="s">
        <v>2800</v>
      </c>
      <c r="C1254" s="15" t="s">
        <v>3360</v>
      </c>
      <c r="D1254" s="15"/>
      <c r="E1254" s="80">
        <v>1.9613764308784942</v>
      </c>
      <c r="F1254" s="78"/>
      <c r="G1254" s="15"/>
      <c r="H1254" s="15"/>
      <c r="I1254" s="16"/>
      <c r="J1254" s="66"/>
      <c r="K1254" s="66"/>
      <c r="L1254" s="16"/>
      <c r="M1254" s="81"/>
      <c r="N1254" s="82">
        <v>7861.7373046875</v>
      </c>
      <c r="O1254" s="82">
        <v>651.400634765625</v>
      </c>
      <c r="P1254" s="77"/>
      <c r="Q1254" s="83"/>
      <c r="R1254" s="83"/>
      <c r="S1254" s="51">
        <v>1</v>
      </c>
      <c r="T1254" s="84"/>
      <c r="U1254" s="84"/>
      <c r="V1254" s="52">
        <v>0</v>
      </c>
      <c r="W1254" s="52">
        <v>1</v>
      </c>
      <c r="X1254" s="52">
        <v>0</v>
      </c>
      <c r="Y1254" s="52">
        <v>1</v>
      </c>
      <c r="Z1254" s="52">
        <v>0</v>
      </c>
      <c r="AA1254" s="52"/>
      <c r="AB1254" s="79">
        <v>1254</v>
      </c>
      <c r="AC12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4" s="85"/>
      <c r="AE1254" s="51"/>
      <c r="AF1254" s="51"/>
      <c r="AG1254" s="51"/>
      <c r="AH1254" s="51"/>
      <c r="AI1254" s="51"/>
      <c r="AJ1254" s="51"/>
      <c r="AK1254" s="104" t="s">
        <v>3341</v>
      </c>
      <c r="AL1254" s="104" t="s">
        <v>3341</v>
      </c>
      <c r="AM1254" s="104" t="s">
        <v>3341</v>
      </c>
      <c r="AN1254" s="104" t="s">
        <v>3341</v>
      </c>
      <c r="AO1254" s="2"/>
      <c r="AP1254" s="3"/>
      <c r="AQ1254" s="3"/>
      <c r="AR1254" s="3"/>
      <c r="AS1254" s="3"/>
    </row>
    <row r="1255" spans="1:45" ht="29" customHeight="1" x14ac:dyDescent="0.35">
      <c r="A1255" s="14" t="s">
        <v>2801</v>
      </c>
      <c r="C1255" s="15" t="s">
        <v>3360</v>
      </c>
      <c r="D1255" s="15"/>
      <c r="E1255" s="80">
        <v>1.9613764308784942</v>
      </c>
      <c r="F1255" s="78"/>
      <c r="G1255" s="15"/>
      <c r="H1255" s="15"/>
      <c r="I1255" s="16"/>
      <c r="J1255" s="66"/>
      <c r="K1255" s="66"/>
      <c r="L1255" s="16"/>
      <c r="M1255" s="81"/>
      <c r="N1255" s="82">
        <v>7786.4150390625</v>
      </c>
      <c r="O1255" s="82">
        <v>521.12054443359375</v>
      </c>
      <c r="P1255" s="77"/>
      <c r="Q1255" s="83"/>
      <c r="R1255" s="83"/>
      <c r="S1255" s="51">
        <v>1</v>
      </c>
      <c r="T1255" s="84"/>
      <c r="U1255" s="84"/>
      <c r="V1255" s="52">
        <v>0</v>
      </c>
      <c r="W1255" s="52">
        <v>1</v>
      </c>
      <c r="X1255" s="52">
        <v>0</v>
      </c>
      <c r="Y1255" s="52">
        <v>1</v>
      </c>
      <c r="Z1255" s="52">
        <v>0</v>
      </c>
      <c r="AA1255" s="52"/>
      <c r="AB1255" s="79">
        <v>1255</v>
      </c>
      <c r="AC12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5" s="85"/>
      <c r="AE1255" s="51"/>
      <c r="AF1255" s="51"/>
      <c r="AG1255" s="51"/>
      <c r="AH1255" s="51"/>
      <c r="AI1255" s="51"/>
      <c r="AJ1255" s="51"/>
      <c r="AK1255" s="51"/>
      <c r="AL1255" s="51"/>
      <c r="AM1255" s="51"/>
      <c r="AN1255" s="51"/>
      <c r="AO1255" s="2"/>
      <c r="AP1255" s="3"/>
      <c r="AQ1255" s="3"/>
      <c r="AR1255" s="3"/>
      <c r="AS1255" s="3"/>
    </row>
    <row r="1256" spans="1:45" ht="29" customHeight="1" x14ac:dyDescent="0.35">
      <c r="A1256" s="14" t="s">
        <v>2811</v>
      </c>
      <c r="C1256" s="15" t="s">
        <v>3360</v>
      </c>
      <c r="D1256" s="15"/>
      <c r="E1256" s="80">
        <v>1.9613764308784942</v>
      </c>
      <c r="F1256" s="78"/>
      <c r="G1256" s="15"/>
      <c r="H1256" s="15"/>
      <c r="I1256" s="16"/>
      <c r="J1256" s="66"/>
      <c r="K1256" s="66"/>
      <c r="L1256" s="16"/>
      <c r="M1256" s="81"/>
      <c r="N1256" s="82">
        <v>8530.220703125</v>
      </c>
      <c r="O1256" s="82">
        <v>3550.133544921875</v>
      </c>
      <c r="P1256" s="77"/>
      <c r="Q1256" s="83"/>
      <c r="R1256" s="83"/>
      <c r="S1256" s="51">
        <v>1</v>
      </c>
      <c r="T1256" s="84"/>
      <c r="U1256" s="84"/>
      <c r="V1256" s="52">
        <v>0</v>
      </c>
      <c r="W1256" s="52">
        <v>1</v>
      </c>
      <c r="X1256" s="52">
        <v>0</v>
      </c>
      <c r="Y1256" s="52">
        <v>1</v>
      </c>
      <c r="Z1256" s="52">
        <v>0</v>
      </c>
      <c r="AA1256" s="52"/>
      <c r="AB1256" s="79">
        <v>1256</v>
      </c>
      <c r="AC12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6" s="85"/>
      <c r="AE1256" s="51"/>
      <c r="AF1256" s="51"/>
      <c r="AG1256" s="51"/>
      <c r="AH1256" s="51"/>
      <c r="AI1256" s="51"/>
      <c r="AJ1256" s="51"/>
      <c r="AK1256" s="104" t="s">
        <v>3341</v>
      </c>
      <c r="AL1256" s="104" t="s">
        <v>3341</v>
      </c>
      <c r="AM1256" s="104" t="s">
        <v>3341</v>
      </c>
      <c r="AN1256" s="104" t="s">
        <v>3341</v>
      </c>
      <c r="AO1256" s="2"/>
      <c r="AP1256" s="3"/>
      <c r="AQ1256" s="3"/>
      <c r="AR1256" s="3"/>
      <c r="AS1256" s="3"/>
    </row>
    <row r="1257" spans="1:45" ht="29" customHeight="1" x14ac:dyDescent="0.35">
      <c r="A1257" s="14" t="s">
        <v>2812</v>
      </c>
      <c r="C1257" s="15" t="s">
        <v>3360</v>
      </c>
      <c r="D1257" s="15"/>
      <c r="E1257" s="80">
        <v>1.9613764308784942</v>
      </c>
      <c r="F1257" s="78"/>
      <c r="G1257" s="15"/>
      <c r="H1257" s="15"/>
      <c r="I1257" s="16"/>
      <c r="J1257" s="66"/>
      <c r="K1257" s="66"/>
      <c r="L1257" s="16"/>
      <c r="M1257" s="81"/>
      <c r="N1257" s="82">
        <v>8596.126953125</v>
      </c>
      <c r="O1257" s="82">
        <v>3419.853515625</v>
      </c>
      <c r="P1257" s="77"/>
      <c r="Q1257" s="83"/>
      <c r="R1257" s="83"/>
      <c r="S1257" s="51">
        <v>1</v>
      </c>
      <c r="T1257" s="84"/>
      <c r="U1257" s="84"/>
      <c r="V1257" s="52">
        <v>0</v>
      </c>
      <c r="W1257" s="52">
        <v>1</v>
      </c>
      <c r="X1257" s="52">
        <v>0</v>
      </c>
      <c r="Y1257" s="52">
        <v>1</v>
      </c>
      <c r="Z1257" s="52">
        <v>0</v>
      </c>
      <c r="AA1257" s="52"/>
      <c r="AB1257" s="79">
        <v>1257</v>
      </c>
      <c r="AC12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7" s="85"/>
      <c r="AE1257" s="51"/>
      <c r="AF1257" s="51"/>
      <c r="AG1257" s="51"/>
      <c r="AH1257" s="51"/>
      <c r="AI1257" s="51"/>
      <c r="AJ1257" s="51"/>
      <c r="AK1257" s="51"/>
      <c r="AL1257" s="51"/>
      <c r="AM1257" s="51"/>
      <c r="AN1257" s="51"/>
      <c r="AO1257" s="2"/>
      <c r="AP1257" s="3"/>
      <c r="AQ1257" s="3"/>
      <c r="AR1257" s="3"/>
      <c r="AS1257" s="3"/>
    </row>
    <row r="1258" spans="1:45" ht="29" customHeight="1" x14ac:dyDescent="0.35">
      <c r="A1258" s="14" t="s">
        <v>2861</v>
      </c>
      <c r="C1258" s="15" t="s">
        <v>3360</v>
      </c>
      <c r="D1258" s="15"/>
      <c r="E1258" s="80">
        <v>1.9613764308784942</v>
      </c>
      <c r="F1258" s="78"/>
      <c r="G1258" s="15"/>
      <c r="H1258" s="15"/>
      <c r="I1258" s="16"/>
      <c r="J1258" s="66"/>
      <c r="K1258" s="66"/>
      <c r="L1258" s="16"/>
      <c r="M1258" s="81"/>
      <c r="N1258" s="82">
        <v>9518.822265625</v>
      </c>
      <c r="O1258" s="82">
        <v>3550.133544921875</v>
      </c>
      <c r="P1258" s="77"/>
      <c r="Q1258" s="83"/>
      <c r="R1258" s="83"/>
      <c r="S1258" s="51">
        <v>1</v>
      </c>
      <c r="T1258" s="84"/>
      <c r="U1258" s="84"/>
      <c r="V1258" s="52">
        <v>0</v>
      </c>
      <c r="W1258" s="52">
        <v>1</v>
      </c>
      <c r="X1258" s="52">
        <v>0</v>
      </c>
      <c r="Y1258" s="52">
        <v>1</v>
      </c>
      <c r="Z1258" s="52">
        <v>0</v>
      </c>
      <c r="AA1258" s="52"/>
      <c r="AB1258" s="79">
        <v>1258</v>
      </c>
      <c r="AC12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8" s="85"/>
      <c r="AE1258" s="51"/>
      <c r="AF1258" s="51"/>
      <c r="AG1258" s="51"/>
      <c r="AH1258" s="51"/>
      <c r="AI1258" s="51"/>
      <c r="AJ1258" s="51"/>
      <c r="AK1258" s="104" t="s">
        <v>3341</v>
      </c>
      <c r="AL1258" s="104" t="s">
        <v>3341</v>
      </c>
      <c r="AM1258" s="104" t="s">
        <v>3341</v>
      </c>
      <c r="AN1258" s="104" t="s">
        <v>3341</v>
      </c>
      <c r="AO1258" s="2"/>
      <c r="AP1258" s="3"/>
      <c r="AQ1258" s="3"/>
      <c r="AR1258" s="3"/>
      <c r="AS1258" s="3"/>
    </row>
    <row r="1259" spans="1:45" ht="29" customHeight="1" x14ac:dyDescent="0.35">
      <c r="A1259" s="14" t="s">
        <v>2862</v>
      </c>
      <c r="C1259" s="15" t="s">
        <v>3360</v>
      </c>
      <c r="D1259" s="15"/>
      <c r="E1259" s="80">
        <v>1.9613764308784942</v>
      </c>
      <c r="F1259" s="78"/>
      <c r="G1259" s="15"/>
      <c r="H1259" s="15"/>
      <c r="I1259" s="16"/>
      <c r="J1259" s="66"/>
      <c r="K1259" s="66"/>
      <c r="L1259" s="16"/>
      <c r="M1259" s="81"/>
      <c r="N1259" s="82">
        <v>9443.5</v>
      </c>
      <c r="O1259" s="82">
        <v>3419.853515625</v>
      </c>
      <c r="P1259" s="77"/>
      <c r="Q1259" s="83"/>
      <c r="R1259" s="83"/>
      <c r="S1259" s="51">
        <v>1</v>
      </c>
      <c r="T1259" s="84"/>
      <c r="U1259" s="84"/>
      <c r="V1259" s="52">
        <v>0</v>
      </c>
      <c r="W1259" s="52">
        <v>1</v>
      </c>
      <c r="X1259" s="52">
        <v>0</v>
      </c>
      <c r="Y1259" s="52">
        <v>1</v>
      </c>
      <c r="Z1259" s="52">
        <v>0</v>
      </c>
      <c r="AA1259" s="52"/>
      <c r="AB1259" s="79">
        <v>1259</v>
      </c>
      <c r="AC12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59" s="85"/>
      <c r="AE1259" s="51"/>
      <c r="AF1259" s="51"/>
      <c r="AG1259" s="51"/>
      <c r="AH1259" s="51"/>
      <c r="AI1259" s="51"/>
      <c r="AJ1259" s="51"/>
      <c r="AK1259" s="51"/>
      <c r="AL1259" s="51"/>
      <c r="AM1259" s="51"/>
      <c r="AN1259" s="51"/>
      <c r="AO1259" s="2"/>
      <c r="AP1259" s="3"/>
      <c r="AQ1259" s="3"/>
      <c r="AR1259" s="3"/>
      <c r="AS1259" s="3"/>
    </row>
    <row r="1260" spans="1:45" ht="29" customHeight="1" x14ac:dyDescent="0.35">
      <c r="A1260" s="14" t="s">
        <v>2876</v>
      </c>
      <c r="C1260" s="15" t="s">
        <v>3360</v>
      </c>
      <c r="D1260" s="15"/>
      <c r="E1260" s="80">
        <v>1.9613764308784942</v>
      </c>
      <c r="F1260" s="78"/>
      <c r="G1260" s="15"/>
      <c r="H1260" s="15"/>
      <c r="I1260" s="16"/>
      <c r="J1260" s="66"/>
      <c r="K1260" s="66"/>
      <c r="L1260" s="16"/>
      <c r="M1260" s="81"/>
      <c r="N1260" s="82">
        <v>9697.7119140625</v>
      </c>
      <c r="O1260" s="82">
        <v>3550.133544921875</v>
      </c>
      <c r="P1260" s="77"/>
      <c r="Q1260" s="83"/>
      <c r="R1260" s="83"/>
      <c r="S1260" s="51">
        <v>1</v>
      </c>
      <c r="T1260" s="84"/>
      <c r="U1260" s="84"/>
      <c r="V1260" s="52">
        <v>0</v>
      </c>
      <c r="W1260" s="52">
        <v>1</v>
      </c>
      <c r="X1260" s="52">
        <v>0</v>
      </c>
      <c r="Y1260" s="52">
        <v>1</v>
      </c>
      <c r="Z1260" s="52">
        <v>0</v>
      </c>
      <c r="AA1260" s="52"/>
      <c r="AB1260" s="79">
        <v>1260</v>
      </c>
      <c r="AC12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0" s="85"/>
      <c r="AE1260" s="51"/>
      <c r="AF1260" s="51"/>
      <c r="AG1260" s="51"/>
      <c r="AH1260" s="51"/>
      <c r="AI1260" s="51"/>
      <c r="AJ1260" s="51"/>
      <c r="AK1260" s="104" t="s">
        <v>3341</v>
      </c>
      <c r="AL1260" s="104" t="s">
        <v>3341</v>
      </c>
      <c r="AM1260" s="104" t="s">
        <v>3341</v>
      </c>
      <c r="AN1260" s="104" t="s">
        <v>3341</v>
      </c>
      <c r="AO1260" s="2"/>
      <c r="AP1260" s="3"/>
      <c r="AQ1260" s="3"/>
      <c r="AR1260" s="3"/>
      <c r="AS1260" s="3"/>
    </row>
    <row r="1261" spans="1:45" ht="29" customHeight="1" x14ac:dyDescent="0.35">
      <c r="A1261" s="14" t="s">
        <v>2877</v>
      </c>
      <c r="C1261" s="15" t="s">
        <v>3360</v>
      </c>
      <c r="D1261" s="15"/>
      <c r="E1261" s="80">
        <v>1.9613764308784942</v>
      </c>
      <c r="F1261" s="78"/>
      <c r="G1261" s="15"/>
      <c r="H1261" s="15"/>
      <c r="I1261" s="16"/>
      <c r="J1261" s="66"/>
      <c r="K1261" s="66"/>
      <c r="L1261" s="16"/>
      <c r="M1261" s="81"/>
      <c r="N1261" s="82">
        <v>9631.8046875</v>
      </c>
      <c r="O1261" s="82">
        <v>3419.853515625</v>
      </c>
      <c r="P1261" s="77"/>
      <c r="Q1261" s="83"/>
      <c r="R1261" s="83"/>
      <c r="S1261" s="51">
        <v>1</v>
      </c>
      <c r="T1261" s="84"/>
      <c r="U1261" s="84"/>
      <c r="V1261" s="52">
        <v>0</v>
      </c>
      <c r="W1261" s="52">
        <v>1</v>
      </c>
      <c r="X1261" s="52">
        <v>0</v>
      </c>
      <c r="Y1261" s="52">
        <v>1</v>
      </c>
      <c r="Z1261" s="52">
        <v>0</v>
      </c>
      <c r="AA1261" s="52"/>
      <c r="AB1261" s="79">
        <v>1261</v>
      </c>
      <c r="AC12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1" s="85"/>
      <c r="AE1261" s="51"/>
      <c r="AF1261" s="51"/>
      <c r="AG1261" s="51"/>
      <c r="AH1261" s="51"/>
      <c r="AI1261" s="51"/>
      <c r="AJ1261" s="51"/>
      <c r="AK1261" s="51"/>
      <c r="AL1261" s="51"/>
      <c r="AM1261" s="51"/>
      <c r="AN1261" s="51"/>
      <c r="AO1261" s="2"/>
      <c r="AP1261" s="3"/>
      <c r="AQ1261" s="3"/>
      <c r="AR1261" s="3"/>
      <c r="AS1261" s="3"/>
    </row>
    <row r="1262" spans="1:45" ht="29" customHeight="1" x14ac:dyDescent="0.35">
      <c r="A1262" s="14" t="s">
        <v>2887</v>
      </c>
      <c r="C1262" s="15" t="s">
        <v>3360</v>
      </c>
      <c r="D1262" s="15"/>
      <c r="E1262" s="80">
        <v>1.9613764308784942</v>
      </c>
      <c r="F1262" s="78"/>
      <c r="G1262" s="15"/>
      <c r="H1262" s="15"/>
      <c r="I1262" s="16"/>
      <c r="J1262" s="66"/>
      <c r="K1262" s="66"/>
      <c r="L1262" s="16"/>
      <c r="M1262" s="81"/>
      <c r="N1262" s="82">
        <v>9886.0166015625</v>
      </c>
      <c r="O1262" s="82">
        <v>3419.853515625</v>
      </c>
      <c r="P1262" s="77"/>
      <c r="Q1262" s="83"/>
      <c r="R1262" s="83"/>
      <c r="S1262" s="51">
        <v>1</v>
      </c>
      <c r="T1262" s="84"/>
      <c r="U1262" s="84"/>
      <c r="V1262" s="52">
        <v>0</v>
      </c>
      <c r="W1262" s="52">
        <v>1</v>
      </c>
      <c r="X1262" s="52">
        <v>0</v>
      </c>
      <c r="Y1262" s="52">
        <v>1</v>
      </c>
      <c r="Z1262" s="52">
        <v>0</v>
      </c>
      <c r="AA1262" s="52"/>
      <c r="AB1262" s="79">
        <v>1262</v>
      </c>
      <c r="AC12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2" s="85"/>
      <c r="AE1262" s="51"/>
      <c r="AF1262" s="51"/>
      <c r="AG1262" s="51"/>
      <c r="AH1262" s="51"/>
      <c r="AI1262" s="51"/>
      <c r="AJ1262" s="51"/>
      <c r="AK1262" s="104" t="s">
        <v>3341</v>
      </c>
      <c r="AL1262" s="104" t="s">
        <v>3341</v>
      </c>
      <c r="AM1262" s="104" t="s">
        <v>3341</v>
      </c>
      <c r="AN1262" s="104" t="s">
        <v>3341</v>
      </c>
      <c r="AO1262" s="2"/>
      <c r="AP1262" s="3"/>
      <c r="AQ1262" s="3"/>
      <c r="AR1262" s="3"/>
      <c r="AS1262" s="3"/>
    </row>
    <row r="1263" spans="1:45" ht="29" customHeight="1" x14ac:dyDescent="0.35">
      <c r="A1263" s="14" t="s">
        <v>2888</v>
      </c>
      <c r="C1263" s="15" t="s">
        <v>3360</v>
      </c>
      <c r="D1263" s="15"/>
      <c r="E1263" s="80">
        <v>1.9613764308784942</v>
      </c>
      <c r="F1263" s="78"/>
      <c r="G1263" s="15"/>
      <c r="H1263" s="15"/>
      <c r="I1263" s="16"/>
      <c r="J1263" s="66"/>
      <c r="K1263" s="66"/>
      <c r="L1263" s="16"/>
      <c r="M1263" s="81"/>
      <c r="N1263" s="82">
        <v>9810.6953125</v>
      </c>
      <c r="O1263" s="82">
        <v>3550.133544921875</v>
      </c>
      <c r="P1263" s="77"/>
      <c r="Q1263" s="83"/>
      <c r="R1263" s="83"/>
      <c r="S1263" s="51">
        <v>1</v>
      </c>
      <c r="T1263" s="84"/>
      <c r="U1263" s="84"/>
      <c r="V1263" s="52">
        <v>0</v>
      </c>
      <c r="W1263" s="52">
        <v>1</v>
      </c>
      <c r="X1263" s="52">
        <v>0</v>
      </c>
      <c r="Y1263" s="52">
        <v>1</v>
      </c>
      <c r="Z1263" s="52">
        <v>0</v>
      </c>
      <c r="AA1263" s="52"/>
      <c r="AB1263" s="79">
        <v>1263</v>
      </c>
      <c r="AC12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3" s="85"/>
      <c r="AE1263" s="51"/>
      <c r="AF1263" s="51"/>
      <c r="AG1263" s="51"/>
      <c r="AH1263" s="51"/>
      <c r="AI1263" s="51"/>
      <c r="AJ1263" s="51"/>
      <c r="AK1263" s="51"/>
      <c r="AL1263" s="51"/>
      <c r="AM1263" s="51"/>
      <c r="AN1263" s="51"/>
      <c r="AO1263" s="2"/>
      <c r="AP1263" s="3"/>
      <c r="AQ1263" s="3"/>
      <c r="AR1263" s="3"/>
      <c r="AS1263" s="3"/>
    </row>
    <row r="1264" spans="1:45" ht="29" customHeight="1" x14ac:dyDescent="0.35">
      <c r="A1264" s="14" t="s">
        <v>2894</v>
      </c>
      <c r="C1264" s="15" t="s">
        <v>3360</v>
      </c>
      <c r="D1264" s="15"/>
      <c r="E1264" s="80">
        <v>1.9613764308784942</v>
      </c>
      <c r="F1264" s="78"/>
      <c r="G1264" s="15"/>
      <c r="H1264" s="15"/>
      <c r="I1264" s="16"/>
      <c r="J1264" s="66"/>
      <c r="K1264" s="66"/>
      <c r="L1264" s="16"/>
      <c r="M1264" s="81"/>
      <c r="N1264" s="82">
        <v>9330.5166015625</v>
      </c>
      <c r="O1264" s="82">
        <v>3550.133544921875</v>
      </c>
      <c r="P1264" s="77"/>
      <c r="Q1264" s="83"/>
      <c r="R1264" s="83"/>
      <c r="S1264" s="51">
        <v>1</v>
      </c>
      <c r="T1264" s="84"/>
      <c r="U1264" s="84"/>
      <c r="V1264" s="52">
        <v>0</v>
      </c>
      <c r="W1264" s="52">
        <v>1</v>
      </c>
      <c r="X1264" s="52">
        <v>0</v>
      </c>
      <c r="Y1264" s="52">
        <v>1</v>
      </c>
      <c r="Z1264" s="52">
        <v>0</v>
      </c>
      <c r="AA1264" s="52"/>
      <c r="AB1264" s="79">
        <v>1264</v>
      </c>
      <c r="AC12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4" s="85"/>
      <c r="AE1264" s="51"/>
      <c r="AF1264" s="51"/>
      <c r="AG1264" s="51"/>
      <c r="AH1264" s="51"/>
      <c r="AI1264" s="51"/>
      <c r="AJ1264" s="51"/>
      <c r="AK1264" s="104" t="s">
        <v>3341</v>
      </c>
      <c r="AL1264" s="104" t="s">
        <v>3341</v>
      </c>
      <c r="AM1264" s="104" t="s">
        <v>3341</v>
      </c>
      <c r="AN1264" s="104" t="s">
        <v>3341</v>
      </c>
      <c r="AO1264" s="2"/>
      <c r="AP1264" s="3"/>
      <c r="AQ1264" s="3"/>
      <c r="AR1264" s="3"/>
      <c r="AS1264" s="3"/>
    </row>
    <row r="1265" spans="1:45" ht="29" customHeight="1" x14ac:dyDescent="0.35">
      <c r="A1265" s="14" t="s">
        <v>2895</v>
      </c>
      <c r="C1265" s="15" t="s">
        <v>3360</v>
      </c>
      <c r="D1265" s="15"/>
      <c r="E1265" s="80">
        <v>1.9613764308784942</v>
      </c>
      <c r="F1265" s="78"/>
      <c r="G1265" s="15"/>
      <c r="H1265" s="15"/>
      <c r="I1265" s="16"/>
      <c r="J1265" s="66"/>
      <c r="K1265" s="66"/>
      <c r="L1265" s="16"/>
      <c r="M1265" s="81"/>
      <c r="N1265" s="82">
        <v>9264.6103515625</v>
      </c>
      <c r="O1265" s="82">
        <v>3419.853515625</v>
      </c>
      <c r="P1265" s="77"/>
      <c r="Q1265" s="83"/>
      <c r="R1265" s="83"/>
      <c r="S1265" s="51">
        <v>1</v>
      </c>
      <c r="T1265" s="84"/>
      <c r="U1265" s="84"/>
      <c r="V1265" s="52">
        <v>0</v>
      </c>
      <c r="W1265" s="52">
        <v>1</v>
      </c>
      <c r="X1265" s="52">
        <v>0</v>
      </c>
      <c r="Y1265" s="52">
        <v>1</v>
      </c>
      <c r="Z1265" s="52">
        <v>0</v>
      </c>
      <c r="AA1265" s="52"/>
      <c r="AB1265" s="79">
        <v>1265</v>
      </c>
      <c r="AC12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5" s="85"/>
      <c r="AE1265" s="51"/>
      <c r="AF1265" s="51"/>
      <c r="AG1265" s="51"/>
      <c r="AH1265" s="51"/>
      <c r="AI1265" s="51"/>
      <c r="AJ1265" s="51"/>
      <c r="AK1265" s="51"/>
      <c r="AL1265" s="51"/>
      <c r="AM1265" s="51"/>
      <c r="AN1265" s="51"/>
      <c r="AO1265" s="2"/>
      <c r="AP1265" s="3"/>
      <c r="AQ1265" s="3"/>
      <c r="AR1265" s="3"/>
      <c r="AS1265" s="3"/>
    </row>
    <row r="1266" spans="1:45" ht="29" customHeight="1" x14ac:dyDescent="0.35">
      <c r="A1266" s="14" t="s">
        <v>2921</v>
      </c>
      <c r="C1266" s="15" t="s">
        <v>3360</v>
      </c>
      <c r="D1266" s="15"/>
      <c r="E1266" s="80">
        <v>1.9613764308784942</v>
      </c>
      <c r="F1266" s="78"/>
      <c r="G1266" s="15"/>
      <c r="H1266" s="15"/>
      <c r="I1266" s="16"/>
      <c r="J1266" s="66"/>
      <c r="K1266" s="66"/>
      <c r="L1266" s="16"/>
      <c r="M1266" s="81"/>
      <c r="N1266" s="82">
        <v>8709.1103515625</v>
      </c>
      <c r="O1266" s="82">
        <v>3550.133544921875</v>
      </c>
      <c r="P1266" s="77"/>
      <c r="Q1266" s="83"/>
      <c r="R1266" s="83"/>
      <c r="S1266" s="51">
        <v>1</v>
      </c>
      <c r="T1266" s="84"/>
      <c r="U1266" s="84"/>
      <c r="V1266" s="52">
        <v>0</v>
      </c>
      <c r="W1266" s="52">
        <v>1</v>
      </c>
      <c r="X1266" s="52">
        <v>0</v>
      </c>
      <c r="Y1266" s="52">
        <v>1</v>
      </c>
      <c r="Z1266" s="52">
        <v>0</v>
      </c>
      <c r="AA1266" s="52"/>
      <c r="AB1266" s="79">
        <v>1266</v>
      </c>
      <c r="AC12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6" s="85"/>
      <c r="AE1266" s="51"/>
      <c r="AF1266" s="51"/>
      <c r="AG1266" s="51"/>
      <c r="AH1266" s="51"/>
      <c r="AI1266" s="51"/>
      <c r="AJ1266" s="51"/>
      <c r="AK1266" s="104" t="s">
        <v>3341</v>
      </c>
      <c r="AL1266" s="104" t="s">
        <v>3341</v>
      </c>
      <c r="AM1266" s="104" t="s">
        <v>3341</v>
      </c>
      <c r="AN1266" s="104" t="s">
        <v>3341</v>
      </c>
      <c r="AO1266" s="2"/>
      <c r="AP1266" s="3"/>
      <c r="AQ1266" s="3"/>
      <c r="AR1266" s="3"/>
      <c r="AS1266" s="3"/>
    </row>
    <row r="1267" spans="1:45" ht="29" customHeight="1" x14ac:dyDescent="0.35">
      <c r="A1267" s="14" t="s">
        <v>2922</v>
      </c>
      <c r="C1267" s="15" t="s">
        <v>3360</v>
      </c>
      <c r="D1267" s="15"/>
      <c r="E1267" s="80">
        <v>1.9613764308784942</v>
      </c>
      <c r="F1267" s="78"/>
      <c r="G1267" s="15"/>
      <c r="H1267" s="15"/>
      <c r="I1267" s="16"/>
      <c r="J1267" s="66"/>
      <c r="K1267" s="66"/>
      <c r="L1267" s="16"/>
      <c r="M1267" s="81"/>
      <c r="N1267" s="82">
        <v>8784.4326171875</v>
      </c>
      <c r="O1267" s="82">
        <v>3419.853515625</v>
      </c>
      <c r="P1267" s="77"/>
      <c r="Q1267" s="83"/>
      <c r="R1267" s="83"/>
      <c r="S1267" s="51">
        <v>1</v>
      </c>
      <c r="T1267" s="84"/>
      <c r="U1267" s="84"/>
      <c r="V1267" s="52">
        <v>0</v>
      </c>
      <c r="W1267" s="52">
        <v>1</v>
      </c>
      <c r="X1267" s="52">
        <v>0</v>
      </c>
      <c r="Y1267" s="52">
        <v>1</v>
      </c>
      <c r="Z1267" s="52">
        <v>0</v>
      </c>
      <c r="AA1267" s="52"/>
      <c r="AB1267" s="79">
        <v>1267</v>
      </c>
      <c r="AC12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7" s="85"/>
      <c r="AE1267" s="51"/>
      <c r="AF1267" s="51"/>
      <c r="AG1267" s="51"/>
      <c r="AH1267" s="51"/>
      <c r="AI1267" s="51"/>
      <c r="AJ1267" s="51"/>
      <c r="AK1267" s="51"/>
      <c r="AL1267" s="51"/>
      <c r="AM1267" s="51"/>
      <c r="AN1267" s="51"/>
      <c r="AO1267" s="2"/>
      <c r="AP1267" s="3"/>
      <c r="AQ1267" s="3"/>
      <c r="AR1267" s="3"/>
      <c r="AS1267" s="3"/>
    </row>
    <row r="1268" spans="1:45" ht="29" customHeight="1" x14ac:dyDescent="0.35">
      <c r="A1268" s="14" t="s">
        <v>2926</v>
      </c>
      <c r="C1268" s="15" t="s">
        <v>3360</v>
      </c>
      <c r="D1268" s="15"/>
      <c r="E1268" s="80">
        <v>1.9613764308784942</v>
      </c>
      <c r="F1268" s="78"/>
      <c r="G1268" s="15"/>
      <c r="H1268" s="15"/>
      <c r="I1268" s="16"/>
      <c r="J1268" s="66"/>
      <c r="K1268" s="66"/>
      <c r="L1268" s="16"/>
      <c r="M1268" s="81"/>
      <c r="N1268" s="82">
        <v>8897.4150390625</v>
      </c>
      <c r="O1268" s="82">
        <v>3550.133544921875</v>
      </c>
      <c r="P1268" s="77"/>
      <c r="Q1268" s="83"/>
      <c r="R1268" s="83"/>
      <c r="S1268" s="51">
        <v>1</v>
      </c>
      <c r="T1268" s="84"/>
      <c r="U1268" s="84"/>
      <c r="V1268" s="52">
        <v>0</v>
      </c>
      <c r="W1268" s="52">
        <v>1</v>
      </c>
      <c r="X1268" s="52">
        <v>0</v>
      </c>
      <c r="Y1268" s="52">
        <v>1</v>
      </c>
      <c r="Z1268" s="52">
        <v>0</v>
      </c>
      <c r="AA1268" s="52"/>
      <c r="AB1268" s="79">
        <v>1268</v>
      </c>
      <c r="AC12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8" s="85"/>
      <c r="AE1268" s="51"/>
      <c r="AF1268" s="51"/>
      <c r="AG1268" s="51"/>
      <c r="AH1268" s="51"/>
      <c r="AI1268" s="51"/>
      <c r="AJ1268" s="51"/>
      <c r="AK1268" s="104" t="s">
        <v>3341</v>
      </c>
      <c r="AL1268" s="104" t="s">
        <v>3341</v>
      </c>
      <c r="AM1268" s="104" t="s">
        <v>3341</v>
      </c>
      <c r="AN1268" s="104" t="s">
        <v>3341</v>
      </c>
      <c r="AO1268" s="2"/>
      <c r="AP1268" s="3"/>
      <c r="AQ1268" s="3"/>
      <c r="AR1268" s="3"/>
      <c r="AS1268" s="3"/>
    </row>
    <row r="1269" spans="1:45" ht="29" customHeight="1" x14ac:dyDescent="0.35">
      <c r="A1269" s="14" t="s">
        <v>2927</v>
      </c>
      <c r="C1269" s="15" t="s">
        <v>3360</v>
      </c>
      <c r="D1269" s="15"/>
      <c r="E1269" s="80">
        <v>1.9613764308784942</v>
      </c>
      <c r="F1269" s="78"/>
      <c r="G1269" s="15"/>
      <c r="H1269" s="15"/>
      <c r="I1269" s="16"/>
      <c r="J1269" s="66"/>
      <c r="K1269" s="66"/>
      <c r="L1269" s="16"/>
      <c r="M1269" s="81"/>
      <c r="N1269" s="82">
        <v>8963.322265625</v>
      </c>
      <c r="O1269" s="82">
        <v>3419.853515625</v>
      </c>
      <c r="P1269" s="77"/>
      <c r="Q1269" s="83"/>
      <c r="R1269" s="83"/>
      <c r="S1269" s="51">
        <v>1</v>
      </c>
      <c r="T1269" s="84"/>
      <c r="U1269" s="84"/>
      <c r="V1269" s="52">
        <v>0</v>
      </c>
      <c r="W1269" s="52">
        <v>1</v>
      </c>
      <c r="X1269" s="52">
        <v>0</v>
      </c>
      <c r="Y1269" s="52">
        <v>1</v>
      </c>
      <c r="Z1269" s="52">
        <v>0</v>
      </c>
      <c r="AA1269" s="52"/>
      <c r="AB1269" s="79">
        <v>1269</v>
      </c>
      <c r="AC12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69" s="85"/>
      <c r="AE1269" s="51"/>
      <c r="AF1269" s="51"/>
      <c r="AG1269" s="51"/>
      <c r="AH1269" s="51"/>
      <c r="AI1269" s="51"/>
      <c r="AJ1269" s="51"/>
      <c r="AK1269" s="51"/>
      <c r="AL1269" s="51"/>
      <c r="AM1269" s="51"/>
      <c r="AN1269" s="51"/>
      <c r="AO1269" s="2"/>
      <c r="AP1269" s="3"/>
      <c r="AQ1269" s="3"/>
      <c r="AR1269" s="3"/>
      <c r="AS1269" s="3"/>
    </row>
    <row r="1270" spans="1:45" ht="29" customHeight="1" x14ac:dyDescent="0.35">
      <c r="A1270" s="14" t="s">
        <v>2940</v>
      </c>
      <c r="C1270" s="15" t="s">
        <v>3360</v>
      </c>
      <c r="D1270" s="15"/>
      <c r="E1270" s="80">
        <v>1.9613764308784942</v>
      </c>
      <c r="F1270" s="78"/>
      <c r="G1270" s="15"/>
      <c r="H1270" s="15"/>
      <c r="I1270" s="16"/>
      <c r="J1270" s="66"/>
      <c r="K1270" s="66"/>
      <c r="L1270" s="16"/>
      <c r="M1270" s="81"/>
      <c r="N1270" s="82">
        <v>9151.626953125</v>
      </c>
      <c r="O1270" s="82">
        <v>3419.853515625</v>
      </c>
      <c r="P1270" s="77"/>
      <c r="Q1270" s="83"/>
      <c r="R1270" s="83"/>
      <c r="S1270" s="51">
        <v>1</v>
      </c>
      <c r="T1270" s="84"/>
      <c r="U1270" s="84"/>
      <c r="V1270" s="52">
        <v>0</v>
      </c>
      <c r="W1270" s="52">
        <v>1</v>
      </c>
      <c r="X1270" s="52">
        <v>0</v>
      </c>
      <c r="Y1270" s="52">
        <v>1</v>
      </c>
      <c r="Z1270" s="52">
        <v>0</v>
      </c>
      <c r="AA1270" s="52"/>
      <c r="AB1270" s="79">
        <v>1270</v>
      </c>
      <c r="AC12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0" s="85"/>
      <c r="AE1270" s="51"/>
      <c r="AF1270" s="51"/>
      <c r="AG1270" s="51"/>
      <c r="AH1270" s="51"/>
      <c r="AI1270" s="51"/>
      <c r="AJ1270" s="51"/>
      <c r="AK1270" s="104" t="s">
        <v>3341</v>
      </c>
      <c r="AL1270" s="104" t="s">
        <v>3341</v>
      </c>
      <c r="AM1270" s="104" t="s">
        <v>3341</v>
      </c>
      <c r="AN1270" s="104" t="s">
        <v>3341</v>
      </c>
      <c r="AO1270" s="2"/>
      <c r="AP1270" s="3"/>
      <c r="AQ1270" s="3"/>
      <c r="AR1270" s="3"/>
      <c r="AS1270" s="3"/>
    </row>
    <row r="1271" spans="1:45" ht="29" customHeight="1" x14ac:dyDescent="0.35">
      <c r="A1271" s="14" t="s">
        <v>2941</v>
      </c>
      <c r="C1271" s="15" t="s">
        <v>3360</v>
      </c>
      <c r="D1271" s="15"/>
      <c r="E1271" s="80">
        <v>1.9613764308784942</v>
      </c>
      <c r="F1271" s="78"/>
      <c r="G1271" s="15"/>
      <c r="H1271" s="15"/>
      <c r="I1271" s="16"/>
      <c r="J1271" s="66"/>
      <c r="K1271" s="66"/>
      <c r="L1271" s="16"/>
      <c r="M1271" s="81"/>
      <c r="N1271" s="82">
        <v>9076.3046875</v>
      </c>
      <c r="O1271" s="82">
        <v>3550.133544921875</v>
      </c>
      <c r="P1271" s="77"/>
      <c r="Q1271" s="83"/>
      <c r="R1271" s="83"/>
      <c r="S1271" s="51">
        <v>1</v>
      </c>
      <c r="T1271" s="84"/>
      <c r="U1271" s="84"/>
      <c r="V1271" s="52">
        <v>0</v>
      </c>
      <c r="W1271" s="52">
        <v>1</v>
      </c>
      <c r="X1271" s="52">
        <v>0</v>
      </c>
      <c r="Y1271" s="52">
        <v>1</v>
      </c>
      <c r="Z1271" s="52">
        <v>0</v>
      </c>
      <c r="AA1271" s="52"/>
      <c r="AB1271" s="79">
        <v>1271</v>
      </c>
      <c r="AC12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1" s="85"/>
      <c r="AE1271" s="51"/>
      <c r="AF1271" s="51"/>
      <c r="AG1271" s="51"/>
      <c r="AH1271" s="51"/>
      <c r="AI1271" s="51"/>
      <c r="AJ1271" s="51"/>
      <c r="AK1271" s="51"/>
      <c r="AL1271" s="51"/>
      <c r="AM1271" s="51"/>
      <c r="AN1271" s="51"/>
      <c r="AO1271" s="2"/>
      <c r="AP1271" s="3"/>
      <c r="AQ1271" s="3"/>
      <c r="AR1271" s="3"/>
      <c r="AS1271" s="3"/>
    </row>
    <row r="1272" spans="1:45" ht="29" customHeight="1" x14ac:dyDescent="0.35">
      <c r="A1272" s="14" t="s">
        <v>3014</v>
      </c>
      <c r="C1272" s="15" t="s">
        <v>3360</v>
      </c>
      <c r="D1272" s="15"/>
      <c r="E1272" s="80">
        <v>1.9613764308784942</v>
      </c>
      <c r="F1272" s="78"/>
      <c r="G1272" s="15"/>
      <c r="H1272" s="15"/>
      <c r="I1272" s="16"/>
      <c r="J1272" s="66"/>
      <c r="K1272" s="66"/>
      <c r="L1272" s="16"/>
      <c r="M1272" s="81"/>
      <c r="N1272" s="82">
        <v>9339.9326171875</v>
      </c>
      <c r="O1272" s="82">
        <v>2735.8828125</v>
      </c>
      <c r="P1272" s="77"/>
      <c r="Q1272" s="83"/>
      <c r="R1272" s="83"/>
      <c r="S1272" s="51">
        <v>1</v>
      </c>
      <c r="T1272" s="84"/>
      <c r="U1272" s="84"/>
      <c r="V1272" s="52">
        <v>0</v>
      </c>
      <c r="W1272" s="52">
        <v>1</v>
      </c>
      <c r="X1272" s="52">
        <v>0</v>
      </c>
      <c r="Y1272" s="52">
        <v>1</v>
      </c>
      <c r="Z1272" s="52">
        <v>0</v>
      </c>
      <c r="AA1272" s="52"/>
      <c r="AB1272" s="79">
        <v>1272</v>
      </c>
      <c r="AC12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2" s="85"/>
      <c r="AE1272" s="51"/>
      <c r="AF1272" s="51"/>
      <c r="AG1272" s="51"/>
      <c r="AH1272" s="51"/>
      <c r="AI1272" s="51"/>
      <c r="AJ1272" s="51"/>
      <c r="AK1272" s="104" t="s">
        <v>3341</v>
      </c>
      <c r="AL1272" s="104" t="s">
        <v>3341</v>
      </c>
      <c r="AM1272" s="104" t="s">
        <v>3341</v>
      </c>
      <c r="AN1272" s="104" t="s">
        <v>3341</v>
      </c>
      <c r="AO1272" s="2"/>
      <c r="AP1272" s="3"/>
      <c r="AQ1272" s="3"/>
      <c r="AR1272" s="3"/>
      <c r="AS1272" s="3"/>
    </row>
    <row r="1273" spans="1:45" ht="29" customHeight="1" x14ac:dyDescent="0.35">
      <c r="A1273" s="14" t="s">
        <v>3015</v>
      </c>
      <c r="C1273" s="15" t="s">
        <v>3360</v>
      </c>
      <c r="D1273" s="15"/>
      <c r="E1273" s="80">
        <v>1.9613764308784942</v>
      </c>
      <c r="F1273" s="78"/>
      <c r="G1273" s="15"/>
      <c r="H1273" s="15"/>
      <c r="I1273" s="16"/>
      <c r="J1273" s="66"/>
      <c r="K1273" s="66"/>
      <c r="L1273" s="16"/>
      <c r="M1273" s="81"/>
      <c r="N1273" s="82">
        <v>9274.025390625</v>
      </c>
      <c r="O1273" s="82">
        <v>2882.447998046875</v>
      </c>
      <c r="P1273" s="77"/>
      <c r="Q1273" s="83"/>
      <c r="R1273" s="83"/>
      <c r="S1273" s="51">
        <v>1</v>
      </c>
      <c r="T1273" s="84"/>
      <c r="U1273" s="84"/>
      <c r="V1273" s="52">
        <v>0</v>
      </c>
      <c r="W1273" s="52">
        <v>1</v>
      </c>
      <c r="X1273" s="52">
        <v>0</v>
      </c>
      <c r="Y1273" s="52">
        <v>1</v>
      </c>
      <c r="Z1273" s="52">
        <v>0</v>
      </c>
      <c r="AA1273" s="52"/>
      <c r="AB1273" s="79">
        <v>1273</v>
      </c>
      <c r="AC12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3" s="85"/>
      <c r="AE1273" s="51"/>
      <c r="AF1273" s="51"/>
      <c r="AG1273" s="51"/>
      <c r="AH1273" s="51"/>
      <c r="AI1273" s="51"/>
      <c r="AJ1273" s="51"/>
      <c r="AK1273" s="51"/>
      <c r="AL1273" s="51"/>
      <c r="AM1273" s="51"/>
      <c r="AN1273" s="51"/>
      <c r="AO1273" s="2"/>
      <c r="AP1273" s="3"/>
      <c r="AQ1273" s="3"/>
      <c r="AR1273" s="3"/>
      <c r="AS1273" s="3"/>
    </row>
    <row r="1274" spans="1:45" ht="29" customHeight="1" x14ac:dyDescent="0.35">
      <c r="A1274" s="14" t="s">
        <v>3020</v>
      </c>
      <c r="C1274" s="15" t="s">
        <v>3360</v>
      </c>
      <c r="D1274" s="15"/>
      <c r="E1274" s="80">
        <v>1.9613764308784942</v>
      </c>
      <c r="F1274" s="78"/>
      <c r="G1274" s="15"/>
      <c r="H1274" s="15"/>
      <c r="I1274" s="16"/>
      <c r="J1274" s="66"/>
      <c r="K1274" s="66"/>
      <c r="L1274" s="16"/>
      <c r="M1274" s="81"/>
      <c r="N1274" s="82">
        <v>9518.822265625</v>
      </c>
      <c r="O1274" s="82">
        <v>2735.8828125</v>
      </c>
      <c r="P1274" s="77"/>
      <c r="Q1274" s="83"/>
      <c r="R1274" s="83"/>
      <c r="S1274" s="51">
        <v>1</v>
      </c>
      <c r="T1274" s="84"/>
      <c r="U1274" s="84"/>
      <c r="V1274" s="52">
        <v>0</v>
      </c>
      <c r="W1274" s="52">
        <v>1</v>
      </c>
      <c r="X1274" s="52">
        <v>0</v>
      </c>
      <c r="Y1274" s="52">
        <v>1</v>
      </c>
      <c r="Z1274" s="52">
        <v>0</v>
      </c>
      <c r="AA1274" s="52"/>
      <c r="AB1274" s="79">
        <v>1274</v>
      </c>
      <c r="AC12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4" s="85"/>
      <c r="AE1274" s="51"/>
      <c r="AF1274" s="51"/>
      <c r="AG1274" s="51"/>
      <c r="AH1274" s="51"/>
      <c r="AI1274" s="51"/>
      <c r="AJ1274" s="51"/>
      <c r="AK1274" s="104" t="s">
        <v>3341</v>
      </c>
      <c r="AL1274" s="104" t="s">
        <v>3341</v>
      </c>
      <c r="AM1274" s="104" t="s">
        <v>3341</v>
      </c>
      <c r="AN1274" s="104" t="s">
        <v>3341</v>
      </c>
      <c r="AO1274" s="2"/>
      <c r="AP1274" s="3"/>
      <c r="AQ1274" s="3"/>
      <c r="AR1274" s="3"/>
      <c r="AS1274" s="3"/>
    </row>
    <row r="1275" spans="1:45" ht="29" customHeight="1" x14ac:dyDescent="0.35">
      <c r="A1275" s="14" t="s">
        <v>3021</v>
      </c>
      <c r="C1275" s="15" t="s">
        <v>3360</v>
      </c>
      <c r="D1275" s="15"/>
      <c r="E1275" s="80">
        <v>1.9613764308784942</v>
      </c>
      <c r="F1275" s="78"/>
      <c r="G1275" s="15"/>
      <c r="H1275" s="15"/>
      <c r="I1275" s="16"/>
      <c r="J1275" s="66"/>
      <c r="K1275" s="66"/>
      <c r="L1275" s="16"/>
      <c r="M1275" s="81"/>
      <c r="N1275" s="82">
        <v>9452.9150390625</v>
      </c>
      <c r="O1275" s="82">
        <v>2882.447998046875</v>
      </c>
      <c r="P1275" s="77"/>
      <c r="Q1275" s="83"/>
      <c r="R1275" s="83"/>
      <c r="S1275" s="51">
        <v>1</v>
      </c>
      <c r="T1275" s="84"/>
      <c r="U1275" s="84"/>
      <c r="V1275" s="52">
        <v>0</v>
      </c>
      <c r="W1275" s="52">
        <v>1</v>
      </c>
      <c r="X1275" s="52">
        <v>0</v>
      </c>
      <c r="Y1275" s="52">
        <v>1</v>
      </c>
      <c r="Z1275" s="52">
        <v>0</v>
      </c>
      <c r="AA1275" s="52"/>
      <c r="AB1275" s="79">
        <v>1275</v>
      </c>
      <c r="AC12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5" s="85"/>
      <c r="AE1275" s="51"/>
      <c r="AF1275" s="51"/>
      <c r="AG1275" s="51"/>
      <c r="AH1275" s="51"/>
      <c r="AI1275" s="51"/>
      <c r="AJ1275" s="51"/>
      <c r="AK1275" s="51"/>
      <c r="AL1275" s="51"/>
      <c r="AM1275" s="51"/>
      <c r="AN1275" s="51"/>
      <c r="AO1275" s="2"/>
      <c r="AP1275" s="3"/>
      <c r="AQ1275" s="3"/>
      <c r="AR1275" s="3"/>
      <c r="AS1275" s="3"/>
    </row>
    <row r="1276" spans="1:45" ht="29" customHeight="1" x14ac:dyDescent="0.35">
      <c r="A1276" s="14" t="s">
        <v>3043</v>
      </c>
      <c r="C1276" s="15" t="s">
        <v>3360</v>
      </c>
      <c r="D1276" s="15"/>
      <c r="E1276" s="80">
        <v>1.9613764308784942</v>
      </c>
      <c r="F1276" s="78"/>
      <c r="G1276" s="15"/>
      <c r="H1276" s="15"/>
      <c r="I1276" s="16"/>
      <c r="J1276" s="66"/>
      <c r="K1276" s="66"/>
      <c r="L1276" s="16"/>
      <c r="M1276" s="81"/>
      <c r="N1276" s="82">
        <v>9707.126953125</v>
      </c>
      <c r="O1276" s="82">
        <v>2882.447998046875</v>
      </c>
      <c r="P1276" s="77"/>
      <c r="Q1276" s="83"/>
      <c r="R1276" s="83"/>
      <c r="S1276" s="51">
        <v>1</v>
      </c>
      <c r="T1276" s="84"/>
      <c r="U1276" s="84"/>
      <c r="V1276" s="52">
        <v>0</v>
      </c>
      <c r="W1276" s="52">
        <v>1</v>
      </c>
      <c r="X1276" s="52">
        <v>0</v>
      </c>
      <c r="Y1276" s="52">
        <v>1</v>
      </c>
      <c r="Z1276" s="52">
        <v>0</v>
      </c>
      <c r="AA1276" s="52"/>
      <c r="AB1276" s="79">
        <v>1276</v>
      </c>
      <c r="AC12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6" s="85"/>
      <c r="AE1276" s="51"/>
      <c r="AF1276" s="51"/>
      <c r="AG1276" s="51"/>
      <c r="AH1276" s="51"/>
      <c r="AI1276" s="51"/>
      <c r="AJ1276" s="51"/>
      <c r="AK1276" s="104" t="s">
        <v>3341</v>
      </c>
      <c r="AL1276" s="104" t="s">
        <v>3341</v>
      </c>
      <c r="AM1276" s="104" t="s">
        <v>3341</v>
      </c>
      <c r="AN1276" s="104" t="s">
        <v>3341</v>
      </c>
      <c r="AO1276" s="2"/>
      <c r="AP1276" s="3"/>
      <c r="AQ1276" s="3"/>
      <c r="AR1276" s="3"/>
      <c r="AS1276" s="3"/>
    </row>
    <row r="1277" spans="1:45" ht="29" customHeight="1" x14ac:dyDescent="0.35">
      <c r="A1277" s="14" t="s">
        <v>3044</v>
      </c>
      <c r="C1277" s="15" t="s">
        <v>3360</v>
      </c>
      <c r="D1277" s="15"/>
      <c r="E1277" s="80">
        <v>1.9613764308784942</v>
      </c>
      <c r="F1277" s="78"/>
      <c r="G1277" s="15"/>
      <c r="H1277" s="15"/>
      <c r="I1277" s="16"/>
      <c r="J1277" s="66"/>
      <c r="K1277" s="66"/>
      <c r="L1277" s="16"/>
      <c r="M1277" s="81"/>
      <c r="N1277" s="82">
        <v>9631.8046875</v>
      </c>
      <c r="O1277" s="82">
        <v>2735.8828125</v>
      </c>
      <c r="P1277" s="77"/>
      <c r="Q1277" s="83"/>
      <c r="R1277" s="83"/>
      <c r="S1277" s="51">
        <v>1</v>
      </c>
      <c r="T1277" s="84"/>
      <c r="U1277" s="84"/>
      <c r="V1277" s="52">
        <v>0</v>
      </c>
      <c r="W1277" s="52">
        <v>1</v>
      </c>
      <c r="X1277" s="52">
        <v>0</v>
      </c>
      <c r="Y1277" s="52">
        <v>1</v>
      </c>
      <c r="Z1277" s="52">
        <v>0</v>
      </c>
      <c r="AA1277" s="52"/>
      <c r="AB1277" s="79">
        <v>1277</v>
      </c>
      <c r="AC12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7" s="85"/>
      <c r="AE1277" s="51"/>
      <c r="AF1277" s="51"/>
      <c r="AG1277" s="51"/>
      <c r="AH1277" s="51"/>
      <c r="AI1277" s="51"/>
      <c r="AJ1277" s="51"/>
      <c r="AK1277" s="51"/>
      <c r="AL1277" s="51"/>
      <c r="AM1277" s="51"/>
      <c r="AN1277" s="51"/>
      <c r="AO1277" s="2"/>
      <c r="AP1277" s="3"/>
      <c r="AQ1277" s="3"/>
      <c r="AR1277" s="3"/>
      <c r="AS1277" s="3"/>
    </row>
    <row r="1278" spans="1:45" ht="29" customHeight="1" x14ac:dyDescent="0.35">
      <c r="A1278" s="14" t="s">
        <v>3049</v>
      </c>
      <c r="C1278" s="15" t="s">
        <v>3360</v>
      </c>
      <c r="D1278" s="15"/>
      <c r="E1278" s="80">
        <v>1.9613764308784942</v>
      </c>
      <c r="F1278" s="78"/>
      <c r="G1278" s="15"/>
      <c r="H1278" s="15"/>
      <c r="I1278" s="16"/>
      <c r="J1278" s="66"/>
      <c r="K1278" s="66"/>
      <c r="L1278" s="16"/>
      <c r="M1278" s="81"/>
      <c r="N1278" s="82">
        <v>9161.0419921875</v>
      </c>
      <c r="O1278" s="82">
        <v>2882.447998046875</v>
      </c>
      <c r="P1278" s="77"/>
      <c r="Q1278" s="83"/>
      <c r="R1278" s="83"/>
      <c r="S1278" s="51">
        <v>1</v>
      </c>
      <c r="T1278" s="84"/>
      <c r="U1278" s="84"/>
      <c r="V1278" s="52">
        <v>0</v>
      </c>
      <c r="W1278" s="52">
        <v>1</v>
      </c>
      <c r="X1278" s="52">
        <v>0</v>
      </c>
      <c r="Y1278" s="52">
        <v>1</v>
      </c>
      <c r="Z1278" s="52">
        <v>0</v>
      </c>
      <c r="AA1278" s="52"/>
      <c r="AB1278" s="79">
        <v>1278</v>
      </c>
      <c r="AC12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8" s="85"/>
      <c r="AE1278" s="51"/>
      <c r="AF1278" s="51"/>
      <c r="AG1278" s="51"/>
      <c r="AH1278" s="51"/>
      <c r="AI1278" s="51"/>
      <c r="AJ1278" s="51"/>
      <c r="AK1278" s="104" t="s">
        <v>3341</v>
      </c>
      <c r="AL1278" s="104" t="s">
        <v>3341</v>
      </c>
      <c r="AM1278" s="104" t="s">
        <v>3341</v>
      </c>
      <c r="AN1278" s="104" t="s">
        <v>3341</v>
      </c>
      <c r="AO1278" s="2"/>
      <c r="AP1278" s="3"/>
      <c r="AQ1278" s="3"/>
      <c r="AR1278" s="3"/>
      <c r="AS1278" s="3"/>
    </row>
    <row r="1279" spans="1:45" ht="29" customHeight="1" x14ac:dyDescent="0.35">
      <c r="A1279" s="14" t="s">
        <v>3050</v>
      </c>
      <c r="C1279" s="15" t="s">
        <v>3360</v>
      </c>
      <c r="D1279" s="15"/>
      <c r="E1279" s="80">
        <v>1.9613764308784942</v>
      </c>
      <c r="F1279" s="78"/>
      <c r="G1279" s="15"/>
      <c r="H1279" s="15"/>
      <c r="I1279" s="16"/>
      <c r="J1279" s="66"/>
      <c r="K1279" s="66"/>
      <c r="L1279" s="16"/>
      <c r="M1279" s="81"/>
      <c r="N1279" s="82">
        <v>9095.1357421875</v>
      </c>
      <c r="O1279" s="82">
        <v>2735.8828125</v>
      </c>
      <c r="P1279" s="77"/>
      <c r="Q1279" s="83"/>
      <c r="R1279" s="83"/>
      <c r="S1279" s="51">
        <v>1</v>
      </c>
      <c r="T1279" s="84"/>
      <c r="U1279" s="84"/>
      <c r="V1279" s="52">
        <v>0</v>
      </c>
      <c r="W1279" s="52">
        <v>1</v>
      </c>
      <c r="X1279" s="52">
        <v>0</v>
      </c>
      <c r="Y1279" s="52">
        <v>1</v>
      </c>
      <c r="Z1279" s="52">
        <v>0</v>
      </c>
      <c r="AA1279" s="52"/>
      <c r="AB1279" s="79">
        <v>1279</v>
      </c>
      <c r="AC12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79" s="85"/>
      <c r="AE1279" s="51"/>
      <c r="AF1279" s="51"/>
      <c r="AG1279" s="51"/>
      <c r="AH1279" s="51"/>
      <c r="AI1279" s="51"/>
      <c r="AJ1279" s="51"/>
      <c r="AK1279" s="51"/>
      <c r="AL1279" s="51"/>
      <c r="AM1279" s="51"/>
      <c r="AN1279" s="51"/>
      <c r="AO1279" s="2"/>
      <c r="AP1279" s="3"/>
      <c r="AQ1279" s="3"/>
      <c r="AR1279" s="3"/>
      <c r="AS1279" s="3"/>
    </row>
    <row r="1280" spans="1:45" ht="29" customHeight="1" x14ac:dyDescent="0.35">
      <c r="A1280" s="14" t="s">
        <v>3051</v>
      </c>
      <c r="C1280" s="15" t="s">
        <v>3360</v>
      </c>
      <c r="D1280" s="15"/>
      <c r="E1280" s="80">
        <v>1.9613764308784942</v>
      </c>
      <c r="F1280" s="78"/>
      <c r="G1280" s="15"/>
      <c r="H1280" s="15"/>
      <c r="I1280" s="16"/>
      <c r="J1280" s="66"/>
      <c r="K1280" s="66"/>
      <c r="L1280" s="16"/>
      <c r="M1280" s="81"/>
      <c r="N1280" s="82">
        <v>8614.9580078125</v>
      </c>
      <c r="O1280" s="82">
        <v>2882.447998046875</v>
      </c>
      <c r="P1280" s="77"/>
      <c r="Q1280" s="83"/>
      <c r="R1280" s="83"/>
      <c r="S1280" s="51">
        <v>1</v>
      </c>
      <c r="T1280" s="84"/>
      <c r="U1280" s="84"/>
      <c r="V1280" s="52">
        <v>0</v>
      </c>
      <c r="W1280" s="52">
        <v>1</v>
      </c>
      <c r="X1280" s="52">
        <v>0</v>
      </c>
      <c r="Y1280" s="52">
        <v>1</v>
      </c>
      <c r="Z1280" s="52">
        <v>0</v>
      </c>
      <c r="AA1280" s="52"/>
      <c r="AB1280" s="79">
        <v>1280</v>
      </c>
      <c r="AC12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0" s="85"/>
      <c r="AE1280" s="51"/>
      <c r="AF1280" s="51"/>
      <c r="AG1280" s="51"/>
      <c r="AH1280" s="51"/>
      <c r="AI1280" s="51"/>
      <c r="AJ1280" s="51"/>
      <c r="AK1280" s="104" t="s">
        <v>3341</v>
      </c>
      <c r="AL1280" s="104" t="s">
        <v>3341</v>
      </c>
      <c r="AM1280" s="104" t="s">
        <v>3341</v>
      </c>
      <c r="AN1280" s="104" t="s">
        <v>3341</v>
      </c>
      <c r="AO1280" s="2"/>
      <c r="AP1280" s="3"/>
      <c r="AQ1280" s="3"/>
      <c r="AR1280" s="3"/>
      <c r="AS1280" s="3"/>
    </row>
    <row r="1281" spans="1:45" ht="29" customHeight="1" x14ac:dyDescent="0.35">
      <c r="A1281" s="14" t="s">
        <v>3052</v>
      </c>
      <c r="C1281" s="15" t="s">
        <v>3360</v>
      </c>
      <c r="D1281" s="15"/>
      <c r="E1281" s="80">
        <v>1.9613764308784942</v>
      </c>
      <c r="F1281" s="78"/>
      <c r="G1281" s="15"/>
      <c r="H1281" s="15"/>
      <c r="I1281" s="16"/>
      <c r="J1281" s="66"/>
      <c r="K1281" s="66"/>
      <c r="L1281" s="16"/>
      <c r="M1281" s="81"/>
      <c r="N1281" s="82">
        <v>8549.05078125</v>
      </c>
      <c r="O1281" s="82">
        <v>2735.8828125</v>
      </c>
      <c r="P1281" s="77"/>
      <c r="Q1281" s="83"/>
      <c r="R1281" s="83"/>
      <c r="S1281" s="51">
        <v>1</v>
      </c>
      <c r="T1281" s="84"/>
      <c r="U1281" s="84"/>
      <c r="V1281" s="52">
        <v>0</v>
      </c>
      <c r="W1281" s="52">
        <v>1</v>
      </c>
      <c r="X1281" s="52">
        <v>0</v>
      </c>
      <c r="Y1281" s="52">
        <v>1</v>
      </c>
      <c r="Z1281" s="52">
        <v>0</v>
      </c>
      <c r="AA1281" s="52"/>
      <c r="AB1281" s="79">
        <v>1281</v>
      </c>
      <c r="AC12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1" s="85"/>
      <c r="AE1281" s="51"/>
      <c r="AF1281" s="51"/>
      <c r="AG1281" s="51"/>
      <c r="AH1281" s="51"/>
      <c r="AI1281" s="51"/>
      <c r="AJ1281" s="51"/>
      <c r="AK1281" s="51"/>
      <c r="AL1281" s="51"/>
      <c r="AM1281" s="51"/>
      <c r="AN1281" s="51"/>
      <c r="AO1281" s="2"/>
      <c r="AP1281" s="3"/>
      <c r="AQ1281" s="3"/>
      <c r="AR1281" s="3"/>
      <c r="AS1281" s="3"/>
    </row>
    <row r="1282" spans="1:45" ht="29" customHeight="1" x14ac:dyDescent="0.35">
      <c r="A1282" s="14" t="s">
        <v>3053</v>
      </c>
      <c r="C1282" s="15" t="s">
        <v>3360</v>
      </c>
      <c r="D1282" s="15"/>
      <c r="E1282" s="80">
        <v>1.9613764308784942</v>
      </c>
      <c r="F1282" s="78"/>
      <c r="G1282" s="15"/>
      <c r="H1282" s="15"/>
      <c r="I1282" s="16"/>
      <c r="J1282" s="66"/>
      <c r="K1282" s="66"/>
      <c r="L1282" s="16"/>
      <c r="M1282" s="81"/>
      <c r="N1282" s="82">
        <v>8793.84765625</v>
      </c>
      <c r="O1282" s="82">
        <v>2882.447998046875</v>
      </c>
      <c r="P1282" s="77"/>
      <c r="Q1282" s="83"/>
      <c r="R1282" s="83"/>
      <c r="S1282" s="51">
        <v>1</v>
      </c>
      <c r="T1282" s="84"/>
      <c r="U1282" s="84"/>
      <c r="V1282" s="52">
        <v>0</v>
      </c>
      <c r="W1282" s="52">
        <v>1</v>
      </c>
      <c r="X1282" s="52">
        <v>0</v>
      </c>
      <c r="Y1282" s="52">
        <v>1</v>
      </c>
      <c r="Z1282" s="52">
        <v>0</v>
      </c>
      <c r="AA1282" s="52"/>
      <c r="AB1282" s="79">
        <v>1282</v>
      </c>
      <c r="AC12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2" s="85"/>
      <c r="AE1282" s="51"/>
      <c r="AF1282" s="51"/>
      <c r="AG1282" s="51"/>
      <c r="AH1282" s="51"/>
      <c r="AI1282" s="51"/>
      <c r="AJ1282" s="51"/>
      <c r="AK1282" s="104" t="s">
        <v>3341</v>
      </c>
      <c r="AL1282" s="104" t="s">
        <v>3341</v>
      </c>
      <c r="AM1282" s="104" t="s">
        <v>3341</v>
      </c>
      <c r="AN1282" s="104" t="s">
        <v>3341</v>
      </c>
      <c r="AO1282" s="2"/>
      <c r="AP1282" s="3"/>
      <c r="AQ1282" s="3"/>
      <c r="AR1282" s="3"/>
      <c r="AS1282" s="3"/>
    </row>
    <row r="1283" spans="1:45" ht="29" customHeight="1" x14ac:dyDescent="0.35">
      <c r="A1283" s="14" t="s">
        <v>3054</v>
      </c>
      <c r="C1283" s="15" t="s">
        <v>3360</v>
      </c>
      <c r="D1283" s="15"/>
      <c r="E1283" s="80">
        <v>1.9613764308784942</v>
      </c>
      <c r="F1283" s="78"/>
      <c r="G1283" s="15"/>
      <c r="H1283" s="15"/>
      <c r="I1283" s="16"/>
      <c r="J1283" s="66"/>
      <c r="K1283" s="66"/>
      <c r="L1283" s="16"/>
      <c r="M1283" s="81"/>
      <c r="N1283" s="82">
        <v>8727.9404296875</v>
      </c>
      <c r="O1283" s="82">
        <v>2735.8828125</v>
      </c>
      <c r="P1283" s="77"/>
      <c r="Q1283" s="83"/>
      <c r="R1283" s="83"/>
      <c r="S1283" s="51">
        <v>1</v>
      </c>
      <c r="T1283" s="84"/>
      <c r="U1283" s="84"/>
      <c r="V1283" s="52">
        <v>0</v>
      </c>
      <c r="W1283" s="52">
        <v>1</v>
      </c>
      <c r="X1283" s="52">
        <v>0</v>
      </c>
      <c r="Y1283" s="52">
        <v>1</v>
      </c>
      <c r="Z1283" s="52">
        <v>0</v>
      </c>
      <c r="AA1283" s="52"/>
      <c r="AB1283" s="79">
        <v>1283</v>
      </c>
      <c r="AC12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3" s="85"/>
      <c r="AE1283" s="51"/>
      <c r="AF1283" s="51"/>
      <c r="AG1283" s="51"/>
      <c r="AH1283" s="51"/>
      <c r="AI1283" s="51"/>
      <c r="AJ1283" s="51"/>
      <c r="AK1283" s="51"/>
      <c r="AL1283" s="51"/>
      <c r="AM1283" s="51"/>
      <c r="AN1283" s="51"/>
      <c r="AO1283" s="2"/>
      <c r="AP1283" s="3"/>
      <c r="AQ1283" s="3"/>
      <c r="AR1283" s="3"/>
      <c r="AS1283" s="3"/>
    </row>
    <row r="1284" spans="1:45" ht="29" customHeight="1" x14ac:dyDescent="0.35">
      <c r="A1284" s="14" t="s">
        <v>3055</v>
      </c>
      <c r="C1284" s="15" t="s">
        <v>3360</v>
      </c>
      <c r="D1284" s="15"/>
      <c r="E1284" s="80">
        <v>1.9613764308784942</v>
      </c>
      <c r="F1284" s="78"/>
      <c r="G1284" s="15"/>
      <c r="H1284" s="15"/>
      <c r="I1284" s="16"/>
      <c r="J1284" s="66"/>
      <c r="K1284" s="66"/>
      <c r="L1284" s="16"/>
      <c r="M1284" s="81"/>
      <c r="N1284" s="82">
        <v>8982.15234375</v>
      </c>
      <c r="O1284" s="82">
        <v>2882.447998046875</v>
      </c>
      <c r="P1284" s="77"/>
      <c r="Q1284" s="83"/>
      <c r="R1284" s="83"/>
      <c r="S1284" s="51">
        <v>1</v>
      </c>
      <c r="T1284" s="84"/>
      <c r="U1284" s="84"/>
      <c r="V1284" s="52">
        <v>0</v>
      </c>
      <c r="W1284" s="52">
        <v>1</v>
      </c>
      <c r="X1284" s="52">
        <v>0</v>
      </c>
      <c r="Y1284" s="52">
        <v>1</v>
      </c>
      <c r="Z1284" s="52">
        <v>0</v>
      </c>
      <c r="AA1284" s="52"/>
      <c r="AB1284" s="79">
        <v>1284</v>
      </c>
      <c r="AC12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4" s="85"/>
      <c r="AE1284" s="51"/>
      <c r="AF1284" s="51"/>
      <c r="AG1284" s="51"/>
      <c r="AH1284" s="51"/>
      <c r="AI1284" s="51"/>
      <c r="AJ1284" s="51"/>
      <c r="AK1284" s="104" t="s">
        <v>3341</v>
      </c>
      <c r="AL1284" s="104" t="s">
        <v>3341</v>
      </c>
      <c r="AM1284" s="104" t="s">
        <v>3341</v>
      </c>
      <c r="AN1284" s="104" t="s">
        <v>3341</v>
      </c>
      <c r="AO1284" s="2"/>
      <c r="AP1284" s="3"/>
      <c r="AQ1284" s="3"/>
      <c r="AR1284" s="3"/>
      <c r="AS1284" s="3"/>
    </row>
    <row r="1285" spans="1:45" ht="29" customHeight="1" x14ac:dyDescent="0.35">
      <c r="A1285" s="14" t="s">
        <v>3056</v>
      </c>
      <c r="C1285" s="15" t="s">
        <v>3360</v>
      </c>
      <c r="D1285" s="15"/>
      <c r="E1285" s="80">
        <v>1.9613764308784942</v>
      </c>
      <c r="F1285" s="78"/>
      <c r="G1285" s="15"/>
      <c r="H1285" s="15"/>
      <c r="I1285" s="16"/>
      <c r="J1285" s="66"/>
      <c r="K1285" s="66"/>
      <c r="L1285" s="16"/>
      <c r="M1285" s="81"/>
      <c r="N1285" s="82">
        <v>8906.830078125</v>
      </c>
      <c r="O1285" s="82">
        <v>2735.8828125</v>
      </c>
      <c r="P1285" s="77"/>
      <c r="Q1285" s="83"/>
      <c r="R1285" s="83"/>
      <c r="S1285" s="51">
        <v>1</v>
      </c>
      <c r="T1285" s="84"/>
      <c r="U1285" s="84"/>
      <c r="V1285" s="52">
        <v>0</v>
      </c>
      <c r="W1285" s="52">
        <v>1</v>
      </c>
      <c r="X1285" s="52">
        <v>0</v>
      </c>
      <c r="Y1285" s="52">
        <v>1</v>
      </c>
      <c r="Z1285" s="52">
        <v>0</v>
      </c>
      <c r="AA1285" s="52"/>
      <c r="AB1285" s="79">
        <v>1285</v>
      </c>
      <c r="AC12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5" s="85"/>
      <c r="AE1285" s="51"/>
      <c r="AF1285" s="51"/>
      <c r="AG1285" s="51"/>
      <c r="AH1285" s="51"/>
      <c r="AI1285" s="51"/>
      <c r="AJ1285" s="51"/>
      <c r="AK1285" s="51"/>
      <c r="AL1285" s="51"/>
      <c r="AM1285" s="51"/>
      <c r="AN1285" s="51"/>
      <c r="AO1285" s="2"/>
      <c r="AP1285" s="3"/>
      <c r="AQ1285" s="3"/>
      <c r="AR1285" s="3"/>
      <c r="AS1285" s="3"/>
    </row>
    <row r="1286" spans="1:45" ht="29" customHeight="1" x14ac:dyDescent="0.35">
      <c r="A1286" s="14" t="s">
        <v>3057</v>
      </c>
      <c r="C1286" s="15" t="s">
        <v>3360</v>
      </c>
      <c r="D1286" s="15"/>
      <c r="E1286" s="80">
        <v>1.9613764308784942</v>
      </c>
      <c r="F1286" s="78"/>
      <c r="G1286" s="15"/>
      <c r="H1286" s="15"/>
      <c r="I1286" s="16"/>
      <c r="J1286" s="66"/>
      <c r="K1286" s="66"/>
      <c r="L1286" s="16"/>
      <c r="M1286" s="81"/>
      <c r="N1286" s="82">
        <v>9886.0166015625</v>
      </c>
      <c r="O1286" s="82">
        <v>2882.447998046875</v>
      </c>
      <c r="P1286" s="77"/>
      <c r="Q1286" s="83"/>
      <c r="R1286" s="83"/>
      <c r="S1286" s="51">
        <v>1</v>
      </c>
      <c r="T1286" s="84"/>
      <c r="U1286" s="84"/>
      <c r="V1286" s="52">
        <v>0</v>
      </c>
      <c r="W1286" s="52">
        <v>1</v>
      </c>
      <c r="X1286" s="52">
        <v>0</v>
      </c>
      <c r="Y1286" s="52">
        <v>1</v>
      </c>
      <c r="Z1286" s="52">
        <v>0</v>
      </c>
      <c r="AA1286" s="52"/>
      <c r="AB1286" s="79">
        <v>1286</v>
      </c>
      <c r="AC12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6" s="85"/>
      <c r="AE1286" s="51"/>
      <c r="AF1286" s="51"/>
      <c r="AG1286" s="51"/>
      <c r="AH1286" s="51"/>
      <c r="AI1286" s="51"/>
      <c r="AJ1286" s="51"/>
      <c r="AK1286" s="104" t="s">
        <v>3341</v>
      </c>
      <c r="AL1286" s="104" t="s">
        <v>3341</v>
      </c>
      <c r="AM1286" s="104" t="s">
        <v>3341</v>
      </c>
      <c r="AN1286" s="104" t="s">
        <v>3341</v>
      </c>
      <c r="AO1286" s="2"/>
      <c r="AP1286" s="3"/>
      <c r="AQ1286" s="3"/>
      <c r="AR1286" s="3"/>
      <c r="AS1286" s="3"/>
    </row>
    <row r="1287" spans="1:45" ht="29" customHeight="1" x14ac:dyDescent="0.35">
      <c r="A1287" s="14" t="s">
        <v>3058</v>
      </c>
      <c r="C1287" s="15" t="s">
        <v>3360</v>
      </c>
      <c r="D1287" s="15"/>
      <c r="E1287" s="80">
        <v>1.9613764308784942</v>
      </c>
      <c r="F1287" s="78"/>
      <c r="G1287" s="15"/>
      <c r="H1287" s="15"/>
      <c r="I1287" s="16"/>
      <c r="J1287" s="66"/>
      <c r="K1287" s="66"/>
      <c r="L1287" s="16"/>
      <c r="M1287" s="81"/>
      <c r="N1287" s="82">
        <v>9820.1103515625</v>
      </c>
      <c r="O1287" s="82">
        <v>2735.8828125</v>
      </c>
      <c r="P1287" s="77"/>
      <c r="Q1287" s="83"/>
      <c r="R1287" s="83"/>
      <c r="S1287" s="51">
        <v>1</v>
      </c>
      <c r="T1287" s="84"/>
      <c r="U1287" s="84"/>
      <c r="V1287" s="52">
        <v>0</v>
      </c>
      <c r="W1287" s="52">
        <v>1</v>
      </c>
      <c r="X1287" s="52">
        <v>0</v>
      </c>
      <c r="Y1287" s="52">
        <v>1</v>
      </c>
      <c r="Z1287" s="52">
        <v>0</v>
      </c>
      <c r="AA1287" s="52"/>
      <c r="AB1287" s="79">
        <v>1287</v>
      </c>
      <c r="AC12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7" s="85"/>
      <c r="AE1287" s="51"/>
      <c r="AF1287" s="51"/>
      <c r="AG1287" s="51"/>
      <c r="AH1287" s="51"/>
      <c r="AI1287" s="51"/>
      <c r="AJ1287" s="51"/>
      <c r="AK1287" s="51"/>
      <c r="AL1287" s="51"/>
      <c r="AM1287" s="51"/>
      <c r="AN1287" s="51"/>
      <c r="AO1287" s="2"/>
      <c r="AP1287" s="3"/>
      <c r="AQ1287" s="3"/>
      <c r="AR1287" s="3"/>
      <c r="AS1287" s="3"/>
    </row>
    <row r="1288" spans="1:45" ht="29" customHeight="1" x14ac:dyDescent="0.35">
      <c r="A1288" s="14" t="s">
        <v>3061</v>
      </c>
      <c r="C1288" s="15" t="s">
        <v>3360</v>
      </c>
      <c r="D1288" s="15"/>
      <c r="E1288" s="80">
        <v>1.9613764308784942</v>
      </c>
      <c r="F1288" s="78"/>
      <c r="G1288" s="15"/>
      <c r="H1288" s="15"/>
      <c r="I1288" s="16"/>
      <c r="J1288" s="66"/>
      <c r="K1288" s="66"/>
      <c r="L1288" s="16"/>
      <c r="M1288" s="81"/>
      <c r="N1288" s="82">
        <v>8445.4833984375</v>
      </c>
      <c r="O1288" s="82">
        <v>1270.2313232421875</v>
      </c>
      <c r="P1288" s="77"/>
      <c r="Q1288" s="83"/>
      <c r="R1288" s="83"/>
      <c r="S1288" s="51">
        <v>1</v>
      </c>
      <c r="T1288" s="84"/>
      <c r="U1288" s="84"/>
      <c r="V1288" s="52">
        <v>0</v>
      </c>
      <c r="W1288" s="52">
        <v>1</v>
      </c>
      <c r="X1288" s="52">
        <v>0</v>
      </c>
      <c r="Y1288" s="52">
        <v>1</v>
      </c>
      <c r="Z1288" s="52">
        <v>0</v>
      </c>
      <c r="AA1288" s="52"/>
      <c r="AB1288" s="79">
        <v>1288</v>
      </c>
      <c r="AC12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8" s="85"/>
      <c r="AE1288" s="51"/>
      <c r="AF1288" s="51"/>
      <c r="AG1288" s="51"/>
      <c r="AH1288" s="51"/>
      <c r="AI1288" s="51"/>
      <c r="AJ1288" s="51"/>
      <c r="AK1288" s="104" t="s">
        <v>3341</v>
      </c>
      <c r="AL1288" s="104" t="s">
        <v>3341</v>
      </c>
      <c r="AM1288" s="104" t="s">
        <v>3341</v>
      </c>
      <c r="AN1288" s="104" t="s">
        <v>3341</v>
      </c>
      <c r="AO1288" s="2"/>
      <c r="AP1288" s="3"/>
      <c r="AQ1288" s="3"/>
      <c r="AR1288" s="3"/>
      <c r="AS1288" s="3"/>
    </row>
    <row r="1289" spans="1:45" ht="29" customHeight="1" x14ac:dyDescent="0.35">
      <c r="A1289" s="14" t="s">
        <v>3062</v>
      </c>
      <c r="C1289" s="15" t="s">
        <v>3360</v>
      </c>
      <c r="D1289" s="15"/>
      <c r="E1289" s="80">
        <v>1.9613764308784942</v>
      </c>
      <c r="F1289" s="78"/>
      <c r="G1289" s="15"/>
      <c r="H1289" s="15"/>
      <c r="I1289" s="16"/>
      <c r="J1289" s="66"/>
      <c r="K1289" s="66"/>
      <c r="L1289" s="16"/>
      <c r="M1289" s="81"/>
      <c r="N1289" s="82">
        <v>8360.74609375</v>
      </c>
      <c r="O1289" s="82">
        <v>1139.951171875</v>
      </c>
      <c r="P1289" s="77"/>
      <c r="Q1289" s="83"/>
      <c r="R1289" s="83"/>
      <c r="S1289" s="51">
        <v>1</v>
      </c>
      <c r="T1289" s="84"/>
      <c r="U1289" s="84"/>
      <c r="V1289" s="52">
        <v>0</v>
      </c>
      <c r="W1289" s="52">
        <v>1</v>
      </c>
      <c r="X1289" s="52">
        <v>0</v>
      </c>
      <c r="Y1289" s="52">
        <v>1</v>
      </c>
      <c r="Z1289" s="52">
        <v>0</v>
      </c>
      <c r="AA1289" s="52"/>
      <c r="AB1289" s="79">
        <v>1289</v>
      </c>
      <c r="AC12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89" s="85"/>
      <c r="AE1289" s="51"/>
      <c r="AF1289" s="51"/>
      <c r="AG1289" s="51"/>
      <c r="AH1289" s="51"/>
      <c r="AI1289" s="51"/>
      <c r="AJ1289" s="51"/>
      <c r="AK1289" s="51"/>
      <c r="AL1289" s="51"/>
      <c r="AM1289" s="51"/>
      <c r="AN1289" s="51"/>
      <c r="AO1289" s="2"/>
      <c r="AP1289" s="3"/>
      <c r="AQ1289" s="3"/>
      <c r="AR1289" s="3"/>
      <c r="AS1289" s="3"/>
    </row>
    <row r="1290" spans="1:45" ht="29" customHeight="1" x14ac:dyDescent="0.35">
      <c r="A1290" s="14" t="s">
        <v>3063</v>
      </c>
      <c r="C1290" s="15" t="s">
        <v>3360</v>
      </c>
      <c r="D1290" s="15"/>
      <c r="E1290" s="80">
        <v>1.9613764308784942</v>
      </c>
      <c r="F1290" s="78"/>
      <c r="G1290" s="15"/>
      <c r="H1290" s="15"/>
      <c r="I1290" s="16"/>
      <c r="J1290" s="66"/>
      <c r="K1290" s="66"/>
      <c r="L1290" s="16"/>
      <c r="M1290" s="81"/>
      <c r="N1290" s="82">
        <v>8445.4833984375</v>
      </c>
      <c r="O1290" s="82">
        <v>830.53582763671875</v>
      </c>
      <c r="P1290" s="77"/>
      <c r="Q1290" s="83"/>
      <c r="R1290" s="83"/>
      <c r="S1290" s="51">
        <v>1</v>
      </c>
      <c r="T1290" s="84"/>
      <c r="U1290" s="84"/>
      <c r="V1290" s="52">
        <v>0</v>
      </c>
      <c r="W1290" s="52">
        <v>1</v>
      </c>
      <c r="X1290" s="52">
        <v>0</v>
      </c>
      <c r="Y1290" s="52">
        <v>1</v>
      </c>
      <c r="Z1290" s="52">
        <v>0</v>
      </c>
      <c r="AA1290" s="52"/>
      <c r="AB1290" s="79">
        <v>1290</v>
      </c>
      <c r="AC12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0" s="85"/>
      <c r="AE1290" s="51"/>
      <c r="AF1290" s="51"/>
      <c r="AG1290" s="51"/>
      <c r="AH1290" s="51"/>
      <c r="AI1290" s="51"/>
      <c r="AJ1290" s="51"/>
      <c r="AK1290" s="104" t="s">
        <v>3341</v>
      </c>
      <c r="AL1290" s="104" t="s">
        <v>3341</v>
      </c>
      <c r="AM1290" s="104" t="s">
        <v>3341</v>
      </c>
      <c r="AN1290" s="104" t="s">
        <v>3341</v>
      </c>
      <c r="AO1290" s="2"/>
      <c r="AP1290" s="3"/>
      <c r="AQ1290" s="3"/>
      <c r="AR1290" s="3"/>
      <c r="AS1290" s="3"/>
    </row>
    <row r="1291" spans="1:45" ht="29" customHeight="1" x14ac:dyDescent="0.35">
      <c r="A1291" s="14" t="s">
        <v>3064</v>
      </c>
      <c r="C1291" s="15" t="s">
        <v>3360</v>
      </c>
      <c r="D1291" s="15"/>
      <c r="E1291" s="80">
        <v>1.9613764308784942</v>
      </c>
      <c r="F1291" s="78"/>
      <c r="G1291" s="15"/>
      <c r="H1291" s="15"/>
      <c r="I1291" s="16"/>
      <c r="J1291" s="66"/>
      <c r="K1291" s="66"/>
      <c r="L1291" s="16"/>
      <c r="M1291" s="81"/>
      <c r="N1291" s="82">
        <v>8360.74609375</v>
      </c>
      <c r="O1291" s="82">
        <v>944.53094482421875</v>
      </c>
      <c r="P1291" s="77"/>
      <c r="Q1291" s="83"/>
      <c r="R1291" s="83"/>
      <c r="S1291" s="51">
        <v>1</v>
      </c>
      <c r="T1291" s="84"/>
      <c r="U1291" s="84"/>
      <c r="V1291" s="52">
        <v>0</v>
      </c>
      <c r="W1291" s="52">
        <v>1</v>
      </c>
      <c r="X1291" s="52">
        <v>0</v>
      </c>
      <c r="Y1291" s="52">
        <v>1</v>
      </c>
      <c r="Z1291" s="52">
        <v>0</v>
      </c>
      <c r="AA1291" s="52"/>
      <c r="AB1291" s="79">
        <v>1291</v>
      </c>
      <c r="AC12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1" s="85"/>
      <c r="AE1291" s="51"/>
      <c r="AF1291" s="51"/>
      <c r="AG1291" s="51"/>
      <c r="AH1291" s="51"/>
      <c r="AI1291" s="51"/>
      <c r="AJ1291" s="51"/>
      <c r="AK1291" s="51"/>
      <c r="AL1291" s="51"/>
      <c r="AM1291" s="51"/>
      <c r="AN1291" s="51"/>
      <c r="AO1291" s="2"/>
      <c r="AP1291" s="3"/>
      <c r="AQ1291" s="3"/>
      <c r="AR1291" s="3"/>
      <c r="AS1291" s="3"/>
    </row>
    <row r="1292" spans="1:45" ht="29" customHeight="1" x14ac:dyDescent="0.35">
      <c r="A1292" s="14" t="s">
        <v>3071</v>
      </c>
      <c r="C1292" s="15" t="s">
        <v>3360</v>
      </c>
      <c r="D1292" s="15"/>
      <c r="E1292" s="80">
        <v>1.9613764308784942</v>
      </c>
      <c r="F1292" s="78"/>
      <c r="G1292" s="15"/>
      <c r="H1292" s="15"/>
      <c r="I1292" s="16"/>
      <c r="J1292" s="66"/>
      <c r="K1292" s="66"/>
      <c r="L1292" s="16"/>
      <c r="M1292" s="81"/>
      <c r="N1292" s="82">
        <v>8445.4833984375</v>
      </c>
      <c r="O1292" s="82">
        <v>504.83551025390625</v>
      </c>
      <c r="P1292" s="77"/>
      <c r="Q1292" s="83"/>
      <c r="R1292" s="83"/>
      <c r="S1292" s="51">
        <v>1</v>
      </c>
      <c r="T1292" s="84"/>
      <c r="U1292" s="84"/>
      <c r="V1292" s="52">
        <v>0</v>
      </c>
      <c r="W1292" s="52">
        <v>1</v>
      </c>
      <c r="X1292" s="52">
        <v>0</v>
      </c>
      <c r="Y1292" s="52">
        <v>1</v>
      </c>
      <c r="Z1292" s="52">
        <v>0</v>
      </c>
      <c r="AA1292" s="52"/>
      <c r="AB1292" s="79">
        <v>1292</v>
      </c>
      <c r="AC12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2" s="85"/>
      <c r="AE1292" s="51"/>
      <c r="AF1292" s="51"/>
      <c r="AG1292" s="51"/>
      <c r="AH1292" s="51"/>
      <c r="AI1292" s="51"/>
      <c r="AJ1292" s="51"/>
      <c r="AK1292" s="104" t="s">
        <v>3341</v>
      </c>
      <c r="AL1292" s="104" t="s">
        <v>3341</v>
      </c>
      <c r="AM1292" s="104" t="s">
        <v>3341</v>
      </c>
      <c r="AN1292" s="104" t="s">
        <v>3341</v>
      </c>
      <c r="AO1292" s="2"/>
      <c r="AP1292" s="3"/>
      <c r="AQ1292" s="3"/>
      <c r="AR1292" s="3"/>
      <c r="AS1292" s="3"/>
    </row>
    <row r="1293" spans="1:45" ht="29" customHeight="1" x14ac:dyDescent="0.35">
      <c r="A1293" s="14" t="s">
        <v>3072</v>
      </c>
      <c r="C1293" s="15" t="s">
        <v>3360</v>
      </c>
      <c r="D1293" s="15"/>
      <c r="E1293" s="80">
        <v>1.9613764308784942</v>
      </c>
      <c r="F1293" s="78"/>
      <c r="G1293" s="15"/>
      <c r="H1293" s="15"/>
      <c r="I1293" s="16"/>
      <c r="J1293" s="66"/>
      <c r="K1293" s="66"/>
      <c r="L1293" s="16"/>
      <c r="M1293" s="81"/>
      <c r="N1293" s="82">
        <v>8360.74609375</v>
      </c>
      <c r="O1293" s="82">
        <v>635.11566162109375</v>
      </c>
      <c r="P1293" s="77"/>
      <c r="Q1293" s="83"/>
      <c r="R1293" s="83"/>
      <c r="S1293" s="51">
        <v>1</v>
      </c>
      <c r="T1293" s="84"/>
      <c r="U1293" s="84"/>
      <c r="V1293" s="52">
        <v>0</v>
      </c>
      <c r="W1293" s="52">
        <v>1</v>
      </c>
      <c r="X1293" s="52">
        <v>0</v>
      </c>
      <c r="Y1293" s="52">
        <v>1</v>
      </c>
      <c r="Z1293" s="52">
        <v>0</v>
      </c>
      <c r="AA1293" s="52"/>
      <c r="AB1293" s="79">
        <v>1293</v>
      </c>
      <c r="AC12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3" s="85"/>
      <c r="AE1293" s="51"/>
      <c r="AF1293" s="51"/>
      <c r="AG1293" s="51"/>
      <c r="AH1293" s="51"/>
      <c r="AI1293" s="51"/>
      <c r="AJ1293" s="51"/>
      <c r="AK1293" s="51"/>
      <c r="AL1293" s="51"/>
      <c r="AM1293" s="51"/>
      <c r="AN1293" s="51"/>
      <c r="AO1293" s="2"/>
      <c r="AP1293" s="3"/>
      <c r="AQ1293" s="3"/>
      <c r="AR1293" s="3"/>
      <c r="AS1293" s="3"/>
    </row>
    <row r="1294" spans="1:45" ht="29" customHeight="1" x14ac:dyDescent="0.35">
      <c r="A1294" s="14" t="s">
        <v>3092</v>
      </c>
      <c r="C1294" s="15" t="s">
        <v>3360</v>
      </c>
      <c r="D1294" s="15"/>
      <c r="E1294" s="80">
        <v>1.9613764308784942</v>
      </c>
      <c r="F1294" s="78"/>
      <c r="G1294" s="15"/>
      <c r="H1294" s="15"/>
      <c r="I1294" s="16"/>
      <c r="J1294" s="66"/>
      <c r="K1294" s="66"/>
      <c r="L1294" s="16"/>
      <c r="M1294" s="81"/>
      <c r="N1294" s="82">
        <v>8445.4833984375</v>
      </c>
      <c r="O1294" s="82">
        <v>1579.6466064453125</v>
      </c>
      <c r="P1294" s="77"/>
      <c r="Q1294" s="83"/>
      <c r="R1294" s="83"/>
      <c r="S1294" s="51">
        <v>1</v>
      </c>
      <c r="T1294" s="84"/>
      <c r="U1294" s="84"/>
      <c r="V1294" s="52">
        <v>0</v>
      </c>
      <c r="W1294" s="52">
        <v>1</v>
      </c>
      <c r="X1294" s="52">
        <v>0</v>
      </c>
      <c r="Y1294" s="52">
        <v>1</v>
      </c>
      <c r="Z1294" s="52">
        <v>0</v>
      </c>
      <c r="AA1294" s="52"/>
      <c r="AB1294" s="79">
        <v>1294</v>
      </c>
      <c r="AC12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4" s="85"/>
      <c r="AE1294" s="51"/>
      <c r="AF1294" s="51"/>
      <c r="AG1294" s="51"/>
      <c r="AH1294" s="51"/>
      <c r="AI1294" s="51"/>
      <c r="AJ1294" s="51"/>
      <c r="AK1294" s="104" t="s">
        <v>3341</v>
      </c>
      <c r="AL1294" s="104" t="s">
        <v>3341</v>
      </c>
      <c r="AM1294" s="104" t="s">
        <v>3341</v>
      </c>
      <c r="AN1294" s="104" t="s">
        <v>3341</v>
      </c>
      <c r="AO1294" s="2"/>
      <c r="AP1294" s="3"/>
      <c r="AQ1294" s="3"/>
      <c r="AR1294" s="3"/>
      <c r="AS1294" s="3"/>
    </row>
    <row r="1295" spans="1:45" ht="29" customHeight="1" x14ac:dyDescent="0.35">
      <c r="A1295" s="14" t="s">
        <v>3093</v>
      </c>
      <c r="C1295" s="15" t="s">
        <v>3360</v>
      </c>
      <c r="D1295" s="15"/>
      <c r="E1295" s="80">
        <v>1.9613764308784942</v>
      </c>
      <c r="F1295" s="78"/>
      <c r="G1295" s="15"/>
      <c r="H1295" s="15"/>
      <c r="I1295" s="16"/>
      <c r="J1295" s="66"/>
      <c r="K1295" s="66"/>
      <c r="L1295" s="16"/>
      <c r="M1295" s="81"/>
      <c r="N1295" s="82">
        <v>8360.74609375</v>
      </c>
      <c r="O1295" s="82">
        <v>1465.6514892578125</v>
      </c>
      <c r="P1295" s="77"/>
      <c r="Q1295" s="83"/>
      <c r="R1295" s="83"/>
      <c r="S1295" s="51">
        <v>1</v>
      </c>
      <c r="T1295" s="84"/>
      <c r="U1295" s="84"/>
      <c r="V1295" s="52">
        <v>0</v>
      </c>
      <c r="W1295" s="52">
        <v>1</v>
      </c>
      <c r="X1295" s="52">
        <v>0</v>
      </c>
      <c r="Y1295" s="52">
        <v>1</v>
      </c>
      <c r="Z1295" s="52">
        <v>0</v>
      </c>
      <c r="AA1295" s="52"/>
      <c r="AB1295" s="79">
        <v>1295</v>
      </c>
      <c r="AC12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5" s="85"/>
      <c r="AE1295" s="51"/>
      <c r="AF1295" s="51"/>
      <c r="AG1295" s="51"/>
      <c r="AH1295" s="51"/>
      <c r="AI1295" s="51"/>
      <c r="AJ1295" s="51"/>
      <c r="AK1295" s="51"/>
      <c r="AL1295" s="51"/>
      <c r="AM1295" s="51"/>
      <c r="AN1295" s="51"/>
      <c r="AO1295" s="2"/>
      <c r="AP1295" s="3"/>
      <c r="AQ1295" s="3"/>
      <c r="AR1295" s="3"/>
      <c r="AS1295" s="3"/>
    </row>
    <row r="1296" spans="1:45" ht="29" customHeight="1" x14ac:dyDescent="0.35">
      <c r="A1296" s="14" t="s">
        <v>3094</v>
      </c>
      <c r="C1296" s="15" t="s">
        <v>3360</v>
      </c>
      <c r="D1296" s="15"/>
      <c r="E1296" s="80">
        <v>1.9613764308784942</v>
      </c>
      <c r="F1296" s="78"/>
      <c r="G1296" s="15"/>
      <c r="H1296" s="15"/>
      <c r="I1296" s="16"/>
      <c r="J1296" s="66"/>
      <c r="K1296" s="66"/>
      <c r="L1296" s="16"/>
      <c r="M1296" s="81"/>
      <c r="N1296" s="82">
        <v>8445.4833984375</v>
      </c>
      <c r="O1296" s="82">
        <v>2410.182373046875</v>
      </c>
      <c r="P1296" s="77"/>
      <c r="Q1296" s="83"/>
      <c r="R1296" s="83"/>
      <c r="S1296" s="51">
        <v>1</v>
      </c>
      <c r="T1296" s="84"/>
      <c r="U1296" s="84"/>
      <c r="V1296" s="52">
        <v>0</v>
      </c>
      <c r="W1296" s="52">
        <v>1</v>
      </c>
      <c r="X1296" s="52">
        <v>0</v>
      </c>
      <c r="Y1296" s="52">
        <v>1</v>
      </c>
      <c r="Z1296" s="52">
        <v>0</v>
      </c>
      <c r="AA1296" s="52"/>
      <c r="AB1296" s="79">
        <v>1296</v>
      </c>
      <c r="AC12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6" s="85"/>
      <c r="AE1296" s="51"/>
      <c r="AF1296" s="51"/>
      <c r="AG1296" s="51"/>
      <c r="AH1296" s="51"/>
      <c r="AI1296" s="51"/>
      <c r="AJ1296" s="51"/>
      <c r="AK1296" s="104" t="s">
        <v>3341</v>
      </c>
      <c r="AL1296" s="104" t="s">
        <v>3341</v>
      </c>
      <c r="AM1296" s="104" t="s">
        <v>3341</v>
      </c>
      <c r="AN1296" s="104" t="s">
        <v>3341</v>
      </c>
      <c r="AO1296" s="2"/>
      <c r="AP1296" s="3"/>
      <c r="AQ1296" s="3"/>
      <c r="AR1296" s="3"/>
      <c r="AS1296" s="3"/>
    </row>
    <row r="1297" spans="1:45" ht="29" customHeight="1" x14ac:dyDescent="0.35">
      <c r="A1297" s="14" t="s">
        <v>3095</v>
      </c>
      <c r="C1297" s="15" t="s">
        <v>3360</v>
      </c>
      <c r="D1297" s="15"/>
      <c r="E1297" s="80">
        <v>1.9613764308784942</v>
      </c>
      <c r="F1297" s="78"/>
      <c r="G1297" s="15"/>
      <c r="H1297" s="15"/>
      <c r="I1297" s="16"/>
      <c r="J1297" s="66"/>
      <c r="K1297" s="66"/>
      <c r="L1297" s="16"/>
      <c r="M1297" s="81"/>
      <c r="N1297" s="82">
        <v>8360.74609375</v>
      </c>
      <c r="O1297" s="82">
        <v>2540.462646484375</v>
      </c>
      <c r="P1297" s="77"/>
      <c r="Q1297" s="83"/>
      <c r="R1297" s="83"/>
      <c r="S1297" s="51">
        <v>1</v>
      </c>
      <c r="T1297" s="84"/>
      <c r="U1297" s="84"/>
      <c r="V1297" s="52">
        <v>0</v>
      </c>
      <c r="W1297" s="52">
        <v>1</v>
      </c>
      <c r="X1297" s="52">
        <v>0</v>
      </c>
      <c r="Y1297" s="52">
        <v>1</v>
      </c>
      <c r="Z1297" s="52">
        <v>0</v>
      </c>
      <c r="AA1297" s="52"/>
      <c r="AB1297" s="79">
        <v>1297</v>
      </c>
      <c r="AC12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7" s="85"/>
      <c r="AE1297" s="51"/>
      <c r="AF1297" s="51"/>
      <c r="AG1297" s="51"/>
      <c r="AH1297" s="51"/>
      <c r="AI1297" s="51"/>
      <c r="AJ1297" s="51"/>
      <c r="AK1297" s="51"/>
      <c r="AL1297" s="51"/>
      <c r="AM1297" s="51"/>
      <c r="AN1297" s="51"/>
      <c r="AO1297" s="2"/>
      <c r="AP1297" s="3"/>
      <c r="AQ1297" s="3"/>
      <c r="AR1297" s="3"/>
      <c r="AS1297" s="3"/>
    </row>
    <row r="1298" spans="1:45" ht="29" customHeight="1" x14ac:dyDescent="0.35">
      <c r="A1298" s="14" t="s">
        <v>3159</v>
      </c>
      <c r="C1298" s="15" t="s">
        <v>3360</v>
      </c>
      <c r="D1298" s="15"/>
      <c r="E1298" s="80">
        <v>1.9613764308784942</v>
      </c>
      <c r="F1298" s="78"/>
      <c r="G1298" s="15"/>
      <c r="H1298" s="15"/>
      <c r="I1298" s="16"/>
      <c r="J1298" s="66"/>
      <c r="K1298" s="66"/>
      <c r="L1298" s="16"/>
      <c r="M1298" s="81"/>
      <c r="N1298" s="82">
        <v>8445.4833984375</v>
      </c>
      <c r="O1298" s="82">
        <v>2100.76708984375</v>
      </c>
      <c r="P1298" s="77"/>
      <c r="Q1298" s="83"/>
      <c r="R1298" s="83"/>
      <c r="S1298" s="51">
        <v>1</v>
      </c>
      <c r="T1298" s="84"/>
      <c r="U1298" s="84"/>
      <c r="V1298" s="52">
        <v>0</v>
      </c>
      <c r="W1298" s="52">
        <v>1</v>
      </c>
      <c r="X1298" s="52">
        <v>0</v>
      </c>
      <c r="Y1298" s="52">
        <v>1</v>
      </c>
      <c r="Z1298" s="52">
        <v>0</v>
      </c>
      <c r="AA1298" s="52"/>
      <c r="AB1298" s="79">
        <v>1298</v>
      </c>
      <c r="AC12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8" s="85"/>
      <c r="AE1298" s="51"/>
      <c r="AF1298" s="51"/>
      <c r="AG1298" s="51"/>
      <c r="AH1298" s="51"/>
      <c r="AI1298" s="51"/>
      <c r="AJ1298" s="51"/>
      <c r="AK1298" s="104" t="s">
        <v>3341</v>
      </c>
      <c r="AL1298" s="104" t="s">
        <v>3341</v>
      </c>
      <c r="AM1298" s="104" t="s">
        <v>3341</v>
      </c>
      <c r="AN1298" s="104" t="s">
        <v>3341</v>
      </c>
      <c r="AO1298" s="2"/>
      <c r="AP1298" s="3"/>
      <c r="AQ1298" s="3"/>
      <c r="AR1298" s="3"/>
      <c r="AS1298" s="3"/>
    </row>
    <row r="1299" spans="1:45" ht="29" customHeight="1" x14ac:dyDescent="0.35">
      <c r="A1299" s="14" t="s">
        <v>3160</v>
      </c>
      <c r="C1299" s="15" t="s">
        <v>3360</v>
      </c>
      <c r="D1299" s="15"/>
      <c r="E1299" s="80">
        <v>1.9613764308784942</v>
      </c>
      <c r="F1299" s="78"/>
      <c r="G1299" s="15"/>
      <c r="H1299" s="15"/>
      <c r="I1299" s="16"/>
      <c r="J1299" s="66"/>
      <c r="K1299" s="66"/>
      <c r="L1299" s="16"/>
      <c r="M1299" s="81"/>
      <c r="N1299" s="82">
        <v>8360.74609375</v>
      </c>
      <c r="O1299" s="82">
        <v>2214.76220703125</v>
      </c>
      <c r="P1299" s="77"/>
      <c r="Q1299" s="83"/>
      <c r="R1299" s="83"/>
      <c r="S1299" s="51">
        <v>1</v>
      </c>
      <c r="T1299" s="84"/>
      <c r="U1299" s="84"/>
      <c r="V1299" s="52">
        <v>0</v>
      </c>
      <c r="W1299" s="52">
        <v>1</v>
      </c>
      <c r="X1299" s="52">
        <v>0</v>
      </c>
      <c r="Y1299" s="52">
        <v>1</v>
      </c>
      <c r="Z1299" s="52">
        <v>0</v>
      </c>
      <c r="AA1299" s="52"/>
      <c r="AB1299" s="79">
        <v>1299</v>
      </c>
      <c r="AC12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299" s="85"/>
      <c r="AE1299" s="51"/>
      <c r="AF1299" s="51"/>
      <c r="AG1299" s="51"/>
      <c r="AH1299" s="51"/>
      <c r="AI1299" s="51"/>
      <c r="AJ1299" s="51"/>
      <c r="AK1299" s="51"/>
      <c r="AL1299" s="51"/>
      <c r="AM1299" s="51"/>
      <c r="AN1299" s="51"/>
      <c r="AO1299" s="2"/>
      <c r="AP1299" s="3"/>
      <c r="AQ1299" s="3"/>
      <c r="AR1299" s="3"/>
      <c r="AS1299" s="3"/>
    </row>
    <row r="1300" spans="1:45" ht="29" customHeight="1" x14ac:dyDescent="0.35">
      <c r="A1300" s="14" t="s">
        <v>3161</v>
      </c>
      <c r="C1300" s="15" t="s">
        <v>3360</v>
      </c>
      <c r="D1300" s="15"/>
      <c r="E1300" s="80">
        <v>1.9613764308784942</v>
      </c>
      <c r="F1300" s="78"/>
      <c r="G1300" s="15"/>
      <c r="H1300" s="15"/>
      <c r="I1300" s="16"/>
      <c r="J1300" s="66"/>
      <c r="K1300" s="66"/>
      <c r="L1300" s="16"/>
      <c r="M1300" s="81"/>
      <c r="N1300" s="82">
        <v>8445.4833984375</v>
      </c>
      <c r="O1300" s="82">
        <v>1775.0667724609375</v>
      </c>
      <c r="P1300" s="77"/>
      <c r="Q1300" s="83"/>
      <c r="R1300" s="83"/>
      <c r="S1300" s="51">
        <v>1</v>
      </c>
      <c r="T1300" s="84"/>
      <c r="U1300" s="84"/>
      <c r="V1300" s="52">
        <v>0</v>
      </c>
      <c r="W1300" s="52">
        <v>1</v>
      </c>
      <c r="X1300" s="52">
        <v>0</v>
      </c>
      <c r="Y1300" s="52">
        <v>1</v>
      </c>
      <c r="Z1300" s="52">
        <v>0</v>
      </c>
      <c r="AA1300" s="52"/>
      <c r="AB1300" s="79">
        <v>1300</v>
      </c>
      <c r="AC13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0" s="85"/>
      <c r="AE1300" s="51"/>
      <c r="AF1300" s="51"/>
      <c r="AG1300" s="51"/>
      <c r="AH1300" s="51"/>
      <c r="AI1300" s="51"/>
      <c r="AJ1300" s="51"/>
      <c r="AK1300" s="104" t="s">
        <v>3341</v>
      </c>
      <c r="AL1300" s="104" t="s">
        <v>3341</v>
      </c>
      <c r="AM1300" s="104" t="s">
        <v>3341</v>
      </c>
      <c r="AN1300" s="104" t="s">
        <v>3341</v>
      </c>
      <c r="AO1300" s="2"/>
      <c r="AP1300" s="3"/>
      <c r="AQ1300" s="3"/>
      <c r="AR1300" s="3"/>
      <c r="AS1300" s="3"/>
    </row>
    <row r="1301" spans="1:45" ht="29" customHeight="1" x14ac:dyDescent="0.35">
      <c r="A1301" s="14" t="s">
        <v>3162</v>
      </c>
      <c r="C1301" s="15" t="s">
        <v>3360</v>
      </c>
      <c r="D1301" s="15"/>
      <c r="E1301" s="80">
        <v>1.9613764308784942</v>
      </c>
      <c r="F1301" s="78"/>
      <c r="G1301" s="15"/>
      <c r="H1301" s="15"/>
      <c r="I1301" s="16"/>
      <c r="J1301" s="66"/>
      <c r="K1301" s="66"/>
      <c r="L1301" s="16"/>
      <c r="M1301" s="81"/>
      <c r="N1301" s="82">
        <v>8360.74609375</v>
      </c>
      <c r="O1301" s="82">
        <v>1905.346923828125</v>
      </c>
      <c r="P1301" s="77"/>
      <c r="Q1301" s="83"/>
      <c r="R1301" s="83"/>
      <c r="S1301" s="51">
        <v>1</v>
      </c>
      <c r="T1301" s="84"/>
      <c r="U1301" s="84"/>
      <c r="V1301" s="52">
        <v>0</v>
      </c>
      <c r="W1301" s="52">
        <v>1</v>
      </c>
      <c r="X1301" s="52">
        <v>0</v>
      </c>
      <c r="Y1301" s="52">
        <v>1</v>
      </c>
      <c r="Z1301" s="52">
        <v>0</v>
      </c>
      <c r="AA1301" s="52"/>
      <c r="AB1301" s="79">
        <v>1301</v>
      </c>
      <c r="AC13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1" s="85"/>
      <c r="AE1301" s="51"/>
      <c r="AF1301" s="51"/>
      <c r="AG1301" s="51"/>
      <c r="AH1301" s="51"/>
      <c r="AI1301" s="51"/>
      <c r="AJ1301" s="51"/>
      <c r="AK1301" s="51"/>
      <c r="AL1301" s="51"/>
      <c r="AM1301" s="51"/>
      <c r="AN1301" s="51"/>
      <c r="AO1301" s="2"/>
      <c r="AP1301" s="3"/>
      <c r="AQ1301" s="3"/>
      <c r="AR1301" s="3"/>
      <c r="AS1301" s="3"/>
    </row>
    <row r="1302" spans="1:45" ht="29" customHeight="1" x14ac:dyDescent="0.35">
      <c r="A1302" s="14" t="s">
        <v>3171</v>
      </c>
      <c r="C1302" s="15" t="s">
        <v>3360</v>
      </c>
      <c r="D1302" s="15"/>
      <c r="E1302" s="80">
        <v>1.9613764308784942</v>
      </c>
      <c r="F1302" s="78"/>
      <c r="G1302" s="15"/>
      <c r="H1302" s="15"/>
      <c r="I1302" s="16"/>
      <c r="J1302" s="66"/>
      <c r="K1302" s="66"/>
      <c r="L1302" s="16"/>
      <c r="M1302" s="81"/>
      <c r="N1302" s="82">
        <v>9886.0166015625</v>
      </c>
      <c r="O1302" s="82">
        <v>3224.43310546875</v>
      </c>
      <c r="P1302" s="77"/>
      <c r="Q1302" s="83"/>
      <c r="R1302" s="83"/>
      <c r="S1302" s="51">
        <v>1</v>
      </c>
      <c r="T1302" s="84"/>
      <c r="U1302" s="84"/>
      <c r="V1302" s="52">
        <v>0</v>
      </c>
      <c r="W1302" s="52">
        <v>1</v>
      </c>
      <c r="X1302" s="52">
        <v>0</v>
      </c>
      <c r="Y1302" s="52">
        <v>1</v>
      </c>
      <c r="Z1302" s="52">
        <v>0</v>
      </c>
      <c r="AA1302" s="52"/>
      <c r="AB1302" s="79">
        <v>1302</v>
      </c>
      <c r="AC13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2" s="85"/>
      <c r="AE1302" s="51"/>
      <c r="AF1302" s="51"/>
      <c r="AG1302" s="51"/>
      <c r="AH1302" s="51"/>
      <c r="AI1302" s="51"/>
      <c r="AJ1302" s="51"/>
      <c r="AK1302" s="104" t="s">
        <v>3341</v>
      </c>
      <c r="AL1302" s="104" t="s">
        <v>3341</v>
      </c>
      <c r="AM1302" s="104" t="s">
        <v>3341</v>
      </c>
      <c r="AN1302" s="104" t="s">
        <v>3341</v>
      </c>
      <c r="AO1302" s="2"/>
      <c r="AP1302" s="3"/>
      <c r="AQ1302" s="3"/>
      <c r="AR1302" s="3"/>
      <c r="AS1302" s="3"/>
    </row>
    <row r="1303" spans="1:45" ht="29" customHeight="1" x14ac:dyDescent="0.35">
      <c r="A1303" s="14" t="s">
        <v>3172</v>
      </c>
      <c r="C1303" s="15" t="s">
        <v>3360</v>
      </c>
      <c r="D1303" s="15"/>
      <c r="E1303" s="80">
        <v>1.9613764308784942</v>
      </c>
      <c r="F1303" s="78"/>
      <c r="G1303" s="15"/>
      <c r="H1303" s="15"/>
      <c r="I1303" s="16"/>
      <c r="J1303" s="66"/>
      <c r="K1303" s="66"/>
      <c r="L1303" s="16"/>
      <c r="M1303" s="81"/>
      <c r="N1303" s="82">
        <v>9820.1103515625</v>
      </c>
      <c r="O1303" s="82">
        <v>3077.8681640625</v>
      </c>
      <c r="P1303" s="77"/>
      <c r="Q1303" s="83"/>
      <c r="R1303" s="83"/>
      <c r="S1303" s="51">
        <v>1</v>
      </c>
      <c r="T1303" s="84"/>
      <c r="U1303" s="84"/>
      <c r="V1303" s="52">
        <v>0</v>
      </c>
      <c r="W1303" s="52">
        <v>1</v>
      </c>
      <c r="X1303" s="52">
        <v>0</v>
      </c>
      <c r="Y1303" s="52">
        <v>1</v>
      </c>
      <c r="Z1303" s="52">
        <v>0</v>
      </c>
      <c r="AA1303" s="52"/>
      <c r="AB1303" s="79">
        <v>1303</v>
      </c>
      <c r="AC13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3" s="85"/>
      <c r="AE1303" s="51"/>
      <c r="AF1303" s="51"/>
      <c r="AG1303" s="51"/>
      <c r="AH1303" s="51"/>
      <c r="AI1303" s="51"/>
      <c r="AJ1303" s="51"/>
      <c r="AK1303" s="51"/>
      <c r="AL1303" s="51"/>
      <c r="AM1303" s="51"/>
      <c r="AN1303" s="51"/>
      <c r="AO1303" s="2"/>
      <c r="AP1303" s="3"/>
      <c r="AQ1303" s="3"/>
      <c r="AR1303" s="3"/>
      <c r="AS1303" s="3"/>
    </row>
    <row r="1304" spans="1:45" ht="29" customHeight="1" x14ac:dyDescent="0.35">
      <c r="A1304" s="14" t="s">
        <v>3173</v>
      </c>
      <c r="C1304" s="15" t="s">
        <v>3360</v>
      </c>
      <c r="D1304" s="15"/>
      <c r="E1304" s="80">
        <v>1.9613764308784942</v>
      </c>
      <c r="F1304" s="78"/>
      <c r="G1304" s="15"/>
      <c r="H1304" s="15"/>
      <c r="I1304" s="16"/>
      <c r="J1304" s="66"/>
      <c r="K1304" s="66"/>
      <c r="L1304" s="16"/>
      <c r="M1304" s="81"/>
      <c r="N1304" s="82">
        <v>8247.7626953125</v>
      </c>
      <c r="O1304" s="82">
        <v>2882.447998046875</v>
      </c>
      <c r="P1304" s="77"/>
      <c r="Q1304" s="83"/>
      <c r="R1304" s="83"/>
      <c r="S1304" s="51">
        <v>1</v>
      </c>
      <c r="T1304" s="84"/>
      <c r="U1304" s="84"/>
      <c r="V1304" s="52">
        <v>0</v>
      </c>
      <c r="W1304" s="52">
        <v>1</v>
      </c>
      <c r="X1304" s="52">
        <v>0</v>
      </c>
      <c r="Y1304" s="52">
        <v>1</v>
      </c>
      <c r="Z1304" s="52">
        <v>0</v>
      </c>
      <c r="AA1304" s="52"/>
      <c r="AB1304" s="79">
        <v>1304</v>
      </c>
      <c r="AC13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4" s="85"/>
      <c r="AE1304" s="51"/>
      <c r="AF1304" s="51"/>
      <c r="AG1304" s="51"/>
      <c r="AH1304" s="51"/>
      <c r="AI1304" s="51"/>
      <c r="AJ1304" s="51"/>
      <c r="AK1304" s="104" t="s">
        <v>3341</v>
      </c>
      <c r="AL1304" s="104" t="s">
        <v>3341</v>
      </c>
      <c r="AM1304" s="104" t="s">
        <v>3341</v>
      </c>
      <c r="AN1304" s="104" t="s">
        <v>3341</v>
      </c>
      <c r="AO1304" s="2"/>
      <c r="AP1304" s="3"/>
      <c r="AQ1304" s="3"/>
      <c r="AR1304" s="3"/>
      <c r="AS1304" s="3"/>
    </row>
    <row r="1305" spans="1:45" ht="29" customHeight="1" x14ac:dyDescent="0.35">
      <c r="A1305" s="14" t="s">
        <v>3174</v>
      </c>
      <c r="C1305" s="15" t="s">
        <v>3360</v>
      </c>
      <c r="D1305" s="15"/>
      <c r="E1305" s="80">
        <v>1.9613764308784942</v>
      </c>
      <c r="F1305" s="78"/>
      <c r="G1305" s="15"/>
      <c r="H1305" s="15"/>
      <c r="I1305" s="16"/>
      <c r="J1305" s="66"/>
      <c r="K1305" s="66"/>
      <c r="L1305" s="16"/>
      <c r="M1305" s="81"/>
      <c r="N1305" s="82">
        <v>8172.44091796875</v>
      </c>
      <c r="O1305" s="82">
        <v>2752.167724609375</v>
      </c>
      <c r="P1305" s="77"/>
      <c r="Q1305" s="83"/>
      <c r="R1305" s="83"/>
      <c r="S1305" s="51">
        <v>1</v>
      </c>
      <c r="T1305" s="84"/>
      <c r="U1305" s="84"/>
      <c r="V1305" s="52">
        <v>0</v>
      </c>
      <c r="W1305" s="52">
        <v>1</v>
      </c>
      <c r="X1305" s="52">
        <v>0</v>
      </c>
      <c r="Y1305" s="52">
        <v>1</v>
      </c>
      <c r="Z1305" s="52">
        <v>0</v>
      </c>
      <c r="AA1305" s="52"/>
      <c r="AB1305" s="79">
        <v>1305</v>
      </c>
      <c r="AC13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5" s="85"/>
      <c r="AE1305" s="51"/>
      <c r="AF1305" s="51"/>
      <c r="AG1305" s="51"/>
      <c r="AH1305" s="51"/>
      <c r="AI1305" s="51"/>
      <c r="AJ1305" s="51"/>
      <c r="AK1305" s="51"/>
      <c r="AL1305" s="51"/>
      <c r="AM1305" s="51"/>
      <c r="AN1305" s="51"/>
      <c r="AO1305" s="2"/>
      <c r="AP1305" s="3"/>
      <c r="AQ1305" s="3"/>
      <c r="AR1305" s="3"/>
      <c r="AS1305" s="3"/>
    </row>
    <row r="1306" spans="1:45" ht="29" customHeight="1" x14ac:dyDescent="0.35">
      <c r="A1306" s="14" t="s">
        <v>3175</v>
      </c>
      <c r="C1306" s="15" t="s">
        <v>3360</v>
      </c>
      <c r="D1306" s="15"/>
      <c r="E1306" s="80">
        <v>1.9613764308784942</v>
      </c>
      <c r="F1306" s="78"/>
      <c r="G1306" s="15"/>
      <c r="H1306" s="15"/>
      <c r="I1306" s="16"/>
      <c r="J1306" s="66"/>
      <c r="K1306" s="66"/>
      <c r="L1306" s="16"/>
      <c r="M1306" s="81"/>
      <c r="N1306" s="82">
        <v>8247.7626953125</v>
      </c>
      <c r="O1306" s="82">
        <v>2556.74755859375</v>
      </c>
      <c r="P1306" s="77"/>
      <c r="Q1306" s="83"/>
      <c r="R1306" s="83"/>
      <c r="S1306" s="51">
        <v>1</v>
      </c>
      <c r="T1306" s="84"/>
      <c r="U1306" s="84"/>
      <c r="V1306" s="52">
        <v>0</v>
      </c>
      <c r="W1306" s="52">
        <v>1</v>
      </c>
      <c r="X1306" s="52">
        <v>0</v>
      </c>
      <c r="Y1306" s="52">
        <v>1</v>
      </c>
      <c r="Z1306" s="52">
        <v>0</v>
      </c>
      <c r="AA1306" s="52"/>
      <c r="AB1306" s="79">
        <v>1306</v>
      </c>
      <c r="AC13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6" s="85"/>
      <c r="AE1306" s="51"/>
      <c r="AF1306" s="51"/>
      <c r="AG1306" s="51"/>
      <c r="AH1306" s="51"/>
      <c r="AI1306" s="51"/>
      <c r="AJ1306" s="51"/>
      <c r="AK1306" s="104" t="s">
        <v>3341</v>
      </c>
      <c r="AL1306" s="104" t="s">
        <v>3341</v>
      </c>
      <c r="AM1306" s="104" t="s">
        <v>3341</v>
      </c>
      <c r="AN1306" s="104" t="s">
        <v>3341</v>
      </c>
      <c r="AO1306" s="2"/>
      <c r="AP1306" s="3"/>
      <c r="AQ1306" s="3"/>
      <c r="AR1306" s="3"/>
      <c r="AS1306" s="3"/>
    </row>
    <row r="1307" spans="1:45" ht="29" customHeight="1" x14ac:dyDescent="0.35">
      <c r="A1307" s="14" t="s">
        <v>3176</v>
      </c>
      <c r="C1307" s="15" t="s">
        <v>3360</v>
      </c>
      <c r="D1307" s="15"/>
      <c r="E1307" s="80">
        <v>1.9613764308784942</v>
      </c>
      <c r="F1307" s="78"/>
      <c r="G1307" s="15"/>
      <c r="H1307" s="15"/>
      <c r="I1307" s="16"/>
      <c r="J1307" s="66"/>
      <c r="K1307" s="66"/>
      <c r="L1307" s="16"/>
      <c r="M1307" s="81"/>
      <c r="N1307" s="82">
        <v>8172.44091796875</v>
      </c>
      <c r="O1307" s="82">
        <v>2426.467529296875</v>
      </c>
      <c r="P1307" s="77"/>
      <c r="Q1307" s="83"/>
      <c r="R1307" s="83"/>
      <c r="S1307" s="51">
        <v>1</v>
      </c>
      <c r="T1307" s="84"/>
      <c r="U1307" s="84"/>
      <c r="V1307" s="52">
        <v>0</v>
      </c>
      <c r="W1307" s="52">
        <v>1</v>
      </c>
      <c r="X1307" s="52">
        <v>0</v>
      </c>
      <c r="Y1307" s="52">
        <v>1</v>
      </c>
      <c r="Z1307" s="52">
        <v>0</v>
      </c>
      <c r="AA1307" s="52"/>
      <c r="AB1307" s="79">
        <v>1307</v>
      </c>
      <c r="AC13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7" s="85"/>
      <c r="AE1307" s="51"/>
      <c r="AF1307" s="51"/>
      <c r="AG1307" s="51"/>
      <c r="AH1307" s="51"/>
      <c r="AI1307" s="51"/>
      <c r="AJ1307" s="51"/>
      <c r="AK1307" s="51"/>
      <c r="AL1307" s="51"/>
      <c r="AM1307" s="51"/>
      <c r="AN1307" s="51"/>
      <c r="AO1307" s="2"/>
      <c r="AP1307" s="3"/>
      <c r="AQ1307" s="3"/>
      <c r="AR1307" s="3"/>
      <c r="AS1307" s="3"/>
    </row>
    <row r="1308" spans="1:45" ht="29" customHeight="1" x14ac:dyDescent="0.35">
      <c r="A1308" s="14" t="s">
        <v>3181</v>
      </c>
      <c r="C1308" s="15" t="s">
        <v>3360</v>
      </c>
      <c r="D1308" s="15"/>
      <c r="E1308" s="80">
        <v>1.9613764308784942</v>
      </c>
      <c r="F1308" s="78"/>
      <c r="G1308" s="15"/>
      <c r="H1308" s="15"/>
      <c r="I1308" s="16"/>
      <c r="J1308" s="66"/>
      <c r="K1308" s="66"/>
      <c r="L1308" s="16"/>
      <c r="M1308" s="81"/>
      <c r="N1308" s="82">
        <v>9707.126953125</v>
      </c>
      <c r="O1308" s="82">
        <v>3224.43310546875</v>
      </c>
      <c r="P1308" s="77"/>
      <c r="Q1308" s="83"/>
      <c r="R1308" s="83"/>
      <c r="S1308" s="51">
        <v>1</v>
      </c>
      <c r="T1308" s="84"/>
      <c r="U1308" s="84"/>
      <c r="V1308" s="52">
        <v>0</v>
      </c>
      <c r="W1308" s="52">
        <v>1</v>
      </c>
      <c r="X1308" s="52">
        <v>0</v>
      </c>
      <c r="Y1308" s="52">
        <v>1</v>
      </c>
      <c r="Z1308" s="52">
        <v>0</v>
      </c>
      <c r="AA1308" s="52"/>
      <c r="AB1308" s="79">
        <v>1308</v>
      </c>
      <c r="AC13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8" s="85"/>
      <c r="AE1308" s="51"/>
      <c r="AF1308" s="51"/>
      <c r="AG1308" s="51"/>
      <c r="AH1308" s="51"/>
      <c r="AI1308" s="51"/>
      <c r="AJ1308" s="51"/>
      <c r="AK1308" s="104" t="s">
        <v>3341</v>
      </c>
      <c r="AL1308" s="104" t="s">
        <v>3341</v>
      </c>
      <c r="AM1308" s="104" t="s">
        <v>3341</v>
      </c>
      <c r="AN1308" s="104" t="s">
        <v>3341</v>
      </c>
      <c r="AO1308" s="2"/>
      <c r="AP1308" s="3"/>
      <c r="AQ1308" s="3"/>
      <c r="AR1308" s="3"/>
      <c r="AS1308" s="3"/>
    </row>
    <row r="1309" spans="1:45" ht="29" customHeight="1" x14ac:dyDescent="0.35">
      <c r="A1309" s="14" t="s">
        <v>3182</v>
      </c>
      <c r="C1309" s="15" t="s">
        <v>3360</v>
      </c>
      <c r="D1309" s="15"/>
      <c r="E1309" s="80">
        <v>1.9613764308784942</v>
      </c>
      <c r="F1309" s="78"/>
      <c r="G1309" s="15"/>
      <c r="H1309" s="15"/>
      <c r="I1309" s="16"/>
      <c r="J1309" s="66"/>
      <c r="K1309" s="66"/>
      <c r="L1309" s="16"/>
      <c r="M1309" s="81"/>
      <c r="N1309" s="82">
        <v>9631.8046875</v>
      </c>
      <c r="O1309" s="82">
        <v>3077.8681640625</v>
      </c>
      <c r="P1309" s="77"/>
      <c r="Q1309" s="83"/>
      <c r="R1309" s="83"/>
      <c r="S1309" s="51">
        <v>1</v>
      </c>
      <c r="T1309" s="84"/>
      <c r="U1309" s="84"/>
      <c r="V1309" s="52">
        <v>0</v>
      </c>
      <c r="W1309" s="52">
        <v>1</v>
      </c>
      <c r="X1309" s="52">
        <v>0</v>
      </c>
      <c r="Y1309" s="52">
        <v>1</v>
      </c>
      <c r="Z1309" s="52">
        <v>0</v>
      </c>
      <c r="AA1309" s="52"/>
      <c r="AB1309" s="79">
        <v>1309</v>
      </c>
      <c r="AC13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09" s="85"/>
      <c r="AE1309" s="51"/>
      <c r="AF1309" s="51"/>
      <c r="AG1309" s="51"/>
      <c r="AH1309" s="51"/>
      <c r="AI1309" s="51"/>
      <c r="AJ1309" s="51"/>
      <c r="AK1309" s="51"/>
      <c r="AL1309" s="51"/>
      <c r="AM1309" s="51"/>
      <c r="AN1309" s="51"/>
      <c r="AO1309" s="2"/>
      <c r="AP1309" s="3"/>
      <c r="AQ1309" s="3"/>
      <c r="AR1309" s="3"/>
      <c r="AS1309" s="3"/>
    </row>
    <row r="1310" spans="1:45" ht="29" customHeight="1" x14ac:dyDescent="0.35">
      <c r="A1310" s="14" t="s">
        <v>3184</v>
      </c>
      <c r="C1310" s="15" t="s">
        <v>3360</v>
      </c>
      <c r="D1310" s="15"/>
      <c r="E1310" s="80">
        <v>1.9613764308784942</v>
      </c>
      <c r="F1310" s="78"/>
      <c r="G1310" s="15"/>
      <c r="H1310" s="15"/>
      <c r="I1310" s="16"/>
      <c r="J1310" s="66"/>
      <c r="K1310" s="66"/>
      <c r="L1310" s="16"/>
      <c r="M1310" s="81"/>
      <c r="N1310" s="82">
        <v>9151.626953125</v>
      </c>
      <c r="O1310" s="82">
        <v>3077.8681640625</v>
      </c>
      <c r="P1310" s="77"/>
      <c r="Q1310" s="83"/>
      <c r="R1310" s="83"/>
      <c r="S1310" s="51">
        <v>1</v>
      </c>
      <c r="T1310" s="84"/>
      <c r="U1310" s="84"/>
      <c r="V1310" s="52">
        <v>0</v>
      </c>
      <c r="W1310" s="52">
        <v>1</v>
      </c>
      <c r="X1310" s="52">
        <v>0</v>
      </c>
      <c r="Y1310" s="52">
        <v>1</v>
      </c>
      <c r="Z1310" s="52">
        <v>0</v>
      </c>
      <c r="AA1310" s="52"/>
      <c r="AB1310" s="79">
        <v>1310</v>
      </c>
      <c r="AC13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0" s="85"/>
      <c r="AE1310" s="51"/>
      <c r="AF1310" s="51"/>
      <c r="AG1310" s="51"/>
      <c r="AH1310" s="51"/>
      <c r="AI1310" s="51"/>
      <c r="AJ1310" s="51"/>
      <c r="AK1310" s="104" t="s">
        <v>3341</v>
      </c>
      <c r="AL1310" s="104" t="s">
        <v>3341</v>
      </c>
      <c r="AM1310" s="104" t="s">
        <v>3341</v>
      </c>
      <c r="AN1310" s="104" t="s">
        <v>3341</v>
      </c>
      <c r="AO1310" s="2"/>
      <c r="AP1310" s="3"/>
      <c r="AQ1310" s="3"/>
      <c r="AR1310" s="3"/>
      <c r="AS1310" s="3"/>
    </row>
    <row r="1311" spans="1:45" ht="29" customHeight="1" x14ac:dyDescent="0.35">
      <c r="A1311" s="14" t="s">
        <v>3185</v>
      </c>
      <c r="C1311" s="15" t="s">
        <v>3360</v>
      </c>
      <c r="D1311" s="15"/>
      <c r="E1311" s="80">
        <v>1.9613764308784942</v>
      </c>
      <c r="F1311" s="78"/>
      <c r="G1311" s="15"/>
      <c r="H1311" s="15"/>
      <c r="I1311" s="16"/>
      <c r="J1311" s="66"/>
      <c r="K1311" s="66"/>
      <c r="L1311" s="16"/>
      <c r="M1311" s="81"/>
      <c r="N1311" s="82">
        <v>9085.720703125</v>
      </c>
      <c r="O1311" s="82">
        <v>3224.43310546875</v>
      </c>
      <c r="P1311" s="77"/>
      <c r="Q1311" s="83"/>
      <c r="R1311" s="83"/>
      <c r="S1311" s="51">
        <v>1</v>
      </c>
      <c r="T1311" s="84"/>
      <c r="U1311" s="84"/>
      <c r="V1311" s="52">
        <v>0</v>
      </c>
      <c r="W1311" s="52">
        <v>1</v>
      </c>
      <c r="X1311" s="52">
        <v>0</v>
      </c>
      <c r="Y1311" s="52">
        <v>1</v>
      </c>
      <c r="Z1311" s="52">
        <v>0</v>
      </c>
      <c r="AA1311" s="52"/>
      <c r="AB1311" s="79">
        <v>1311</v>
      </c>
      <c r="AC13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1" s="85"/>
      <c r="AE1311" s="51"/>
      <c r="AF1311" s="51"/>
      <c r="AG1311" s="51"/>
      <c r="AH1311" s="51"/>
      <c r="AI1311" s="51"/>
      <c r="AJ1311" s="51"/>
      <c r="AK1311" s="51"/>
      <c r="AL1311" s="51"/>
      <c r="AM1311" s="51"/>
      <c r="AN1311" s="51"/>
      <c r="AO1311" s="2"/>
      <c r="AP1311" s="3"/>
      <c r="AQ1311" s="3"/>
      <c r="AR1311" s="3"/>
      <c r="AS1311" s="3"/>
    </row>
    <row r="1312" spans="1:45" ht="29" customHeight="1" x14ac:dyDescent="0.35">
      <c r="A1312" s="14" t="s">
        <v>3186</v>
      </c>
      <c r="C1312" s="15" t="s">
        <v>3360</v>
      </c>
      <c r="D1312" s="15"/>
      <c r="E1312" s="80">
        <v>1.9613764308784942</v>
      </c>
      <c r="F1312" s="78"/>
      <c r="G1312" s="15"/>
      <c r="H1312" s="15"/>
      <c r="I1312" s="16"/>
      <c r="J1312" s="66"/>
      <c r="K1312" s="66"/>
      <c r="L1312" s="16"/>
      <c r="M1312" s="81"/>
      <c r="N1312" s="82">
        <v>9339.9326171875</v>
      </c>
      <c r="O1312" s="82">
        <v>3077.8681640625</v>
      </c>
      <c r="P1312" s="77"/>
      <c r="Q1312" s="83"/>
      <c r="R1312" s="83"/>
      <c r="S1312" s="51">
        <v>1</v>
      </c>
      <c r="T1312" s="84"/>
      <c r="U1312" s="84"/>
      <c r="V1312" s="52">
        <v>0</v>
      </c>
      <c r="W1312" s="52">
        <v>1</v>
      </c>
      <c r="X1312" s="52">
        <v>0</v>
      </c>
      <c r="Y1312" s="52">
        <v>1</v>
      </c>
      <c r="Z1312" s="52">
        <v>0</v>
      </c>
      <c r="AA1312" s="52"/>
      <c r="AB1312" s="79">
        <v>1312</v>
      </c>
      <c r="AC13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2" s="85"/>
      <c r="AE1312" s="51"/>
      <c r="AF1312" s="51"/>
      <c r="AG1312" s="51"/>
      <c r="AH1312" s="51"/>
      <c r="AI1312" s="51"/>
      <c r="AJ1312" s="51"/>
      <c r="AK1312" s="104" t="s">
        <v>3341</v>
      </c>
      <c r="AL1312" s="104" t="s">
        <v>3341</v>
      </c>
      <c r="AM1312" s="104" t="s">
        <v>3341</v>
      </c>
      <c r="AN1312" s="104" t="s">
        <v>3341</v>
      </c>
      <c r="AO1312" s="2"/>
      <c r="AP1312" s="3"/>
      <c r="AQ1312" s="3"/>
      <c r="AR1312" s="3"/>
      <c r="AS1312" s="3"/>
    </row>
    <row r="1313" spans="1:45" ht="29" customHeight="1" x14ac:dyDescent="0.35">
      <c r="A1313" s="14" t="s">
        <v>3187</v>
      </c>
      <c r="C1313" s="15" t="s">
        <v>3360</v>
      </c>
      <c r="D1313" s="15"/>
      <c r="E1313" s="80">
        <v>1.9613764308784942</v>
      </c>
      <c r="F1313" s="78"/>
      <c r="G1313" s="15"/>
      <c r="H1313" s="15"/>
      <c r="I1313" s="16"/>
      <c r="J1313" s="66"/>
      <c r="K1313" s="66"/>
      <c r="L1313" s="16"/>
      <c r="M1313" s="81"/>
      <c r="N1313" s="82">
        <v>9264.6103515625</v>
      </c>
      <c r="O1313" s="82">
        <v>3224.43310546875</v>
      </c>
      <c r="P1313" s="77"/>
      <c r="Q1313" s="83"/>
      <c r="R1313" s="83"/>
      <c r="S1313" s="51">
        <v>1</v>
      </c>
      <c r="T1313" s="84"/>
      <c r="U1313" s="84"/>
      <c r="V1313" s="52">
        <v>0</v>
      </c>
      <c r="W1313" s="52">
        <v>1</v>
      </c>
      <c r="X1313" s="52">
        <v>0</v>
      </c>
      <c r="Y1313" s="52">
        <v>1</v>
      </c>
      <c r="Z1313" s="52">
        <v>0</v>
      </c>
      <c r="AA1313" s="52"/>
      <c r="AB1313" s="79">
        <v>1313</v>
      </c>
      <c r="AC13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3" s="85"/>
      <c r="AE1313" s="51"/>
      <c r="AF1313" s="51"/>
      <c r="AG1313" s="51"/>
      <c r="AH1313" s="51"/>
      <c r="AI1313" s="51"/>
      <c r="AJ1313" s="51"/>
      <c r="AK1313" s="51"/>
      <c r="AL1313" s="51"/>
      <c r="AM1313" s="51"/>
      <c r="AN1313" s="51"/>
      <c r="AO1313" s="2"/>
      <c r="AP1313" s="3"/>
      <c r="AQ1313" s="3"/>
      <c r="AR1313" s="3"/>
      <c r="AS1313" s="3"/>
    </row>
    <row r="1314" spans="1:45" ht="29" customHeight="1" x14ac:dyDescent="0.35">
      <c r="A1314" s="14" t="s">
        <v>3193</v>
      </c>
      <c r="C1314" s="15" t="s">
        <v>3360</v>
      </c>
      <c r="D1314" s="15"/>
      <c r="E1314" s="80">
        <v>1.9613764308784942</v>
      </c>
      <c r="F1314" s="78"/>
      <c r="G1314" s="15"/>
      <c r="H1314" s="15"/>
      <c r="I1314" s="16"/>
      <c r="J1314" s="66"/>
      <c r="K1314" s="66"/>
      <c r="L1314" s="16"/>
      <c r="M1314" s="81"/>
      <c r="N1314" s="82">
        <v>9518.822265625</v>
      </c>
      <c r="O1314" s="82">
        <v>3077.8681640625</v>
      </c>
      <c r="P1314" s="77"/>
      <c r="Q1314" s="83"/>
      <c r="R1314" s="83"/>
      <c r="S1314" s="51">
        <v>1</v>
      </c>
      <c r="T1314" s="84"/>
      <c r="U1314" s="84"/>
      <c r="V1314" s="52">
        <v>0</v>
      </c>
      <c r="W1314" s="52">
        <v>1</v>
      </c>
      <c r="X1314" s="52">
        <v>0</v>
      </c>
      <c r="Y1314" s="52">
        <v>1</v>
      </c>
      <c r="Z1314" s="52">
        <v>0</v>
      </c>
      <c r="AA1314" s="52"/>
      <c r="AB1314" s="79">
        <v>1314</v>
      </c>
      <c r="AC13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4" s="85"/>
      <c r="AE1314" s="51"/>
      <c r="AF1314" s="51"/>
      <c r="AG1314" s="51"/>
      <c r="AH1314" s="51"/>
      <c r="AI1314" s="51"/>
      <c r="AJ1314" s="51"/>
      <c r="AK1314" s="104" t="s">
        <v>3341</v>
      </c>
      <c r="AL1314" s="104" t="s">
        <v>3341</v>
      </c>
      <c r="AM1314" s="104" t="s">
        <v>3341</v>
      </c>
      <c r="AN1314" s="104" t="s">
        <v>3341</v>
      </c>
      <c r="AO1314" s="2"/>
      <c r="AP1314" s="3"/>
      <c r="AQ1314" s="3"/>
      <c r="AR1314" s="3"/>
      <c r="AS1314" s="3"/>
    </row>
    <row r="1315" spans="1:45" ht="29" customHeight="1" x14ac:dyDescent="0.35">
      <c r="A1315" s="14" t="s">
        <v>3194</v>
      </c>
      <c r="C1315" s="15" t="s">
        <v>3360</v>
      </c>
      <c r="D1315" s="15"/>
      <c r="E1315" s="80">
        <v>1.9613764308784942</v>
      </c>
      <c r="F1315" s="78"/>
      <c r="G1315" s="15"/>
      <c r="H1315" s="15"/>
      <c r="I1315" s="16"/>
      <c r="J1315" s="66"/>
      <c r="K1315" s="66"/>
      <c r="L1315" s="16"/>
      <c r="M1315" s="81"/>
      <c r="N1315" s="82">
        <v>9452.9150390625</v>
      </c>
      <c r="O1315" s="82">
        <v>3224.43310546875</v>
      </c>
      <c r="P1315" s="77"/>
      <c r="Q1315" s="83"/>
      <c r="R1315" s="83"/>
      <c r="S1315" s="51">
        <v>1</v>
      </c>
      <c r="T1315" s="84"/>
      <c r="U1315" s="84"/>
      <c r="V1315" s="52">
        <v>0</v>
      </c>
      <c r="W1315" s="52">
        <v>1</v>
      </c>
      <c r="X1315" s="52">
        <v>0</v>
      </c>
      <c r="Y1315" s="52">
        <v>1</v>
      </c>
      <c r="Z1315" s="52">
        <v>0</v>
      </c>
      <c r="AA1315" s="52"/>
      <c r="AB1315" s="79">
        <v>1315</v>
      </c>
      <c r="AC13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5" s="85"/>
      <c r="AE1315" s="51"/>
      <c r="AF1315" s="51"/>
      <c r="AG1315" s="51"/>
      <c r="AH1315" s="51"/>
      <c r="AI1315" s="51"/>
      <c r="AJ1315" s="51"/>
      <c r="AK1315" s="51"/>
      <c r="AL1315" s="51"/>
      <c r="AM1315" s="51"/>
      <c r="AN1315" s="51"/>
      <c r="AO1315" s="2"/>
      <c r="AP1315" s="3"/>
      <c r="AQ1315" s="3"/>
      <c r="AR1315" s="3"/>
      <c r="AS1315" s="3"/>
    </row>
    <row r="1316" spans="1:45" ht="29" customHeight="1" x14ac:dyDescent="0.35">
      <c r="A1316" s="14" t="s">
        <v>3201</v>
      </c>
      <c r="C1316" s="15" t="s">
        <v>3360</v>
      </c>
      <c r="D1316" s="15"/>
      <c r="E1316" s="80">
        <v>1.9613764308784942</v>
      </c>
      <c r="F1316" s="78"/>
      <c r="G1316" s="15"/>
      <c r="H1316" s="15"/>
      <c r="I1316" s="16"/>
      <c r="J1316" s="66"/>
      <c r="K1316" s="66"/>
      <c r="L1316" s="16"/>
      <c r="M1316" s="81"/>
      <c r="N1316" s="82">
        <v>8247.7626953125</v>
      </c>
      <c r="O1316" s="82">
        <v>2231.047119140625</v>
      </c>
      <c r="P1316" s="77"/>
      <c r="Q1316" s="83"/>
      <c r="R1316" s="83"/>
      <c r="S1316" s="51">
        <v>1</v>
      </c>
      <c r="T1316" s="84"/>
      <c r="U1316" s="84"/>
      <c r="V1316" s="52">
        <v>0</v>
      </c>
      <c r="W1316" s="52">
        <v>1</v>
      </c>
      <c r="X1316" s="52">
        <v>0</v>
      </c>
      <c r="Y1316" s="52">
        <v>1</v>
      </c>
      <c r="Z1316" s="52">
        <v>0</v>
      </c>
      <c r="AA1316" s="52"/>
      <c r="AB1316" s="79">
        <v>1316</v>
      </c>
      <c r="AC13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6" s="85"/>
      <c r="AE1316" s="51"/>
      <c r="AF1316" s="51"/>
      <c r="AG1316" s="51"/>
      <c r="AH1316" s="51"/>
      <c r="AI1316" s="51"/>
      <c r="AJ1316" s="51"/>
      <c r="AK1316" s="104" t="s">
        <v>3341</v>
      </c>
      <c r="AL1316" s="104" t="s">
        <v>3341</v>
      </c>
      <c r="AM1316" s="104" t="s">
        <v>3341</v>
      </c>
      <c r="AN1316" s="104" t="s">
        <v>3341</v>
      </c>
      <c r="AO1316" s="2"/>
      <c r="AP1316" s="3"/>
      <c r="AQ1316" s="3"/>
      <c r="AR1316" s="3"/>
      <c r="AS1316" s="3"/>
    </row>
    <row r="1317" spans="1:45" ht="29" customHeight="1" x14ac:dyDescent="0.35">
      <c r="A1317" s="14" t="s">
        <v>3202</v>
      </c>
      <c r="C1317" s="15" t="s">
        <v>3360</v>
      </c>
      <c r="D1317" s="15"/>
      <c r="E1317" s="80">
        <v>1.9613764308784942</v>
      </c>
      <c r="F1317" s="78"/>
      <c r="G1317" s="15"/>
      <c r="H1317" s="15"/>
      <c r="I1317" s="16"/>
      <c r="J1317" s="66"/>
      <c r="K1317" s="66"/>
      <c r="L1317" s="16"/>
      <c r="M1317" s="81"/>
      <c r="N1317" s="82">
        <v>8172.44091796875</v>
      </c>
      <c r="O1317" s="82">
        <v>2117.052001953125</v>
      </c>
      <c r="P1317" s="77"/>
      <c r="Q1317" s="83"/>
      <c r="R1317" s="83"/>
      <c r="S1317" s="51">
        <v>1</v>
      </c>
      <c r="T1317" s="84"/>
      <c r="U1317" s="84"/>
      <c r="V1317" s="52">
        <v>0</v>
      </c>
      <c r="W1317" s="52">
        <v>1</v>
      </c>
      <c r="X1317" s="52">
        <v>0</v>
      </c>
      <c r="Y1317" s="52">
        <v>1</v>
      </c>
      <c r="Z1317" s="52">
        <v>0</v>
      </c>
      <c r="AA1317" s="52"/>
      <c r="AB1317" s="79">
        <v>1317</v>
      </c>
      <c r="AC13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7" s="85"/>
      <c r="AE1317" s="51"/>
      <c r="AF1317" s="51"/>
      <c r="AG1317" s="51"/>
      <c r="AH1317" s="51"/>
      <c r="AI1317" s="51"/>
      <c r="AJ1317" s="51"/>
      <c r="AK1317" s="51"/>
      <c r="AL1317" s="51"/>
      <c r="AM1317" s="51"/>
      <c r="AN1317" s="51"/>
      <c r="AO1317" s="2"/>
      <c r="AP1317" s="3"/>
      <c r="AQ1317" s="3"/>
      <c r="AR1317" s="3"/>
      <c r="AS1317" s="3"/>
    </row>
    <row r="1318" spans="1:45" ht="29" customHeight="1" x14ac:dyDescent="0.35">
      <c r="A1318" s="14" t="s">
        <v>3257</v>
      </c>
      <c r="C1318" s="15" t="s">
        <v>3360</v>
      </c>
      <c r="D1318" s="15"/>
      <c r="E1318" s="80">
        <v>1.9613764308784942</v>
      </c>
      <c r="F1318" s="78"/>
      <c r="G1318" s="15"/>
      <c r="H1318" s="15"/>
      <c r="I1318" s="16"/>
      <c r="J1318" s="66"/>
      <c r="K1318" s="66"/>
      <c r="L1318" s="16"/>
      <c r="M1318" s="81"/>
      <c r="N1318" s="82">
        <v>8247.7626953125</v>
      </c>
      <c r="O1318" s="82">
        <v>635.11566162109375</v>
      </c>
      <c r="P1318" s="77"/>
      <c r="Q1318" s="83"/>
      <c r="R1318" s="83"/>
      <c r="S1318" s="51">
        <v>1</v>
      </c>
      <c r="T1318" s="84"/>
      <c r="U1318" s="84"/>
      <c r="V1318" s="52">
        <v>0</v>
      </c>
      <c r="W1318" s="52">
        <v>1</v>
      </c>
      <c r="X1318" s="52">
        <v>0</v>
      </c>
      <c r="Y1318" s="52">
        <v>1</v>
      </c>
      <c r="Z1318" s="52">
        <v>0</v>
      </c>
      <c r="AA1318" s="52"/>
      <c r="AB1318" s="79">
        <v>1318</v>
      </c>
      <c r="AC13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8" s="85"/>
      <c r="AE1318" s="51"/>
      <c r="AF1318" s="51"/>
      <c r="AG1318" s="51"/>
      <c r="AH1318" s="51"/>
      <c r="AI1318" s="51"/>
      <c r="AJ1318" s="51"/>
      <c r="AK1318" s="104" t="s">
        <v>3341</v>
      </c>
      <c r="AL1318" s="104" t="s">
        <v>3341</v>
      </c>
      <c r="AM1318" s="104" t="s">
        <v>3341</v>
      </c>
      <c r="AN1318" s="104" t="s">
        <v>3341</v>
      </c>
      <c r="AO1318" s="2"/>
      <c r="AP1318" s="3"/>
      <c r="AQ1318" s="3"/>
      <c r="AR1318" s="3"/>
      <c r="AS1318" s="3"/>
    </row>
    <row r="1319" spans="1:45" ht="29" customHeight="1" x14ac:dyDescent="0.35">
      <c r="A1319" s="14" t="s">
        <v>3258</v>
      </c>
      <c r="C1319" s="15" t="s">
        <v>3360</v>
      </c>
      <c r="D1319" s="15"/>
      <c r="E1319" s="80">
        <v>1.9613764308784942</v>
      </c>
      <c r="F1319" s="78"/>
      <c r="G1319" s="15"/>
      <c r="H1319" s="15"/>
      <c r="I1319" s="16"/>
      <c r="J1319" s="66"/>
      <c r="K1319" s="66"/>
      <c r="L1319" s="16"/>
      <c r="M1319" s="81"/>
      <c r="N1319" s="82">
        <v>8172.44091796875</v>
      </c>
      <c r="O1319" s="82">
        <v>521.12054443359375</v>
      </c>
      <c r="P1319" s="77"/>
      <c r="Q1319" s="83"/>
      <c r="R1319" s="83"/>
      <c r="S1319" s="51">
        <v>1</v>
      </c>
      <c r="T1319" s="84"/>
      <c r="U1319" s="84"/>
      <c r="V1319" s="52">
        <v>0</v>
      </c>
      <c r="W1319" s="52">
        <v>1</v>
      </c>
      <c r="X1319" s="52">
        <v>0</v>
      </c>
      <c r="Y1319" s="52">
        <v>1</v>
      </c>
      <c r="Z1319" s="52">
        <v>0</v>
      </c>
      <c r="AA1319" s="52"/>
      <c r="AB1319" s="79">
        <v>1319</v>
      </c>
      <c r="AC13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19" s="85"/>
      <c r="AE1319" s="51"/>
      <c r="AF1319" s="51"/>
      <c r="AG1319" s="51"/>
      <c r="AH1319" s="51"/>
      <c r="AI1319" s="51"/>
      <c r="AJ1319" s="51"/>
      <c r="AK1319" s="51"/>
      <c r="AL1319" s="51"/>
      <c r="AM1319" s="51"/>
      <c r="AN1319" s="51"/>
      <c r="AO1319" s="2"/>
      <c r="AP1319" s="3"/>
      <c r="AQ1319" s="3"/>
      <c r="AR1319" s="3"/>
      <c r="AS1319" s="3"/>
    </row>
    <row r="1320" spans="1:45" ht="29" customHeight="1" x14ac:dyDescent="0.35">
      <c r="A1320" s="14" t="s">
        <v>3268</v>
      </c>
      <c r="C1320" s="15" t="s">
        <v>3360</v>
      </c>
      <c r="D1320" s="15"/>
      <c r="E1320" s="80">
        <v>1.9613764308784942</v>
      </c>
      <c r="F1320" s="78"/>
      <c r="G1320" s="15"/>
      <c r="H1320" s="15"/>
      <c r="I1320" s="16"/>
      <c r="J1320" s="66"/>
      <c r="K1320" s="66"/>
      <c r="L1320" s="16"/>
      <c r="M1320" s="81"/>
      <c r="N1320" s="82">
        <v>8247.7626953125</v>
      </c>
      <c r="O1320" s="82">
        <v>325.7003173828125</v>
      </c>
      <c r="P1320" s="77"/>
      <c r="Q1320" s="83"/>
      <c r="R1320" s="83"/>
      <c r="S1320" s="51">
        <v>1</v>
      </c>
      <c r="T1320" s="84"/>
      <c r="U1320" s="84"/>
      <c r="V1320" s="52">
        <v>0</v>
      </c>
      <c r="W1320" s="52">
        <v>1</v>
      </c>
      <c r="X1320" s="52">
        <v>0</v>
      </c>
      <c r="Y1320" s="52">
        <v>1</v>
      </c>
      <c r="Z1320" s="52">
        <v>0</v>
      </c>
      <c r="AA1320" s="52"/>
      <c r="AB1320" s="79">
        <v>1320</v>
      </c>
      <c r="AC13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0" s="85"/>
      <c r="AE1320" s="51"/>
      <c r="AF1320" s="51"/>
      <c r="AG1320" s="51"/>
      <c r="AH1320" s="51"/>
      <c r="AI1320" s="51"/>
      <c r="AJ1320" s="51"/>
      <c r="AK1320" s="104" t="s">
        <v>3341</v>
      </c>
      <c r="AL1320" s="104" t="s">
        <v>3341</v>
      </c>
      <c r="AM1320" s="104" t="s">
        <v>3341</v>
      </c>
      <c r="AN1320" s="104" t="s">
        <v>3341</v>
      </c>
      <c r="AO1320" s="2"/>
      <c r="AP1320" s="3"/>
      <c r="AQ1320" s="3"/>
      <c r="AR1320" s="3"/>
      <c r="AS1320" s="3"/>
    </row>
    <row r="1321" spans="1:45" ht="29" customHeight="1" x14ac:dyDescent="0.35">
      <c r="A1321" s="14" t="s">
        <v>3269</v>
      </c>
      <c r="C1321" s="15" t="s">
        <v>3360</v>
      </c>
      <c r="D1321" s="15"/>
      <c r="E1321" s="80">
        <v>1.9613764308784942</v>
      </c>
      <c r="F1321" s="78"/>
      <c r="G1321" s="15"/>
      <c r="H1321" s="15"/>
      <c r="I1321" s="16"/>
      <c r="J1321" s="66"/>
      <c r="K1321" s="66"/>
      <c r="L1321" s="16"/>
      <c r="M1321" s="81"/>
      <c r="N1321" s="82">
        <v>8172.44091796875</v>
      </c>
      <c r="O1321" s="82">
        <v>195.42019653320313</v>
      </c>
      <c r="P1321" s="77"/>
      <c r="Q1321" s="83"/>
      <c r="R1321" s="83"/>
      <c r="S1321" s="51">
        <v>1</v>
      </c>
      <c r="T1321" s="84"/>
      <c r="U1321" s="84"/>
      <c r="V1321" s="52">
        <v>0</v>
      </c>
      <c r="W1321" s="52">
        <v>1</v>
      </c>
      <c r="X1321" s="52">
        <v>0</v>
      </c>
      <c r="Y1321" s="52">
        <v>1</v>
      </c>
      <c r="Z1321" s="52">
        <v>0</v>
      </c>
      <c r="AA1321" s="52"/>
      <c r="AB1321" s="79">
        <v>1321</v>
      </c>
      <c r="AC13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1" s="85"/>
      <c r="AE1321" s="51"/>
      <c r="AF1321" s="51"/>
      <c r="AG1321" s="51"/>
      <c r="AH1321" s="51"/>
      <c r="AI1321" s="51"/>
      <c r="AJ1321" s="51"/>
      <c r="AK1321" s="51"/>
      <c r="AL1321" s="51"/>
      <c r="AM1321" s="51"/>
      <c r="AN1321" s="51"/>
      <c r="AO1321" s="2"/>
      <c r="AP1321" s="3"/>
      <c r="AQ1321" s="3"/>
      <c r="AR1321" s="3"/>
      <c r="AS1321" s="3"/>
    </row>
    <row r="1322" spans="1:45" ht="29" customHeight="1" x14ac:dyDescent="0.35">
      <c r="A1322" s="14" t="s">
        <v>3273</v>
      </c>
      <c r="C1322" s="15" t="s">
        <v>3360</v>
      </c>
      <c r="D1322" s="15"/>
      <c r="E1322" s="80">
        <v>1.9613764308784942</v>
      </c>
      <c r="F1322" s="78"/>
      <c r="G1322" s="15"/>
      <c r="H1322" s="15"/>
      <c r="I1322" s="16"/>
      <c r="J1322" s="66"/>
      <c r="K1322" s="66"/>
      <c r="L1322" s="16"/>
      <c r="M1322" s="81"/>
      <c r="N1322" s="82">
        <v>8436.0673828125</v>
      </c>
      <c r="O1322" s="82">
        <v>2882.447998046875</v>
      </c>
      <c r="P1322" s="77"/>
      <c r="Q1322" s="83"/>
      <c r="R1322" s="83"/>
      <c r="S1322" s="51">
        <v>1</v>
      </c>
      <c r="T1322" s="84"/>
      <c r="U1322" s="84"/>
      <c r="V1322" s="52">
        <v>0</v>
      </c>
      <c r="W1322" s="52">
        <v>1</v>
      </c>
      <c r="X1322" s="52">
        <v>0</v>
      </c>
      <c r="Y1322" s="52">
        <v>1</v>
      </c>
      <c r="Z1322" s="52">
        <v>0</v>
      </c>
      <c r="AA1322" s="52"/>
      <c r="AB1322" s="79">
        <v>1322</v>
      </c>
      <c r="AC13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2" s="85"/>
      <c r="AE1322" s="51"/>
      <c r="AF1322" s="51"/>
      <c r="AG1322" s="51"/>
      <c r="AH1322" s="51"/>
      <c r="AI1322" s="51"/>
      <c r="AJ1322" s="51"/>
      <c r="AK1322" s="104" t="s">
        <v>3341</v>
      </c>
      <c r="AL1322" s="104" t="s">
        <v>3341</v>
      </c>
      <c r="AM1322" s="104" t="s">
        <v>3341</v>
      </c>
      <c r="AN1322" s="104" t="s">
        <v>3341</v>
      </c>
      <c r="AO1322" s="2"/>
      <c r="AP1322" s="3"/>
      <c r="AQ1322" s="3"/>
      <c r="AR1322" s="3"/>
      <c r="AS1322" s="3"/>
    </row>
    <row r="1323" spans="1:45" ht="29" customHeight="1" x14ac:dyDescent="0.35">
      <c r="A1323" s="14" t="s">
        <v>3274</v>
      </c>
      <c r="C1323" s="15" t="s">
        <v>3360</v>
      </c>
      <c r="D1323" s="15"/>
      <c r="E1323" s="80">
        <v>1.9613764308784942</v>
      </c>
      <c r="F1323" s="78"/>
      <c r="G1323" s="15"/>
      <c r="H1323" s="15"/>
      <c r="I1323" s="16"/>
      <c r="J1323" s="66"/>
      <c r="K1323" s="66"/>
      <c r="L1323" s="16"/>
      <c r="M1323" s="81"/>
      <c r="N1323" s="82">
        <v>8360.74609375</v>
      </c>
      <c r="O1323" s="82">
        <v>2735.8828125</v>
      </c>
      <c r="P1323" s="77"/>
      <c r="Q1323" s="83"/>
      <c r="R1323" s="83"/>
      <c r="S1323" s="51">
        <v>1</v>
      </c>
      <c r="T1323" s="84"/>
      <c r="U1323" s="84"/>
      <c r="V1323" s="52">
        <v>0</v>
      </c>
      <c r="W1323" s="52">
        <v>1</v>
      </c>
      <c r="X1323" s="52">
        <v>0</v>
      </c>
      <c r="Y1323" s="52">
        <v>1</v>
      </c>
      <c r="Z1323" s="52">
        <v>0</v>
      </c>
      <c r="AA1323" s="52"/>
      <c r="AB1323" s="79">
        <v>1323</v>
      </c>
      <c r="AC13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3" s="85"/>
      <c r="AE1323" s="51"/>
      <c r="AF1323" s="51"/>
      <c r="AG1323" s="51"/>
      <c r="AH1323" s="51"/>
      <c r="AI1323" s="51"/>
      <c r="AJ1323" s="51"/>
      <c r="AK1323" s="51"/>
      <c r="AL1323" s="51"/>
      <c r="AM1323" s="51"/>
      <c r="AN1323" s="51"/>
      <c r="AO1323" s="2"/>
      <c r="AP1323" s="3"/>
      <c r="AQ1323" s="3"/>
      <c r="AR1323" s="3"/>
      <c r="AS1323" s="3"/>
    </row>
    <row r="1324" spans="1:45" ht="29" customHeight="1" x14ac:dyDescent="0.35">
      <c r="A1324" s="14" t="s">
        <v>3275</v>
      </c>
      <c r="C1324" s="15" t="s">
        <v>3360</v>
      </c>
      <c r="D1324" s="15"/>
      <c r="E1324" s="80">
        <v>1.9613764308784942</v>
      </c>
      <c r="F1324" s="78"/>
      <c r="G1324" s="15"/>
      <c r="H1324" s="15"/>
      <c r="I1324" s="16"/>
      <c r="J1324" s="66"/>
      <c r="K1324" s="66"/>
      <c r="L1324" s="16"/>
      <c r="M1324" s="81"/>
      <c r="N1324" s="82">
        <v>8247.7626953125</v>
      </c>
      <c r="O1324" s="82">
        <v>960.81597900390625</v>
      </c>
      <c r="P1324" s="77"/>
      <c r="Q1324" s="83"/>
      <c r="R1324" s="83"/>
      <c r="S1324" s="51">
        <v>1</v>
      </c>
      <c r="T1324" s="84"/>
      <c r="U1324" s="84"/>
      <c r="V1324" s="52">
        <v>0</v>
      </c>
      <c r="W1324" s="52">
        <v>1</v>
      </c>
      <c r="X1324" s="52">
        <v>0</v>
      </c>
      <c r="Y1324" s="52">
        <v>1</v>
      </c>
      <c r="Z1324" s="52">
        <v>0</v>
      </c>
      <c r="AA1324" s="52"/>
      <c r="AB1324" s="79">
        <v>1324</v>
      </c>
      <c r="AC13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4" s="85"/>
      <c r="AE1324" s="51"/>
      <c r="AF1324" s="51"/>
      <c r="AG1324" s="51"/>
      <c r="AH1324" s="51"/>
      <c r="AI1324" s="51"/>
      <c r="AJ1324" s="51"/>
      <c r="AK1324" s="104" t="s">
        <v>3341</v>
      </c>
      <c r="AL1324" s="104" t="s">
        <v>3341</v>
      </c>
      <c r="AM1324" s="104" t="s">
        <v>3341</v>
      </c>
      <c r="AN1324" s="104" t="s">
        <v>3341</v>
      </c>
      <c r="AO1324" s="2"/>
      <c r="AP1324" s="3"/>
      <c r="AQ1324" s="3"/>
      <c r="AR1324" s="3"/>
      <c r="AS1324" s="3"/>
    </row>
    <row r="1325" spans="1:45" ht="29" customHeight="1" x14ac:dyDescent="0.35">
      <c r="A1325" s="14" t="s">
        <v>3276</v>
      </c>
      <c r="C1325" s="15" t="s">
        <v>3360</v>
      </c>
      <c r="D1325" s="15"/>
      <c r="E1325" s="80">
        <v>1.9613764308784942</v>
      </c>
      <c r="F1325" s="78"/>
      <c r="G1325" s="15"/>
      <c r="H1325" s="15"/>
      <c r="I1325" s="16"/>
      <c r="J1325" s="66"/>
      <c r="K1325" s="66"/>
      <c r="L1325" s="16"/>
      <c r="M1325" s="81"/>
      <c r="N1325" s="82">
        <v>8172.44091796875</v>
      </c>
      <c r="O1325" s="82">
        <v>830.53582763671875</v>
      </c>
      <c r="P1325" s="77"/>
      <c r="Q1325" s="83"/>
      <c r="R1325" s="83"/>
      <c r="S1325" s="51">
        <v>1</v>
      </c>
      <c r="T1325" s="84"/>
      <c r="U1325" s="84"/>
      <c r="V1325" s="52">
        <v>0</v>
      </c>
      <c r="W1325" s="52">
        <v>1</v>
      </c>
      <c r="X1325" s="52">
        <v>0</v>
      </c>
      <c r="Y1325" s="52">
        <v>1</v>
      </c>
      <c r="Z1325" s="52">
        <v>0</v>
      </c>
      <c r="AA1325" s="52"/>
      <c r="AB1325" s="79">
        <v>1325</v>
      </c>
      <c r="AC13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5" s="85"/>
      <c r="AE1325" s="51"/>
      <c r="AF1325" s="51"/>
      <c r="AG1325" s="51"/>
      <c r="AH1325" s="51"/>
      <c r="AI1325" s="51"/>
      <c r="AJ1325" s="51"/>
      <c r="AK1325" s="51"/>
      <c r="AL1325" s="51"/>
      <c r="AM1325" s="51"/>
      <c r="AN1325" s="51"/>
      <c r="AO1325" s="2"/>
      <c r="AP1325" s="3"/>
      <c r="AQ1325" s="3"/>
      <c r="AR1325" s="3"/>
      <c r="AS1325" s="3"/>
    </row>
    <row r="1326" spans="1:45" ht="29" customHeight="1" x14ac:dyDescent="0.35">
      <c r="A1326" s="14" t="s">
        <v>3279</v>
      </c>
      <c r="C1326" s="15" t="s">
        <v>3360</v>
      </c>
      <c r="D1326" s="15"/>
      <c r="E1326" s="80">
        <v>1.9613764308784942</v>
      </c>
      <c r="F1326" s="78"/>
      <c r="G1326" s="15"/>
      <c r="H1326" s="15"/>
      <c r="I1326" s="16"/>
      <c r="J1326" s="66"/>
      <c r="K1326" s="66"/>
      <c r="L1326" s="16"/>
      <c r="M1326" s="81"/>
      <c r="N1326" s="82">
        <v>8247.7626953125</v>
      </c>
      <c r="O1326" s="82">
        <v>1791.351806640625</v>
      </c>
      <c r="P1326" s="77"/>
      <c r="Q1326" s="83"/>
      <c r="R1326" s="83"/>
      <c r="S1326" s="51">
        <v>1</v>
      </c>
      <c r="T1326" s="84"/>
      <c r="U1326" s="84"/>
      <c r="V1326" s="52">
        <v>0</v>
      </c>
      <c r="W1326" s="52">
        <v>1</v>
      </c>
      <c r="X1326" s="52">
        <v>0</v>
      </c>
      <c r="Y1326" s="52">
        <v>1</v>
      </c>
      <c r="Z1326" s="52">
        <v>0</v>
      </c>
      <c r="AA1326" s="52"/>
      <c r="AB1326" s="79">
        <v>1326</v>
      </c>
      <c r="AC13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6" s="85"/>
      <c r="AE1326" s="51"/>
      <c r="AF1326" s="51"/>
      <c r="AG1326" s="51"/>
      <c r="AH1326" s="51"/>
      <c r="AI1326" s="51"/>
      <c r="AJ1326" s="51"/>
      <c r="AK1326" s="104" t="s">
        <v>3341</v>
      </c>
      <c r="AL1326" s="104" t="s">
        <v>3341</v>
      </c>
      <c r="AM1326" s="104" t="s">
        <v>3341</v>
      </c>
      <c r="AN1326" s="104" t="s">
        <v>3341</v>
      </c>
      <c r="AO1326" s="2"/>
      <c r="AP1326" s="3"/>
      <c r="AQ1326" s="3"/>
      <c r="AR1326" s="3"/>
      <c r="AS1326" s="3"/>
    </row>
    <row r="1327" spans="1:45" ht="29" customHeight="1" x14ac:dyDescent="0.35">
      <c r="A1327" s="14" t="s">
        <v>3280</v>
      </c>
      <c r="C1327" s="15" t="s">
        <v>3360</v>
      </c>
      <c r="D1327" s="15"/>
      <c r="E1327" s="80">
        <v>1.9613764308784942</v>
      </c>
      <c r="F1327" s="78"/>
      <c r="G1327" s="15"/>
      <c r="H1327" s="15"/>
      <c r="I1327" s="16"/>
      <c r="J1327" s="66"/>
      <c r="K1327" s="66"/>
      <c r="L1327" s="16"/>
      <c r="M1327" s="81"/>
      <c r="N1327" s="82">
        <v>8172.44091796875</v>
      </c>
      <c r="O1327" s="82">
        <v>1921.6319580078125</v>
      </c>
      <c r="P1327" s="77"/>
      <c r="Q1327" s="83"/>
      <c r="R1327" s="83"/>
      <c r="S1327" s="51">
        <v>1</v>
      </c>
      <c r="T1327" s="84"/>
      <c r="U1327" s="84"/>
      <c r="V1327" s="52">
        <v>0</v>
      </c>
      <c r="W1327" s="52">
        <v>1</v>
      </c>
      <c r="X1327" s="52">
        <v>0</v>
      </c>
      <c r="Y1327" s="52">
        <v>1</v>
      </c>
      <c r="Z1327" s="52">
        <v>0</v>
      </c>
      <c r="AA1327" s="52"/>
      <c r="AB1327" s="79">
        <v>1327</v>
      </c>
      <c r="AC13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7" s="85"/>
      <c r="AE1327" s="51"/>
      <c r="AF1327" s="51"/>
      <c r="AG1327" s="51"/>
      <c r="AH1327" s="51"/>
      <c r="AI1327" s="51"/>
      <c r="AJ1327" s="51"/>
      <c r="AK1327" s="51"/>
      <c r="AL1327" s="51"/>
      <c r="AM1327" s="51"/>
      <c r="AN1327" s="51"/>
      <c r="AO1327" s="2"/>
      <c r="AP1327" s="3"/>
      <c r="AQ1327" s="3"/>
      <c r="AR1327" s="3"/>
      <c r="AS1327" s="3"/>
    </row>
    <row r="1328" spans="1:45" ht="29" customHeight="1" x14ac:dyDescent="0.35">
      <c r="A1328" s="14" t="s">
        <v>3281</v>
      </c>
      <c r="C1328" s="15" t="s">
        <v>3360</v>
      </c>
      <c r="D1328" s="15"/>
      <c r="E1328" s="80">
        <v>1.9613764308784942</v>
      </c>
      <c r="F1328" s="78"/>
      <c r="G1328" s="15"/>
      <c r="H1328" s="15"/>
      <c r="I1328" s="16"/>
      <c r="J1328" s="66"/>
      <c r="K1328" s="66"/>
      <c r="L1328" s="16"/>
      <c r="M1328" s="81"/>
      <c r="N1328" s="82">
        <v>8247.7626953125</v>
      </c>
      <c r="O1328" s="82">
        <v>1481.9365234375</v>
      </c>
      <c r="P1328" s="77"/>
      <c r="Q1328" s="83"/>
      <c r="R1328" s="83"/>
      <c r="S1328" s="51">
        <v>1</v>
      </c>
      <c r="T1328" s="84"/>
      <c r="U1328" s="84"/>
      <c r="V1328" s="52">
        <v>0</v>
      </c>
      <c r="W1328" s="52">
        <v>1</v>
      </c>
      <c r="X1328" s="52">
        <v>0</v>
      </c>
      <c r="Y1328" s="52">
        <v>1</v>
      </c>
      <c r="Z1328" s="52">
        <v>0</v>
      </c>
      <c r="AA1328" s="52"/>
      <c r="AB1328" s="79">
        <v>1328</v>
      </c>
      <c r="AC13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8" s="85"/>
      <c r="AE1328" s="51"/>
      <c r="AF1328" s="51"/>
      <c r="AG1328" s="51"/>
      <c r="AH1328" s="51"/>
      <c r="AI1328" s="51"/>
      <c r="AJ1328" s="51"/>
      <c r="AK1328" s="104" t="s">
        <v>3341</v>
      </c>
      <c r="AL1328" s="104" t="s">
        <v>3341</v>
      </c>
      <c r="AM1328" s="104" t="s">
        <v>3341</v>
      </c>
      <c r="AN1328" s="104" t="s">
        <v>3341</v>
      </c>
      <c r="AO1328" s="2"/>
      <c r="AP1328" s="3"/>
      <c r="AQ1328" s="3"/>
      <c r="AR1328" s="3"/>
      <c r="AS1328" s="3"/>
    </row>
    <row r="1329" spans="1:45" ht="29" customHeight="1" x14ac:dyDescent="0.35">
      <c r="A1329" s="14" t="s">
        <v>3282</v>
      </c>
      <c r="C1329" s="15" t="s">
        <v>3360</v>
      </c>
      <c r="D1329" s="15"/>
      <c r="E1329" s="80">
        <v>1.9613764308784942</v>
      </c>
      <c r="F1329" s="78"/>
      <c r="G1329" s="15"/>
      <c r="H1329" s="15"/>
      <c r="I1329" s="16"/>
      <c r="J1329" s="66"/>
      <c r="K1329" s="66"/>
      <c r="L1329" s="16"/>
      <c r="M1329" s="81"/>
      <c r="N1329" s="82">
        <v>8172.44091796875</v>
      </c>
      <c r="O1329" s="82">
        <v>1595.931640625</v>
      </c>
      <c r="P1329" s="77"/>
      <c r="Q1329" s="83"/>
      <c r="R1329" s="83"/>
      <c r="S1329" s="51">
        <v>1</v>
      </c>
      <c r="T1329" s="84"/>
      <c r="U1329" s="84"/>
      <c r="V1329" s="52">
        <v>0</v>
      </c>
      <c r="W1329" s="52">
        <v>1</v>
      </c>
      <c r="X1329" s="52">
        <v>0</v>
      </c>
      <c r="Y1329" s="52">
        <v>1</v>
      </c>
      <c r="Z1329" s="52">
        <v>0</v>
      </c>
      <c r="AA1329" s="52"/>
      <c r="AB1329" s="79">
        <v>1329</v>
      </c>
      <c r="AC13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29" s="85"/>
      <c r="AE1329" s="51"/>
      <c r="AF1329" s="51"/>
      <c r="AG1329" s="51"/>
      <c r="AH1329" s="51"/>
      <c r="AI1329" s="51"/>
      <c r="AJ1329" s="51"/>
      <c r="AK1329" s="51"/>
      <c r="AL1329" s="51"/>
      <c r="AM1329" s="51"/>
      <c r="AN1329" s="51"/>
      <c r="AO1329" s="2"/>
      <c r="AP1329" s="3"/>
      <c r="AQ1329" s="3"/>
      <c r="AR1329" s="3"/>
      <c r="AS1329" s="3"/>
    </row>
    <row r="1330" spans="1:45" ht="29" customHeight="1" x14ac:dyDescent="0.35">
      <c r="A1330" s="14" t="s">
        <v>3283</v>
      </c>
      <c r="C1330" s="15" t="s">
        <v>3360</v>
      </c>
      <c r="D1330" s="15"/>
      <c r="E1330" s="80">
        <v>1.9613764308784942</v>
      </c>
      <c r="F1330" s="78"/>
      <c r="G1330" s="15"/>
      <c r="H1330" s="15"/>
      <c r="I1330" s="16"/>
      <c r="J1330" s="66"/>
      <c r="K1330" s="66"/>
      <c r="L1330" s="16"/>
      <c r="M1330" s="81"/>
      <c r="N1330" s="82">
        <v>8247.7626953125</v>
      </c>
      <c r="O1330" s="82">
        <v>1286.5162353515625</v>
      </c>
      <c r="P1330" s="77"/>
      <c r="Q1330" s="83"/>
      <c r="R1330" s="83"/>
      <c r="S1330" s="51">
        <v>1</v>
      </c>
      <c r="T1330" s="84"/>
      <c r="U1330" s="84"/>
      <c r="V1330" s="52">
        <v>0</v>
      </c>
      <c r="W1330" s="52">
        <v>1</v>
      </c>
      <c r="X1330" s="52">
        <v>0</v>
      </c>
      <c r="Y1330" s="52">
        <v>1</v>
      </c>
      <c r="Z1330" s="52">
        <v>0</v>
      </c>
      <c r="AA1330" s="52"/>
      <c r="AB1330" s="79">
        <v>1330</v>
      </c>
      <c r="AC13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0" s="85"/>
      <c r="AE1330" s="51"/>
      <c r="AF1330" s="51"/>
      <c r="AG1330" s="51"/>
      <c r="AH1330" s="51"/>
      <c r="AI1330" s="51"/>
      <c r="AJ1330" s="51"/>
      <c r="AK1330" s="104" t="s">
        <v>3341</v>
      </c>
      <c r="AL1330" s="104" t="s">
        <v>3341</v>
      </c>
      <c r="AM1330" s="104" t="s">
        <v>3341</v>
      </c>
      <c r="AN1330" s="104" t="s">
        <v>3341</v>
      </c>
      <c r="AO1330" s="2"/>
      <c r="AP1330" s="3"/>
      <c r="AQ1330" s="3"/>
      <c r="AR1330" s="3"/>
      <c r="AS1330" s="3"/>
    </row>
    <row r="1331" spans="1:45" ht="29" customHeight="1" x14ac:dyDescent="0.35">
      <c r="A1331" s="14" t="s">
        <v>3284</v>
      </c>
      <c r="C1331" s="15" t="s">
        <v>3360</v>
      </c>
      <c r="D1331" s="15"/>
      <c r="E1331" s="80">
        <v>1.9613764308784942</v>
      </c>
      <c r="F1331" s="78"/>
      <c r="G1331" s="15"/>
      <c r="H1331" s="15"/>
      <c r="I1331" s="16"/>
      <c r="J1331" s="66"/>
      <c r="K1331" s="66"/>
      <c r="L1331" s="16"/>
      <c r="M1331" s="81"/>
      <c r="N1331" s="82">
        <v>8172.44091796875</v>
      </c>
      <c r="O1331" s="82">
        <v>1156.2362060546875</v>
      </c>
      <c r="P1331" s="77"/>
      <c r="Q1331" s="83"/>
      <c r="R1331" s="83"/>
      <c r="S1331" s="51">
        <v>1</v>
      </c>
      <c r="T1331" s="84"/>
      <c r="U1331" s="84"/>
      <c r="V1331" s="52">
        <v>0</v>
      </c>
      <c r="W1331" s="52">
        <v>1</v>
      </c>
      <c r="X1331" s="52">
        <v>0</v>
      </c>
      <c r="Y1331" s="52">
        <v>1</v>
      </c>
      <c r="Z1331" s="52">
        <v>0</v>
      </c>
      <c r="AA1331" s="52"/>
      <c r="AB1331" s="79">
        <v>1331</v>
      </c>
      <c r="AC13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1" s="85"/>
      <c r="AE1331" s="51"/>
      <c r="AF1331" s="51"/>
      <c r="AG1331" s="51"/>
      <c r="AH1331" s="51"/>
      <c r="AI1331" s="51"/>
      <c r="AJ1331" s="51"/>
      <c r="AK1331" s="51"/>
      <c r="AL1331" s="51"/>
      <c r="AM1331" s="51"/>
      <c r="AN1331" s="51"/>
      <c r="AO1331" s="2"/>
      <c r="AP1331" s="3"/>
      <c r="AQ1331" s="3"/>
      <c r="AR1331" s="3"/>
      <c r="AS1331" s="3"/>
    </row>
    <row r="1332" spans="1:45" ht="29" customHeight="1" x14ac:dyDescent="0.35">
      <c r="A1332" s="14" t="s">
        <v>235</v>
      </c>
      <c r="C1332" s="15" t="s">
        <v>3360</v>
      </c>
      <c r="D1332" s="15"/>
      <c r="E1332" s="80">
        <v>1.8144298133099559</v>
      </c>
      <c r="F1332" s="78"/>
      <c r="G1332" s="15"/>
      <c r="H1332" s="15"/>
      <c r="I1332" s="16"/>
      <c r="J1332" s="66"/>
      <c r="K1332" s="66"/>
      <c r="L1332" s="16"/>
      <c r="M1332" s="81"/>
      <c r="N1332" s="82">
        <v>8850.3388671875</v>
      </c>
      <c r="O1332" s="82">
        <v>6025.4560546875</v>
      </c>
      <c r="P1332" s="77"/>
      <c r="Q1332" s="83"/>
      <c r="R1332" s="83"/>
      <c r="S1332" s="51">
        <v>1</v>
      </c>
      <c r="T1332" s="84"/>
      <c r="U1332" s="84"/>
      <c r="V1332" s="52">
        <v>0</v>
      </c>
      <c r="W1332" s="52">
        <v>0.33333299999999999</v>
      </c>
      <c r="X1332" s="52">
        <v>0</v>
      </c>
      <c r="Y1332" s="52">
        <v>0.77027000000000001</v>
      </c>
      <c r="Z1332" s="52">
        <v>0</v>
      </c>
      <c r="AA1332" s="52"/>
      <c r="AB1332" s="79">
        <v>1332</v>
      </c>
      <c r="AC13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2" s="85"/>
      <c r="AE1332" s="51"/>
      <c r="AF1332" s="51"/>
      <c r="AG1332" s="51"/>
      <c r="AH1332" s="51"/>
      <c r="AI1332" s="51"/>
      <c r="AJ1332" s="51"/>
      <c r="AK1332" s="51"/>
      <c r="AL1332" s="51"/>
      <c r="AM1332" s="51"/>
      <c r="AN1332" s="51"/>
      <c r="AO1332" s="2"/>
      <c r="AP1332" s="3"/>
      <c r="AQ1332" s="3"/>
      <c r="AR1332" s="3"/>
      <c r="AS1332" s="3"/>
    </row>
    <row r="1333" spans="1:45" ht="29" customHeight="1" x14ac:dyDescent="0.35">
      <c r="A1333" s="14" t="s">
        <v>236</v>
      </c>
      <c r="C1333" s="15" t="s">
        <v>3360</v>
      </c>
      <c r="D1333" s="15"/>
      <c r="E1333" s="80">
        <v>1.8144298133099559</v>
      </c>
      <c r="F1333" s="78"/>
      <c r="G1333" s="15"/>
      <c r="H1333" s="15"/>
      <c r="I1333" s="16"/>
      <c r="J1333" s="66"/>
      <c r="K1333" s="66"/>
      <c r="L1333" s="16"/>
      <c r="M1333" s="81"/>
      <c r="N1333" s="82">
        <v>8972.7373046875</v>
      </c>
      <c r="O1333" s="82">
        <v>5813.7509765625</v>
      </c>
      <c r="P1333" s="77"/>
      <c r="Q1333" s="83"/>
      <c r="R1333" s="83"/>
      <c r="S1333" s="51">
        <v>1</v>
      </c>
      <c r="T1333" s="84"/>
      <c r="U1333" s="84"/>
      <c r="V1333" s="52">
        <v>0</v>
      </c>
      <c r="W1333" s="52">
        <v>0.33333299999999999</v>
      </c>
      <c r="X1333" s="52">
        <v>0</v>
      </c>
      <c r="Y1333" s="52">
        <v>0.77027000000000001</v>
      </c>
      <c r="Z1333" s="52">
        <v>0</v>
      </c>
      <c r="AA1333" s="52"/>
      <c r="AB1333" s="79">
        <v>1333</v>
      </c>
      <c r="AC13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3" s="85"/>
      <c r="AE1333" s="51"/>
      <c r="AF1333" s="51"/>
      <c r="AG1333" s="51"/>
      <c r="AH1333" s="51"/>
      <c r="AI1333" s="51"/>
      <c r="AJ1333" s="51"/>
      <c r="AK1333" s="51"/>
      <c r="AL1333" s="51"/>
      <c r="AM1333" s="51"/>
      <c r="AN1333" s="51"/>
      <c r="AO1333" s="2"/>
      <c r="AP1333" s="3"/>
      <c r="AQ1333" s="3"/>
      <c r="AR1333" s="3"/>
      <c r="AS1333" s="3"/>
    </row>
    <row r="1334" spans="1:45" ht="29" customHeight="1" x14ac:dyDescent="0.35">
      <c r="A1334" s="14" t="s">
        <v>266</v>
      </c>
      <c r="C1334" s="15" t="s">
        <v>3360</v>
      </c>
      <c r="D1334" s="15"/>
      <c r="E1334" s="80">
        <v>1.8144298133099559</v>
      </c>
      <c r="F1334" s="78"/>
      <c r="G1334" s="15"/>
      <c r="H1334" s="15"/>
      <c r="I1334" s="16"/>
      <c r="J1334" s="66"/>
      <c r="K1334" s="66"/>
      <c r="L1334" s="16"/>
      <c r="M1334" s="81"/>
      <c r="N1334" s="82">
        <v>8737.35546875</v>
      </c>
      <c r="O1334" s="82">
        <v>5813.7509765625</v>
      </c>
      <c r="P1334" s="77"/>
      <c r="Q1334" s="83"/>
      <c r="R1334" s="83"/>
      <c r="S1334" s="51">
        <v>1</v>
      </c>
      <c r="T1334" s="84"/>
      <c r="U1334" s="84"/>
      <c r="V1334" s="52">
        <v>0</v>
      </c>
      <c r="W1334" s="52">
        <v>0.33333299999999999</v>
      </c>
      <c r="X1334" s="52">
        <v>0</v>
      </c>
      <c r="Y1334" s="52">
        <v>0.77027000000000001</v>
      </c>
      <c r="Z1334" s="52">
        <v>0</v>
      </c>
      <c r="AA1334" s="52"/>
      <c r="AB1334" s="79">
        <v>1334</v>
      </c>
      <c r="AC13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4" s="85"/>
      <c r="AE1334" s="51"/>
      <c r="AF1334" s="51"/>
      <c r="AG1334" s="51"/>
      <c r="AH1334" s="51"/>
      <c r="AI1334" s="51"/>
      <c r="AJ1334" s="51"/>
      <c r="AK1334" s="104" t="s">
        <v>3341</v>
      </c>
      <c r="AL1334" s="104" t="s">
        <v>3341</v>
      </c>
      <c r="AM1334" s="104" t="s">
        <v>3341</v>
      </c>
      <c r="AN1334" s="104" t="s">
        <v>3341</v>
      </c>
      <c r="AO1334" s="2"/>
      <c r="AP1334" s="3"/>
      <c r="AQ1334" s="3"/>
      <c r="AR1334" s="3"/>
      <c r="AS1334" s="3"/>
    </row>
    <row r="1335" spans="1:45" ht="29" customHeight="1" x14ac:dyDescent="0.35">
      <c r="A1335" s="14" t="s">
        <v>296</v>
      </c>
      <c r="C1335" s="15" t="s">
        <v>3360</v>
      </c>
      <c r="D1335" s="15"/>
      <c r="E1335" s="80">
        <v>1.8144298133099559</v>
      </c>
      <c r="F1335" s="78"/>
      <c r="G1335" s="15"/>
      <c r="H1335" s="15"/>
      <c r="I1335" s="16"/>
      <c r="J1335" s="66"/>
      <c r="K1335" s="66"/>
      <c r="L1335" s="16"/>
      <c r="M1335" s="81"/>
      <c r="N1335" s="82">
        <v>9311.6865234375</v>
      </c>
      <c r="O1335" s="82">
        <v>6025.4560546875</v>
      </c>
      <c r="P1335" s="77"/>
      <c r="Q1335" s="83"/>
      <c r="R1335" s="83"/>
      <c r="S1335" s="51">
        <v>1</v>
      </c>
      <c r="T1335" s="84"/>
      <c r="U1335" s="84"/>
      <c r="V1335" s="52">
        <v>0</v>
      </c>
      <c r="W1335" s="52">
        <v>0.33333299999999999</v>
      </c>
      <c r="X1335" s="52">
        <v>0</v>
      </c>
      <c r="Y1335" s="52">
        <v>0.77027000000000001</v>
      </c>
      <c r="Z1335" s="52">
        <v>0</v>
      </c>
      <c r="AA1335" s="52"/>
      <c r="AB1335" s="79">
        <v>1335</v>
      </c>
      <c r="AC13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5" s="85"/>
      <c r="AE1335" s="51"/>
      <c r="AF1335" s="51"/>
      <c r="AG1335" s="51"/>
      <c r="AH1335" s="51"/>
      <c r="AI1335" s="51"/>
      <c r="AJ1335" s="51"/>
      <c r="AK1335" s="51"/>
      <c r="AL1335" s="51"/>
      <c r="AM1335" s="51"/>
      <c r="AN1335" s="51"/>
      <c r="AO1335" s="2"/>
      <c r="AP1335" s="3"/>
      <c r="AQ1335" s="3"/>
      <c r="AR1335" s="3"/>
      <c r="AS1335" s="3"/>
    </row>
    <row r="1336" spans="1:45" ht="29" customHeight="1" x14ac:dyDescent="0.35">
      <c r="A1336" s="14" t="s">
        <v>297</v>
      </c>
      <c r="C1336" s="15" t="s">
        <v>3360</v>
      </c>
      <c r="D1336" s="15"/>
      <c r="E1336" s="80">
        <v>1.8144298133099559</v>
      </c>
      <c r="F1336" s="78"/>
      <c r="G1336" s="15"/>
      <c r="H1336" s="15"/>
      <c r="I1336" s="16"/>
      <c r="J1336" s="66"/>
      <c r="K1336" s="66"/>
      <c r="L1336" s="16"/>
      <c r="M1336" s="81"/>
      <c r="N1336" s="82">
        <v>9424.669921875</v>
      </c>
      <c r="O1336" s="82">
        <v>5813.7509765625</v>
      </c>
      <c r="P1336" s="77"/>
      <c r="Q1336" s="83"/>
      <c r="R1336" s="83"/>
      <c r="S1336" s="51">
        <v>1</v>
      </c>
      <c r="T1336" s="84"/>
      <c r="U1336" s="84"/>
      <c r="V1336" s="52">
        <v>0</v>
      </c>
      <c r="W1336" s="52">
        <v>0.33333299999999999</v>
      </c>
      <c r="X1336" s="52">
        <v>0</v>
      </c>
      <c r="Y1336" s="52">
        <v>0.77027000000000001</v>
      </c>
      <c r="Z1336" s="52">
        <v>0</v>
      </c>
      <c r="AA1336" s="52"/>
      <c r="AB1336" s="79">
        <v>1336</v>
      </c>
      <c r="AC13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6" s="85"/>
      <c r="AE1336" s="51"/>
      <c r="AF1336" s="51"/>
      <c r="AG1336" s="51"/>
      <c r="AH1336" s="51"/>
      <c r="AI1336" s="51"/>
      <c r="AJ1336" s="51"/>
      <c r="AK1336" s="51"/>
      <c r="AL1336" s="51"/>
      <c r="AM1336" s="51"/>
      <c r="AN1336" s="51"/>
      <c r="AO1336" s="2"/>
      <c r="AP1336" s="3"/>
      <c r="AQ1336" s="3"/>
      <c r="AR1336" s="3"/>
      <c r="AS1336" s="3"/>
    </row>
    <row r="1337" spans="1:45" ht="29" customHeight="1" x14ac:dyDescent="0.35">
      <c r="A1337" s="14" t="s">
        <v>413</v>
      </c>
      <c r="C1337" s="15" t="s">
        <v>3360</v>
      </c>
      <c r="D1337" s="15"/>
      <c r="E1337" s="80">
        <v>1.8144298133099559</v>
      </c>
      <c r="F1337" s="78"/>
      <c r="G1337" s="15"/>
      <c r="H1337" s="15"/>
      <c r="I1337" s="16"/>
      <c r="J1337" s="66"/>
      <c r="K1337" s="66"/>
      <c r="L1337" s="16"/>
      <c r="M1337" s="81"/>
      <c r="N1337" s="82">
        <v>9085.720703125</v>
      </c>
      <c r="O1337" s="82">
        <v>6025.4560546875</v>
      </c>
      <c r="P1337" s="77"/>
      <c r="Q1337" s="83"/>
      <c r="R1337" s="83"/>
      <c r="S1337" s="51">
        <v>1</v>
      </c>
      <c r="T1337" s="84"/>
      <c r="U1337" s="84"/>
      <c r="V1337" s="52">
        <v>0</v>
      </c>
      <c r="W1337" s="52">
        <v>0.33333299999999999</v>
      </c>
      <c r="X1337" s="52">
        <v>0</v>
      </c>
      <c r="Y1337" s="52">
        <v>0.77027000000000001</v>
      </c>
      <c r="Z1337" s="52">
        <v>0</v>
      </c>
      <c r="AA1337" s="52"/>
      <c r="AB1337" s="79">
        <v>1337</v>
      </c>
      <c r="AC13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7" s="85"/>
      <c r="AE1337" s="51"/>
      <c r="AF1337" s="51"/>
      <c r="AG1337" s="51"/>
      <c r="AH1337" s="51"/>
      <c r="AI1337" s="51"/>
      <c r="AJ1337" s="51"/>
      <c r="AK1337" s="51"/>
      <c r="AL1337" s="51"/>
      <c r="AM1337" s="51"/>
      <c r="AN1337" s="51"/>
      <c r="AO1337" s="2"/>
      <c r="AP1337" s="3"/>
      <c r="AQ1337" s="3"/>
      <c r="AR1337" s="3"/>
      <c r="AS1337" s="3"/>
    </row>
    <row r="1338" spans="1:45" ht="29" customHeight="1" x14ac:dyDescent="0.35">
      <c r="A1338" s="14" t="s">
        <v>414</v>
      </c>
      <c r="C1338" s="15" t="s">
        <v>3360</v>
      </c>
      <c r="D1338" s="15"/>
      <c r="E1338" s="80">
        <v>1.8144298133099559</v>
      </c>
      <c r="F1338" s="78"/>
      <c r="G1338" s="15"/>
      <c r="H1338" s="15"/>
      <c r="I1338" s="16"/>
      <c r="J1338" s="66"/>
      <c r="K1338" s="66"/>
      <c r="L1338" s="16"/>
      <c r="M1338" s="81"/>
      <c r="N1338" s="82">
        <v>9198.703125</v>
      </c>
      <c r="O1338" s="82">
        <v>5813.7509765625</v>
      </c>
      <c r="P1338" s="77"/>
      <c r="Q1338" s="83"/>
      <c r="R1338" s="83"/>
      <c r="S1338" s="51">
        <v>1</v>
      </c>
      <c r="T1338" s="84"/>
      <c r="U1338" s="84"/>
      <c r="V1338" s="52">
        <v>0</v>
      </c>
      <c r="W1338" s="52">
        <v>0.33333299999999999</v>
      </c>
      <c r="X1338" s="52">
        <v>0</v>
      </c>
      <c r="Y1338" s="52">
        <v>0.77027000000000001</v>
      </c>
      <c r="Z1338" s="52">
        <v>0</v>
      </c>
      <c r="AA1338" s="52"/>
      <c r="AB1338" s="79">
        <v>1338</v>
      </c>
      <c r="AC13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8" s="85"/>
      <c r="AE1338" s="51"/>
      <c r="AF1338" s="51"/>
      <c r="AG1338" s="51"/>
      <c r="AH1338" s="51"/>
      <c r="AI1338" s="51"/>
      <c r="AJ1338" s="51"/>
      <c r="AK1338" s="51"/>
      <c r="AL1338" s="51"/>
      <c r="AM1338" s="51"/>
      <c r="AN1338" s="51"/>
      <c r="AO1338" s="2"/>
      <c r="AP1338" s="3"/>
      <c r="AQ1338" s="3"/>
      <c r="AR1338" s="3"/>
      <c r="AS1338" s="3"/>
    </row>
    <row r="1339" spans="1:45" ht="29" customHeight="1" x14ac:dyDescent="0.35">
      <c r="A1339" s="14" t="s">
        <v>421</v>
      </c>
      <c r="C1339" s="15" t="s">
        <v>3360</v>
      </c>
      <c r="D1339" s="15"/>
      <c r="E1339" s="80">
        <v>1.8144298133099559</v>
      </c>
      <c r="F1339" s="78"/>
      <c r="G1339" s="15"/>
      <c r="H1339" s="15"/>
      <c r="I1339" s="16"/>
      <c r="J1339" s="66"/>
      <c r="K1339" s="66"/>
      <c r="L1339" s="16"/>
      <c r="M1339" s="81"/>
      <c r="N1339" s="82">
        <v>8511.3896484375</v>
      </c>
      <c r="O1339" s="82">
        <v>6025.4560546875</v>
      </c>
      <c r="P1339" s="77"/>
      <c r="Q1339" s="83"/>
      <c r="R1339" s="83"/>
      <c r="S1339" s="51">
        <v>1</v>
      </c>
      <c r="T1339" s="84"/>
      <c r="U1339" s="84"/>
      <c r="V1339" s="52">
        <v>0</v>
      </c>
      <c r="W1339" s="52">
        <v>0.33333299999999999</v>
      </c>
      <c r="X1339" s="52">
        <v>0</v>
      </c>
      <c r="Y1339" s="52">
        <v>0.77027000000000001</v>
      </c>
      <c r="Z1339" s="52">
        <v>0</v>
      </c>
      <c r="AA1339" s="52"/>
      <c r="AB1339" s="79">
        <v>1339</v>
      </c>
      <c r="AC13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39" s="85"/>
      <c r="AE1339" s="51"/>
      <c r="AF1339" s="51"/>
      <c r="AG1339" s="51"/>
      <c r="AH1339" s="51"/>
      <c r="AI1339" s="51"/>
      <c r="AJ1339" s="51"/>
      <c r="AK1339" s="104" t="s">
        <v>3341</v>
      </c>
      <c r="AL1339" s="104" t="s">
        <v>3341</v>
      </c>
      <c r="AM1339" s="104" t="s">
        <v>3341</v>
      </c>
      <c r="AN1339" s="104" t="s">
        <v>3341</v>
      </c>
      <c r="AO1339" s="2"/>
      <c r="AP1339" s="3"/>
      <c r="AQ1339" s="3"/>
      <c r="AR1339" s="3"/>
      <c r="AS1339" s="3"/>
    </row>
    <row r="1340" spans="1:45" ht="29" customHeight="1" x14ac:dyDescent="0.35">
      <c r="A1340" s="14" t="s">
        <v>438</v>
      </c>
      <c r="C1340" s="15" t="s">
        <v>3360</v>
      </c>
      <c r="D1340" s="15"/>
      <c r="E1340" s="80">
        <v>1.8144298133099559</v>
      </c>
      <c r="F1340" s="78"/>
      <c r="G1340" s="15"/>
      <c r="H1340" s="15"/>
      <c r="I1340" s="16"/>
      <c r="J1340" s="66"/>
      <c r="K1340" s="66"/>
      <c r="L1340" s="16"/>
      <c r="M1340" s="81"/>
      <c r="N1340" s="82">
        <v>7711.09326171875</v>
      </c>
      <c r="O1340" s="82">
        <v>5813.7509765625</v>
      </c>
      <c r="P1340" s="77"/>
      <c r="Q1340" s="83"/>
      <c r="R1340" s="83"/>
      <c r="S1340" s="51">
        <v>1</v>
      </c>
      <c r="T1340" s="84"/>
      <c r="U1340" s="84"/>
      <c r="V1340" s="52">
        <v>0</v>
      </c>
      <c r="W1340" s="52">
        <v>0.33333299999999999</v>
      </c>
      <c r="X1340" s="52">
        <v>0</v>
      </c>
      <c r="Y1340" s="52">
        <v>0.77027000000000001</v>
      </c>
      <c r="Z1340" s="52">
        <v>0</v>
      </c>
      <c r="AA1340" s="52"/>
      <c r="AB1340" s="79">
        <v>1340</v>
      </c>
      <c r="AC13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0" s="85"/>
      <c r="AE1340" s="51"/>
      <c r="AF1340" s="51"/>
      <c r="AG1340" s="51"/>
      <c r="AH1340" s="51"/>
      <c r="AI1340" s="51"/>
      <c r="AJ1340" s="51"/>
      <c r="AK1340" s="51"/>
      <c r="AL1340" s="51"/>
      <c r="AM1340" s="51"/>
      <c r="AN1340" s="51"/>
      <c r="AO1340" s="2"/>
      <c r="AP1340" s="3"/>
      <c r="AQ1340" s="3"/>
      <c r="AR1340" s="3"/>
      <c r="AS1340" s="3"/>
    </row>
    <row r="1341" spans="1:45" ht="29" customHeight="1" x14ac:dyDescent="0.35">
      <c r="A1341" s="14" t="s">
        <v>445</v>
      </c>
      <c r="C1341" s="15" t="s">
        <v>3360</v>
      </c>
      <c r="D1341" s="15"/>
      <c r="E1341" s="80">
        <v>1.8144298133099559</v>
      </c>
      <c r="F1341" s="78"/>
      <c r="G1341" s="15"/>
      <c r="H1341" s="15"/>
      <c r="I1341" s="16"/>
      <c r="J1341" s="66"/>
      <c r="K1341" s="66"/>
      <c r="L1341" s="16"/>
      <c r="M1341" s="81"/>
      <c r="N1341" s="82">
        <v>8436.0673828125</v>
      </c>
      <c r="O1341" s="82">
        <v>5884.31884765625</v>
      </c>
      <c r="P1341" s="77"/>
      <c r="Q1341" s="83"/>
      <c r="R1341" s="83"/>
      <c r="S1341" s="51">
        <v>1</v>
      </c>
      <c r="T1341" s="84"/>
      <c r="U1341" s="84"/>
      <c r="V1341" s="52">
        <v>0</v>
      </c>
      <c r="W1341" s="52">
        <v>0.33333299999999999</v>
      </c>
      <c r="X1341" s="52">
        <v>0</v>
      </c>
      <c r="Y1341" s="52">
        <v>0.77027000000000001</v>
      </c>
      <c r="Z1341" s="52">
        <v>0</v>
      </c>
      <c r="AA1341" s="52"/>
      <c r="AB1341" s="79">
        <v>1341</v>
      </c>
      <c r="AC13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1" s="85"/>
      <c r="AE1341" s="51"/>
      <c r="AF1341" s="51"/>
      <c r="AG1341" s="51"/>
      <c r="AH1341" s="51"/>
      <c r="AI1341" s="51"/>
      <c r="AJ1341" s="51"/>
      <c r="AK1341" s="104" t="s">
        <v>3341</v>
      </c>
      <c r="AL1341" s="104" t="s">
        <v>3341</v>
      </c>
      <c r="AM1341" s="104" t="s">
        <v>3341</v>
      </c>
      <c r="AN1341" s="104" t="s">
        <v>3341</v>
      </c>
      <c r="AO1341" s="2"/>
      <c r="AP1341" s="3"/>
      <c r="AQ1341" s="3"/>
      <c r="AR1341" s="3"/>
      <c r="AS1341" s="3"/>
    </row>
    <row r="1342" spans="1:45" ht="29" customHeight="1" x14ac:dyDescent="0.35">
      <c r="A1342" s="14" t="s">
        <v>484</v>
      </c>
      <c r="C1342" s="15" t="s">
        <v>3360</v>
      </c>
      <c r="D1342" s="15"/>
      <c r="E1342" s="80">
        <v>1.8144298133099559</v>
      </c>
      <c r="F1342" s="78"/>
      <c r="G1342" s="15"/>
      <c r="H1342" s="15"/>
      <c r="I1342" s="16"/>
      <c r="J1342" s="66"/>
      <c r="K1342" s="66"/>
      <c r="L1342" s="16"/>
      <c r="M1342" s="81"/>
      <c r="N1342" s="82">
        <v>7475.7119140625</v>
      </c>
      <c r="O1342" s="82">
        <v>5813.7509765625</v>
      </c>
      <c r="P1342" s="77"/>
      <c r="Q1342" s="83"/>
      <c r="R1342" s="83"/>
      <c r="S1342" s="51">
        <v>1</v>
      </c>
      <c r="T1342" s="84"/>
      <c r="U1342" s="84"/>
      <c r="V1342" s="52">
        <v>0</v>
      </c>
      <c r="W1342" s="52">
        <v>0.33333299999999999</v>
      </c>
      <c r="X1342" s="52">
        <v>0</v>
      </c>
      <c r="Y1342" s="52">
        <v>0.77027000000000001</v>
      </c>
      <c r="Z1342" s="52">
        <v>0</v>
      </c>
      <c r="AA1342" s="52"/>
      <c r="AB1342" s="79">
        <v>1342</v>
      </c>
      <c r="AC13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2" s="85"/>
      <c r="AE1342" s="51"/>
      <c r="AF1342" s="51"/>
      <c r="AG1342" s="51"/>
      <c r="AH1342" s="51"/>
      <c r="AI1342" s="51"/>
      <c r="AJ1342" s="51"/>
      <c r="AK1342" s="51"/>
      <c r="AL1342" s="51"/>
      <c r="AM1342" s="51"/>
      <c r="AN1342" s="51"/>
      <c r="AO1342" s="2"/>
      <c r="AP1342" s="3"/>
      <c r="AQ1342" s="3"/>
      <c r="AR1342" s="3"/>
      <c r="AS1342" s="3"/>
    </row>
    <row r="1343" spans="1:45" ht="29" customHeight="1" x14ac:dyDescent="0.35">
      <c r="A1343" s="14" t="s">
        <v>485</v>
      </c>
      <c r="C1343" s="15" t="s">
        <v>3360</v>
      </c>
      <c r="D1343" s="15"/>
      <c r="E1343" s="80">
        <v>1.8144298133099559</v>
      </c>
      <c r="F1343" s="78"/>
      <c r="G1343" s="15"/>
      <c r="H1343" s="15"/>
      <c r="I1343" s="16"/>
      <c r="J1343" s="66"/>
      <c r="K1343" s="66"/>
      <c r="L1343" s="16"/>
      <c r="M1343" s="81"/>
      <c r="N1343" s="82">
        <v>7598.1103515625</v>
      </c>
      <c r="O1343" s="82">
        <v>6025.4560546875</v>
      </c>
      <c r="P1343" s="77"/>
      <c r="Q1343" s="83"/>
      <c r="R1343" s="83"/>
      <c r="S1343" s="51">
        <v>1</v>
      </c>
      <c r="T1343" s="84"/>
      <c r="U1343" s="84"/>
      <c r="V1343" s="52">
        <v>0</v>
      </c>
      <c r="W1343" s="52">
        <v>0.33333299999999999</v>
      </c>
      <c r="X1343" s="52">
        <v>0</v>
      </c>
      <c r="Y1343" s="52">
        <v>0.77027000000000001</v>
      </c>
      <c r="Z1343" s="52">
        <v>0</v>
      </c>
      <c r="AA1343" s="52"/>
      <c r="AB1343" s="79">
        <v>1343</v>
      </c>
      <c r="AC13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3" s="85"/>
      <c r="AE1343" s="51"/>
      <c r="AF1343" s="51"/>
      <c r="AG1343" s="51"/>
      <c r="AH1343" s="51"/>
      <c r="AI1343" s="51"/>
      <c r="AJ1343" s="51"/>
      <c r="AK1343" s="51"/>
      <c r="AL1343" s="51"/>
      <c r="AM1343" s="51"/>
      <c r="AN1343" s="51"/>
      <c r="AO1343" s="2"/>
      <c r="AP1343" s="3"/>
      <c r="AQ1343" s="3"/>
      <c r="AR1343" s="3"/>
      <c r="AS1343" s="3"/>
    </row>
    <row r="1344" spans="1:45" ht="29" customHeight="1" x14ac:dyDescent="0.35">
      <c r="A1344" s="14" t="s">
        <v>492</v>
      </c>
      <c r="C1344" s="15" t="s">
        <v>3360</v>
      </c>
      <c r="D1344" s="15"/>
      <c r="E1344" s="80">
        <v>1.8144298133099559</v>
      </c>
      <c r="F1344" s="78"/>
      <c r="G1344" s="15"/>
      <c r="H1344" s="15"/>
      <c r="I1344" s="16"/>
      <c r="J1344" s="66"/>
      <c r="K1344" s="66"/>
      <c r="L1344" s="16"/>
      <c r="M1344" s="81"/>
      <c r="N1344" s="82">
        <v>8163.025390625</v>
      </c>
      <c r="O1344" s="82">
        <v>5813.7509765625</v>
      </c>
      <c r="P1344" s="77"/>
      <c r="Q1344" s="83"/>
      <c r="R1344" s="83"/>
      <c r="S1344" s="51">
        <v>1</v>
      </c>
      <c r="T1344" s="84"/>
      <c r="U1344" s="84"/>
      <c r="V1344" s="52">
        <v>0</v>
      </c>
      <c r="W1344" s="52">
        <v>0.33333299999999999</v>
      </c>
      <c r="X1344" s="52">
        <v>0</v>
      </c>
      <c r="Y1344" s="52">
        <v>0.77027000000000001</v>
      </c>
      <c r="Z1344" s="52">
        <v>0</v>
      </c>
      <c r="AA1344" s="52"/>
      <c r="AB1344" s="79">
        <v>1344</v>
      </c>
      <c r="AC13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4" s="85"/>
      <c r="AE1344" s="51"/>
      <c r="AF1344" s="51"/>
      <c r="AG1344" s="51"/>
      <c r="AH1344" s="51"/>
      <c r="AI1344" s="51"/>
      <c r="AJ1344" s="51"/>
      <c r="AK1344" s="51"/>
      <c r="AL1344" s="51"/>
      <c r="AM1344" s="51"/>
      <c r="AN1344" s="51"/>
      <c r="AO1344" s="2"/>
      <c r="AP1344" s="3"/>
      <c r="AQ1344" s="3"/>
      <c r="AR1344" s="3"/>
      <c r="AS1344" s="3"/>
    </row>
    <row r="1345" spans="1:45" ht="29" customHeight="1" x14ac:dyDescent="0.35">
      <c r="A1345" s="14" t="s">
        <v>493</v>
      </c>
      <c r="C1345" s="15" t="s">
        <v>3360</v>
      </c>
      <c r="D1345" s="15"/>
      <c r="E1345" s="80">
        <v>1.8144298133099559</v>
      </c>
      <c r="F1345" s="78"/>
      <c r="G1345" s="15"/>
      <c r="H1345" s="15"/>
      <c r="I1345" s="16"/>
      <c r="J1345" s="66"/>
      <c r="K1345" s="66"/>
      <c r="L1345" s="16"/>
      <c r="M1345" s="81"/>
      <c r="N1345" s="82">
        <v>8244.6240234375</v>
      </c>
      <c r="O1345" s="82">
        <v>5954.88818359375</v>
      </c>
      <c r="P1345" s="77"/>
      <c r="Q1345" s="83"/>
      <c r="R1345" s="83"/>
      <c r="S1345" s="51">
        <v>1</v>
      </c>
      <c r="T1345" s="84"/>
      <c r="U1345" s="84"/>
      <c r="V1345" s="52">
        <v>0</v>
      </c>
      <c r="W1345" s="52">
        <v>0.33333299999999999</v>
      </c>
      <c r="X1345" s="52">
        <v>0</v>
      </c>
      <c r="Y1345" s="52">
        <v>0.77027000000000001</v>
      </c>
      <c r="Z1345" s="52">
        <v>0</v>
      </c>
      <c r="AA1345" s="52"/>
      <c r="AB1345" s="79">
        <v>1345</v>
      </c>
      <c r="AC13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5" s="85"/>
      <c r="AE1345" s="51"/>
      <c r="AF1345" s="51"/>
      <c r="AG1345" s="51"/>
      <c r="AH1345" s="51"/>
      <c r="AI1345" s="51"/>
      <c r="AJ1345" s="51"/>
      <c r="AK1345" s="51"/>
      <c r="AL1345" s="51"/>
      <c r="AM1345" s="51"/>
      <c r="AN1345" s="51"/>
      <c r="AO1345" s="2"/>
      <c r="AP1345" s="3"/>
      <c r="AQ1345" s="3"/>
      <c r="AR1345" s="3"/>
      <c r="AS1345" s="3"/>
    </row>
    <row r="1346" spans="1:45" ht="29" customHeight="1" x14ac:dyDescent="0.35">
      <c r="A1346" s="14" t="s">
        <v>651</v>
      </c>
      <c r="C1346" s="15" t="s">
        <v>3360</v>
      </c>
      <c r="D1346" s="15"/>
      <c r="E1346" s="80">
        <v>1.8144298133099559</v>
      </c>
      <c r="F1346" s="78"/>
      <c r="G1346" s="15"/>
      <c r="H1346" s="15"/>
      <c r="I1346" s="16"/>
      <c r="J1346" s="66"/>
      <c r="K1346" s="66"/>
      <c r="L1346" s="16"/>
      <c r="M1346" s="81"/>
      <c r="N1346" s="82">
        <v>8050.04248046875</v>
      </c>
      <c r="O1346" s="82">
        <v>6025.4560546875</v>
      </c>
      <c r="P1346" s="77"/>
      <c r="Q1346" s="83"/>
      <c r="R1346" s="83"/>
      <c r="S1346" s="51">
        <v>1</v>
      </c>
      <c r="T1346" s="84"/>
      <c r="U1346" s="84"/>
      <c r="V1346" s="52">
        <v>0</v>
      </c>
      <c r="W1346" s="52">
        <v>0.33333299999999999</v>
      </c>
      <c r="X1346" s="52">
        <v>0</v>
      </c>
      <c r="Y1346" s="52">
        <v>0.77027000000000001</v>
      </c>
      <c r="Z1346" s="52">
        <v>0</v>
      </c>
      <c r="AA1346" s="52"/>
      <c r="AB1346" s="79">
        <v>1346</v>
      </c>
      <c r="AC13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6" s="85"/>
      <c r="AE1346" s="51"/>
      <c r="AF1346" s="51"/>
      <c r="AG1346" s="51"/>
      <c r="AH1346" s="51"/>
      <c r="AI1346" s="51"/>
      <c r="AJ1346" s="51"/>
      <c r="AK1346" s="104" t="s">
        <v>3341</v>
      </c>
      <c r="AL1346" s="104" t="s">
        <v>3341</v>
      </c>
      <c r="AM1346" s="104" t="s">
        <v>3341</v>
      </c>
      <c r="AN1346" s="104" t="s">
        <v>3341</v>
      </c>
      <c r="AO1346" s="2"/>
      <c r="AP1346" s="3"/>
      <c r="AQ1346" s="3"/>
      <c r="AR1346" s="3"/>
      <c r="AS1346" s="3"/>
    </row>
    <row r="1347" spans="1:45" ht="29" customHeight="1" x14ac:dyDescent="0.35">
      <c r="A1347" s="14" t="s">
        <v>742</v>
      </c>
      <c r="C1347" s="15" t="s">
        <v>3360</v>
      </c>
      <c r="D1347" s="15"/>
      <c r="E1347" s="80">
        <v>1.8144298133099559</v>
      </c>
      <c r="F1347" s="78"/>
      <c r="G1347" s="15"/>
      <c r="H1347" s="15"/>
      <c r="I1347" s="16"/>
      <c r="J1347" s="66"/>
      <c r="K1347" s="66"/>
      <c r="L1347" s="16"/>
      <c r="M1347" s="81"/>
      <c r="N1347" s="82">
        <v>9537.65234375</v>
      </c>
      <c r="O1347" s="82">
        <v>5813.7509765625</v>
      </c>
      <c r="P1347" s="77"/>
      <c r="Q1347" s="83"/>
      <c r="R1347" s="83"/>
      <c r="S1347" s="51">
        <v>1</v>
      </c>
      <c r="T1347" s="84"/>
      <c r="U1347" s="84"/>
      <c r="V1347" s="52">
        <v>0</v>
      </c>
      <c r="W1347" s="52">
        <v>0.33333299999999999</v>
      </c>
      <c r="X1347" s="52">
        <v>0</v>
      </c>
      <c r="Y1347" s="52">
        <v>0.77027000000000001</v>
      </c>
      <c r="Z1347" s="52">
        <v>0</v>
      </c>
      <c r="AA1347" s="52"/>
      <c r="AB1347" s="79">
        <v>1347</v>
      </c>
      <c r="AC13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7" s="85"/>
      <c r="AE1347" s="51"/>
      <c r="AF1347" s="51"/>
      <c r="AG1347" s="51"/>
      <c r="AH1347" s="51"/>
      <c r="AI1347" s="51"/>
      <c r="AJ1347" s="51"/>
      <c r="AK1347" s="51"/>
      <c r="AL1347" s="51"/>
      <c r="AM1347" s="51"/>
      <c r="AN1347" s="51"/>
      <c r="AO1347" s="2"/>
      <c r="AP1347" s="3"/>
      <c r="AQ1347" s="3"/>
      <c r="AR1347" s="3"/>
      <c r="AS1347" s="3"/>
    </row>
    <row r="1348" spans="1:45" ht="29" customHeight="1" x14ac:dyDescent="0.35">
      <c r="A1348" s="14" t="s">
        <v>743</v>
      </c>
      <c r="C1348" s="15" t="s">
        <v>3360</v>
      </c>
      <c r="D1348" s="15"/>
      <c r="E1348" s="80">
        <v>1.8144298133099559</v>
      </c>
      <c r="F1348" s="78"/>
      <c r="G1348" s="15"/>
      <c r="H1348" s="15"/>
      <c r="I1348" s="16"/>
      <c r="J1348" s="66"/>
      <c r="K1348" s="66"/>
      <c r="L1348" s="16"/>
      <c r="M1348" s="81"/>
      <c r="N1348" s="82">
        <v>9619.2509765625</v>
      </c>
      <c r="O1348" s="82">
        <v>5954.88818359375</v>
      </c>
      <c r="P1348" s="77"/>
      <c r="Q1348" s="83"/>
      <c r="R1348" s="83"/>
      <c r="S1348" s="51">
        <v>1</v>
      </c>
      <c r="T1348" s="84"/>
      <c r="U1348" s="84"/>
      <c r="V1348" s="52">
        <v>0</v>
      </c>
      <c r="W1348" s="52">
        <v>0.33333299999999999</v>
      </c>
      <c r="X1348" s="52">
        <v>0</v>
      </c>
      <c r="Y1348" s="52">
        <v>0.77027000000000001</v>
      </c>
      <c r="Z1348" s="52">
        <v>0</v>
      </c>
      <c r="AA1348" s="52"/>
      <c r="AB1348" s="79">
        <v>1348</v>
      </c>
      <c r="AC13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8" s="85"/>
      <c r="AE1348" s="51"/>
      <c r="AF1348" s="51"/>
      <c r="AG1348" s="51"/>
      <c r="AH1348" s="51"/>
      <c r="AI1348" s="51"/>
      <c r="AJ1348" s="51"/>
      <c r="AK1348" s="51"/>
      <c r="AL1348" s="51"/>
      <c r="AM1348" s="51"/>
      <c r="AN1348" s="51"/>
      <c r="AO1348" s="2"/>
      <c r="AP1348" s="3"/>
      <c r="AQ1348" s="3"/>
      <c r="AR1348" s="3"/>
      <c r="AS1348" s="3"/>
    </row>
    <row r="1349" spans="1:45" ht="29" customHeight="1" x14ac:dyDescent="0.35">
      <c r="A1349" s="14" t="s">
        <v>757</v>
      </c>
      <c r="C1349" s="15" t="s">
        <v>3360</v>
      </c>
      <c r="D1349" s="15"/>
      <c r="E1349" s="80">
        <v>1.8144298133099559</v>
      </c>
      <c r="F1349" s="78"/>
      <c r="G1349" s="15"/>
      <c r="H1349" s="15"/>
      <c r="I1349" s="16"/>
      <c r="J1349" s="66"/>
      <c r="K1349" s="66"/>
      <c r="L1349" s="16"/>
      <c r="M1349" s="81"/>
      <c r="N1349" s="82">
        <v>6562.43212890625</v>
      </c>
      <c r="O1349" s="82">
        <v>3403.568359375</v>
      </c>
      <c r="P1349" s="77"/>
      <c r="Q1349" s="83"/>
      <c r="R1349" s="83"/>
      <c r="S1349" s="51">
        <v>1</v>
      </c>
      <c r="T1349" s="84"/>
      <c r="U1349" s="84"/>
      <c r="V1349" s="52">
        <v>0</v>
      </c>
      <c r="W1349" s="52">
        <v>0.33333299999999999</v>
      </c>
      <c r="X1349" s="52">
        <v>0</v>
      </c>
      <c r="Y1349" s="52">
        <v>0.77027000000000001</v>
      </c>
      <c r="Z1349" s="52">
        <v>0</v>
      </c>
      <c r="AA1349" s="52"/>
      <c r="AB1349" s="79">
        <v>1349</v>
      </c>
      <c r="AC13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49" s="85"/>
      <c r="AE1349" s="51"/>
      <c r="AF1349" s="51"/>
      <c r="AG1349" s="51"/>
      <c r="AH1349" s="51"/>
      <c r="AI1349" s="51"/>
      <c r="AJ1349" s="51"/>
      <c r="AK1349" s="51"/>
      <c r="AL1349" s="51"/>
      <c r="AM1349" s="51"/>
      <c r="AN1349" s="51"/>
      <c r="AO1349" s="2"/>
      <c r="AP1349" s="3"/>
      <c r="AQ1349" s="3"/>
      <c r="AR1349" s="3"/>
      <c r="AS1349" s="3"/>
    </row>
    <row r="1350" spans="1:45" ht="29" customHeight="1" x14ac:dyDescent="0.35">
      <c r="A1350" s="14" t="s">
        <v>762</v>
      </c>
      <c r="C1350" s="15" t="s">
        <v>3360</v>
      </c>
      <c r="D1350" s="15"/>
      <c r="E1350" s="80">
        <v>1.8144298133099559</v>
      </c>
      <c r="F1350" s="78"/>
      <c r="G1350" s="15"/>
      <c r="H1350" s="15"/>
      <c r="I1350" s="16"/>
      <c r="J1350" s="66"/>
      <c r="K1350" s="66"/>
      <c r="L1350" s="16"/>
      <c r="M1350" s="81"/>
      <c r="N1350" s="82">
        <v>6562.43212890625</v>
      </c>
      <c r="O1350" s="82">
        <v>3810.69384765625</v>
      </c>
      <c r="P1350" s="77"/>
      <c r="Q1350" s="83"/>
      <c r="R1350" s="83"/>
      <c r="S1350" s="51">
        <v>1</v>
      </c>
      <c r="T1350" s="84"/>
      <c r="U1350" s="84"/>
      <c r="V1350" s="52">
        <v>0</v>
      </c>
      <c r="W1350" s="52">
        <v>0.33333299999999999</v>
      </c>
      <c r="X1350" s="52">
        <v>0</v>
      </c>
      <c r="Y1350" s="52">
        <v>0.77027000000000001</v>
      </c>
      <c r="Z1350" s="52">
        <v>0</v>
      </c>
      <c r="AA1350" s="52"/>
      <c r="AB1350" s="79">
        <v>1350</v>
      </c>
      <c r="AC13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0" s="85"/>
      <c r="AE1350" s="51"/>
      <c r="AF1350" s="51"/>
      <c r="AG1350" s="51"/>
      <c r="AH1350" s="51"/>
      <c r="AI1350" s="51"/>
      <c r="AJ1350" s="51"/>
      <c r="AK1350" s="51"/>
      <c r="AL1350" s="51"/>
      <c r="AM1350" s="51"/>
      <c r="AN1350" s="51"/>
      <c r="AO1350" s="2"/>
      <c r="AP1350" s="3"/>
      <c r="AQ1350" s="3"/>
      <c r="AR1350" s="3"/>
      <c r="AS1350" s="3"/>
    </row>
    <row r="1351" spans="1:45" ht="29" customHeight="1" x14ac:dyDescent="0.35">
      <c r="A1351" s="14" t="s">
        <v>763</v>
      </c>
      <c r="C1351" s="15" t="s">
        <v>3360</v>
      </c>
      <c r="D1351" s="15"/>
      <c r="E1351" s="80">
        <v>1.8144298133099559</v>
      </c>
      <c r="F1351" s="78"/>
      <c r="G1351" s="15"/>
      <c r="H1351" s="15"/>
      <c r="I1351" s="16"/>
      <c r="J1351" s="66"/>
      <c r="K1351" s="66"/>
      <c r="L1351" s="16"/>
      <c r="M1351" s="81"/>
      <c r="N1351" s="82">
        <v>6644.03125</v>
      </c>
      <c r="O1351" s="82">
        <v>3951.83056640625</v>
      </c>
      <c r="P1351" s="77"/>
      <c r="Q1351" s="83"/>
      <c r="R1351" s="83"/>
      <c r="S1351" s="51">
        <v>1</v>
      </c>
      <c r="T1351" s="84"/>
      <c r="U1351" s="84"/>
      <c r="V1351" s="52">
        <v>0</v>
      </c>
      <c r="W1351" s="52">
        <v>0.33333299999999999</v>
      </c>
      <c r="X1351" s="52">
        <v>0</v>
      </c>
      <c r="Y1351" s="52">
        <v>0.77027000000000001</v>
      </c>
      <c r="Z1351" s="52">
        <v>0</v>
      </c>
      <c r="AA1351" s="52"/>
      <c r="AB1351" s="79">
        <v>1351</v>
      </c>
      <c r="AC13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1" s="85"/>
      <c r="AE1351" s="51"/>
      <c r="AF1351" s="51"/>
      <c r="AG1351" s="51"/>
      <c r="AH1351" s="51"/>
      <c r="AI1351" s="51"/>
      <c r="AJ1351" s="51"/>
      <c r="AK1351" s="51"/>
      <c r="AL1351" s="51"/>
      <c r="AM1351" s="51"/>
      <c r="AN1351" s="51"/>
      <c r="AO1351" s="2"/>
      <c r="AP1351" s="3"/>
      <c r="AQ1351" s="3"/>
      <c r="AR1351" s="3"/>
      <c r="AS1351" s="3"/>
    </row>
    <row r="1352" spans="1:45" ht="29" customHeight="1" x14ac:dyDescent="0.35">
      <c r="A1352" s="14" t="s">
        <v>805</v>
      </c>
      <c r="C1352" s="15" t="s">
        <v>3360</v>
      </c>
      <c r="D1352" s="15"/>
      <c r="E1352" s="80">
        <v>1.8144298133099559</v>
      </c>
      <c r="F1352" s="78"/>
      <c r="G1352" s="15"/>
      <c r="H1352" s="15"/>
      <c r="I1352" s="16"/>
      <c r="J1352" s="66"/>
      <c r="K1352" s="66"/>
      <c r="L1352" s="16"/>
      <c r="M1352" s="81"/>
      <c r="N1352" s="82">
        <v>6644.03125</v>
      </c>
      <c r="O1352" s="82">
        <v>3544.705322265625</v>
      </c>
      <c r="P1352" s="77"/>
      <c r="Q1352" s="83"/>
      <c r="R1352" s="83"/>
      <c r="S1352" s="51">
        <v>1</v>
      </c>
      <c r="T1352" s="84"/>
      <c r="U1352" s="84"/>
      <c r="V1352" s="52">
        <v>0</v>
      </c>
      <c r="W1352" s="52">
        <v>0.33333299999999999</v>
      </c>
      <c r="X1352" s="52">
        <v>0</v>
      </c>
      <c r="Y1352" s="52">
        <v>0.77027000000000001</v>
      </c>
      <c r="Z1352" s="52">
        <v>0</v>
      </c>
      <c r="AA1352" s="52"/>
      <c r="AB1352" s="79">
        <v>1352</v>
      </c>
      <c r="AC13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2" s="85"/>
      <c r="AE1352" s="51"/>
      <c r="AF1352" s="51"/>
      <c r="AG1352" s="51"/>
      <c r="AH1352" s="51"/>
      <c r="AI1352" s="51"/>
      <c r="AJ1352" s="51"/>
      <c r="AK1352" s="51"/>
      <c r="AL1352" s="51"/>
      <c r="AM1352" s="51"/>
      <c r="AN1352" s="51"/>
      <c r="AO1352" s="2"/>
      <c r="AP1352" s="3"/>
      <c r="AQ1352" s="3"/>
      <c r="AR1352" s="3"/>
      <c r="AS1352" s="3"/>
    </row>
    <row r="1353" spans="1:45" ht="29" customHeight="1" x14ac:dyDescent="0.35">
      <c r="A1353" s="14" t="s">
        <v>834</v>
      </c>
      <c r="C1353" s="15" t="s">
        <v>3360</v>
      </c>
      <c r="D1353" s="15"/>
      <c r="E1353" s="80">
        <v>1.8144298133099559</v>
      </c>
      <c r="F1353" s="78"/>
      <c r="G1353" s="15"/>
      <c r="H1353" s="15"/>
      <c r="I1353" s="16"/>
      <c r="J1353" s="66"/>
      <c r="K1353" s="66"/>
      <c r="L1353" s="16"/>
      <c r="M1353" s="81"/>
      <c r="N1353" s="82">
        <v>6562.43212890625</v>
      </c>
      <c r="O1353" s="82">
        <v>2605.6025390625</v>
      </c>
      <c r="P1353" s="77"/>
      <c r="Q1353" s="83"/>
      <c r="R1353" s="83"/>
      <c r="S1353" s="51">
        <v>1</v>
      </c>
      <c r="T1353" s="84"/>
      <c r="U1353" s="84"/>
      <c r="V1353" s="52">
        <v>0</v>
      </c>
      <c r="W1353" s="52">
        <v>0.33333299999999999</v>
      </c>
      <c r="X1353" s="52">
        <v>0</v>
      </c>
      <c r="Y1353" s="52">
        <v>0.77027000000000001</v>
      </c>
      <c r="Z1353" s="52">
        <v>0</v>
      </c>
      <c r="AA1353" s="52"/>
      <c r="AB1353" s="79">
        <v>1353</v>
      </c>
      <c r="AC13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3" s="85"/>
      <c r="AE1353" s="51"/>
      <c r="AF1353" s="51"/>
      <c r="AG1353" s="51"/>
      <c r="AH1353" s="51"/>
      <c r="AI1353" s="51"/>
      <c r="AJ1353" s="51"/>
      <c r="AK1353" s="51"/>
      <c r="AL1353" s="51"/>
      <c r="AM1353" s="51"/>
      <c r="AN1353" s="51"/>
      <c r="AO1353" s="2"/>
      <c r="AP1353" s="3"/>
      <c r="AQ1353" s="3"/>
      <c r="AR1353" s="3"/>
      <c r="AS1353" s="3"/>
    </row>
    <row r="1354" spans="1:45" ht="29" customHeight="1" x14ac:dyDescent="0.35">
      <c r="A1354" s="14" t="s">
        <v>835</v>
      </c>
      <c r="C1354" s="15" t="s">
        <v>3360</v>
      </c>
      <c r="D1354" s="15"/>
      <c r="E1354" s="80">
        <v>1.8144298133099559</v>
      </c>
      <c r="F1354" s="78"/>
      <c r="G1354" s="15"/>
      <c r="H1354" s="15"/>
      <c r="I1354" s="16"/>
      <c r="J1354" s="66"/>
      <c r="K1354" s="66"/>
      <c r="L1354" s="16"/>
      <c r="M1354" s="81"/>
      <c r="N1354" s="82">
        <v>6684.83056640625</v>
      </c>
      <c r="O1354" s="82">
        <v>2817.307861328125</v>
      </c>
      <c r="P1354" s="77"/>
      <c r="Q1354" s="83"/>
      <c r="R1354" s="83"/>
      <c r="S1354" s="51">
        <v>1</v>
      </c>
      <c r="T1354" s="84"/>
      <c r="U1354" s="84"/>
      <c r="V1354" s="52">
        <v>0</v>
      </c>
      <c r="W1354" s="52">
        <v>0.33333299999999999</v>
      </c>
      <c r="X1354" s="52">
        <v>0</v>
      </c>
      <c r="Y1354" s="52">
        <v>0.77027000000000001</v>
      </c>
      <c r="Z1354" s="52">
        <v>0</v>
      </c>
      <c r="AA1354" s="52"/>
      <c r="AB1354" s="79">
        <v>1354</v>
      </c>
      <c r="AC13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4" s="85"/>
      <c r="AE1354" s="51"/>
      <c r="AF1354" s="51"/>
      <c r="AG1354" s="51"/>
      <c r="AH1354" s="51"/>
      <c r="AI1354" s="51"/>
      <c r="AJ1354" s="51"/>
      <c r="AK1354" s="51"/>
      <c r="AL1354" s="51"/>
      <c r="AM1354" s="51"/>
      <c r="AN1354" s="51"/>
      <c r="AO1354" s="2"/>
      <c r="AP1354" s="3"/>
      <c r="AQ1354" s="3"/>
      <c r="AR1354" s="3"/>
      <c r="AS1354" s="3"/>
    </row>
    <row r="1355" spans="1:45" ht="29" customHeight="1" x14ac:dyDescent="0.35">
      <c r="A1355" s="14" t="s">
        <v>861</v>
      </c>
      <c r="C1355" s="15" t="s">
        <v>3360</v>
      </c>
      <c r="D1355" s="15"/>
      <c r="E1355" s="80">
        <v>1.8144298133099559</v>
      </c>
      <c r="F1355" s="78"/>
      <c r="G1355" s="15"/>
      <c r="H1355" s="15"/>
      <c r="I1355" s="16"/>
      <c r="J1355" s="66"/>
      <c r="K1355" s="66"/>
      <c r="L1355" s="16"/>
      <c r="M1355" s="81"/>
      <c r="N1355" s="82">
        <v>6562.43212890625</v>
      </c>
      <c r="O1355" s="82">
        <v>3012.72802734375</v>
      </c>
      <c r="P1355" s="77"/>
      <c r="Q1355" s="83"/>
      <c r="R1355" s="83"/>
      <c r="S1355" s="51">
        <v>1</v>
      </c>
      <c r="T1355" s="84"/>
      <c r="U1355" s="84"/>
      <c r="V1355" s="52">
        <v>0</v>
      </c>
      <c r="W1355" s="52">
        <v>0.33333299999999999</v>
      </c>
      <c r="X1355" s="52">
        <v>0</v>
      </c>
      <c r="Y1355" s="52">
        <v>0.77027000000000001</v>
      </c>
      <c r="Z1355" s="52">
        <v>0</v>
      </c>
      <c r="AA1355" s="52"/>
      <c r="AB1355" s="79">
        <v>1355</v>
      </c>
      <c r="AC13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5" s="85"/>
      <c r="AE1355" s="51"/>
      <c r="AF1355" s="51"/>
      <c r="AG1355" s="51"/>
      <c r="AH1355" s="51"/>
      <c r="AI1355" s="51"/>
      <c r="AJ1355" s="51"/>
      <c r="AK1355" s="51"/>
      <c r="AL1355" s="51"/>
      <c r="AM1355" s="51"/>
      <c r="AN1355" s="51"/>
      <c r="AO1355" s="2"/>
      <c r="AP1355" s="3"/>
      <c r="AQ1355" s="3"/>
      <c r="AR1355" s="3"/>
      <c r="AS1355" s="3"/>
    </row>
    <row r="1356" spans="1:45" ht="29" customHeight="1" x14ac:dyDescent="0.35">
      <c r="A1356" s="14" t="s">
        <v>862</v>
      </c>
      <c r="C1356" s="15" t="s">
        <v>3360</v>
      </c>
      <c r="D1356" s="15"/>
      <c r="E1356" s="80">
        <v>1.8144298133099559</v>
      </c>
      <c r="F1356" s="78"/>
      <c r="G1356" s="15"/>
      <c r="H1356" s="15"/>
      <c r="I1356" s="16"/>
      <c r="J1356" s="66"/>
      <c r="K1356" s="66"/>
      <c r="L1356" s="16"/>
      <c r="M1356" s="81"/>
      <c r="N1356" s="82">
        <v>6644.03125</v>
      </c>
      <c r="O1356" s="82">
        <v>3143.008056640625</v>
      </c>
      <c r="P1356" s="77"/>
      <c r="Q1356" s="83"/>
      <c r="R1356" s="83"/>
      <c r="S1356" s="51">
        <v>1</v>
      </c>
      <c r="T1356" s="84"/>
      <c r="U1356" s="84"/>
      <c r="V1356" s="52">
        <v>0</v>
      </c>
      <c r="W1356" s="52">
        <v>0.33333299999999999</v>
      </c>
      <c r="X1356" s="52">
        <v>0</v>
      </c>
      <c r="Y1356" s="52">
        <v>0.77027000000000001</v>
      </c>
      <c r="Z1356" s="52">
        <v>0</v>
      </c>
      <c r="AA1356" s="52"/>
      <c r="AB1356" s="79">
        <v>1356</v>
      </c>
      <c r="AC13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6" s="85"/>
      <c r="AE1356" s="51"/>
      <c r="AF1356" s="51"/>
      <c r="AG1356" s="51"/>
      <c r="AH1356" s="51"/>
      <c r="AI1356" s="51"/>
      <c r="AJ1356" s="51"/>
      <c r="AK1356" s="51"/>
      <c r="AL1356" s="51"/>
      <c r="AM1356" s="51"/>
      <c r="AN1356" s="51"/>
      <c r="AO1356" s="2"/>
      <c r="AP1356" s="3"/>
      <c r="AQ1356" s="3"/>
      <c r="AR1356" s="3"/>
      <c r="AS1356" s="3"/>
    </row>
    <row r="1357" spans="1:45" ht="29" customHeight="1" x14ac:dyDescent="0.35">
      <c r="A1357" s="14" t="s">
        <v>898</v>
      </c>
      <c r="C1357" s="15" t="s">
        <v>3360</v>
      </c>
      <c r="D1357" s="15"/>
      <c r="E1357" s="80">
        <v>1.8144298133099559</v>
      </c>
      <c r="F1357" s="78"/>
      <c r="G1357" s="15"/>
      <c r="H1357" s="15"/>
      <c r="I1357" s="16"/>
      <c r="J1357" s="66"/>
      <c r="K1357" s="66"/>
      <c r="L1357" s="16"/>
      <c r="M1357" s="81"/>
      <c r="N1357" s="82">
        <v>6562.43212890625</v>
      </c>
      <c r="O1357" s="82">
        <v>4413.2392578125</v>
      </c>
      <c r="P1357" s="77"/>
      <c r="Q1357" s="83"/>
      <c r="R1357" s="83"/>
      <c r="S1357" s="51">
        <v>1</v>
      </c>
      <c r="T1357" s="84"/>
      <c r="U1357" s="84"/>
      <c r="V1357" s="52">
        <v>0</v>
      </c>
      <c r="W1357" s="52">
        <v>0.33333299999999999</v>
      </c>
      <c r="X1357" s="52">
        <v>0</v>
      </c>
      <c r="Y1357" s="52">
        <v>0.77027000000000001</v>
      </c>
      <c r="Z1357" s="52">
        <v>0</v>
      </c>
      <c r="AA1357" s="52"/>
      <c r="AB1357" s="79">
        <v>1357</v>
      </c>
      <c r="AC13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7" s="85"/>
      <c r="AE1357" s="51"/>
      <c r="AF1357" s="51"/>
      <c r="AG1357" s="51"/>
      <c r="AH1357" s="51"/>
      <c r="AI1357" s="51"/>
      <c r="AJ1357" s="51"/>
      <c r="AK1357" s="51"/>
      <c r="AL1357" s="51"/>
      <c r="AM1357" s="51"/>
      <c r="AN1357" s="51"/>
      <c r="AO1357" s="2"/>
      <c r="AP1357" s="3"/>
      <c r="AQ1357" s="3"/>
      <c r="AR1357" s="3"/>
      <c r="AS1357" s="3"/>
    </row>
    <row r="1358" spans="1:45" ht="29" customHeight="1" x14ac:dyDescent="0.35">
      <c r="A1358" s="14" t="s">
        <v>899</v>
      </c>
      <c r="C1358" s="15" t="s">
        <v>3360</v>
      </c>
      <c r="D1358" s="15"/>
      <c r="E1358" s="80">
        <v>1.8144298133099559</v>
      </c>
      <c r="F1358" s="78"/>
      <c r="G1358" s="15"/>
      <c r="H1358" s="15"/>
      <c r="I1358" s="16"/>
      <c r="J1358" s="66"/>
      <c r="K1358" s="66"/>
      <c r="L1358" s="16"/>
      <c r="M1358" s="81"/>
      <c r="N1358" s="82">
        <v>6684.83056640625</v>
      </c>
      <c r="O1358" s="82">
        <v>4217.8193359375</v>
      </c>
      <c r="P1358" s="77"/>
      <c r="Q1358" s="83"/>
      <c r="R1358" s="83"/>
      <c r="S1358" s="51">
        <v>1</v>
      </c>
      <c r="T1358" s="84"/>
      <c r="U1358" s="84"/>
      <c r="V1358" s="52">
        <v>0</v>
      </c>
      <c r="W1358" s="52">
        <v>0.33333299999999999</v>
      </c>
      <c r="X1358" s="52">
        <v>0</v>
      </c>
      <c r="Y1358" s="52">
        <v>0.77027000000000001</v>
      </c>
      <c r="Z1358" s="52">
        <v>0</v>
      </c>
      <c r="AA1358" s="52"/>
      <c r="AB1358" s="79">
        <v>1358</v>
      </c>
      <c r="AC13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8" s="85"/>
      <c r="AE1358" s="51"/>
      <c r="AF1358" s="51"/>
      <c r="AG1358" s="51"/>
      <c r="AH1358" s="51"/>
      <c r="AI1358" s="51"/>
      <c r="AJ1358" s="51"/>
      <c r="AK1358" s="51"/>
      <c r="AL1358" s="51"/>
      <c r="AM1358" s="51"/>
      <c r="AN1358" s="51"/>
      <c r="AO1358" s="2"/>
      <c r="AP1358" s="3"/>
      <c r="AQ1358" s="3"/>
      <c r="AR1358" s="3"/>
      <c r="AS1358" s="3"/>
    </row>
    <row r="1359" spans="1:45" ht="29" customHeight="1" x14ac:dyDescent="0.35">
      <c r="A1359" s="14" t="s">
        <v>908</v>
      </c>
      <c r="C1359" s="15" t="s">
        <v>3360</v>
      </c>
      <c r="D1359" s="15"/>
      <c r="E1359" s="80">
        <v>1.8144298133099559</v>
      </c>
      <c r="F1359" s="78"/>
      <c r="G1359" s="15"/>
      <c r="H1359" s="15"/>
      <c r="I1359" s="16"/>
      <c r="J1359" s="66"/>
      <c r="K1359" s="66"/>
      <c r="L1359" s="16"/>
      <c r="M1359" s="81"/>
      <c r="N1359" s="82">
        <v>6562.43212890625</v>
      </c>
      <c r="O1359" s="82">
        <v>5422.91064453125</v>
      </c>
      <c r="P1359" s="77"/>
      <c r="Q1359" s="83"/>
      <c r="R1359" s="83"/>
      <c r="S1359" s="51">
        <v>1</v>
      </c>
      <c r="T1359" s="84"/>
      <c r="U1359" s="84"/>
      <c r="V1359" s="52">
        <v>0</v>
      </c>
      <c r="W1359" s="52">
        <v>0.33333299999999999</v>
      </c>
      <c r="X1359" s="52">
        <v>0</v>
      </c>
      <c r="Y1359" s="52">
        <v>0.77027000000000001</v>
      </c>
      <c r="Z1359" s="52">
        <v>0</v>
      </c>
      <c r="AA1359" s="52"/>
      <c r="AB1359" s="79">
        <v>1359</v>
      </c>
      <c r="AC13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59" s="85"/>
      <c r="AE1359" s="51"/>
      <c r="AF1359" s="51"/>
      <c r="AG1359" s="51"/>
      <c r="AH1359" s="51"/>
      <c r="AI1359" s="51"/>
      <c r="AJ1359" s="51"/>
      <c r="AK1359" s="51"/>
      <c r="AL1359" s="51"/>
      <c r="AM1359" s="51"/>
      <c r="AN1359" s="51"/>
      <c r="AO1359" s="2"/>
      <c r="AP1359" s="3"/>
      <c r="AQ1359" s="3"/>
      <c r="AR1359" s="3"/>
      <c r="AS1359" s="3"/>
    </row>
    <row r="1360" spans="1:45" ht="29" customHeight="1" x14ac:dyDescent="0.35">
      <c r="A1360" s="14" t="s">
        <v>909</v>
      </c>
      <c r="C1360" s="15" t="s">
        <v>3360</v>
      </c>
      <c r="D1360" s="15"/>
      <c r="E1360" s="80">
        <v>1.8144298133099559</v>
      </c>
      <c r="F1360" s="78"/>
      <c r="G1360" s="15"/>
      <c r="H1360" s="15"/>
      <c r="I1360" s="16"/>
      <c r="J1360" s="66"/>
      <c r="K1360" s="66"/>
      <c r="L1360" s="16"/>
      <c r="M1360" s="81"/>
      <c r="N1360" s="82">
        <v>6644.03125</v>
      </c>
      <c r="O1360" s="82">
        <v>5553.1904296875</v>
      </c>
      <c r="P1360" s="77"/>
      <c r="Q1360" s="83"/>
      <c r="R1360" s="83"/>
      <c r="S1360" s="51">
        <v>1</v>
      </c>
      <c r="T1360" s="84"/>
      <c r="U1360" s="84"/>
      <c r="V1360" s="52">
        <v>0</v>
      </c>
      <c r="W1360" s="52">
        <v>0.33333299999999999</v>
      </c>
      <c r="X1360" s="52">
        <v>0</v>
      </c>
      <c r="Y1360" s="52">
        <v>0.77027000000000001</v>
      </c>
      <c r="Z1360" s="52">
        <v>0</v>
      </c>
      <c r="AA1360" s="52"/>
      <c r="AB1360" s="79">
        <v>1360</v>
      </c>
      <c r="AC13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0" s="85"/>
      <c r="AE1360" s="51"/>
      <c r="AF1360" s="51"/>
      <c r="AG1360" s="51"/>
      <c r="AH1360" s="51"/>
      <c r="AI1360" s="51"/>
      <c r="AJ1360" s="51"/>
      <c r="AK1360" s="51"/>
      <c r="AL1360" s="51"/>
      <c r="AM1360" s="51"/>
      <c r="AN1360" s="51"/>
      <c r="AO1360" s="2"/>
      <c r="AP1360" s="3"/>
      <c r="AQ1360" s="3"/>
      <c r="AR1360" s="3"/>
      <c r="AS1360" s="3"/>
    </row>
    <row r="1361" spans="1:45" ht="29" customHeight="1" x14ac:dyDescent="0.35">
      <c r="A1361" s="14" t="s">
        <v>916</v>
      </c>
      <c r="C1361" s="15" t="s">
        <v>3360</v>
      </c>
      <c r="D1361" s="15"/>
      <c r="E1361" s="80">
        <v>1.8144298133099559</v>
      </c>
      <c r="F1361" s="78"/>
      <c r="G1361" s="15"/>
      <c r="H1361" s="15"/>
      <c r="I1361" s="16"/>
      <c r="J1361" s="66"/>
      <c r="K1361" s="66"/>
      <c r="L1361" s="16"/>
      <c r="M1361" s="81"/>
      <c r="N1361" s="82">
        <v>7974.72021484375</v>
      </c>
      <c r="O1361" s="82">
        <v>5884.31884765625</v>
      </c>
      <c r="P1361" s="77"/>
      <c r="Q1361" s="83"/>
      <c r="R1361" s="83"/>
      <c r="S1361" s="51">
        <v>1</v>
      </c>
      <c r="T1361" s="84"/>
      <c r="U1361" s="84"/>
      <c r="V1361" s="52">
        <v>0</v>
      </c>
      <c r="W1361" s="52">
        <v>0.33333299999999999</v>
      </c>
      <c r="X1361" s="52">
        <v>0</v>
      </c>
      <c r="Y1361" s="52">
        <v>0.77027000000000001</v>
      </c>
      <c r="Z1361" s="52">
        <v>0</v>
      </c>
      <c r="AA1361" s="52"/>
      <c r="AB1361" s="79">
        <v>1361</v>
      </c>
      <c r="AC13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1" s="85"/>
      <c r="AE1361" s="51"/>
      <c r="AF1361" s="51"/>
      <c r="AG1361" s="51"/>
      <c r="AH1361" s="51"/>
      <c r="AI1361" s="51"/>
      <c r="AJ1361" s="51"/>
      <c r="AK1361" s="104" t="s">
        <v>3341</v>
      </c>
      <c r="AL1361" s="104" t="s">
        <v>3341</v>
      </c>
      <c r="AM1361" s="104" t="s">
        <v>3341</v>
      </c>
      <c r="AN1361" s="104" t="s">
        <v>3341</v>
      </c>
      <c r="AO1361" s="2"/>
      <c r="AP1361" s="3"/>
      <c r="AQ1361" s="3"/>
      <c r="AR1361" s="3"/>
      <c r="AS1361" s="3"/>
    </row>
    <row r="1362" spans="1:45" ht="29" customHeight="1" x14ac:dyDescent="0.35">
      <c r="A1362" s="14" t="s">
        <v>948</v>
      </c>
      <c r="C1362" s="15" t="s">
        <v>3360</v>
      </c>
      <c r="D1362" s="15"/>
      <c r="E1362" s="80">
        <v>1.8144298133099559</v>
      </c>
      <c r="F1362" s="78"/>
      <c r="G1362" s="15"/>
      <c r="H1362" s="15"/>
      <c r="I1362" s="16"/>
      <c r="J1362" s="66"/>
      <c r="K1362" s="66"/>
      <c r="L1362" s="16"/>
      <c r="M1362" s="81"/>
      <c r="N1362" s="82">
        <v>9773.0341796875</v>
      </c>
      <c r="O1362" s="82">
        <v>5813.7509765625</v>
      </c>
      <c r="P1362" s="77"/>
      <c r="Q1362" s="83"/>
      <c r="R1362" s="83"/>
      <c r="S1362" s="51">
        <v>1</v>
      </c>
      <c r="T1362" s="84"/>
      <c r="U1362" s="84"/>
      <c r="V1362" s="52">
        <v>0</v>
      </c>
      <c r="W1362" s="52">
        <v>0.33333299999999999</v>
      </c>
      <c r="X1362" s="52">
        <v>0</v>
      </c>
      <c r="Y1362" s="52">
        <v>0.77027000000000001</v>
      </c>
      <c r="Z1362" s="52">
        <v>0</v>
      </c>
      <c r="AA1362" s="52"/>
      <c r="AB1362" s="79">
        <v>1362</v>
      </c>
      <c r="AC13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2" s="85"/>
      <c r="AE1362" s="51"/>
      <c r="AF1362" s="51"/>
      <c r="AG1362" s="51"/>
      <c r="AH1362" s="51"/>
      <c r="AI1362" s="51"/>
      <c r="AJ1362" s="51"/>
      <c r="AK1362" s="51"/>
      <c r="AL1362" s="51"/>
      <c r="AM1362" s="51"/>
      <c r="AN1362" s="51"/>
      <c r="AO1362" s="2"/>
      <c r="AP1362" s="3"/>
      <c r="AQ1362" s="3"/>
      <c r="AR1362" s="3"/>
      <c r="AS1362" s="3"/>
    </row>
    <row r="1363" spans="1:45" ht="29" customHeight="1" x14ac:dyDescent="0.35">
      <c r="A1363" s="14" t="s">
        <v>949</v>
      </c>
      <c r="C1363" s="15" t="s">
        <v>3360</v>
      </c>
      <c r="D1363" s="15"/>
      <c r="E1363" s="80">
        <v>1.8144298133099559</v>
      </c>
      <c r="F1363" s="78"/>
      <c r="G1363" s="15"/>
      <c r="H1363" s="15"/>
      <c r="I1363" s="16"/>
      <c r="J1363" s="66"/>
      <c r="K1363" s="66"/>
      <c r="L1363" s="16"/>
      <c r="M1363" s="81"/>
      <c r="N1363" s="82">
        <v>9848.35546875</v>
      </c>
      <c r="O1363" s="82">
        <v>5954.88818359375</v>
      </c>
      <c r="P1363" s="77"/>
      <c r="Q1363" s="83"/>
      <c r="R1363" s="83"/>
      <c r="S1363" s="51">
        <v>1</v>
      </c>
      <c r="T1363" s="84"/>
      <c r="U1363" s="84"/>
      <c r="V1363" s="52">
        <v>0</v>
      </c>
      <c r="W1363" s="52">
        <v>0.33333299999999999</v>
      </c>
      <c r="X1363" s="52">
        <v>0</v>
      </c>
      <c r="Y1363" s="52">
        <v>0.77027000000000001</v>
      </c>
      <c r="Z1363" s="52">
        <v>0</v>
      </c>
      <c r="AA1363" s="52"/>
      <c r="AB1363" s="79">
        <v>1363</v>
      </c>
      <c r="AC13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3" s="85"/>
      <c r="AE1363" s="51"/>
      <c r="AF1363" s="51"/>
      <c r="AG1363" s="51"/>
      <c r="AH1363" s="51"/>
      <c r="AI1363" s="51"/>
      <c r="AJ1363" s="51"/>
      <c r="AK1363" s="51"/>
      <c r="AL1363" s="51"/>
      <c r="AM1363" s="51"/>
      <c r="AN1363" s="51"/>
      <c r="AO1363" s="2"/>
      <c r="AP1363" s="3"/>
      <c r="AQ1363" s="3"/>
      <c r="AR1363" s="3"/>
      <c r="AS1363" s="3"/>
    </row>
    <row r="1364" spans="1:45" ht="29" customHeight="1" x14ac:dyDescent="0.35">
      <c r="A1364" s="14" t="s">
        <v>970</v>
      </c>
      <c r="C1364" s="15" t="s">
        <v>3360</v>
      </c>
      <c r="D1364" s="15"/>
      <c r="E1364" s="80">
        <v>1.8144298133099559</v>
      </c>
      <c r="F1364" s="78"/>
      <c r="G1364" s="15"/>
      <c r="H1364" s="15"/>
      <c r="I1364" s="16"/>
      <c r="J1364" s="66"/>
      <c r="K1364" s="66"/>
      <c r="L1364" s="16"/>
      <c r="M1364" s="81"/>
      <c r="N1364" s="82">
        <v>6684.83056640625</v>
      </c>
      <c r="O1364" s="82">
        <v>4820.36474609375</v>
      </c>
      <c r="P1364" s="77"/>
      <c r="Q1364" s="83"/>
      <c r="R1364" s="83"/>
      <c r="S1364" s="51">
        <v>1</v>
      </c>
      <c r="T1364" s="84"/>
      <c r="U1364" s="84"/>
      <c r="V1364" s="52">
        <v>0</v>
      </c>
      <c r="W1364" s="52">
        <v>0.33333299999999999</v>
      </c>
      <c r="X1364" s="52">
        <v>0</v>
      </c>
      <c r="Y1364" s="52">
        <v>0.77027000000000001</v>
      </c>
      <c r="Z1364" s="52">
        <v>0</v>
      </c>
      <c r="AA1364" s="52"/>
      <c r="AB1364" s="79">
        <v>1364</v>
      </c>
      <c r="AC13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4" s="85"/>
      <c r="AE1364" s="51"/>
      <c r="AF1364" s="51"/>
      <c r="AG1364" s="51"/>
      <c r="AH1364" s="51"/>
      <c r="AI1364" s="51"/>
      <c r="AJ1364" s="51"/>
      <c r="AK1364" s="104" t="s">
        <v>3341</v>
      </c>
      <c r="AL1364" s="104" t="s">
        <v>3341</v>
      </c>
      <c r="AM1364" s="104" t="s">
        <v>3341</v>
      </c>
      <c r="AN1364" s="104" t="s">
        <v>3341</v>
      </c>
      <c r="AO1364" s="2"/>
      <c r="AP1364" s="3"/>
      <c r="AQ1364" s="3"/>
      <c r="AR1364" s="3"/>
      <c r="AS1364" s="3"/>
    </row>
    <row r="1365" spans="1:45" ht="29" customHeight="1" x14ac:dyDescent="0.35">
      <c r="A1365" s="14" t="s">
        <v>1005</v>
      </c>
      <c r="C1365" s="15" t="s">
        <v>3360</v>
      </c>
      <c r="D1365" s="15"/>
      <c r="E1365" s="80">
        <v>1.8144298133099559</v>
      </c>
      <c r="F1365" s="78"/>
      <c r="G1365" s="15"/>
      <c r="H1365" s="15"/>
      <c r="I1365" s="16"/>
      <c r="J1365" s="66"/>
      <c r="K1365" s="66"/>
      <c r="L1365" s="16"/>
      <c r="M1365" s="81"/>
      <c r="N1365" s="82">
        <v>6562.43212890625</v>
      </c>
      <c r="O1365" s="82">
        <v>5015.78515625</v>
      </c>
      <c r="P1365" s="77"/>
      <c r="Q1365" s="83"/>
      <c r="R1365" s="83"/>
      <c r="S1365" s="51">
        <v>1</v>
      </c>
      <c r="T1365" s="84"/>
      <c r="U1365" s="84"/>
      <c r="V1365" s="52">
        <v>0</v>
      </c>
      <c r="W1365" s="52">
        <v>0.33333299999999999</v>
      </c>
      <c r="X1365" s="52">
        <v>0</v>
      </c>
      <c r="Y1365" s="52">
        <v>0.77027000000000001</v>
      </c>
      <c r="Z1365" s="52">
        <v>0</v>
      </c>
      <c r="AA1365" s="52"/>
      <c r="AB1365" s="79">
        <v>1365</v>
      </c>
      <c r="AC13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5" s="85"/>
      <c r="AE1365" s="51"/>
      <c r="AF1365" s="51"/>
      <c r="AG1365" s="51"/>
      <c r="AH1365" s="51"/>
      <c r="AI1365" s="51"/>
      <c r="AJ1365" s="51"/>
      <c r="AK1365" s="51"/>
      <c r="AL1365" s="51"/>
      <c r="AM1365" s="51"/>
      <c r="AN1365" s="51"/>
      <c r="AO1365" s="2"/>
      <c r="AP1365" s="3"/>
      <c r="AQ1365" s="3"/>
      <c r="AR1365" s="3"/>
      <c r="AS1365" s="3"/>
    </row>
    <row r="1366" spans="1:45" ht="29" customHeight="1" x14ac:dyDescent="0.35">
      <c r="A1366" s="14" t="s">
        <v>1006</v>
      </c>
      <c r="C1366" s="15" t="s">
        <v>3360</v>
      </c>
      <c r="D1366" s="15"/>
      <c r="E1366" s="80">
        <v>1.8144298133099559</v>
      </c>
      <c r="F1366" s="78"/>
      <c r="G1366" s="15"/>
      <c r="H1366" s="15"/>
      <c r="I1366" s="16"/>
      <c r="J1366" s="66"/>
      <c r="K1366" s="66"/>
      <c r="L1366" s="16"/>
      <c r="M1366" s="81"/>
      <c r="N1366" s="82">
        <v>6644.03125</v>
      </c>
      <c r="O1366" s="82">
        <v>5156.921875</v>
      </c>
      <c r="P1366" s="77"/>
      <c r="Q1366" s="83"/>
      <c r="R1366" s="83"/>
      <c r="S1366" s="51">
        <v>1</v>
      </c>
      <c r="T1366" s="84"/>
      <c r="U1366" s="84"/>
      <c r="V1366" s="52">
        <v>0</v>
      </c>
      <c r="W1366" s="52">
        <v>0.33333299999999999</v>
      </c>
      <c r="X1366" s="52">
        <v>0</v>
      </c>
      <c r="Y1366" s="52">
        <v>0.77027000000000001</v>
      </c>
      <c r="Z1366" s="52">
        <v>0</v>
      </c>
      <c r="AA1366" s="52"/>
      <c r="AB1366" s="79">
        <v>1366</v>
      </c>
      <c r="AC13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6" s="85"/>
      <c r="AE1366" s="51"/>
      <c r="AF1366" s="51"/>
      <c r="AG1366" s="51"/>
      <c r="AH1366" s="51"/>
      <c r="AI1366" s="51"/>
      <c r="AJ1366" s="51"/>
      <c r="AK1366" s="51"/>
      <c r="AL1366" s="51"/>
      <c r="AM1366" s="51"/>
      <c r="AN1366" s="51"/>
      <c r="AO1366" s="2"/>
      <c r="AP1366" s="3"/>
      <c r="AQ1366" s="3"/>
      <c r="AR1366" s="3"/>
      <c r="AS1366" s="3"/>
    </row>
    <row r="1367" spans="1:45" ht="29" customHeight="1" x14ac:dyDescent="0.35">
      <c r="A1367" s="14" t="s">
        <v>1025</v>
      </c>
      <c r="C1367" s="15" t="s">
        <v>3360</v>
      </c>
      <c r="D1367" s="15"/>
      <c r="E1367" s="80">
        <v>1.8144298133099559</v>
      </c>
      <c r="F1367" s="78"/>
      <c r="G1367" s="15"/>
      <c r="H1367" s="15"/>
      <c r="I1367" s="16"/>
      <c r="J1367" s="66"/>
      <c r="K1367" s="66"/>
      <c r="L1367" s="16"/>
      <c r="M1367" s="81"/>
      <c r="N1367" s="82">
        <v>7362.72900390625</v>
      </c>
      <c r="O1367" s="82">
        <v>6025.4560546875</v>
      </c>
      <c r="P1367" s="77"/>
      <c r="Q1367" s="83"/>
      <c r="R1367" s="83"/>
      <c r="S1367" s="51">
        <v>1</v>
      </c>
      <c r="T1367" s="84"/>
      <c r="U1367" s="84"/>
      <c r="V1367" s="52">
        <v>0</v>
      </c>
      <c r="W1367" s="52">
        <v>0.33333299999999999</v>
      </c>
      <c r="X1367" s="52">
        <v>0</v>
      </c>
      <c r="Y1367" s="52">
        <v>0.77027000000000001</v>
      </c>
      <c r="Z1367" s="52">
        <v>0</v>
      </c>
      <c r="AA1367" s="52"/>
      <c r="AB1367" s="79">
        <v>1367</v>
      </c>
      <c r="AC13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7" s="85"/>
      <c r="AE1367" s="51"/>
      <c r="AF1367" s="51"/>
      <c r="AG1367" s="51"/>
      <c r="AH1367" s="51"/>
      <c r="AI1367" s="51"/>
      <c r="AJ1367" s="51"/>
      <c r="AK1367" s="51"/>
      <c r="AL1367" s="51"/>
      <c r="AM1367" s="51"/>
      <c r="AN1367" s="51"/>
      <c r="AO1367" s="2"/>
      <c r="AP1367" s="3"/>
      <c r="AQ1367" s="3"/>
      <c r="AR1367" s="3"/>
      <c r="AS1367" s="3"/>
    </row>
    <row r="1368" spans="1:45" ht="29" customHeight="1" x14ac:dyDescent="0.35">
      <c r="A1368" s="14" t="s">
        <v>1026</v>
      </c>
      <c r="C1368" s="15" t="s">
        <v>3360</v>
      </c>
      <c r="D1368" s="15"/>
      <c r="E1368" s="80">
        <v>1.8144298133099559</v>
      </c>
      <c r="F1368" s="78"/>
      <c r="G1368" s="15"/>
      <c r="H1368" s="15"/>
      <c r="I1368" s="16"/>
      <c r="J1368" s="66"/>
      <c r="K1368" s="66"/>
      <c r="L1368" s="16"/>
      <c r="M1368" s="81"/>
      <c r="N1368" s="82">
        <v>7249.74560546875</v>
      </c>
      <c r="O1368" s="82">
        <v>5813.7509765625</v>
      </c>
      <c r="P1368" s="77"/>
      <c r="Q1368" s="83"/>
      <c r="R1368" s="83"/>
      <c r="S1368" s="51">
        <v>1</v>
      </c>
      <c r="T1368" s="84"/>
      <c r="U1368" s="84"/>
      <c r="V1368" s="52">
        <v>0</v>
      </c>
      <c r="W1368" s="52">
        <v>0.33333299999999999</v>
      </c>
      <c r="X1368" s="52">
        <v>0</v>
      </c>
      <c r="Y1368" s="52">
        <v>0.77027000000000001</v>
      </c>
      <c r="Z1368" s="52">
        <v>0</v>
      </c>
      <c r="AA1368" s="52"/>
      <c r="AB1368" s="79">
        <v>1368</v>
      </c>
      <c r="AC13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8" s="85"/>
      <c r="AE1368" s="51"/>
      <c r="AF1368" s="51"/>
      <c r="AG1368" s="51"/>
      <c r="AH1368" s="51"/>
      <c r="AI1368" s="51"/>
      <c r="AJ1368" s="51"/>
      <c r="AK1368" s="51"/>
      <c r="AL1368" s="51"/>
      <c r="AM1368" s="51"/>
      <c r="AN1368" s="51"/>
      <c r="AO1368" s="2"/>
      <c r="AP1368" s="3"/>
      <c r="AQ1368" s="3"/>
      <c r="AR1368" s="3"/>
      <c r="AS1368" s="3"/>
    </row>
    <row r="1369" spans="1:45" ht="29" customHeight="1" x14ac:dyDescent="0.35">
      <c r="A1369" s="14" t="s">
        <v>1054</v>
      </c>
      <c r="C1369" s="15" t="s">
        <v>3360</v>
      </c>
      <c r="D1369" s="15"/>
      <c r="E1369" s="80">
        <v>1.8144298133099559</v>
      </c>
      <c r="F1369" s="78"/>
      <c r="G1369" s="15"/>
      <c r="H1369" s="15"/>
      <c r="I1369" s="16"/>
      <c r="J1369" s="66"/>
      <c r="K1369" s="66"/>
      <c r="L1369" s="16"/>
      <c r="M1369" s="81"/>
      <c r="N1369" s="82">
        <v>6449.44921875</v>
      </c>
      <c r="O1369" s="82">
        <v>4022.39892578125</v>
      </c>
      <c r="P1369" s="77"/>
      <c r="Q1369" s="83"/>
      <c r="R1369" s="83"/>
      <c r="S1369" s="51">
        <v>1</v>
      </c>
      <c r="T1369" s="84"/>
      <c r="U1369" s="84"/>
      <c r="V1369" s="52">
        <v>0</v>
      </c>
      <c r="W1369" s="52">
        <v>0.33333299999999999</v>
      </c>
      <c r="X1369" s="52">
        <v>0</v>
      </c>
      <c r="Y1369" s="52">
        <v>0.77027000000000001</v>
      </c>
      <c r="Z1369" s="52">
        <v>0</v>
      </c>
      <c r="AA1369" s="52"/>
      <c r="AB1369" s="79">
        <v>1369</v>
      </c>
      <c r="AC13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69" s="85"/>
      <c r="AE1369" s="51"/>
      <c r="AF1369" s="51"/>
      <c r="AG1369" s="51"/>
      <c r="AH1369" s="51"/>
      <c r="AI1369" s="51"/>
      <c r="AJ1369" s="51"/>
      <c r="AK1369" s="51"/>
      <c r="AL1369" s="51"/>
      <c r="AM1369" s="51"/>
      <c r="AN1369" s="51"/>
      <c r="AO1369" s="2"/>
      <c r="AP1369" s="3"/>
      <c r="AQ1369" s="3"/>
      <c r="AR1369" s="3"/>
      <c r="AS1369" s="3"/>
    </row>
    <row r="1370" spans="1:45" ht="29" customHeight="1" x14ac:dyDescent="0.35">
      <c r="A1370" s="14" t="s">
        <v>1055</v>
      </c>
      <c r="C1370" s="15" t="s">
        <v>3360</v>
      </c>
      <c r="D1370" s="15"/>
      <c r="E1370" s="80">
        <v>1.8144298133099559</v>
      </c>
      <c r="F1370" s="78"/>
      <c r="G1370" s="15"/>
      <c r="H1370" s="15"/>
      <c r="I1370" s="16"/>
      <c r="J1370" s="66"/>
      <c r="K1370" s="66"/>
      <c r="L1370" s="16"/>
      <c r="M1370" s="81"/>
      <c r="N1370" s="82">
        <v>6336.46630859375</v>
      </c>
      <c r="O1370" s="82">
        <v>3810.69384765625</v>
      </c>
      <c r="P1370" s="77"/>
      <c r="Q1370" s="83"/>
      <c r="R1370" s="83"/>
      <c r="S1370" s="51">
        <v>1</v>
      </c>
      <c r="T1370" s="84"/>
      <c r="U1370" s="84"/>
      <c r="V1370" s="52">
        <v>0</v>
      </c>
      <c r="W1370" s="52">
        <v>0.33333299999999999</v>
      </c>
      <c r="X1370" s="52">
        <v>0</v>
      </c>
      <c r="Y1370" s="52">
        <v>0.77027000000000001</v>
      </c>
      <c r="Z1370" s="52">
        <v>0</v>
      </c>
      <c r="AA1370" s="52"/>
      <c r="AB1370" s="79">
        <v>1370</v>
      </c>
      <c r="AC13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0" s="85"/>
      <c r="AE1370" s="51"/>
      <c r="AF1370" s="51"/>
      <c r="AG1370" s="51"/>
      <c r="AH1370" s="51"/>
      <c r="AI1370" s="51"/>
      <c r="AJ1370" s="51"/>
      <c r="AK1370" s="51"/>
      <c r="AL1370" s="51"/>
      <c r="AM1370" s="51"/>
      <c r="AN1370" s="51"/>
      <c r="AO1370" s="2"/>
      <c r="AP1370" s="3"/>
      <c r="AQ1370" s="3"/>
      <c r="AR1370" s="3"/>
      <c r="AS1370" s="3"/>
    </row>
    <row r="1371" spans="1:45" ht="29" customHeight="1" x14ac:dyDescent="0.35">
      <c r="A1371" s="14" t="s">
        <v>1097</v>
      </c>
      <c r="C1371" s="15" t="s">
        <v>3360</v>
      </c>
      <c r="D1371" s="15"/>
      <c r="E1371" s="80">
        <v>1.8144298133099559</v>
      </c>
      <c r="F1371" s="78"/>
      <c r="G1371" s="15"/>
      <c r="H1371" s="15"/>
      <c r="I1371" s="16"/>
      <c r="J1371" s="66"/>
      <c r="K1371" s="66"/>
      <c r="L1371" s="16"/>
      <c r="M1371" s="81"/>
      <c r="N1371" s="82">
        <v>6449.44921875</v>
      </c>
      <c r="O1371" s="82">
        <v>4413.2392578125</v>
      </c>
      <c r="P1371" s="77"/>
      <c r="Q1371" s="83"/>
      <c r="R1371" s="83"/>
      <c r="S1371" s="51">
        <v>1</v>
      </c>
      <c r="T1371" s="84"/>
      <c r="U1371" s="84"/>
      <c r="V1371" s="52">
        <v>0</v>
      </c>
      <c r="W1371" s="52">
        <v>0.33333299999999999</v>
      </c>
      <c r="X1371" s="52">
        <v>0</v>
      </c>
      <c r="Y1371" s="52">
        <v>0.77027000000000001</v>
      </c>
      <c r="Z1371" s="52">
        <v>0</v>
      </c>
      <c r="AA1371" s="52"/>
      <c r="AB1371" s="79">
        <v>1371</v>
      </c>
      <c r="AC13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1" s="85"/>
      <c r="AE1371" s="51"/>
      <c r="AF1371" s="51"/>
      <c r="AG1371" s="51"/>
      <c r="AH1371" s="51"/>
      <c r="AI1371" s="51"/>
      <c r="AJ1371" s="51"/>
      <c r="AK1371" s="51"/>
      <c r="AL1371" s="51"/>
      <c r="AM1371" s="51"/>
      <c r="AN1371" s="51"/>
      <c r="AO1371" s="2"/>
      <c r="AP1371" s="3"/>
      <c r="AQ1371" s="3"/>
      <c r="AR1371" s="3"/>
      <c r="AS1371" s="3"/>
    </row>
    <row r="1372" spans="1:45" ht="29" customHeight="1" x14ac:dyDescent="0.35">
      <c r="A1372" s="14" t="s">
        <v>1098</v>
      </c>
      <c r="C1372" s="15" t="s">
        <v>3360</v>
      </c>
      <c r="D1372" s="15"/>
      <c r="E1372" s="80">
        <v>1.8144298133099559</v>
      </c>
      <c r="F1372" s="78"/>
      <c r="G1372" s="15"/>
      <c r="H1372" s="15"/>
      <c r="I1372" s="16"/>
      <c r="J1372" s="66"/>
      <c r="K1372" s="66"/>
      <c r="L1372" s="16"/>
      <c r="M1372" s="81"/>
      <c r="N1372" s="82">
        <v>6336.46630859375</v>
      </c>
      <c r="O1372" s="82">
        <v>4217.8193359375</v>
      </c>
      <c r="P1372" s="77"/>
      <c r="Q1372" s="83"/>
      <c r="R1372" s="83"/>
      <c r="S1372" s="51">
        <v>1</v>
      </c>
      <c r="T1372" s="84"/>
      <c r="U1372" s="84"/>
      <c r="V1372" s="52">
        <v>0</v>
      </c>
      <c r="W1372" s="52">
        <v>0.33333299999999999</v>
      </c>
      <c r="X1372" s="52">
        <v>0</v>
      </c>
      <c r="Y1372" s="52">
        <v>0.77027000000000001</v>
      </c>
      <c r="Z1372" s="52">
        <v>0</v>
      </c>
      <c r="AA1372" s="52"/>
      <c r="AB1372" s="79">
        <v>1372</v>
      </c>
      <c r="AC13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2" s="85"/>
      <c r="AE1372" s="51"/>
      <c r="AF1372" s="51"/>
      <c r="AG1372" s="51"/>
      <c r="AH1372" s="51"/>
      <c r="AI1372" s="51"/>
      <c r="AJ1372" s="51"/>
      <c r="AK1372" s="51"/>
      <c r="AL1372" s="51"/>
      <c r="AM1372" s="51"/>
      <c r="AN1372" s="51"/>
      <c r="AO1372" s="2"/>
      <c r="AP1372" s="3"/>
      <c r="AQ1372" s="3"/>
      <c r="AR1372" s="3"/>
      <c r="AS1372" s="3"/>
    </row>
    <row r="1373" spans="1:45" ht="29" customHeight="1" x14ac:dyDescent="0.35">
      <c r="A1373" s="14" t="s">
        <v>1138</v>
      </c>
      <c r="C1373" s="15" t="s">
        <v>3360</v>
      </c>
      <c r="D1373" s="15"/>
      <c r="E1373" s="80">
        <v>1.8144298133099559</v>
      </c>
      <c r="F1373" s="78"/>
      <c r="G1373" s="15"/>
      <c r="H1373" s="15"/>
      <c r="I1373" s="16"/>
      <c r="J1373" s="66"/>
      <c r="K1373" s="66"/>
      <c r="L1373" s="16"/>
      <c r="M1373" s="81"/>
      <c r="N1373" s="82">
        <v>8662.0341796875</v>
      </c>
      <c r="O1373" s="82">
        <v>5954.88818359375</v>
      </c>
      <c r="P1373" s="77"/>
      <c r="Q1373" s="83"/>
      <c r="R1373" s="83"/>
      <c r="S1373" s="51">
        <v>1</v>
      </c>
      <c r="T1373" s="84"/>
      <c r="U1373" s="84"/>
      <c r="V1373" s="52">
        <v>0</v>
      </c>
      <c r="W1373" s="52">
        <v>0.33333299999999999</v>
      </c>
      <c r="X1373" s="52">
        <v>0</v>
      </c>
      <c r="Y1373" s="52">
        <v>0.77027000000000001</v>
      </c>
      <c r="Z1373" s="52">
        <v>0</v>
      </c>
      <c r="AA1373" s="52"/>
      <c r="AB1373" s="79">
        <v>1373</v>
      </c>
      <c r="AC13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3" s="85"/>
      <c r="AE1373" s="51"/>
      <c r="AF1373" s="51"/>
      <c r="AG1373" s="51"/>
      <c r="AH1373" s="51"/>
      <c r="AI1373" s="51"/>
      <c r="AJ1373" s="51"/>
      <c r="AK1373" s="104" t="s">
        <v>3341</v>
      </c>
      <c r="AL1373" s="104" t="s">
        <v>3341</v>
      </c>
      <c r="AM1373" s="104" t="s">
        <v>3341</v>
      </c>
      <c r="AN1373" s="104" t="s">
        <v>3341</v>
      </c>
      <c r="AO1373" s="2"/>
      <c r="AP1373" s="3"/>
      <c r="AQ1373" s="3"/>
      <c r="AR1373" s="3"/>
      <c r="AS1373" s="3"/>
    </row>
    <row r="1374" spans="1:45" ht="29" customHeight="1" x14ac:dyDescent="0.35">
      <c r="A1374" s="14" t="s">
        <v>1210</v>
      </c>
      <c r="C1374" s="15" t="s">
        <v>3360</v>
      </c>
      <c r="D1374" s="15"/>
      <c r="E1374" s="80">
        <v>1.8144298133099559</v>
      </c>
      <c r="F1374" s="78"/>
      <c r="G1374" s="15"/>
      <c r="H1374" s="15"/>
      <c r="I1374" s="16"/>
      <c r="J1374" s="66"/>
      <c r="K1374" s="66"/>
      <c r="L1374" s="16"/>
      <c r="M1374" s="81"/>
      <c r="N1374" s="82">
        <v>6336.46630859375</v>
      </c>
      <c r="O1374" s="82">
        <v>3208.148193359375</v>
      </c>
      <c r="P1374" s="77"/>
      <c r="Q1374" s="83"/>
      <c r="R1374" s="83"/>
      <c r="S1374" s="51">
        <v>1</v>
      </c>
      <c r="T1374" s="84"/>
      <c r="U1374" s="84"/>
      <c r="V1374" s="52">
        <v>0</v>
      </c>
      <c r="W1374" s="52">
        <v>0.33333299999999999</v>
      </c>
      <c r="X1374" s="52">
        <v>0</v>
      </c>
      <c r="Y1374" s="52">
        <v>0.77027000000000001</v>
      </c>
      <c r="Z1374" s="52">
        <v>0</v>
      </c>
      <c r="AA1374" s="52"/>
      <c r="AB1374" s="79">
        <v>1374</v>
      </c>
      <c r="AC13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4" s="85"/>
      <c r="AE1374" s="51"/>
      <c r="AF1374" s="51"/>
      <c r="AG1374" s="51"/>
      <c r="AH1374" s="51"/>
      <c r="AI1374" s="51"/>
      <c r="AJ1374" s="51"/>
      <c r="AK1374" s="51"/>
      <c r="AL1374" s="51"/>
      <c r="AM1374" s="51"/>
      <c r="AN1374" s="51"/>
      <c r="AO1374" s="2"/>
      <c r="AP1374" s="3"/>
      <c r="AQ1374" s="3"/>
      <c r="AR1374" s="3"/>
      <c r="AS1374" s="3"/>
    </row>
    <row r="1375" spans="1:45" ht="29" customHeight="1" x14ac:dyDescent="0.35">
      <c r="A1375" s="14" t="s">
        <v>1211</v>
      </c>
      <c r="C1375" s="15" t="s">
        <v>3360</v>
      </c>
      <c r="D1375" s="15"/>
      <c r="E1375" s="80">
        <v>1.8144298133099559</v>
      </c>
      <c r="F1375" s="78"/>
      <c r="G1375" s="15"/>
      <c r="H1375" s="15"/>
      <c r="I1375" s="16"/>
      <c r="J1375" s="66"/>
      <c r="K1375" s="66"/>
      <c r="L1375" s="16"/>
      <c r="M1375" s="81"/>
      <c r="N1375" s="82">
        <v>6449.44921875</v>
      </c>
      <c r="O1375" s="82">
        <v>3012.72802734375</v>
      </c>
      <c r="P1375" s="77"/>
      <c r="Q1375" s="83"/>
      <c r="R1375" s="83"/>
      <c r="S1375" s="51">
        <v>1</v>
      </c>
      <c r="T1375" s="84"/>
      <c r="U1375" s="84"/>
      <c r="V1375" s="52">
        <v>0</v>
      </c>
      <c r="W1375" s="52">
        <v>0.33333299999999999</v>
      </c>
      <c r="X1375" s="52">
        <v>0</v>
      </c>
      <c r="Y1375" s="52">
        <v>0.77027000000000001</v>
      </c>
      <c r="Z1375" s="52">
        <v>0</v>
      </c>
      <c r="AA1375" s="52"/>
      <c r="AB1375" s="79">
        <v>1375</v>
      </c>
      <c r="AC13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5" s="85"/>
      <c r="AE1375" s="51"/>
      <c r="AF1375" s="51"/>
      <c r="AG1375" s="51"/>
      <c r="AH1375" s="51"/>
      <c r="AI1375" s="51"/>
      <c r="AJ1375" s="51"/>
      <c r="AK1375" s="51"/>
      <c r="AL1375" s="51"/>
      <c r="AM1375" s="51"/>
      <c r="AN1375" s="51"/>
      <c r="AO1375" s="2"/>
      <c r="AP1375" s="3"/>
      <c r="AQ1375" s="3"/>
      <c r="AR1375" s="3"/>
      <c r="AS1375" s="3"/>
    </row>
    <row r="1376" spans="1:45" ht="29" customHeight="1" x14ac:dyDescent="0.35">
      <c r="A1376" s="14" t="s">
        <v>1268</v>
      </c>
      <c r="C1376" s="15" t="s">
        <v>3360</v>
      </c>
      <c r="D1376" s="15"/>
      <c r="E1376" s="80">
        <v>1.8144298133099559</v>
      </c>
      <c r="F1376" s="78"/>
      <c r="G1376" s="15"/>
      <c r="H1376" s="15"/>
      <c r="I1376" s="16"/>
      <c r="J1376" s="66"/>
      <c r="K1376" s="66"/>
      <c r="L1376" s="16"/>
      <c r="M1376" s="81"/>
      <c r="N1376" s="82">
        <v>6336.46630859375</v>
      </c>
      <c r="O1376" s="82">
        <v>3615.273681640625</v>
      </c>
      <c r="P1376" s="77"/>
      <c r="Q1376" s="83"/>
      <c r="R1376" s="83"/>
      <c r="S1376" s="51">
        <v>1</v>
      </c>
      <c r="T1376" s="84"/>
      <c r="U1376" s="84"/>
      <c r="V1376" s="52">
        <v>0</v>
      </c>
      <c r="W1376" s="52">
        <v>0.33333299999999999</v>
      </c>
      <c r="X1376" s="52">
        <v>0</v>
      </c>
      <c r="Y1376" s="52">
        <v>0.77027000000000001</v>
      </c>
      <c r="Z1376" s="52">
        <v>0</v>
      </c>
      <c r="AA1376" s="52"/>
      <c r="AB1376" s="79">
        <v>1376</v>
      </c>
      <c r="AC13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6" s="85"/>
      <c r="AE1376" s="51"/>
      <c r="AF1376" s="51"/>
      <c r="AG1376" s="51"/>
      <c r="AH1376" s="51"/>
      <c r="AI1376" s="51"/>
      <c r="AJ1376" s="51"/>
      <c r="AK1376" s="51"/>
      <c r="AL1376" s="51"/>
      <c r="AM1376" s="51"/>
      <c r="AN1376" s="51"/>
      <c r="AO1376" s="2"/>
      <c r="AP1376" s="3"/>
      <c r="AQ1376" s="3"/>
      <c r="AR1376" s="3"/>
      <c r="AS1376" s="3"/>
    </row>
    <row r="1377" spans="1:45" ht="29" customHeight="1" x14ac:dyDescent="0.35">
      <c r="A1377" s="14" t="s">
        <v>1269</v>
      </c>
      <c r="C1377" s="15" t="s">
        <v>3360</v>
      </c>
      <c r="D1377" s="15"/>
      <c r="E1377" s="80">
        <v>1.8144298133099559</v>
      </c>
      <c r="F1377" s="78"/>
      <c r="G1377" s="15"/>
      <c r="H1377" s="15"/>
      <c r="I1377" s="16"/>
      <c r="J1377" s="66"/>
      <c r="K1377" s="66"/>
      <c r="L1377" s="16"/>
      <c r="M1377" s="81"/>
      <c r="N1377" s="82">
        <v>6449.44921875</v>
      </c>
      <c r="O1377" s="82">
        <v>3403.568359375</v>
      </c>
      <c r="P1377" s="77"/>
      <c r="Q1377" s="83"/>
      <c r="R1377" s="83"/>
      <c r="S1377" s="51">
        <v>1</v>
      </c>
      <c r="T1377" s="84"/>
      <c r="U1377" s="84"/>
      <c r="V1377" s="52">
        <v>0</v>
      </c>
      <c r="W1377" s="52">
        <v>0.33333299999999999</v>
      </c>
      <c r="X1377" s="52">
        <v>0</v>
      </c>
      <c r="Y1377" s="52">
        <v>0.77027000000000001</v>
      </c>
      <c r="Z1377" s="52">
        <v>0</v>
      </c>
      <c r="AA1377" s="52"/>
      <c r="AB1377" s="79">
        <v>1377</v>
      </c>
      <c r="AC13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7" s="85"/>
      <c r="AE1377" s="51"/>
      <c r="AF1377" s="51"/>
      <c r="AG1377" s="51"/>
      <c r="AH1377" s="51"/>
      <c r="AI1377" s="51"/>
      <c r="AJ1377" s="51"/>
      <c r="AK1377" s="51"/>
      <c r="AL1377" s="51"/>
      <c r="AM1377" s="51"/>
      <c r="AN1377" s="51"/>
      <c r="AO1377" s="2"/>
      <c r="AP1377" s="3"/>
      <c r="AQ1377" s="3"/>
      <c r="AR1377" s="3"/>
      <c r="AS1377" s="3"/>
    </row>
    <row r="1378" spans="1:45" ht="29" customHeight="1" x14ac:dyDescent="0.35">
      <c r="A1378" s="14" t="s">
        <v>1307</v>
      </c>
      <c r="C1378" s="15" t="s">
        <v>3360</v>
      </c>
      <c r="D1378" s="15"/>
      <c r="E1378" s="80">
        <v>1.8144298133099559</v>
      </c>
      <c r="F1378" s="78"/>
      <c r="G1378" s="15"/>
      <c r="H1378" s="15"/>
      <c r="I1378" s="16"/>
      <c r="J1378" s="66"/>
      <c r="K1378" s="66"/>
      <c r="L1378" s="16"/>
      <c r="M1378" s="81"/>
      <c r="N1378" s="82">
        <v>6449.44921875</v>
      </c>
      <c r="O1378" s="82">
        <v>4820.36474609375</v>
      </c>
      <c r="P1378" s="77"/>
      <c r="Q1378" s="83"/>
      <c r="R1378" s="83"/>
      <c r="S1378" s="51">
        <v>1</v>
      </c>
      <c r="T1378" s="84"/>
      <c r="U1378" s="84"/>
      <c r="V1378" s="52">
        <v>0</v>
      </c>
      <c r="W1378" s="52">
        <v>0.33333299999999999</v>
      </c>
      <c r="X1378" s="52">
        <v>0</v>
      </c>
      <c r="Y1378" s="52">
        <v>0.77027000000000001</v>
      </c>
      <c r="Z1378" s="52">
        <v>0</v>
      </c>
      <c r="AA1378" s="52"/>
      <c r="AB1378" s="79">
        <v>1378</v>
      </c>
      <c r="AC13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8" s="85"/>
      <c r="AE1378" s="51"/>
      <c r="AF1378" s="51"/>
      <c r="AG1378" s="51"/>
      <c r="AH1378" s="51"/>
      <c r="AI1378" s="51"/>
      <c r="AJ1378" s="51"/>
      <c r="AK1378" s="51"/>
      <c r="AL1378" s="51"/>
      <c r="AM1378" s="51"/>
      <c r="AN1378" s="51"/>
      <c r="AO1378" s="2"/>
      <c r="AP1378" s="3"/>
      <c r="AQ1378" s="3"/>
      <c r="AR1378" s="3"/>
      <c r="AS1378" s="3"/>
    </row>
    <row r="1379" spans="1:45" ht="29" customHeight="1" x14ac:dyDescent="0.35">
      <c r="A1379" s="14" t="s">
        <v>1310</v>
      </c>
      <c r="C1379" s="15" t="s">
        <v>3360</v>
      </c>
      <c r="D1379" s="15"/>
      <c r="E1379" s="80">
        <v>1.8144298133099559</v>
      </c>
      <c r="F1379" s="78"/>
      <c r="G1379" s="15"/>
      <c r="H1379" s="15"/>
      <c r="I1379" s="16"/>
      <c r="J1379" s="66"/>
      <c r="K1379" s="66"/>
      <c r="L1379" s="16"/>
      <c r="M1379" s="81"/>
      <c r="N1379" s="82">
        <v>6336.46630859375</v>
      </c>
      <c r="O1379" s="82">
        <v>6025.4560546875</v>
      </c>
      <c r="P1379" s="77"/>
      <c r="Q1379" s="83"/>
      <c r="R1379" s="83"/>
      <c r="S1379" s="51">
        <v>1</v>
      </c>
      <c r="T1379" s="84"/>
      <c r="U1379" s="84"/>
      <c r="V1379" s="52">
        <v>0</v>
      </c>
      <c r="W1379" s="52">
        <v>0.33333299999999999</v>
      </c>
      <c r="X1379" s="52">
        <v>0</v>
      </c>
      <c r="Y1379" s="52">
        <v>0.77027000000000001</v>
      </c>
      <c r="Z1379" s="52">
        <v>0</v>
      </c>
      <c r="AA1379" s="52"/>
      <c r="AB1379" s="79">
        <v>1379</v>
      </c>
      <c r="AC13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79" s="85"/>
      <c r="AE1379" s="51"/>
      <c r="AF1379" s="51"/>
      <c r="AG1379" s="51"/>
      <c r="AH1379" s="51"/>
      <c r="AI1379" s="51"/>
      <c r="AJ1379" s="51"/>
      <c r="AK1379" s="51"/>
      <c r="AL1379" s="51"/>
      <c r="AM1379" s="51"/>
      <c r="AN1379" s="51"/>
      <c r="AO1379" s="2"/>
      <c r="AP1379" s="3"/>
      <c r="AQ1379" s="3"/>
      <c r="AR1379" s="3"/>
      <c r="AS1379" s="3"/>
    </row>
    <row r="1380" spans="1:45" ht="29" customHeight="1" x14ac:dyDescent="0.35">
      <c r="A1380" s="14" t="s">
        <v>1311</v>
      </c>
      <c r="C1380" s="15" t="s">
        <v>3360</v>
      </c>
      <c r="D1380" s="15"/>
      <c r="E1380" s="80">
        <v>1.8144298133099559</v>
      </c>
      <c r="F1380" s="78"/>
      <c r="G1380" s="15"/>
      <c r="H1380" s="15"/>
      <c r="I1380" s="16"/>
      <c r="J1380" s="66"/>
      <c r="K1380" s="66"/>
      <c r="L1380" s="16"/>
      <c r="M1380" s="81"/>
      <c r="N1380" s="82">
        <v>6411.7880859375</v>
      </c>
      <c r="O1380" s="82">
        <v>5884.31884765625</v>
      </c>
      <c r="P1380" s="77"/>
      <c r="Q1380" s="83"/>
      <c r="R1380" s="83"/>
      <c r="S1380" s="51">
        <v>1</v>
      </c>
      <c r="T1380" s="84"/>
      <c r="U1380" s="84"/>
      <c r="V1380" s="52">
        <v>0</v>
      </c>
      <c r="W1380" s="52">
        <v>0.33333299999999999</v>
      </c>
      <c r="X1380" s="52">
        <v>0</v>
      </c>
      <c r="Y1380" s="52">
        <v>0.77027000000000001</v>
      </c>
      <c r="Z1380" s="52">
        <v>0</v>
      </c>
      <c r="AA1380" s="52"/>
      <c r="AB1380" s="79">
        <v>1380</v>
      </c>
      <c r="AC13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0" s="85"/>
      <c r="AE1380" s="51"/>
      <c r="AF1380" s="51"/>
      <c r="AG1380" s="51"/>
      <c r="AH1380" s="51"/>
      <c r="AI1380" s="51"/>
      <c r="AJ1380" s="51"/>
      <c r="AK1380" s="51"/>
      <c r="AL1380" s="51"/>
      <c r="AM1380" s="51"/>
      <c r="AN1380" s="51"/>
      <c r="AO1380" s="2"/>
      <c r="AP1380" s="3"/>
      <c r="AQ1380" s="3"/>
      <c r="AR1380" s="3"/>
      <c r="AS1380" s="3"/>
    </row>
    <row r="1381" spans="1:45" ht="29" customHeight="1" x14ac:dyDescent="0.35">
      <c r="A1381" s="14" t="s">
        <v>1324</v>
      </c>
      <c r="C1381" s="15" t="s">
        <v>3360</v>
      </c>
      <c r="D1381" s="15"/>
      <c r="E1381" s="80">
        <v>1.8144298133099559</v>
      </c>
      <c r="F1381" s="78"/>
      <c r="G1381" s="15"/>
      <c r="H1381" s="15"/>
      <c r="I1381" s="16"/>
      <c r="J1381" s="66"/>
      <c r="K1381" s="66"/>
      <c r="L1381" s="16"/>
      <c r="M1381" s="81"/>
      <c r="N1381" s="82">
        <v>6336.46630859375</v>
      </c>
      <c r="O1381" s="82">
        <v>4608.65966796875</v>
      </c>
      <c r="P1381" s="77"/>
      <c r="Q1381" s="83"/>
      <c r="R1381" s="83"/>
      <c r="S1381" s="51">
        <v>1</v>
      </c>
      <c r="T1381" s="84"/>
      <c r="U1381" s="84"/>
      <c r="V1381" s="52">
        <v>0</v>
      </c>
      <c r="W1381" s="52">
        <v>0.33333299999999999</v>
      </c>
      <c r="X1381" s="52">
        <v>0</v>
      </c>
      <c r="Y1381" s="52">
        <v>0.77027000000000001</v>
      </c>
      <c r="Z1381" s="52">
        <v>0</v>
      </c>
      <c r="AA1381" s="52"/>
      <c r="AB1381" s="79">
        <v>1381</v>
      </c>
      <c r="AC13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1" s="85"/>
      <c r="AE1381" s="51"/>
      <c r="AF1381" s="51"/>
      <c r="AG1381" s="51"/>
      <c r="AH1381" s="51"/>
      <c r="AI1381" s="51"/>
      <c r="AJ1381" s="51"/>
      <c r="AK1381" s="51"/>
      <c r="AL1381" s="51"/>
      <c r="AM1381" s="51"/>
      <c r="AN1381" s="51"/>
      <c r="AO1381" s="2"/>
      <c r="AP1381" s="3"/>
      <c r="AQ1381" s="3"/>
      <c r="AR1381" s="3"/>
      <c r="AS1381" s="3"/>
    </row>
    <row r="1382" spans="1:45" ht="29" customHeight="1" x14ac:dyDescent="0.35">
      <c r="A1382" s="14" t="s">
        <v>1377</v>
      </c>
      <c r="C1382" s="15" t="s">
        <v>3360</v>
      </c>
      <c r="D1382" s="15"/>
      <c r="E1382" s="80">
        <v>1.8144298133099559</v>
      </c>
      <c r="F1382" s="78"/>
      <c r="G1382" s="15"/>
      <c r="H1382" s="15"/>
      <c r="I1382" s="16"/>
      <c r="J1382" s="66"/>
      <c r="K1382" s="66"/>
      <c r="L1382" s="16"/>
      <c r="M1382" s="81"/>
      <c r="N1382" s="82">
        <v>9782.44921875</v>
      </c>
      <c r="O1382" s="82">
        <v>6465.1513671875</v>
      </c>
      <c r="P1382" s="77"/>
      <c r="Q1382" s="83"/>
      <c r="R1382" s="83"/>
      <c r="S1382" s="51">
        <v>1</v>
      </c>
      <c r="T1382" s="84"/>
      <c r="U1382" s="84"/>
      <c r="V1382" s="52">
        <v>0</v>
      </c>
      <c r="W1382" s="52">
        <v>0.33333299999999999</v>
      </c>
      <c r="X1382" s="52">
        <v>0</v>
      </c>
      <c r="Y1382" s="52">
        <v>0.77027000000000001</v>
      </c>
      <c r="Z1382" s="52">
        <v>0</v>
      </c>
      <c r="AA1382" s="52"/>
      <c r="AB1382" s="79">
        <v>1382</v>
      </c>
      <c r="AC13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2" s="85"/>
      <c r="AE1382" s="51"/>
      <c r="AF1382" s="51"/>
      <c r="AG1382" s="51"/>
      <c r="AH1382" s="51"/>
      <c r="AI1382" s="51"/>
      <c r="AJ1382" s="51"/>
      <c r="AK1382" s="51"/>
      <c r="AL1382" s="51"/>
      <c r="AM1382" s="51"/>
      <c r="AN1382" s="51"/>
      <c r="AO1382" s="2"/>
      <c r="AP1382" s="3"/>
      <c r="AQ1382" s="3"/>
      <c r="AR1382" s="3"/>
      <c r="AS1382" s="3"/>
    </row>
    <row r="1383" spans="1:45" ht="29" customHeight="1" x14ac:dyDescent="0.35">
      <c r="A1383" s="14" t="s">
        <v>1382</v>
      </c>
      <c r="C1383" s="15" t="s">
        <v>3360</v>
      </c>
      <c r="D1383" s="15"/>
      <c r="E1383" s="80">
        <v>1.8144298133099559</v>
      </c>
      <c r="F1383" s="78"/>
      <c r="G1383" s="15"/>
      <c r="H1383" s="15"/>
      <c r="I1383" s="16"/>
      <c r="J1383" s="66"/>
      <c r="K1383" s="66"/>
      <c r="L1383" s="16"/>
      <c r="M1383" s="81"/>
      <c r="N1383" s="82">
        <v>6449.44921875</v>
      </c>
      <c r="O1383" s="82">
        <v>5227.490234375</v>
      </c>
      <c r="P1383" s="77"/>
      <c r="Q1383" s="83"/>
      <c r="R1383" s="83"/>
      <c r="S1383" s="51">
        <v>1</v>
      </c>
      <c r="T1383" s="84"/>
      <c r="U1383" s="84"/>
      <c r="V1383" s="52">
        <v>0</v>
      </c>
      <c r="W1383" s="52">
        <v>0.33333299999999999</v>
      </c>
      <c r="X1383" s="52">
        <v>0</v>
      </c>
      <c r="Y1383" s="52">
        <v>0.77027000000000001</v>
      </c>
      <c r="Z1383" s="52">
        <v>0</v>
      </c>
      <c r="AA1383" s="52"/>
      <c r="AB1383" s="79">
        <v>1383</v>
      </c>
      <c r="AC13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3" s="85"/>
      <c r="AE1383" s="51"/>
      <c r="AF1383" s="51"/>
      <c r="AG1383" s="51"/>
      <c r="AH1383" s="51"/>
      <c r="AI1383" s="51"/>
      <c r="AJ1383" s="51"/>
      <c r="AK1383" s="51"/>
      <c r="AL1383" s="51"/>
      <c r="AM1383" s="51"/>
      <c r="AN1383" s="51"/>
      <c r="AO1383" s="2"/>
      <c r="AP1383" s="3"/>
      <c r="AQ1383" s="3"/>
      <c r="AR1383" s="3"/>
      <c r="AS1383" s="3"/>
    </row>
    <row r="1384" spans="1:45" ht="29" customHeight="1" x14ac:dyDescent="0.35">
      <c r="A1384" s="14" t="s">
        <v>1440</v>
      </c>
      <c r="C1384" s="15" t="s">
        <v>3360</v>
      </c>
      <c r="D1384" s="15"/>
      <c r="E1384" s="80">
        <v>1.8144298133099559</v>
      </c>
      <c r="F1384" s="78"/>
      <c r="G1384" s="15"/>
      <c r="H1384" s="15"/>
      <c r="I1384" s="16"/>
      <c r="J1384" s="66"/>
      <c r="K1384" s="66"/>
      <c r="L1384" s="16"/>
      <c r="M1384" s="81"/>
      <c r="N1384" s="82">
        <v>9851.494140625</v>
      </c>
      <c r="O1384" s="82">
        <v>6302.30126953125</v>
      </c>
      <c r="P1384" s="77"/>
      <c r="Q1384" s="83"/>
      <c r="R1384" s="83"/>
      <c r="S1384" s="51">
        <v>1</v>
      </c>
      <c r="T1384" s="84"/>
      <c r="U1384" s="84"/>
      <c r="V1384" s="52">
        <v>0</v>
      </c>
      <c r="W1384" s="52">
        <v>0.33333299999999999</v>
      </c>
      <c r="X1384" s="52">
        <v>0</v>
      </c>
      <c r="Y1384" s="52">
        <v>0.77027000000000001</v>
      </c>
      <c r="Z1384" s="52">
        <v>0</v>
      </c>
      <c r="AA1384" s="52"/>
      <c r="AB1384" s="79">
        <v>1384</v>
      </c>
      <c r="AC13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4" s="85"/>
      <c r="AE1384" s="51"/>
      <c r="AF1384" s="51"/>
      <c r="AG1384" s="51"/>
      <c r="AH1384" s="51"/>
      <c r="AI1384" s="51"/>
      <c r="AJ1384" s="51"/>
      <c r="AK1384" s="51"/>
      <c r="AL1384" s="51"/>
      <c r="AM1384" s="51"/>
      <c r="AN1384" s="51"/>
      <c r="AO1384" s="2"/>
      <c r="AP1384" s="3"/>
      <c r="AQ1384" s="3"/>
      <c r="AR1384" s="3"/>
      <c r="AS1384" s="3"/>
    </row>
    <row r="1385" spans="1:45" ht="29" customHeight="1" x14ac:dyDescent="0.35">
      <c r="A1385" s="14" t="s">
        <v>1477</v>
      </c>
      <c r="C1385" s="15" t="s">
        <v>3360</v>
      </c>
      <c r="D1385" s="15"/>
      <c r="E1385" s="80">
        <v>1.8144298133099559</v>
      </c>
      <c r="F1385" s="78"/>
      <c r="G1385" s="15"/>
      <c r="H1385" s="15"/>
      <c r="I1385" s="16"/>
      <c r="J1385" s="66"/>
      <c r="K1385" s="66"/>
      <c r="L1385" s="16"/>
      <c r="M1385" s="81"/>
      <c r="N1385" s="82">
        <v>6336.46630859375</v>
      </c>
      <c r="O1385" s="82">
        <v>5618.33056640625</v>
      </c>
      <c r="P1385" s="77"/>
      <c r="Q1385" s="83"/>
      <c r="R1385" s="83"/>
      <c r="S1385" s="51">
        <v>1</v>
      </c>
      <c r="T1385" s="84"/>
      <c r="U1385" s="84"/>
      <c r="V1385" s="52">
        <v>0</v>
      </c>
      <c r="W1385" s="52">
        <v>0.33333299999999999</v>
      </c>
      <c r="X1385" s="52">
        <v>0</v>
      </c>
      <c r="Y1385" s="52">
        <v>0.77027000000000001</v>
      </c>
      <c r="Z1385" s="52">
        <v>0</v>
      </c>
      <c r="AA1385" s="52"/>
      <c r="AB1385" s="79">
        <v>1385</v>
      </c>
      <c r="AC13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5" s="85"/>
      <c r="AE1385" s="51"/>
      <c r="AF1385" s="51"/>
      <c r="AG1385" s="51"/>
      <c r="AH1385" s="51"/>
      <c r="AI1385" s="51"/>
      <c r="AJ1385" s="51"/>
      <c r="AK1385" s="51"/>
      <c r="AL1385" s="51"/>
      <c r="AM1385" s="51"/>
      <c r="AN1385" s="51"/>
      <c r="AO1385" s="2"/>
      <c r="AP1385" s="3"/>
      <c r="AQ1385" s="3"/>
      <c r="AR1385" s="3"/>
      <c r="AS1385" s="3"/>
    </row>
    <row r="1386" spans="1:45" ht="29" customHeight="1" x14ac:dyDescent="0.35">
      <c r="A1386" s="14" t="s">
        <v>1478</v>
      </c>
      <c r="C1386" s="15" t="s">
        <v>3360</v>
      </c>
      <c r="D1386" s="15"/>
      <c r="E1386" s="80">
        <v>1.8144298133099559</v>
      </c>
      <c r="F1386" s="78"/>
      <c r="G1386" s="15"/>
      <c r="H1386" s="15"/>
      <c r="I1386" s="16"/>
      <c r="J1386" s="66"/>
      <c r="K1386" s="66"/>
      <c r="L1386" s="16"/>
      <c r="M1386" s="81"/>
      <c r="N1386" s="82">
        <v>6411.7880859375</v>
      </c>
      <c r="O1386" s="82">
        <v>5488.05029296875</v>
      </c>
      <c r="P1386" s="77"/>
      <c r="Q1386" s="83"/>
      <c r="R1386" s="83"/>
      <c r="S1386" s="51">
        <v>1</v>
      </c>
      <c r="T1386" s="84"/>
      <c r="U1386" s="84"/>
      <c r="V1386" s="52">
        <v>0</v>
      </c>
      <c r="W1386" s="52">
        <v>0.33333299999999999</v>
      </c>
      <c r="X1386" s="52">
        <v>0</v>
      </c>
      <c r="Y1386" s="52">
        <v>0.77027000000000001</v>
      </c>
      <c r="Z1386" s="52">
        <v>0</v>
      </c>
      <c r="AA1386" s="52"/>
      <c r="AB1386" s="79">
        <v>1386</v>
      </c>
      <c r="AC13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6" s="85"/>
      <c r="AE1386" s="51"/>
      <c r="AF1386" s="51"/>
      <c r="AG1386" s="51"/>
      <c r="AH1386" s="51"/>
      <c r="AI1386" s="51"/>
      <c r="AJ1386" s="51"/>
      <c r="AK1386" s="51"/>
      <c r="AL1386" s="51"/>
      <c r="AM1386" s="51"/>
      <c r="AN1386" s="51"/>
      <c r="AO1386" s="2"/>
      <c r="AP1386" s="3"/>
      <c r="AQ1386" s="3"/>
      <c r="AR1386" s="3"/>
      <c r="AS1386" s="3"/>
    </row>
    <row r="1387" spans="1:45" ht="29" customHeight="1" x14ac:dyDescent="0.35">
      <c r="A1387" s="14" t="s">
        <v>1481</v>
      </c>
      <c r="C1387" s="15" t="s">
        <v>3360</v>
      </c>
      <c r="D1387" s="15"/>
      <c r="E1387" s="80">
        <v>1.8144298133099559</v>
      </c>
      <c r="F1387" s="78"/>
      <c r="G1387" s="15"/>
      <c r="H1387" s="15"/>
      <c r="I1387" s="16"/>
      <c r="J1387" s="66"/>
      <c r="K1387" s="66"/>
      <c r="L1387" s="16"/>
      <c r="M1387" s="81"/>
      <c r="N1387" s="82">
        <v>6336.46630859375</v>
      </c>
      <c r="O1387" s="82">
        <v>2817.307861328125</v>
      </c>
      <c r="P1387" s="77"/>
      <c r="Q1387" s="83"/>
      <c r="R1387" s="83"/>
      <c r="S1387" s="51">
        <v>1</v>
      </c>
      <c r="T1387" s="84"/>
      <c r="U1387" s="84"/>
      <c r="V1387" s="52">
        <v>0</v>
      </c>
      <c r="W1387" s="52">
        <v>0.33333299999999999</v>
      </c>
      <c r="X1387" s="52">
        <v>0</v>
      </c>
      <c r="Y1387" s="52">
        <v>0.77027000000000001</v>
      </c>
      <c r="Z1387" s="52">
        <v>0</v>
      </c>
      <c r="AA1387" s="52"/>
      <c r="AB1387" s="79">
        <v>1387</v>
      </c>
      <c r="AC13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7" s="85"/>
      <c r="AE1387" s="51"/>
      <c r="AF1387" s="51"/>
      <c r="AG1387" s="51"/>
      <c r="AH1387" s="51"/>
      <c r="AI1387" s="51"/>
      <c r="AJ1387" s="51"/>
      <c r="AK1387" s="51"/>
      <c r="AL1387" s="51"/>
      <c r="AM1387" s="51"/>
      <c r="AN1387" s="51"/>
      <c r="AO1387" s="2"/>
      <c r="AP1387" s="3"/>
      <c r="AQ1387" s="3"/>
      <c r="AR1387" s="3"/>
      <c r="AS1387" s="3"/>
    </row>
    <row r="1388" spans="1:45" ht="29" customHeight="1" x14ac:dyDescent="0.35">
      <c r="A1388" s="14" t="s">
        <v>1482</v>
      </c>
      <c r="C1388" s="15" t="s">
        <v>3360</v>
      </c>
      <c r="D1388" s="15"/>
      <c r="E1388" s="80">
        <v>1.8144298133099559</v>
      </c>
      <c r="F1388" s="78"/>
      <c r="G1388" s="15"/>
      <c r="H1388" s="15"/>
      <c r="I1388" s="16"/>
      <c r="J1388" s="66"/>
      <c r="K1388" s="66"/>
      <c r="L1388" s="16"/>
      <c r="M1388" s="81"/>
      <c r="N1388" s="82">
        <v>6449.44921875</v>
      </c>
      <c r="O1388" s="82">
        <v>2605.6025390625</v>
      </c>
      <c r="P1388" s="77"/>
      <c r="Q1388" s="83"/>
      <c r="R1388" s="83"/>
      <c r="S1388" s="51">
        <v>1</v>
      </c>
      <c r="T1388" s="84"/>
      <c r="U1388" s="84"/>
      <c r="V1388" s="52">
        <v>0</v>
      </c>
      <c r="W1388" s="52">
        <v>0.33333299999999999</v>
      </c>
      <c r="X1388" s="52">
        <v>0</v>
      </c>
      <c r="Y1388" s="52">
        <v>0.77027000000000001</v>
      </c>
      <c r="Z1388" s="52">
        <v>0</v>
      </c>
      <c r="AA1388" s="52"/>
      <c r="AB1388" s="79">
        <v>1388</v>
      </c>
      <c r="AC13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8" s="85"/>
      <c r="AE1388" s="51"/>
      <c r="AF1388" s="51"/>
      <c r="AG1388" s="51"/>
      <c r="AH1388" s="51"/>
      <c r="AI1388" s="51"/>
      <c r="AJ1388" s="51"/>
      <c r="AK1388" s="51"/>
      <c r="AL1388" s="51"/>
      <c r="AM1388" s="51"/>
      <c r="AN1388" s="51"/>
      <c r="AO1388" s="2"/>
      <c r="AP1388" s="3"/>
      <c r="AQ1388" s="3"/>
      <c r="AR1388" s="3"/>
      <c r="AS1388" s="3"/>
    </row>
    <row r="1389" spans="1:45" ht="29" customHeight="1" x14ac:dyDescent="0.35">
      <c r="A1389" s="14" t="s">
        <v>1498</v>
      </c>
      <c r="C1389" s="15" t="s">
        <v>3360</v>
      </c>
      <c r="D1389" s="15"/>
      <c r="E1389" s="80">
        <v>1.8144298133099559</v>
      </c>
      <c r="F1389" s="78"/>
      <c r="G1389" s="15"/>
      <c r="H1389" s="15"/>
      <c r="I1389" s="16"/>
      <c r="J1389" s="66"/>
      <c r="K1389" s="66"/>
      <c r="L1389" s="16"/>
      <c r="M1389" s="81"/>
      <c r="N1389" s="82">
        <v>6562.43212890625</v>
      </c>
      <c r="O1389" s="82">
        <v>6025.4560546875</v>
      </c>
      <c r="P1389" s="77"/>
      <c r="Q1389" s="83"/>
      <c r="R1389" s="83"/>
      <c r="S1389" s="51">
        <v>1</v>
      </c>
      <c r="T1389" s="84"/>
      <c r="U1389" s="84"/>
      <c r="V1389" s="52">
        <v>0</v>
      </c>
      <c r="W1389" s="52">
        <v>0.33333299999999999</v>
      </c>
      <c r="X1389" s="52">
        <v>0</v>
      </c>
      <c r="Y1389" s="52">
        <v>0.77027000000000001</v>
      </c>
      <c r="Z1389" s="52">
        <v>0</v>
      </c>
      <c r="AA1389" s="52"/>
      <c r="AB1389" s="79">
        <v>1389</v>
      </c>
      <c r="AC13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89" s="85"/>
      <c r="AE1389" s="51"/>
      <c r="AF1389" s="51"/>
      <c r="AG1389" s="51"/>
      <c r="AH1389" s="51"/>
      <c r="AI1389" s="51"/>
      <c r="AJ1389" s="51"/>
      <c r="AK1389" s="51"/>
      <c r="AL1389" s="51"/>
      <c r="AM1389" s="51"/>
      <c r="AN1389" s="51"/>
      <c r="AO1389" s="2"/>
      <c r="AP1389" s="3"/>
      <c r="AQ1389" s="3"/>
      <c r="AR1389" s="3"/>
      <c r="AS1389" s="3"/>
    </row>
    <row r="1390" spans="1:45" ht="29" customHeight="1" x14ac:dyDescent="0.35">
      <c r="A1390" s="14" t="s">
        <v>1499</v>
      </c>
      <c r="C1390" s="15" t="s">
        <v>3360</v>
      </c>
      <c r="D1390" s="15"/>
      <c r="E1390" s="80">
        <v>1.8144298133099559</v>
      </c>
      <c r="F1390" s="78"/>
      <c r="G1390" s="15"/>
      <c r="H1390" s="15"/>
      <c r="I1390" s="16"/>
      <c r="J1390" s="66"/>
      <c r="K1390" s="66"/>
      <c r="L1390" s="16"/>
      <c r="M1390" s="81"/>
      <c r="N1390" s="82">
        <v>6675.4150390625</v>
      </c>
      <c r="O1390" s="82">
        <v>5813.7509765625</v>
      </c>
      <c r="P1390" s="77"/>
      <c r="Q1390" s="83"/>
      <c r="R1390" s="83"/>
      <c r="S1390" s="51">
        <v>1</v>
      </c>
      <c r="T1390" s="84"/>
      <c r="U1390" s="84"/>
      <c r="V1390" s="52">
        <v>0</v>
      </c>
      <c r="W1390" s="52">
        <v>0.33333299999999999</v>
      </c>
      <c r="X1390" s="52">
        <v>0</v>
      </c>
      <c r="Y1390" s="52">
        <v>0.77027000000000001</v>
      </c>
      <c r="Z1390" s="52">
        <v>0</v>
      </c>
      <c r="AA1390" s="52"/>
      <c r="AB1390" s="79">
        <v>1390</v>
      </c>
      <c r="AC13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0" s="85"/>
      <c r="AE1390" s="51"/>
      <c r="AF1390" s="51"/>
      <c r="AG1390" s="51"/>
      <c r="AH1390" s="51"/>
      <c r="AI1390" s="51"/>
      <c r="AJ1390" s="51"/>
      <c r="AK1390" s="51"/>
      <c r="AL1390" s="51"/>
      <c r="AM1390" s="51"/>
      <c r="AN1390" s="51"/>
      <c r="AO1390" s="2"/>
      <c r="AP1390" s="3"/>
      <c r="AQ1390" s="3"/>
      <c r="AR1390" s="3"/>
      <c r="AS1390" s="3"/>
    </row>
    <row r="1391" spans="1:45" ht="29" customHeight="1" x14ac:dyDescent="0.35">
      <c r="A1391" s="14" t="s">
        <v>1518</v>
      </c>
      <c r="C1391" s="15" t="s">
        <v>3360</v>
      </c>
      <c r="D1391" s="15"/>
      <c r="E1391" s="80">
        <v>1.8144298133099559</v>
      </c>
      <c r="F1391" s="78"/>
      <c r="G1391" s="15"/>
      <c r="H1391" s="15"/>
      <c r="I1391" s="16"/>
      <c r="J1391" s="66"/>
      <c r="K1391" s="66"/>
      <c r="L1391" s="16"/>
      <c r="M1391" s="81"/>
      <c r="N1391" s="82">
        <v>6336.46630859375</v>
      </c>
      <c r="O1391" s="82">
        <v>195.42019653320313</v>
      </c>
      <c r="P1391" s="77"/>
      <c r="Q1391" s="83"/>
      <c r="R1391" s="83"/>
      <c r="S1391" s="51">
        <v>1</v>
      </c>
      <c r="T1391" s="84"/>
      <c r="U1391" s="84"/>
      <c r="V1391" s="52">
        <v>0</v>
      </c>
      <c r="W1391" s="52">
        <v>0.33333299999999999</v>
      </c>
      <c r="X1391" s="52">
        <v>0</v>
      </c>
      <c r="Y1391" s="52">
        <v>0.77027000000000001</v>
      </c>
      <c r="Z1391" s="52">
        <v>0</v>
      </c>
      <c r="AA1391" s="52"/>
      <c r="AB1391" s="79">
        <v>1391</v>
      </c>
      <c r="AC13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1" s="85"/>
      <c r="AE1391" s="51"/>
      <c r="AF1391" s="51"/>
      <c r="AG1391" s="51"/>
      <c r="AH1391" s="51"/>
      <c r="AI1391" s="51"/>
      <c r="AJ1391" s="51"/>
      <c r="AK1391" s="51"/>
      <c r="AL1391" s="51"/>
      <c r="AM1391" s="51"/>
      <c r="AN1391" s="51"/>
      <c r="AO1391" s="2"/>
      <c r="AP1391" s="3"/>
      <c r="AQ1391" s="3"/>
      <c r="AR1391" s="3"/>
      <c r="AS1391" s="3"/>
    </row>
    <row r="1392" spans="1:45" ht="29" customHeight="1" x14ac:dyDescent="0.35">
      <c r="A1392" s="14" t="s">
        <v>1519</v>
      </c>
      <c r="C1392" s="15" t="s">
        <v>3360</v>
      </c>
      <c r="D1392" s="15"/>
      <c r="E1392" s="80">
        <v>1.8144298133099559</v>
      </c>
      <c r="F1392" s="78"/>
      <c r="G1392" s="15"/>
      <c r="H1392" s="15"/>
      <c r="I1392" s="16"/>
      <c r="J1392" s="66"/>
      <c r="K1392" s="66"/>
      <c r="L1392" s="16"/>
      <c r="M1392" s="81"/>
      <c r="N1392" s="82">
        <v>6449.44921875</v>
      </c>
      <c r="O1392" s="82">
        <v>407.12539672851563</v>
      </c>
      <c r="P1392" s="77"/>
      <c r="Q1392" s="83"/>
      <c r="R1392" s="83"/>
      <c r="S1392" s="51">
        <v>1</v>
      </c>
      <c r="T1392" s="84"/>
      <c r="U1392" s="84"/>
      <c r="V1392" s="52">
        <v>0</v>
      </c>
      <c r="W1392" s="52">
        <v>0.33333299999999999</v>
      </c>
      <c r="X1392" s="52">
        <v>0</v>
      </c>
      <c r="Y1392" s="52">
        <v>0.77027000000000001</v>
      </c>
      <c r="Z1392" s="52">
        <v>0</v>
      </c>
      <c r="AA1392" s="52"/>
      <c r="AB1392" s="79">
        <v>1392</v>
      </c>
      <c r="AC13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2" s="85"/>
      <c r="AE1392" s="51"/>
      <c r="AF1392" s="51"/>
      <c r="AG1392" s="51"/>
      <c r="AH1392" s="51"/>
      <c r="AI1392" s="51"/>
      <c r="AJ1392" s="51"/>
      <c r="AK1392" s="51"/>
      <c r="AL1392" s="51"/>
      <c r="AM1392" s="51"/>
      <c r="AN1392" s="51"/>
      <c r="AO1392" s="2"/>
      <c r="AP1392" s="3"/>
      <c r="AQ1392" s="3"/>
      <c r="AR1392" s="3"/>
      <c r="AS1392" s="3"/>
    </row>
    <row r="1393" spans="1:45" ht="29" customHeight="1" x14ac:dyDescent="0.35">
      <c r="A1393" s="14" t="s">
        <v>1520</v>
      </c>
      <c r="C1393" s="15" t="s">
        <v>3360</v>
      </c>
      <c r="D1393" s="15"/>
      <c r="E1393" s="80">
        <v>1.8144298133099559</v>
      </c>
      <c r="F1393" s="78"/>
      <c r="G1393" s="15"/>
      <c r="H1393" s="15"/>
      <c r="I1393" s="16"/>
      <c r="J1393" s="66"/>
      <c r="K1393" s="66"/>
      <c r="L1393" s="16"/>
      <c r="M1393" s="81"/>
      <c r="N1393" s="82">
        <v>6336.46630859375</v>
      </c>
      <c r="O1393" s="82">
        <v>5015.78515625</v>
      </c>
      <c r="P1393" s="77"/>
      <c r="Q1393" s="83"/>
      <c r="R1393" s="83"/>
      <c r="S1393" s="51">
        <v>1</v>
      </c>
      <c r="T1393" s="84"/>
      <c r="U1393" s="84"/>
      <c r="V1393" s="52">
        <v>0</v>
      </c>
      <c r="W1393" s="52">
        <v>0.33333299999999999</v>
      </c>
      <c r="X1393" s="52">
        <v>0</v>
      </c>
      <c r="Y1393" s="52">
        <v>0.77027000000000001</v>
      </c>
      <c r="Z1393" s="52">
        <v>0</v>
      </c>
      <c r="AA1393" s="52"/>
      <c r="AB1393" s="79">
        <v>1393</v>
      </c>
      <c r="AC13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3" s="85"/>
      <c r="AE1393" s="51"/>
      <c r="AF1393" s="51"/>
      <c r="AG1393" s="51"/>
      <c r="AH1393" s="51"/>
      <c r="AI1393" s="51"/>
      <c r="AJ1393" s="51"/>
      <c r="AK1393" s="51"/>
      <c r="AL1393" s="51"/>
      <c r="AM1393" s="51"/>
      <c r="AN1393" s="51"/>
      <c r="AO1393" s="2"/>
      <c r="AP1393" s="3"/>
      <c r="AQ1393" s="3"/>
      <c r="AR1393" s="3"/>
      <c r="AS1393" s="3"/>
    </row>
    <row r="1394" spans="1:45" ht="29" customHeight="1" x14ac:dyDescent="0.35">
      <c r="A1394" s="14" t="s">
        <v>1527</v>
      </c>
      <c r="C1394" s="15" t="s">
        <v>3360</v>
      </c>
      <c r="D1394" s="15"/>
      <c r="E1394" s="80">
        <v>1.8144298133099559</v>
      </c>
      <c r="F1394" s="78"/>
      <c r="G1394" s="15"/>
      <c r="H1394" s="15"/>
      <c r="I1394" s="16"/>
      <c r="J1394" s="66"/>
      <c r="K1394" s="66"/>
      <c r="L1394" s="16"/>
      <c r="M1394" s="81"/>
      <c r="N1394" s="82">
        <v>7136.7626953125</v>
      </c>
      <c r="O1394" s="82">
        <v>6025.4560546875</v>
      </c>
      <c r="P1394" s="77"/>
      <c r="Q1394" s="83"/>
      <c r="R1394" s="83"/>
      <c r="S1394" s="51">
        <v>1</v>
      </c>
      <c r="T1394" s="84"/>
      <c r="U1394" s="84"/>
      <c r="V1394" s="52">
        <v>0</v>
      </c>
      <c r="W1394" s="52">
        <v>0.33333299999999999</v>
      </c>
      <c r="X1394" s="52">
        <v>0</v>
      </c>
      <c r="Y1394" s="52">
        <v>0.77027000000000001</v>
      </c>
      <c r="Z1394" s="52">
        <v>0</v>
      </c>
      <c r="AA1394" s="52"/>
      <c r="AB1394" s="79">
        <v>1394</v>
      </c>
      <c r="AC13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4" s="85"/>
      <c r="AE1394" s="51"/>
      <c r="AF1394" s="51"/>
      <c r="AG1394" s="51"/>
      <c r="AH1394" s="51"/>
      <c r="AI1394" s="51"/>
      <c r="AJ1394" s="51"/>
      <c r="AK1394" s="51"/>
      <c r="AL1394" s="51"/>
      <c r="AM1394" s="51"/>
      <c r="AN1394" s="51"/>
      <c r="AO1394" s="2"/>
      <c r="AP1394" s="3"/>
      <c r="AQ1394" s="3"/>
      <c r="AR1394" s="3"/>
      <c r="AS1394" s="3"/>
    </row>
    <row r="1395" spans="1:45" ht="29" customHeight="1" x14ac:dyDescent="0.35">
      <c r="A1395" s="14" t="s">
        <v>1528</v>
      </c>
      <c r="C1395" s="15" t="s">
        <v>3360</v>
      </c>
      <c r="D1395" s="15"/>
      <c r="E1395" s="80">
        <v>1.8144298133099559</v>
      </c>
      <c r="F1395" s="78"/>
      <c r="G1395" s="15"/>
      <c r="H1395" s="15"/>
      <c r="I1395" s="16"/>
      <c r="J1395" s="66"/>
      <c r="K1395" s="66"/>
      <c r="L1395" s="16"/>
      <c r="M1395" s="81"/>
      <c r="N1395" s="82">
        <v>7023.77978515625</v>
      </c>
      <c r="O1395" s="82">
        <v>5813.7509765625</v>
      </c>
      <c r="P1395" s="77"/>
      <c r="Q1395" s="83"/>
      <c r="R1395" s="83"/>
      <c r="S1395" s="51">
        <v>1</v>
      </c>
      <c r="T1395" s="84"/>
      <c r="U1395" s="84"/>
      <c r="V1395" s="52">
        <v>0</v>
      </c>
      <c r="W1395" s="52">
        <v>0.33333299999999999</v>
      </c>
      <c r="X1395" s="52">
        <v>0</v>
      </c>
      <c r="Y1395" s="52">
        <v>0.77027000000000001</v>
      </c>
      <c r="Z1395" s="52">
        <v>0</v>
      </c>
      <c r="AA1395" s="52"/>
      <c r="AB1395" s="79">
        <v>1395</v>
      </c>
      <c r="AC13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5" s="85"/>
      <c r="AE1395" s="51"/>
      <c r="AF1395" s="51"/>
      <c r="AG1395" s="51"/>
      <c r="AH1395" s="51"/>
      <c r="AI1395" s="51"/>
      <c r="AJ1395" s="51"/>
      <c r="AK1395" s="51"/>
      <c r="AL1395" s="51"/>
      <c r="AM1395" s="51"/>
      <c r="AN1395" s="51"/>
      <c r="AO1395" s="2"/>
      <c r="AP1395" s="3"/>
      <c r="AQ1395" s="3"/>
      <c r="AR1395" s="3"/>
      <c r="AS1395" s="3"/>
    </row>
    <row r="1396" spans="1:45" ht="29" customHeight="1" x14ac:dyDescent="0.35">
      <c r="A1396" s="14" t="s">
        <v>1544</v>
      </c>
      <c r="C1396" s="15" t="s">
        <v>3360</v>
      </c>
      <c r="D1396" s="15"/>
      <c r="E1396" s="80">
        <v>1.8144298133099559</v>
      </c>
      <c r="F1396" s="78"/>
      <c r="G1396" s="15"/>
      <c r="H1396" s="15"/>
      <c r="I1396" s="16"/>
      <c r="J1396" s="66"/>
      <c r="K1396" s="66"/>
      <c r="L1396" s="16"/>
      <c r="M1396" s="81"/>
      <c r="N1396" s="82">
        <v>6910.79638671875</v>
      </c>
      <c r="O1396" s="82">
        <v>6025.4560546875</v>
      </c>
      <c r="P1396" s="77"/>
      <c r="Q1396" s="83"/>
      <c r="R1396" s="83"/>
      <c r="S1396" s="51">
        <v>1</v>
      </c>
      <c r="T1396" s="84"/>
      <c r="U1396" s="84"/>
      <c r="V1396" s="52">
        <v>0</v>
      </c>
      <c r="W1396" s="52">
        <v>0.33333299999999999</v>
      </c>
      <c r="X1396" s="52">
        <v>0</v>
      </c>
      <c r="Y1396" s="52">
        <v>0.77027000000000001</v>
      </c>
      <c r="Z1396" s="52">
        <v>0</v>
      </c>
      <c r="AA1396" s="52"/>
      <c r="AB1396" s="79">
        <v>1396</v>
      </c>
      <c r="AC13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6" s="85"/>
      <c r="AE1396" s="51"/>
      <c r="AF1396" s="51"/>
      <c r="AG1396" s="51"/>
      <c r="AH1396" s="51"/>
      <c r="AI1396" s="51"/>
      <c r="AJ1396" s="51"/>
      <c r="AK1396" s="51"/>
      <c r="AL1396" s="51"/>
      <c r="AM1396" s="51"/>
      <c r="AN1396" s="51"/>
      <c r="AO1396" s="2"/>
      <c r="AP1396" s="3"/>
      <c r="AQ1396" s="3"/>
      <c r="AR1396" s="3"/>
      <c r="AS1396" s="3"/>
    </row>
    <row r="1397" spans="1:45" ht="29" customHeight="1" x14ac:dyDescent="0.35">
      <c r="A1397" s="14" t="s">
        <v>1545</v>
      </c>
      <c r="C1397" s="15" t="s">
        <v>3360</v>
      </c>
      <c r="D1397" s="15"/>
      <c r="E1397" s="80">
        <v>1.8144298133099559</v>
      </c>
      <c r="F1397" s="78"/>
      <c r="G1397" s="15"/>
      <c r="H1397" s="15"/>
      <c r="I1397" s="16"/>
      <c r="J1397" s="66"/>
      <c r="K1397" s="66"/>
      <c r="L1397" s="16"/>
      <c r="M1397" s="81"/>
      <c r="N1397" s="82">
        <v>6788.3984375</v>
      </c>
      <c r="O1397" s="82">
        <v>5813.7509765625</v>
      </c>
      <c r="P1397" s="77"/>
      <c r="Q1397" s="83"/>
      <c r="R1397" s="83"/>
      <c r="S1397" s="51">
        <v>1</v>
      </c>
      <c r="T1397" s="84"/>
      <c r="U1397" s="84"/>
      <c r="V1397" s="52">
        <v>0</v>
      </c>
      <c r="W1397" s="52">
        <v>0.33333299999999999</v>
      </c>
      <c r="X1397" s="52">
        <v>0</v>
      </c>
      <c r="Y1397" s="52">
        <v>0.77027000000000001</v>
      </c>
      <c r="Z1397" s="52">
        <v>0</v>
      </c>
      <c r="AA1397" s="52"/>
      <c r="AB1397" s="79">
        <v>1397</v>
      </c>
      <c r="AC13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7" s="85"/>
      <c r="AE1397" s="51"/>
      <c r="AF1397" s="51"/>
      <c r="AG1397" s="51"/>
      <c r="AH1397" s="51"/>
      <c r="AI1397" s="51"/>
      <c r="AJ1397" s="51"/>
      <c r="AK1397" s="51"/>
      <c r="AL1397" s="51"/>
      <c r="AM1397" s="51"/>
      <c r="AN1397" s="51"/>
      <c r="AO1397" s="2"/>
      <c r="AP1397" s="3"/>
      <c r="AQ1397" s="3"/>
      <c r="AR1397" s="3"/>
      <c r="AS1397" s="3"/>
    </row>
    <row r="1398" spans="1:45" ht="29" customHeight="1" x14ac:dyDescent="0.35">
      <c r="A1398" s="14" t="s">
        <v>1566</v>
      </c>
      <c r="C1398" s="15" t="s">
        <v>3360</v>
      </c>
      <c r="D1398" s="15"/>
      <c r="E1398" s="80">
        <v>1.8144298133099559</v>
      </c>
      <c r="F1398" s="78"/>
      <c r="G1398" s="15"/>
      <c r="H1398" s="15"/>
      <c r="I1398" s="16"/>
      <c r="J1398" s="66"/>
      <c r="K1398" s="66"/>
      <c r="L1398" s="16"/>
      <c r="M1398" s="81"/>
      <c r="N1398" s="82">
        <v>6336.46630859375</v>
      </c>
      <c r="O1398" s="82">
        <v>602.54559326171875</v>
      </c>
      <c r="P1398" s="77"/>
      <c r="Q1398" s="83"/>
      <c r="R1398" s="83"/>
      <c r="S1398" s="51">
        <v>1</v>
      </c>
      <c r="T1398" s="84"/>
      <c r="U1398" s="84"/>
      <c r="V1398" s="52">
        <v>0</v>
      </c>
      <c r="W1398" s="52">
        <v>0.33333299999999999</v>
      </c>
      <c r="X1398" s="52">
        <v>0</v>
      </c>
      <c r="Y1398" s="52">
        <v>0.77027000000000001</v>
      </c>
      <c r="Z1398" s="52">
        <v>0</v>
      </c>
      <c r="AA1398" s="52"/>
      <c r="AB1398" s="79">
        <v>1398</v>
      </c>
      <c r="AC13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8" s="85"/>
      <c r="AE1398" s="51"/>
      <c r="AF1398" s="51"/>
      <c r="AG1398" s="51"/>
      <c r="AH1398" s="51"/>
      <c r="AI1398" s="51"/>
      <c r="AJ1398" s="51"/>
      <c r="AK1398" s="51"/>
      <c r="AL1398" s="51"/>
      <c r="AM1398" s="51"/>
      <c r="AN1398" s="51"/>
      <c r="AO1398" s="2"/>
      <c r="AP1398" s="3"/>
      <c r="AQ1398" s="3"/>
      <c r="AR1398" s="3"/>
      <c r="AS1398" s="3"/>
    </row>
    <row r="1399" spans="1:45" ht="29" customHeight="1" x14ac:dyDescent="0.35">
      <c r="A1399" s="14" t="s">
        <v>1567</v>
      </c>
      <c r="C1399" s="15" t="s">
        <v>3360</v>
      </c>
      <c r="D1399" s="15"/>
      <c r="E1399" s="80">
        <v>1.8144298133099559</v>
      </c>
      <c r="F1399" s="78"/>
      <c r="G1399" s="15"/>
      <c r="H1399" s="15"/>
      <c r="I1399" s="16"/>
      <c r="J1399" s="66"/>
      <c r="K1399" s="66"/>
      <c r="L1399" s="16"/>
      <c r="M1399" s="81"/>
      <c r="N1399" s="82">
        <v>6449.44921875</v>
      </c>
      <c r="O1399" s="82">
        <v>797.9658203125</v>
      </c>
      <c r="P1399" s="77"/>
      <c r="Q1399" s="83"/>
      <c r="R1399" s="83"/>
      <c r="S1399" s="51">
        <v>1</v>
      </c>
      <c r="T1399" s="84"/>
      <c r="U1399" s="84"/>
      <c r="V1399" s="52">
        <v>0</v>
      </c>
      <c r="W1399" s="52">
        <v>0.33333299999999999</v>
      </c>
      <c r="X1399" s="52">
        <v>0</v>
      </c>
      <c r="Y1399" s="52">
        <v>0.77027000000000001</v>
      </c>
      <c r="Z1399" s="52">
        <v>0</v>
      </c>
      <c r="AA1399" s="52"/>
      <c r="AB1399" s="79">
        <v>1399</v>
      </c>
      <c r="AC13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399" s="85"/>
      <c r="AE1399" s="51"/>
      <c r="AF1399" s="51"/>
      <c r="AG1399" s="51"/>
      <c r="AH1399" s="51"/>
      <c r="AI1399" s="51"/>
      <c r="AJ1399" s="51"/>
      <c r="AK1399" s="51"/>
      <c r="AL1399" s="51"/>
      <c r="AM1399" s="51"/>
      <c r="AN1399" s="51"/>
      <c r="AO1399" s="2"/>
      <c r="AP1399" s="3"/>
      <c r="AQ1399" s="3"/>
      <c r="AR1399" s="3"/>
      <c r="AS1399" s="3"/>
    </row>
    <row r="1400" spans="1:45" ht="29" customHeight="1" x14ac:dyDescent="0.35">
      <c r="A1400" s="14" t="s">
        <v>1579</v>
      </c>
      <c r="C1400" s="15" t="s">
        <v>3360</v>
      </c>
      <c r="D1400" s="15"/>
      <c r="E1400" s="80">
        <v>1.8144298133099559</v>
      </c>
      <c r="F1400" s="78"/>
      <c r="G1400" s="15"/>
      <c r="H1400" s="15"/>
      <c r="I1400" s="16"/>
      <c r="J1400" s="66"/>
      <c r="K1400" s="66"/>
      <c r="L1400" s="16"/>
      <c r="M1400" s="81"/>
      <c r="N1400" s="82">
        <v>6336.46630859375</v>
      </c>
      <c r="O1400" s="82">
        <v>2003.0570068359375</v>
      </c>
      <c r="P1400" s="77"/>
      <c r="Q1400" s="83"/>
      <c r="R1400" s="83"/>
      <c r="S1400" s="51">
        <v>1</v>
      </c>
      <c r="T1400" s="84"/>
      <c r="U1400" s="84"/>
      <c r="V1400" s="52">
        <v>0</v>
      </c>
      <c r="W1400" s="52">
        <v>0.33333299999999999</v>
      </c>
      <c r="X1400" s="52">
        <v>0</v>
      </c>
      <c r="Y1400" s="52">
        <v>0.77027000000000001</v>
      </c>
      <c r="Z1400" s="52">
        <v>0</v>
      </c>
      <c r="AA1400" s="52"/>
      <c r="AB1400" s="79">
        <v>1400</v>
      </c>
      <c r="AC14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0" s="85"/>
      <c r="AE1400" s="51"/>
      <c r="AF1400" s="51"/>
      <c r="AG1400" s="51"/>
      <c r="AH1400" s="51"/>
      <c r="AI1400" s="51"/>
      <c r="AJ1400" s="51"/>
      <c r="AK1400" s="51"/>
      <c r="AL1400" s="51"/>
      <c r="AM1400" s="51"/>
      <c r="AN1400" s="51"/>
      <c r="AO1400" s="2"/>
      <c r="AP1400" s="3"/>
      <c r="AQ1400" s="3"/>
      <c r="AR1400" s="3"/>
      <c r="AS1400" s="3"/>
    </row>
    <row r="1401" spans="1:45" ht="29" customHeight="1" x14ac:dyDescent="0.35">
      <c r="A1401" s="14" t="s">
        <v>1598</v>
      </c>
      <c r="C1401" s="15" t="s">
        <v>3360</v>
      </c>
      <c r="D1401" s="15"/>
      <c r="E1401" s="80">
        <v>1.8144298133099559</v>
      </c>
      <c r="F1401" s="78"/>
      <c r="G1401" s="15"/>
      <c r="H1401" s="15"/>
      <c r="I1401" s="16"/>
      <c r="J1401" s="66"/>
      <c r="K1401" s="66"/>
      <c r="L1401" s="16"/>
      <c r="M1401" s="81"/>
      <c r="N1401" s="82">
        <v>6336.46630859375</v>
      </c>
      <c r="O1401" s="82">
        <v>2410.182373046875</v>
      </c>
      <c r="P1401" s="77"/>
      <c r="Q1401" s="83"/>
      <c r="R1401" s="83"/>
      <c r="S1401" s="51">
        <v>1</v>
      </c>
      <c r="T1401" s="84"/>
      <c r="U1401" s="84"/>
      <c r="V1401" s="52">
        <v>0</v>
      </c>
      <c r="W1401" s="52">
        <v>0.33333299999999999</v>
      </c>
      <c r="X1401" s="52">
        <v>0</v>
      </c>
      <c r="Y1401" s="52">
        <v>0.77027000000000001</v>
      </c>
      <c r="Z1401" s="52">
        <v>0</v>
      </c>
      <c r="AA1401" s="52"/>
      <c r="AB1401" s="79">
        <v>1401</v>
      </c>
      <c r="AC14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1" s="85"/>
      <c r="AE1401" s="51"/>
      <c r="AF1401" s="51"/>
      <c r="AG1401" s="51"/>
      <c r="AH1401" s="51"/>
      <c r="AI1401" s="51"/>
      <c r="AJ1401" s="51"/>
      <c r="AK1401" s="51"/>
      <c r="AL1401" s="51"/>
      <c r="AM1401" s="51"/>
      <c r="AN1401" s="51"/>
      <c r="AO1401" s="2"/>
      <c r="AP1401" s="3"/>
      <c r="AQ1401" s="3"/>
      <c r="AR1401" s="3"/>
      <c r="AS1401" s="3"/>
    </row>
    <row r="1402" spans="1:45" ht="29" customHeight="1" x14ac:dyDescent="0.35">
      <c r="A1402" s="14" t="s">
        <v>1599</v>
      </c>
      <c r="C1402" s="15" t="s">
        <v>3360</v>
      </c>
      <c r="D1402" s="15"/>
      <c r="E1402" s="80">
        <v>1.8144298133099559</v>
      </c>
      <c r="F1402" s="78"/>
      <c r="G1402" s="15"/>
      <c r="H1402" s="15"/>
      <c r="I1402" s="16"/>
      <c r="J1402" s="66"/>
      <c r="K1402" s="66"/>
      <c r="L1402" s="16"/>
      <c r="M1402" s="81"/>
      <c r="N1402" s="82">
        <v>6449.44921875</v>
      </c>
      <c r="O1402" s="82">
        <v>2198.477294921875</v>
      </c>
      <c r="P1402" s="77"/>
      <c r="Q1402" s="83"/>
      <c r="R1402" s="83"/>
      <c r="S1402" s="51">
        <v>1</v>
      </c>
      <c r="T1402" s="84"/>
      <c r="U1402" s="84"/>
      <c r="V1402" s="52">
        <v>0</v>
      </c>
      <c r="W1402" s="52">
        <v>0.33333299999999999</v>
      </c>
      <c r="X1402" s="52">
        <v>0</v>
      </c>
      <c r="Y1402" s="52">
        <v>0.77027000000000001</v>
      </c>
      <c r="Z1402" s="52">
        <v>0</v>
      </c>
      <c r="AA1402" s="52"/>
      <c r="AB1402" s="79">
        <v>1402</v>
      </c>
      <c r="AC14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2" s="85"/>
      <c r="AE1402" s="51"/>
      <c r="AF1402" s="51"/>
      <c r="AG1402" s="51"/>
      <c r="AH1402" s="51"/>
      <c r="AI1402" s="51"/>
      <c r="AJ1402" s="51"/>
      <c r="AK1402" s="51"/>
      <c r="AL1402" s="51"/>
      <c r="AM1402" s="51"/>
      <c r="AN1402" s="51"/>
      <c r="AO1402" s="2"/>
      <c r="AP1402" s="3"/>
      <c r="AQ1402" s="3"/>
      <c r="AR1402" s="3"/>
      <c r="AS1402" s="3"/>
    </row>
    <row r="1403" spans="1:45" ht="29" customHeight="1" x14ac:dyDescent="0.35">
      <c r="A1403" s="14" t="s">
        <v>1610</v>
      </c>
      <c r="C1403" s="15" t="s">
        <v>3360</v>
      </c>
      <c r="D1403" s="15"/>
      <c r="E1403" s="80">
        <v>1.8144298133099559</v>
      </c>
      <c r="F1403" s="78"/>
      <c r="G1403" s="15"/>
      <c r="H1403" s="15"/>
      <c r="I1403" s="16"/>
      <c r="J1403" s="66"/>
      <c r="K1403" s="66"/>
      <c r="L1403" s="16"/>
      <c r="M1403" s="81"/>
      <c r="N1403" s="82">
        <v>6603.2314453125</v>
      </c>
      <c r="O1403" s="82">
        <v>4679.22802734375</v>
      </c>
      <c r="P1403" s="77"/>
      <c r="Q1403" s="83"/>
      <c r="R1403" s="83"/>
      <c r="S1403" s="51">
        <v>1</v>
      </c>
      <c r="T1403" s="84"/>
      <c r="U1403" s="84"/>
      <c r="V1403" s="52">
        <v>0</v>
      </c>
      <c r="W1403" s="52">
        <v>0.33333299999999999</v>
      </c>
      <c r="X1403" s="52">
        <v>0</v>
      </c>
      <c r="Y1403" s="52">
        <v>0.77027000000000001</v>
      </c>
      <c r="Z1403" s="52">
        <v>0</v>
      </c>
      <c r="AA1403" s="52"/>
      <c r="AB1403" s="79">
        <v>1403</v>
      </c>
      <c r="AC14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3" s="85"/>
      <c r="AE1403" s="51"/>
      <c r="AF1403" s="51"/>
      <c r="AG1403" s="51"/>
      <c r="AH1403" s="51"/>
      <c r="AI1403" s="51"/>
      <c r="AJ1403" s="51"/>
      <c r="AK1403" s="104" t="s">
        <v>3341</v>
      </c>
      <c r="AL1403" s="104" t="s">
        <v>3341</v>
      </c>
      <c r="AM1403" s="104" t="s">
        <v>3341</v>
      </c>
      <c r="AN1403" s="104" t="s">
        <v>3341</v>
      </c>
      <c r="AO1403" s="2"/>
      <c r="AP1403" s="3"/>
      <c r="AQ1403" s="3"/>
      <c r="AR1403" s="3"/>
      <c r="AS1403" s="3"/>
    </row>
    <row r="1404" spans="1:45" ht="29" customHeight="1" x14ac:dyDescent="0.35">
      <c r="A1404" s="14" t="s">
        <v>1688</v>
      </c>
      <c r="C1404" s="15" t="s">
        <v>3360</v>
      </c>
      <c r="D1404" s="15"/>
      <c r="E1404" s="80">
        <v>1.8144298133099559</v>
      </c>
      <c r="F1404" s="78"/>
      <c r="G1404" s="15"/>
      <c r="H1404" s="15"/>
      <c r="I1404" s="16"/>
      <c r="J1404" s="66"/>
      <c r="K1404" s="66"/>
      <c r="L1404" s="16"/>
      <c r="M1404" s="81"/>
      <c r="N1404" s="82">
        <v>6336.46630859375</v>
      </c>
      <c r="O1404" s="82">
        <v>993.385986328125</v>
      </c>
      <c r="P1404" s="77"/>
      <c r="Q1404" s="83"/>
      <c r="R1404" s="83"/>
      <c r="S1404" s="51">
        <v>1</v>
      </c>
      <c r="T1404" s="84"/>
      <c r="U1404" s="84"/>
      <c r="V1404" s="52">
        <v>0</v>
      </c>
      <c r="W1404" s="52">
        <v>0.33333299999999999</v>
      </c>
      <c r="X1404" s="52">
        <v>0</v>
      </c>
      <c r="Y1404" s="52">
        <v>0.77027000000000001</v>
      </c>
      <c r="Z1404" s="52">
        <v>0</v>
      </c>
      <c r="AA1404" s="52"/>
      <c r="AB1404" s="79">
        <v>1404</v>
      </c>
      <c r="AC14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4" s="85"/>
      <c r="AE1404" s="51"/>
      <c r="AF1404" s="51"/>
      <c r="AG1404" s="51"/>
      <c r="AH1404" s="51"/>
      <c r="AI1404" s="51"/>
      <c r="AJ1404" s="51"/>
      <c r="AK1404" s="51"/>
      <c r="AL1404" s="51"/>
      <c r="AM1404" s="51"/>
      <c r="AN1404" s="51"/>
      <c r="AO1404" s="2"/>
      <c r="AP1404" s="3"/>
      <c r="AQ1404" s="3"/>
      <c r="AR1404" s="3"/>
      <c r="AS1404" s="3"/>
    </row>
    <row r="1405" spans="1:45" ht="29" customHeight="1" x14ac:dyDescent="0.35">
      <c r="A1405" s="14" t="s">
        <v>1689</v>
      </c>
      <c r="C1405" s="15" t="s">
        <v>3360</v>
      </c>
      <c r="D1405" s="15"/>
      <c r="E1405" s="80">
        <v>1.8144298133099559</v>
      </c>
      <c r="F1405" s="78"/>
      <c r="G1405" s="15"/>
      <c r="H1405" s="15"/>
      <c r="I1405" s="16"/>
      <c r="J1405" s="66"/>
      <c r="K1405" s="66"/>
      <c r="L1405" s="16"/>
      <c r="M1405" s="81"/>
      <c r="N1405" s="82">
        <v>6449.44921875</v>
      </c>
      <c r="O1405" s="82">
        <v>1205.0911865234375</v>
      </c>
      <c r="P1405" s="77"/>
      <c r="Q1405" s="83"/>
      <c r="R1405" s="83"/>
      <c r="S1405" s="51">
        <v>1</v>
      </c>
      <c r="T1405" s="84"/>
      <c r="U1405" s="84"/>
      <c r="V1405" s="52">
        <v>0</v>
      </c>
      <c r="W1405" s="52">
        <v>0.33333299999999999</v>
      </c>
      <c r="X1405" s="52">
        <v>0</v>
      </c>
      <c r="Y1405" s="52">
        <v>0.77027000000000001</v>
      </c>
      <c r="Z1405" s="52">
        <v>0</v>
      </c>
      <c r="AA1405" s="52"/>
      <c r="AB1405" s="79">
        <v>1405</v>
      </c>
      <c r="AC14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5" s="85"/>
      <c r="AE1405" s="51"/>
      <c r="AF1405" s="51"/>
      <c r="AG1405" s="51"/>
      <c r="AH1405" s="51"/>
      <c r="AI1405" s="51"/>
      <c r="AJ1405" s="51"/>
      <c r="AK1405" s="51"/>
      <c r="AL1405" s="51"/>
      <c r="AM1405" s="51"/>
      <c r="AN1405" s="51"/>
      <c r="AO1405" s="2"/>
      <c r="AP1405" s="3"/>
      <c r="AQ1405" s="3"/>
      <c r="AR1405" s="3"/>
      <c r="AS1405" s="3"/>
    </row>
    <row r="1406" spans="1:45" ht="29" customHeight="1" x14ac:dyDescent="0.35">
      <c r="A1406" s="14" t="s">
        <v>1706</v>
      </c>
      <c r="C1406" s="15" t="s">
        <v>3360</v>
      </c>
      <c r="D1406" s="15"/>
      <c r="E1406" s="80">
        <v>1.8144298133099559</v>
      </c>
      <c r="F1406" s="78"/>
      <c r="G1406" s="15"/>
      <c r="H1406" s="15"/>
      <c r="I1406" s="16"/>
      <c r="J1406" s="66"/>
      <c r="K1406" s="66"/>
      <c r="L1406" s="16"/>
      <c r="M1406" s="81"/>
      <c r="N1406" s="82">
        <v>6336.46630859375</v>
      </c>
      <c r="O1406" s="82">
        <v>1612.216552734375</v>
      </c>
      <c r="P1406" s="77"/>
      <c r="Q1406" s="83"/>
      <c r="R1406" s="83"/>
      <c r="S1406" s="51">
        <v>1</v>
      </c>
      <c r="T1406" s="84"/>
      <c r="U1406" s="84"/>
      <c r="V1406" s="52">
        <v>0</v>
      </c>
      <c r="W1406" s="52">
        <v>0.33333299999999999</v>
      </c>
      <c r="X1406" s="52">
        <v>0</v>
      </c>
      <c r="Y1406" s="52">
        <v>0.77027000000000001</v>
      </c>
      <c r="Z1406" s="52">
        <v>0</v>
      </c>
      <c r="AA1406" s="52"/>
      <c r="AB1406" s="79">
        <v>1406</v>
      </c>
      <c r="AC14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6" s="85"/>
      <c r="AE1406" s="51"/>
      <c r="AF1406" s="51"/>
      <c r="AG1406" s="51"/>
      <c r="AH1406" s="51"/>
      <c r="AI1406" s="51"/>
      <c r="AJ1406" s="51"/>
      <c r="AK1406" s="51"/>
      <c r="AL1406" s="51"/>
      <c r="AM1406" s="51"/>
      <c r="AN1406" s="51"/>
      <c r="AO1406" s="2"/>
      <c r="AP1406" s="3"/>
      <c r="AQ1406" s="3"/>
      <c r="AR1406" s="3"/>
      <c r="AS1406" s="3"/>
    </row>
    <row r="1407" spans="1:45" ht="29" customHeight="1" x14ac:dyDescent="0.35">
      <c r="A1407" s="14" t="s">
        <v>1707</v>
      </c>
      <c r="C1407" s="15" t="s">
        <v>3360</v>
      </c>
      <c r="D1407" s="15"/>
      <c r="E1407" s="80">
        <v>1.8144298133099559</v>
      </c>
      <c r="F1407" s="78"/>
      <c r="G1407" s="15"/>
      <c r="H1407" s="15"/>
      <c r="I1407" s="16"/>
      <c r="J1407" s="66"/>
      <c r="K1407" s="66"/>
      <c r="L1407" s="16"/>
      <c r="M1407" s="81"/>
      <c r="N1407" s="82">
        <v>6449.44921875</v>
      </c>
      <c r="O1407" s="82">
        <v>1400.5113525390625</v>
      </c>
      <c r="P1407" s="77"/>
      <c r="Q1407" s="83"/>
      <c r="R1407" s="83"/>
      <c r="S1407" s="51">
        <v>1</v>
      </c>
      <c r="T1407" s="84"/>
      <c r="U1407" s="84"/>
      <c r="V1407" s="52">
        <v>0</v>
      </c>
      <c r="W1407" s="52">
        <v>0.33333299999999999</v>
      </c>
      <c r="X1407" s="52">
        <v>0</v>
      </c>
      <c r="Y1407" s="52">
        <v>0.77027000000000001</v>
      </c>
      <c r="Z1407" s="52">
        <v>0</v>
      </c>
      <c r="AA1407" s="52"/>
      <c r="AB1407" s="79">
        <v>1407</v>
      </c>
      <c r="AC14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7" s="85"/>
      <c r="AE1407" s="51"/>
      <c r="AF1407" s="51"/>
      <c r="AG1407" s="51"/>
      <c r="AH1407" s="51"/>
      <c r="AI1407" s="51"/>
      <c r="AJ1407" s="51"/>
      <c r="AK1407" s="51"/>
      <c r="AL1407" s="51"/>
      <c r="AM1407" s="51"/>
      <c r="AN1407" s="51"/>
      <c r="AO1407" s="2"/>
      <c r="AP1407" s="3"/>
      <c r="AQ1407" s="3"/>
      <c r="AR1407" s="3"/>
      <c r="AS1407" s="3"/>
    </row>
    <row r="1408" spans="1:45" ht="29" customHeight="1" x14ac:dyDescent="0.35">
      <c r="A1408" s="14" t="s">
        <v>1796</v>
      </c>
      <c r="C1408" s="15" t="s">
        <v>3360</v>
      </c>
      <c r="D1408" s="15"/>
      <c r="E1408" s="80">
        <v>1.8144298133099559</v>
      </c>
      <c r="F1408" s="78"/>
      <c r="G1408" s="15"/>
      <c r="H1408" s="15"/>
      <c r="I1408" s="16"/>
      <c r="J1408" s="66"/>
      <c r="K1408" s="66"/>
      <c r="L1408" s="16"/>
      <c r="M1408" s="81"/>
      <c r="N1408" s="82">
        <v>6562.43212890625</v>
      </c>
      <c r="O1408" s="82">
        <v>2198.477294921875</v>
      </c>
      <c r="P1408" s="77"/>
      <c r="Q1408" s="83"/>
      <c r="R1408" s="83"/>
      <c r="S1408" s="51">
        <v>1</v>
      </c>
      <c r="T1408" s="84"/>
      <c r="U1408" s="84"/>
      <c r="V1408" s="52">
        <v>0</v>
      </c>
      <c r="W1408" s="52">
        <v>0.33333299999999999</v>
      </c>
      <c r="X1408" s="52">
        <v>0</v>
      </c>
      <c r="Y1408" s="52">
        <v>0.77027000000000001</v>
      </c>
      <c r="Z1408" s="52">
        <v>0</v>
      </c>
      <c r="AA1408" s="52"/>
      <c r="AB1408" s="79">
        <v>1408</v>
      </c>
      <c r="AC14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8" s="85"/>
      <c r="AE1408" s="51"/>
      <c r="AF1408" s="51"/>
      <c r="AG1408" s="51"/>
      <c r="AH1408" s="51"/>
      <c r="AI1408" s="51"/>
      <c r="AJ1408" s="51"/>
      <c r="AK1408" s="51"/>
      <c r="AL1408" s="51"/>
      <c r="AM1408" s="51"/>
      <c r="AN1408" s="51"/>
      <c r="AO1408" s="2"/>
      <c r="AP1408" s="3"/>
      <c r="AQ1408" s="3"/>
      <c r="AR1408" s="3"/>
      <c r="AS1408" s="3"/>
    </row>
    <row r="1409" spans="1:45" ht="29" customHeight="1" x14ac:dyDescent="0.35">
      <c r="A1409" s="14" t="s">
        <v>1797</v>
      </c>
      <c r="C1409" s="15" t="s">
        <v>3360</v>
      </c>
      <c r="D1409" s="15"/>
      <c r="E1409" s="80">
        <v>1.8144298133099559</v>
      </c>
      <c r="F1409" s="78"/>
      <c r="G1409" s="15"/>
      <c r="H1409" s="15"/>
      <c r="I1409" s="16"/>
      <c r="J1409" s="66"/>
      <c r="K1409" s="66"/>
      <c r="L1409" s="16"/>
      <c r="M1409" s="81"/>
      <c r="N1409" s="82">
        <v>6684.83056640625</v>
      </c>
      <c r="O1409" s="82">
        <v>2410.182373046875</v>
      </c>
      <c r="P1409" s="77"/>
      <c r="Q1409" s="83"/>
      <c r="R1409" s="83"/>
      <c r="S1409" s="51">
        <v>1</v>
      </c>
      <c r="T1409" s="84"/>
      <c r="U1409" s="84"/>
      <c r="V1409" s="52">
        <v>0</v>
      </c>
      <c r="W1409" s="52">
        <v>0.33333299999999999</v>
      </c>
      <c r="X1409" s="52">
        <v>0</v>
      </c>
      <c r="Y1409" s="52">
        <v>0.77027000000000001</v>
      </c>
      <c r="Z1409" s="52">
        <v>0</v>
      </c>
      <c r="AA1409" s="52"/>
      <c r="AB1409" s="79">
        <v>1409</v>
      </c>
      <c r="AC14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09" s="85"/>
      <c r="AE1409" s="51"/>
      <c r="AF1409" s="51"/>
      <c r="AG1409" s="51"/>
      <c r="AH1409" s="51"/>
      <c r="AI1409" s="51"/>
      <c r="AJ1409" s="51"/>
      <c r="AK1409" s="51"/>
      <c r="AL1409" s="51"/>
      <c r="AM1409" s="51"/>
      <c r="AN1409" s="51"/>
      <c r="AO1409" s="2"/>
      <c r="AP1409" s="3"/>
      <c r="AQ1409" s="3"/>
      <c r="AR1409" s="3"/>
      <c r="AS1409" s="3"/>
    </row>
    <row r="1410" spans="1:45" ht="29" customHeight="1" x14ac:dyDescent="0.35">
      <c r="A1410" s="14" t="s">
        <v>1803</v>
      </c>
      <c r="C1410" s="15" t="s">
        <v>3360</v>
      </c>
      <c r="D1410" s="15"/>
      <c r="E1410" s="80">
        <v>1.8144298133099559</v>
      </c>
      <c r="F1410" s="78"/>
      <c r="G1410" s="15"/>
      <c r="H1410" s="15"/>
      <c r="I1410" s="16"/>
      <c r="J1410" s="66"/>
      <c r="K1410" s="66"/>
      <c r="L1410" s="16"/>
      <c r="M1410" s="81"/>
      <c r="N1410" s="82">
        <v>6449.44921875</v>
      </c>
      <c r="O1410" s="82">
        <v>1807.6368408203125</v>
      </c>
      <c r="P1410" s="77"/>
      <c r="Q1410" s="83"/>
      <c r="R1410" s="83"/>
      <c r="S1410" s="51">
        <v>1</v>
      </c>
      <c r="T1410" s="84"/>
      <c r="U1410" s="84"/>
      <c r="V1410" s="52">
        <v>0</v>
      </c>
      <c r="W1410" s="52">
        <v>0.33333299999999999</v>
      </c>
      <c r="X1410" s="52">
        <v>0</v>
      </c>
      <c r="Y1410" s="52">
        <v>0.77027000000000001</v>
      </c>
      <c r="Z1410" s="52">
        <v>0</v>
      </c>
      <c r="AA1410" s="52"/>
      <c r="AB1410" s="79">
        <v>1410</v>
      </c>
      <c r="AC14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0" s="85"/>
      <c r="AE1410" s="51"/>
      <c r="AF1410" s="51"/>
      <c r="AG1410" s="51"/>
      <c r="AH1410" s="51"/>
      <c r="AI1410" s="51"/>
      <c r="AJ1410" s="51"/>
      <c r="AK1410" s="51"/>
      <c r="AL1410" s="51"/>
      <c r="AM1410" s="51"/>
      <c r="AN1410" s="51"/>
      <c r="AO1410" s="2"/>
      <c r="AP1410" s="3"/>
      <c r="AQ1410" s="3"/>
      <c r="AR1410" s="3"/>
      <c r="AS1410" s="3"/>
    </row>
    <row r="1411" spans="1:45" ht="29" customHeight="1" x14ac:dyDescent="0.35">
      <c r="A1411" s="14" t="s">
        <v>1821</v>
      </c>
      <c r="C1411" s="15" t="s">
        <v>3360</v>
      </c>
      <c r="D1411" s="15"/>
      <c r="E1411" s="80">
        <v>1.8144298133099559</v>
      </c>
      <c r="F1411" s="78"/>
      <c r="G1411" s="15"/>
      <c r="H1411" s="15"/>
      <c r="I1411" s="16"/>
      <c r="J1411" s="66"/>
      <c r="K1411" s="66"/>
      <c r="L1411" s="16"/>
      <c r="M1411" s="81"/>
      <c r="N1411" s="82">
        <v>6910.79638671875</v>
      </c>
      <c r="O1411" s="82">
        <v>2198.477294921875</v>
      </c>
      <c r="P1411" s="77"/>
      <c r="Q1411" s="83"/>
      <c r="R1411" s="83"/>
      <c r="S1411" s="51">
        <v>1</v>
      </c>
      <c r="T1411" s="84"/>
      <c r="U1411" s="84"/>
      <c r="V1411" s="52">
        <v>0</v>
      </c>
      <c r="W1411" s="52">
        <v>0.33333299999999999</v>
      </c>
      <c r="X1411" s="52">
        <v>0</v>
      </c>
      <c r="Y1411" s="52">
        <v>0.77027000000000001</v>
      </c>
      <c r="Z1411" s="52">
        <v>0</v>
      </c>
      <c r="AA1411" s="52"/>
      <c r="AB1411" s="79">
        <v>1411</v>
      </c>
      <c r="AC14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1" s="85"/>
      <c r="AE1411" s="51"/>
      <c r="AF1411" s="51"/>
      <c r="AG1411" s="51"/>
      <c r="AH1411" s="51"/>
      <c r="AI1411" s="51"/>
      <c r="AJ1411" s="51"/>
      <c r="AK1411" s="51"/>
      <c r="AL1411" s="51"/>
      <c r="AM1411" s="51"/>
      <c r="AN1411" s="51"/>
      <c r="AO1411" s="2"/>
      <c r="AP1411" s="3"/>
      <c r="AQ1411" s="3"/>
      <c r="AR1411" s="3"/>
      <c r="AS1411" s="3"/>
    </row>
    <row r="1412" spans="1:45" ht="29" customHeight="1" x14ac:dyDescent="0.35">
      <c r="A1412" s="14" t="s">
        <v>1822</v>
      </c>
      <c r="C1412" s="15" t="s">
        <v>3360</v>
      </c>
      <c r="D1412" s="15"/>
      <c r="E1412" s="80">
        <v>1.8144298133099559</v>
      </c>
      <c r="F1412" s="78"/>
      <c r="G1412" s="15"/>
      <c r="H1412" s="15"/>
      <c r="I1412" s="16"/>
      <c r="J1412" s="66"/>
      <c r="K1412" s="66"/>
      <c r="L1412" s="16"/>
      <c r="M1412" s="81"/>
      <c r="N1412" s="82">
        <v>6797.8134765625</v>
      </c>
      <c r="O1412" s="82">
        <v>2410.182373046875</v>
      </c>
      <c r="P1412" s="77"/>
      <c r="Q1412" s="83"/>
      <c r="R1412" s="83"/>
      <c r="S1412" s="51">
        <v>1</v>
      </c>
      <c r="T1412" s="84"/>
      <c r="U1412" s="84"/>
      <c r="V1412" s="52">
        <v>0</v>
      </c>
      <c r="W1412" s="52">
        <v>0.33333299999999999</v>
      </c>
      <c r="X1412" s="52">
        <v>0</v>
      </c>
      <c r="Y1412" s="52">
        <v>0.77027000000000001</v>
      </c>
      <c r="Z1412" s="52">
        <v>0</v>
      </c>
      <c r="AA1412" s="52"/>
      <c r="AB1412" s="79">
        <v>1412</v>
      </c>
      <c r="AC14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2" s="85"/>
      <c r="AE1412" s="51"/>
      <c r="AF1412" s="51"/>
      <c r="AG1412" s="51"/>
      <c r="AH1412" s="51"/>
      <c r="AI1412" s="51"/>
      <c r="AJ1412" s="51"/>
      <c r="AK1412" s="51"/>
      <c r="AL1412" s="51"/>
      <c r="AM1412" s="51"/>
      <c r="AN1412" s="51"/>
      <c r="AO1412" s="2"/>
      <c r="AP1412" s="3"/>
      <c r="AQ1412" s="3"/>
      <c r="AR1412" s="3"/>
      <c r="AS1412" s="3"/>
    </row>
    <row r="1413" spans="1:45" ht="29" customHeight="1" x14ac:dyDescent="0.35">
      <c r="A1413" s="14" t="s">
        <v>1847</v>
      </c>
      <c r="C1413" s="15" t="s">
        <v>3360</v>
      </c>
      <c r="D1413" s="15"/>
      <c r="E1413" s="80">
        <v>1.8144298133099559</v>
      </c>
      <c r="F1413" s="78"/>
      <c r="G1413" s="15"/>
      <c r="H1413" s="15"/>
      <c r="I1413" s="16"/>
      <c r="J1413" s="66"/>
      <c r="K1413" s="66"/>
      <c r="L1413" s="16"/>
      <c r="M1413" s="81"/>
      <c r="N1413" s="82">
        <v>6797.8134765625</v>
      </c>
      <c r="O1413" s="82">
        <v>2605.6025390625</v>
      </c>
      <c r="P1413" s="77"/>
      <c r="Q1413" s="83"/>
      <c r="R1413" s="83"/>
      <c r="S1413" s="51">
        <v>1</v>
      </c>
      <c r="T1413" s="84"/>
      <c r="U1413" s="84"/>
      <c r="V1413" s="52">
        <v>0</v>
      </c>
      <c r="W1413" s="52">
        <v>0.33333299999999999</v>
      </c>
      <c r="X1413" s="52">
        <v>0</v>
      </c>
      <c r="Y1413" s="52">
        <v>0.77027000000000001</v>
      </c>
      <c r="Z1413" s="52">
        <v>0</v>
      </c>
      <c r="AA1413" s="52"/>
      <c r="AB1413" s="79">
        <v>1413</v>
      </c>
      <c r="AC14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3" s="85"/>
      <c r="AE1413" s="51"/>
      <c r="AF1413" s="51"/>
      <c r="AG1413" s="51"/>
      <c r="AH1413" s="51"/>
      <c r="AI1413" s="51"/>
      <c r="AJ1413" s="51"/>
      <c r="AK1413" s="51"/>
      <c r="AL1413" s="51"/>
      <c r="AM1413" s="51"/>
      <c r="AN1413" s="51"/>
      <c r="AO1413" s="2"/>
      <c r="AP1413" s="3"/>
      <c r="AQ1413" s="3"/>
      <c r="AR1413" s="3"/>
      <c r="AS1413" s="3"/>
    </row>
    <row r="1414" spans="1:45" ht="29" customHeight="1" x14ac:dyDescent="0.35">
      <c r="A1414" s="14" t="s">
        <v>1848</v>
      </c>
      <c r="C1414" s="15" t="s">
        <v>3360</v>
      </c>
      <c r="D1414" s="15"/>
      <c r="E1414" s="80">
        <v>1.8144298133099559</v>
      </c>
      <c r="F1414" s="78"/>
      <c r="G1414" s="15"/>
      <c r="H1414" s="15"/>
      <c r="I1414" s="16"/>
      <c r="J1414" s="66"/>
      <c r="K1414" s="66"/>
      <c r="L1414" s="16"/>
      <c r="M1414" s="81"/>
      <c r="N1414" s="82">
        <v>6910.79638671875</v>
      </c>
      <c r="O1414" s="82">
        <v>2801.022705078125</v>
      </c>
      <c r="P1414" s="77"/>
      <c r="Q1414" s="83"/>
      <c r="R1414" s="83"/>
      <c r="S1414" s="51">
        <v>1</v>
      </c>
      <c r="T1414" s="84"/>
      <c r="U1414" s="84"/>
      <c r="V1414" s="52">
        <v>0</v>
      </c>
      <c r="W1414" s="52">
        <v>0.33333299999999999</v>
      </c>
      <c r="X1414" s="52">
        <v>0</v>
      </c>
      <c r="Y1414" s="52">
        <v>0.77027000000000001</v>
      </c>
      <c r="Z1414" s="52">
        <v>0</v>
      </c>
      <c r="AA1414" s="52"/>
      <c r="AB1414" s="79">
        <v>1414</v>
      </c>
      <c r="AC14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4" s="85"/>
      <c r="AE1414" s="51"/>
      <c r="AF1414" s="51"/>
      <c r="AG1414" s="51"/>
      <c r="AH1414" s="51"/>
      <c r="AI1414" s="51"/>
      <c r="AJ1414" s="51"/>
      <c r="AK1414" s="51"/>
      <c r="AL1414" s="51"/>
      <c r="AM1414" s="51"/>
      <c r="AN1414" s="51"/>
      <c r="AO1414" s="2"/>
      <c r="AP1414" s="3"/>
      <c r="AQ1414" s="3"/>
      <c r="AR1414" s="3"/>
      <c r="AS1414" s="3"/>
    </row>
    <row r="1415" spans="1:45" ht="29" customHeight="1" x14ac:dyDescent="0.35">
      <c r="A1415" s="14" t="s">
        <v>1850</v>
      </c>
      <c r="C1415" s="15" t="s">
        <v>3360</v>
      </c>
      <c r="D1415" s="15"/>
      <c r="E1415" s="80">
        <v>1.8144298133099559</v>
      </c>
      <c r="F1415" s="78"/>
      <c r="G1415" s="15"/>
      <c r="H1415" s="15"/>
      <c r="I1415" s="16"/>
      <c r="J1415" s="66"/>
      <c r="K1415" s="66"/>
      <c r="L1415" s="16"/>
      <c r="M1415" s="81"/>
      <c r="N1415" s="82">
        <v>6910.79638671875</v>
      </c>
      <c r="O1415" s="82">
        <v>1400.5113525390625</v>
      </c>
      <c r="P1415" s="77"/>
      <c r="Q1415" s="83"/>
      <c r="R1415" s="83"/>
      <c r="S1415" s="51">
        <v>1</v>
      </c>
      <c r="T1415" s="84"/>
      <c r="U1415" s="84"/>
      <c r="V1415" s="52">
        <v>0</v>
      </c>
      <c r="W1415" s="52">
        <v>0.33333299999999999</v>
      </c>
      <c r="X1415" s="52">
        <v>0</v>
      </c>
      <c r="Y1415" s="52">
        <v>0.77027000000000001</v>
      </c>
      <c r="Z1415" s="52">
        <v>0</v>
      </c>
      <c r="AA1415" s="52"/>
      <c r="AB1415" s="79">
        <v>1415</v>
      </c>
      <c r="AC14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5" s="85"/>
      <c r="AE1415" s="51"/>
      <c r="AF1415" s="51"/>
      <c r="AG1415" s="51"/>
      <c r="AH1415" s="51"/>
      <c r="AI1415" s="51"/>
      <c r="AJ1415" s="51"/>
      <c r="AK1415" s="51"/>
      <c r="AL1415" s="51"/>
      <c r="AM1415" s="51"/>
      <c r="AN1415" s="51"/>
      <c r="AO1415" s="2"/>
      <c r="AP1415" s="3"/>
      <c r="AQ1415" s="3"/>
      <c r="AR1415" s="3"/>
      <c r="AS1415" s="3"/>
    </row>
    <row r="1416" spans="1:45" ht="29" customHeight="1" x14ac:dyDescent="0.35">
      <c r="A1416" s="14" t="s">
        <v>1851</v>
      </c>
      <c r="C1416" s="15" t="s">
        <v>3360</v>
      </c>
      <c r="D1416" s="15"/>
      <c r="E1416" s="80">
        <v>1.8144298133099559</v>
      </c>
      <c r="F1416" s="78"/>
      <c r="G1416" s="15"/>
      <c r="H1416" s="15"/>
      <c r="I1416" s="16"/>
      <c r="J1416" s="66"/>
      <c r="K1416" s="66"/>
      <c r="L1416" s="16"/>
      <c r="M1416" s="81"/>
      <c r="N1416" s="82">
        <v>6797.8134765625</v>
      </c>
      <c r="O1416" s="82">
        <v>1612.216552734375</v>
      </c>
      <c r="P1416" s="77"/>
      <c r="Q1416" s="83"/>
      <c r="R1416" s="83"/>
      <c r="S1416" s="51">
        <v>1</v>
      </c>
      <c r="T1416" s="84"/>
      <c r="U1416" s="84"/>
      <c r="V1416" s="52">
        <v>0</v>
      </c>
      <c r="W1416" s="52">
        <v>0.33333299999999999</v>
      </c>
      <c r="X1416" s="52">
        <v>0</v>
      </c>
      <c r="Y1416" s="52">
        <v>0.77027000000000001</v>
      </c>
      <c r="Z1416" s="52">
        <v>0</v>
      </c>
      <c r="AA1416" s="52"/>
      <c r="AB1416" s="79">
        <v>1416</v>
      </c>
      <c r="AC14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6" s="85"/>
      <c r="AE1416" s="51"/>
      <c r="AF1416" s="51"/>
      <c r="AG1416" s="51"/>
      <c r="AH1416" s="51"/>
      <c r="AI1416" s="51"/>
      <c r="AJ1416" s="51"/>
      <c r="AK1416" s="51"/>
      <c r="AL1416" s="51"/>
      <c r="AM1416" s="51"/>
      <c r="AN1416" s="51"/>
      <c r="AO1416" s="2"/>
      <c r="AP1416" s="3"/>
      <c r="AQ1416" s="3"/>
      <c r="AR1416" s="3"/>
      <c r="AS1416" s="3"/>
    </row>
    <row r="1417" spans="1:45" ht="29" customHeight="1" x14ac:dyDescent="0.35">
      <c r="A1417" s="14" t="s">
        <v>1868</v>
      </c>
      <c r="C1417" s="15" t="s">
        <v>3360</v>
      </c>
      <c r="D1417" s="15"/>
      <c r="E1417" s="80">
        <v>1.8144298133099559</v>
      </c>
      <c r="F1417" s="78"/>
      <c r="G1417" s="15"/>
      <c r="H1417" s="15"/>
      <c r="I1417" s="16"/>
      <c r="J1417" s="66"/>
      <c r="K1417" s="66"/>
      <c r="L1417" s="16"/>
      <c r="M1417" s="81"/>
      <c r="N1417" s="82">
        <v>6910.79638671875</v>
      </c>
      <c r="O1417" s="82">
        <v>1807.6368408203125</v>
      </c>
      <c r="P1417" s="77"/>
      <c r="Q1417" s="83"/>
      <c r="R1417" s="83"/>
      <c r="S1417" s="51">
        <v>1</v>
      </c>
      <c r="T1417" s="84"/>
      <c r="U1417" s="84"/>
      <c r="V1417" s="52">
        <v>0</v>
      </c>
      <c r="W1417" s="52">
        <v>0.33333299999999999</v>
      </c>
      <c r="X1417" s="52">
        <v>0</v>
      </c>
      <c r="Y1417" s="52">
        <v>0.77027000000000001</v>
      </c>
      <c r="Z1417" s="52">
        <v>0</v>
      </c>
      <c r="AA1417" s="52"/>
      <c r="AB1417" s="79">
        <v>1417</v>
      </c>
      <c r="AC14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7" s="85"/>
      <c r="AE1417" s="51"/>
      <c r="AF1417" s="51"/>
      <c r="AG1417" s="51"/>
      <c r="AH1417" s="51"/>
      <c r="AI1417" s="51"/>
      <c r="AJ1417" s="51"/>
      <c r="AK1417" s="51"/>
      <c r="AL1417" s="51"/>
      <c r="AM1417" s="51"/>
      <c r="AN1417" s="51"/>
      <c r="AO1417" s="2"/>
      <c r="AP1417" s="3"/>
      <c r="AQ1417" s="3"/>
      <c r="AR1417" s="3"/>
      <c r="AS1417" s="3"/>
    </row>
    <row r="1418" spans="1:45" ht="29" customHeight="1" x14ac:dyDescent="0.35">
      <c r="A1418" s="14" t="s">
        <v>1887</v>
      </c>
      <c r="C1418" s="15" t="s">
        <v>3360</v>
      </c>
      <c r="D1418" s="15"/>
      <c r="E1418" s="80">
        <v>1.8144298133099559</v>
      </c>
      <c r="F1418" s="78"/>
      <c r="G1418" s="15"/>
      <c r="H1418" s="15"/>
      <c r="I1418" s="16"/>
      <c r="J1418" s="66"/>
      <c r="K1418" s="66"/>
      <c r="L1418" s="16"/>
      <c r="M1418" s="81"/>
      <c r="N1418" s="82">
        <v>6797.8134765625</v>
      </c>
      <c r="O1418" s="82">
        <v>2003.0570068359375</v>
      </c>
      <c r="P1418" s="77"/>
      <c r="Q1418" s="83"/>
      <c r="R1418" s="83"/>
      <c r="S1418" s="51">
        <v>1</v>
      </c>
      <c r="T1418" s="84"/>
      <c r="U1418" s="84"/>
      <c r="V1418" s="52">
        <v>0</v>
      </c>
      <c r="W1418" s="52">
        <v>0.33333299999999999</v>
      </c>
      <c r="X1418" s="52">
        <v>0</v>
      </c>
      <c r="Y1418" s="52">
        <v>0.77027000000000001</v>
      </c>
      <c r="Z1418" s="52">
        <v>0</v>
      </c>
      <c r="AA1418" s="52"/>
      <c r="AB1418" s="79">
        <v>1418</v>
      </c>
      <c r="AC14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8" s="85"/>
      <c r="AE1418" s="51"/>
      <c r="AF1418" s="51"/>
      <c r="AG1418" s="51"/>
      <c r="AH1418" s="51"/>
      <c r="AI1418" s="51"/>
      <c r="AJ1418" s="51"/>
      <c r="AK1418" s="51"/>
      <c r="AL1418" s="51"/>
      <c r="AM1418" s="51"/>
      <c r="AN1418" s="51"/>
      <c r="AO1418" s="2"/>
      <c r="AP1418" s="3"/>
      <c r="AQ1418" s="3"/>
      <c r="AR1418" s="3"/>
      <c r="AS1418" s="3"/>
    </row>
    <row r="1419" spans="1:45" ht="29" customHeight="1" x14ac:dyDescent="0.35">
      <c r="A1419" s="14" t="s">
        <v>1960</v>
      </c>
      <c r="C1419" s="15" t="s">
        <v>3360</v>
      </c>
      <c r="D1419" s="15"/>
      <c r="E1419" s="80">
        <v>1.8144298133099559</v>
      </c>
      <c r="F1419" s="78"/>
      <c r="G1419" s="15"/>
      <c r="H1419" s="15"/>
      <c r="I1419" s="16"/>
      <c r="J1419" s="66"/>
      <c r="K1419" s="66"/>
      <c r="L1419" s="16"/>
      <c r="M1419" s="81"/>
      <c r="N1419" s="82">
        <v>6797.8134765625</v>
      </c>
      <c r="O1419" s="82">
        <v>2996.443115234375</v>
      </c>
      <c r="P1419" s="77"/>
      <c r="Q1419" s="83"/>
      <c r="R1419" s="83"/>
      <c r="S1419" s="51">
        <v>1</v>
      </c>
      <c r="T1419" s="84"/>
      <c r="U1419" s="84"/>
      <c r="V1419" s="52">
        <v>0</v>
      </c>
      <c r="W1419" s="52">
        <v>0.33333299999999999</v>
      </c>
      <c r="X1419" s="52">
        <v>0</v>
      </c>
      <c r="Y1419" s="52">
        <v>0.77027000000000001</v>
      </c>
      <c r="Z1419" s="52">
        <v>0</v>
      </c>
      <c r="AA1419" s="52"/>
      <c r="AB1419" s="79">
        <v>1419</v>
      </c>
      <c r="AC14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19" s="85"/>
      <c r="AE1419" s="51"/>
      <c r="AF1419" s="51"/>
      <c r="AG1419" s="51"/>
      <c r="AH1419" s="51"/>
      <c r="AI1419" s="51"/>
      <c r="AJ1419" s="51"/>
      <c r="AK1419" s="51"/>
      <c r="AL1419" s="51"/>
      <c r="AM1419" s="51"/>
      <c r="AN1419" s="51"/>
      <c r="AO1419" s="2"/>
      <c r="AP1419" s="3"/>
      <c r="AQ1419" s="3"/>
      <c r="AR1419" s="3"/>
      <c r="AS1419" s="3"/>
    </row>
    <row r="1420" spans="1:45" ht="29" customHeight="1" x14ac:dyDescent="0.35">
      <c r="A1420" s="14" t="s">
        <v>1961</v>
      </c>
      <c r="C1420" s="15" t="s">
        <v>3360</v>
      </c>
      <c r="D1420" s="15"/>
      <c r="E1420" s="80">
        <v>1.8144298133099559</v>
      </c>
      <c r="F1420" s="78"/>
      <c r="G1420" s="15"/>
      <c r="H1420" s="15"/>
      <c r="I1420" s="16"/>
      <c r="J1420" s="66"/>
      <c r="K1420" s="66"/>
      <c r="L1420" s="16"/>
      <c r="M1420" s="81"/>
      <c r="N1420" s="82">
        <v>6873.1357421875</v>
      </c>
      <c r="O1420" s="82">
        <v>3137.57958984375</v>
      </c>
      <c r="P1420" s="77"/>
      <c r="Q1420" s="83"/>
      <c r="R1420" s="83"/>
      <c r="S1420" s="51">
        <v>1</v>
      </c>
      <c r="T1420" s="84"/>
      <c r="U1420" s="84"/>
      <c r="V1420" s="52">
        <v>0</v>
      </c>
      <c r="W1420" s="52">
        <v>0.33333299999999999</v>
      </c>
      <c r="X1420" s="52">
        <v>0</v>
      </c>
      <c r="Y1420" s="52">
        <v>0.77027000000000001</v>
      </c>
      <c r="Z1420" s="52">
        <v>0</v>
      </c>
      <c r="AA1420" s="52"/>
      <c r="AB1420" s="79">
        <v>1420</v>
      </c>
      <c r="AC14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0" s="85"/>
      <c r="AE1420" s="51"/>
      <c r="AF1420" s="51"/>
      <c r="AG1420" s="51"/>
      <c r="AH1420" s="51"/>
      <c r="AI1420" s="51"/>
      <c r="AJ1420" s="51"/>
      <c r="AK1420" s="51"/>
      <c r="AL1420" s="51"/>
      <c r="AM1420" s="51"/>
      <c r="AN1420" s="51"/>
      <c r="AO1420" s="2"/>
      <c r="AP1420" s="3"/>
      <c r="AQ1420" s="3"/>
      <c r="AR1420" s="3"/>
      <c r="AS1420" s="3"/>
    </row>
    <row r="1421" spans="1:45" ht="29" customHeight="1" x14ac:dyDescent="0.35">
      <c r="A1421" s="14" t="s">
        <v>1964</v>
      </c>
      <c r="C1421" s="15" t="s">
        <v>3360</v>
      </c>
      <c r="D1421" s="15"/>
      <c r="E1421" s="80">
        <v>1.8144298133099559</v>
      </c>
      <c r="F1421" s="78"/>
      <c r="G1421" s="15"/>
      <c r="H1421" s="15"/>
      <c r="I1421" s="16"/>
      <c r="J1421" s="66"/>
      <c r="K1421" s="66"/>
      <c r="L1421" s="16"/>
      <c r="M1421" s="81"/>
      <c r="N1421" s="82">
        <v>6797.8134765625</v>
      </c>
      <c r="O1421" s="82">
        <v>4413.2392578125</v>
      </c>
      <c r="P1421" s="77"/>
      <c r="Q1421" s="83"/>
      <c r="R1421" s="83"/>
      <c r="S1421" s="51">
        <v>1</v>
      </c>
      <c r="T1421" s="84"/>
      <c r="U1421" s="84"/>
      <c r="V1421" s="52">
        <v>0</v>
      </c>
      <c r="W1421" s="52">
        <v>0.33333299999999999</v>
      </c>
      <c r="X1421" s="52">
        <v>0</v>
      </c>
      <c r="Y1421" s="52">
        <v>0.77027000000000001</v>
      </c>
      <c r="Z1421" s="52">
        <v>0</v>
      </c>
      <c r="AA1421" s="52"/>
      <c r="AB1421" s="79">
        <v>1421</v>
      </c>
      <c r="AC14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1" s="85"/>
      <c r="AE1421" s="51"/>
      <c r="AF1421" s="51"/>
      <c r="AG1421" s="51"/>
      <c r="AH1421" s="51"/>
      <c r="AI1421" s="51"/>
      <c r="AJ1421" s="51"/>
      <c r="AK1421" s="104" t="s">
        <v>3341</v>
      </c>
      <c r="AL1421" s="104" t="s">
        <v>3341</v>
      </c>
      <c r="AM1421" s="104" t="s">
        <v>3341</v>
      </c>
      <c r="AN1421" s="104" t="s">
        <v>3341</v>
      </c>
      <c r="AO1421" s="2"/>
      <c r="AP1421" s="3"/>
      <c r="AQ1421" s="3"/>
      <c r="AR1421" s="3"/>
      <c r="AS1421" s="3"/>
    </row>
    <row r="1422" spans="1:45" ht="29" customHeight="1" x14ac:dyDescent="0.35">
      <c r="A1422" s="14" t="s">
        <v>1969</v>
      </c>
      <c r="C1422" s="15" t="s">
        <v>3360</v>
      </c>
      <c r="D1422" s="15"/>
      <c r="E1422" s="80">
        <v>1.8144298133099559</v>
      </c>
      <c r="F1422" s="78"/>
      <c r="G1422" s="15"/>
      <c r="H1422" s="15"/>
      <c r="I1422" s="16"/>
      <c r="J1422" s="66"/>
      <c r="K1422" s="66"/>
      <c r="L1422" s="16"/>
      <c r="M1422" s="81"/>
      <c r="N1422" s="82">
        <v>6797.8134765625</v>
      </c>
      <c r="O1422" s="82">
        <v>4608.65966796875</v>
      </c>
      <c r="P1422" s="77"/>
      <c r="Q1422" s="83"/>
      <c r="R1422" s="83"/>
      <c r="S1422" s="51">
        <v>1</v>
      </c>
      <c r="T1422" s="84"/>
      <c r="U1422" s="84"/>
      <c r="V1422" s="52">
        <v>0</v>
      </c>
      <c r="W1422" s="52">
        <v>0.33333299999999999</v>
      </c>
      <c r="X1422" s="52">
        <v>0</v>
      </c>
      <c r="Y1422" s="52">
        <v>0.77027000000000001</v>
      </c>
      <c r="Z1422" s="52">
        <v>0</v>
      </c>
      <c r="AA1422" s="52"/>
      <c r="AB1422" s="79">
        <v>1422</v>
      </c>
      <c r="AC14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2" s="85"/>
      <c r="AE1422" s="51"/>
      <c r="AF1422" s="51"/>
      <c r="AG1422" s="51"/>
      <c r="AH1422" s="51"/>
      <c r="AI1422" s="51"/>
      <c r="AJ1422" s="51"/>
      <c r="AK1422" s="51"/>
      <c r="AL1422" s="51"/>
      <c r="AM1422" s="51"/>
      <c r="AN1422" s="51"/>
      <c r="AO1422" s="2"/>
      <c r="AP1422" s="3"/>
      <c r="AQ1422" s="3"/>
      <c r="AR1422" s="3"/>
      <c r="AS1422" s="3"/>
    </row>
    <row r="1423" spans="1:45" ht="29" customHeight="1" x14ac:dyDescent="0.35">
      <c r="A1423" s="14" t="s">
        <v>1970</v>
      </c>
      <c r="C1423" s="15" t="s">
        <v>3360</v>
      </c>
      <c r="D1423" s="15"/>
      <c r="E1423" s="80">
        <v>1.8144298133099559</v>
      </c>
      <c r="F1423" s="78"/>
      <c r="G1423" s="15"/>
      <c r="H1423" s="15"/>
      <c r="I1423" s="16"/>
      <c r="J1423" s="66"/>
      <c r="K1423" s="66"/>
      <c r="L1423" s="16"/>
      <c r="M1423" s="81"/>
      <c r="N1423" s="82">
        <v>6910.79638671875</v>
      </c>
      <c r="O1423" s="82">
        <v>4820.36474609375</v>
      </c>
      <c r="P1423" s="77"/>
      <c r="Q1423" s="83"/>
      <c r="R1423" s="83"/>
      <c r="S1423" s="51">
        <v>1</v>
      </c>
      <c r="T1423" s="84"/>
      <c r="U1423" s="84"/>
      <c r="V1423" s="52">
        <v>0</v>
      </c>
      <c r="W1423" s="52">
        <v>0.33333299999999999</v>
      </c>
      <c r="X1423" s="52">
        <v>0</v>
      </c>
      <c r="Y1423" s="52">
        <v>0.77027000000000001</v>
      </c>
      <c r="Z1423" s="52">
        <v>0</v>
      </c>
      <c r="AA1423" s="52"/>
      <c r="AB1423" s="79">
        <v>1423</v>
      </c>
      <c r="AC14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3" s="85"/>
      <c r="AE1423" s="51"/>
      <c r="AF1423" s="51"/>
      <c r="AG1423" s="51"/>
      <c r="AH1423" s="51"/>
      <c r="AI1423" s="51"/>
      <c r="AJ1423" s="51"/>
      <c r="AK1423" s="51"/>
      <c r="AL1423" s="51"/>
      <c r="AM1423" s="51"/>
      <c r="AN1423" s="51"/>
      <c r="AO1423" s="2"/>
      <c r="AP1423" s="3"/>
      <c r="AQ1423" s="3"/>
      <c r="AR1423" s="3"/>
      <c r="AS1423" s="3"/>
    </row>
    <row r="1424" spans="1:45" ht="29" customHeight="1" x14ac:dyDescent="0.35">
      <c r="A1424" s="14" t="s">
        <v>1977</v>
      </c>
      <c r="C1424" s="15" t="s">
        <v>3360</v>
      </c>
      <c r="D1424" s="15"/>
      <c r="E1424" s="80">
        <v>1.8144298133099559</v>
      </c>
      <c r="F1424" s="78"/>
      <c r="G1424" s="15"/>
      <c r="H1424" s="15"/>
      <c r="I1424" s="16"/>
      <c r="J1424" s="66"/>
      <c r="K1424" s="66"/>
      <c r="L1424" s="16"/>
      <c r="M1424" s="81"/>
      <c r="N1424" s="82">
        <v>6797.8134765625</v>
      </c>
      <c r="O1424" s="82">
        <v>3403.568359375</v>
      </c>
      <c r="P1424" s="77"/>
      <c r="Q1424" s="83"/>
      <c r="R1424" s="83"/>
      <c r="S1424" s="51">
        <v>1</v>
      </c>
      <c r="T1424" s="84"/>
      <c r="U1424" s="84"/>
      <c r="V1424" s="52">
        <v>0</v>
      </c>
      <c r="W1424" s="52">
        <v>0.33333299999999999</v>
      </c>
      <c r="X1424" s="52">
        <v>0</v>
      </c>
      <c r="Y1424" s="52">
        <v>0.77027000000000001</v>
      </c>
      <c r="Z1424" s="52">
        <v>0</v>
      </c>
      <c r="AA1424" s="52"/>
      <c r="AB1424" s="79">
        <v>1424</v>
      </c>
      <c r="AC14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4" s="85"/>
      <c r="AE1424" s="51"/>
      <c r="AF1424" s="51"/>
      <c r="AG1424" s="51"/>
      <c r="AH1424" s="51"/>
      <c r="AI1424" s="51"/>
      <c r="AJ1424" s="51"/>
      <c r="AK1424" s="51"/>
      <c r="AL1424" s="51"/>
      <c r="AM1424" s="51"/>
      <c r="AN1424" s="51"/>
      <c r="AO1424" s="2"/>
      <c r="AP1424" s="3"/>
      <c r="AQ1424" s="3"/>
      <c r="AR1424" s="3"/>
      <c r="AS1424" s="3"/>
    </row>
    <row r="1425" spans="1:45" ht="29" customHeight="1" x14ac:dyDescent="0.35">
      <c r="A1425" s="14" t="s">
        <v>1978</v>
      </c>
      <c r="C1425" s="15" t="s">
        <v>3360</v>
      </c>
      <c r="D1425" s="15"/>
      <c r="E1425" s="80">
        <v>1.8144298133099559</v>
      </c>
      <c r="F1425" s="78"/>
      <c r="G1425" s="15"/>
      <c r="H1425" s="15"/>
      <c r="I1425" s="16"/>
      <c r="J1425" s="66"/>
      <c r="K1425" s="66"/>
      <c r="L1425" s="16"/>
      <c r="M1425" s="81"/>
      <c r="N1425" s="82">
        <v>6873.1357421875</v>
      </c>
      <c r="O1425" s="82">
        <v>3544.705322265625</v>
      </c>
      <c r="P1425" s="77"/>
      <c r="Q1425" s="83"/>
      <c r="R1425" s="83"/>
      <c r="S1425" s="51">
        <v>1</v>
      </c>
      <c r="T1425" s="84"/>
      <c r="U1425" s="84"/>
      <c r="V1425" s="52">
        <v>0</v>
      </c>
      <c r="W1425" s="52">
        <v>0.33333299999999999</v>
      </c>
      <c r="X1425" s="52">
        <v>0</v>
      </c>
      <c r="Y1425" s="52">
        <v>0.77027000000000001</v>
      </c>
      <c r="Z1425" s="52">
        <v>0</v>
      </c>
      <c r="AA1425" s="52"/>
      <c r="AB1425" s="79">
        <v>1425</v>
      </c>
      <c r="AC14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5" s="85"/>
      <c r="AE1425" s="51"/>
      <c r="AF1425" s="51"/>
      <c r="AG1425" s="51"/>
      <c r="AH1425" s="51"/>
      <c r="AI1425" s="51"/>
      <c r="AJ1425" s="51"/>
      <c r="AK1425" s="51"/>
      <c r="AL1425" s="51"/>
      <c r="AM1425" s="51"/>
      <c r="AN1425" s="51"/>
      <c r="AO1425" s="2"/>
      <c r="AP1425" s="3"/>
      <c r="AQ1425" s="3"/>
      <c r="AR1425" s="3"/>
      <c r="AS1425" s="3"/>
    </row>
    <row r="1426" spans="1:45" ht="29" customHeight="1" x14ac:dyDescent="0.35">
      <c r="A1426" s="14" t="s">
        <v>2005</v>
      </c>
      <c r="C1426" s="15" t="s">
        <v>3360</v>
      </c>
      <c r="D1426" s="15"/>
      <c r="E1426" s="80">
        <v>1.8144298133099559</v>
      </c>
      <c r="F1426" s="78"/>
      <c r="G1426" s="15"/>
      <c r="H1426" s="15"/>
      <c r="I1426" s="16"/>
      <c r="J1426" s="66"/>
      <c r="K1426" s="66"/>
      <c r="L1426" s="16"/>
      <c r="M1426" s="81"/>
      <c r="N1426" s="82">
        <v>6797.8134765625</v>
      </c>
      <c r="O1426" s="82">
        <v>3810.69384765625</v>
      </c>
      <c r="P1426" s="77"/>
      <c r="Q1426" s="83"/>
      <c r="R1426" s="83"/>
      <c r="S1426" s="51">
        <v>1</v>
      </c>
      <c r="T1426" s="84"/>
      <c r="U1426" s="84"/>
      <c r="V1426" s="52">
        <v>0</v>
      </c>
      <c r="W1426" s="52">
        <v>0.33333299999999999</v>
      </c>
      <c r="X1426" s="52">
        <v>0</v>
      </c>
      <c r="Y1426" s="52">
        <v>0.77027000000000001</v>
      </c>
      <c r="Z1426" s="52">
        <v>0</v>
      </c>
      <c r="AA1426" s="52"/>
      <c r="AB1426" s="79">
        <v>1426</v>
      </c>
      <c r="AC14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6" s="85"/>
      <c r="AE1426" s="51"/>
      <c r="AF1426" s="51"/>
      <c r="AG1426" s="51"/>
      <c r="AH1426" s="51"/>
      <c r="AI1426" s="51"/>
      <c r="AJ1426" s="51"/>
      <c r="AK1426" s="51"/>
      <c r="AL1426" s="51"/>
      <c r="AM1426" s="51"/>
      <c r="AN1426" s="51"/>
      <c r="AO1426" s="2"/>
      <c r="AP1426" s="3"/>
      <c r="AQ1426" s="3"/>
      <c r="AR1426" s="3"/>
      <c r="AS1426" s="3"/>
    </row>
    <row r="1427" spans="1:45" ht="29" customHeight="1" x14ac:dyDescent="0.35">
      <c r="A1427" s="14" t="s">
        <v>2006</v>
      </c>
      <c r="C1427" s="15" t="s">
        <v>3360</v>
      </c>
      <c r="D1427" s="15"/>
      <c r="E1427" s="80">
        <v>1.8144298133099559</v>
      </c>
      <c r="F1427" s="78"/>
      <c r="G1427" s="15"/>
      <c r="H1427" s="15"/>
      <c r="I1427" s="16"/>
      <c r="J1427" s="66"/>
      <c r="K1427" s="66"/>
      <c r="L1427" s="16"/>
      <c r="M1427" s="81"/>
      <c r="N1427" s="82">
        <v>6873.1357421875</v>
      </c>
      <c r="O1427" s="82">
        <v>3940.973876953125</v>
      </c>
      <c r="P1427" s="77"/>
      <c r="Q1427" s="83"/>
      <c r="R1427" s="83"/>
      <c r="S1427" s="51">
        <v>1</v>
      </c>
      <c r="T1427" s="84"/>
      <c r="U1427" s="84"/>
      <c r="V1427" s="52">
        <v>0</v>
      </c>
      <c r="W1427" s="52">
        <v>0.33333299999999999</v>
      </c>
      <c r="X1427" s="52">
        <v>0</v>
      </c>
      <c r="Y1427" s="52">
        <v>0.77027000000000001</v>
      </c>
      <c r="Z1427" s="52">
        <v>0</v>
      </c>
      <c r="AA1427" s="52"/>
      <c r="AB1427" s="79">
        <v>1427</v>
      </c>
      <c r="AC14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7" s="85"/>
      <c r="AE1427" s="51"/>
      <c r="AF1427" s="51"/>
      <c r="AG1427" s="51"/>
      <c r="AH1427" s="51"/>
      <c r="AI1427" s="51"/>
      <c r="AJ1427" s="51"/>
      <c r="AK1427" s="51"/>
      <c r="AL1427" s="51"/>
      <c r="AM1427" s="51"/>
      <c r="AN1427" s="51"/>
      <c r="AO1427" s="2"/>
      <c r="AP1427" s="3"/>
      <c r="AQ1427" s="3"/>
      <c r="AR1427" s="3"/>
      <c r="AS1427" s="3"/>
    </row>
    <row r="1428" spans="1:45" ht="29" customHeight="1" x14ac:dyDescent="0.35">
      <c r="A1428" s="14" t="s">
        <v>2028</v>
      </c>
      <c r="C1428" s="15" t="s">
        <v>3360</v>
      </c>
      <c r="D1428" s="15"/>
      <c r="E1428" s="80">
        <v>1.8144298133099559</v>
      </c>
      <c r="F1428" s="78"/>
      <c r="G1428" s="15"/>
      <c r="H1428" s="15"/>
      <c r="I1428" s="16"/>
      <c r="J1428" s="66"/>
      <c r="K1428" s="66"/>
      <c r="L1428" s="16"/>
      <c r="M1428" s="81"/>
      <c r="N1428" s="82">
        <v>6797.8134765625</v>
      </c>
      <c r="O1428" s="82">
        <v>993.385986328125</v>
      </c>
      <c r="P1428" s="77"/>
      <c r="Q1428" s="83"/>
      <c r="R1428" s="83"/>
      <c r="S1428" s="51">
        <v>1</v>
      </c>
      <c r="T1428" s="84"/>
      <c r="U1428" s="84"/>
      <c r="V1428" s="52">
        <v>0</v>
      </c>
      <c r="W1428" s="52">
        <v>0.33333299999999999</v>
      </c>
      <c r="X1428" s="52">
        <v>0</v>
      </c>
      <c r="Y1428" s="52">
        <v>0.77027000000000001</v>
      </c>
      <c r="Z1428" s="52">
        <v>0</v>
      </c>
      <c r="AA1428" s="52"/>
      <c r="AB1428" s="79">
        <v>1428</v>
      </c>
      <c r="AC14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8" s="85"/>
      <c r="AE1428" s="51"/>
      <c r="AF1428" s="51"/>
      <c r="AG1428" s="51"/>
      <c r="AH1428" s="51"/>
      <c r="AI1428" s="51"/>
      <c r="AJ1428" s="51"/>
      <c r="AK1428" s="51"/>
      <c r="AL1428" s="51"/>
      <c r="AM1428" s="51"/>
      <c r="AN1428" s="51"/>
      <c r="AO1428" s="2"/>
      <c r="AP1428" s="3"/>
      <c r="AQ1428" s="3"/>
      <c r="AR1428" s="3"/>
      <c r="AS1428" s="3"/>
    </row>
    <row r="1429" spans="1:45" ht="29" customHeight="1" x14ac:dyDescent="0.35">
      <c r="A1429" s="14" t="s">
        <v>2029</v>
      </c>
      <c r="C1429" s="15" t="s">
        <v>3360</v>
      </c>
      <c r="D1429" s="15"/>
      <c r="E1429" s="80">
        <v>1.8144298133099559</v>
      </c>
      <c r="F1429" s="78"/>
      <c r="G1429" s="15"/>
      <c r="H1429" s="15"/>
      <c r="I1429" s="16"/>
      <c r="J1429" s="66"/>
      <c r="K1429" s="66"/>
      <c r="L1429" s="16"/>
      <c r="M1429" s="81"/>
      <c r="N1429" s="82">
        <v>6910.79638671875</v>
      </c>
      <c r="O1429" s="82">
        <v>1205.0911865234375</v>
      </c>
      <c r="P1429" s="77"/>
      <c r="Q1429" s="83"/>
      <c r="R1429" s="83"/>
      <c r="S1429" s="51">
        <v>1</v>
      </c>
      <c r="T1429" s="84"/>
      <c r="U1429" s="84"/>
      <c r="V1429" s="52">
        <v>0</v>
      </c>
      <c r="W1429" s="52">
        <v>0.33333299999999999</v>
      </c>
      <c r="X1429" s="52">
        <v>0</v>
      </c>
      <c r="Y1429" s="52">
        <v>0.77027000000000001</v>
      </c>
      <c r="Z1429" s="52">
        <v>0</v>
      </c>
      <c r="AA1429" s="52"/>
      <c r="AB1429" s="79">
        <v>1429</v>
      </c>
      <c r="AC14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29" s="85"/>
      <c r="AE1429" s="51"/>
      <c r="AF1429" s="51"/>
      <c r="AG1429" s="51"/>
      <c r="AH1429" s="51"/>
      <c r="AI1429" s="51"/>
      <c r="AJ1429" s="51"/>
      <c r="AK1429" s="51"/>
      <c r="AL1429" s="51"/>
      <c r="AM1429" s="51"/>
      <c r="AN1429" s="51"/>
      <c r="AO1429" s="2"/>
      <c r="AP1429" s="3"/>
      <c r="AQ1429" s="3"/>
      <c r="AR1429" s="3"/>
      <c r="AS1429" s="3"/>
    </row>
    <row r="1430" spans="1:45" ht="29" customHeight="1" x14ac:dyDescent="0.35">
      <c r="A1430" s="14" t="s">
        <v>2031</v>
      </c>
      <c r="C1430" s="15" t="s">
        <v>3360</v>
      </c>
      <c r="D1430" s="15"/>
      <c r="E1430" s="80">
        <v>1.8144298133099559</v>
      </c>
      <c r="F1430" s="78"/>
      <c r="G1430" s="15"/>
      <c r="H1430" s="15"/>
      <c r="I1430" s="16"/>
      <c r="J1430" s="66"/>
      <c r="K1430" s="66"/>
      <c r="L1430" s="16"/>
      <c r="M1430" s="81"/>
      <c r="N1430" s="82">
        <v>8351.330078125</v>
      </c>
      <c r="O1430" s="82">
        <v>5080.92529296875</v>
      </c>
      <c r="P1430" s="77"/>
      <c r="Q1430" s="83"/>
      <c r="R1430" s="83"/>
      <c r="S1430" s="51">
        <v>1</v>
      </c>
      <c r="T1430" s="84"/>
      <c r="U1430" s="84"/>
      <c r="V1430" s="52">
        <v>0</v>
      </c>
      <c r="W1430" s="52">
        <v>0.33333299999999999</v>
      </c>
      <c r="X1430" s="52">
        <v>0</v>
      </c>
      <c r="Y1430" s="52">
        <v>0.77027000000000001</v>
      </c>
      <c r="Z1430" s="52">
        <v>0</v>
      </c>
      <c r="AA1430" s="52"/>
      <c r="AB1430" s="79">
        <v>1430</v>
      </c>
      <c r="AC14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0" s="85"/>
      <c r="AE1430" s="51"/>
      <c r="AF1430" s="51"/>
      <c r="AG1430" s="51"/>
      <c r="AH1430" s="51"/>
      <c r="AI1430" s="51"/>
      <c r="AJ1430" s="51"/>
      <c r="AK1430" s="51"/>
      <c r="AL1430" s="51"/>
      <c r="AM1430" s="51"/>
      <c r="AN1430" s="51"/>
      <c r="AO1430" s="2"/>
      <c r="AP1430" s="3"/>
      <c r="AQ1430" s="3"/>
      <c r="AR1430" s="3"/>
      <c r="AS1430" s="3"/>
    </row>
    <row r="1431" spans="1:45" ht="29" customHeight="1" x14ac:dyDescent="0.35">
      <c r="A1431" s="14" t="s">
        <v>2032</v>
      </c>
      <c r="C1431" s="15" t="s">
        <v>3360</v>
      </c>
      <c r="D1431" s="15"/>
      <c r="E1431" s="80">
        <v>1.8144298133099559</v>
      </c>
      <c r="F1431" s="78"/>
      <c r="G1431" s="15"/>
      <c r="H1431" s="15"/>
      <c r="I1431" s="16"/>
      <c r="J1431" s="66"/>
      <c r="K1431" s="66"/>
      <c r="L1431" s="16"/>
      <c r="M1431" s="81"/>
      <c r="N1431" s="82">
        <v>8172.44091796875</v>
      </c>
      <c r="O1431" s="82">
        <v>5211.205078125</v>
      </c>
      <c r="P1431" s="77"/>
      <c r="Q1431" s="83"/>
      <c r="R1431" s="83"/>
      <c r="S1431" s="51">
        <v>1</v>
      </c>
      <c r="T1431" s="84"/>
      <c r="U1431" s="84"/>
      <c r="V1431" s="52">
        <v>0</v>
      </c>
      <c r="W1431" s="52">
        <v>0.33333299999999999</v>
      </c>
      <c r="X1431" s="52">
        <v>0</v>
      </c>
      <c r="Y1431" s="52">
        <v>0.77027000000000001</v>
      </c>
      <c r="Z1431" s="52">
        <v>0</v>
      </c>
      <c r="AA1431" s="52"/>
      <c r="AB1431" s="79">
        <v>1431</v>
      </c>
      <c r="AC14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1" s="85"/>
      <c r="AE1431" s="51"/>
      <c r="AF1431" s="51"/>
      <c r="AG1431" s="51"/>
      <c r="AH1431" s="51"/>
      <c r="AI1431" s="51"/>
      <c r="AJ1431" s="51"/>
      <c r="AK1431" s="51"/>
      <c r="AL1431" s="51"/>
      <c r="AM1431" s="51"/>
      <c r="AN1431" s="51"/>
      <c r="AO1431" s="2"/>
      <c r="AP1431" s="3"/>
      <c r="AQ1431" s="3"/>
      <c r="AR1431" s="3"/>
      <c r="AS1431" s="3"/>
    </row>
    <row r="1432" spans="1:45" ht="29" customHeight="1" x14ac:dyDescent="0.35">
      <c r="A1432" s="14" t="s">
        <v>2041</v>
      </c>
      <c r="C1432" s="15" t="s">
        <v>3360</v>
      </c>
      <c r="D1432" s="15"/>
      <c r="E1432" s="80">
        <v>1.8144298133099559</v>
      </c>
      <c r="F1432" s="78"/>
      <c r="G1432" s="15"/>
      <c r="H1432" s="15"/>
      <c r="I1432" s="16"/>
      <c r="J1432" s="66"/>
      <c r="K1432" s="66"/>
      <c r="L1432" s="16"/>
      <c r="M1432" s="81"/>
      <c r="N1432" s="82">
        <v>8059.45751953125</v>
      </c>
      <c r="O1432" s="82">
        <v>5080.92529296875</v>
      </c>
      <c r="P1432" s="77"/>
      <c r="Q1432" s="83"/>
      <c r="R1432" s="83"/>
      <c r="S1432" s="51">
        <v>1</v>
      </c>
      <c r="T1432" s="84"/>
      <c r="U1432" s="84"/>
      <c r="V1432" s="52">
        <v>0</v>
      </c>
      <c r="W1432" s="52">
        <v>0.33333299999999999</v>
      </c>
      <c r="X1432" s="52">
        <v>0</v>
      </c>
      <c r="Y1432" s="52">
        <v>0.77027000000000001</v>
      </c>
      <c r="Z1432" s="52">
        <v>0</v>
      </c>
      <c r="AA1432" s="52"/>
      <c r="AB1432" s="79">
        <v>1432</v>
      </c>
      <c r="AC14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2" s="85"/>
      <c r="AE1432" s="51"/>
      <c r="AF1432" s="51"/>
      <c r="AG1432" s="51"/>
      <c r="AH1432" s="51"/>
      <c r="AI1432" s="51"/>
      <c r="AJ1432" s="51"/>
      <c r="AK1432" s="51"/>
      <c r="AL1432" s="51"/>
      <c r="AM1432" s="51"/>
      <c r="AN1432" s="51"/>
      <c r="AO1432" s="2"/>
      <c r="AP1432" s="3"/>
      <c r="AQ1432" s="3"/>
      <c r="AR1432" s="3"/>
      <c r="AS1432" s="3"/>
    </row>
    <row r="1433" spans="1:45" ht="29" customHeight="1" x14ac:dyDescent="0.35">
      <c r="A1433" s="14" t="s">
        <v>2042</v>
      </c>
      <c r="C1433" s="15" t="s">
        <v>3360</v>
      </c>
      <c r="D1433" s="15"/>
      <c r="E1433" s="80">
        <v>1.8144298133099559</v>
      </c>
      <c r="F1433" s="78"/>
      <c r="G1433" s="15"/>
      <c r="H1433" s="15"/>
      <c r="I1433" s="16"/>
      <c r="J1433" s="66"/>
      <c r="K1433" s="66"/>
      <c r="L1433" s="16"/>
      <c r="M1433" s="81"/>
      <c r="N1433" s="82">
        <v>7889.98291015625</v>
      </c>
      <c r="O1433" s="82">
        <v>5211.205078125</v>
      </c>
      <c r="P1433" s="77"/>
      <c r="Q1433" s="83"/>
      <c r="R1433" s="83"/>
      <c r="S1433" s="51">
        <v>1</v>
      </c>
      <c r="T1433" s="84"/>
      <c r="U1433" s="84"/>
      <c r="V1433" s="52">
        <v>0</v>
      </c>
      <c r="W1433" s="52">
        <v>0.33333299999999999</v>
      </c>
      <c r="X1433" s="52">
        <v>0</v>
      </c>
      <c r="Y1433" s="52">
        <v>0.77027000000000001</v>
      </c>
      <c r="Z1433" s="52">
        <v>0</v>
      </c>
      <c r="AA1433" s="52"/>
      <c r="AB1433" s="79">
        <v>1433</v>
      </c>
      <c r="AC14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3" s="85"/>
      <c r="AE1433" s="51"/>
      <c r="AF1433" s="51"/>
      <c r="AG1433" s="51"/>
      <c r="AH1433" s="51"/>
      <c r="AI1433" s="51"/>
      <c r="AJ1433" s="51"/>
      <c r="AK1433" s="51"/>
      <c r="AL1433" s="51"/>
      <c r="AM1433" s="51"/>
      <c r="AN1433" s="51"/>
      <c r="AO1433" s="2"/>
      <c r="AP1433" s="3"/>
      <c r="AQ1433" s="3"/>
      <c r="AR1433" s="3"/>
      <c r="AS1433" s="3"/>
    </row>
    <row r="1434" spans="1:45" ht="29" customHeight="1" x14ac:dyDescent="0.35">
      <c r="A1434" s="14" t="s">
        <v>2079</v>
      </c>
      <c r="C1434" s="15" t="s">
        <v>3360</v>
      </c>
      <c r="D1434" s="15"/>
      <c r="E1434" s="80">
        <v>1.8144298133099559</v>
      </c>
      <c r="F1434" s="78"/>
      <c r="G1434" s="15"/>
      <c r="H1434" s="15"/>
      <c r="I1434" s="16"/>
      <c r="J1434" s="66"/>
      <c r="K1434" s="66"/>
      <c r="L1434" s="16"/>
      <c r="M1434" s="81"/>
      <c r="N1434" s="82">
        <v>8756.1865234375</v>
      </c>
      <c r="O1434" s="82">
        <v>5080.92529296875</v>
      </c>
      <c r="P1434" s="77"/>
      <c r="Q1434" s="83"/>
      <c r="R1434" s="83"/>
      <c r="S1434" s="51">
        <v>1</v>
      </c>
      <c r="T1434" s="84"/>
      <c r="U1434" s="84"/>
      <c r="V1434" s="52">
        <v>0</v>
      </c>
      <c r="W1434" s="52">
        <v>0.33333299999999999</v>
      </c>
      <c r="X1434" s="52">
        <v>0</v>
      </c>
      <c r="Y1434" s="52">
        <v>0.77027000000000001</v>
      </c>
      <c r="Z1434" s="52">
        <v>0</v>
      </c>
      <c r="AA1434" s="52"/>
      <c r="AB1434" s="79">
        <v>1434</v>
      </c>
      <c r="AC14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4" s="85"/>
      <c r="AE1434" s="51"/>
      <c r="AF1434" s="51"/>
      <c r="AG1434" s="51"/>
      <c r="AH1434" s="51"/>
      <c r="AI1434" s="51"/>
      <c r="AJ1434" s="51"/>
      <c r="AK1434" s="51"/>
      <c r="AL1434" s="51"/>
      <c r="AM1434" s="51"/>
      <c r="AN1434" s="51"/>
      <c r="AO1434" s="2"/>
      <c r="AP1434" s="3"/>
      <c r="AQ1434" s="3"/>
      <c r="AR1434" s="3"/>
      <c r="AS1434" s="3"/>
    </row>
    <row r="1435" spans="1:45" ht="29" customHeight="1" x14ac:dyDescent="0.35">
      <c r="A1435" s="14" t="s">
        <v>2080</v>
      </c>
      <c r="C1435" s="15" t="s">
        <v>3360</v>
      </c>
      <c r="D1435" s="15"/>
      <c r="E1435" s="80">
        <v>1.8144298133099559</v>
      </c>
      <c r="F1435" s="78"/>
      <c r="G1435" s="15"/>
      <c r="H1435" s="15"/>
      <c r="I1435" s="16"/>
      <c r="J1435" s="66"/>
      <c r="K1435" s="66"/>
      <c r="L1435" s="16"/>
      <c r="M1435" s="81"/>
      <c r="N1435" s="82">
        <v>8869.169921875</v>
      </c>
      <c r="O1435" s="82">
        <v>5167.7783203125</v>
      </c>
      <c r="P1435" s="77"/>
      <c r="Q1435" s="83"/>
      <c r="R1435" s="83"/>
      <c r="S1435" s="51">
        <v>1</v>
      </c>
      <c r="T1435" s="84"/>
      <c r="U1435" s="84"/>
      <c r="V1435" s="52">
        <v>0</v>
      </c>
      <c r="W1435" s="52">
        <v>0.33333299999999999</v>
      </c>
      <c r="X1435" s="52">
        <v>0</v>
      </c>
      <c r="Y1435" s="52">
        <v>0.77027000000000001</v>
      </c>
      <c r="Z1435" s="52">
        <v>0</v>
      </c>
      <c r="AA1435" s="52"/>
      <c r="AB1435" s="79">
        <v>1435</v>
      </c>
      <c r="AC14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5" s="85"/>
      <c r="AE1435" s="51"/>
      <c r="AF1435" s="51"/>
      <c r="AG1435" s="51"/>
      <c r="AH1435" s="51"/>
      <c r="AI1435" s="51"/>
      <c r="AJ1435" s="51"/>
      <c r="AK1435" s="51"/>
      <c r="AL1435" s="51"/>
      <c r="AM1435" s="51"/>
      <c r="AN1435" s="51"/>
      <c r="AO1435" s="2"/>
      <c r="AP1435" s="3"/>
      <c r="AQ1435" s="3"/>
      <c r="AR1435" s="3"/>
      <c r="AS1435" s="3"/>
    </row>
    <row r="1436" spans="1:45" ht="29" customHeight="1" x14ac:dyDescent="0.35">
      <c r="A1436" s="14" t="s">
        <v>2120</v>
      </c>
      <c r="C1436" s="15" t="s">
        <v>3360</v>
      </c>
      <c r="D1436" s="15"/>
      <c r="E1436" s="80">
        <v>1.8144298133099559</v>
      </c>
      <c r="F1436" s="78"/>
      <c r="G1436" s="15"/>
      <c r="H1436" s="15"/>
      <c r="I1436" s="16"/>
      <c r="J1436" s="66"/>
      <c r="K1436" s="66"/>
      <c r="L1436" s="16"/>
      <c r="M1436" s="81"/>
      <c r="N1436" s="82">
        <v>8643.203125</v>
      </c>
      <c r="O1436" s="82">
        <v>5080.92529296875</v>
      </c>
      <c r="P1436" s="77"/>
      <c r="Q1436" s="83"/>
      <c r="R1436" s="83"/>
      <c r="S1436" s="51">
        <v>1</v>
      </c>
      <c r="T1436" s="84"/>
      <c r="U1436" s="84"/>
      <c r="V1436" s="52">
        <v>0</v>
      </c>
      <c r="W1436" s="52">
        <v>0.33333299999999999</v>
      </c>
      <c r="X1436" s="52">
        <v>0</v>
      </c>
      <c r="Y1436" s="52">
        <v>0.77027000000000001</v>
      </c>
      <c r="Z1436" s="52">
        <v>0</v>
      </c>
      <c r="AA1436" s="52"/>
      <c r="AB1436" s="79">
        <v>1436</v>
      </c>
      <c r="AC14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6" s="85"/>
      <c r="AE1436" s="51"/>
      <c r="AF1436" s="51"/>
      <c r="AG1436" s="51"/>
      <c r="AH1436" s="51"/>
      <c r="AI1436" s="51"/>
      <c r="AJ1436" s="51"/>
      <c r="AK1436" s="51"/>
      <c r="AL1436" s="51"/>
      <c r="AM1436" s="51"/>
      <c r="AN1436" s="51"/>
      <c r="AO1436" s="2"/>
      <c r="AP1436" s="3"/>
      <c r="AQ1436" s="3"/>
      <c r="AR1436" s="3"/>
      <c r="AS1436" s="3"/>
    </row>
    <row r="1437" spans="1:45" ht="29" customHeight="1" x14ac:dyDescent="0.35">
      <c r="A1437" s="14" t="s">
        <v>2121</v>
      </c>
      <c r="C1437" s="15" t="s">
        <v>3360</v>
      </c>
      <c r="D1437" s="15"/>
      <c r="E1437" s="80">
        <v>1.8144298133099559</v>
      </c>
      <c r="F1437" s="78"/>
      <c r="G1437" s="15"/>
      <c r="H1437" s="15"/>
      <c r="I1437" s="16"/>
      <c r="J1437" s="66"/>
      <c r="K1437" s="66"/>
      <c r="L1437" s="16"/>
      <c r="M1437" s="81"/>
      <c r="N1437" s="82">
        <v>8464.3134765625</v>
      </c>
      <c r="O1437" s="82">
        <v>5211.205078125</v>
      </c>
      <c r="P1437" s="77"/>
      <c r="Q1437" s="83"/>
      <c r="R1437" s="83"/>
      <c r="S1437" s="51">
        <v>1</v>
      </c>
      <c r="T1437" s="84"/>
      <c r="U1437" s="84"/>
      <c r="V1437" s="52">
        <v>0</v>
      </c>
      <c r="W1437" s="52">
        <v>0.33333299999999999</v>
      </c>
      <c r="X1437" s="52">
        <v>0</v>
      </c>
      <c r="Y1437" s="52">
        <v>0.77027000000000001</v>
      </c>
      <c r="Z1437" s="52">
        <v>0</v>
      </c>
      <c r="AA1437" s="52"/>
      <c r="AB1437" s="79">
        <v>1437</v>
      </c>
      <c r="AC14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7" s="85"/>
      <c r="AE1437" s="51"/>
      <c r="AF1437" s="51"/>
      <c r="AG1437" s="51"/>
      <c r="AH1437" s="51"/>
      <c r="AI1437" s="51"/>
      <c r="AJ1437" s="51"/>
      <c r="AK1437" s="51"/>
      <c r="AL1437" s="51"/>
      <c r="AM1437" s="51"/>
      <c r="AN1437" s="51"/>
      <c r="AO1437" s="2"/>
      <c r="AP1437" s="3"/>
      <c r="AQ1437" s="3"/>
      <c r="AR1437" s="3"/>
      <c r="AS1437" s="3"/>
    </row>
    <row r="1438" spans="1:45" ht="29" customHeight="1" x14ac:dyDescent="0.35">
      <c r="A1438" s="14" t="s">
        <v>2219</v>
      </c>
      <c r="C1438" s="15" t="s">
        <v>3360</v>
      </c>
      <c r="D1438" s="15"/>
      <c r="E1438" s="80">
        <v>1.8144298133099559</v>
      </c>
      <c r="F1438" s="78"/>
      <c r="G1438" s="15"/>
      <c r="H1438" s="15"/>
      <c r="I1438" s="16"/>
      <c r="J1438" s="66"/>
      <c r="K1438" s="66"/>
      <c r="L1438" s="16"/>
      <c r="M1438" s="81"/>
      <c r="N1438" s="82">
        <v>7717.3701171875</v>
      </c>
      <c r="O1438" s="82">
        <v>5167.7783203125</v>
      </c>
      <c r="P1438" s="77"/>
      <c r="Q1438" s="83"/>
      <c r="R1438" s="83"/>
      <c r="S1438" s="51">
        <v>1</v>
      </c>
      <c r="T1438" s="84"/>
      <c r="U1438" s="84"/>
      <c r="V1438" s="52">
        <v>0</v>
      </c>
      <c r="W1438" s="52">
        <v>0.33333299999999999</v>
      </c>
      <c r="X1438" s="52">
        <v>0</v>
      </c>
      <c r="Y1438" s="52">
        <v>0.77027000000000001</v>
      </c>
      <c r="Z1438" s="52">
        <v>0</v>
      </c>
      <c r="AA1438" s="52"/>
      <c r="AB1438" s="79">
        <v>1438</v>
      </c>
      <c r="AC14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8" s="85"/>
      <c r="AE1438" s="51"/>
      <c r="AF1438" s="51"/>
      <c r="AG1438" s="51"/>
      <c r="AH1438" s="51"/>
      <c r="AI1438" s="51"/>
      <c r="AJ1438" s="51"/>
      <c r="AK1438" s="51"/>
      <c r="AL1438" s="51"/>
      <c r="AM1438" s="51"/>
      <c r="AN1438" s="51"/>
      <c r="AO1438" s="2"/>
      <c r="AP1438" s="3"/>
      <c r="AQ1438" s="3"/>
      <c r="AR1438" s="3"/>
      <c r="AS1438" s="3"/>
    </row>
    <row r="1439" spans="1:45" ht="29" customHeight="1" x14ac:dyDescent="0.35">
      <c r="A1439" s="14" t="s">
        <v>2220</v>
      </c>
      <c r="C1439" s="15" t="s">
        <v>3360</v>
      </c>
      <c r="D1439" s="15"/>
      <c r="E1439" s="80">
        <v>1.8144298133099559</v>
      </c>
      <c r="F1439" s="78"/>
      <c r="G1439" s="15"/>
      <c r="H1439" s="15"/>
      <c r="I1439" s="16"/>
      <c r="J1439" s="66"/>
      <c r="K1439" s="66"/>
      <c r="L1439" s="16"/>
      <c r="M1439" s="81"/>
      <c r="N1439" s="82">
        <v>7598.1103515625</v>
      </c>
      <c r="O1439" s="82">
        <v>5080.92529296875</v>
      </c>
      <c r="P1439" s="77"/>
      <c r="Q1439" s="83"/>
      <c r="R1439" s="83"/>
      <c r="S1439" s="51">
        <v>1</v>
      </c>
      <c r="T1439" s="84"/>
      <c r="U1439" s="84"/>
      <c r="V1439" s="52">
        <v>0</v>
      </c>
      <c r="W1439" s="52">
        <v>0.33333299999999999</v>
      </c>
      <c r="X1439" s="52">
        <v>0</v>
      </c>
      <c r="Y1439" s="52">
        <v>0.77027000000000001</v>
      </c>
      <c r="Z1439" s="52">
        <v>0</v>
      </c>
      <c r="AA1439" s="52"/>
      <c r="AB1439" s="79">
        <v>1439</v>
      </c>
      <c r="AC14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39" s="85"/>
      <c r="AE1439" s="51"/>
      <c r="AF1439" s="51"/>
      <c r="AG1439" s="51"/>
      <c r="AH1439" s="51"/>
      <c r="AI1439" s="51"/>
      <c r="AJ1439" s="51"/>
      <c r="AK1439" s="51"/>
      <c r="AL1439" s="51"/>
      <c r="AM1439" s="51"/>
      <c r="AN1439" s="51"/>
      <c r="AO1439" s="2"/>
      <c r="AP1439" s="3"/>
      <c r="AQ1439" s="3"/>
      <c r="AR1439" s="3"/>
      <c r="AS1439" s="3"/>
    </row>
    <row r="1440" spans="1:45" ht="29" customHeight="1" x14ac:dyDescent="0.35">
      <c r="A1440" s="14" t="s">
        <v>2222</v>
      </c>
      <c r="C1440" s="15" t="s">
        <v>3360</v>
      </c>
      <c r="D1440" s="15"/>
      <c r="E1440" s="80">
        <v>1.8144298133099559</v>
      </c>
      <c r="F1440" s="78"/>
      <c r="G1440" s="15"/>
      <c r="H1440" s="15"/>
      <c r="I1440" s="16"/>
      <c r="J1440" s="66"/>
      <c r="K1440" s="66"/>
      <c r="L1440" s="16"/>
      <c r="M1440" s="81"/>
      <c r="N1440" s="82">
        <v>6797.8134765625</v>
      </c>
      <c r="O1440" s="82">
        <v>407.12539672851563</v>
      </c>
      <c r="P1440" s="77"/>
      <c r="Q1440" s="83"/>
      <c r="R1440" s="83"/>
      <c r="S1440" s="51">
        <v>1</v>
      </c>
      <c r="T1440" s="84"/>
      <c r="U1440" s="84"/>
      <c r="V1440" s="52">
        <v>0</v>
      </c>
      <c r="W1440" s="52">
        <v>0.33333299999999999</v>
      </c>
      <c r="X1440" s="52">
        <v>0</v>
      </c>
      <c r="Y1440" s="52">
        <v>0.77027000000000001</v>
      </c>
      <c r="Z1440" s="52">
        <v>0</v>
      </c>
      <c r="AA1440" s="52"/>
      <c r="AB1440" s="79">
        <v>1440</v>
      </c>
      <c r="AC14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0" s="85"/>
      <c r="AE1440" s="51"/>
      <c r="AF1440" s="51"/>
      <c r="AG1440" s="51"/>
      <c r="AH1440" s="51"/>
      <c r="AI1440" s="51"/>
      <c r="AJ1440" s="51"/>
      <c r="AK1440" s="51"/>
      <c r="AL1440" s="51"/>
      <c r="AM1440" s="51"/>
      <c r="AN1440" s="51"/>
      <c r="AO1440" s="2"/>
      <c r="AP1440" s="3"/>
      <c r="AQ1440" s="3"/>
      <c r="AR1440" s="3"/>
      <c r="AS1440" s="3"/>
    </row>
    <row r="1441" spans="1:45" ht="29" customHeight="1" x14ac:dyDescent="0.35">
      <c r="A1441" s="14" t="s">
        <v>2223</v>
      </c>
      <c r="C1441" s="15" t="s">
        <v>3360</v>
      </c>
      <c r="D1441" s="15"/>
      <c r="E1441" s="80">
        <v>1.8144298133099559</v>
      </c>
      <c r="F1441" s="78"/>
      <c r="G1441" s="15"/>
      <c r="H1441" s="15"/>
      <c r="I1441" s="16"/>
      <c r="J1441" s="66"/>
      <c r="K1441" s="66"/>
      <c r="L1441" s="16"/>
      <c r="M1441" s="81"/>
      <c r="N1441" s="82">
        <v>6910.79638671875</v>
      </c>
      <c r="O1441" s="82">
        <v>195.42019653320313</v>
      </c>
      <c r="P1441" s="77"/>
      <c r="Q1441" s="83"/>
      <c r="R1441" s="83"/>
      <c r="S1441" s="51">
        <v>1</v>
      </c>
      <c r="T1441" s="84"/>
      <c r="U1441" s="84"/>
      <c r="V1441" s="52">
        <v>0</v>
      </c>
      <c r="W1441" s="52">
        <v>0.33333299999999999</v>
      </c>
      <c r="X1441" s="52">
        <v>0</v>
      </c>
      <c r="Y1441" s="52">
        <v>0.77027000000000001</v>
      </c>
      <c r="Z1441" s="52">
        <v>0</v>
      </c>
      <c r="AA1441" s="52"/>
      <c r="AB1441" s="79">
        <v>1441</v>
      </c>
      <c r="AC14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1" s="85"/>
      <c r="AE1441" s="51"/>
      <c r="AF1441" s="51"/>
      <c r="AG1441" s="51"/>
      <c r="AH1441" s="51"/>
      <c r="AI1441" s="51"/>
      <c r="AJ1441" s="51"/>
      <c r="AK1441" s="51"/>
      <c r="AL1441" s="51"/>
      <c r="AM1441" s="51"/>
      <c r="AN1441" s="51"/>
      <c r="AO1441" s="2"/>
      <c r="AP1441" s="3"/>
      <c r="AQ1441" s="3"/>
      <c r="AR1441" s="3"/>
      <c r="AS1441" s="3"/>
    </row>
    <row r="1442" spans="1:45" ht="29" customHeight="1" x14ac:dyDescent="0.35">
      <c r="A1442" s="14" t="s">
        <v>2367</v>
      </c>
      <c r="C1442" s="15" t="s">
        <v>3360</v>
      </c>
      <c r="D1442" s="15"/>
      <c r="E1442" s="80">
        <v>1.8144298133099559</v>
      </c>
      <c r="F1442" s="78"/>
      <c r="G1442" s="15"/>
      <c r="H1442" s="15"/>
      <c r="I1442" s="16"/>
      <c r="J1442" s="66"/>
      <c r="K1442" s="66"/>
      <c r="L1442" s="16"/>
      <c r="M1442" s="81"/>
      <c r="N1442" s="82">
        <v>6797.8134765625</v>
      </c>
      <c r="O1442" s="82">
        <v>602.54559326171875</v>
      </c>
      <c r="P1442" s="77"/>
      <c r="Q1442" s="83"/>
      <c r="R1442" s="83"/>
      <c r="S1442" s="51">
        <v>1</v>
      </c>
      <c r="T1442" s="84"/>
      <c r="U1442" s="84"/>
      <c r="V1442" s="52">
        <v>0</v>
      </c>
      <c r="W1442" s="52">
        <v>0.33333299999999999</v>
      </c>
      <c r="X1442" s="52">
        <v>0</v>
      </c>
      <c r="Y1442" s="52">
        <v>0.77027000000000001</v>
      </c>
      <c r="Z1442" s="52">
        <v>0</v>
      </c>
      <c r="AA1442" s="52"/>
      <c r="AB1442" s="79">
        <v>1442</v>
      </c>
      <c r="AC14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2" s="85"/>
      <c r="AE1442" s="51"/>
      <c r="AF1442" s="51"/>
      <c r="AG1442" s="51"/>
      <c r="AH1442" s="51"/>
      <c r="AI1442" s="51"/>
      <c r="AJ1442" s="51"/>
      <c r="AK1442" s="51"/>
      <c r="AL1442" s="51"/>
      <c r="AM1442" s="51"/>
      <c r="AN1442" s="51"/>
      <c r="AO1442" s="2"/>
      <c r="AP1442" s="3"/>
      <c r="AQ1442" s="3"/>
      <c r="AR1442" s="3"/>
      <c r="AS1442" s="3"/>
    </row>
    <row r="1443" spans="1:45" ht="29" customHeight="1" x14ac:dyDescent="0.35">
      <c r="A1443" s="14" t="s">
        <v>2368</v>
      </c>
      <c r="C1443" s="15" t="s">
        <v>3360</v>
      </c>
      <c r="D1443" s="15"/>
      <c r="E1443" s="80">
        <v>1.8144298133099559</v>
      </c>
      <c r="F1443" s="78"/>
      <c r="G1443" s="15"/>
      <c r="H1443" s="15"/>
      <c r="I1443" s="16"/>
      <c r="J1443" s="66"/>
      <c r="K1443" s="66"/>
      <c r="L1443" s="16"/>
      <c r="M1443" s="81"/>
      <c r="N1443" s="82">
        <v>6910.79638671875</v>
      </c>
      <c r="O1443" s="82">
        <v>797.9658203125</v>
      </c>
      <c r="P1443" s="77"/>
      <c r="Q1443" s="83"/>
      <c r="R1443" s="83"/>
      <c r="S1443" s="51">
        <v>1</v>
      </c>
      <c r="T1443" s="84"/>
      <c r="U1443" s="84"/>
      <c r="V1443" s="52">
        <v>0</v>
      </c>
      <c r="W1443" s="52">
        <v>0.33333299999999999</v>
      </c>
      <c r="X1443" s="52">
        <v>0</v>
      </c>
      <c r="Y1443" s="52">
        <v>0.77027000000000001</v>
      </c>
      <c r="Z1443" s="52">
        <v>0</v>
      </c>
      <c r="AA1443" s="52"/>
      <c r="AB1443" s="79">
        <v>1443</v>
      </c>
      <c r="AC14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3" s="85"/>
      <c r="AE1443" s="51"/>
      <c r="AF1443" s="51"/>
      <c r="AG1443" s="51"/>
      <c r="AH1443" s="51"/>
      <c r="AI1443" s="51"/>
      <c r="AJ1443" s="51"/>
      <c r="AK1443" s="51"/>
      <c r="AL1443" s="51"/>
      <c r="AM1443" s="51"/>
      <c r="AN1443" s="51"/>
      <c r="AO1443" s="2"/>
      <c r="AP1443" s="3"/>
      <c r="AQ1443" s="3"/>
      <c r="AR1443" s="3"/>
      <c r="AS1443" s="3"/>
    </row>
    <row r="1444" spans="1:45" ht="29" customHeight="1" x14ac:dyDescent="0.35">
      <c r="A1444" s="14" t="s">
        <v>2396</v>
      </c>
      <c r="C1444" s="15" t="s">
        <v>3360</v>
      </c>
      <c r="D1444" s="15"/>
      <c r="E1444" s="80">
        <v>1.8144298133099559</v>
      </c>
      <c r="F1444" s="78"/>
      <c r="G1444" s="15"/>
      <c r="H1444" s="15"/>
      <c r="I1444" s="16"/>
      <c r="J1444" s="66"/>
      <c r="K1444" s="66"/>
      <c r="L1444" s="16"/>
      <c r="M1444" s="81"/>
      <c r="N1444" s="82">
        <v>7315.65234375</v>
      </c>
      <c r="O1444" s="82">
        <v>5211.205078125</v>
      </c>
      <c r="P1444" s="77"/>
      <c r="Q1444" s="83"/>
      <c r="R1444" s="83"/>
      <c r="S1444" s="51">
        <v>1</v>
      </c>
      <c r="T1444" s="84"/>
      <c r="U1444" s="84"/>
      <c r="V1444" s="52">
        <v>0</v>
      </c>
      <c r="W1444" s="52">
        <v>0.33333299999999999</v>
      </c>
      <c r="X1444" s="52">
        <v>0</v>
      </c>
      <c r="Y1444" s="52">
        <v>0.77027000000000001</v>
      </c>
      <c r="Z1444" s="52">
        <v>0</v>
      </c>
      <c r="AA1444" s="52"/>
      <c r="AB1444" s="79">
        <v>1444</v>
      </c>
      <c r="AC14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4" s="85"/>
      <c r="AE1444" s="51"/>
      <c r="AF1444" s="51"/>
      <c r="AG1444" s="51"/>
      <c r="AH1444" s="51"/>
      <c r="AI1444" s="51"/>
      <c r="AJ1444" s="51"/>
      <c r="AK1444" s="51"/>
      <c r="AL1444" s="51"/>
      <c r="AM1444" s="51"/>
      <c r="AN1444" s="51"/>
      <c r="AO1444" s="2"/>
      <c r="AP1444" s="3"/>
      <c r="AQ1444" s="3"/>
      <c r="AR1444" s="3"/>
      <c r="AS1444" s="3"/>
    </row>
    <row r="1445" spans="1:45" ht="29" customHeight="1" x14ac:dyDescent="0.35">
      <c r="A1445" s="14" t="s">
        <v>2397</v>
      </c>
      <c r="C1445" s="15" t="s">
        <v>3360</v>
      </c>
      <c r="D1445" s="15"/>
      <c r="E1445" s="80">
        <v>1.8144298133099559</v>
      </c>
      <c r="F1445" s="78"/>
      <c r="G1445" s="15"/>
      <c r="H1445" s="15"/>
      <c r="I1445" s="16"/>
      <c r="J1445" s="66"/>
      <c r="K1445" s="66"/>
      <c r="L1445" s="16"/>
      <c r="M1445" s="81"/>
      <c r="N1445" s="82">
        <v>7485.126953125</v>
      </c>
      <c r="O1445" s="82">
        <v>5080.92529296875</v>
      </c>
      <c r="P1445" s="77"/>
      <c r="Q1445" s="83"/>
      <c r="R1445" s="83"/>
      <c r="S1445" s="51">
        <v>1</v>
      </c>
      <c r="T1445" s="84"/>
      <c r="U1445" s="84"/>
      <c r="V1445" s="52">
        <v>0</v>
      </c>
      <c r="W1445" s="52">
        <v>0.33333299999999999</v>
      </c>
      <c r="X1445" s="52">
        <v>0</v>
      </c>
      <c r="Y1445" s="52">
        <v>0.77027000000000001</v>
      </c>
      <c r="Z1445" s="52">
        <v>0</v>
      </c>
      <c r="AA1445" s="52"/>
      <c r="AB1445" s="79">
        <v>1445</v>
      </c>
      <c r="AC14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5" s="85"/>
      <c r="AE1445" s="51"/>
      <c r="AF1445" s="51"/>
      <c r="AG1445" s="51"/>
      <c r="AH1445" s="51"/>
      <c r="AI1445" s="51"/>
      <c r="AJ1445" s="51"/>
      <c r="AK1445" s="51"/>
      <c r="AL1445" s="51"/>
      <c r="AM1445" s="51"/>
      <c r="AN1445" s="51"/>
      <c r="AO1445" s="2"/>
      <c r="AP1445" s="3"/>
      <c r="AQ1445" s="3"/>
      <c r="AR1445" s="3"/>
      <c r="AS1445" s="3"/>
    </row>
    <row r="1446" spans="1:45" ht="29" customHeight="1" x14ac:dyDescent="0.35">
      <c r="A1446" s="14" t="s">
        <v>2428</v>
      </c>
      <c r="C1446" s="15" t="s">
        <v>3360</v>
      </c>
      <c r="D1446" s="15"/>
      <c r="E1446" s="80">
        <v>1.8144298133099559</v>
      </c>
      <c r="F1446" s="78"/>
      <c r="G1446" s="15"/>
      <c r="H1446" s="15"/>
      <c r="I1446" s="16"/>
      <c r="J1446" s="66"/>
      <c r="K1446" s="66"/>
      <c r="L1446" s="16"/>
      <c r="M1446" s="81"/>
      <c r="N1446" s="82">
        <v>7023.77978515625</v>
      </c>
      <c r="O1446" s="82">
        <v>5211.205078125</v>
      </c>
      <c r="P1446" s="77"/>
      <c r="Q1446" s="83"/>
      <c r="R1446" s="83"/>
      <c r="S1446" s="51">
        <v>1</v>
      </c>
      <c r="T1446" s="84"/>
      <c r="U1446" s="84"/>
      <c r="V1446" s="52">
        <v>0</v>
      </c>
      <c r="W1446" s="52">
        <v>0.33333299999999999</v>
      </c>
      <c r="X1446" s="52">
        <v>0</v>
      </c>
      <c r="Y1446" s="52">
        <v>0.77027000000000001</v>
      </c>
      <c r="Z1446" s="52">
        <v>0</v>
      </c>
      <c r="AA1446" s="52"/>
      <c r="AB1446" s="79">
        <v>1446</v>
      </c>
      <c r="AC14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6" s="85"/>
      <c r="AE1446" s="51"/>
      <c r="AF1446" s="51"/>
      <c r="AG1446" s="51"/>
      <c r="AH1446" s="51"/>
      <c r="AI1446" s="51"/>
      <c r="AJ1446" s="51"/>
      <c r="AK1446" s="51"/>
      <c r="AL1446" s="51"/>
      <c r="AM1446" s="51"/>
      <c r="AN1446" s="51"/>
      <c r="AO1446" s="2"/>
      <c r="AP1446" s="3"/>
      <c r="AQ1446" s="3"/>
      <c r="AR1446" s="3"/>
      <c r="AS1446" s="3"/>
    </row>
    <row r="1447" spans="1:45" ht="29" customHeight="1" x14ac:dyDescent="0.35">
      <c r="A1447" s="14" t="s">
        <v>2429</v>
      </c>
      <c r="C1447" s="15" t="s">
        <v>3360</v>
      </c>
      <c r="D1447" s="15"/>
      <c r="E1447" s="80">
        <v>1.8144298133099559</v>
      </c>
      <c r="F1447" s="78"/>
      <c r="G1447" s="15"/>
      <c r="H1447" s="15"/>
      <c r="I1447" s="16"/>
      <c r="J1447" s="66"/>
      <c r="K1447" s="66"/>
      <c r="L1447" s="16"/>
      <c r="M1447" s="81"/>
      <c r="N1447" s="82">
        <v>7202.66943359375</v>
      </c>
      <c r="O1447" s="82">
        <v>5080.92529296875</v>
      </c>
      <c r="P1447" s="77"/>
      <c r="Q1447" s="83"/>
      <c r="R1447" s="83"/>
      <c r="S1447" s="51">
        <v>1</v>
      </c>
      <c r="T1447" s="84"/>
      <c r="U1447" s="84"/>
      <c r="V1447" s="52">
        <v>0</v>
      </c>
      <c r="W1447" s="52">
        <v>0.33333299999999999</v>
      </c>
      <c r="X1447" s="52">
        <v>0</v>
      </c>
      <c r="Y1447" s="52">
        <v>0.77027000000000001</v>
      </c>
      <c r="Z1447" s="52">
        <v>0</v>
      </c>
      <c r="AA1447" s="52"/>
      <c r="AB1447" s="79">
        <v>1447</v>
      </c>
      <c r="AC14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7" s="85"/>
      <c r="AE1447" s="51"/>
      <c r="AF1447" s="51"/>
      <c r="AG1447" s="51"/>
      <c r="AH1447" s="51"/>
      <c r="AI1447" s="51"/>
      <c r="AJ1447" s="51"/>
      <c r="AK1447" s="51"/>
      <c r="AL1447" s="51"/>
      <c r="AM1447" s="51"/>
      <c r="AN1447" s="51"/>
      <c r="AO1447" s="2"/>
      <c r="AP1447" s="3"/>
      <c r="AQ1447" s="3"/>
      <c r="AR1447" s="3"/>
      <c r="AS1447" s="3"/>
    </row>
    <row r="1448" spans="1:45" ht="29" customHeight="1" x14ac:dyDescent="0.35">
      <c r="A1448" s="14" t="s">
        <v>2431</v>
      </c>
      <c r="C1448" s="15" t="s">
        <v>3360</v>
      </c>
      <c r="D1448" s="15"/>
      <c r="E1448" s="80">
        <v>1.8144298133099559</v>
      </c>
      <c r="F1448" s="78"/>
      <c r="G1448" s="15"/>
      <c r="H1448" s="15"/>
      <c r="I1448" s="16"/>
      <c r="J1448" s="66"/>
      <c r="K1448" s="66"/>
      <c r="L1448" s="16"/>
      <c r="M1448" s="81"/>
      <c r="N1448" s="82">
        <v>6797.8134765625</v>
      </c>
      <c r="O1448" s="82">
        <v>5015.78515625</v>
      </c>
      <c r="P1448" s="77"/>
      <c r="Q1448" s="83"/>
      <c r="R1448" s="83"/>
      <c r="S1448" s="51">
        <v>1</v>
      </c>
      <c r="T1448" s="84"/>
      <c r="U1448" s="84"/>
      <c r="V1448" s="52">
        <v>0</v>
      </c>
      <c r="W1448" s="52">
        <v>0.33333299999999999</v>
      </c>
      <c r="X1448" s="52">
        <v>0</v>
      </c>
      <c r="Y1448" s="52">
        <v>0.77027000000000001</v>
      </c>
      <c r="Z1448" s="52">
        <v>0</v>
      </c>
      <c r="AA1448" s="52"/>
      <c r="AB1448" s="79">
        <v>1448</v>
      </c>
      <c r="AC14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8" s="85"/>
      <c r="AE1448" s="51"/>
      <c r="AF1448" s="51"/>
      <c r="AG1448" s="51"/>
      <c r="AH1448" s="51"/>
      <c r="AI1448" s="51"/>
      <c r="AJ1448" s="51"/>
      <c r="AK1448" s="51"/>
      <c r="AL1448" s="51"/>
      <c r="AM1448" s="51"/>
      <c r="AN1448" s="51"/>
      <c r="AO1448" s="2"/>
      <c r="AP1448" s="3"/>
      <c r="AQ1448" s="3"/>
      <c r="AR1448" s="3"/>
      <c r="AS1448" s="3"/>
    </row>
    <row r="1449" spans="1:45" ht="29" customHeight="1" x14ac:dyDescent="0.35">
      <c r="A1449" s="14" t="s">
        <v>2432</v>
      </c>
      <c r="C1449" s="15" t="s">
        <v>3360</v>
      </c>
      <c r="D1449" s="15"/>
      <c r="E1449" s="80">
        <v>1.8144298133099559</v>
      </c>
      <c r="F1449" s="78"/>
      <c r="G1449" s="15"/>
      <c r="H1449" s="15"/>
      <c r="I1449" s="16"/>
      <c r="J1449" s="66"/>
      <c r="K1449" s="66"/>
      <c r="L1449" s="16"/>
      <c r="M1449" s="81"/>
      <c r="N1449" s="82">
        <v>6910.79638671875</v>
      </c>
      <c r="O1449" s="82">
        <v>5211.205078125</v>
      </c>
      <c r="P1449" s="77"/>
      <c r="Q1449" s="83"/>
      <c r="R1449" s="83"/>
      <c r="S1449" s="51">
        <v>1</v>
      </c>
      <c r="T1449" s="84"/>
      <c r="U1449" s="84"/>
      <c r="V1449" s="52">
        <v>0</v>
      </c>
      <c r="W1449" s="52">
        <v>0.33333299999999999</v>
      </c>
      <c r="X1449" s="52">
        <v>0</v>
      </c>
      <c r="Y1449" s="52">
        <v>0.77027000000000001</v>
      </c>
      <c r="Z1449" s="52">
        <v>0</v>
      </c>
      <c r="AA1449" s="52"/>
      <c r="AB1449" s="79">
        <v>1449</v>
      </c>
      <c r="AC14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49" s="85"/>
      <c r="AE1449" s="51"/>
      <c r="AF1449" s="51"/>
      <c r="AG1449" s="51"/>
      <c r="AH1449" s="51"/>
      <c r="AI1449" s="51"/>
      <c r="AJ1449" s="51"/>
      <c r="AK1449" s="51"/>
      <c r="AL1449" s="51"/>
      <c r="AM1449" s="51"/>
      <c r="AN1449" s="51"/>
      <c r="AO1449" s="2"/>
      <c r="AP1449" s="3"/>
      <c r="AQ1449" s="3"/>
      <c r="AR1449" s="3"/>
      <c r="AS1449" s="3"/>
    </row>
    <row r="1450" spans="1:45" ht="29" customHeight="1" x14ac:dyDescent="0.35">
      <c r="A1450" s="14" t="s">
        <v>2468</v>
      </c>
      <c r="C1450" s="15" t="s">
        <v>3360</v>
      </c>
      <c r="D1450" s="15"/>
      <c r="E1450" s="80">
        <v>1.8144298133099559</v>
      </c>
      <c r="F1450" s="78"/>
      <c r="G1450" s="15"/>
      <c r="H1450" s="15"/>
      <c r="I1450" s="16"/>
      <c r="J1450" s="66"/>
      <c r="K1450" s="66"/>
      <c r="L1450" s="16"/>
      <c r="M1450" s="81"/>
      <c r="N1450" s="82">
        <v>7023.77978515625</v>
      </c>
      <c r="O1450" s="82">
        <v>5406.62548828125</v>
      </c>
      <c r="P1450" s="77"/>
      <c r="Q1450" s="83"/>
      <c r="R1450" s="83"/>
      <c r="S1450" s="51">
        <v>1</v>
      </c>
      <c r="T1450" s="84"/>
      <c r="U1450" s="84"/>
      <c r="V1450" s="52">
        <v>0</v>
      </c>
      <c r="W1450" s="52">
        <v>0.33333299999999999</v>
      </c>
      <c r="X1450" s="52">
        <v>0</v>
      </c>
      <c r="Y1450" s="52">
        <v>0.77027000000000001</v>
      </c>
      <c r="Z1450" s="52">
        <v>0</v>
      </c>
      <c r="AA1450" s="52"/>
      <c r="AB1450" s="79">
        <v>1450</v>
      </c>
      <c r="AC14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0" s="85"/>
      <c r="AE1450" s="51"/>
      <c r="AF1450" s="51"/>
      <c r="AG1450" s="51"/>
      <c r="AH1450" s="51"/>
      <c r="AI1450" s="51"/>
      <c r="AJ1450" s="51"/>
      <c r="AK1450" s="51"/>
      <c r="AL1450" s="51"/>
      <c r="AM1450" s="51"/>
      <c r="AN1450" s="51"/>
      <c r="AO1450" s="2"/>
      <c r="AP1450" s="3"/>
      <c r="AQ1450" s="3"/>
      <c r="AR1450" s="3"/>
      <c r="AS1450" s="3"/>
    </row>
    <row r="1451" spans="1:45" ht="29" customHeight="1" x14ac:dyDescent="0.35">
      <c r="A1451" s="14" t="s">
        <v>2469</v>
      </c>
      <c r="C1451" s="15" t="s">
        <v>3360</v>
      </c>
      <c r="D1451" s="15"/>
      <c r="E1451" s="80">
        <v>1.8144298133099559</v>
      </c>
      <c r="F1451" s="78"/>
      <c r="G1451" s="15"/>
      <c r="H1451" s="15"/>
      <c r="I1451" s="16"/>
      <c r="J1451" s="66"/>
      <c r="K1451" s="66"/>
      <c r="L1451" s="16"/>
      <c r="M1451" s="81"/>
      <c r="N1451" s="82">
        <v>7099.1015625</v>
      </c>
      <c r="O1451" s="82">
        <v>5547.76220703125</v>
      </c>
      <c r="P1451" s="77"/>
      <c r="Q1451" s="83"/>
      <c r="R1451" s="83"/>
      <c r="S1451" s="51">
        <v>1</v>
      </c>
      <c r="T1451" s="84"/>
      <c r="U1451" s="84"/>
      <c r="V1451" s="52">
        <v>0</v>
      </c>
      <c r="W1451" s="52">
        <v>0.33333299999999999</v>
      </c>
      <c r="X1451" s="52">
        <v>0</v>
      </c>
      <c r="Y1451" s="52">
        <v>0.77027000000000001</v>
      </c>
      <c r="Z1451" s="52">
        <v>0</v>
      </c>
      <c r="AA1451" s="52"/>
      <c r="AB1451" s="79">
        <v>1451</v>
      </c>
      <c r="AC14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1" s="85"/>
      <c r="AE1451" s="51"/>
      <c r="AF1451" s="51"/>
      <c r="AG1451" s="51"/>
      <c r="AH1451" s="51"/>
      <c r="AI1451" s="51"/>
      <c r="AJ1451" s="51"/>
      <c r="AK1451" s="51"/>
      <c r="AL1451" s="51"/>
      <c r="AM1451" s="51"/>
      <c r="AN1451" s="51"/>
      <c r="AO1451" s="2"/>
      <c r="AP1451" s="3"/>
      <c r="AQ1451" s="3"/>
      <c r="AR1451" s="3"/>
      <c r="AS1451" s="3"/>
    </row>
    <row r="1452" spans="1:45" ht="29" customHeight="1" x14ac:dyDescent="0.35">
      <c r="A1452" s="14" t="s">
        <v>2470</v>
      </c>
      <c r="C1452" s="15" t="s">
        <v>3360</v>
      </c>
      <c r="D1452" s="15"/>
      <c r="E1452" s="80">
        <v>1.8144298133099559</v>
      </c>
      <c r="F1452" s="78"/>
      <c r="G1452" s="15"/>
      <c r="H1452" s="15"/>
      <c r="I1452" s="16"/>
      <c r="J1452" s="66"/>
      <c r="K1452" s="66"/>
      <c r="L1452" s="16"/>
      <c r="M1452" s="81"/>
      <c r="N1452" s="82">
        <v>6910.79638671875</v>
      </c>
      <c r="O1452" s="82">
        <v>5618.33056640625</v>
      </c>
      <c r="P1452" s="77"/>
      <c r="Q1452" s="83"/>
      <c r="R1452" s="83"/>
      <c r="S1452" s="51">
        <v>1</v>
      </c>
      <c r="T1452" s="84"/>
      <c r="U1452" s="84"/>
      <c r="V1452" s="52">
        <v>0</v>
      </c>
      <c r="W1452" s="52">
        <v>0.33333299999999999</v>
      </c>
      <c r="X1452" s="52">
        <v>0</v>
      </c>
      <c r="Y1452" s="52">
        <v>0.77027000000000001</v>
      </c>
      <c r="Z1452" s="52">
        <v>0</v>
      </c>
      <c r="AA1452" s="52"/>
      <c r="AB1452" s="79">
        <v>1452</v>
      </c>
      <c r="AC14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2" s="85"/>
      <c r="AE1452" s="51"/>
      <c r="AF1452" s="51"/>
      <c r="AG1452" s="51"/>
      <c r="AH1452" s="51"/>
      <c r="AI1452" s="51"/>
      <c r="AJ1452" s="51"/>
      <c r="AK1452" s="104" t="s">
        <v>3341</v>
      </c>
      <c r="AL1452" s="104" t="s">
        <v>3341</v>
      </c>
      <c r="AM1452" s="104" t="s">
        <v>3341</v>
      </c>
      <c r="AN1452" s="104" t="s">
        <v>3341</v>
      </c>
      <c r="AO1452" s="2"/>
      <c r="AP1452" s="3"/>
      <c r="AQ1452" s="3"/>
      <c r="AR1452" s="3"/>
      <c r="AS1452" s="3"/>
    </row>
    <row r="1453" spans="1:45" ht="29" customHeight="1" x14ac:dyDescent="0.35">
      <c r="A1453" s="14" t="s">
        <v>2473</v>
      </c>
      <c r="C1453" s="15" t="s">
        <v>3360</v>
      </c>
      <c r="D1453" s="15"/>
      <c r="E1453" s="80">
        <v>1.8144298133099559</v>
      </c>
      <c r="F1453" s="78"/>
      <c r="G1453" s="15"/>
      <c r="H1453" s="15"/>
      <c r="I1453" s="16"/>
      <c r="J1453" s="66"/>
      <c r="K1453" s="66"/>
      <c r="L1453" s="16"/>
      <c r="M1453" s="81"/>
      <c r="N1453" s="82">
        <v>7485.126953125</v>
      </c>
      <c r="O1453" s="82">
        <v>5406.62548828125</v>
      </c>
      <c r="P1453" s="77"/>
      <c r="Q1453" s="83"/>
      <c r="R1453" s="83"/>
      <c r="S1453" s="51">
        <v>1</v>
      </c>
      <c r="T1453" s="84"/>
      <c r="U1453" s="84"/>
      <c r="V1453" s="52">
        <v>0</v>
      </c>
      <c r="W1453" s="52">
        <v>0.33333299999999999</v>
      </c>
      <c r="X1453" s="52">
        <v>0</v>
      </c>
      <c r="Y1453" s="52">
        <v>0.77027000000000001</v>
      </c>
      <c r="Z1453" s="52">
        <v>0</v>
      </c>
      <c r="AA1453" s="52"/>
      <c r="AB1453" s="79">
        <v>1453</v>
      </c>
      <c r="AC14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3" s="85"/>
      <c r="AE1453" s="51"/>
      <c r="AF1453" s="51"/>
      <c r="AG1453" s="51"/>
      <c r="AH1453" s="51"/>
      <c r="AI1453" s="51"/>
      <c r="AJ1453" s="51"/>
      <c r="AK1453" s="51"/>
      <c r="AL1453" s="51"/>
      <c r="AM1453" s="51"/>
      <c r="AN1453" s="51"/>
      <c r="AO1453" s="2"/>
      <c r="AP1453" s="3"/>
      <c r="AQ1453" s="3"/>
      <c r="AR1453" s="3"/>
      <c r="AS1453" s="3"/>
    </row>
    <row r="1454" spans="1:45" ht="29" customHeight="1" x14ac:dyDescent="0.35">
      <c r="A1454" s="14" t="s">
        <v>2474</v>
      </c>
      <c r="C1454" s="15" t="s">
        <v>3360</v>
      </c>
      <c r="D1454" s="15"/>
      <c r="E1454" s="80">
        <v>1.8144298133099559</v>
      </c>
      <c r="F1454" s="78"/>
      <c r="G1454" s="15"/>
      <c r="H1454" s="15"/>
      <c r="I1454" s="16"/>
      <c r="J1454" s="66"/>
      <c r="K1454" s="66"/>
      <c r="L1454" s="16"/>
      <c r="M1454" s="81"/>
      <c r="N1454" s="82">
        <v>7598.1103515625</v>
      </c>
      <c r="O1454" s="82">
        <v>5618.33056640625</v>
      </c>
      <c r="P1454" s="77"/>
      <c r="Q1454" s="83"/>
      <c r="R1454" s="83"/>
      <c r="S1454" s="51">
        <v>1</v>
      </c>
      <c r="T1454" s="84"/>
      <c r="U1454" s="84"/>
      <c r="V1454" s="52">
        <v>0</v>
      </c>
      <c r="W1454" s="52">
        <v>0.33333299999999999</v>
      </c>
      <c r="X1454" s="52">
        <v>0</v>
      </c>
      <c r="Y1454" s="52">
        <v>0.77027000000000001</v>
      </c>
      <c r="Z1454" s="52">
        <v>0</v>
      </c>
      <c r="AA1454" s="52"/>
      <c r="AB1454" s="79">
        <v>1454</v>
      </c>
      <c r="AC14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4" s="85"/>
      <c r="AE1454" s="51"/>
      <c r="AF1454" s="51"/>
      <c r="AG1454" s="51"/>
      <c r="AH1454" s="51"/>
      <c r="AI1454" s="51"/>
      <c r="AJ1454" s="51"/>
      <c r="AK1454" s="51"/>
      <c r="AL1454" s="51"/>
      <c r="AM1454" s="51"/>
      <c r="AN1454" s="51"/>
      <c r="AO1454" s="2"/>
      <c r="AP1454" s="3"/>
      <c r="AQ1454" s="3"/>
      <c r="AR1454" s="3"/>
      <c r="AS1454" s="3"/>
    </row>
    <row r="1455" spans="1:45" ht="29" customHeight="1" x14ac:dyDescent="0.35">
      <c r="A1455" s="14" t="s">
        <v>2488</v>
      </c>
      <c r="C1455" s="15" t="s">
        <v>3360</v>
      </c>
      <c r="D1455" s="15"/>
      <c r="E1455" s="80">
        <v>1.8144298133099559</v>
      </c>
      <c r="F1455" s="78"/>
      <c r="G1455" s="15"/>
      <c r="H1455" s="15"/>
      <c r="I1455" s="16"/>
      <c r="J1455" s="66"/>
      <c r="K1455" s="66"/>
      <c r="L1455" s="16"/>
      <c r="M1455" s="81"/>
      <c r="N1455" s="82">
        <v>7249.74560546875</v>
      </c>
      <c r="O1455" s="82">
        <v>5406.62548828125</v>
      </c>
      <c r="P1455" s="77"/>
      <c r="Q1455" s="83"/>
      <c r="R1455" s="83"/>
      <c r="S1455" s="51">
        <v>1</v>
      </c>
      <c r="T1455" s="84"/>
      <c r="U1455" s="84"/>
      <c r="V1455" s="52">
        <v>0</v>
      </c>
      <c r="W1455" s="52">
        <v>0.33333299999999999</v>
      </c>
      <c r="X1455" s="52">
        <v>0</v>
      </c>
      <c r="Y1455" s="52">
        <v>0.77027000000000001</v>
      </c>
      <c r="Z1455" s="52">
        <v>0</v>
      </c>
      <c r="AA1455" s="52"/>
      <c r="AB1455" s="79">
        <v>1455</v>
      </c>
      <c r="AC14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5" s="85"/>
      <c r="AE1455" s="51"/>
      <c r="AF1455" s="51"/>
      <c r="AG1455" s="51"/>
      <c r="AH1455" s="51"/>
      <c r="AI1455" s="51"/>
      <c r="AJ1455" s="51"/>
      <c r="AK1455" s="51"/>
      <c r="AL1455" s="51"/>
      <c r="AM1455" s="51"/>
      <c r="AN1455" s="51"/>
      <c r="AO1455" s="2"/>
      <c r="AP1455" s="3"/>
      <c r="AQ1455" s="3"/>
      <c r="AR1455" s="3"/>
      <c r="AS1455" s="3"/>
    </row>
    <row r="1456" spans="1:45" ht="29" customHeight="1" x14ac:dyDescent="0.35">
      <c r="A1456" s="14" t="s">
        <v>2489</v>
      </c>
      <c r="C1456" s="15" t="s">
        <v>3360</v>
      </c>
      <c r="D1456" s="15"/>
      <c r="E1456" s="80">
        <v>1.8144298133099559</v>
      </c>
      <c r="F1456" s="78"/>
      <c r="G1456" s="15"/>
      <c r="H1456" s="15"/>
      <c r="I1456" s="16"/>
      <c r="J1456" s="66"/>
      <c r="K1456" s="66"/>
      <c r="L1456" s="16"/>
      <c r="M1456" s="81"/>
      <c r="N1456" s="82">
        <v>7372.14404296875</v>
      </c>
      <c r="O1456" s="82">
        <v>5618.33056640625</v>
      </c>
      <c r="P1456" s="77"/>
      <c r="Q1456" s="83"/>
      <c r="R1456" s="83"/>
      <c r="S1456" s="51">
        <v>1</v>
      </c>
      <c r="T1456" s="84"/>
      <c r="U1456" s="84"/>
      <c r="V1456" s="52">
        <v>0</v>
      </c>
      <c r="W1456" s="52">
        <v>0.33333299999999999</v>
      </c>
      <c r="X1456" s="52">
        <v>0</v>
      </c>
      <c r="Y1456" s="52">
        <v>0.77027000000000001</v>
      </c>
      <c r="Z1456" s="52">
        <v>0</v>
      </c>
      <c r="AA1456" s="52"/>
      <c r="AB1456" s="79">
        <v>1456</v>
      </c>
      <c r="AC14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6" s="85"/>
      <c r="AE1456" s="51"/>
      <c r="AF1456" s="51"/>
      <c r="AG1456" s="51"/>
      <c r="AH1456" s="51"/>
      <c r="AI1456" s="51"/>
      <c r="AJ1456" s="51"/>
      <c r="AK1456" s="51"/>
      <c r="AL1456" s="51"/>
      <c r="AM1456" s="51"/>
      <c r="AN1456" s="51"/>
      <c r="AO1456" s="2"/>
      <c r="AP1456" s="3"/>
      <c r="AQ1456" s="3"/>
      <c r="AR1456" s="3"/>
      <c r="AS1456" s="3"/>
    </row>
    <row r="1457" spans="1:45" ht="29" customHeight="1" x14ac:dyDescent="0.35">
      <c r="A1457" s="14" t="s">
        <v>2512</v>
      </c>
      <c r="C1457" s="15" t="s">
        <v>3360</v>
      </c>
      <c r="D1457" s="15"/>
      <c r="E1457" s="80">
        <v>1.8144298133099559</v>
      </c>
      <c r="F1457" s="78"/>
      <c r="G1457" s="15"/>
      <c r="H1457" s="15"/>
      <c r="I1457" s="16"/>
      <c r="J1457" s="66"/>
      <c r="K1457" s="66"/>
      <c r="L1457" s="16"/>
      <c r="M1457" s="81"/>
      <c r="N1457" s="82">
        <v>6562.43212890625</v>
      </c>
      <c r="O1457" s="82">
        <v>195.42019653320313</v>
      </c>
      <c r="P1457" s="77"/>
      <c r="Q1457" s="83"/>
      <c r="R1457" s="83"/>
      <c r="S1457" s="51">
        <v>1</v>
      </c>
      <c r="T1457" s="84"/>
      <c r="U1457" s="84"/>
      <c r="V1457" s="52">
        <v>0</v>
      </c>
      <c r="W1457" s="52">
        <v>0.33333299999999999</v>
      </c>
      <c r="X1457" s="52">
        <v>0</v>
      </c>
      <c r="Y1457" s="52">
        <v>0.77027000000000001</v>
      </c>
      <c r="Z1457" s="52">
        <v>0</v>
      </c>
      <c r="AA1457" s="52"/>
      <c r="AB1457" s="79">
        <v>1457</v>
      </c>
      <c r="AC14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7" s="85"/>
      <c r="AE1457" s="51"/>
      <c r="AF1457" s="51"/>
      <c r="AG1457" s="51"/>
      <c r="AH1457" s="51"/>
      <c r="AI1457" s="51"/>
      <c r="AJ1457" s="51"/>
      <c r="AK1457" s="51"/>
      <c r="AL1457" s="51"/>
      <c r="AM1457" s="51"/>
      <c r="AN1457" s="51"/>
      <c r="AO1457" s="2"/>
      <c r="AP1457" s="3"/>
      <c r="AQ1457" s="3"/>
      <c r="AR1457" s="3"/>
      <c r="AS1457" s="3"/>
    </row>
    <row r="1458" spans="1:45" ht="29" customHeight="1" x14ac:dyDescent="0.35">
      <c r="A1458" s="14" t="s">
        <v>2513</v>
      </c>
      <c r="C1458" s="15" t="s">
        <v>3360</v>
      </c>
      <c r="D1458" s="15"/>
      <c r="E1458" s="80">
        <v>1.8144298133099559</v>
      </c>
      <c r="F1458" s="78"/>
      <c r="G1458" s="15"/>
      <c r="H1458" s="15"/>
      <c r="I1458" s="16"/>
      <c r="J1458" s="66"/>
      <c r="K1458" s="66"/>
      <c r="L1458" s="16"/>
      <c r="M1458" s="81"/>
      <c r="N1458" s="82">
        <v>6644.03125</v>
      </c>
      <c r="O1458" s="82">
        <v>336.55734252929688</v>
      </c>
      <c r="P1458" s="77"/>
      <c r="Q1458" s="83"/>
      <c r="R1458" s="83"/>
      <c r="S1458" s="51">
        <v>1</v>
      </c>
      <c r="T1458" s="84"/>
      <c r="U1458" s="84"/>
      <c r="V1458" s="52">
        <v>0</v>
      </c>
      <c r="W1458" s="52">
        <v>0.33333299999999999</v>
      </c>
      <c r="X1458" s="52">
        <v>0</v>
      </c>
      <c r="Y1458" s="52">
        <v>0.77027000000000001</v>
      </c>
      <c r="Z1458" s="52">
        <v>0</v>
      </c>
      <c r="AA1458" s="52"/>
      <c r="AB1458" s="79">
        <v>1458</v>
      </c>
      <c r="AC14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8" s="85"/>
      <c r="AE1458" s="51"/>
      <c r="AF1458" s="51"/>
      <c r="AG1458" s="51"/>
      <c r="AH1458" s="51"/>
      <c r="AI1458" s="51"/>
      <c r="AJ1458" s="51"/>
      <c r="AK1458" s="51"/>
      <c r="AL1458" s="51"/>
      <c r="AM1458" s="51"/>
      <c r="AN1458" s="51"/>
      <c r="AO1458" s="2"/>
      <c r="AP1458" s="3"/>
      <c r="AQ1458" s="3"/>
      <c r="AR1458" s="3"/>
      <c r="AS1458" s="3"/>
    </row>
    <row r="1459" spans="1:45" ht="29" customHeight="1" x14ac:dyDescent="0.35">
      <c r="A1459" s="14" t="s">
        <v>2549</v>
      </c>
      <c r="C1459" s="15" t="s">
        <v>3360</v>
      </c>
      <c r="D1459" s="15"/>
      <c r="E1459" s="80">
        <v>1.8144298133099559</v>
      </c>
      <c r="F1459" s="78"/>
      <c r="G1459" s="15"/>
      <c r="H1459" s="15"/>
      <c r="I1459" s="16"/>
      <c r="J1459" s="66"/>
      <c r="K1459" s="66"/>
      <c r="L1459" s="16"/>
      <c r="M1459" s="81"/>
      <c r="N1459" s="82">
        <v>6562.43212890625</v>
      </c>
      <c r="O1459" s="82">
        <v>1612.216552734375</v>
      </c>
      <c r="P1459" s="77"/>
      <c r="Q1459" s="83"/>
      <c r="R1459" s="83"/>
      <c r="S1459" s="51">
        <v>1</v>
      </c>
      <c r="T1459" s="84"/>
      <c r="U1459" s="84"/>
      <c r="V1459" s="52">
        <v>0</v>
      </c>
      <c r="W1459" s="52">
        <v>0.33333299999999999</v>
      </c>
      <c r="X1459" s="52">
        <v>0</v>
      </c>
      <c r="Y1459" s="52">
        <v>0.77027000000000001</v>
      </c>
      <c r="Z1459" s="52">
        <v>0</v>
      </c>
      <c r="AA1459" s="52"/>
      <c r="AB1459" s="79">
        <v>1459</v>
      </c>
      <c r="AC14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59" s="85"/>
      <c r="AE1459" s="51"/>
      <c r="AF1459" s="51"/>
      <c r="AG1459" s="51"/>
      <c r="AH1459" s="51"/>
      <c r="AI1459" s="51"/>
      <c r="AJ1459" s="51"/>
      <c r="AK1459" s="51"/>
      <c r="AL1459" s="51"/>
      <c r="AM1459" s="51"/>
      <c r="AN1459" s="51"/>
      <c r="AO1459" s="2"/>
      <c r="AP1459" s="3"/>
      <c r="AQ1459" s="3"/>
      <c r="AR1459" s="3"/>
      <c r="AS1459" s="3"/>
    </row>
    <row r="1460" spans="1:45" ht="29" customHeight="1" x14ac:dyDescent="0.35">
      <c r="A1460" s="14" t="s">
        <v>2550</v>
      </c>
      <c r="C1460" s="15" t="s">
        <v>3360</v>
      </c>
      <c r="D1460" s="15"/>
      <c r="E1460" s="80">
        <v>1.8144298133099559</v>
      </c>
      <c r="F1460" s="78"/>
      <c r="G1460" s="15"/>
      <c r="H1460" s="15"/>
      <c r="I1460" s="16"/>
      <c r="J1460" s="66"/>
      <c r="K1460" s="66"/>
      <c r="L1460" s="16"/>
      <c r="M1460" s="81"/>
      <c r="N1460" s="82">
        <v>6684.83056640625</v>
      </c>
      <c r="O1460" s="82">
        <v>1400.5113525390625</v>
      </c>
      <c r="P1460" s="77"/>
      <c r="Q1460" s="83"/>
      <c r="R1460" s="83"/>
      <c r="S1460" s="51">
        <v>1</v>
      </c>
      <c r="T1460" s="84"/>
      <c r="U1460" s="84"/>
      <c r="V1460" s="52">
        <v>0</v>
      </c>
      <c r="W1460" s="52">
        <v>0.33333299999999999</v>
      </c>
      <c r="X1460" s="52">
        <v>0</v>
      </c>
      <c r="Y1460" s="52">
        <v>0.77027000000000001</v>
      </c>
      <c r="Z1460" s="52">
        <v>0</v>
      </c>
      <c r="AA1460" s="52"/>
      <c r="AB1460" s="79">
        <v>1460</v>
      </c>
      <c r="AC14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0" s="85"/>
      <c r="AE1460" s="51"/>
      <c r="AF1460" s="51"/>
      <c r="AG1460" s="51"/>
      <c r="AH1460" s="51"/>
      <c r="AI1460" s="51"/>
      <c r="AJ1460" s="51"/>
      <c r="AK1460" s="51"/>
      <c r="AL1460" s="51"/>
      <c r="AM1460" s="51"/>
      <c r="AN1460" s="51"/>
      <c r="AO1460" s="2"/>
      <c r="AP1460" s="3"/>
      <c r="AQ1460" s="3"/>
      <c r="AR1460" s="3"/>
      <c r="AS1460" s="3"/>
    </row>
    <row r="1461" spans="1:45" ht="29" customHeight="1" x14ac:dyDescent="0.35">
      <c r="A1461" s="14" t="s">
        <v>2561</v>
      </c>
      <c r="C1461" s="15" t="s">
        <v>3360</v>
      </c>
      <c r="D1461" s="15"/>
      <c r="E1461" s="80">
        <v>1.8144298133099559</v>
      </c>
      <c r="F1461" s="78"/>
      <c r="G1461" s="15"/>
      <c r="H1461" s="15"/>
      <c r="I1461" s="16"/>
      <c r="J1461" s="66"/>
      <c r="K1461" s="66"/>
      <c r="L1461" s="16"/>
      <c r="M1461" s="81"/>
      <c r="N1461" s="82">
        <v>6562.43212890625</v>
      </c>
      <c r="O1461" s="82">
        <v>2003.0570068359375</v>
      </c>
      <c r="P1461" s="77"/>
      <c r="Q1461" s="83"/>
      <c r="R1461" s="83"/>
      <c r="S1461" s="51">
        <v>1</v>
      </c>
      <c r="T1461" s="84"/>
      <c r="U1461" s="84"/>
      <c r="V1461" s="52">
        <v>0</v>
      </c>
      <c r="W1461" s="52">
        <v>0.33333299999999999</v>
      </c>
      <c r="X1461" s="52">
        <v>0</v>
      </c>
      <c r="Y1461" s="52">
        <v>0.77027000000000001</v>
      </c>
      <c r="Z1461" s="52">
        <v>0</v>
      </c>
      <c r="AA1461" s="52"/>
      <c r="AB1461" s="79">
        <v>1461</v>
      </c>
      <c r="AC14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1" s="85"/>
      <c r="AE1461" s="51"/>
      <c r="AF1461" s="51"/>
      <c r="AG1461" s="51"/>
      <c r="AH1461" s="51"/>
      <c r="AI1461" s="51"/>
      <c r="AJ1461" s="51"/>
      <c r="AK1461" s="51"/>
      <c r="AL1461" s="51"/>
      <c r="AM1461" s="51"/>
      <c r="AN1461" s="51"/>
      <c r="AO1461" s="2"/>
      <c r="AP1461" s="3"/>
      <c r="AQ1461" s="3"/>
      <c r="AR1461" s="3"/>
      <c r="AS1461" s="3"/>
    </row>
    <row r="1462" spans="1:45" ht="29" customHeight="1" x14ac:dyDescent="0.35">
      <c r="A1462" s="14" t="s">
        <v>2562</v>
      </c>
      <c r="C1462" s="15" t="s">
        <v>3360</v>
      </c>
      <c r="D1462" s="15"/>
      <c r="E1462" s="80">
        <v>1.8144298133099559</v>
      </c>
      <c r="F1462" s="78"/>
      <c r="G1462" s="15"/>
      <c r="H1462" s="15"/>
      <c r="I1462" s="16"/>
      <c r="J1462" s="66"/>
      <c r="K1462" s="66"/>
      <c r="L1462" s="16"/>
      <c r="M1462" s="81"/>
      <c r="N1462" s="82">
        <v>6684.83056640625</v>
      </c>
      <c r="O1462" s="82">
        <v>1807.6368408203125</v>
      </c>
      <c r="P1462" s="77"/>
      <c r="Q1462" s="83"/>
      <c r="R1462" s="83"/>
      <c r="S1462" s="51">
        <v>1</v>
      </c>
      <c r="T1462" s="84"/>
      <c r="U1462" s="84"/>
      <c r="V1462" s="52">
        <v>0</v>
      </c>
      <c r="W1462" s="52">
        <v>0.33333299999999999</v>
      </c>
      <c r="X1462" s="52">
        <v>0</v>
      </c>
      <c r="Y1462" s="52">
        <v>0.77027000000000001</v>
      </c>
      <c r="Z1462" s="52">
        <v>0</v>
      </c>
      <c r="AA1462" s="52"/>
      <c r="AB1462" s="79">
        <v>1462</v>
      </c>
      <c r="AC14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2" s="85"/>
      <c r="AE1462" s="51"/>
      <c r="AF1462" s="51"/>
      <c r="AG1462" s="51"/>
      <c r="AH1462" s="51"/>
      <c r="AI1462" s="51"/>
      <c r="AJ1462" s="51"/>
      <c r="AK1462" s="51"/>
      <c r="AL1462" s="51"/>
      <c r="AM1462" s="51"/>
      <c r="AN1462" s="51"/>
      <c r="AO1462" s="2"/>
      <c r="AP1462" s="3"/>
      <c r="AQ1462" s="3"/>
      <c r="AR1462" s="3"/>
      <c r="AS1462" s="3"/>
    </row>
    <row r="1463" spans="1:45" ht="29" customHeight="1" x14ac:dyDescent="0.35">
      <c r="A1463" s="14" t="s">
        <v>2583</v>
      </c>
      <c r="C1463" s="15" t="s">
        <v>3360</v>
      </c>
      <c r="D1463" s="15"/>
      <c r="E1463" s="80">
        <v>1.8144298133099559</v>
      </c>
      <c r="F1463" s="78"/>
      <c r="G1463" s="15"/>
      <c r="H1463" s="15"/>
      <c r="I1463" s="16"/>
      <c r="J1463" s="66"/>
      <c r="K1463" s="66"/>
      <c r="L1463" s="16"/>
      <c r="M1463" s="81"/>
      <c r="N1463" s="82">
        <v>6562.43212890625</v>
      </c>
      <c r="O1463" s="82">
        <v>602.54559326171875</v>
      </c>
      <c r="P1463" s="77"/>
      <c r="Q1463" s="83"/>
      <c r="R1463" s="83"/>
      <c r="S1463" s="51">
        <v>1</v>
      </c>
      <c r="T1463" s="84"/>
      <c r="U1463" s="84"/>
      <c r="V1463" s="52">
        <v>0</v>
      </c>
      <c r="W1463" s="52">
        <v>0.33333299999999999</v>
      </c>
      <c r="X1463" s="52">
        <v>0</v>
      </c>
      <c r="Y1463" s="52">
        <v>0.77027000000000001</v>
      </c>
      <c r="Z1463" s="52">
        <v>0</v>
      </c>
      <c r="AA1463" s="52"/>
      <c r="AB1463" s="79">
        <v>1463</v>
      </c>
      <c r="AC14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3" s="85"/>
      <c r="AE1463" s="51"/>
      <c r="AF1463" s="51"/>
      <c r="AG1463" s="51"/>
      <c r="AH1463" s="51"/>
      <c r="AI1463" s="51"/>
      <c r="AJ1463" s="51"/>
      <c r="AK1463" s="51"/>
      <c r="AL1463" s="51"/>
      <c r="AM1463" s="51"/>
      <c r="AN1463" s="51"/>
      <c r="AO1463" s="2"/>
      <c r="AP1463" s="3"/>
      <c r="AQ1463" s="3"/>
      <c r="AR1463" s="3"/>
      <c r="AS1463" s="3"/>
    </row>
    <row r="1464" spans="1:45" ht="29" customHeight="1" x14ac:dyDescent="0.35">
      <c r="A1464" s="14" t="s">
        <v>2584</v>
      </c>
      <c r="C1464" s="15" t="s">
        <v>3360</v>
      </c>
      <c r="D1464" s="15"/>
      <c r="E1464" s="80">
        <v>1.8144298133099559</v>
      </c>
      <c r="F1464" s="78"/>
      <c r="G1464" s="15"/>
      <c r="H1464" s="15"/>
      <c r="I1464" s="16"/>
      <c r="J1464" s="66"/>
      <c r="K1464" s="66"/>
      <c r="L1464" s="16"/>
      <c r="M1464" s="81"/>
      <c r="N1464" s="82">
        <v>6684.83056640625</v>
      </c>
      <c r="O1464" s="82">
        <v>797.9658203125</v>
      </c>
      <c r="P1464" s="77"/>
      <c r="Q1464" s="83"/>
      <c r="R1464" s="83"/>
      <c r="S1464" s="51">
        <v>1</v>
      </c>
      <c r="T1464" s="84"/>
      <c r="U1464" s="84"/>
      <c r="V1464" s="52">
        <v>0</v>
      </c>
      <c r="W1464" s="52">
        <v>0.33333299999999999</v>
      </c>
      <c r="X1464" s="52">
        <v>0</v>
      </c>
      <c r="Y1464" s="52">
        <v>0.77027000000000001</v>
      </c>
      <c r="Z1464" s="52">
        <v>0</v>
      </c>
      <c r="AA1464" s="52"/>
      <c r="AB1464" s="79">
        <v>1464</v>
      </c>
      <c r="AC14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4" s="85"/>
      <c r="AE1464" s="51"/>
      <c r="AF1464" s="51"/>
      <c r="AG1464" s="51"/>
      <c r="AH1464" s="51"/>
      <c r="AI1464" s="51"/>
      <c r="AJ1464" s="51"/>
      <c r="AK1464" s="51"/>
      <c r="AL1464" s="51"/>
      <c r="AM1464" s="51"/>
      <c r="AN1464" s="51"/>
      <c r="AO1464" s="2"/>
      <c r="AP1464" s="3"/>
      <c r="AQ1464" s="3"/>
      <c r="AR1464" s="3"/>
      <c r="AS1464" s="3"/>
    </row>
    <row r="1465" spans="1:45" ht="29" customHeight="1" x14ac:dyDescent="0.35">
      <c r="A1465" s="14" t="s">
        <v>2601</v>
      </c>
      <c r="C1465" s="15" t="s">
        <v>3360</v>
      </c>
      <c r="D1465" s="15"/>
      <c r="E1465" s="80">
        <v>1.8144298133099559</v>
      </c>
      <c r="F1465" s="78"/>
      <c r="G1465" s="15"/>
      <c r="H1465" s="15"/>
      <c r="I1465" s="16"/>
      <c r="J1465" s="66"/>
      <c r="K1465" s="66"/>
      <c r="L1465" s="16"/>
      <c r="M1465" s="81"/>
      <c r="N1465" s="82">
        <v>6797.8134765625</v>
      </c>
      <c r="O1465" s="82">
        <v>5406.62548828125</v>
      </c>
      <c r="P1465" s="77"/>
      <c r="Q1465" s="83"/>
      <c r="R1465" s="83"/>
      <c r="S1465" s="51">
        <v>1</v>
      </c>
      <c r="T1465" s="84"/>
      <c r="U1465" s="84"/>
      <c r="V1465" s="52">
        <v>0</v>
      </c>
      <c r="W1465" s="52">
        <v>0.33333299999999999</v>
      </c>
      <c r="X1465" s="52">
        <v>0</v>
      </c>
      <c r="Y1465" s="52">
        <v>0.77027000000000001</v>
      </c>
      <c r="Z1465" s="52">
        <v>0</v>
      </c>
      <c r="AA1465" s="52"/>
      <c r="AB1465" s="79">
        <v>1465</v>
      </c>
      <c r="AC14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5" s="85"/>
      <c r="AE1465" s="51"/>
      <c r="AF1465" s="51"/>
      <c r="AG1465" s="51"/>
      <c r="AH1465" s="51"/>
      <c r="AI1465" s="51"/>
      <c r="AJ1465" s="51"/>
      <c r="AK1465" s="104" t="s">
        <v>3341</v>
      </c>
      <c r="AL1465" s="104" t="s">
        <v>3341</v>
      </c>
      <c r="AM1465" s="104" t="s">
        <v>3341</v>
      </c>
      <c r="AN1465" s="104" t="s">
        <v>3341</v>
      </c>
      <c r="AO1465" s="2"/>
      <c r="AP1465" s="3"/>
      <c r="AQ1465" s="3"/>
      <c r="AR1465" s="3"/>
      <c r="AS1465" s="3"/>
    </row>
    <row r="1466" spans="1:45" ht="29" customHeight="1" x14ac:dyDescent="0.35">
      <c r="A1466" s="14" t="s">
        <v>2625</v>
      </c>
      <c r="C1466" s="15" t="s">
        <v>3360</v>
      </c>
      <c r="D1466" s="15"/>
      <c r="E1466" s="80">
        <v>1.8144298133099559</v>
      </c>
      <c r="F1466" s="78"/>
      <c r="G1466" s="15"/>
      <c r="H1466" s="15"/>
      <c r="I1466" s="16"/>
      <c r="J1466" s="66"/>
      <c r="K1466" s="66"/>
      <c r="L1466" s="16"/>
      <c r="M1466" s="81"/>
      <c r="N1466" s="82">
        <v>6910.79638671875</v>
      </c>
      <c r="O1466" s="82">
        <v>4201.5341796875</v>
      </c>
      <c r="P1466" s="77"/>
      <c r="Q1466" s="83"/>
      <c r="R1466" s="83"/>
      <c r="S1466" s="51">
        <v>1</v>
      </c>
      <c r="T1466" s="84"/>
      <c r="U1466" s="84"/>
      <c r="V1466" s="52">
        <v>0</v>
      </c>
      <c r="W1466" s="52">
        <v>0.33333299999999999</v>
      </c>
      <c r="X1466" s="52">
        <v>0</v>
      </c>
      <c r="Y1466" s="52">
        <v>0.77027000000000001</v>
      </c>
      <c r="Z1466" s="52">
        <v>0</v>
      </c>
      <c r="AA1466" s="52"/>
      <c r="AB1466" s="79">
        <v>1466</v>
      </c>
      <c r="AC14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6" s="85"/>
      <c r="AE1466" s="51"/>
      <c r="AF1466" s="51"/>
      <c r="AG1466" s="51"/>
      <c r="AH1466" s="51"/>
      <c r="AI1466" s="51"/>
      <c r="AJ1466" s="51"/>
      <c r="AK1466" s="104" t="s">
        <v>3341</v>
      </c>
      <c r="AL1466" s="104" t="s">
        <v>3341</v>
      </c>
      <c r="AM1466" s="104" t="s">
        <v>3341</v>
      </c>
      <c r="AN1466" s="104" t="s">
        <v>3341</v>
      </c>
      <c r="AO1466" s="2"/>
      <c r="AP1466" s="3"/>
      <c r="AQ1466" s="3"/>
      <c r="AR1466" s="3"/>
      <c r="AS1466" s="3"/>
    </row>
    <row r="1467" spans="1:45" ht="29" customHeight="1" x14ac:dyDescent="0.35">
      <c r="A1467" s="14" t="s">
        <v>2688</v>
      </c>
      <c r="C1467" s="15" t="s">
        <v>3360</v>
      </c>
      <c r="D1467" s="15"/>
      <c r="E1467" s="80">
        <v>1.8144298133099559</v>
      </c>
      <c r="F1467" s="78"/>
      <c r="G1467" s="15"/>
      <c r="H1467" s="15"/>
      <c r="I1467" s="16"/>
      <c r="J1467" s="66"/>
      <c r="K1467" s="66"/>
      <c r="L1467" s="16"/>
      <c r="M1467" s="81"/>
      <c r="N1467" s="82">
        <v>7824.076171875</v>
      </c>
      <c r="O1467" s="82">
        <v>6025.4560546875</v>
      </c>
      <c r="P1467" s="77"/>
      <c r="Q1467" s="83"/>
      <c r="R1467" s="83"/>
      <c r="S1467" s="51">
        <v>1</v>
      </c>
      <c r="T1467" s="84"/>
      <c r="U1467" s="84"/>
      <c r="V1467" s="52">
        <v>0</v>
      </c>
      <c r="W1467" s="52">
        <v>0.33333299999999999</v>
      </c>
      <c r="X1467" s="52">
        <v>0</v>
      </c>
      <c r="Y1467" s="52">
        <v>0.77027000000000001</v>
      </c>
      <c r="Z1467" s="52">
        <v>0</v>
      </c>
      <c r="AA1467" s="52"/>
      <c r="AB1467" s="79">
        <v>1467</v>
      </c>
      <c r="AC14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7" s="85"/>
      <c r="AE1467" s="51"/>
      <c r="AF1467" s="51"/>
      <c r="AG1467" s="51"/>
      <c r="AH1467" s="51"/>
      <c r="AI1467" s="51"/>
      <c r="AJ1467" s="51"/>
      <c r="AK1467" s="51"/>
      <c r="AL1467" s="51"/>
      <c r="AM1467" s="51"/>
      <c r="AN1467" s="51"/>
      <c r="AO1467" s="2"/>
      <c r="AP1467" s="3"/>
      <c r="AQ1467" s="3"/>
      <c r="AR1467" s="3"/>
      <c r="AS1467" s="3"/>
    </row>
    <row r="1468" spans="1:45" ht="29" customHeight="1" x14ac:dyDescent="0.35">
      <c r="A1468" s="14" t="s">
        <v>2711</v>
      </c>
      <c r="C1468" s="15" t="s">
        <v>3360</v>
      </c>
      <c r="D1468" s="15"/>
      <c r="E1468" s="80">
        <v>1.8144298133099559</v>
      </c>
      <c r="F1468" s="78"/>
      <c r="G1468" s="15"/>
      <c r="H1468" s="15"/>
      <c r="I1468" s="16"/>
      <c r="J1468" s="66"/>
      <c r="K1468" s="66"/>
      <c r="L1468" s="16"/>
      <c r="M1468" s="81"/>
      <c r="N1468" s="82">
        <v>6562.43212890625</v>
      </c>
      <c r="O1468" s="82">
        <v>1205.0911865234375</v>
      </c>
      <c r="P1468" s="77"/>
      <c r="Q1468" s="83"/>
      <c r="R1468" s="83"/>
      <c r="S1468" s="51">
        <v>1</v>
      </c>
      <c r="T1468" s="84"/>
      <c r="U1468" s="84"/>
      <c r="V1468" s="52">
        <v>0</v>
      </c>
      <c r="W1468" s="52">
        <v>0.33333299999999999</v>
      </c>
      <c r="X1468" s="52">
        <v>0</v>
      </c>
      <c r="Y1468" s="52">
        <v>0.77027000000000001</v>
      </c>
      <c r="Z1468" s="52">
        <v>0</v>
      </c>
      <c r="AA1468" s="52"/>
      <c r="AB1468" s="79">
        <v>1468</v>
      </c>
      <c r="AC14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8" s="85"/>
      <c r="AE1468" s="51"/>
      <c r="AF1468" s="51"/>
      <c r="AG1468" s="51"/>
      <c r="AH1468" s="51"/>
      <c r="AI1468" s="51"/>
      <c r="AJ1468" s="51"/>
      <c r="AK1468" s="51"/>
      <c r="AL1468" s="51"/>
      <c r="AM1468" s="51"/>
      <c r="AN1468" s="51"/>
      <c r="AO1468" s="2"/>
      <c r="AP1468" s="3"/>
      <c r="AQ1468" s="3"/>
      <c r="AR1468" s="3"/>
      <c r="AS1468" s="3"/>
    </row>
    <row r="1469" spans="1:45" ht="29" customHeight="1" x14ac:dyDescent="0.35">
      <c r="A1469" s="14" t="s">
        <v>2712</v>
      </c>
      <c r="C1469" s="15" t="s">
        <v>3360</v>
      </c>
      <c r="D1469" s="15"/>
      <c r="E1469" s="80">
        <v>1.8144298133099559</v>
      </c>
      <c r="F1469" s="78"/>
      <c r="G1469" s="15"/>
      <c r="H1469" s="15"/>
      <c r="I1469" s="16"/>
      <c r="J1469" s="66"/>
      <c r="K1469" s="66"/>
      <c r="L1469" s="16"/>
      <c r="M1469" s="81"/>
      <c r="N1469" s="82">
        <v>6684.83056640625</v>
      </c>
      <c r="O1469" s="82">
        <v>993.385986328125</v>
      </c>
      <c r="P1469" s="77"/>
      <c r="Q1469" s="83"/>
      <c r="R1469" s="83"/>
      <c r="S1469" s="51">
        <v>1</v>
      </c>
      <c r="T1469" s="84"/>
      <c r="U1469" s="84"/>
      <c r="V1469" s="52">
        <v>0</v>
      </c>
      <c r="W1469" s="52">
        <v>0.33333299999999999</v>
      </c>
      <c r="X1469" s="52">
        <v>0</v>
      </c>
      <c r="Y1469" s="52">
        <v>0.77027000000000001</v>
      </c>
      <c r="Z1469" s="52">
        <v>0</v>
      </c>
      <c r="AA1469" s="52"/>
      <c r="AB1469" s="79">
        <v>1469</v>
      </c>
      <c r="AC14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69" s="85"/>
      <c r="AE1469" s="51"/>
      <c r="AF1469" s="51"/>
      <c r="AG1469" s="51"/>
      <c r="AH1469" s="51"/>
      <c r="AI1469" s="51"/>
      <c r="AJ1469" s="51"/>
      <c r="AK1469" s="51"/>
      <c r="AL1469" s="51"/>
      <c r="AM1469" s="51"/>
      <c r="AN1469" s="51"/>
      <c r="AO1469" s="2"/>
      <c r="AP1469" s="3"/>
      <c r="AQ1469" s="3"/>
      <c r="AR1469" s="3"/>
      <c r="AS1469" s="3"/>
    </row>
    <row r="1470" spans="1:45" ht="29" customHeight="1" x14ac:dyDescent="0.35">
      <c r="A1470" s="14" t="s">
        <v>2718</v>
      </c>
      <c r="C1470" s="15" t="s">
        <v>3360</v>
      </c>
      <c r="D1470" s="15"/>
      <c r="E1470" s="80">
        <v>1.8144298133099559</v>
      </c>
      <c r="F1470" s="78"/>
      <c r="G1470" s="15"/>
      <c r="H1470" s="15"/>
      <c r="I1470" s="16"/>
      <c r="J1470" s="66"/>
      <c r="K1470" s="66"/>
      <c r="L1470" s="16"/>
      <c r="M1470" s="81"/>
      <c r="N1470" s="82">
        <v>7711.09326171875</v>
      </c>
      <c r="O1470" s="82">
        <v>5406.62548828125</v>
      </c>
      <c r="P1470" s="77"/>
      <c r="Q1470" s="83"/>
      <c r="R1470" s="83"/>
      <c r="S1470" s="51">
        <v>1</v>
      </c>
      <c r="T1470" s="84"/>
      <c r="U1470" s="84"/>
      <c r="V1470" s="52">
        <v>0</v>
      </c>
      <c r="W1470" s="52">
        <v>0.33333299999999999</v>
      </c>
      <c r="X1470" s="52">
        <v>0</v>
      </c>
      <c r="Y1470" s="52">
        <v>0.77027000000000001</v>
      </c>
      <c r="Z1470" s="52">
        <v>0</v>
      </c>
      <c r="AA1470" s="52"/>
      <c r="AB1470" s="79">
        <v>1470</v>
      </c>
      <c r="AC14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0" s="85"/>
      <c r="AE1470" s="51"/>
      <c r="AF1470" s="51"/>
      <c r="AG1470" s="51"/>
      <c r="AH1470" s="51"/>
      <c r="AI1470" s="51"/>
      <c r="AJ1470" s="51"/>
      <c r="AK1470" s="51"/>
      <c r="AL1470" s="51"/>
      <c r="AM1470" s="51"/>
      <c r="AN1470" s="51"/>
      <c r="AO1470" s="2"/>
      <c r="AP1470" s="3"/>
      <c r="AQ1470" s="3"/>
      <c r="AR1470" s="3"/>
      <c r="AS1470" s="3"/>
    </row>
    <row r="1471" spans="1:45" ht="29" customHeight="1" x14ac:dyDescent="0.35">
      <c r="A1471" s="14" t="s">
        <v>2719</v>
      </c>
      <c r="C1471" s="15" t="s">
        <v>3360</v>
      </c>
      <c r="D1471" s="15"/>
      <c r="E1471" s="80">
        <v>1.8144298133099559</v>
      </c>
      <c r="F1471" s="78"/>
      <c r="G1471" s="15"/>
      <c r="H1471" s="15"/>
      <c r="I1471" s="16"/>
      <c r="J1471" s="66"/>
      <c r="K1471" s="66"/>
      <c r="L1471" s="16"/>
      <c r="M1471" s="81"/>
      <c r="N1471" s="82">
        <v>7786.4150390625</v>
      </c>
      <c r="O1471" s="82">
        <v>5547.76220703125</v>
      </c>
      <c r="P1471" s="77"/>
      <c r="Q1471" s="83"/>
      <c r="R1471" s="83"/>
      <c r="S1471" s="51">
        <v>1</v>
      </c>
      <c r="T1471" s="84"/>
      <c r="U1471" s="84"/>
      <c r="V1471" s="52">
        <v>0</v>
      </c>
      <c r="W1471" s="52">
        <v>0.33333299999999999</v>
      </c>
      <c r="X1471" s="52">
        <v>0</v>
      </c>
      <c r="Y1471" s="52">
        <v>0.77027000000000001</v>
      </c>
      <c r="Z1471" s="52">
        <v>0</v>
      </c>
      <c r="AA1471" s="52"/>
      <c r="AB1471" s="79">
        <v>1471</v>
      </c>
      <c r="AC14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1" s="85"/>
      <c r="AE1471" s="51"/>
      <c r="AF1471" s="51"/>
      <c r="AG1471" s="51"/>
      <c r="AH1471" s="51"/>
      <c r="AI1471" s="51"/>
      <c r="AJ1471" s="51"/>
      <c r="AK1471" s="51"/>
      <c r="AL1471" s="51"/>
      <c r="AM1471" s="51"/>
      <c r="AN1471" s="51"/>
      <c r="AO1471" s="2"/>
      <c r="AP1471" s="3"/>
      <c r="AQ1471" s="3"/>
      <c r="AR1471" s="3"/>
      <c r="AS1471" s="3"/>
    </row>
    <row r="1472" spans="1:45" ht="29" customHeight="1" x14ac:dyDescent="0.35">
      <c r="A1472" s="14" t="s">
        <v>2859</v>
      </c>
      <c r="C1472" s="15" t="s">
        <v>3360</v>
      </c>
      <c r="D1472" s="15"/>
      <c r="E1472" s="80">
        <v>1.8144298133099559</v>
      </c>
      <c r="F1472" s="78"/>
      <c r="G1472" s="15"/>
      <c r="H1472" s="15"/>
      <c r="I1472" s="16"/>
      <c r="J1472" s="66"/>
      <c r="K1472" s="66"/>
      <c r="L1472" s="16"/>
      <c r="M1472" s="81"/>
      <c r="N1472" s="82">
        <v>9311.6865234375</v>
      </c>
      <c r="O1472" s="82">
        <v>5406.62548828125</v>
      </c>
      <c r="P1472" s="77"/>
      <c r="Q1472" s="83"/>
      <c r="R1472" s="83"/>
      <c r="S1472" s="51">
        <v>1</v>
      </c>
      <c r="T1472" s="84"/>
      <c r="U1472" s="84"/>
      <c r="V1472" s="52">
        <v>0</v>
      </c>
      <c r="W1472" s="52">
        <v>0.33333299999999999</v>
      </c>
      <c r="X1472" s="52">
        <v>0</v>
      </c>
      <c r="Y1472" s="52">
        <v>0.77027000000000001</v>
      </c>
      <c r="Z1472" s="52">
        <v>0</v>
      </c>
      <c r="AA1472" s="52"/>
      <c r="AB1472" s="79">
        <v>1472</v>
      </c>
      <c r="AC14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2" s="85"/>
      <c r="AE1472" s="51"/>
      <c r="AF1472" s="51"/>
      <c r="AG1472" s="51"/>
      <c r="AH1472" s="51"/>
      <c r="AI1472" s="51"/>
      <c r="AJ1472" s="51"/>
      <c r="AK1472" s="51"/>
      <c r="AL1472" s="51"/>
      <c r="AM1472" s="51"/>
      <c r="AN1472" s="51"/>
      <c r="AO1472" s="2"/>
      <c r="AP1472" s="3"/>
      <c r="AQ1472" s="3"/>
      <c r="AR1472" s="3"/>
      <c r="AS1472" s="3"/>
    </row>
    <row r="1473" spans="1:45" ht="29" customHeight="1" x14ac:dyDescent="0.35">
      <c r="A1473" s="14" t="s">
        <v>2860</v>
      </c>
      <c r="C1473" s="15" t="s">
        <v>3360</v>
      </c>
      <c r="D1473" s="15"/>
      <c r="E1473" s="80">
        <v>1.8144298133099559</v>
      </c>
      <c r="F1473" s="78"/>
      <c r="G1473" s="15"/>
      <c r="H1473" s="15"/>
      <c r="I1473" s="16"/>
      <c r="J1473" s="66"/>
      <c r="K1473" s="66"/>
      <c r="L1473" s="16"/>
      <c r="M1473" s="81"/>
      <c r="N1473" s="82">
        <v>9424.669921875</v>
      </c>
      <c r="O1473" s="82">
        <v>5618.33056640625</v>
      </c>
      <c r="P1473" s="77"/>
      <c r="Q1473" s="83"/>
      <c r="R1473" s="83"/>
      <c r="S1473" s="51">
        <v>1</v>
      </c>
      <c r="T1473" s="84"/>
      <c r="U1473" s="84"/>
      <c r="V1473" s="52">
        <v>0</v>
      </c>
      <c r="W1473" s="52">
        <v>0.33333299999999999</v>
      </c>
      <c r="X1473" s="52">
        <v>0</v>
      </c>
      <c r="Y1473" s="52">
        <v>0.77027000000000001</v>
      </c>
      <c r="Z1473" s="52">
        <v>0</v>
      </c>
      <c r="AA1473" s="52"/>
      <c r="AB1473" s="79">
        <v>1473</v>
      </c>
      <c r="AC14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3" s="85"/>
      <c r="AE1473" s="51"/>
      <c r="AF1473" s="51"/>
      <c r="AG1473" s="51"/>
      <c r="AH1473" s="51"/>
      <c r="AI1473" s="51"/>
      <c r="AJ1473" s="51"/>
      <c r="AK1473" s="51"/>
      <c r="AL1473" s="51"/>
      <c r="AM1473" s="51"/>
      <c r="AN1473" s="51"/>
      <c r="AO1473" s="2"/>
      <c r="AP1473" s="3"/>
      <c r="AQ1473" s="3"/>
      <c r="AR1473" s="3"/>
      <c r="AS1473" s="3"/>
    </row>
    <row r="1474" spans="1:45" ht="29" customHeight="1" x14ac:dyDescent="0.35">
      <c r="A1474" s="14" t="s">
        <v>2879</v>
      </c>
      <c r="C1474" s="15" t="s">
        <v>3360</v>
      </c>
      <c r="D1474" s="15"/>
      <c r="E1474" s="80">
        <v>1.8144298133099559</v>
      </c>
      <c r="F1474" s="78"/>
      <c r="G1474" s="15"/>
      <c r="H1474" s="15"/>
      <c r="I1474" s="16"/>
      <c r="J1474" s="66"/>
      <c r="K1474" s="66"/>
      <c r="L1474" s="16"/>
      <c r="M1474" s="81"/>
      <c r="N1474" s="82">
        <v>9198.703125</v>
      </c>
      <c r="O1474" s="82">
        <v>5618.33056640625</v>
      </c>
      <c r="P1474" s="77"/>
      <c r="Q1474" s="83"/>
      <c r="R1474" s="83"/>
      <c r="S1474" s="51">
        <v>1</v>
      </c>
      <c r="T1474" s="84"/>
      <c r="U1474" s="84"/>
      <c r="V1474" s="52">
        <v>0</v>
      </c>
      <c r="W1474" s="52">
        <v>0.33333299999999999</v>
      </c>
      <c r="X1474" s="52">
        <v>0</v>
      </c>
      <c r="Y1474" s="52">
        <v>0.77027000000000001</v>
      </c>
      <c r="Z1474" s="52">
        <v>0</v>
      </c>
      <c r="AA1474" s="52"/>
      <c r="AB1474" s="79">
        <v>1474</v>
      </c>
      <c r="AC14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4" s="85"/>
      <c r="AE1474" s="51"/>
      <c r="AF1474" s="51"/>
      <c r="AG1474" s="51"/>
      <c r="AH1474" s="51"/>
      <c r="AI1474" s="51"/>
      <c r="AJ1474" s="51"/>
      <c r="AK1474" s="51"/>
      <c r="AL1474" s="51"/>
      <c r="AM1474" s="51"/>
      <c r="AN1474" s="51"/>
      <c r="AO1474" s="2"/>
      <c r="AP1474" s="3"/>
      <c r="AQ1474" s="3"/>
      <c r="AR1474" s="3"/>
      <c r="AS1474" s="3"/>
    </row>
    <row r="1475" spans="1:45" ht="29" customHeight="1" x14ac:dyDescent="0.35">
      <c r="A1475" s="14" t="s">
        <v>2880</v>
      </c>
      <c r="C1475" s="15" t="s">
        <v>3360</v>
      </c>
      <c r="D1475" s="15"/>
      <c r="E1475" s="80">
        <v>1.8144298133099559</v>
      </c>
      <c r="F1475" s="78"/>
      <c r="G1475" s="15"/>
      <c r="H1475" s="15"/>
      <c r="I1475" s="16"/>
      <c r="J1475" s="66"/>
      <c r="K1475" s="66"/>
      <c r="L1475" s="16"/>
      <c r="M1475" s="81"/>
      <c r="N1475" s="82">
        <v>9085.720703125</v>
      </c>
      <c r="O1475" s="82">
        <v>5406.62548828125</v>
      </c>
      <c r="P1475" s="77"/>
      <c r="Q1475" s="83"/>
      <c r="R1475" s="83"/>
      <c r="S1475" s="51">
        <v>1</v>
      </c>
      <c r="T1475" s="84"/>
      <c r="U1475" s="84"/>
      <c r="V1475" s="52">
        <v>0</v>
      </c>
      <c r="W1475" s="52">
        <v>0.33333299999999999</v>
      </c>
      <c r="X1475" s="52">
        <v>0</v>
      </c>
      <c r="Y1475" s="52">
        <v>0.77027000000000001</v>
      </c>
      <c r="Z1475" s="52">
        <v>0</v>
      </c>
      <c r="AA1475" s="52"/>
      <c r="AB1475" s="79">
        <v>1475</v>
      </c>
      <c r="AC14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5" s="85"/>
      <c r="AE1475" s="51"/>
      <c r="AF1475" s="51"/>
      <c r="AG1475" s="51"/>
      <c r="AH1475" s="51"/>
      <c r="AI1475" s="51"/>
      <c r="AJ1475" s="51"/>
      <c r="AK1475" s="51"/>
      <c r="AL1475" s="51"/>
      <c r="AM1475" s="51"/>
      <c r="AN1475" s="51"/>
      <c r="AO1475" s="2"/>
      <c r="AP1475" s="3"/>
      <c r="AQ1475" s="3"/>
      <c r="AR1475" s="3"/>
      <c r="AS1475" s="3"/>
    </row>
    <row r="1476" spans="1:45" ht="29" customHeight="1" x14ac:dyDescent="0.35">
      <c r="A1476" s="14" t="s">
        <v>2908</v>
      </c>
      <c r="C1476" s="15" t="s">
        <v>3360</v>
      </c>
      <c r="D1476" s="15"/>
      <c r="E1476" s="80">
        <v>1.8144298133099559</v>
      </c>
      <c r="F1476" s="78"/>
      <c r="G1476" s="15"/>
      <c r="H1476" s="15"/>
      <c r="I1476" s="16"/>
      <c r="J1476" s="66"/>
      <c r="K1476" s="66"/>
      <c r="L1476" s="16"/>
      <c r="M1476" s="81"/>
      <c r="N1476" s="82">
        <v>9773.0341796875</v>
      </c>
      <c r="O1476" s="82">
        <v>5406.62548828125</v>
      </c>
      <c r="P1476" s="77"/>
      <c r="Q1476" s="83"/>
      <c r="R1476" s="83"/>
      <c r="S1476" s="51">
        <v>1</v>
      </c>
      <c r="T1476" s="84"/>
      <c r="U1476" s="84"/>
      <c r="V1476" s="52">
        <v>0</v>
      </c>
      <c r="W1476" s="52">
        <v>0.33333299999999999</v>
      </c>
      <c r="X1476" s="52">
        <v>0</v>
      </c>
      <c r="Y1476" s="52">
        <v>0.77027000000000001</v>
      </c>
      <c r="Z1476" s="52">
        <v>0</v>
      </c>
      <c r="AA1476" s="52"/>
      <c r="AB1476" s="79">
        <v>1476</v>
      </c>
      <c r="AC14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6" s="85"/>
      <c r="AE1476" s="51"/>
      <c r="AF1476" s="51"/>
      <c r="AG1476" s="51"/>
      <c r="AH1476" s="51"/>
      <c r="AI1476" s="51"/>
      <c r="AJ1476" s="51"/>
      <c r="AK1476" s="51"/>
      <c r="AL1476" s="51"/>
      <c r="AM1476" s="51"/>
      <c r="AN1476" s="51"/>
      <c r="AO1476" s="2"/>
      <c r="AP1476" s="3"/>
      <c r="AQ1476" s="3"/>
      <c r="AR1476" s="3"/>
      <c r="AS1476" s="3"/>
    </row>
    <row r="1477" spans="1:45" ht="29" customHeight="1" x14ac:dyDescent="0.35">
      <c r="A1477" s="14" t="s">
        <v>2909</v>
      </c>
      <c r="C1477" s="15" t="s">
        <v>3360</v>
      </c>
      <c r="D1477" s="15"/>
      <c r="E1477" s="80">
        <v>1.8144298133099559</v>
      </c>
      <c r="F1477" s="78"/>
      <c r="G1477" s="15"/>
      <c r="H1477" s="15"/>
      <c r="I1477" s="16"/>
      <c r="J1477" s="66"/>
      <c r="K1477" s="66"/>
      <c r="L1477" s="16"/>
      <c r="M1477" s="81"/>
      <c r="N1477" s="82">
        <v>9886.0166015625</v>
      </c>
      <c r="O1477" s="82">
        <v>5618.33056640625</v>
      </c>
      <c r="P1477" s="77"/>
      <c r="Q1477" s="83"/>
      <c r="R1477" s="83"/>
      <c r="S1477" s="51">
        <v>1</v>
      </c>
      <c r="T1477" s="84"/>
      <c r="U1477" s="84"/>
      <c r="V1477" s="52">
        <v>0</v>
      </c>
      <c r="W1477" s="52">
        <v>0.33333299999999999</v>
      </c>
      <c r="X1477" s="52">
        <v>0</v>
      </c>
      <c r="Y1477" s="52">
        <v>0.77027000000000001</v>
      </c>
      <c r="Z1477" s="52">
        <v>0</v>
      </c>
      <c r="AA1477" s="52"/>
      <c r="AB1477" s="79">
        <v>1477</v>
      </c>
      <c r="AC14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7" s="85"/>
      <c r="AE1477" s="51"/>
      <c r="AF1477" s="51"/>
      <c r="AG1477" s="51"/>
      <c r="AH1477" s="51"/>
      <c r="AI1477" s="51"/>
      <c r="AJ1477" s="51"/>
      <c r="AK1477" s="51"/>
      <c r="AL1477" s="51"/>
      <c r="AM1477" s="51"/>
      <c r="AN1477" s="51"/>
      <c r="AO1477" s="2"/>
      <c r="AP1477" s="3"/>
      <c r="AQ1477" s="3"/>
      <c r="AR1477" s="3"/>
      <c r="AS1477" s="3"/>
    </row>
    <row r="1478" spans="1:45" ht="29" customHeight="1" x14ac:dyDescent="0.35">
      <c r="A1478" s="14" t="s">
        <v>2938</v>
      </c>
      <c r="C1478" s="15" t="s">
        <v>3360</v>
      </c>
      <c r="D1478" s="15"/>
      <c r="E1478" s="80">
        <v>1.8144298133099559</v>
      </c>
      <c r="F1478" s="78"/>
      <c r="G1478" s="15"/>
      <c r="H1478" s="15"/>
      <c r="I1478" s="16"/>
      <c r="J1478" s="66"/>
      <c r="K1478" s="66"/>
      <c r="L1478" s="16"/>
      <c r="M1478" s="81"/>
      <c r="N1478" s="82">
        <v>9537.65234375</v>
      </c>
      <c r="O1478" s="82">
        <v>5406.62548828125</v>
      </c>
      <c r="P1478" s="77"/>
      <c r="Q1478" s="83"/>
      <c r="R1478" s="83"/>
      <c r="S1478" s="51">
        <v>1</v>
      </c>
      <c r="T1478" s="84"/>
      <c r="U1478" s="84"/>
      <c r="V1478" s="52">
        <v>0</v>
      </c>
      <c r="W1478" s="52">
        <v>0.33333299999999999</v>
      </c>
      <c r="X1478" s="52">
        <v>0</v>
      </c>
      <c r="Y1478" s="52">
        <v>0.77027000000000001</v>
      </c>
      <c r="Z1478" s="52">
        <v>0</v>
      </c>
      <c r="AA1478" s="52"/>
      <c r="AB1478" s="79">
        <v>1478</v>
      </c>
      <c r="AC14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8" s="85"/>
      <c r="AE1478" s="51"/>
      <c r="AF1478" s="51"/>
      <c r="AG1478" s="51"/>
      <c r="AH1478" s="51"/>
      <c r="AI1478" s="51"/>
      <c r="AJ1478" s="51"/>
      <c r="AK1478" s="51"/>
      <c r="AL1478" s="51"/>
      <c r="AM1478" s="51"/>
      <c r="AN1478" s="51"/>
      <c r="AO1478" s="2"/>
      <c r="AP1478" s="3"/>
      <c r="AQ1478" s="3"/>
      <c r="AR1478" s="3"/>
      <c r="AS1478" s="3"/>
    </row>
    <row r="1479" spans="1:45" ht="29" customHeight="1" x14ac:dyDescent="0.35">
      <c r="A1479" s="14" t="s">
        <v>2939</v>
      </c>
      <c r="C1479" s="15" t="s">
        <v>3360</v>
      </c>
      <c r="D1479" s="15"/>
      <c r="E1479" s="80">
        <v>1.8144298133099559</v>
      </c>
      <c r="F1479" s="78"/>
      <c r="G1479" s="15"/>
      <c r="H1479" s="15"/>
      <c r="I1479" s="16"/>
      <c r="J1479" s="66"/>
      <c r="K1479" s="66"/>
      <c r="L1479" s="16"/>
      <c r="M1479" s="81"/>
      <c r="N1479" s="82">
        <v>9660.05078125</v>
      </c>
      <c r="O1479" s="82">
        <v>5618.33056640625</v>
      </c>
      <c r="P1479" s="77"/>
      <c r="Q1479" s="83"/>
      <c r="R1479" s="83"/>
      <c r="S1479" s="51">
        <v>1</v>
      </c>
      <c r="T1479" s="84"/>
      <c r="U1479" s="84"/>
      <c r="V1479" s="52">
        <v>0</v>
      </c>
      <c r="W1479" s="52">
        <v>0.33333299999999999</v>
      </c>
      <c r="X1479" s="52">
        <v>0</v>
      </c>
      <c r="Y1479" s="52">
        <v>0.77027000000000001</v>
      </c>
      <c r="Z1479" s="52">
        <v>0</v>
      </c>
      <c r="AA1479" s="52"/>
      <c r="AB1479" s="79">
        <v>1479</v>
      </c>
      <c r="AC14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79" s="85"/>
      <c r="AE1479" s="51"/>
      <c r="AF1479" s="51"/>
      <c r="AG1479" s="51"/>
      <c r="AH1479" s="51"/>
      <c r="AI1479" s="51"/>
      <c r="AJ1479" s="51"/>
      <c r="AK1479" s="51"/>
      <c r="AL1479" s="51"/>
      <c r="AM1479" s="51"/>
      <c r="AN1479" s="51"/>
      <c r="AO1479" s="2"/>
      <c r="AP1479" s="3"/>
      <c r="AQ1479" s="3"/>
      <c r="AR1479" s="3"/>
      <c r="AS1479" s="3"/>
    </row>
    <row r="1480" spans="1:45" ht="29" customHeight="1" x14ac:dyDescent="0.35">
      <c r="A1480" s="14" t="s">
        <v>3047</v>
      </c>
      <c r="C1480" s="15" t="s">
        <v>3360</v>
      </c>
      <c r="D1480" s="15"/>
      <c r="E1480" s="80">
        <v>1.8144298133099559</v>
      </c>
      <c r="F1480" s="78"/>
      <c r="G1480" s="15"/>
      <c r="H1480" s="15"/>
      <c r="I1480" s="16"/>
      <c r="J1480" s="66"/>
      <c r="K1480" s="66"/>
      <c r="L1480" s="16"/>
      <c r="M1480" s="81"/>
      <c r="N1480" s="82">
        <v>8972.7373046875</v>
      </c>
      <c r="O1480" s="82">
        <v>5618.33056640625</v>
      </c>
      <c r="P1480" s="77"/>
      <c r="Q1480" s="83"/>
      <c r="R1480" s="83"/>
      <c r="S1480" s="51">
        <v>1</v>
      </c>
      <c r="T1480" s="84"/>
      <c r="U1480" s="84"/>
      <c r="V1480" s="52">
        <v>0</v>
      </c>
      <c r="W1480" s="52">
        <v>0.33333299999999999</v>
      </c>
      <c r="X1480" s="52">
        <v>0</v>
      </c>
      <c r="Y1480" s="52">
        <v>0.77027000000000001</v>
      </c>
      <c r="Z1480" s="52">
        <v>0</v>
      </c>
      <c r="AA1480" s="52"/>
      <c r="AB1480" s="79">
        <v>1480</v>
      </c>
      <c r="AC14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0" s="85"/>
      <c r="AE1480" s="51"/>
      <c r="AF1480" s="51"/>
      <c r="AG1480" s="51"/>
      <c r="AH1480" s="51"/>
      <c r="AI1480" s="51"/>
      <c r="AJ1480" s="51"/>
      <c r="AK1480" s="51"/>
      <c r="AL1480" s="51"/>
      <c r="AM1480" s="51"/>
      <c r="AN1480" s="51"/>
      <c r="AO1480" s="2"/>
      <c r="AP1480" s="3"/>
      <c r="AQ1480" s="3"/>
      <c r="AR1480" s="3"/>
      <c r="AS1480" s="3"/>
    </row>
    <row r="1481" spans="1:45" ht="29" customHeight="1" x14ac:dyDescent="0.35">
      <c r="A1481" s="14" t="s">
        <v>3048</v>
      </c>
      <c r="C1481" s="15" t="s">
        <v>3360</v>
      </c>
      <c r="D1481" s="15"/>
      <c r="E1481" s="80">
        <v>1.8144298133099559</v>
      </c>
      <c r="F1481" s="78"/>
      <c r="G1481" s="15"/>
      <c r="H1481" s="15"/>
      <c r="I1481" s="16"/>
      <c r="J1481" s="66"/>
      <c r="K1481" s="66"/>
      <c r="L1481" s="16"/>
      <c r="M1481" s="81"/>
      <c r="N1481" s="82">
        <v>8850.3388671875</v>
      </c>
      <c r="O1481" s="82">
        <v>5406.62548828125</v>
      </c>
      <c r="P1481" s="77"/>
      <c r="Q1481" s="83"/>
      <c r="R1481" s="83"/>
      <c r="S1481" s="51">
        <v>1</v>
      </c>
      <c r="T1481" s="84"/>
      <c r="U1481" s="84"/>
      <c r="V1481" s="52">
        <v>0</v>
      </c>
      <c r="W1481" s="52">
        <v>0.33333299999999999</v>
      </c>
      <c r="X1481" s="52">
        <v>0</v>
      </c>
      <c r="Y1481" s="52">
        <v>0.77027000000000001</v>
      </c>
      <c r="Z1481" s="52">
        <v>0</v>
      </c>
      <c r="AA1481" s="52"/>
      <c r="AB1481" s="79">
        <v>1481</v>
      </c>
      <c r="AC14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1" s="85"/>
      <c r="AE1481" s="51"/>
      <c r="AF1481" s="51"/>
      <c r="AG1481" s="51"/>
      <c r="AH1481" s="51"/>
      <c r="AI1481" s="51"/>
      <c r="AJ1481" s="51"/>
      <c r="AK1481" s="51"/>
      <c r="AL1481" s="51"/>
      <c r="AM1481" s="51"/>
      <c r="AN1481" s="51"/>
      <c r="AO1481" s="2"/>
      <c r="AP1481" s="3"/>
      <c r="AQ1481" s="3"/>
      <c r="AR1481" s="3"/>
      <c r="AS1481" s="3"/>
    </row>
    <row r="1482" spans="1:45" ht="29" customHeight="1" x14ac:dyDescent="0.35">
      <c r="A1482" s="14" t="s">
        <v>3068</v>
      </c>
      <c r="C1482" s="15" t="s">
        <v>3360</v>
      </c>
      <c r="D1482" s="15"/>
      <c r="E1482" s="80">
        <v>1.8144298133099559</v>
      </c>
      <c r="F1482" s="78"/>
      <c r="G1482" s="15"/>
      <c r="H1482" s="15"/>
      <c r="I1482" s="16"/>
      <c r="J1482" s="66"/>
      <c r="K1482" s="66"/>
      <c r="L1482" s="16"/>
      <c r="M1482" s="81"/>
      <c r="N1482" s="82">
        <v>8172.44091796875</v>
      </c>
      <c r="O1482" s="82">
        <v>5406.62548828125</v>
      </c>
      <c r="P1482" s="77"/>
      <c r="Q1482" s="83"/>
      <c r="R1482" s="83"/>
      <c r="S1482" s="51">
        <v>1</v>
      </c>
      <c r="T1482" s="84"/>
      <c r="U1482" s="84"/>
      <c r="V1482" s="52">
        <v>0</v>
      </c>
      <c r="W1482" s="52">
        <v>0.33333299999999999</v>
      </c>
      <c r="X1482" s="52">
        <v>0</v>
      </c>
      <c r="Y1482" s="52">
        <v>0.77027000000000001</v>
      </c>
      <c r="Z1482" s="52">
        <v>0</v>
      </c>
      <c r="AA1482" s="52"/>
      <c r="AB1482" s="79">
        <v>1482</v>
      </c>
      <c r="AC14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2" s="85"/>
      <c r="AE1482" s="51"/>
      <c r="AF1482" s="51"/>
      <c r="AG1482" s="51"/>
      <c r="AH1482" s="51"/>
      <c r="AI1482" s="51"/>
      <c r="AJ1482" s="51"/>
      <c r="AK1482" s="51"/>
      <c r="AL1482" s="51"/>
      <c r="AM1482" s="51"/>
      <c r="AN1482" s="51"/>
      <c r="AO1482" s="2"/>
      <c r="AP1482" s="3"/>
      <c r="AQ1482" s="3"/>
      <c r="AR1482" s="3"/>
      <c r="AS1482" s="3"/>
    </row>
    <row r="1483" spans="1:45" ht="29" customHeight="1" x14ac:dyDescent="0.35">
      <c r="A1483" s="14" t="s">
        <v>3069</v>
      </c>
      <c r="C1483" s="15" t="s">
        <v>3360</v>
      </c>
      <c r="D1483" s="15"/>
      <c r="E1483" s="80">
        <v>1.8144298133099559</v>
      </c>
      <c r="F1483" s="78"/>
      <c r="G1483" s="15"/>
      <c r="H1483" s="15"/>
      <c r="I1483" s="16"/>
      <c r="J1483" s="66"/>
      <c r="K1483" s="66"/>
      <c r="L1483" s="16"/>
      <c r="M1483" s="81"/>
      <c r="N1483" s="82">
        <v>8247.7626953125</v>
      </c>
      <c r="O1483" s="82">
        <v>5547.76220703125</v>
      </c>
      <c r="P1483" s="77"/>
      <c r="Q1483" s="83"/>
      <c r="R1483" s="83"/>
      <c r="S1483" s="51">
        <v>1</v>
      </c>
      <c r="T1483" s="84"/>
      <c r="U1483" s="84"/>
      <c r="V1483" s="52">
        <v>0</v>
      </c>
      <c r="W1483" s="52">
        <v>0.33333299999999999</v>
      </c>
      <c r="X1483" s="52">
        <v>0</v>
      </c>
      <c r="Y1483" s="52">
        <v>0.77027000000000001</v>
      </c>
      <c r="Z1483" s="52">
        <v>0</v>
      </c>
      <c r="AA1483" s="52"/>
      <c r="AB1483" s="79">
        <v>1483</v>
      </c>
      <c r="AC14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3" s="85"/>
      <c r="AE1483" s="51"/>
      <c r="AF1483" s="51"/>
      <c r="AG1483" s="51"/>
      <c r="AH1483" s="51"/>
      <c r="AI1483" s="51"/>
      <c r="AJ1483" s="51"/>
      <c r="AK1483" s="51"/>
      <c r="AL1483" s="51"/>
      <c r="AM1483" s="51"/>
      <c r="AN1483" s="51"/>
      <c r="AO1483" s="2"/>
      <c r="AP1483" s="3"/>
      <c r="AQ1483" s="3"/>
      <c r="AR1483" s="3"/>
      <c r="AS1483" s="3"/>
    </row>
    <row r="1484" spans="1:45" ht="29" customHeight="1" x14ac:dyDescent="0.35">
      <c r="A1484" s="14" t="s">
        <v>3074</v>
      </c>
      <c r="C1484" s="15" t="s">
        <v>3360</v>
      </c>
      <c r="D1484" s="15"/>
      <c r="E1484" s="80">
        <v>1.8144298133099559</v>
      </c>
      <c r="F1484" s="78"/>
      <c r="G1484" s="15"/>
      <c r="H1484" s="15"/>
      <c r="I1484" s="16"/>
      <c r="J1484" s="66"/>
      <c r="K1484" s="66"/>
      <c r="L1484" s="16"/>
      <c r="M1484" s="81"/>
      <c r="N1484" s="82">
        <v>7937.05908203125</v>
      </c>
      <c r="O1484" s="82">
        <v>5406.62548828125</v>
      </c>
      <c r="P1484" s="77"/>
      <c r="Q1484" s="83"/>
      <c r="R1484" s="83"/>
      <c r="S1484" s="51">
        <v>1</v>
      </c>
      <c r="T1484" s="84"/>
      <c r="U1484" s="84"/>
      <c r="V1484" s="52">
        <v>0</v>
      </c>
      <c r="W1484" s="52">
        <v>0.33333299999999999</v>
      </c>
      <c r="X1484" s="52">
        <v>0</v>
      </c>
      <c r="Y1484" s="52">
        <v>0.77027000000000001</v>
      </c>
      <c r="Z1484" s="52">
        <v>0</v>
      </c>
      <c r="AA1484" s="52"/>
      <c r="AB1484" s="79">
        <v>1484</v>
      </c>
      <c r="AC14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4" s="85"/>
      <c r="AE1484" s="51"/>
      <c r="AF1484" s="51"/>
      <c r="AG1484" s="51"/>
      <c r="AH1484" s="51"/>
      <c r="AI1484" s="51"/>
      <c r="AJ1484" s="51"/>
      <c r="AK1484" s="51"/>
      <c r="AL1484" s="51"/>
      <c r="AM1484" s="51"/>
      <c r="AN1484" s="51"/>
      <c r="AO1484" s="2"/>
      <c r="AP1484" s="3"/>
      <c r="AQ1484" s="3"/>
      <c r="AR1484" s="3"/>
      <c r="AS1484" s="3"/>
    </row>
    <row r="1485" spans="1:45" ht="29" customHeight="1" x14ac:dyDescent="0.35">
      <c r="A1485" s="14" t="s">
        <v>3075</v>
      </c>
      <c r="C1485" s="15" t="s">
        <v>3360</v>
      </c>
      <c r="D1485" s="15"/>
      <c r="E1485" s="80">
        <v>1.8144298133099559</v>
      </c>
      <c r="F1485" s="78"/>
      <c r="G1485" s="15"/>
      <c r="H1485" s="15"/>
      <c r="I1485" s="16"/>
      <c r="J1485" s="66"/>
      <c r="K1485" s="66"/>
      <c r="L1485" s="16"/>
      <c r="M1485" s="81"/>
      <c r="N1485" s="82">
        <v>8018.658203125</v>
      </c>
      <c r="O1485" s="82">
        <v>5547.76220703125</v>
      </c>
      <c r="P1485" s="77"/>
      <c r="Q1485" s="83"/>
      <c r="R1485" s="83"/>
      <c r="S1485" s="51">
        <v>1</v>
      </c>
      <c r="T1485" s="84"/>
      <c r="U1485" s="84"/>
      <c r="V1485" s="52">
        <v>0</v>
      </c>
      <c r="W1485" s="52">
        <v>0.33333299999999999</v>
      </c>
      <c r="X1485" s="52">
        <v>0</v>
      </c>
      <c r="Y1485" s="52">
        <v>0.77027000000000001</v>
      </c>
      <c r="Z1485" s="52">
        <v>0</v>
      </c>
      <c r="AA1485" s="52"/>
      <c r="AB1485" s="79">
        <v>1485</v>
      </c>
      <c r="AC14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5" s="85"/>
      <c r="AE1485" s="51"/>
      <c r="AF1485" s="51"/>
      <c r="AG1485" s="51"/>
      <c r="AH1485" s="51"/>
      <c r="AI1485" s="51"/>
      <c r="AJ1485" s="51"/>
      <c r="AK1485" s="51"/>
      <c r="AL1485" s="51"/>
      <c r="AM1485" s="51"/>
      <c r="AN1485" s="51"/>
      <c r="AO1485" s="2"/>
      <c r="AP1485" s="3"/>
      <c r="AQ1485" s="3"/>
      <c r="AR1485" s="3"/>
      <c r="AS1485" s="3"/>
    </row>
    <row r="1486" spans="1:45" ht="29" customHeight="1" x14ac:dyDescent="0.35">
      <c r="A1486" s="14" t="s">
        <v>3099</v>
      </c>
      <c r="C1486" s="15" t="s">
        <v>3360</v>
      </c>
      <c r="D1486" s="15"/>
      <c r="E1486" s="80">
        <v>1.8144298133099559</v>
      </c>
      <c r="F1486" s="78"/>
      <c r="G1486" s="15"/>
      <c r="H1486" s="15"/>
      <c r="I1486" s="16"/>
      <c r="J1486" s="66"/>
      <c r="K1486" s="66"/>
      <c r="L1486" s="16"/>
      <c r="M1486" s="81"/>
      <c r="N1486" s="82">
        <v>8737.35546875</v>
      </c>
      <c r="O1486" s="82">
        <v>5618.33056640625</v>
      </c>
      <c r="P1486" s="77"/>
      <c r="Q1486" s="83"/>
      <c r="R1486" s="83"/>
      <c r="S1486" s="51">
        <v>1</v>
      </c>
      <c r="T1486" s="84"/>
      <c r="U1486" s="84"/>
      <c r="V1486" s="52">
        <v>0</v>
      </c>
      <c r="W1486" s="52">
        <v>0.33333299999999999</v>
      </c>
      <c r="X1486" s="52">
        <v>0</v>
      </c>
      <c r="Y1486" s="52">
        <v>0.77027000000000001</v>
      </c>
      <c r="Z1486" s="52">
        <v>0</v>
      </c>
      <c r="AA1486" s="52"/>
      <c r="AB1486" s="79">
        <v>1486</v>
      </c>
      <c r="AC14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6" s="85"/>
      <c r="AE1486" s="51"/>
      <c r="AF1486" s="51"/>
      <c r="AG1486" s="51"/>
      <c r="AH1486" s="51"/>
      <c r="AI1486" s="51"/>
      <c r="AJ1486" s="51"/>
      <c r="AK1486" s="51"/>
      <c r="AL1486" s="51"/>
      <c r="AM1486" s="51"/>
      <c r="AN1486" s="51"/>
      <c r="AO1486" s="2"/>
      <c r="AP1486" s="3"/>
      <c r="AQ1486" s="3"/>
      <c r="AR1486" s="3"/>
      <c r="AS1486" s="3"/>
    </row>
    <row r="1487" spans="1:45" ht="29" customHeight="1" x14ac:dyDescent="0.35">
      <c r="A1487" s="14" t="s">
        <v>3100</v>
      </c>
      <c r="C1487" s="15" t="s">
        <v>3360</v>
      </c>
      <c r="D1487" s="15"/>
      <c r="E1487" s="80">
        <v>1.8144298133099559</v>
      </c>
      <c r="F1487" s="78"/>
      <c r="G1487" s="15"/>
      <c r="H1487" s="15"/>
      <c r="I1487" s="16"/>
      <c r="J1487" s="66"/>
      <c r="K1487" s="66"/>
      <c r="L1487" s="16"/>
      <c r="M1487" s="81"/>
      <c r="N1487" s="82">
        <v>8624.373046875</v>
      </c>
      <c r="O1487" s="82">
        <v>5406.62548828125</v>
      </c>
      <c r="P1487" s="77"/>
      <c r="Q1487" s="83"/>
      <c r="R1487" s="83"/>
      <c r="S1487" s="51">
        <v>1</v>
      </c>
      <c r="T1487" s="84"/>
      <c r="U1487" s="84"/>
      <c r="V1487" s="52">
        <v>0</v>
      </c>
      <c r="W1487" s="52">
        <v>0.33333299999999999</v>
      </c>
      <c r="X1487" s="52">
        <v>0</v>
      </c>
      <c r="Y1487" s="52">
        <v>0.77027000000000001</v>
      </c>
      <c r="Z1487" s="52">
        <v>0</v>
      </c>
      <c r="AA1487" s="52"/>
      <c r="AB1487" s="79">
        <v>1487</v>
      </c>
      <c r="AC14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7" s="85"/>
      <c r="AE1487" s="51"/>
      <c r="AF1487" s="51"/>
      <c r="AG1487" s="51"/>
      <c r="AH1487" s="51"/>
      <c r="AI1487" s="51"/>
      <c r="AJ1487" s="51"/>
      <c r="AK1487" s="51"/>
      <c r="AL1487" s="51"/>
      <c r="AM1487" s="51"/>
      <c r="AN1487" s="51"/>
      <c r="AO1487" s="2"/>
      <c r="AP1487" s="3"/>
      <c r="AQ1487" s="3"/>
      <c r="AR1487" s="3"/>
      <c r="AS1487" s="3"/>
    </row>
    <row r="1488" spans="1:45" ht="29" customHeight="1" x14ac:dyDescent="0.35">
      <c r="A1488" s="14" t="s">
        <v>3287</v>
      </c>
      <c r="C1488" s="15" t="s">
        <v>3360</v>
      </c>
      <c r="D1488" s="15"/>
      <c r="E1488" s="80">
        <v>1.8144298133099559</v>
      </c>
      <c r="F1488" s="78"/>
      <c r="G1488" s="15"/>
      <c r="H1488" s="15"/>
      <c r="I1488" s="16"/>
      <c r="J1488" s="66"/>
      <c r="K1488" s="66"/>
      <c r="L1488" s="16"/>
      <c r="M1488" s="81"/>
      <c r="N1488" s="82">
        <v>8511.3896484375</v>
      </c>
      <c r="O1488" s="82">
        <v>5618.33056640625</v>
      </c>
      <c r="P1488" s="77"/>
      <c r="Q1488" s="83"/>
      <c r="R1488" s="83"/>
      <c r="S1488" s="51">
        <v>1</v>
      </c>
      <c r="T1488" s="84"/>
      <c r="U1488" s="84"/>
      <c r="V1488" s="52">
        <v>0</v>
      </c>
      <c r="W1488" s="52">
        <v>0.33333299999999999</v>
      </c>
      <c r="X1488" s="52">
        <v>0</v>
      </c>
      <c r="Y1488" s="52">
        <v>0.77027000000000001</v>
      </c>
      <c r="Z1488" s="52">
        <v>0</v>
      </c>
      <c r="AA1488" s="52"/>
      <c r="AB1488" s="79">
        <v>1488</v>
      </c>
      <c r="AC14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8" s="85"/>
      <c r="AE1488" s="51"/>
      <c r="AF1488" s="51"/>
      <c r="AG1488" s="51"/>
      <c r="AH1488" s="51"/>
      <c r="AI1488" s="51"/>
      <c r="AJ1488" s="51"/>
      <c r="AK1488" s="51"/>
      <c r="AL1488" s="51"/>
      <c r="AM1488" s="51"/>
      <c r="AN1488" s="51"/>
      <c r="AO1488" s="2"/>
      <c r="AP1488" s="3"/>
      <c r="AQ1488" s="3"/>
      <c r="AR1488" s="3"/>
      <c r="AS1488" s="3"/>
    </row>
    <row r="1489" spans="1:45" ht="29" customHeight="1" x14ac:dyDescent="0.35">
      <c r="A1489" s="14" t="s">
        <v>3288</v>
      </c>
      <c r="C1489" s="15" t="s">
        <v>3360</v>
      </c>
      <c r="D1489" s="15"/>
      <c r="E1489" s="80">
        <v>1.8144298133099559</v>
      </c>
      <c r="F1489" s="78"/>
      <c r="G1489" s="15"/>
      <c r="H1489" s="15"/>
      <c r="I1489" s="16"/>
      <c r="J1489" s="66"/>
      <c r="K1489" s="66"/>
      <c r="L1489" s="16"/>
      <c r="M1489" s="81"/>
      <c r="N1489" s="82">
        <v>8398.4072265625</v>
      </c>
      <c r="O1489" s="82">
        <v>5406.62548828125</v>
      </c>
      <c r="P1489" s="77"/>
      <c r="Q1489" s="83"/>
      <c r="R1489" s="83"/>
      <c r="S1489" s="51">
        <v>1</v>
      </c>
      <c r="T1489" s="84"/>
      <c r="U1489" s="84"/>
      <c r="V1489" s="52">
        <v>0</v>
      </c>
      <c r="W1489" s="52">
        <v>0.33333299999999999</v>
      </c>
      <c r="X1489" s="52">
        <v>0</v>
      </c>
      <c r="Y1489" s="52">
        <v>0.77027000000000001</v>
      </c>
      <c r="Z1489" s="52">
        <v>0</v>
      </c>
      <c r="AA1489" s="52"/>
      <c r="AB1489" s="79">
        <v>1489</v>
      </c>
      <c r="AC14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89" s="85"/>
      <c r="AE1489" s="51"/>
      <c r="AF1489" s="51"/>
      <c r="AG1489" s="51"/>
      <c r="AH1489" s="51"/>
      <c r="AI1489" s="51"/>
      <c r="AJ1489" s="51"/>
      <c r="AK1489" s="51"/>
      <c r="AL1489" s="51"/>
      <c r="AM1489" s="51"/>
      <c r="AN1489" s="51"/>
      <c r="AO1489" s="2"/>
      <c r="AP1489" s="3"/>
      <c r="AQ1489" s="3"/>
      <c r="AR1489" s="3"/>
      <c r="AS1489" s="3"/>
    </row>
    <row r="1490" spans="1:45" ht="29" customHeight="1" x14ac:dyDescent="0.35">
      <c r="A1490" s="14" t="s">
        <v>449</v>
      </c>
      <c r="C1490" s="15" t="s">
        <v>3360</v>
      </c>
      <c r="D1490" s="15"/>
      <c r="E1490" s="80">
        <v>1.7706036066790154</v>
      </c>
      <c r="F1490" s="78"/>
      <c r="G1490" s="15"/>
      <c r="H1490" s="15"/>
      <c r="I1490" s="16"/>
      <c r="J1490" s="66"/>
      <c r="K1490" s="66"/>
      <c r="L1490" s="16"/>
      <c r="M1490" s="81"/>
      <c r="N1490" s="82">
        <v>6063.423828125</v>
      </c>
      <c r="O1490" s="82">
        <v>5276.34521484375</v>
      </c>
      <c r="P1490" s="77"/>
      <c r="Q1490" s="83"/>
      <c r="R1490" s="83"/>
      <c r="S1490" s="51">
        <v>1</v>
      </c>
      <c r="T1490" s="84"/>
      <c r="U1490" s="84"/>
      <c r="V1490" s="52">
        <v>0</v>
      </c>
      <c r="W1490" s="52">
        <v>0.16666700000000001</v>
      </c>
      <c r="X1490" s="52">
        <v>0</v>
      </c>
      <c r="Y1490" s="52">
        <v>0.70175399999999999</v>
      </c>
      <c r="Z1490" s="52">
        <v>0</v>
      </c>
      <c r="AA1490" s="52"/>
      <c r="AB1490" s="79">
        <v>1490</v>
      </c>
      <c r="AC14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0" s="85"/>
      <c r="AE1490" s="51"/>
      <c r="AF1490" s="51"/>
      <c r="AG1490" s="51"/>
      <c r="AH1490" s="51"/>
      <c r="AI1490" s="51"/>
      <c r="AJ1490" s="51"/>
      <c r="AK1490" s="104" t="s">
        <v>3341</v>
      </c>
      <c r="AL1490" s="104" t="s">
        <v>3341</v>
      </c>
      <c r="AM1490" s="104" t="s">
        <v>3341</v>
      </c>
      <c r="AN1490" s="104" t="s">
        <v>3341</v>
      </c>
      <c r="AO1490" s="2"/>
      <c r="AP1490" s="3"/>
      <c r="AQ1490" s="3"/>
      <c r="AR1490" s="3"/>
      <c r="AS1490" s="3"/>
    </row>
    <row r="1491" spans="1:45" ht="29" customHeight="1" x14ac:dyDescent="0.35">
      <c r="A1491" s="14" t="s">
        <v>1119</v>
      </c>
      <c r="C1491" s="15" t="s">
        <v>3360</v>
      </c>
      <c r="D1491" s="15"/>
      <c r="E1491" s="80">
        <v>1.7706036066790154</v>
      </c>
      <c r="F1491" s="78"/>
      <c r="G1491" s="15"/>
      <c r="H1491" s="15"/>
      <c r="I1491" s="16"/>
      <c r="J1491" s="66"/>
      <c r="K1491" s="66"/>
      <c r="L1491" s="16"/>
      <c r="M1491" s="81"/>
      <c r="N1491" s="82">
        <v>6223.48291015625</v>
      </c>
      <c r="O1491" s="82">
        <v>5536.90576171875</v>
      </c>
      <c r="P1491" s="77"/>
      <c r="Q1491" s="83"/>
      <c r="R1491" s="83"/>
      <c r="S1491" s="51">
        <v>1</v>
      </c>
      <c r="T1491" s="84"/>
      <c r="U1491" s="84"/>
      <c r="V1491" s="52">
        <v>0</v>
      </c>
      <c r="W1491" s="52">
        <v>0.16666700000000001</v>
      </c>
      <c r="X1491" s="52">
        <v>0</v>
      </c>
      <c r="Y1491" s="52">
        <v>0.70175399999999999</v>
      </c>
      <c r="Z1491" s="52">
        <v>0</v>
      </c>
      <c r="AA1491" s="52"/>
      <c r="AB1491" s="79">
        <v>1491</v>
      </c>
      <c r="AC14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1" s="85"/>
      <c r="AE1491" s="51"/>
      <c r="AF1491" s="51"/>
      <c r="AG1491" s="51"/>
      <c r="AH1491" s="51"/>
      <c r="AI1491" s="51"/>
      <c r="AJ1491" s="51"/>
      <c r="AK1491" s="51"/>
      <c r="AL1491" s="51"/>
      <c r="AM1491" s="51"/>
      <c r="AN1491" s="51"/>
      <c r="AO1491" s="2"/>
      <c r="AP1491" s="3"/>
      <c r="AQ1491" s="3"/>
      <c r="AR1491" s="3"/>
      <c r="AS1491" s="3"/>
    </row>
    <row r="1492" spans="1:45" ht="29" customHeight="1" x14ac:dyDescent="0.35">
      <c r="A1492" s="14" t="s">
        <v>1282</v>
      </c>
      <c r="C1492" s="15" t="s">
        <v>3360</v>
      </c>
      <c r="D1492" s="15"/>
      <c r="E1492" s="80">
        <v>1.7706036066790154</v>
      </c>
      <c r="F1492" s="78"/>
      <c r="G1492" s="15"/>
      <c r="H1492" s="15"/>
      <c r="I1492" s="16"/>
      <c r="J1492" s="66"/>
      <c r="K1492" s="66"/>
      <c r="L1492" s="16"/>
      <c r="M1492" s="81"/>
      <c r="N1492" s="82">
        <v>8822.0927734375</v>
      </c>
      <c r="O1492" s="82">
        <v>6921.1318359375</v>
      </c>
      <c r="P1492" s="77"/>
      <c r="Q1492" s="83"/>
      <c r="R1492" s="83"/>
      <c r="S1492" s="51">
        <v>1</v>
      </c>
      <c r="T1492" s="84"/>
      <c r="U1492" s="84"/>
      <c r="V1492" s="52">
        <v>0</v>
      </c>
      <c r="W1492" s="52">
        <v>0.16666700000000001</v>
      </c>
      <c r="X1492" s="52">
        <v>0</v>
      </c>
      <c r="Y1492" s="52">
        <v>0.70175399999999999</v>
      </c>
      <c r="Z1492" s="52">
        <v>0</v>
      </c>
      <c r="AA1492" s="52"/>
      <c r="AB1492" s="79">
        <v>1492</v>
      </c>
      <c r="AC14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2" s="85"/>
      <c r="AE1492" s="51"/>
      <c r="AF1492" s="51"/>
      <c r="AG1492" s="51"/>
      <c r="AH1492" s="51"/>
      <c r="AI1492" s="51"/>
      <c r="AJ1492" s="51"/>
      <c r="AK1492" s="104" t="s">
        <v>3341</v>
      </c>
      <c r="AL1492" s="104" t="s">
        <v>3341</v>
      </c>
      <c r="AM1492" s="104" t="s">
        <v>3341</v>
      </c>
      <c r="AN1492" s="104" t="s">
        <v>3341</v>
      </c>
      <c r="AO1492" s="2"/>
      <c r="AP1492" s="3"/>
      <c r="AQ1492" s="3"/>
      <c r="AR1492" s="3"/>
      <c r="AS1492" s="3"/>
    </row>
    <row r="1493" spans="1:45" ht="29" customHeight="1" x14ac:dyDescent="0.35">
      <c r="A1493" s="14" t="s">
        <v>1417</v>
      </c>
      <c r="C1493" s="15" t="s">
        <v>3360</v>
      </c>
      <c r="D1493" s="15"/>
      <c r="E1493" s="80">
        <v>1.7706036066790154</v>
      </c>
      <c r="F1493" s="78"/>
      <c r="G1493" s="15"/>
      <c r="H1493" s="15"/>
      <c r="I1493" s="16"/>
      <c r="J1493" s="66"/>
      <c r="K1493" s="66"/>
      <c r="L1493" s="16"/>
      <c r="M1493" s="81"/>
      <c r="N1493" s="82">
        <v>6145.6162109375</v>
      </c>
      <c r="O1493" s="82">
        <v>5866.126953125</v>
      </c>
      <c r="P1493" s="77"/>
      <c r="Q1493" s="83"/>
      <c r="R1493" s="83"/>
      <c r="S1493" s="51">
        <v>1</v>
      </c>
      <c r="T1493" s="84"/>
      <c r="U1493" s="84"/>
      <c r="V1493" s="52">
        <v>0</v>
      </c>
      <c r="W1493" s="52">
        <v>0.16666700000000001</v>
      </c>
      <c r="X1493" s="52">
        <v>0</v>
      </c>
      <c r="Y1493" s="52">
        <v>0.70175399999999999</v>
      </c>
      <c r="Z1493" s="52">
        <v>0</v>
      </c>
      <c r="AA1493" s="52"/>
      <c r="AB1493" s="79">
        <v>1493</v>
      </c>
      <c r="AC14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3" s="85"/>
      <c r="AE1493" s="51"/>
      <c r="AF1493" s="51"/>
      <c r="AG1493" s="51"/>
      <c r="AH1493" s="51"/>
      <c r="AI1493" s="51"/>
      <c r="AJ1493" s="51"/>
      <c r="AK1493" s="104" t="s">
        <v>3341</v>
      </c>
      <c r="AL1493" s="104" t="s">
        <v>3341</v>
      </c>
      <c r="AM1493" s="104" t="s">
        <v>3341</v>
      </c>
      <c r="AN1493" s="104" t="s">
        <v>3341</v>
      </c>
      <c r="AO1493" s="2"/>
      <c r="AP1493" s="3"/>
      <c r="AQ1493" s="3"/>
      <c r="AR1493" s="3"/>
      <c r="AS1493" s="3"/>
    </row>
    <row r="1494" spans="1:45" ht="29" customHeight="1" x14ac:dyDescent="0.35">
      <c r="A1494" s="14" t="s">
        <v>1673</v>
      </c>
      <c r="C1494" s="15" t="s">
        <v>3360</v>
      </c>
      <c r="D1494" s="15"/>
      <c r="E1494" s="80">
        <v>1.7706036066790154</v>
      </c>
      <c r="F1494" s="78"/>
      <c r="G1494" s="15"/>
      <c r="H1494" s="15"/>
      <c r="I1494" s="16"/>
      <c r="J1494" s="66"/>
      <c r="K1494" s="66"/>
      <c r="L1494" s="16"/>
      <c r="M1494" s="81"/>
      <c r="N1494" s="82">
        <v>7946.474609375</v>
      </c>
      <c r="O1494" s="82">
        <v>6465.1513671875</v>
      </c>
      <c r="P1494" s="77"/>
      <c r="Q1494" s="83"/>
      <c r="R1494" s="83"/>
      <c r="S1494" s="51">
        <v>1</v>
      </c>
      <c r="T1494" s="84"/>
      <c r="U1494" s="84"/>
      <c r="V1494" s="52">
        <v>0</v>
      </c>
      <c r="W1494" s="52">
        <v>0.16666700000000001</v>
      </c>
      <c r="X1494" s="52">
        <v>0</v>
      </c>
      <c r="Y1494" s="52">
        <v>0.70175399999999999</v>
      </c>
      <c r="Z1494" s="52">
        <v>0</v>
      </c>
      <c r="AA1494" s="52"/>
      <c r="AB1494" s="79">
        <v>1494</v>
      </c>
      <c r="AC14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4" s="85"/>
      <c r="AE1494" s="51"/>
      <c r="AF1494" s="51"/>
      <c r="AG1494" s="51"/>
      <c r="AH1494" s="51"/>
      <c r="AI1494" s="51"/>
      <c r="AJ1494" s="51"/>
      <c r="AK1494" s="51"/>
      <c r="AL1494" s="51"/>
      <c r="AM1494" s="51"/>
      <c r="AN1494" s="51"/>
      <c r="AO1494" s="2"/>
      <c r="AP1494" s="3"/>
      <c r="AQ1494" s="3"/>
      <c r="AR1494" s="3"/>
      <c r="AS1494" s="3"/>
    </row>
    <row r="1495" spans="1:45" ht="29" customHeight="1" x14ac:dyDescent="0.35">
      <c r="A1495" s="14" t="s">
        <v>1771</v>
      </c>
      <c r="C1495" s="15" t="s">
        <v>3360</v>
      </c>
      <c r="D1495" s="15"/>
      <c r="E1495" s="80">
        <v>1.7706036066790154</v>
      </c>
      <c r="F1495" s="78"/>
      <c r="G1495" s="15"/>
      <c r="H1495" s="15"/>
      <c r="I1495" s="16"/>
      <c r="J1495" s="66"/>
      <c r="K1495" s="66"/>
      <c r="L1495" s="16"/>
      <c r="M1495" s="81"/>
      <c r="N1495" s="82">
        <v>9208.1181640625</v>
      </c>
      <c r="O1495" s="82">
        <v>6465.1513671875</v>
      </c>
      <c r="P1495" s="77"/>
      <c r="Q1495" s="83"/>
      <c r="R1495" s="83"/>
      <c r="S1495" s="51">
        <v>1</v>
      </c>
      <c r="T1495" s="84"/>
      <c r="U1495" s="84"/>
      <c r="V1495" s="52">
        <v>0</v>
      </c>
      <c r="W1495" s="52">
        <v>0.16666700000000001</v>
      </c>
      <c r="X1495" s="52">
        <v>0</v>
      </c>
      <c r="Y1495" s="52">
        <v>0.70175399999999999</v>
      </c>
      <c r="Z1495" s="52">
        <v>0</v>
      </c>
      <c r="AA1495" s="52"/>
      <c r="AB1495" s="79">
        <v>1495</v>
      </c>
      <c r="AC14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5" s="85"/>
      <c r="AE1495" s="51"/>
      <c r="AF1495" s="51"/>
      <c r="AG1495" s="51"/>
      <c r="AH1495" s="51"/>
      <c r="AI1495" s="51"/>
      <c r="AJ1495" s="51"/>
      <c r="AK1495" s="51"/>
      <c r="AL1495" s="51"/>
      <c r="AM1495" s="51"/>
      <c r="AN1495" s="51"/>
      <c r="AO1495" s="2"/>
      <c r="AP1495" s="3"/>
      <c r="AQ1495" s="3"/>
      <c r="AR1495" s="3"/>
      <c r="AS1495" s="3"/>
    </row>
    <row r="1496" spans="1:45" ht="29" customHeight="1" x14ac:dyDescent="0.35">
      <c r="A1496" s="14" t="s">
        <v>1873</v>
      </c>
      <c r="C1496" s="15" t="s">
        <v>3360</v>
      </c>
      <c r="D1496" s="15"/>
      <c r="E1496" s="80">
        <v>1.7706036066790154</v>
      </c>
      <c r="F1496" s="78"/>
      <c r="G1496" s="15"/>
      <c r="H1496" s="15"/>
      <c r="I1496" s="16"/>
      <c r="J1496" s="66"/>
      <c r="K1496" s="66"/>
      <c r="L1496" s="16"/>
      <c r="M1496" s="81"/>
      <c r="N1496" s="82">
        <v>9387.0087890625</v>
      </c>
      <c r="O1496" s="82">
        <v>6220.87646484375</v>
      </c>
      <c r="P1496" s="77"/>
      <c r="Q1496" s="83"/>
      <c r="R1496" s="83"/>
      <c r="S1496" s="51">
        <v>1</v>
      </c>
      <c r="T1496" s="84"/>
      <c r="U1496" s="84"/>
      <c r="V1496" s="52">
        <v>0</v>
      </c>
      <c r="W1496" s="52">
        <v>0.16666700000000001</v>
      </c>
      <c r="X1496" s="52">
        <v>0</v>
      </c>
      <c r="Y1496" s="52">
        <v>0.70175399999999999</v>
      </c>
      <c r="Z1496" s="52">
        <v>0</v>
      </c>
      <c r="AA1496" s="52"/>
      <c r="AB1496" s="79">
        <v>1496</v>
      </c>
      <c r="AC14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6" s="85"/>
      <c r="AE1496" s="51"/>
      <c r="AF1496" s="51"/>
      <c r="AG1496" s="51"/>
      <c r="AH1496" s="51"/>
      <c r="AI1496" s="51"/>
      <c r="AJ1496" s="51"/>
      <c r="AK1496" s="104" t="s">
        <v>3341</v>
      </c>
      <c r="AL1496" s="104" t="s">
        <v>3341</v>
      </c>
      <c r="AM1496" s="104" t="s">
        <v>3341</v>
      </c>
      <c r="AN1496" s="104" t="s">
        <v>3341</v>
      </c>
      <c r="AO1496" s="2"/>
      <c r="AP1496" s="3"/>
      <c r="AQ1496" s="3"/>
      <c r="AR1496" s="3"/>
      <c r="AS1496" s="3"/>
    </row>
    <row r="1497" spans="1:45" ht="29" customHeight="1" x14ac:dyDescent="0.35">
      <c r="A1497" s="14" t="s">
        <v>2337</v>
      </c>
      <c r="C1497" s="15" t="s">
        <v>3360</v>
      </c>
      <c r="D1497" s="15"/>
      <c r="E1497" s="80">
        <v>1.7706036066790154</v>
      </c>
      <c r="F1497" s="78"/>
      <c r="G1497" s="15"/>
      <c r="H1497" s="15"/>
      <c r="I1497" s="16"/>
      <c r="J1497" s="66"/>
      <c r="K1497" s="66"/>
      <c r="L1497" s="16"/>
      <c r="M1497" s="81"/>
      <c r="N1497" s="82">
        <v>6223.48291015625</v>
      </c>
      <c r="O1497" s="82">
        <v>5992.88623046875</v>
      </c>
      <c r="P1497" s="77"/>
      <c r="Q1497" s="83"/>
      <c r="R1497" s="83"/>
      <c r="S1497" s="51">
        <v>1</v>
      </c>
      <c r="T1497" s="84"/>
      <c r="U1497" s="84"/>
      <c r="V1497" s="52">
        <v>0</v>
      </c>
      <c r="W1497" s="52">
        <v>0.16666700000000001</v>
      </c>
      <c r="X1497" s="52">
        <v>0</v>
      </c>
      <c r="Y1497" s="52">
        <v>0.70175399999999999</v>
      </c>
      <c r="Z1497" s="52">
        <v>0</v>
      </c>
      <c r="AA1497" s="52"/>
      <c r="AB1497" s="79">
        <v>1497</v>
      </c>
      <c r="AC14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7" s="85"/>
      <c r="AE1497" s="51"/>
      <c r="AF1497" s="51"/>
      <c r="AG1497" s="51"/>
      <c r="AH1497" s="51"/>
      <c r="AI1497" s="51"/>
      <c r="AJ1497" s="51"/>
      <c r="AK1497" s="51"/>
      <c r="AL1497" s="51"/>
      <c r="AM1497" s="51"/>
      <c r="AN1497" s="51"/>
      <c r="AO1497" s="2"/>
      <c r="AP1497" s="3"/>
      <c r="AQ1497" s="3"/>
      <c r="AR1497" s="3"/>
      <c r="AS1497" s="3"/>
    </row>
    <row r="1498" spans="1:45" ht="29" customHeight="1" x14ac:dyDescent="0.35">
      <c r="A1498" s="14" t="s">
        <v>2365</v>
      </c>
      <c r="C1498" s="15" t="s">
        <v>3360</v>
      </c>
      <c r="D1498" s="15"/>
      <c r="E1498" s="80">
        <v>1.7706036066790154</v>
      </c>
      <c r="F1498" s="78"/>
      <c r="G1498" s="15"/>
      <c r="H1498" s="15"/>
      <c r="I1498" s="16"/>
      <c r="J1498" s="66"/>
      <c r="K1498" s="66"/>
      <c r="L1498" s="16"/>
      <c r="M1498" s="81"/>
      <c r="N1498" s="82">
        <v>7767.5849609375</v>
      </c>
      <c r="O1498" s="82">
        <v>6220.87646484375</v>
      </c>
      <c r="P1498" s="77"/>
      <c r="Q1498" s="83"/>
      <c r="R1498" s="83"/>
      <c r="S1498" s="51">
        <v>1</v>
      </c>
      <c r="T1498" s="84"/>
      <c r="U1498" s="84"/>
      <c r="V1498" s="52">
        <v>0</v>
      </c>
      <c r="W1498" s="52">
        <v>0.16666700000000001</v>
      </c>
      <c r="X1498" s="52">
        <v>0</v>
      </c>
      <c r="Y1498" s="52">
        <v>0.70175399999999999</v>
      </c>
      <c r="Z1498" s="52">
        <v>0</v>
      </c>
      <c r="AA1498" s="52"/>
      <c r="AB1498" s="79">
        <v>1498</v>
      </c>
      <c r="AC14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8" s="85"/>
      <c r="AE1498" s="51"/>
      <c r="AF1498" s="51"/>
      <c r="AG1498" s="51"/>
      <c r="AH1498" s="51"/>
      <c r="AI1498" s="51"/>
      <c r="AJ1498" s="51"/>
      <c r="AK1498" s="104" t="s">
        <v>3341</v>
      </c>
      <c r="AL1498" s="104" t="s">
        <v>3341</v>
      </c>
      <c r="AM1498" s="104" t="s">
        <v>3341</v>
      </c>
      <c r="AN1498" s="104" t="s">
        <v>3341</v>
      </c>
      <c r="AO1498" s="2"/>
      <c r="AP1498" s="3"/>
      <c r="AQ1498" s="3"/>
      <c r="AR1498" s="3"/>
      <c r="AS1498" s="3"/>
    </row>
    <row r="1499" spans="1:45" ht="29" customHeight="1" x14ac:dyDescent="0.35">
      <c r="A1499" s="14" t="s">
        <v>3169</v>
      </c>
      <c r="C1499" s="15" t="s">
        <v>3360</v>
      </c>
      <c r="D1499" s="15"/>
      <c r="E1499" s="80">
        <v>1.7706036066790154</v>
      </c>
      <c r="F1499" s="78"/>
      <c r="G1499" s="15"/>
      <c r="H1499" s="15"/>
      <c r="I1499" s="16"/>
      <c r="J1499" s="66"/>
      <c r="K1499" s="66"/>
      <c r="L1499" s="16"/>
      <c r="M1499" s="81"/>
      <c r="N1499" s="82">
        <v>8723.1767578125</v>
      </c>
      <c r="O1499" s="82">
        <v>6697.00732421875</v>
      </c>
      <c r="P1499" s="77"/>
      <c r="Q1499" s="83"/>
      <c r="R1499" s="83"/>
      <c r="S1499" s="51">
        <v>1</v>
      </c>
      <c r="T1499" s="84"/>
      <c r="U1499" s="84"/>
      <c r="V1499" s="52">
        <v>0</v>
      </c>
      <c r="W1499" s="52">
        <v>0.16666700000000001</v>
      </c>
      <c r="X1499" s="52">
        <v>0</v>
      </c>
      <c r="Y1499" s="52">
        <v>0.70175399999999999</v>
      </c>
      <c r="Z1499" s="52">
        <v>0</v>
      </c>
      <c r="AA1499" s="52"/>
      <c r="AB1499" s="79">
        <v>1499</v>
      </c>
      <c r="AC14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499" s="85"/>
      <c r="AE1499" s="51"/>
      <c r="AF1499" s="51"/>
      <c r="AG1499" s="51"/>
      <c r="AH1499" s="51"/>
      <c r="AI1499" s="51"/>
      <c r="AJ1499" s="51"/>
      <c r="AK1499" s="51"/>
      <c r="AL1499" s="51"/>
      <c r="AM1499" s="51"/>
      <c r="AN1499" s="51"/>
      <c r="AO1499" s="2"/>
      <c r="AP1499" s="3"/>
      <c r="AQ1499" s="3"/>
      <c r="AR1499" s="3"/>
      <c r="AS1499" s="3"/>
    </row>
    <row r="1500" spans="1:45" ht="29" customHeight="1" x14ac:dyDescent="0.35">
      <c r="A1500" s="14" t="s">
        <v>217</v>
      </c>
      <c r="C1500" s="15" t="s">
        <v>3360</v>
      </c>
      <c r="D1500" s="15"/>
      <c r="E1500" s="80">
        <v>1.7654480338865963</v>
      </c>
      <c r="F1500" s="78"/>
      <c r="G1500" s="15"/>
      <c r="H1500" s="15"/>
      <c r="I1500" s="16"/>
      <c r="J1500" s="66"/>
      <c r="K1500" s="66"/>
      <c r="L1500" s="16"/>
      <c r="M1500" s="81"/>
      <c r="N1500" s="82">
        <v>6063.423828125</v>
      </c>
      <c r="O1500" s="82">
        <v>4545.15966796875</v>
      </c>
      <c r="P1500" s="77"/>
      <c r="Q1500" s="83"/>
      <c r="R1500" s="83"/>
      <c r="S1500" s="51">
        <v>1</v>
      </c>
      <c r="T1500" s="84"/>
      <c r="U1500" s="84"/>
      <c r="V1500" s="52">
        <v>0</v>
      </c>
      <c r="W1500" s="52">
        <v>0.2</v>
      </c>
      <c r="X1500" s="52">
        <v>0</v>
      </c>
      <c r="Y1500" s="52">
        <v>0.69369400000000003</v>
      </c>
      <c r="Z1500" s="52">
        <v>0</v>
      </c>
      <c r="AA1500" s="52"/>
      <c r="AB1500" s="79">
        <v>1500</v>
      </c>
      <c r="AC15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0" s="85"/>
      <c r="AE1500" s="51"/>
      <c r="AF1500" s="51"/>
      <c r="AG1500" s="51"/>
      <c r="AH1500" s="51"/>
      <c r="AI1500" s="51"/>
      <c r="AJ1500" s="51"/>
      <c r="AK1500" s="51"/>
      <c r="AL1500" s="51"/>
      <c r="AM1500" s="51"/>
      <c r="AN1500" s="51"/>
      <c r="AO1500" s="2"/>
      <c r="AP1500" s="3"/>
      <c r="AQ1500" s="3"/>
      <c r="AR1500" s="3"/>
      <c r="AS1500" s="3"/>
    </row>
    <row r="1501" spans="1:45" ht="29" customHeight="1" x14ac:dyDescent="0.35">
      <c r="A1501" s="14" t="s">
        <v>218</v>
      </c>
      <c r="C1501" s="15" t="s">
        <v>3360</v>
      </c>
      <c r="D1501" s="15"/>
      <c r="E1501" s="80">
        <v>1.7654480338865963</v>
      </c>
      <c r="F1501" s="78"/>
      <c r="G1501" s="15"/>
      <c r="H1501" s="15"/>
      <c r="I1501" s="16"/>
      <c r="J1501" s="66"/>
      <c r="K1501" s="66"/>
      <c r="L1501" s="16"/>
      <c r="M1501" s="81"/>
      <c r="N1501" s="82">
        <v>6223.48291015625</v>
      </c>
      <c r="O1501" s="82">
        <v>4608.65966796875</v>
      </c>
      <c r="P1501" s="77"/>
      <c r="Q1501" s="83"/>
      <c r="R1501" s="83"/>
      <c r="S1501" s="51">
        <v>1</v>
      </c>
      <c r="T1501" s="84"/>
      <c r="U1501" s="84"/>
      <c r="V1501" s="52">
        <v>0</v>
      </c>
      <c r="W1501" s="52">
        <v>0.2</v>
      </c>
      <c r="X1501" s="52">
        <v>0</v>
      </c>
      <c r="Y1501" s="52">
        <v>0.69369400000000003</v>
      </c>
      <c r="Z1501" s="52">
        <v>0</v>
      </c>
      <c r="AA1501" s="52"/>
      <c r="AB1501" s="79">
        <v>1501</v>
      </c>
      <c r="AC15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1" s="85"/>
      <c r="AE1501" s="51"/>
      <c r="AF1501" s="51"/>
      <c r="AG1501" s="51"/>
      <c r="AH1501" s="51"/>
      <c r="AI1501" s="51"/>
      <c r="AJ1501" s="51"/>
      <c r="AK1501" s="51"/>
      <c r="AL1501" s="51"/>
      <c r="AM1501" s="51"/>
      <c r="AN1501" s="51"/>
      <c r="AO1501" s="2"/>
      <c r="AP1501" s="3"/>
      <c r="AQ1501" s="3"/>
      <c r="AR1501" s="3"/>
      <c r="AS1501" s="3"/>
    </row>
    <row r="1502" spans="1:45" ht="29" customHeight="1" x14ac:dyDescent="0.35">
      <c r="A1502" s="14" t="s">
        <v>219</v>
      </c>
      <c r="C1502" s="15" t="s">
        <v>3360</v>
      </c>
      <c r="D1502" s="15"/>
      <c r="E1502" s="80">
        <v>1.7654480338865963</v>
      </c>
      <c r="F1502" s="78"/>
      <c r="G1502" s="15"/>
      <c r="H1502" s="15"/>
      <c r="I1502" s="16"/>
      <c r="J1502" s="66"/>
      <c r="K1502" s="66"/>
      <c r="L1502" s="16"/>
      <c r="M1502" s="81"/>
      <c r="N1502" s="82">
        <v>6176.7685546875</v>
      </c>
      <c r="O1502" s="82">
        <v>4348.09912109375</v>
      </c>
      <c r="P1502" s="77"/>
      <c r="Q1502" s="83"/>
      <c r="R1502" s="83"/>
      <c r="S1502" s="51">
        <v>1</v>
      </c>
      <c r="T1502" s="84"/>
      <c r="U1502" s="84"/>
      <c r="V1502" s="52">
        <v>0</v>
      </c>
      <c r="W1502" s="52">
        <v>0.2</v>
      </c>
      <c r="X1502" s="52">
        <v>0</v>
      </c>
      <c r="Y1502" s="52">
        <v>0.69369400000000003</v>
      </c>
      <c r="Z1502" s="52">
        <v>0</v>
      </c>
      <c r="AA1502" s="52"/>
      <c r="AB1502" s="79">
        <v>1502</v>
      </c>
      <c r="AC15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2" s="85"/>
      <c r="AE1502" s="51"/>
      <c r="AF1502" s="51"/>
      <c r="AG1502" s="51"/>
      <c r="AH1502" s="51"/>
      <c r="AI1502" s="51"/>
      <c r="AJ1502" s="51"/>
      <c r="AK1502" s="51"/>
      <c r="AL1502" s="51"/>
      <c r="AM1502" s="51"/>
      <c r="AN1502" s="51"/>
      <c r="AO1502" s="2"/>
      <c r="AP1502" s="3"/>
      <c r="AQ1502" s="3"/>
      <c r="AR1502" s="3"/>
      <c r="AS1502" s="3"/>
    </row>
    <row r="1503" spans="1:45" ht="29" customHeight="1" x14ac:dyDescent="0.35">
      <c r="A1503" s="14" t="s">
        <v>307</v>
      </c>
      <c r="C1503" s="15" t="s">
        <v>3360</v>
      </c>
      <c r="D1503" s="15"/>
      <c r="E1503" s="80">
        <v>1.7654480338865963</v>
      </c>
      <c r="F1503" s="78"/>
      <c r="G1503" s="15"/>
      <c r="H1503" s="15"/>
      <c r="I1503" s="16"/>
      <c r="J1503" s="66"/>
      <c r="K1503" s="66"/>
      <c r="L1503" s="16"/>
      <c r="M1503" s="81"/>
      <c r="N1503" s="82">
        <v>6114.89013671875</v>
      </c>
      <c r="O1503" s="82">
        <v>4152.67919921875</v>
      </c>
      <c r="P1503" s="77"/>
      <c r="Q1503" s="83"/>
      <c r="R1503" s="83"/>
      <c r="S1503" s="51">
        <v>1</v>
      </c>
      <c r="T1503" s="84"/>
      <c r="U1503" s="84"/>
      <c r="V1503" s="52">
        <v>0</v>
      </c>
      <c r="W1503" s="52">
        <v>0.2</v>
      </c>
      <c r="X1503" s="52">
        <v>0</v>
      </c>
      <c r="Y1503" s="52">
        <v>0.69369400000000003</v>
      </c>
      <c r="Z1503" s="52">
        <v>0</v>
      </c>
      <c r="AA1503" s="52"/>
      <c r="AB1503" s="79">
        <v>1503</v>
      </c>
      <c r="AC15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3" s="85"/>
      <c r="AE1503" s="51"/>
      <c r="AF1503" s="51"/>
      <c r="AG1503" s="51"/>
      <c r="AH1503" s="51"/>
      <c r="AI1503" s="51"/>
      <c r="AJ1503" s="51"/>
      <c r="AK1503" s="104" t="s">
        <v>3341</v>
      </c>
      <c r="AL1503" s="104" t="s">
        <v>3341</v>
      </c>
      <c r="AM1503" s="104" t="s">
        <v>3341</v>
      </c>
      <c r="AN1503" s="104" t="s">
        <v>3341</v>
      </c>
      <c r="AO1503" s="2"/>
      <c r="AP1503" s="3"/>
      <c r="AQ1503" s="3"/>
      <c r="AR1503" s="3"/>
      <c r="AS1503" s="3"/>
    </row>
    <row r="1504" spans="1:45" ht="29" customHeight="1" x14ac:dyDescent="0.35">
      <c r="A1504" s="14" t="s">
        <v>570</v>
      </c>
      <c r="C1504" s="15" t="s">
        <v>3360</v>
      </c>
      <c r="D1504" s="15"/>
      <c r="E1504" s="80">
        <v>1.7654480338865963</v>
      </c>
      <c r="F1504" s="78"/>
      <c r="G1504" s="15"/>
      <c r="H1504" s="15"/>
      <c r="I1504" s="16"/>
      <c r="J1504" s="66"/>
      <c r="K1504" s="66"/>
      <c r="L1504" s="16"/>
      <c r="M1504" s="81"/>
      <c r="N1504" s="82">
        <v>6063.423828125</v>
      </c>
      <c r="O1504" s="82">
        <v>5080.92529296875</v>
      </c>
      <c r="P1504" s="77"/>
      <c r="Q1504" s="83"/>
      <c r="R1504" s="83"/>
      <c r="S1504" s="51">
        <v>1</v>
      </c>
      <c r="T1504" s="84"/>
      <c r="U1504" s="84"/>
      <c r="V1504" s="52">
        <v>0</v>
      </c>
      <c r="W1504" s="52">
        <v>0.2</v>
      </c>
      <c r="X1504" s="52">
        <v>0</v>
      </c>
      <c r="Y1504" s="52">
        <v>0.69369400000000003</v>
      </c>
      <c r="Z1504" s="52">
        <v>0</v>
      </c>
      <c r="AA1504" s="52"/>
      <c r="AB1504" s="79">
        <v>1504</v>
      </c>
      <c r="AC15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4" s="85"/>
      <c r="AE1504" s="51"/>
      <c r="AF1504" s="51"/>
      <c r="AG1504" s="51"/>
      <c r="AH1504" s="51"/>
      <c r="AI1504" s="51"/>
      <c r="AJ1504" s="51"/>
      <c r="AK1504" s="51"/>
      <c r="AL1504" s="51"/>
      <c r="AM1504" s="51"/>
      <c r="AN1504" s="51"/>
      <c r="AO1504" s="2"/>
      <c r="AP1504" s="3"/>
      <c r="AQ1504" s="3"/>
      <c r="AR1504" s="3"/>
      <c r="AS1504" s="3"/>
    </row>
    <row r="1505" spans="1:45" ht="29" customHeight="1" x14ac:dyDescent="0.35">
      <c r="A1505" s="14" t="s">
        <v>571</v>
      </c>
      <c r="C1505" s="15" t="s">
        <v>3360</v>
      </c>
      <c r="D1505" s="15"/>
      <c r="E1505" s="80">
        <v>1.7654480338865963</v>
      </c>
      <c r="F1505" s="78"/>
      <c r="G1505" s="15"/>
      <c r="H1505" s="15"/>
      <c r="I1505" s="16"/>
      <c r="J1505" s="66"/>
      <c r="K1505" s="66"/>
      <c r="L1505" s="16"/>
      <c r="M1505" s="81"/>
      <c r="N1505" s="82">
        <v>6088.51123046875</v>
      </c>
      <c r="O1505" s="82">
        <v>4804.07958984375</v>
      </c>
      <c r="P1505" s="77"/>
      <c r="Q1505" s="83"/>
      <c r="R1505" s="83"/>
      <c r="S1505" s="51">
        <v>1</v>
      </c>
      <c r="T1505" s="84"/>
      <c r="U1505" s="84"/>
      <c r="V1505" s="52">
        <v>0</v>
      </c>
      <c r="W1505" s="52">
        <v>0.2</v>
      </c>
      <c r="X1505" s="52">
        <v>0</v>
      </c>
      <c r="Y1505" s="52">
        <v>0.69369400000000003</v>
      </c>
      <c r="Z1505" s="52">
        <v>0</v>
      </c>
      <c r="AA1505" s="52"/>
      <c r="AB1505" s="79">
        <v>1505</v>
      </c>
      <c r="AC15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5" s="85"/>
      <c r="AE1505" s="51"/>
      <c r="AF1505" s="51"/>
      <c r="AG1505" s="51"/>
      <c r="AH1505" s="51"/>
      <c r="AI1505" s="51"/>
      <c r="AJ1505" s="51"/>
      <c r="AK1505" s="51"/>
      <c r="AL1505" s="51"/>
      <c r="AM1505" s="51"/>
      <c r="AN1505" s="51"/>
      <c r="AO1505" s="2"/>
      <c r="AP1505" s="3"/>
      <c r="AQ1505" s="3"/>
      <c r="AR1505" s="3"/>
      <c r="AS1505" s="3"/>
    </row>
    <row r="1506" spans="1:45" ht="29" customHeight="1" x14ac:dyDescent="0.35">
      <c r="A1506" s="14" t="s">
        <v>572</v>
      </c>
      <c r="C1506" s="15" t="s">
        <v>3360</v>
      </c>
      <c r="D1506" s="15"/>
      <c r="E1506" s="80">
        <v>1.7654480338865963</v>
      </c>
      <c r="F1506" s="78"/>
      <c r="G1506" s="15"/>
      <c r="H1506" s="15"/>
      <c r="I1506" s="16"/>
      <c r="J1506" s="66"/>
      <c r="K1506" s="66"/>
      <c r="L1506" s="16"/>
      <c r="M1506" s="81"/>
      <c r="N1506" s="82">
        <v>6223.48291015625</v>
      </c>
      <c r="O1506" s="82">
        <v>4977.814453125</v>
      </c>
      <c r="P1506" s="77"/>
      <c r="Q1506" s="83"/>
      <c r="R1506" s="83"/>
      <c r="S1506" s="51">
        <v>1</v>
      </c>
      <c r="T1506" s="84"/>
      <c r="U1506" s="84"/>
      <c r="V1506" s="52">
        <v>0</v>
      </c>
      <c r="W1506" s="52">
        <v>0.2</v>
      </c>
      <c r="X1506" s="52">
        <v>0</v>
      </c>
      <c r="Y1506" s="52">
        <v>0.69369400000000003</v>
      </c>
      <c r="Z1506" s="52">
        <v>0</v>
      </c>
      <c r="AA1506" s="52"/>
      <c r="AB1506" s="79">
        <v>1506</v>
      </c>
      <c r="AC15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6" s="85"/>
      <c r="AE1506" s="51"/>
      <c r="AF1506" s="51"/>
      <c r="AG1506" s="51"/>
      <c r="AH1506" s="51"/>
      <c r="AI1506" s="51"/>
      <c r="AJ1506" s="51"/>
      <c r="AK1506" s="51"/>
      <c r="AL1506" s="51"/>
      <c r="AM1506" s="51"/>
      <c r="AN1506" s="51"/>
      <c r="AO1506" s="2"/>
      <c r="AP1506" s="3"/>
      <c r="AQ1506" s="3"/>
      <c r="AR1506" s="3"/>
      <c r="AS1506" s="3"/>
    </row>
    <row r="1507" spans="1:45" ht="29" customHeight="1" x14ac:dyDescent="0.35">
      <c r="A1507" s="14" t="s">
        <v>686</v>
      </c>
      <c r="C1507" s="15" t="s">
        <v>3360</v>
      </c>
      <c r="D1507" s="15"/>
      <c r="E1507" s="80">
        <v>1.7654480338865963</v>
      </c>
      <c r="F1507" s="78"/>
      <c r="G1507" s="15"/>
      <c r="H1507" s="15"/>
      <c r="I1507" s="16"/>
      <c r="J1507" s="66"/>
      <c r="K1507" s="66"/>
      <c r="L1507" s="16"/>
      <c r="M1507" s="81"/>
      <c r="N1507" s="82">
        <v>6063.423828125</v>
      </c>
      <c r="O1507" s="82">
        <v>2572.942138671875</v>
      </c>
      <c r="P1507" s="77"/>
      <c r="Q1507" s="83"/>
      <c r="R1507" s="83"/>
      <c r="S1507" s="51">
        <v>1</v>
      </c>
      <c r="T1507" s="84"/>
      <c r="U1507" s="84"/>
      <c r="V1507" s="52">
        <v>0</v>
      </c>
      <c r="W1507" s="52">
        <v>0.2</v>
      </c>
      <c r="X1507" s="52">
        <v>0</v>
      </c>
      <c r="Y1507" s="52">
        <v>0.69369400000000003</v>
      </c>
      <c r="Z1507" s="52">
        <v>0</v>
      </c>
      <c r="AA1507" s="52"/>
      <c r="AB1507" s="79">
        <v>1507</v>
      </c>
      <c r="AC15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7" s="85"/>
      <c r="AE1507" s="51"/>
      <c r="AF1507" s="51"/>
      <c r="AG1507" s="51"/>
      <c r="AH1507" s="51"/>
      <c r="AI1507" s="51"/>
      <c r="AJ1507" s="51"/>
      <c r="AK1507" s="51"/>
      <c r="AL1507" s="51"/>
      <c r="AM1507" s="51"/>
      <c r="AN1507" s="51"/>
      <c r="AO1507" s="2"/>
      <c r="AP1507" s="3"/>
      <c r="AQ1507" s="3"/>
      <c r="AR1507" s="3"/>
      <c r="AS1507" s="3"/>
    </row>
    <row r="1508" spans="1:45" ht="29" customHeight="1" x14ac:dyDescent="0.35">
      <c r="A1508" s="14" t="s">
        <v>687</v>
      </c>
      <c r="C1508" s="15" t="s">
        <v>3360</v>
      </c>
      <c r="D1508" s="15"/>
      <c r="E1508" s="80">
        <v>1.7654480338865963</v>
      </c>
      <c r="F1508" s="78"/>
      <c r="G1508" s="15"/>
      <c r="H1508" s="15"/>
      <c r="I1508" s="16"/>
      <c r="J1508" s="66"/>
      <c r="K1508" s="66"/>
      <c r="L1508" s="16"/>
      <c r="M1508" s="81"/>
      <c r="N1508" s="82">
        <v>6177.697265625</v>
      </c>
      <c r="O1508" s="82">
        <v>2768.452880859375</v>
      </c>
      <c r="P1508" s="77"/>
      <c r="Q1508" s="83"/>
      <c r="R1508" s="83"/>
      <c r="S1508" s="51">
        <v>1</v>
      </c>
      <c r="T1508" s="84"/>
      <c r="U1508" s="84"/>
      <c r="V1508" s="52">
        <v>0</v>
      </c>
      <c r="W1508" s="52">
        <v>0.2</v>
      </c>
      <c r="X1508" s="52">
        <v>0</v>
      </c>
      <c r="Y1508" s="52">
        <v>0.69369400000000003</v>
      </c>
      <c r="Z1508" s="52">
        <v>0</v>
      </c>
      <c r="AA1508" s="52"/>
      <c r="AB1508" s="79">
        <v>1508</v>
      </c>
      <c r="AC15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8" s="85"/>
      <c r="AE1508" s="51"/>
      <c r="AF1508" s="51"/>
      <c r="AG1508" s="51"/>
      <c r="AH1508" s="51"/>
      <c r="AI1508" s="51"/>
      <c r="AJ1508" s="51"/>
      <c r="AK1508" s="51"/>
      <c r="AL1508" s="51"/>
      <c r="AM1508" s="51"/>
      <c r="AN1508" s="51"/>
      <c r="AO1508" s="2"/>
      <c r="AP1508" s="3"/>
      <c r="AQ1508" s="3"/>
      <c r="AR1508" s="3"/>
      <c r="AS1508" s="3"/>
    </row>
    <row r="1509" spans="1:45" ht="29" customHeight="1" x14ac:dyDescent="0.35">
      <c r="A1509" s="14" t="s">
        <v>688</v>
      </c>
      <c r="C1509" s="15" t="s">
        <v>3360</v>
      </c>
      <c r="D1509" s="15"/>
      <c r="E1509" s="80">
        <v>1.7654480338865963</v>
      </c>
      <c r="F1509" s="78"/>
      <c r="G1509" s="15"/>
      <c r="H1509" s="15"/>
      <c r="I1509" s="16"/>
      <c r="J1509" s="66"/>
      <c r="K1509" s="66"/>
      <c r="L1509" s="16"/>
      <c r="M1509" s="81"/>
      <c r="N1509" s="82">
        <v>6223.48291015625</v>
      </c>
      <c r="O1509" s="82">
        <v>2507.892578125</v>
      </c>
      <c r="P1509" s="77"/>
      <c r="Q1509" s="83"/>
      <c r="R1509" s="83"/>
      <c r="S1509" s="51">
        <v>1</v>
      </c>
      <c r="T1509" s="84"/>
      <c r="U1509" s="84"/>
      <c r="V1509" s="52">
        <v>0</v>
      </c>
      <c r="W1509" s="52">
        <v>0.2</v>
      </c>
      <c r="X1509" s="52">
        <v>0</v>
      </c>
      <c r="Y1509" s="52">
        <v>0.69369400000000003</v>
      </c>
      <c r="Z1509" s="52">
        <v>0</v>
      </c>
      <c r="AA1509" s="52"/>
      <c r="AB1509" s="79">
        <v>1509</v>
      </c>
      <c r="AC15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09" s="85"/>
      <c r="AE1509" s="51"/>
      <c r="AF1509" s="51"/>
      <c r="AG1509" s="51"/>
      <c r="AH1509" s="51"/>
      <c r="AI1509" s="51"/>
      <c r="AJ1509" s="51"/>
      <c r="AK1509" s="51"/>
      <c r="AL1509" s="51"/>
      <c r="AM1509" s="51"/>
      <c r="AN1509" s="51"/>
      <c r="AO1509" s="2"/>
      <c r="AP1509" s="3"/>
      <c r="AQ1509" s="3"/>
      <c r="AR1509" s="3"/>
      <c r="AS1509" s="3"/>
    </row>
    <row r="1510" spans="1:45" ht="29" customHeight="1" x14ac:dyDescent="0.35">
      <c r="A1510" s="14" t="s">
        <v>716</v>
      </c>
      <c r="C1510" s="15" t="s">
        <v>3360</v>
      </c>
      <c r="D1510" s="15"/>
      <c r="E1510" s="80">
        <v>1.7654480338865963</v>
      </c>
      <c r="F1510" s="78"/>
      <c r="G1510" s="15"/>
      <c r="H1510" s="15"/>
      <c r="I1510" s="16"/>
      <c r="J1510" s="66"/>
      <c r="K1510" s="66"/>
      <c r="L1510" s="16"/>
      <c r="M1510" s="81"/>
      <c r="N1510" s="82">
        <v>6063.423828125</v>
      </c>
      <c r="O1510" s="82">
        <v>2104.742431640625</v>
      </c>
      <c r="P1510" s="77"/>
      <c r="Q1510" s="83"/>
      <c r="R1510" s="83"/>
      <c r="S1510" s="51">
        <v>1</v>
      </c>
      <c r="T1510" s="84"/>
      <c r="U1510" s="84"/>
      <c r="V1510" s="52">
        <v>0</v>
      </c>
      <c r="W1510" s="52">
        <v>0.2</v>
      </c>
      <c r="X1510" s="52">
        <v>0</v>
      </c>
      <c r="Y1510" s="52">
        <v>0.69369400000000003</v>
      </c>
      <c r="Z1510" s="52">
        <v>0</v>
      </c>
      <c r="AA1510" s="52"/>
      <c r="AB1510" s="79">
        <v>1510</v>
      </c>
      <c r="AC15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0" s="85"/>
      <c r="AE1510" s="51"/>
      <c r="AF1510" s="51"/>
      <c r="AG1510" s="51"/>
      <c r="AH1510" s="51"/>
      <c r="AI1510" s="51"/>
      <c r="AJ1510" s="51"/>
      <c r="AK1510" s="51"/>
      <c r="AL1510" s="51"/>
      <c r="AM1510" s="51"/>
      <c r="AN1510" s="51"/>
      <c r="AO1510" s="2"/>
      <c r="AP1510" s="3"/>
      <c r="AQ1510" s="3"/>
      <c r="AR1510" s="3"/>
      <c r="AS1510" s="3"/>
    </row>
    <row r="1511" spans="1:45" ht="29" customHeight="1" x14ac:dyDescent="0.35">
      <c r="A1511" s="14" t="s">
        <v>717</v>
      </c>
      <c r="C1511" s="15" t="s">
        <v>3360</v>
      </c>
      <c r="D1511" s="15"/>
      <c r="E1511" s="80">
        <v>1.7654480338865963</v>
      </c>
      <c r="F1511" s="78"/>
      <c r="G1511" s="15"/>
      <c r="H1511" s="15"/>
      <c r="I1511" s="16"/>
      <c r="J1511" s="66"/>
      <c r="K1511" s="66"/>
      <c r="L1511" s="16"/>
      <c r="M1511" s="81"/>
      <c r="N1511" s="82">
        <v>6177.697265625</v>
      </c>
      <c r="O1511" s="82">
        <v>2312.472412109375</v>
      </c>
      <c r="P1511" s="77"/>
      <c r="Q1511" s="83"/>
      <c r="R1511" s="83"/>
      <c r="S1511" s="51">
        <v>1</v>
      </c>
      <c r="T1511" s="84"/>
      <c r="U1511" s="84"/>
      <c r="V1511" s="52">
        <v>0</v>
      </c>
      <c r="W1511" s="52">
        <v>0.2</v>
      </c>
      <c r="X1511" s="52">
        <v>0</v>
      </c>
      <c r="Y1511" s="52">
        <v>0.69369400000000003</v>
      </c>
      <c r="Z1511" s="52">
        <v>0</v>
      </c>
      <c r="AA1511" s="52"/>
      <c r="AB1511" s="79">
        <v>1511</v>
      </c>
      <c r="AC15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1" s="85"/>
      <c r="AE1511" s="51"/>
      <c r="AF1511" s="51"/>
      <c r="AG1511" s="51"/>
      <c r="AH1511" s="51"/>
      <c r="AI1511" s="51"/>
      <c r="AJ1511" s="51"/>
      <c r="AK1511" s="51"/>
      <c r="AL1511" s="51"/>
      <c r="AM1511" s="51"/>
      <c r="AN1511" s="51"/>
      <c r="AO1511" s="2"/>
      <c r="AP1511" s="3"/>
      <c r="AQ1511" s="3"/>
      <c r="AR1511" s="3"/>
      <c r="AS1511" s="3"/>
    </row>
    <row r="1512" spans="1:45" ht="29" customHeight="1" x14ac:dyDescent="0.35">
      <c r="A1512" s="14" t="s">
        <v>718</v>
      </c>
      <c r="C1512" s="15" t="s">
        <v>3360</v>
      </c>
      <c r="D1512" s="15"/>
      <c r="E1512" s="80">
        <v>1.7654480338865963</v>
      </c>
      <c r="F1512" s="78"/>
      <c r="G1512" s="15"/>
      <c r="H1512" s="15"/>
      <c r="I1512" s="16"/>
      <c r="J1512" s="66"/>
      <c r="K1512" s="66"/>
      <c r="L1512" s="16"/>
      <c r="M1512" s="81"/>
      <c r="N1512" s="82">
        <v>6223.48291015625</v>
      </c>
      <c r="O1512" s="82">
        <v>2035.6270751953125</v>
      </c>
      <c r="P1512" s="77"/>
      <c r="Q1512" s="83"/>
      <c r="R1512" s="83"/>
      <c r="S1512" s="51">
        <v>1</v>
      </c>
      <c r="T1512" s="84"/>
      <c r="U1512" s="84"/>
      <c r="V1512" s="52">
        <v>0</v>
      </c>
      <c r="W1512" s="52">
        <v>0.2</v>
      </c>
      <c r="X1512" s="52">
        <v>0</v>
      </c>
      <c r="Y1512" s="52">
        <v>0.69369400000000003</v>
      </c>
      <c r="Z1512" s="52">
        <v>0</v>
      </c>
      <c r="AA1512" s="52"/>
      <c r="AB1512" s="79">
        <v>1512</v>
      </c>
      <c r="AC15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2" s="85"/>
      <c r="AE1512" s="51"/>
      <c r="AF1512" s="51"/>
      <c r="AG1512" s="51"/>
      <c r="AH1512" s="51"/>
      <c r="AI1512" s="51"/>
      <c r="AJ1512" s="51"/>
      <c r="AK1512" s="51"/>
      <c r="AL1512" s="51"/>
      <c r="AM1512" s="51"/>
      <c r="AN1512" s="51"/>
      <c r="AO1512" s="2"/>
      <c r="AP1512" s="3"/>
      <c r="AQ1512" s="3"/>
      <c r="AR1512" s="3"/>
      <c r="AS1512" s="3"/>
    </row>
    <row r="1513" spans="1:45" ht="29" customHeight="1" x14ac:dyDescent="0.35">
      <c r="A1513" s="14" t="s">
        <v>1015</v>
      </c>
      <c r="C1513" s="15" t="s">
        <v>3360</v>
      </c>
      <c r="D1513" s="15"/>
      <c r="E1513" s="80">
        <v>1.7654480338865963</v>
      </c>
      <c r="F1513" s="78"/>
      <c r="G1513" s="15"/>
      <c r="H1513" s="15"/>
      <c r="I1513" s="16"/>
      <c r="J1513" s="66"/>
      <c r="K1513" s="66"/>
      <c r="L1513" s="16"/>
      <c r="M1513" s="81"/>
      <c r="N1513" s="82">
        <v>6063.423828125</v>
      </c>
      <c r="O1513" s="82">
        <v>3629.229736328125</v>
      </c>
      <c r="P1513" s="77"/>
      <c r="Q1513" s="83"/>
      <c r="R1513" s="83"/>
      <c r="S1513" s="51">
        <v>1</v>
      </c>
      <c r="T1513" s="84"/>
      <c r="U1513" s="84"/>
      <c r="V1513" s="52">
        <v>0</v>
      </c>
      <c r="W1513" s="52">
        <v>0.2</v>
      </c>
      <c r="X1513" s="52">
        <v>0</v>
      </c>
      <c r="Y1513" s="52">
        <v>0.69369400000000003</v>
      </c>
      <c r="Z1513" s="52">
        <v>0</v>
      </c>
      <c r="AA1513" s="52"/>
      <c r="AB1513" s="79">
        <v>1513</v>
      </c>
      <c r="AC15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3" s="85"/>
      <c r="AE1513" s="51"/>
      <c r="AF1513" s="51"/>
      <c r="AG1513" s="51"/>
      <c r="AH1513" s="51"/>
      <c r="AI1513" s="51"/>
      <c r="AJ1513" s="51"/>
      <c r="AK1513" s="51"/>
      <c r="AL1513" s="51"/>
      <c r="AM1513" s="51"/>
      <c r="AN1513" s="51"/>
      <c r="AO1513" s="2"/>
      <c r="AP1513" s="3"/>
      <c r="AQ1513" s="3"/>
      <c r="AR1513" s="3"/>
      <c r="AS1513" s="3"/>
    </row>
    <row r="1514" spans="1:45" ht="29" customHeight="1" x14ac:dyDescent="0.35">
      <c r="A1514" s="14" t="s">
        <v>1016</v>
      </c>
      <c r="C1514" s="15" t="s">
        <v>3360</v>
      </c>
      <c r="D1514" s="15"/>
      <c r="E1514" s="80">
        <v>1.7654480338865963</v>
      </c>
      <c r="F1514" s="78"/>
      <c r="G1514" s="15"/>
      <c r="H1514" s="15"/>
      <c r="I1514" s="16"/>
      <c r="J1514" s="66"/>
      <c r="K1514" s="66"/>
      <c r="L1514" s="16"/>
      <c r="M1514" s="81"/>
      <c r="N1514" s="82">
        <v>6223.48291015625</v>
      </c>
      <c r="O1514" s="82">
        <v>3696.69873046875</v>
      </c>
      <c r="P1514" s="77"/>
      <c r="Q1514" s="83"/>
      <c r="R1514" s="83"/>
      <c r="S1514" s="51">
        <v>1</v>
      </c>
      <c r="T1514" s="84"/>
      <c r="U1514" s="84"/>
      <c r="V1514" s="52">
        <v>0</v>
      </c>
      <c r="W1514" s="52">
        <v>0.2</v>
      </c>
      <c r="X1514" s="52">
        <v>0</v>
      </c>
      <c r="Y1514" s="52">
        <v>0.69369400000000003</v>
      </c>
      <c r="Z1514" s="52">
        <v>0</v>
      </c>
      <c r="AA1514" s="52"/>
      <c r="AB1514" s="79">
        <v>1514</v>
      </c>
      <c r="AC15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4" s="85"/>
      <c r="AE1514" s="51"/>
      <c r="AF1514" s="51"/>
      <c r="AG1514" s="51"/>
      <c r="AH1514" s="51"/>
      <c r="AI1514" s="51"/>
      <c r="AJ1514" s="51"/>
      <c r="AK1514" s="51"/>
      <c r="AL1514" s="51"/>
      <c r="AM1514" s="51"/>
      <c r="AN1514" s="51"/>
      <c r="AO1514" s="2"/>
      <c r="AP1514" s="3"/>
      <c r="AQ1514" s="3"/>
      <c r="AR1514" s="3"/>
      <c r="AS1514" s="3"/>
    </row>
    <row r="1515" spans="1:45" ht="29" customHeight="1" x14ac:dyDescent="0.35">
      <c r="A1515" s="14" t="s">
        <v>1017</v>
      </c>
      <c r="C1515" s="15" t="s">
        <v>3360</v>
      </c>
      <c r="D1515" s="15"/>
      <c r="E1515" s="80">
        <v>1.7654480338865963</v>
      </c>
      <c r="F1515" s="78"/>
      <c r="G1515" s="15"/>
      <c r="H1515" s="15"/>
      <c r="I1515" s="16"/>
      <c r="J1515" s="66"/>
      <c r="K1515" s="66"/>
      <c r="L1515" s="16"/>
      <c r="M1515" s="81"/>
      <c r="N1515" s="82">
        <v>6176.7685546875</v>
      </c>
      <c r="O1515" s="82">
        <v>3419.853515625</v>
      </c>
      <c r="P1515" s="77"/>
      <c r="Q1515" s="83"/>
      <c r="R1515" s="83"/>
      <c r="S1515" s="51">
        <v>1</v>
      </c>
      <c r="T1515" s="84"/>
      <c r="U1515" s="84"/>
      <c r="V1515" s="52">
        <v>0</v>
      </c>
      <c r="W1515" s="52">
        <v>0.2</v>
      </c>
      <c r="X1515" s="52">
        <v>0</v>
      </c>
      <c r="Y1515" s="52">
        <v>0.69369400000000003</v>
      </c>
      <c r="Z1515" s="52">
        <v>0</v>
      </c>
      <c r="AA1515" s="52"/>
      <c r="AB1515" s="79">
        <v>1515</v>
      </c>
      <c r="AC15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5" s="85"/>
      <c r="AE1515" s="51"/>
      <c r="AF1515" s="51"/>
      <c r="AG1515" s="51"/>
      <c r="AH1515" s="51"/>
      <c r="AI1515" s="51"/>
      <c r="AJ1515" s="51"/>
      <c r="AK1515" s="51"/>
      <c r="AL1515" s="51"/>
      <c r="AM1515" s="51"/>
      <c r="AN1515" s="51"/>
      <c r="AO1515" s="2"/>
      <c r="AP1515" s="3"/>
      <c r="AQ1515" s="3"/>
      <c r="AR1515" s="3"/>
      <c r="AS1515" s="3"/>
    </row>
    <row r="1516" spans="1:45" ht="29" customHeight="1" x14ac:dyDescent="0.35">
      <c r="A1516" s="14" t="s">
        <v>1020</v>
      </c>
      <c r="C1516" s="15" t="s">
        <v>3360</v>
      </c>
      <c r="D1516" s="15"/>
      <c r="E1516" s="80">
        <v>1.7654480338865963</v>
      </c>
      <c r="F1516" s="78"/>
      <c r="G1516" s="15"/>
      <c r="H1516" s="15"/>
      <c r="I1516" s="16"/>
      <c r="J1516" s="66"/>
      <c r="K1516" s="66"/>
      <c r="L1516" s="16"/>
      <c r="M1516" s="81"/>
      <c r="N1516" s="82">
        <v>6063.423828125</v>
      </c>
      <c r="O1516" s="82">
        <v>3224.43310546875</v>
      </c>
      <c r="P1516" s="77"/>
      <c r="Q1516" s="83"/>
      <c r="R1516" s="83"/>
      <c r="S1516" s="51">
        <v>1</v>
      </c>
      <c r="T1516" s="84"/>
      <c r="U1516" s="84"/>
      <c r="V1516" s="52">
        <v>0</v>
      </c>
      <c r="W1516" s="52">
        <v>0.2</v>
      </c>
      <c r="X1516" s="52">
        <v>0</v>
      </c>
      <c r="Y1516" s="52">
        <v>0.69369400000000003</v>
      </c>
      <c r="Z1516" s="52">
        <v>0</v>
      </c>
      <c r="AA1516" s="52"/>
      <c r="AB1516" s="79">
        <v>1516</v>
      </c>
      <c r="AC15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6" s="85"/>
      <c r="AE1516" s="51"/>
      <c r="AF1516" s="51"/>
      <c r="AG1516" s="51"/>
      <c r="AH1516" s="51"/>
      <c r="AI1516" s="51"/>
      <c r="AJ1516" s="51"/>
      <c r="AK1516" s="51"/>
      <c r="AL1516" s="51"/>
      <c r="AM1516" s="51"/>
      <c r="AN1516" s="51"/>
      <c r="AO1516" s="2"/>
      <c r="AP1516" s="3"/>
      <c r="AQ1516" s="3"/>
      <c r="AR1516" s="3"/>
      <c r="AS1516" s="3"/>
    </row>
    <row r="1517" spans="1:45" ht="29" customHeight="1" x14ac:dyDescent="0.35">
      <c r="A1517" s="14" t="s">
        <v>1021</v>
      </c>
      <c r="C1517" s="15" t="s">
        <v>3360</v>
      </c>
      <c r="D1517" s="15"/>
      <c r="E1517" s="80">
        <v>1.7654480338865963</v>
      </c>
      <c r="F1517" s="78"/>
      <c r="G1517" s="15"/>
      <c r="H1517" s="15"/>
      <c r="I1517" s="16"/>
      <c r="J1517" s="66"/>
      <c r="K1517" s="66"/>
      <c r="L1517" s="16"/>
      <c r="M1517" s="81"/>
      <c r="N1517" s="82">
        <v>6103.548828125</v>
      </c>
      <c r="O1517" s="82">
        <v>2963.873046875</v>
      </c>
      <c r="P1517" s="77"/>
      <c r="Q1517" s="83"/>
      <c r="R1517" s="83"/>
      <c r="S1517" s="51">
        <v>1</v>
      </c>
      <c r="T1517" s="84"/>
      <c r="U1517" s="84"/>
      <c r="V1517" s="52">
        <v>0</v>
      </c>
      <c r="W1517" s="52">
        <v>0.2</v>
      </c>
      <c r="X1517" s="52">
        <v>0</v>
      </c>
      <c r="Y1517" s="52">
        <v>0.69369400000000003</v>
      </c>
      <c r="Z1517" s="52">
        <v>0</v>
      </c>
      <c r="AA1517" s="52"/>
      <c r="AB1517" s="79">
        <v>1517</v>
      </c>
      <c r="AC15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7" s="85"/>
      <c r="AE1517" s="51"/>
      <c r="AF1517" s="51"/>
      <c r="AG1517" s="51"/>
      <c r="AH1517" s="51"/>
      <c r="AI1517" s="51"/>
      <c r="AJ1517" s="51"/>
      <c r="AK1517" s="51"/>
      <c r="AL1517" s="51"/>
      <c r="AM1517" s="51"/>
      <c r="AN1517" s="51"/>
      <c r="AO1517" s="2"/>
      <c r="AP1517" s="3"/>
      <c r="AQ1517" s="3"/>
      <c r="AR1517" s="3"/>
      <c r="AS1517" s="3"/>
    </row>
    <row r="1518" spans="1:45" ht="29" customHeight="1" x14ac:dyDescent="0.35">
      <c r="A1518" s="14" t="s">
        <v>1022</v>
      </c>
      <c r="C1518" s="15" t="s">
        <v>3360</v>
      </c>
      <c r="D1518" s="15"/>
      <c r="E1518" s="80">
        <v>1.7654480338865963</v>
      </c>
      <c r="F1518" s="78"/>
      <c r="G1518" s="15"/>
      <c r="H1518" s="15"/>
      <c r="I1518" s="16"/>
      <c r="J1518" s="66"/>
      <c r="K1518" s="66"/>
      <c r="L1518" s="16"/>
      <c r="M1518" s="81"/>
      <c r="N1518" s="82">
        <v>6223.48291015625</v>
      </c>
      <c r="O1518" s="82">
        <v>3150.16259765625</v>
      </c>
      <c r="P1518" s="77"/>
      <c r="Q1518" s="83"/>
      <c r="R1518" s="83"/>
      <c r="S1518" s="51">
        <v>1</v>
      </c>
      <c r="T1518" s="84"/>
      <c r="U1518" s="84"/>
      <c r="V1518" s="52">
        <v>0</v>
      </c>
      <c r="W1518" s="52">
        <v>0.2</v>
      </c>
      <c r="X1518" s="52">
        <v>0</v>
      </c>
      <c r="Y1518" s="52">
        <v>0.69369400000000003</v>
      </c>
      <c r="Z1518" s="52">
        <v>0</v>
      </c>
      <c r="AA1518" s="52"/>
      <c r="AB1518" s="79">
        <v>1518</v>
      </c>
      <c r="AC15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8" s="85"/>
      <c r="AE1518" s="51"/>
      <c r="AF1518" s="51"/>
      <c r="AG1518" s="51"/>
      <c r="AH1518" s="51"/>
      <c r="AI1518" s="51"/>
      <c r="AJ1518" s="51"/>
      <c r="AK1518" s="51"/>
      <c r="AL1518" s="51"/>
      <c r="AM1518" s="51"/>
      <c r="AN1518" s="51"/>
      <c r="AO1518" s="2"/>
      <c r="AP1518" s="3"/>
      <c r="AQ1518" s="3"/>
      <c r="AR1518" s="3"/>
      <c r="AS1518" s="3"/>
    </row>
    <row r="1519" spans="1:45" ht="29" customHeight="1" x14ac:dyDescent="0.35">
      <c r="A1519" s="14" t="s">
        <v>1080</v>
      </c>
      <c r="C1519" s="15" t="s">
        <v>3360</v>
      </c>
      <c r="D1519" s="15"/>
      <c r="E1519" s="80">
        <v>1.7654480338865963</v>
      </c>
      <c r="F1519" s="78"/>
      <c r="G1519" s="15"/>
      <c r="H1519" s="15"/>
      <c r="I1519" s="16"/>
      <c r="J1519" s="66"/>
      <c r="K1519" s="66"/>
      <c r="L1519" s="16"/>
      <c r="M1519" s="81"/>
      <c r="N1519" s="82">
        <v>9053.763671875</v>
      </c>
      <c r="O1519" s="82">
        <v>6660.57177734375</v>
      </c>
      <c r="P1519" s="77"/>
      <c r="Q1519" s="83"/>
      <c r="R1519" s="83"/>
      <c r="S1519" s="51">
        <v>1</v>
      </c>
      <c r="T1519" s="84"/>
      <c r="U1519" s="84"/>
      <c r="V1519" s="52">
        <v>0</v>
      </c>
      <c r="W1519" s="52">
        <v>0.2</v>
      </c>
      <c r="X1519" s="52">
        <v>0</v>
      </c>
      <c r="Y1519" s="52">
        <v>0.69369400000000003</v>
      </c>
      <c r="Z1519" s="52">
        <v>0</v>
      </c>
      <c r="AA1519" s="52"/>
      <c r="AB1519" s="79">
        <v>1519</v>
      </c>
      <c r="AC15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19" s="85"/>
      <c r="AE1519" s="51"/>
      <c r="AF1519" s="51"/>
      <c r="AG1519" s="51"/>
      <c r="AH1519" s="51"/>
      <c r="AI1519" s="51"/>
      <c r="AJ1519" s="51"/>
      <c r="AK1519" s="51"/>
      <c r="AL1519" s="51"/>
      <c r="AM1519" s="51"/>
      <c r="AN1519" s="51"/>
      <c r="AO1519" s="2"/>
      <c r="AP1519" s="3"/>
      <c r="AQ1519" s="3"/>
      <c r="AR1519" s="3"/>
      <c r="AS1519" s="3"/>
    </row>
    <row r="1520" spans="1:45" ht="29" customHeight="1" x14ac:dyDescent="0.35">
      <c r="A1520" s="14" t="s">
        <v>1081</v>
      </c>
      <c r="C1520" s="15" t="s">
        <v>3360</v>
      </c>
      <c r="D1520" s="15"/>
      <c r="E1520" s="80">
        <v>1.7654480338865963</v>
      </c>
      <c r="F1520" s="78"/>
      <c r="G1520" s="15"/>
      <c r="H1520" s="15"/>
      <c r="I1520" s="16"/>
      <c r="J1520" s="66"/>
      <c r="K1520" s="66"/>
      <c r="L1520" s="16"/>
      <c r="M1520" s="81"/>
      <c r="N1520" s="82">
        <v>8935.076171875</v>
      </c>
      <c r="O1520" s="82">
        <v>6837.2255859375</v>
      </c>
      <c r="P1520" s="77"/>
      <c r="Q1520" s="83"/>
      <c r="R1520" s="83"/>
      <c r="S1520" s="51">
        <v>1</v>
      </c>
      <c r="T1520" s="84"/>
      <c r="U1520" s="84"/>
      <c r="V1520" s="52">
        <v>0</v>
      </c>
      <c r="W1520" s="52">
        <v>0.2</v>
      </c>
      <c r="X1520" s="52">
        <v>0</v>
      </c>
      <c r="Y1520" s="52">
        <v>0.69369400000000003</v>
      </c>
      <c r="Z1520" s="52">
        <v>0</v>
      </c>
      <c r="AA1520" s="52"/>
      <c r="AB1520" s="79">
        <v>1520</v>
      </c>
      <c r="AC15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0" s="85"/>
      <c r="AE1520" s="51"/>
      <c r="AF1520" s="51"/>
      <c r="AG1520" s="51"/>
      <c r="AH1520" s="51"/>
      <c r="AI1520" s="51"/>
      <c r="AJ1520" s="51"/>
      <c r="AK1520" s="51"/>
      <c r="AL1520" s="51"/>
      <c r="AM1520" s="51"/>
      <c r="AN1520" s="51"/>
      <c r="AO1520" s="2"/>
      <c r="AP1520" s="3"/>
      <c r="AQ1520" s="3"/>
      <c r="AR1520" s="3"/>
      <c r="AS1520" s="3"/>
    </row>
    <row r="1521" spans="1:45" ht="29" customHeight="1" x14ac:dyDescent="0.35">
      <c r="A1521" s="14" t="s">
        <v>1082</v>
      </c>
      <c r="C1521" s="15" t="s">
        <v>3360</v>
      </c>
      <c r="D1521" s="15"/>
      <c r="E1521" s="80">
        <v>1.7654480338865963</v>
      </c>
      <c r="F1521" s="78"/>
      <c r="G1521" s="15"/>
      <c r="H1521" s="15"/>
      <c r="I1521" s="16"/>
      <c r="J1521" s="66"/>
      <c r="K1521" s="66"/>
      <c r="L1521" s="16"/>
      <c r="M1521" s="81"/>
      <c r="N1521" s="82">
        <v>9085.720703125</v>
      </c>
      <c r="O1521" s="82">
        <v>6921.1318359375</v>
      </c>
      <c r="P1521" s="77"/>
      <c r="Q1521" s="83"/>
      <c r="R1521" s="83"/>
      <c r="S1521" s="51">
        <v>1</v>
      </c>
      <c r="T1521" s="84"/>
      <c r="U1521" s="84"/>
      <c r="V1521" s="52">
        <v>0</v>
      </c>
      <c r="W1521" s="52">
        <v>0.2</v>
      </c>
      <c r="X1521" s="52">
        <v>0</v>
      </c>
      <c r="Y1521" s="52">
        <v>0.69369400000000003</v>
      </c>
      <c r="Z1521" s="52">
        <v>0</v>
      </c>
      <c r="AA1521" s="52"/>
      <c r="AB1521" s="79">
        <v>1521</v>
      </c>
      <c r="AC15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1" s="85"/>
      <c r="AE1521" s="51"/>
      <c r="AF1521" s="51"/>
      <c r="AG1521" s="51"/>
      <c r="AH1521" s="51"/>
      <c r="AI1521" s="51"/>
      <c r="AJ1521" s="51"/>
      <c r="AK1521" s="51"/>
      <c r="AL1521" s="51"/>
      <c r="AM1521" s="51"/>
      <c r="AN1521" s="51"/>
      <c r="AO1521" s="2"/>
      <c r="AP1521" s="3"/>
      <c r="AQ1521" s="3"/>
      <c r="AR1521" s="3"/>
      <c r="AS1521" s="3"/>
    </row>
    <row r="1522" spans="1:45" ht="29" customHeight="1" x14ac:dyDescent="0.35">
      <c r="A1522" s="14" t="s">
        <v>1182</v>
      </c>
      <c r="C1522" s="15" t="s">
        <v>3360</v>
      </c>
      <c r="D1522" s="15"/>
      <c r="E1522" s="80">
        <v>1.7654480338865963</v>
      </c>
      <c r="F1522" s="78"/>
      <c r="G1522" s="15"/>
      <c r="H1522" s="15"/>
      <c r="I1522" s="16"/>
      <c r="J1522" s="66"/>
      <c r="K1522" s="66"/>
      <c r="L1522" s="16"/>
      <c r="M1522" s="81"/>
      <c r="N1522" s="82">
        <v>6063.423828125</v>
      </c>
      <c r="O1522" s="82">
        <v>3892.118896484375</v>
      </c>
      <c r="P1522" s="77"/>
      <c r="Q1522" s="83"/>
      <c r="R1522" s="83"/>
      <c r="S1522" s="51">
        <v>1</v>
      </c>
      <c r="T1522" s="84"/>
      <c r="U1522" s="84"/>
      <c r="V1522" s="52">
        <v>0</v>
      </c>
      <c r="W1522" s="52">
        <v>0.2</v>
      </c>
      <c r="X1522" s="52">
        <v>0</v>
      </c>
      <c r="Y1522" s="52">
        <v>0.69369400000000003</v>
      </c>
      <c r="Z1522" s="52">
        <v>0</v>
      </c>
      <c r="AA1522" s="52"/>
      <c r="AB1522" s="79">
        <v>1522</v>
      </c>
      <c r="AC15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2" s="85"/>
      <c r="AE1522" s="51"/>
      <c r="AF1522" s="51"/>
      <c r="AG1522" s="51"/>
      <c r="AH1522" s="51"/>
      <c r="AI1522" s="51"/>
      <c r="AJ1522" s="51"/>
      <c r="AK1522" s="104" t="s">
        <v>3341</v>
      </c>
      <c r="AL1522" s="104" t="s">
        <v>3341</v>
      </c>
      <c r="AM1522" s="104" t="s">
        <v>3341</v>
      </c>
      <c r="AN1522" s="104" t="s">
        <v>3341</v>
      </c>
      <c r="AO1522" s="2"/>
      <c r="AP1522" s="3"/>
      <c r="AQ1522" s="3"/>
      <c r="AR1522" s="3"/>
      <c r="AS1522" s="3"/>
    </row>
    <row r="1523" spans="1:45" ht="29" customHeight="1" x14ac:dyDescent="0.35">
      <c r="A1523" s="14" t="s">
        <v>1197</v>
      </c>
      <c r="C1523" s="15" t="s">
        <v>3360</v>
      </c>
      <c r="D1523" s="15"/>
      <c r="E1523" s="80">
        <v>1.7654480338865963</v>
      </c>
      <c r="F1523" s="78"/>
      <c r="G1523" s="15"/>
      <c r="H1523" s="15"/>
      <c r="I1523" s="16"/>
      <c r="J1523" s="66"/>
      <c r="K1523" s="66"/>
      <c r="L1523" s="16"/>
      <c r="M1523" s="81"/>
      <c r="N1523" s="82">
        <v>9317.390625</v>
      </c>
      <c r="O1523" s="82">
        <v>6660.57177734375</v>
      </c>
      <c r="P1523" s="77"/>
      <c r="Q1523" s="83"/>
      <c r="R1523" s="83"/>
      <c r="S1523" s="51">
        <v>1</v>
      </c>
      <c r="T1523" s="84"/>
      <c r="U1523" s="84"/>
      <c r="V1523" s="52">
        <v>0</v>
      </c>
      <c r="W1523" s="52">
        <v>0.2</v>
      </c>
      <c r="X1523" s="52">
        <v>0</v>
      </c>
      <c r="Y1523" s="52">
        <v>0.69369400000000003</v>
      </c>
      <c r="Z1523" s="52">
        <v>0</v>
      </c>
      <c r="AA1523" s="52"/>
      <c r="AB1523" s="79">
        <v>1523</v>
      </c>
      <c r="AC15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3" s="85"/>
      <c r="AE1523" s="51"/>
      <c r="AF1523" s="51"/>
      <c r="AG1523" s="51"/>
      <c r="AH1523" s="51"/>
      <c r="AI1523" s="51"/>
      <c r="AJ1523" s="51"/>
      <c r="AK1523" s="51"/>
      <c r="AL1523" s="51"/>
      <c r="AM1523" s="51"/>
      <c r="AN1523" s="51"/>
      <c r="AO1523" s="2"/>
      <c r="AP1523" s="3"/>
      <c r="AQ1523" s="3"/>
      <c r="AR1523" s="3"/>
      <c r="AS1523" s="3"/>
    </row>
    <row r="1524" spans="1:45" ht="29" customHeight="1" x14ac:dyDescent="0.35">
      <c r="A1524" s="14" t="s">
        <v>1213</v>
      </c>
      <c r="C1524" s="15" t="s">
        <v>3360</v>
      </c>
      <c r="D1524" s="15"/>
      <c r="E1524" s="80">
        <v>1.7654480338865963</v>
      </c>
      <c r="F1524" s="78"/>
      <c r="G1524" s="15"/>
      <c r="H1524" s="15"/>
      <c r="I1524" s="16"/>
      <c r="J1524" s="66"/>
      <c r="K1524" s="66"/>
      <c r="L1524" s="16"/>
      <c r="M1524" s="81"/>
      <c r="N1524" s="82">
        <v>9198.703125</v>
      </c>
      <c r="O1524" s="82">
        <v>6837.2255859375</v>
      </c>
      <c r="P1524" s="77"/>
      <c r="Q1524" s="83"/>
      <c r="R1524" s="83"/>
      <c r="S1524" s="51">
        <v>1</v>
      </c>
      <c r="T1524" s="84"/>
      <c r="U1524" s="84"/>
      <c r="V1524" s="52">
        <v>0</v>
      </c>
      <c r="W1524" s="52">
        <v>0.2</v>
      </c>
      <c r="X1524" s="52">
        <v>0</v>
      </c>
      <c r="Y1524" s="52">
        <v>0.69369400000000003</v>
      </c>
      <c r="Z1524" s="52">
        <v>0</v>
      </c>
      <c r="AA1524" s="52"/>
      <c r="AB1524" s="79">
        <v>1524</v>
      </c>
      <c r="AC15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4" s="85"/>
      <c r="AE1524" s="51"/>
      <c r="AF1524" s="51"/>
      <c r="AG1524" s="51"/>
      <c r="AH1524" s="51"/>
      <c r="AI1524" s="51"/>
      <c r="AJ1524" s="51"/>
      <c r="AK1524" s="51"/>
      <c r="AL1524" s="51"/>
      <c r="AM1524" s="51"/>
      <c r="AN1524" s="51"/>
      <c r="AO1524" s="2"/>
      <c r="AP1524" s="3"/>
      <c r="AQ1524" s="3"/>
      <c r="AR1524" s="3"/>
      <c r="AS1524" s="3"/>
    </row>
    <row r="1525" spans="1:45" ht="29" customHeight="1" x14ac:dyDescent="0.35">
      <c r="A1525" s="14" t="s">
        <v>1214</v>
      </c>
      <c r="C1525" s="15" t="s">
        <v>3360</v>
      </c>
      <c r="D1525" s="15"/>
      <c r="E1525" s="80">
        <v>1.7654480338865963</v>
      </c>
      <c r="F1525" s="78"/>
      <c r="G1525" s="15"/>
      <c r="H1525" s="15"/>
      <c r="I1525" s="16"/>
      <c r="J1525" s="66"/>
      <c r="K1525" s="66"/>
      <c r="L1525" s="16"/>
      <c r="M1525" s="81"/>
      <c r="N1525" s="82">
        <v>9349.34765625</v>
      </c>
      <c r="O1525" s="82">
        <v>6921.1318359375</v>
      </c>
      <c r="P1525" s="77"/>
      <c r="Q1525" s="83"/>
      <c r="R1525" s="83"/>
      <c r="S1525" s="51">
        <v>1</v>
      </c>
      <c r="T1525" s="84"/>
      <c r="U1525" s="84"/>
      <c r="V1525" s="52">
        <v>0</v>
      </c>
      <c r="W1525" s="52">
        <v>0.2</v>
      </c>
      <c r="X1525" s="52">
        <v>0</v>
      </c>
      <c r="Y1525" s="52">
        <v>0.69369400000000003</v>
      </c>
      <c r="Z1525" s="52">
        <v>0</v>
      </c>
      <c r="AA1525" s="52"/>
      <c r="AB1525" s="79">
        <v>1525</v>
      </c>
      <c r="AC15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5" s="85"/>
      <c r="AE1525" s="51"/>
      <c r="AF1525" s="51"/>
      <c r="AG1525" s="51"/>
      <c r="AH1525" s="51"/>
      <c r="AI1525" s="51"/>
      <c r="AJ1525" s="51"/>
      <c r="AK1525" s="51"/>
      <c r="AL1525" s="51"/>
      <c r="AM1525" s="51"/>
      <c r="AN1525" s="51"/>
      <c r="AO1525" s="2"/>
      <c r="AP1525" s="3"/>
      <c r="AQ1525" s="3"/>
      <c r="AR1525" s="3"/>
      <c r="AS1525" s="3"/>
    </row>
    <row r="1526" spans="1:45" ht="29" customHeight="1" x14ac:dyDescent="0.35">
      <c r="A1526" s="14" t="s">
        <v>1259</v>
      </c>
      <c r="C1526" s="15" t="s">
        <v>3360</v>
      </c>
      <c r="D1526" s="15"/>
      <c r="E1526" s="80">
        <v>1.7654480338865963</v>
      </c>
      <c r="F1526" s="78"/>
      <c r="G1526" s="15"/>
      <c r="H1526" s="15"/>
      <c r="I1526" s="16"/>
      <c r="J1526" s="66"/>
      <c r="K1526" s="66"/>
      <c r="L1526" s="16"/>
      <c r="M1526" s="81"/>
      <c r="N1526" s="82">
        <v>8448.5947265625</v>
      </c>
      <c r="O1526" s="82">
        <v>6747.58251953125</v>
      </c>
      <c r="P1526" s="77"/>
      <c r="Q1526" s="83"/>
      <c r="R1526" s="83"/>
      <c r="S1526" s="51">
        <v>1</v>
      </c>
      <c r="T1526" s="84"/>
      <c r="U1526" s="84"/>
      <c r="V1526" s="52">
        <v>0</v>
      </c>
      <c r="W1526" s="52">
        <v>0.2</v>
      </c>
      <c r="X1526" s="52">
        <v>0</v>
      </c>
      <c r="Y1526" s="52">
        <v>0.69369400000000003</v>
      </c>
      <c r="Z1526" s="52">
        <v>0</v>
      </c>
      <c r="AA1526" s="52"/>
      <c r="AB1526" s="79">
        <v>1526</v>
      </c>
      <c r="AC15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6" s="85"/>
      <c r="AE1526" s="51"/>
      <c r="AF1526" s="51"/>
      <c r="AG1526" s="51"/>
      <c r="AH1526" s="51"/>
      <c r="AI1526" s="51"/>
      <c r="AJ1526" s="51"/>
      <c r="AK1526" s="51"/>
      <c r="AL1526" s="51"/>
      <c r="AM1526" s="51"/>
      <c r="AN1526" s="51"/>
      <c r="AO1526" s="2"/>
      <c r="AP1526" s="3"/>
      <c r="AQ1526" s="3"/>
      <c r="AR1526" s="3"/>
      <c r="AS1526" s="3"/>
    </row>
    <row r="1527" spans="1:45" ht="29" customHeight="1" x14ac:dyDescent="0.35">
      <c r="A1527" s="14" t="s">
        <v>1373</v>
      </c>
      <c r="C1527" s="15" t="s">
        <v>3360</v>
      </c>
      <c r="D1527" s="15"/>
      <c r="E1527" s="80">
        <v>1.7654480338865963</v>
      </c>
      <c r="F1527" s="78"/>
      <c r="G1527" s="15"/>
      <c r="H1527" s="15"/>
      <c r="I1527" s="16"/>
      <c r="J1527" s="66"/>
      <c r="K1527" s="66"/>
      <c r="L1527" s="16"/>
      <c r="M1527" s="81"/>
      <c r="N1527" s="82">
        <v>6063.423828125</v>
      </c>
      <c r="O1527" s="82">
        <v>6188.30615234375</v>
      </c>
      <c r="P1527" s="77"/>
      <c r="Q1527" s="83"/>
      <c r="R1527" s="83"/>
      <c r="S1527" s="51">
        <v>1</v>
      </c>
      <c r="T1527" s="84"/>
      <c r="U1527" s="84"/>
      <c r="V1527" s="52">
        <v>0</v>
      </c>
      <c r="W1527" s="52">
        <v>0.2</v>
      </c>
      <c r="X1527" s="52">
        <v>0</v>
      </c>
      <c r="Y1527" s="52">
        <v>0.69369400000000003</v>
      </c>
      <c r="Z1527" s="52">
        <v>0</v>
      </c>
      <c r="AA1527" s="52"/>
      <c r="AB1527" s="79">
        <v>1527</v>
      </c>
      <c r="AC15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7" s="85"/>
      <c r="AE1527" s="51"/>
      <c r="AF1527" s="51"/>
      <c r="AG1527" s="51"/>
      <c r="AH1527" s="51"/>
      <c r="AI1527" s="51"/>
      <c r="AJ1527" s="51"/>
      <c r="AK1527" s="51"/>
      <c r="AL1527" s="51"/>
      <c r="AM1527" s="51"/>
      <c r="AN1527" s="51"/>
      <c r="AO1527" s="2"/>
      <c r="AP1527" s="3"/>
      <c r="AQ1527" s="3"/>
      <c r="AR1527" s="3"/>
      <c r="AS1527" s="3"/>
    </row>
    <row r="1528" spans="1:45" ht="29" customHeight="1" x14ac:dyDescent="0.35">
      <c r="A1528" s="14" t="s">
        <v>1374</v>
      </c>
      <c r="C1528" s="15" t="s">
        <v>3360</v>
      </c>
      <c r="D1528" s="15"/>
      <c r="E1528" s="80">
        <v>1.7654480338865963</v>
      </c>
      <c r="F1528" s="78"/>
      <c r="G1528" s="15"/>
      <c r="H1528" s="15"/>
      <c r="I1528" s="16"/>
      <c r="J1528" s="66"/>
      <c r="K1528" s="66"/>
      <c r="L1528" s="16"/>
      <c r="M1528" s="81"/>
      <c r="N1528" s="82">
        <v>6116.77783203125</v>
      </c>
      <c r="O1528" s="82">
        <v>6280.587890625</v>
      </c>
      <c r="P1528" s="77"/>
      <c r="Q1528" s="83"/>
      <c r="R1528" s="83"/>
      <c r="S1528" s="51">
        <v>1</v>
      </c>
      <c r="T1528" s="84"/>
      <c r="U1528" s="84"/>
      <c r="V1528" s="52">
        <v>0</v>
      </c>
      <c r="W1528" s="52">
        <v>0.2</v>
      </c>
      <c r="X1528" s="52">
        <v>0</v>
      </c>
      <c r="Y1528" s="52">
        <v>0.69369400000000003</v>
      </c>
      <c r="Z1528" s="52">
        <v>0</v>
      </c>
      <c r="AA1528" s="52"/>
      <c r="AB1528" s="79">
        <v>1528</v>
      </c>
      <c r="AC15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8" s="85"/>
      <c r="AE1528" s="51"/>
      <c r="AF1528" s="51"/>
      <c r="AG1528" s="51"/>
      <c r="AH1528" s="51"/>
      <c r="AI1528" s="51"/>
      <c r="AJ1528" s="51"/>
      <c r="AK1528" s="51"/>
      <c r="AL1528" s="51"/>
      <c r="AM1528" s="51"/>
      <c r="AN1528" s="51"/>
      <c r="AO1528" s="2"/>
      <c r="AP1528" s="3"/>
      <c r="AQ1528" s="3"/>
      <c r="AR1528" s="3"/>
      <c r="AS1528" s="3"/>
    </row>
    <row r="1529" spans="1:45" ht="29" customHeight="1" x14ac:dyDescent="0.35">
      <c r="A1529" s="14" t="s">
        <v>1375</v>
      </c>
      <c r="C1529" s="15" t="s">
        <v>3360</v>
      </c>
      <c r="D1529" s="15"/>
      <c r="E1529" s="80">
        <v>1.7654480338865963</v>
      </c>
      <c r="F1529" s="78"/>
      <c r="G1529" s="15"/>
      <c r="H1529" s="15"/>
      <c r="I1529" s="16"/>
      <c r="J1529" s="66"/>
      <c r="K1529" s="66"/>
      <c r="L1529" s="16"/>
      <c r="M1529" s="81"/>
      <c r="N1529" s="82">
        <v>6223.48291015625</v>
      </c>
      <c r="O1529" s="82">
        <v>6465.1513671875</v>
      </c>
      <c r="P1529" s="77"/>
      <c r="Q1529" s="83"/>
      <c r="R1529" s="83"/>
      <c r="S1529" s="51">
        <v>1</v>
      </c>
      <c r="T1529" s="84"/>
      <c r="U1529" s="84"/>
      <c r="V1529" s="52">
        <v>0</v>
      </c>
      <c r="W1529" s="52">
        <v>0.2</v>
      </c>
      <c r="X1529" s="52">
        <v>0</v>
      </c>
      <c r="Y1529" s="52">
        <v>0.69369400000000003</v>
      </c>
      <c r="Z1529" s="52">
        <v>0</v>
      </c>
      <c r="AA1529" s="52"/>
      <c r="AB1529" s="79">
        <v>1529</v>
      </c>
      <c r="AC15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29" s="85"/>
      <c r="AE1529" s="51"/>
      <c r="AF1529" s="51"/>
      <c r="AG1529" s="51"/>
      <c r="AH1529" s="51"/>
      <c r="AI1529" s="51"/>
      <c r="AJ1529" s="51"/>
      <c r="AK1529" s="51"/>
      <c r="AL1529" s="51"/>
      <c r="AM1529" s="51"/>
      <c r="AN1529" s="51"/>
      <c r="AO1529" s="2"/>
      <c r="AP1529" s="3"/>
      <c r="AQ1529" s="3"/>
      <c r="AR1529" s="3"/>
      <c r="AS1529" s="3"/>
    </row>
    <row r="1530" spans="1:45" ht="29" customHeight="1" x14ac:dyDescent="0.35">
      <c r="A1530" s="14" t="s">
        <v>1532</v>
      </c>
      <c r="C1530" s="15" t="s">
        <v>3360</v>
      </c>
      <c r="D1530" s="15"/>
      <c r="E1530" s="80">
        <v>1.7654480338865963</v>
      </c>
      <c r="F1530" s="78"/>
      <c r="G1530" s="15"/>
      <c r="H1530" s="15"/>
      <c r="I1530" s="16"/>
      <c r="J1530" s="66"/>
      <c r="K1530" s="66"/>
      <c r="L1530" s="16"/>
      <c r="M1530" s="81"/>
      <c r="N1530" s="82">
        <v>9735.373046875</v>
      </c>
      <c r="O1530" s="82">
        <v>6921.1318359375</v>
      </c>
      <c r="P1530" s="77"/>
      <c r="Q1530" s="83"/>
      <c r="R1530" s="83"/>
      <c r="S1530" s="51">
        <v>1</v>
      </c>
      <c r="T1530" s="84"/>
      <c r="U1530" s="84"/>
      <c r="V1530" s="52">
        <v>0</v>
      </c>
      <c r="W1530" s="52">
        <v>0.2</v>
      </c>
      <c r="X1530" s="52">
        <v>0</v>
      </c>
      <c r="Y1530" s="52">
        <v>0.69369400000000003</v>
      </c>
      <c r="Z1530" s="52">
        <v>0</v>
      </c>
      <c r="AA1530" s="52"/>
      <c r="AB1530" s="79">
        <v>1530</v>
      </c>
      <c r="AC15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0" s="85"/>
      <c r="AE1530" s="51"/>
      <c r="AF1530" s="51"/>
      <c r="AG1530" s="51"/>
      <c r="AH1530" s="51"/>
      <c r="AI1530" s="51"/>
      <c r="AJ1530" s="51"/>
      <c r="AK1530" s="51"/>
      <c r="AL1530" s="51"/>
      <c r="AM1530" s="51"/>
      <c r="AN1530" s="51"/>
      <c r="AO1530" s="2"/>
      <c r="AP1530" s="3"/>
      <c r="AQ1530" s="3"/>
      <c r="AR1530" s="3"/>
      <c r="AS1530" s="3"/>
    </row>
    <row r="1531" spans="1:45" ht="29" customHeight="1" x14ac:dyDescent="0.35">
      <c r="A1531" s="14" t="s">
        <v>1533</v>
      </c>
      <c r="C1531" s="15" t="s">
        <v>3360</v>
      </c>
      <c r="D1531" s="15"/>
      <c r="E1531" s="80">
        <v>1.7654480338865963</v>
      </c>
      <c r="F1531" s="78"/>
      <c r="G1531" s="15"/>
      <c r="H1531" s="15"/>
      <c r="I1531" s="16"/>
      <c r="J1531" s="66"/>
      <c r="K1531" s="66"/>
      <c r="L1531" s="16"/>
      <c r="M1531" s="81"/>
      <c r="N1531" s="82">
        <v>9775.65625</v>
      </c>
      <c r="O1531" s="82">
        <v>6660.57177734375</v>
      </c>
      <c r="P1531" s="77"/>
      <c r="Q1531" s="83"/>
      <c r="R1531" s="83"/>
      <c r="S1531" s="51">
        <v>1</v>
      </c>
      <c r="T1531" s="84"/>
      <c r="U1531" s="84"/>
      <c r="V1531" s="52">
        <v>0</v>
      </c>
      <c r="W1531" s="52">
        <v>0.2</v>
      </c>
      <c r="X1531" s="52">
        <v>0</v>
      </c>
      <c r="Y1531" s="52">
        <v>0.69369400000000003</v>
      </c>
      <c r="Z1531" s="52">
        <v>0</v>
      </c>
      <c r="AA1531" s="52"/>
      <c r="AB1531" s="79">
        <v>1531</v>
      </c>
      <c r="AC15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1" s="85"/>
      <c r="AE1531" s="51"/>
      <c r="AF1531" s="51"/>
      <c r="AG1531" s="51"/>
      <c r="AH1531" s="51"/>
      <c r="AI1531" s="51"/>
      <c r="AJ1531" s="51"/>
      <c r="AK1531" s="51"/>
      <c r="AL1531" s="51"/>
      <c r="AM1531" s="51"/>
      <c r="AN1531" s="51"/>
      <c r="AO1531" s="2"/>
      <c r="AP1531" s="3"/>
      <c r="AQ1531" s="3"/>
      <c r="AR1531" s="3"/>
      <c r="AS1531" s="3"/>
    </row>
    <row r="1532" spans="1:45" ht="29" customHeight="1" x14ac:dyDescent="0.35">
      <c r="A1532" s="14" t="s">
        <v>1534</v>
      </c>
      <c r="C1532" s="15" t="s">
        <v>3360</v>
      </c>
      <c r="D1532" s="15"/>
      <c r="E1532" s="80">
        <v>1.7654480338865963</v>
      </c>
      <c r="F1532" s="78"/>
      <c r="G1532" s="15"/>
      <c r="H1532" s="15"/>
      <c r="I1532" s="16"/>
      <c r="J1532" s="66"/>
      <c r="K1532" s="66"/>
      <c r="L1532" s="16"/>
      <c r="M1532" s="81"/>
      <c r="N1532" s="82">
        <v>9886.0166015625</v>
      </c>
      <c r="O1532" s="82">
        <v>6851.17431640625</v>
      </c>
      <c r="P1532" s="77"/>
      <c r="Q1532" s="83"/>
      <c r="R1532" s="83"/>
      <c r="S1532" s="51">
        <v>1</v>
      </c>
      <c r="T1532" s="84"/>
      <c r="U1532" s="84"/>
      <c r="V1532" s="52">
        <v>0</v>
      </c>
      <c r="W1532" s="52">
        <v>0.2</v>
      </c>
      <c r="X1532" s="52">
        <v>0</v>
      </c>
      <c r="Y1532" s="52">
        <v>0.69369400000000003</v>
      </c>
      <c r="Z1532" s="52">
        <v>0</v>
      </c>
      <c r="AA1532" s="52"/>
      <c r="AB1532" s="79">
        <v>1532</v>
      </c>
      <c r="AC15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2" s="85"/>
      <c r="AE1532" s="51"/>
      <c r="AF1532" s="51"/>
      <c r="AG1532" s="51"/>
      <c r="AH1532" s="51"/>
      <c r="AI1532" s="51"/>
      <c r="AJ1532" s="51"/>
      <c r="AK1532" s="51"/>
      <c r="AL1532" s="51"/>
      <c r="AM1532" s="51"/>
      <c r="AN1532" s="51"/>
      <c r="AO1532" s="2"/>
      <c r="AP1532" s="3"/>
      <c r="AQ1532" s="3"/>
      <c r="AR1532" s="3"/>
      <c r="AS1532" s="3"/>
    </row>
    <row r="1533" spans="1:45" ht="29" customHeight="1" x14ac:dyDescent="0.35">
      <c r="A1533" s="14" t="s">
        <v>1553</v>
      </c>
      <c r="C1533" s="15" t="s">
        <v>3360</v>
      </c>
      <c r="D1533" s="15"/>
      <c r="E1533" s="80">
        <v>1.7654480338865963</v>
      </c>
      <c r="F1533" s="78"/>
      <c r="G1533" s="15"/>
      <c r="H1533" s="15"/>
      <c r="I1533" s="16"/>
      <c r="J1533" s="66"/>
      <c r="K1533" s="66"/>
      <c r="L1533" s="16"/>
      <c r="M1533" s="81"/>
      <c r="N1533" s="82">
        <v>8059.45751953125</v>
      </c>
      <c r="O1533" s="82">
        <v>6281.8271484375</v>
      </c>
      <c r="P1533" s="77"/>
      <c r="Q1533" s="83"/>
      <c r="R1533" s="83"/>
      <c r="S1533" s="51">
        <v>1</v>
      </c>
      <c r="T1533" s="84"/>
      <c r="U1533" s="84"/>
      <c r="V1533" s="52">
        <v>0</v>
      </c>
      <c r="W1533" s="52">
        <v>0.2</v>
      </c>
      <c r="X1533" s="52">
        <v>0</v>
      </c>
      <c r="Y1533" s="52">
        <v>0.69369400000000003</v>
      </c>
      <c r="Z1533" s="52">
        <v>0</v>
      </c>
      <c r="AA1533" s="52"/>
      <c r="AB1533" s="79">
        <v>1533</v>
      </c>
      <c r="AC15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3" s="85"/>
      <c r="AE1533" s="51"/>
      <c r="AF1533" s="51"/>
      <c r="AG1533" s="51"/>
      <c r="AH1533" s="51"/>
      <c r="AI1533" s="51"/>
      <c r="AJ1533" s="51"/>
      <c r="AK1533" s="51"/>
      <c r="AL1533" s="51"/>
      <c r="AM1533" s="51"/>
      <c r="AN1533" s="51"/>
      <c r="AO1533" s="2"/>
      <c r="AP1533" s="3"/>
      <c r="AQ1533" s="3"/>
      <c r="AR1533" s="3"/>
      <c r="AS1533" s="3"/>
    </row>
    <row r="1534" spans="1:45" ht="29" customHeight="1" x14ac:dyDescent="0.35">
      <c r="A1534" s="14" t="s">
        <v>1554</v>
      </c>
      <c r="C1534" s="15" t="s">
        <v>3360</v>
      </c>
      <c r="D1534" s="15"/>
      <c r="E1534" s="80">
        <v>1.7654480338865963</v>
      </c>
      <c r="F1534" s="78"/>
      <c r="G1534" s="15"/>
      <c r="H1534" s="15"/>
      <c r="I1534" s="16"/>
      <c r="J1534" s="66"/>
      <c r="K1534" s="66"/>
      <c r="L1534" s="16"/>
      <c r="M1534" s="81"/>
      <c r="N1534" s="82">
        <v>8228.9326171875</v>
      </c>
      <c r="O1534" s="82">
        <v>6220.87646484375</v>
      </c>
      <c r="P1534" s="77"/>
      <c r="Q1534" s="83"/>
      <c r="R1534" s="83"/>
      <c r="S1534" s="51">
        <v>1</v>
      </c>
      <c r="T1534" s="84"/>
      <c r="U1534" s="84"/>
      <c r="V1534" s="52">
        <v>0</v>
      </c>
      <c r="W1534" s="52">
        <v>0.2</v>
      </c>
      <c r="X1534" s="52">
        <v>0</v>
      </c>
      <c r="Y1534" s="52">
        <v>0.69369400000000003</v>
      </c>
      <c r="Z1534" s="52">
        <v>0</v>
      </c>
      <c r="AA1534" s="52"/>
      <c r="AB1534" s="79">
        <v>1534</v>
      </c>
      <c r="AC15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4" s="85"/>
      <c r="AE1534" s="51"/>
      <c r="AF1534" s="51"/>
      <c r="AG1534" s="51"/>
      <c r="AH1534" s="51"/>
      <c r="AI1534" s="51"/>
      <c r="AJ1534" s="51"/>
      <c r="AK1534" s="51"/>
      <c r="AL1534" s="51"/>
      <c r="AM1534" s="51"/>
      <c r="AN1534" s="51"/>
      <c r="AO1534" s="2"/>
      <c r="AP1534" s="3"/>
      <c r="AQ1534" s="3"/>
      <c r="AR1534" s="3"/>
      <c r="AS1534" s="3"/>
    </row>
    <row r="1535" spans="1:45" ht="29" customHeight="1" x14ac:dyDescent="0.35">
      <c r="A1535" s="14" t="s">
        <v>1555</v>
      </c>
      <c r="C1535" s="15" t="s">
        <v>3360</v>
      </c>
      <c r="D1535" s="15"/>
      <c r="E1535" s="80">
        <v>1.7654480338865963</v>
      </c>
      <c r="F1535" s="78"/>
      <c r="G1535" s="15"/>
      <c r="H1535" s="15"/>
      <c r="I1535" s="16"/>
      <c r="J1535" s="66"/>
      <c r="K1535" s="66"/>
      <c r="L1535" s="16"/>
      <c r="M1535" s="81"/>
      <c r="N1535" s="82">
        <v>8180.43017578125</v>
      </c>
      <c r="O1535" s="82">
        <v>6465.1513671875</v>
      </c>
      <c r="P1535" s="77"/>
      <c r="Q1535" s="83"/>
      <c r="R1535" s="83"/>
      <c r="S1535" s="51">
        <v>1</v>
      </c>
      <c r="T1535" s="84"/>
      <c r="U1535" s="84"/>
      <c r="V1535" s="52">
        <v>0</v>
      </c>
      <c r="W1535" s="52">
        <v>0.2</v>
      </c>
      <c r="X1535" s="52">
        <v>0</v>
      </c>
      <c r="Y1535" s="52">
        <v>0.69369400000000003</v>
      </c>
      <c r="Z1535" s="52">
        <v>0</v>
      </c>
      <c r="AA1535" s="52"/>
      <c r="AB1535" s="79">
        <v>1535</v>
      </c>
      <c r="AC15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5" s="85"/>
      <c r="AE1535" s="51"/>
      <c r="AF1535" s="51"/>
      <c r="AG1535" s="51"/>
      <c r="AH1535" s="51"/>
      <c r="AI1535" s="51"/>
      <c r="AJ1535" s="51"/>
      <c r="AK1535" s="51"/>
      <c r="AL1535" s="51"/>
      <c r="AM1535" s="51"/>
      <c r="AN1535" s="51"/>
      <c r="AO1535" s="2"/>
      <c r="AP1535" s="3"/>
      <c r="AQ1535" s="3"/>
      <c r="AR1535" s="3"/>
      <c r="AS1535" s="3"/>
    </row>
    <row r="1536" spans="1:45" ht="29" customHeight="1" x14ac:dyDescent="0.35">
      <c r="A1536" s="14" t="s">
        <v>1561</v>
      </c>
      <c r="C1536" s="15" t="s">
        <v>3360</v>
      </c>
      <c r="D1536" s="15"/>
      <c r="E1536" s="80">
        <v>1.7654480338865963</v>
      </c>
      <c r="F1536" s="78"/>
      <c r="G1536" s="15"/>
      <c r="H1536" s="15"/>
      <c r="I1536" s="16"/>
      <c r="J1536" s="66"/>
      <c r="K1536" s="66"/>
      <c r="L1536" s="16"/>
      <c r="M1536" s="81"/>
      <c r="N1536" s="82">
        <v>8341.9150390625</v>
      </c>
      <c r="O1536" s="82">
        <v>6465.1513671875</v>
      </c>
      <c r="P1536" s="77"/>
      <c r="Q1536" s="83"/>
      <c r="R1536" s="83"/>
      <c r="S1536" s="51">
        <v>1</v>
      </c>
      <c r="T1536" s="84"/>
      <c r="U1536" s="84"/>
      <c r="V1536" s="52">
        <v>0</v>
      </c>
      <c r="W1536" s="52">
        <v>0.2</v>
      </c>
      <c r="X1536" s="52">
        <v>0</v>
      </c>
      <c r="Y1536" s="52">
        <v>0.69369400000000003</v>
      </c>
      <c r="Z1536" s="52">
        <v>0</v>
      </c>
      <c r="AA1536" s="52"/>
      <c r="AB1536" s="79">
        <v>1536</v>
      </c>
      <c r="AC15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6" s="85"/>
      <c r="AE1536" s="51"/>
      <c r="AF1536" s="51"/>
      <c r="AG1536" s="51"/>
      <c r="AH1536" s="51"/>
      <c r="AI1536" s="51"/>
      <c r="AJ1536" s="51"/>
      <c r="AK1536" s="51"/>
      <c r="AL1536" s="51"/>
      <c r="AM1536" s="51"/>
      <c r="AN1536" s="51"/>
      <c r="AO1536" s="2"/>
      <c r="AP1536" s="3"/>
      <c r="AQ1536" s="3"/>
      <c r="AR1536" s="3"/>
      <c r="AS1536" s="3"/>
    </row>
    <row r="1537" spans="1:45" ht="29" customHeight="1" x14ac:dyDescent="0.35">
      <c r="A1537" s="14" t="s">
        <v>1562</v>
      </c>
      <c r="C1537" s="15" t="s">
        <v>3360</v>
      </c>
      <c r="D1537" s="15"/>
      <c r="E1537" s="80">
        <v>1.7654480338865963</v>
      </c>
      <c r="F1537" s="78"/>
      <c r="G1537" s="15"/>
      <c r="H1537" s="15"/>
      <c r="I1537" s="16"/>
      <c r="J1537" s="66"/>
      <c r="K1537" s="66"/>
      <c r="L1537" s="16"/>
      <c r="M1537" s="81"/>
      <c r="N1537" s="82">
        <v>8421.421875</v>
      </c>
      <c r="O1537" s="82">
        <v>6356.58447265625</v>
      </c>
      <c r="P1537" s="77"/>
      <c r="Q1537" s="83"/>
      <c r="R1537" s="83"/>
      <c r="S1537" s="51">
        <v>1</v>
      </c>
      <c r="T1537" s="84"/>
      <c r="U1537" s="84"/>
      <c r="V1537" s="52">
        <v>0</v>
      </c>
      <c r="W1537" s="52">
        <v>0.2</v>
      </c>
      <c r="X1537" s="52">
        <v>0</v>
      </c>
      <c r="Y1537" s="52">
        <v>0.69369400000000003</v>
      </c>
      <c r="Z1537" s="52">
        <v>0</v>
      </c>
      <c r="AA1537" s="52"/>
      <c r="AB1537" s="79">
        <v>1537</v>
      </c>
      <c r="AC15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7" s="85"/>
      <c r="AE1537" s="51"/>
      <c r="AF1537" s="51"/>
      <c r="AG1537" s="51"/>
      <c r="AH1537" s="51"/>
      <c r="AI1537" s="51"/>
      <c r="AJ1537" s="51"/>
      <c r="AK1537" s="51"/>
      <c r="AL1537" s="51"/>
      <c r="AM1537" s="51"/>
      <c r="AN1537" s="51"/>
      <c r="AO1537" s="2"/>
      <c r="AP1537" s="3"/>
      <c r="AQ1537" s="3"/>
      <c r="AR1537" s="3"/>
      <c r="AS1537" s="3"/>
    </row>
    <row r="1538" spans="1:45" ht="29" customHeight="1" x14ac:dyDescent="0.35">
      <c r="A1538" s="14" t="s">
        <v>1563</v>
      </c>
      <c r="C1538" s="15" t="s">
        <v>3360</v>
      </c>
      <c r="D1538" s="15"/>
      <c r="E1538" s="80">
        <v>1.7654480338865963</v>
      </c>
      <c r="F1538" s="78"/>
      <c r="G1538" s="15"/>
      <c r="H1538" s="15"/>
      <c r="I1538" s="16"/>
      <c r="J1538" s="66"/>
      <c r="K1538" s="66"/>
      <c r="L1538" s="16"/>
      <c r="M1538" s="81"/>
      <c r="N1538" s="82">
        <v>8500.9287109375</v>
      </c>
      <c r="O1538" s="82">
        <v>6248.0185546875</v>
      </c>
      <c r="P1538" s="77"/>
      <c r="Q1538" s="83"/>
      <c r="R1538" s="83"/>
      <c r="S1538" s="51">
        <v>1</v>
      </c>
      <c r="T1538" s="84"/>
      <c r="U1538" s="84"/>
      <c r="V1538" s="52">
        <v>0</v>
      </c>
      <c r="W1538" s="52">
        <v>0.2</v>
      </c>
      <c r="X1538" s="52">
        <v>0</v>
      </c>
      <c r="Y1538" s="52">
        <v>0.69369400000000003</v>
      </c>
      <c r="Z1538" s="52">
        <v>0</v>
      </c>
      <c r="AA1538" s="52"/>
      <c r="AB1538" s="79">
        <v>1538</v>
      </c>
      <c r="AC15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8" s="85"/>
      <c r="AE1538" s="51"/>
      <c r="AF1538" s="51"/>
      <c r="AG1538" s="51"/>
      <c r="AH1538" s="51"/>
      <c r="AI1538" s="51"/>
      <c r="AJ1538" s="51"/>
      <c r="AK1538" s="51"/>
      <c r="AL1538" s="51"/>
      <c r="AM1538" s="51"/>
      <c r="AN1538" s="51"/>
      <c r="AO1538" s="2"/>
      <c r="AP1538" s="3"/>
      <c r="AQ1538" s="3"/>
      <c r="AR1538" s="3"/>
      <c r="AS1538" s="3"/>
    </row>
    <row r="1539" spans="1:45" ht="29" customHeight="1" x14ac:dyDescent="0.35">
      <c r="A1539" s="14" t="s">
        <v>1628</v>
      </c>
      <c r="C1539" s="15" t="s">
        <v>3360</v>
      </c>
      <c r="D1539" s="15"/>
      <c r="E1539" s="80">
        <v>1.7654480338865963</v>
      </c>
      <c r="F1539" s="78"/>
      <c r="G1539" s="15"/>
      <c r="H1539" s="15"/>
      <c r="I1539" s="16"/>
      <c r="J1539" s="66"/>
      <c r="K1539" s="66"/>
      <c r="L1539" s="16"/>
      <c r="M1539" s="81"/>
      <c r="N1539" s="82">
        <v>7654.6015625</v>
      </c>
      <c r="O1539" s="82">
        <v>6465.1513671875</v>
      </c>
      <c r="P1539" s="77"/>
      <c r="Q1539" s="83"/>
      <c r="R1539" s="83"/>
      <c r="S1539" s="51">
        <v>1</v>
      </c>
      <c r="T1539" s="84"/>
      <c r="U1539" s="84"/>
      <c r="V1539" s="52">
        <v>0</v>
      </c>
      <c r="W1539" s="52">
        <v>0.2</v>
      </c>
      <c r="X1539" s="52">
        <v>0</v>
      </c>
      <c r="Y1539" s="52">
        <v>0.69369400000000003</v>
      </c>
      <c r="Z1539" s="52">
        <v>0</v>
      </c>
      <c r="AA1539" s="52"/>
      <c r="AB1539" s="79">
        <v>1539</v>
      </c>
      <c r="AC15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39" s="85"/>
      <c r="AE1539" s="51"/>
      <c r="AF1539" s="51"/>
      <c r="AG1539" s="51"/>
      <c r="AH1539" s="51"/>
      <c r="AI1539" s="51"/>
      <c r="AJ1539" s="51"/>
      <c r="AK1539" s="104" t="s">
        <v>3341</v>
      </c>
      <c r="AL1539" s="104" t="s">
        <v>3341</v>
      </c>
      <c r="AM1539" s="104" t="s">
        <v>3341</v>
      </c>
      <c r="AN1539" s="104" t="s">
        <v>3341</v>
      </c>
      <c r="AO1539" s="2"/>
      <c r="AP1539" s="3"/>
      <c r="AQ1539" s="3"/>
      <c r="AR1539" s="3"/>
      <c r="AS1539" s="3"/>
    </row>
    <row r="1540" spans="1:45" ht="29" customHeight="1" x14ac:dyDescent="0.35">
      <c r="A1540" s="14" t="s">
        <v>1761</v>
      </c>
      <c r="C1540" s="15" t="s">
        <v>3360</v>
      </c>
      <c r="D1540" s="15"/>
      <c r="E1540" s="80">
        <v>1.7654480338865963</v>
      </c>
      <c r="F1540" s="78"/>
      <c r="G1540" s="15"/>
      <c r="H1540" s="15"/>
      <c r="I1540" s="16"/>
      <c r="J1540" s="66"/>
      <c r="K1540" s="66"/>
      <c r="L1540" s="16"/>
      <c r="M1540" s="81"/>
      <c r="N1540" s="82">
        <v>6223.48291015625</v>
      </c>
      <c r="O1540" s="82">
        <v>3947.525634765625</v>
      </c>
      <c r="P1540" s="77"/>
      <c r="Q1540" s="83"/>
      <c r="R1540" s="83"/>
      <c r="S1540" s="51">
        <v>1</v>
      </c>
      <c r="T1540" s="84"/>
      <c r="U1540" s="84"/>
      <c r="V1540" s="52">
        <v>0</v>
      </c>
      <c r="W1540" s="52">
        <v>0.2</v>
      </c>
      <c r="X1540" s="52">
        <v>0</v>
      </c>
      <c r="Y1540" s="52">
        <v>0.69369400000000003</v>
      </c>
      <c r="Z1540" s="52">
        <v>0</v>
      </c>
      <c r="AA1540" s="52"/>
      <c r="AB1540" s="79">
        <v>1540</v>
      </c>
      <c r="AC15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0" s="85"/>
      <c r="AE1540" s="51"/>
      <c r="AF1540" s="51"/>
      <c r="AG1540" s="51"/>
      <c r="AH1540" s="51"/>
      <c r="AI1540" s="51"/>
      <c r="AJ1540" s="51"/>
      <c r="AK1540" s="104" t="s">
        <v>3341</v>
      </c>
      <c r="AL1540" s="104" t="s">
        <v>3341</v>
      </c>
      <c r="AM1540" s="104" t="s">
        <v>3341</v>
      </c>
      <c r="AN1540" s="104" t="s">
        <v>3341</v>
      </c>
      <c r="AO1540" s="2"/>
      <c r="AP1540" s="3"/>
      <c r="AQ1540" s="3"/>
      <c r="AR1540" s="3"/>
      <c r="AS1540" s="3"/>
    </row>
    <row r="1541" spans="1:45" ht="29" customHeight="1" x14ac:dyDescent="0.35">
      <c r="A1541" s="14" t="s">
        <v>1870</v>
      </c>
      <c r="C1541" s="15" t="s">
        <v>3360</v>
      </c>
      <c r="D1541" s="15"/>
      <c r="E1541" s="80">
        <v>1.7654480338865963</v>
      </c>
      <c r="F1541" s="78"/>
      <c r="G1541" s="15"/>
      <c r="H1541" s="15"/>
      <c r="I1541" s="16"/>
      <c r="J1541" s="66"/>
      <c r="K1541" s="66"/>
      <c r="L1541" s="16"/>
      <c r="M1541" s="81"/>
      <c r="N1541" s="82">
        <v>9512.6962890625</v>
      </c>
      <c r="O1541" s="82">
        <v>6465.1513671875</v>
      </c>
      <c r="P1541" s="77"/>
      <c r="Q1541" s="83"/>
      <c r="R1541" s="83"/>
      <c r="S1541" s="51">
        <v>1</v>
      </c>
      <c r="T1541" s="84"/>
      <c r="U1541" s="84"/>
      <c r="V1541" s="52">
        <v>0</v>
      </c>
      <c r="W1541" s="52">
        <v>0.2</v>
      </c>
      <c r="X1541" s="52">
        <v>0</v>
      </c>
      <c r="Y1541" s="52">
        <v>0.69369400000000003</v>
      </c>
      <c r="Z1541" s="52">
        <v>0</v>
      </c>
      <c r="AA1541" s="52"/>
      <c r="AB1541" s="79">
        <v>1541</v>
      </c>
      <c r="AC15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1" s="85"/>
      <c r="AE1541" s="51"/>
      <c r="AF1541" s="51"/>
      <c r="AG1541" s="51"/>
      <c r="AH1541" s="51"/>
      <c r="AI1541" s="51"/>
      <c r="AJ1541" s="51"/>
      <c r="AK1541" s="51"/>
      <c r="AL1541" s="51"/>
      <c r="AM1541" s="51"/>
      <c r="AN1541" s="51"/>
      <c r="AO1541" s="2"/>
      <c r="AP1541" s="3"/>
      <c r="AQ1541" s="3"/>
      <c r="AR1541" s="3"/>
      <c r="AS1541" s="3"/>
    </row>
    <row r="1542" spans="1:45" ht="29" customHeight="1" x14ac:dyDescent="0.35">
      <c r="A1542" s="14" t="s">
        <v>1871</v>
      </c>
      <c r="C1542" s="15" t="s">
        <v>3360</v>
      </c>
      <c r="D1542" s="15"/>
      <c r="E1542" s="80">
        <v>1.7654480338865963</v>
      </c>
      <c r="F1542" s="78"/>
      <c r="G1542" s="15"/>
      <c r="H1542" s="15"/>
      <c r="I1542" s="16"/>
      <c r="J1542" s="66"/>
      <c r="K1542" s="66"/>
      <c r="L1542" s="16"/>
      <c r="M1542" s="81"/>
      <c r="N1542" s="82">
        <v>9669.4658203125</v>
      </c>
      <c r="O1542" s="82">
        <v>6328.74560546875</v>
      </c>
      <c r="P1542" s="77"/>
      <c r="Q1542" s="83"/>
      <c r="R1542" s="83"/>
      <c r="S1542" s="51">
        <v>1</v>
      </c>
      <c r="T1542" s="84"/>
      <c r="U1542" s="84"/>
      <c r="V1542" s="52">
        <v>0</v>
      </c>
      <c r="W1542" s="52">
        <v>0.2</v>
      </c>
      <c r="X1542" s="52">
        <v>0</v>
      </c>
      <c r="Y1542" s="52">
        <v>0.69369400000000003</v>
      </c>
      <c r="Z1542" s="52">
        <v>0</v>
      </c>
      <c r="AA1542" s="52"/>
      <c r="AB1542" s="79">
        <v>1542</v>
      </c>
      <c r="AC15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2" s="85"/>
      <c r="AE1542" s="51"/>
      <c r="AF1542" s="51"/>
      <c r="AG1542" s="51"/>
      <c r="AH1542" s="51"/>
      <c r="AI1542" s="51"/>
      <c r="AJ1542" s="51"/>
      <c r="AK1542" s="51"/>
      <c r="AL1542" s="51"/>
      <c r="AM1542" s="51"/>
      <c r="AN1542" s="51"/>
      <c r="AO1542" s="2"/>
      <c r="AP1542" s="3"/>
      <c r="AQ1542" s="3"/>
      <c r="AR1542" s="3"/>
      <c r="AS1542" s="3"/>
    </row>
    <row r="1543" spans="1:45" ht="29" customHeight="1" x14ac:dyDescent="0.35">
      <c r="A1543" s="14" t="s">
        <v>1872</v>
      </c>
      <c r="C1543" s="15" t="s">
        <v>3360</v>
      </c>
      <c r="D1543" s="15"/>
      <c r="E1543" s="80">
        <v>1.7654480338865963</v>
      </c>
      <c r="F1543" s="78"/>
      <c r="G1543" s="15"/>
      <c r="H1543" s="15"/>
      <c r="I1543" s="16"/>
      <c r="J1543" s="66"/>
      <c r="K1543" s="66"/>
      <c r="L1543" s="16"/>
      <c r="M1543" s="81"/>
      <c r="N1543" s="82">
        <v>9499.9912109375</v>
      </c>
      <c r="O1543" s="82">
        <v>6220.87646484375</v>
      </c>
      <c r="P1543" s="77"/>
      <c r="Q1543" s="83"/>
      <c r="R1543" s="83"/>
      <c r="S1543" s="51">
        <v>1</v>
      </c>
      <c r="T1543" s="84"/>
      <c r="U1543" s="84"/>
      <c r="V1543" s="52">
        <v>0</v>
      </c>
      <c r="W1543" s="52">
        <v>0.2</v>
      </c>
      <c r="X1543" s="52">
        <v>0</v>
      </c>
      <c r="Y1543" s="52">
        <v>0.69369400000000003</v>
      </c>
      <c r="Z1543" s="52">
        <v>0</v>
      </c>
      <c r="AA1543" s="52"/>
      <c r="AB1543" s="79">
        <v>1543</v>
      </c>
      <c r="AC15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3" s="85"/>
      <c r="AE1543" s="51"/>
      <c r="AF1543" s="51"/>
      <c r="AG1543" s="51"/>
      <c r="AH1543" s="51"/>
      <c r="AI1543" s="51"/>
      <c r="AJ1543" s="51"/>
      <c r="AK1543" s="51"/>
      <c r="AL1543" s="51"/>
      <c r="AM1543" s="51"/>
      <c r="AN1543" s="51"/>
      <c r="AO1543" s="2"/>
      <c r="AP1543" s="3"/>
      <c r="AQ1543" s="3"/>
      <c r="AR1543" s="3"/>
      <c r="AS1543" s="3"/>
    </row>
    <row r="1544" spans="1:45" ht="29" customHeight="1" x14ac:dyDescent="0.35">
      <c r="A1544" s="14" t="s">
        <v>2020</v>
      </c>
      <c r="C1544" s="15" t="s">
        <v>3360</v>
      </c>
      <c r="D1544" s="15"/>
      <c r="E1544" s="80">
        <v>1.7654480338865963</v>
      </c>
      <c r="F1544" s="78"/>
      <c r="G1544" s="15"/>
      <c r="H1544" s="15"/>
      <c r="I1544" s="16"/>
      <c r="J1544" s="66"/>
      <c r="K1544" s="66"/>
      <c r="L1544" s="16"/>
      <c r="M1544" s="81"/>
      <c r="N1544" s="82">
        <v>8398.4072265625</v>
      </c>
      <c r="O1544" s="82">
        <v>6660.57177734375</v>
      </c>
      <c r="P1544" s="77"/>
      <c r="Q1544" s="83"/>
      <c r="R1544" s="83"/>
      <c r="S1544" s="51">
        <v>1</v>
      </c>
      <c r="T1544" s="84"/>
      <c r="U1544" s="84"/>
      <c r="V1544" s="52">
        <v>0</v>
      </c>
      <c r="W1544" s="52">
        <v>0.2</v>
      </c>
      <c r="X1544" s="52">
        <v>0</v>
      </c>
      <c r="Y1544" s="52">
        <v>0.69369400000000003</v>
      </c>
      <c r="Z1544" s="52">
        <v>0</v>
      </c>
      <c r="AA1544" s="52"/>
      <c r="AB1544" s="79">
        <v>1544</v>
      </c>
      <c r="AC15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4" s="85"/>
      <c r="AE1544" s="51"/>
      <c r="AF1544" s="51"/>
      <c r="AG1544" s="51"/>
      <c r="AH1544" s="51"/>
      <c r="AI1544" s="51"/>
      <c r="AJ1544" s="51"/>
      <c r="AK1544" s="51"/>
      <c r="AL1544" s="51"/>
      <c r="AM1544" s="51"/>
      <c r="AN1544" s="51"/>
      <c r="AO1544" s="2"/>
      <c r="AP1544" s="3"/>
      <c r="AQ1544" s="3"/>
      <c r="AR1544" s="3"/>
      <c r="AS1544" s="3"/>
    </row>
    <row r="1545" spans="1:45" ht="29" customHeight="1" x14ac:dyDescent="0.35">
      <c r="A1545" s="14" t="s">
        <v>2186</v>
      </c>
      <c r="C1545" s="15" t="s">
        <v>3360</v>
      </c>
      <c r="D1545" s="15"/>
      <c r="E1545" s="80">
        <v>1.7654480338865963</v>
      </c>
      <c r="F1545" s="78"/>
      <c r="G1545" s="15"/>
      <c r="H1545" s="15"/>
      <c r="I1545" s="16"/>
      <c r="J1545" s="66"/>
      <c r="K1545" s="66"/>
      <c r="L1545" s="16"/>
      <c r="M1545" s="81"/>
      <c r="N1545" s="82">
        <v>8549.05078125</v>
      </c>
      <c r="O1545" s="82">
        <v>6921.1318359375</v>
      </c>
      <c r="P1545" s="77"/>
      <c r="Q1545" s="83"/>
      <c r="R1545" s="83"/>
      <c r="S1545" s="51">
        <v>1</v>
      </c>
      <c r="T1545" s="84"/>
      <c r="U1545" s="84"/>
      <c r="V1545" s="52">
        <v>0</v>
      </c>
      <c r="W1545" s="52">
        <v>0.2</v>
      </c>
      <c r="X1545" s="52">
        <v>0</v>
      </c>
      <c r="Y1545" s="52">
        <v>0.69369400000000003</v>
      </c>
      <c r="Z1545" s="52">
        <v>0</v>
      </c>
      <c r="AA1545" s="52"/>
      <c r="AB1545" s="79">
        <v>1545</v>
      </c>
      <c r="AC15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5" s="85"/>
      <c r="AE1545" s="51"/>
      <c r="AF1545" s="51"/>
      <c r="AG1545" s="51"/>
      <c r="AH1545" s="51"/>
      <c r="AI1545" s="51"/>
      <c r="AJ1545" s="51"/>
      <c r="AK1545" s="51"/>
      <c r="AL1545" s="51"/>
      <c r="AM1545" s="51"/>
      <c r="AN1545" s="51"/>
      <c r="AO1545" s="2"/>
      <c r="AP1545" s="3"/>
      <c r="AQ1545" s="3"/>
      <c r="AR1545" s="3"/>
      <c r="AS1545" s="3"/>
    </row>
    <row r="1546" spans="1:45" ht="29" customHeight="1" x14ac:dyDescent="0.35">
      <c r="A1546" s="14" t="s">
        <v>2371</v>
      </c>
      <c r="C1546" s="15" t="s">
        <v>3360</v>
      </c>
      <c r="D1546" s="15"/>
      <c r="E1546" s="80">
        <v>1.7654480338865963</v>
      </c>
      <c r="F1546" s="78"/>
      <c r="G1546" s="15"/>
      <c r="H1546" s="15"/>
      <c r="I1546" s="16"/>
      <c r="J1546" s="66"/>
      <c r="K1546" s="66"/>
      <c r="L1546" s="16"/>
      <c r="M1546" s="81"/>
      <c r="N1546" s="82">
        <v>8633.7880859375</v>
      </c>
      <c r="O1546" s="82">
        <v>6465.1513671875</v>
      </c>
      <c r="P1546" s="77"/>
      <c r="Q1546" s="83"/>
      <c r="R1546" s="83"/>
      <c r="S1546" s="51">
        <v>1</v>
      </c>
      <c r="T1546" s="84"/>
      <c r="U1546" s="84"/>
      <c r="V1546" s="52">
        <v>0</v>
      </c>
      <c r="W1546" s="52">
        <v>0.2</v>
      </c>
      <c r="X1546" s="52">
        <v>0</v>
      </c>
      <c r="Y1546" s="52">
        <v>0.69369400000000003</v>
      </c>
      <c r="Z1546" s="52">
        <v>0</v>
      </c>
      <c r="AA1546" s="52"/>
      <c r="AB1546" s="79">
        <v>1546</v>
      </c>
      <c r="AC15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6" s="85"/>
      <c r="AE1546" s="51"/>
      <c r="AF1546" s="51"/>
      <c r="AG1546" s="51"/>
      <c r="AH1546" s="51"/>
      <c r="AI1546" s="51"/>
      <c r="AJ1546" s="51"/>
      <c r="AK1546" s="51"/>
      <c r="AL1546" s="51"/>
      <c r="AM1546" s="51"/>
      <c r="AN1546" s="51"/>
      <c r="AO1546" s="2"/>
      <c r="AP1546" s="3"/>
      <c r="AQ1546" s="3"/>
      <c r="AR1546" s="3"/>
      <c r="AS1546" s="3"/>
    </row>
    <row r="1547" spans="1:45" ht="29" customHeight="1" x14ac:dyDescent="0.35">
      <c r="A1547" s="14" t="s">
        <v>2372</v>
      </c>
      <c r="C1547" s="15" t="s">
        <v>3360</v>
      </c>
      <c r="D1547" s="15"/>
      <c r="E1547" s="80">
        <v>1.7654480338865963</v>
      </c>
      <c r="F1547" s="78"/>
      <c r="G1547" s="15"/>
      <c r="H1547" s="15"/>
      <c r="I1547" s="16"/>
      <c r="J1547" s="66"/>
      <c r="K1547" s="66"/>
      <c r="L1547" s="16"/>
      <c r="M1547" s="81"/>
      <c r="N1547" s="82">
        <v>8709.1103515625</v>
      </c>
      <c r="O1547" s="82">
        <v>6356.58447265625</v>
      </c>
      <c r="P1547" s="77"/>
      <c r="Q1547" s="83"/>
      <c r="R1547" s="83"/>
      <c r="S1547" s="51">
        <v>1</v>
      </c>
      <c r="T1547" s="84"/>
      <c r="U1547" s="84"/>
      <c r="V1547" s="52">
        <v>0</v>
      </c>
      <c r="W1547" s="52">
        <v>0.2</v>
      </c>
      <c r="X1547" s="52">
        <v>0</v>
      </c>
      <c r="Y1547" s="52">
        <v>0.69369400000000003</v>
      </c>
      <c r="Z1547" s="52">
        <v>0</v>
      </c>
      <c r="AA1547" s="52"/>
      <c r="AB1547" s="79">
        <v>1547</v>
      </c>
      <c r="AC15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7" s="85"/>
      <c r="AE1547" s="51"/>
      <c r="AF1547" s="51"/>
      <c r="AG1547" s="51"/>
      <c r="AH1547" s="51"/>
      <c r="AI1547" s="51"/>
      <c r="AJ1547" s="51"/>
      <c r="AK1547" s="51"/>
      <c r="AL1547" s="51"/>
      <c r="AM1547" s="51"/>
      <c r="AN1547" s="51"/>
      <c r="AO1547" s="2"/>
      <c r="AP1547" s="3"/>
      <c r="AQ1547" s="3"/>
      <c r="AR1547" s="3"/>
      <c r="AS1547" s="3"/>
    </row>
    <row r="1548" spans="1:45" ht="29" customHeight="1" x14ac:dyDescent="0.35">
      <c r="A1548" s="14" t="s">
        <v>2373</v>
      </c>
      <c r="C1548" s="15" t="s">
        <v>3360</v>
      </c>
      <c r="D1548" s="15"/>
      <c r="E1548" s="80">
        <v>1.7654480338865963</v>
      </c>
      <c r="F1548" s="78"/>
      <c r="G1548" s="15"/>
      <c r="H1548" s="15"/>
      <c r="I1548" s="16"/>
      <c r="J1548" s="66"/>
      <c r="K1548" s="66"/>
      <c r="L1548" s="16"/>
      <c r="M1548" s="81"/>
      <c r="N1548" s="82">
        <v>8784.4326171875</v>
      </c>
      <c r="O1548" s="82">
        <v>6248.0185546875</v>
      </c>
      <c r="P1548" s="77"/>
      <c r="Q1548" s="83"/>
      <c r="R1548" s="83"/>
      <c r="S1548" s="51">
        <v>1</v>
      </c>
      <c r="T1548" s="84"/>
      <c r="U1548" s="84"/>
      <c r="V1548" s="52">
        <v>0</v>
      </c>
      <c r="W1548" s="52">
        <v>0.2</v>
      </c>
      <c r="X1548" s="52">
        <v>0</v>
      </c>
      <c r="Y1548" s="52">
        <v>0.69369400000000003</v>
      </c>
      <c r="Z1548" s="52">
        <v>0</v>
      </c>
      <c r="AA1548" s="52"/>
      <c r="AB1548" s="79">
        <v>1548</v>
      </c>
      <c r="AC15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8" s="85"/>
      <c r="AE1548" s="51"/>
      <c r="AF1548" s="51"/>
      <c r="AG1548" s="51"/>
      <c r="AH1548" s="51"/>
      <c r="AI1548" s="51"/>
      <c r="AJ1548" s="51"/>
      <c r="AK1548" s="51"/>
      <c r="AL1548" s="51"/>
      <c r="AM1548" s="51"/>
      <c r="AN1548" s="51"/>
      <c r="AO1548" s="2"/>
      <c r="AP1548" s="3"/>
      <c r="AQ1548" s="3"/>
      <c r="AR1548" s="3"/>
      <c r="AS1548" s="3"/>
    </row>
    <row r="1549" spans="1:45" ht="29" customHeight="1" x14ac:dyDescent="0.35">
      <c r="A1549" s="14" t="s">
        <v>2402</v>
      </c>
      <c r="C1549" s="15" t="s">
        <v>3360</v>
      </c>
      <c r="D1549" s="15"/>
      <c r="E1549" s="80">
        <v>1.7654480338865963</v>
      </c>
      <c r="F1549" s="78"/>
      <c r="G1549" s="15"/>
      <c r="H1549" s="15"/>
      <c r="I1549" s="16"/>
      <c r="J1549" s="66"/>
      <c r="K1549" s="66"/>
      <c r="L1549" s="16"/>
      <c r="M1549" s="81"/>
      <c r="N1549" s="82">
        <v>8916.24609375</v>
      </c>
      <c r="O1549" s="82">
        <v>6465.1513671875</v>
      </c>
      <c r="P1549" s="77"/>
      <c r="Q1549" s="83"/>
      <c r="R1549" s="83"/>
      <c r="S1549" s="51">
        <v>1</v>
      </c>
      <c r="T1549" s="84"/>
      <c r="U1549" s="84"/>
      <c r="V1549" s="52">
        <v>0</v>
      </c>
      <c r="W1549" s="52">
        <v>0.2</v>
      </c>
      <c r="X1549" s="52">
        <v>0</v>
      </c>
      <c r="Y1549" s="52">
        <v>0.69369400000000003</v>
      </c>
      <c r="Z1549" s="52">
        <v>0</v>
      </c>
      <c r="AA1549" s="52"/>
      <c r="AB1549" s="79">
        <v>1549</v>
      </c>
      <c r="AC15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49" s="85"/>
      <c r="AE1549" s="51"/>
      <c r="AF1549" s="51"/>
      <c r="AG1549" s="51"/>
      <c r="AH1549" s="51"/>
      <c r="AI1549" s="51"/>
      <c r="AJ1549" s="51"/>
      <c r="AK1549" s="51"/>
      <c r="AL1549" s="51"/>
      <c r="AM1549" s="51"/>
      <c r="AN1549" s="51"/>
      <c r="AO1549" s="2"/>
      <c r="AP1549" s="3"/>
      <c r="AQ1549" s="3"/>
      <c r="AR1549" s="3"/>
      <c r="AS1549" s="3"/>
    </row>
    <row r="1550" spans="1:45" ht="29" customHeight="1" x14ac:dyDescent="0.35">
      <c r="A1550" s="14" t="s">
        <v>2403</v>
      </c>
      <c r="C1550" s="15" t="s">
        <v>3360</v>
      </c>
      <c r="D1550" s="15"/>
      <c r="E1550" s="80">
        <v>1.7654480338865963</v>
      </c>
      <c r="F1550" s="78"/>
      <c r="G1550" s="15"/>
      <c r="H1550" s="15"/>
      <c r="I1550" s="16"/>
      <c r="J1550" s="66"/>
      <c r="K1550" s="66"/>
      <c r="L1550" s="16"/>
      <c r="M1550" s="81"/>
      <c r="N1550" s="82">
        <v>8995.751953125</v>
      </c>
      <c r="O1550" s="82">
        <v>6356.58447265625</v>
      </c>
      <c r="P1550" s="77"/>
      <c r="Q1550" s="83"/>
      <c r="R1550" s="83"/>
      <c r="S1550" s="51">
        <v>1</v>
      </c>
      <c r="T1550" s="84"/>
      <c r="U1550" s="84"/>
      <c r="V1550" s="52">
        <v>0</v>
      </c>
      <c r="W1550" s="52">
        <v>0.2</v>
      </c>
      <c r="X1550" s="52">
        <v>0</v>
      </c>
      <c r="Y1550" s="52">
        <v>0.69369400000000003</v>
      </c>
      <c r="Z1550" s="52">
        <v>0</v>
      </c>
      <c r="AA1550" s="52"/>
      <c r="AB1550" s="79">
        <v>1550</v>
      </c>
      <c r="AC15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0" s="85"/>
      <c r="AE1550" s="51"/>
      <c r="AF1550" s="51"/>
      <c r="AG1550" s="51"/>
      <c r="AH1550" s="51"/>
      <c r="AI1550" s="51"/>
      <c r="AJ1550" s="51"/>
      <c r="AK1550" s="51"/>
      <c r="AL1550" s="51"/>
      <c r="AM1550" s="51"/>
      <c r="AN1550" s="51"/>
      <c r="AO1550" s="2"/>
      <c r="AP1550" s="3"/>
      <c r="AQ1550" s="3"/>
      <c r="AR1550" s="3"/>
      <c r="AS1550" s="3"/>
    </row>
    <row r="1551" spans="1:45" ht="29" customHeight="1" x14ac:dyDescent="0.35">
      <c r="A1551" s="14" t="s">
        <v>2441</v>
      </c>
      <c r="C1551" s="15" t="s">
        <v>3360</v>
      </c>
      <c r="D1551" s="15"/>
      <c r="E1551" s="80">
        <v>1.7654480338865963</v>
      </c>
      <c r="F1551" s="78"/>
      <c r="G1551" s="15"/>
      <c r="H1551" s="15"/>
      <c r="I1551" s="16"/>
      <c r="J1551" s="66"/>
      <c r="K1551" s="66"/>
      <c r="L1551" s="16"/>
      <c r="M1551" s="81"/>
      <c r="N1551" s="82">
        <v>6063.423828125</v>
      </c>
      <c r="O1551" s="82">
        <v>928.24591064453125</v>
      </c>
      <c r="P1551" s="77"/>
      <c r="Q1551" s="83"/>
      <c r="R1551" s="83"/>
      <c r="S1551" s="51">
        <v>1</v>
      </c>
      <c r="T1551" s="84"/>
      <c r="U1551" s="84"/>
      <c r="V1551" s="52">
        <v>0</v>
      </c>
      <c r="W1551" s="52">
        <v>0.2</v>
      </c>
      <c r="X1551" s="52">
        <v>0</v>
      </c>
      <c r="Y1551" s="52">
        <v>0.69369400000000003</v>
      </c>
      <c r="Z1551" s="52">
        <v>0</v>
      </c>
      <c r="AA1551" s="52"/>
      <c r="AB1551" s="79">
        <v>1551</v>
      </c>
      <c r="AC15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1" s="85"/>
      <c r="AE1551" s="51"/>
      <c r="AF1551" s="51"/>
      <c r="AG1551" s="51"/>
      <c r="AH1551" s="51"/>
      <c r="AI1551" s="51"/>
      <c r="AJ1551" s="51"/>
      <c r="AK1551" s="51"/>
      <c r="AL1551" s="51"/>
      <c r="AM1551" s="51"/>
      <c r="AN1551" s="51"/>
      <c r="AO1551" s="2"/>
      <c r="AP1551" s="3"/>
      <c r="AQ1551" s="3"/>
      <c r="AR1551" s="3"/>
      <c r="AS1551" s="3"/>
    </row>
    <row r="1552" spans="1:45" ht="29" customHeight="1" x14ac:dyDescent="0.35">
      <c r="A1552" s="14" t="s">
        <v>2442</v>
      </c>
      <c r="C1552" s="15" t="s">
        <v>3360</v>
      </c>
      <c r="D1552" s="15"/>
      <c r="E1552" s="80">
        <v>1.7654480338865963</v>
      </c>
      <c r="F1552" s="78"/>
      <c r="G1552" s="15"/>
      <c r="H1552" s="15"/>
      <c r="I1552" s="16"/>
      <c r="J1552" s="66"/>
      <c r="K1552" s="66"/>
      <c r="L1552" s="16"/>
      <c r="M1552" s="81"/>
      <c r="N1552" s="82">
        <v>6138.52197265625</v>
      </c>
      <c r="O1552" s="82">
        <v>846.777099609375</v>
      </c>
      <c r="P1552" s="77"/>
      <c r="Q1552" s="83"/>
      <c r="R1552" s="83"/>
      <c r="S1552" s="51">
        <v>1</v>
      </c>
      <c r="T1552" s="84"/>
      <c r="U1552" s="84"/>
      <c r="V1552" s="52">
        <v>0</v>
      </c>
      <c r="W1552" s="52">
        <v>0.2</v>
      </c>
      <c r="X1552" s="52">
        <v>0</v>
      </c>
      <c r="Y1552" s="52">
        <v>0.69369400000000003</v>
      </c>
      <c r="Z1552" s="52">
        <v>0</v>
      </c>
      <c r="AA1552" s="52"/>
      <c r="AB1552" s="79">
        <v>1552</v>
      </c>
      <c r="AC15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2" s="85"/>
      <c r="AE1552" s="51"/>
      <c r="AF1552" s="51"/>
      <c r="AG1552" s="51"/>
      <c r="AH1552" s="51"/>
      <c r="AI1552" s="51"/>
      <c r="AJ1552" s="51"/>
      <c r="AK1552" s="51"/>
      <c r="AL1552" s="51"/>
      <c r="AM1552" s="51"/>
      <c r="AN1552" s="51"/>
      <c r="AO1552" s="2"/>
      <c r="AP1552" s="3"/>
      <c r="AQ1552" s="3"/>
      <c r="AR1552" s="3"/>
      <c r="AS1552" s="3"/>
    </row>
    <row r="1553" spans="1:45" ht="29" customHeight="1" x14ac:dyDescent="0.35">
      <c r="A1553" s="14" t="s">
        <v>2443</v>
      </c>
      <c r="C1553" s="15" t="s">
        <v>3360</v>
      </c>
      <c r="D1553" s="15"/>
      <c r="E1553" s="80">
        <v>1.7654480338865963</v>
      </c>
      <c r="F1553" s="78"/>
      <c r="G1553" s="15"/>
      <c r="H1553" s="15"/>
      <c r="I1553" s="16"/>
      <c r="J1553" s="66"/>
      <c r="K1553" s="66"/>
      <c r="L1553" s="16"/>
      <c r="M1553" s="81"/>
      <c r="N1553" s="82">
        <v>6223.48291015625</v>
      </c>
      <c r="O1553" s="82">
        <v>651.400634765625</v>
      </c>
      <c r="P1553" s="77"/>
      <c r="Q1553" s="83"/>
      <c r="R1553" s="83"/>
      <c r="S1553" s="51">
        <v>1</v>
      </c>
      <c r="T1553" s="84"/>
      <c r="U1553" s="84"/>
      <c r="V1553" s="52">
        <v>0</v>
      </c>
      <c r="W1553" s="52">
        <v>0.2</v>
      </c>
      <c r="X1553" s="52">
        <v>0</v>
      </c>
      <c r="Y1553" s="52">
        <v>0.69369400000000003</v>
      </c>
      <c r="Z1553" s="52">
        <v>0</v>
      </c>
      <c r="AA1553" s="52"/>
      <c r="AB1553" s="79">
        <v>1553</v>
      </c>
      <c r="AC15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3" s="85"/>
      <c r="AE1553" s="51"/>
      <c r="AF1553" s="51"/>
      <c r="AG1553" s="51"/>
      <c r="AH1553" s="51"/>
      <c r="AI1553" s="51"/>
      <c r="AJ1553" s="51"/>
      <c r="AK1553" s="51"/>
      <c r="AL1553" s="51"/>
      <c r="AM1553" s="51"/>
      <c r="AN1553" s="51"/>
      <c r="AO1553" s="2"/>
      <c r="AP1553" s="3"/>
      <c r="AQ1553" s="3"/>
      <c r="AR1553" s="3"/>
      <c r="AS1553" s="3"/>
    </row>
    <row r="1554" spans="1:45" ht="29" customHeight="1" x14ac:dyDescent="0.35">
      <c r="A1554" s="14" t="s">
        <v>2476</v>
      </c>
      <c r="C1554" s="15" t="s">
        <v>3360</v>
      </c>
      <c r="D1554" s="15"/>
      <c r="E1554" s="80">
        <v>1.7654480338865963</v>
      </c>
      <c r="F1554" s="78"/>
      <c r="G1554" s="15"/>
      <c r="H1554" s="15"/>
      <c r="I1554" s="16"/>
      <c r="J1554" s="66"/>
      <c r="K1554" s="66"/>
      <c r="L1554" s="16"/>
      <c r="M1554" s="81"/>
      <c r="N1554" s="82">
        <v>6081.83935546875</v>
      </c>
      <c r="O1554" s="82">
        <v>195.42019653320313</v>
      </c>
      <c r="P1554" s="77"/>
      <c r="Q1554" s="83"/>
      <c r="R1554" s="83"/>
      <c r="S1554" s="51">
        <v>1</v>
      </c>
      <c r="T1554" s="84"/>
      <c r="U1554" s="84"/>
      <c r="V1554" s="52">
        <v>0</v>
      </c>
      <c r="W1554" s="52">
        <v>0.2</v>
      </c>
      <c r="X1554" s="52">
        <v>0</v>
      </c>
      <c r="Y1554" s="52">
        <v>0.69369400000000003</v>
      </c>
      <c r="Z1554" s="52">
        <v>0</v>
      </c>
      <c r="AA1554" s="52"/>
      <c r="AB1554" s="79">
        <v>1554</v>
      </c>
      <c r="AC15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4" s="85"/>
      <c r="AE1554" s="51"/>
      <c r="AF1554" s="51"/>
      <c r="AG1554" s="51"/>
      <c r="AH1554" s="51"/>
      <c r="AI1554" s="51"/>
      <c r="AJ1554" s="51"/>
      <c r="AK1554" s="104" t="s">
        <v>3341</v>
      </c>
      <c r="AL1554" s="104" t="s">
        <v>3341</v>
      </c>
      <c r="AM1554" s="104" t="s">
        <v>3341</v>
      </c>
      <c r="AN1554" s="104" t="s">
        <v>3341</v>
      </c>
      <c r="AO1554" s="2"/>
      <c r="AP1554" s="3"/>
      <c r="AQ1554" s="3"/>
      <c r="AR1554" s="3"/>
      <c r="AS1554" s="3"/>
    </row>
    <row r="1555" spans="1:45" ht="29" customHeight="1" x14ac:dyDescent="0.35">
      <c r="A1555" s="14" t="s">
        <v>2596</v>
      </c>
      <c r="C1555" s="15" t="s">
        <v>3360</v>
      </c>
      <c r="D1555" s="15"/>
      <c r="E1555" s="80">
        <v>1.7654480338865963</v>
      </c>
      <c r="F1555" s="78"/>
      <c r="G1555" s="15"/>
      <c r="H1555" s="15"/>
      <c r="I1555" s="16"/>
      <c r="J1555" s="66"/>
      <c r="K1555" s="66"/>
      <c r="L1555" s="16"/>
      <c r="M1555" s="81"/>
      <c r="N1555" s="82">
        <v>7598.1103515625</v>
      </c>
      <c r="O1555" s="82">
        <v>6383.72900390625</v>
      </c>
      <c r="P1555" s="77"/>
      <c r="Q1555" s="83"/>
      <c r="R1555" s="83"/>
      <c r="S1555" s="51">
        <v>1</v>
      </c>
      <c r="T1555" s="84"/>
      <c r="U1555" s="84"/>
      <c r="V1555" s="52">
        <v>0</v>
      </c>
      <c r="W1555" s="52">
        <v>0.2</v>
      </c>
      <c r="X1555" s="52">
        <v>0</v>
      </c>
      <c r="Y1555" s="52">
        <v>0.69369400000000003</v>
      </c>
      <c r="Z1555" s="52">
        <v>0</v>
      </c>
      <c r="AA1555" s="52"/>
      <c r="AB1555" s="79">
        <v>1555</v>
      </c>
      <c r="AC15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5" s="85"/>
      <c r="AE1555" s="51"/>
      <c r="AF1555" s="51"/>
      <c r="AG1555" s="51"/>
      <c r="AH1555" s="51"/>
      <c r="AI1555" s="51"/>
      <c r="AJ1555" s="51"/>
      <c r="AK1555" s="104" t="s">
        <v>3341</v>
      </c>
      <c r="AL1555" s="104" t="s">
        <v>3341</v>
      </c>
      <c r="AM1555" s="104" t="s">
        <v>3341</v>
      </c>
      <c r="AN1555" s="104" t="s">
        <v>3341</v>
      </c>
      <c r="AO1555" s="2"/>
      <c r="AP1555" s="3"/>
      <c r="AQ1555" s="3"/>
      <c r="AR1555" s="3"/>
      <c r="AS1555" s="3"/>
    </row>
    <row r="1556" spans="1:45" ht="29" customHeight="1" x14ac:dyDescent="0.35">
      <c r="A1556" s="14" t="s">
        <v>2660</v>
      </c>
      <c r="C1556" s="15" t="s">
        <v>3360</v>
      </c>
      <c r="D1556" s="15"/>
      <c r="E1556" s="80">
        <v>1.7654480338865963</v>
      </c>
      <c r="F1556" s="78"/>
      <c r="G1556" s="15"/>
      <c r="H1556" s="15"/>
      <c r="I1556" s="16"/>
      <c r="J1556" s="66"/>
      <c r="K1556" s="66"/>
      <c r="L1556" s="16"/>
      <c r="M1556" s="81"/>
      <c r="N1556" s="82">
        <v>6063.423828125</v>
      </c>
      <c r="O1556" s="82">
        <v>455.98046875</v>
      </c>
      <c r="P1556" s="77"/>
      <c r="Q1556" s="83"/>
      <c r="R1556" s="83"/>
      <c r="S1556" s="51">
        <v>1</v>
      </c>
      <c r="T1556" s="84"/>
      <c r="U1556" s="84"/>
      <c r="V1556" s="52">
        <v>0</v>
      </c>
      <c r="W1556" s="52">
        <v>0.2</v>
      </c>
      <c r="X1556" s="52">
        <v>0</v>
      </c>
      <c r="Y1556" s="52">
        <v>0.69369400000000003</v>
      </c>
      <c r="Z1556" s="52">
        <v>0</v>
      </c>
      <c r="AA1556" s="52"/>
      <c r="AB1556" s="79">
        <v>1556</v>
      </c>
      <c r="AC15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6" s="85"/>
      <c r="AE1556" s="51"/>
      <c r="AF1556" s="51"/>
      <c r="AG1556" s="51"/>
      <c r="AH1556" s="51"/>
      <c r="AI1556" s="51"/>
      <c r="AJ1556" s="51"/>
      <c r="AK1556" s="104" t="s">
        <v>3341</v>
      </c>
      <c r="AL1556" s="104" t="s">
        <v>3341</v>
      </c>
      <c r="AM1556" s="104" t="s">
        <v>3341</v>
      </c>
      <c r="AN1556" s="104" t="s">
        <v>3341</v>
      </c>
      <c r="AO1556" s="2"/>
      <c r="AP1556" s="3"/>
      <c r="AQ1556" s="3"/>
      <c r="AR1556" s="3"/>
      <c r="AS1556" s="3"/>
    </row>
    <row r="1557" spans="1:45" ht="29" customHeight="1" x14ac:dyDescent="0.35">
      <c r="A1557" s="14" t="s">
        <v>2661</v>
      </c>
      <c r="C1557" s="15" t="s">
        <v>3360</v>
      </c>
      <c r="D1557" s="15"/>
      <c r="E1557" s="80">
        <v>1.7654480338865963</v>
      </c>
      <c r="F1557" s="78"/>
      <c r="G1557" s="15"/>
      <c r="H1557" s="15"/>
      <c r="I1557" s="16"/>
      <c r="J1557" s="66"/>
      <c r="K1557" s="66"/>
      <c r="L1557" s="16"/>
      <c r="M1557" s="81"/>
      <c r="N1557" s="82">
        <v>6223.48291015625</v>
      </c>
      <c r="O1557" s="82">
        <v>349.55630493164063</v>
      </c>
      <c r="P1557" s="77"/>
      <c r="Q1557" s="83"/>
      <c r="R1557" s="83"/>
      <c r="S1557" s="51">
        <v>1</v>
      </c>
      <c r="T1557" s="84"/>
      <c r="U1557" s="84"/>
      <c r="V1557" s="52">
        <v>0</v>
      </c>
      <c r="W1557" s="52">
        <v>0.2</v>
      </c>
      <c r="X1557" s="52">
        <v>0</v>
      </c>
      <c r="Y1557" s="52">
        <v>0.69369400000000003</v>
      </c>
      <c r="Z1557" s="52">
        <v>0</v>
      </c>
      <c r="AA1557" s="52"/>
      <c r="AB1557" s="79">
        <v>1557</v>
      </c>
      <c r="AC15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7" s="85"/>
      <c r="AE1557" s="51"/>
      <c r="AF1557" s="51"/>
      <c r="AG1557" s="51"/>
      <c r="AH1557" s="51"/>
      <c r="AI1557" s="51"/>
      <c r="AJ1557" s="51"/>
      <c r="AK1557" s="104" t="s">
        <v>3341</v>
      </c>
      <c r="AL1557" s="104" t="s">
        <v>3341</v>
      </c>
      <c r="AM1557" s="104" t="s">
        <v>3341</v>
      </c>
      <c r="AN1557" s="104" t="s">
        <v>3341</v>
      </c>
      <c r="AO1557" s="2"/>
      <c r="AP1557" s="3"/>
      <c r="AQ1557" s="3"/>
      <c r="AR1557" s="3"/>
      <c r="AS1557" s="3"/>
    </row>
    <row r="1558" spans="1:45" ht="29" customHeight="1" x14ac:dyDescent="0.35">
      <c r="A1558" s="14" t="s">
        <v>2673</v>
      </c>
      <c r="C1558" s="15" t="s">
        <v>3360</v>
      </c>
      <c r="D1558" s="15"/>
      <c r="E1558" s="80">
        <v>1.7654480338865963</v>
      </c>
      <c r="F1558" s="78"/>
      <c r="G1558" s="15"/>
      <c r="H1558" s="15"/>
      <c r="I1558" s="16"/>
      <c r="J1558" s="66"/>
      <c r="K1558" s="66"/>
      <c r="L1558" s="16"/>
      <c r="M1558" s="81"/>
      <c r="N1558" s="82">
        <v>6063.423828125</v>
      </c>
      <c r="O1558" s="82">
        <v>1644.6961669921875</v>
      </c>
      <c r="P1558" s="77"/>
      <c r="Q1558" s="83"/>
      <c r="R1558" s="83"/>
      <c r="S1558" s="51">
        <v>1</v>
      </c>
      <c r="T1558" s="84"/>
      <c r="U1558" s="84"/>
      <c r="V1558" s="52">
        <v>0</v>
      </c>
      <c r="W1558" s="52">
        <v>0.2</v>
      </c>
      <c r="X1558" s="52">
        <v>0</v>
      </c>
      <c r="Y1558" s="52">
        <v>0.69369400000000003</v>
      </c>
      <c r="Z1558" s="52">
        <v>0</v>
      </c>
      <c r="AA1558" s="52"/>
      <c r="AB1558" s="79">
        <v>1558</v>
      </c>
      <c r="AC15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8" s="85"/>
      <c r="AE1558" s="51"/>
      <c r="AF1558" s="51"/>
      <c r="AG1558" s="51"/>
      <c r="AH1558" s="51"/>
      <c r="AI1558" s="51"/>
      <c r="AJ1558" s="51"/>
      <c r="AK1558" s="51"/>
      <c r="AL1558" s="51"/>
      <c r="AM1558" s="51"/>
      <c r="AN1558" s="51"/>
      <c r="AO1558" s="2"/>
      <c r="AP1558" s="3"/>
      <c r="AQ1558" s="3"/>
      <c r="AR1558" s="3"/>
      <c r="AS1558" s="3"/>
    </row>
    <row r="1559" spans="1:45" ht="29" customHeight="1" x14ac:dyDescent="0.35">
      <c r="A1559" s="14" t="s">
        <v>2674</v>
      </c>
      <c r="C1559" s="15" t="s">
        <v>3360</v>
      </c>
      <c r="D1559" s="15"/>
      <c r="E1559" s="80">
        <v>1.7654480338865963</v>
      </c>
      <c r="F1559" s="78"/>
      <c r="G1559" s="15"/>
      <c r="H1559" s="15"/>
      <c r="I1559" s="16"/>
      <c r="J1559" s="66"/>
      <c r="K1559" s="66"/>
      <c r="L1559" s="16"/>
      <c r="M1559" s="81"/>
      <c r="N1559" s="82">
        <v>6177.697265625</v>
      </c>
      <c r="O1559" s="82">
        <v>1840.206787109375</v>
      </c>
      <c r="P1559" s="77"/>
      <c r="Q1559" s="83"/>
      <c r="R1559" s="83"/>
      <c r="S1559" s="51">
        <v>1</v>
      </c>
      <c r="T1559" s="84"/>
      <c r="U1559" s="84"/>
      <c r="V1559" s="52">
        <v>0</v>
      </c>
      <c r="W1559" s="52">
        <v>0.2</v>
      </c>
      <c r="X1559" s="52">
        <v>0</v>
      </c>
      <c r="Y1559" s="52">
        <v>0.69369400000000003</v>
      </c>
      <c r="Z1559" s="52">
        <v>0</v>
      </c>
      <c r="AA1559" s="52"/>
      <c r="AB1559" s="79">
        <v>1559</v>
      </c>
      <c r="AC15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59" s="85"/>
      <c r="AE1559" s="51"/>
      <c r="AF1559" s="51"/>
      <c r="AG1559" s="51"/>
      <c r="AH1559" s="51"/>
      <c r="AI1559" s="51"/>
      <c r="AJ1559" s="51"/>
      <c r="AK1559" s="51"/>
      <c r="AL1559" s="51"/>
      <c r="AM1559" s="51"/>
      <c r="AN1559" s="51"/>
      <c r="AO1559" s="2"/>
      <c r="AP1559" s="3"/>
      <c r="AQ1559" s="3"/>
      <c r="AR1559" s="3"/>
      <c r="AS1559" s="3"/>
    </row>
    <row r="1560" spans="1:45" ht="29" customHeight="1" x14ac:dyDescent="0.35">
      <c r="A1560" s="14" t="s">
        <v>2699</v>
      </c>
      <c r="C1560" s="15" t="s">
        <v>3360</v>
      </c>
      <c r="D1560" s="15"/>
      <c r="E1560" s="80">
        <v>1.7654480338865963</v>
      </c>
      <c r="F1560" s="78"/>
      <c r="G1560" s="15"/>
      <c r="H1560" s="15"/>
      <c r="I1560" s="16"/>
      <c r="J1560" s="66"/>
      <c r="K1560" s="66"/>
      <c r="L1560" s="16"/>
      <c r="M1560" s="81"/>
      <c r="N1560" s="82">
        <v>6223.48291015625</v>
      </c>
      <c r="O1560" s="82">
        <v>1579.6466064453125</v>
      </c>
      <c r="P1560" s="77"/>
      <c r="Q1560" s="83"/>
      <c r="R1560" s="83"/>
      <c r="S1560" s="51">
        <v>1</v>
      </c>
      <c r="T1560" s="84"/>
      <c r="U1560" s="84"/>
      <c r="V1560" s="52">
        <v>0</v>
      </c>
      <c r="W1560" s="52">
        <v>0.2</v>
      </c>
      <c r="X1560" s="52">
        <v>0</v>
      </c>
      <c r="Y1560" s="52">
        <v>0.69369400000000003</v>
      </c>
      <c r="Z1560" s="52">
        <v>0</v>
      </c>
      <c r="AA1560" s="52"/>
      <c r="AB1560" s="79">
        <v>1560</v>
      </c>
      <c r="AC15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0" s="85"/>
      <c r="AE1560" s="51"/>
      <c r="AF1560" s="51"/>
      <c r="AG1560" s="51"/>
      <c r="AH1560" s="51"/>
      <c r="AI1560" s="51"/>
      <c r="AJ1560" s="51"/>
      <c r="AK1560" s="51"/>
      <c r="AL1560" s="51"/>
      <c r="AM1560" s="51"/>
      <c r="AN1560" s="51"/>
      <c r="AO1560" s="2"/>
      <c r="AP1560" s="3"/>
      <c r="AQ1560" s="3"/>
      <c r="AR1560" s="3"/>
      <c r="AS1560" s="3"/>
    </row>
    <row r="1561" spans="1:45" ht="29" customHeight="1" x14ac:dyDescent="0.35">
      <c r="A1561" s="14" t="s">
        <v>2807</v>
      </c>
      <c r="C1561" s="15" t="s">
        <v>3360</v>
      </c>
      <c r="D1561" s="15"/>
      <c r="E1561" s="80">
        <v>1.7654480338865963</v>
      </c>
      <c r="F1561" s="78"/>
      <c r="G1561" s="15"/>
      <c r="H1561" s="15"/>
      <c r="I1561" s="16"/>
      <c r="J1561" s="66"/>
      <c r="K1561" s="66"/>
      <c r="L1561" s="16"/>
      <c r="M1561" s="81"/>
      <c r="N1561" s="82">
        <v>9075.2587890625</v>
      </c>
      <c r="O1561" s="82">
        <v>6248.0185546875</v>
      </c>
      <c r="P1561" s="77"/>
      <c r="Q1561" s="83"/>
      <c r="R1561" s="83"/>
      <c r="S1561" s="51">
        <v>1</v>
      </c>
      <c r="T1561" s="84"/>
      <c r="U1561" s="84"/>
      <c r="V1561" s="52">
        <v>0</v>
      </c>
      <c r="W1561" s="52">
        <v>0.2</v>
      </c>
      <c r="X1561" s="52">
        <v>0</v>
      </c>
      <c r="Y1561" s="52">
        <v>0.69369400000000003</v>
      </c>
      <c r="Z1561" s="52">
        <v>0</v>
      </c>
      <c r="AA1561" s="52"/>
      <c r="AB1561" s="79">
        <v>1561</v>
      </c>
      <c r="AC15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1" s="85"/>
      <c r="AE1561" s="51"/>
      <c r="AF1561" s="51"/>
      <c r="AG1561" s="51"/>
      <c r="AH1561" s="51"/>
      <c r="AI1561" s="51"/>
      <c r="AJ1561" s="51"/>
      <c r="AK1561" s="51"/>
      <c r="AL1561" s="51"/>
      <c r="AM1561" s="51"/>
      <c r="AN1561" s="51"/>
      <c r="AO1561" s="2"/>
      <c r="AP1561" s="3"/>
      <c r="AQ1561" s="3"/>
      <c r="AR1561" s="3"/>
      <c r="AS1561" s="3"/>
    </row>
    <row r="1562" spans="1:45" ht="29" customHeight="1" x14ac:dyDescent="0.35">
      <c r="A1562" s="14" t="s">
        <v>2872</v>
      </c>
      <c r="C1562" s="15" t="s">
        <v>3360</v>
      </c>
      <c r="D1562" s="15"/>
      <c r="E1562" s="80">
        <v>1.7654480338865963</v>
      </c>
      <c r="F1562" s="78"/>
      <c r="G1562" s="15"/>
      <c r="H1562" s="15"/>
      <c r="I1562" s="16"/>
      <c r="J1562" s="66"/>
      <c r="K1562" s="66"/>
      <c r="L1562" s="16"/>
      <c r="M1562" s="81"/>
      <c r="N1562" s="82">
        <v>6063.423828125</v>
      </c>
      <c r="O1562" s="82">
        <v>1384.2264404296875</v>
      </c>
      <c r="P1562" s="77"/>
      <c r="Q1562" s="83"/>
      <c r="R1562" s="83"/>
      <c r="S1562" s="51">
        <v>1</v>
      </c>
      <c r="T1562" s="84"/>
      <c r="U1562" s="84"/>
      <c r="V1562" s="52">
        <v>0</v>
      </c>
      <c r="W1562" s="52">
        <v>0.2</v>
      </c>
      <c r="X1562" s="52">
        <v>0</v>
      </c>
      <c r="Y1562" s="52">
        <v>0.69369400000000003</v>
      </c>
      <c r="Z1562" s="52">
        <v>0</v>
      </c>
      <c r="AA1562" s="52"/>
      <c r="AB1562" s="79">
        <v>1562</v>
      </c>
      <c r="AC15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2" s="85"/>
      <c r="AE1562" s="51"/>
      <c r="AF1562" s="51"/>
      <c r="AG1562" s="51"/>
      <c r="AH1562" s="51"/>
      <c r="AI1562" s="51"/>
      <c r="AJ1562" s="51"/>
      <c r="AK1562" s="51"/>
      <c r="AL1562" s="51"/>
      <c r="AM1562" s="51"/>
      <c r="AN1562" s="51"/>
      <c r="AO1562" s="2"/>
      <c r="AP1562" s="3"/>
      <c r="AQ1562" s="3"/>
      <c r="AR1562" s="3"/>
      <c r="AS1562" s="3"/>
    </row>
    <row r="1563" spans="1:45" ht="29" customHeight="1" x14ac:dyDescent="0.35">
      <c r="A1563" s="14" t="s">
        <v>2873</v>
      </c>
      <c r="C1563" s="15" t="s">
        <v>3360</v>
      </c>
      <c r="D1563" s="15"/>
      <c r="E1563" s="80">
        <v>1.7654480338865963</v>
      </c>
      <c r="F1563" s="78"/>
      <c r="G1563" s="15"/>
      <c r="H1563" s="15"/>
      <c r="I1563" s="16"/>
      <c r="J1563" s="66"/>
      <c r="K1563" s="66"/>
      <c r="L1563" s="16"/>
      <c r="M1563" s="81"/>
      <c r="N1563" s="82">
        <v>6138.52197265625</v>
      </c>
      <c r="O1563" s="82">
        <v>1307.5504150390625</v>
      </c>
      <c r="P1563" s="77"/>
      <c r="Q1563" s="83"/>
      <c r="R1563" s="83"/>
      <c r="S1563" s="51">
        <v>1</v>
      </c>
      <c r="T1563" s="84"/>
      <c r="U1563" s="84"/>
      <c r="V1563" s="52">
        <v>0</v>
      </c>
      <c r="W1563" s="52">
        <v>0.2</v>
      </c>
      <c r="X1563" s="52">
        <v>0</v>
      </c>
      <c r="Y1563" s="52">
        <v>0.69369400000000003</v>
      </c>
      <c r="Z1563" s="52">
        <v>0</v>
      </c>
      <c r="AA1563" s="52"/>
      <c r="AB1563" s="79">
        <v>1563</v>
      </c>
      <c r="AC15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3" s="85"/>
      <c r="AE1563" s="51"/>
      <c r="AF1563" s="51"/>
      <c r="AG1563" s="51"/>
      <c r="AH1563" s="51"/>
      <c r="AI1563" s="51"/>
      <c r="AJ1563" s="51"/>
      <c r="AK1563" s="51"/>
      <c r="AL1563" s="51"/>
      <c r="AM1563" s="51"/>
      <c r="AN1563" s="51"/>
      <c r="AO1563" s="2"/>
      <c r="AP1563" s="3"/>
      <c r="AQ1563" s="3"/>
      <c r="AR1563" s="3"/>
      <c r="AS1563" s="3"/>
    </row>
    <row r="1564" spans="1:45" ht="29" customHeight="1" x14ac:dyDescent="0.35">
      <c r="A1564" s="14" t="s">
        <v>2874</v>
      </c>
      <c r="C1564" s="15" t="s">
        <v>3360</v>
      </c>
      <c r="D1564" s="15"/>
      <c r="E1564" s="80">
        <v>1.7654480338865963</v>
      </c>
      <c r="F1564" s="78"/>
      <c r="G1564" s="15"/>
      <c r="H1564" s="15"/>
      <c r="I1564" s="16"/>
      <c r="J1564" s="66"/>
      <c r="K1564" s="66"/>
      <c r="L1564" s="16"/>
      <c r="M1564" s="81"/>
      <c r="N1564" s="82">
        <v>6223.48291015625</v>
      </c>
      <c r="O1564" s="82">
        <v>1123.6661376953125</v>
      </c>
      <c r="P1564" s="77"/>
      <c r="Q1564" s="83"/>
      <c r="R1564" s="83"/>
      <c r="S1564" s="51">
        <v>1</v>
      </c>
      <c r="T1564" s="84"/>
      <c r="U1564" s="84"/>
      <c r="V1564" s="52">
        <v>0</v>
      </c>
      <c r="W1564" s="52">
        <v>0.2</v>
      </c>
      <c r="X1564" s="52">
        <v>0</v>
      </c>
      <c r="Y1564" s="52">
        <v>0.69369400000000003</v>
      </c>
      <c r="Z1564" s="52">
        <v>0</v>
      </c>
      <c r="AA1564" s="52"/>
      <c r="AB1564" s="79">
        <v>1564</v>
      </c>
      <c r="AC15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4" s="85"/>
      <c r="AE1564" s="51"/>
      <c r="AF1564" s="51"/>
      <c r="AG1564" s="51"/>
      <c r="AH1564" s="51"/>
      <c r="AI1564" s="51"/>
      <c r="AJ1564" s="51"/>
      <c r="AK1564" s="51"/>
      <c r="AL1564" s="51"/>
      <c r="AM1564" s="51"/>
      <c r="AN1564" s="51"/>
      <c r="AO1564" s="2"/>
      <c r="AP1564" s="3"/>
      <c r="AQ1564" s="3"/>
      <c r="AR1564" s="3"/>
      <c r="AS1564" s="3"/>
    </row>
    <row r="1565" spans="1:45" ht="29" customHeight="1" x14ac:dyDescent="0.35">
      <c r="A1565" s="14" t="s">
        <v>2967</v>
      </c>
      <c r="C1565" s="15" t="s">
        <v>3360</v>
      </c>
      <c r="D1565" s="15"/>
      <c r="E1565" s="80">
        <v>1.7654480338865963</v>
      </c>
      <c r="F1565" s="78"/>
      <c r="G1565" s="15"/>
      <c r="H1565" s="15"/>
      <c r="I1565" s="16"/>
      <c r="J1565" s="66"/>
      <c r="K1565" s="66"/>
      <c r="L1565" s="16"/>
      <c r="M1565" s="81"/>
      <c r="N1565" s="82">
        <v>7080.27099609375</v>
      </c>
      <c r="O1565" s="82">
        <v>6261.30078125</v>
      </c>
      <c r="P1565" s="77"/>
      <c r="Q1565" s="83"/>
      <c r="R1565" s="83"/>
      <c r="S1565" s="51">
        <v>1</v>
      </c>
      <c r="T1565" s="84"/>
      <c r="U1565" s="84"/>
      <c r="V1565" s="52">
        <v>0</v>
      </c>
      <c r="W1565" s="52">
        <v>0.2</v>
      </c>
      <c r="X1565" s="52">
        <v>0</v>
      </c>
      <c r="Y1565" s="52">
        <v>0.69369400000000003</v>
      </c>
      <c r="Z1565" s="52">
        <v>0</v>
      </c>
      <c r="AA1565" s="52"/>
      <c r="AB1565" s="79">
        <v>1565</v>
      </c>
      <c r="AC15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5" s="85"/>
      <c r="AE1565" s="51"/>
      <c r="AF1565" s="51"/>
      <c r="AG1565" s="51"/>
      <c r="AH1565" s="51"/>
      <c r="AI1565" s="51"/>
      <c r="AJ1565" s="51"/>
      <c r="AK1565" s="51"/>
      <c r="AL1565" s="51"/>
      <c r="AM1565" s="51"/>
      <c r="AN1565" s="51"/>
      <c r="AO1565" s="2"/>
      <c r="AP1565" s="3"/>
      <c r="AQ1565" s="3"/>
      <c r="AR1565" s="3"/>
      <c r="AS1565" s="3"/>
    </row>
    <row r="1566" spans="1:45" ht="29" customHeight="1" x14ac:dyDescent="0.35">
      <c r="A1566" s="14" t="s">
        <v>2968</v>
      </c>
      <c r="C1566" s="15" t="s">
        <v>3360</v>
      </c>
      <c r="D1566" s="15"/>
      <c r="E1566" s="80">
        <v>1.7654480338865963</v>
      </c>
      <c r="F1566" s="78"/>
      <c r="G1566" s="15"/>
      <c r="H1566" s="15"/>
      <c r="I1566" s="16"/>
      <c r="J1566" s="66"/>
      <c r="K1566" s="66"/>
      <c r="L1566" s="16"/>
      <c r="M1566" s="81"/>
      <c r="N1566" s="82">
        <v>6910.79638671875</v>
      </c>
      <c r="O1566" s="82">
        <v>6220.87646484375</v>
      </c>
      <c r="P1566" s="77"/>
      <c r="Q1566" s="83"/>
      <c r="R1566" s="83"/>
      <c r="S1566" s="51">
        <v>1</v>
      </c>
      <c r="T1566" s="84"/>
      <c r="U1566" s="84"/>
      <c r="V1566" s="52">
        <v>0</v>
      </c>
      <c r="W1566" s="52">
        <v>0.2</v>
      </c>
      <c r="X1566" s="52">
        <v>0</v>
      </c>
      <c r="Y1566" s="52">
        <v>0.69369400000000003</v>
      </c>
      <c r="Z1566" s="52">
        <v>0</v>
      </c>
      <c r="AA1566" s="52"/>
      <c r="AB1566" s="79">
        <v>1566</v>
      </c>
      <c r="AC15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6" s="85"/>
      <c r="AE1566" s="51"/>
      <c r="AF1566" s="51"/>
      <c r="AG1566" s="51"/>
      <c r="AH1566" s="51"/>
      <c r="AI1566" s="51"/>
      <c r="AJ1566" s="51"/>
      <c r="AK1566" s="51"/>
      <c r="AL1566" s="51"/>
      <c r="AM1566" s="51"/>
      <c r="AN1566" s="51"/>
      <c r="AO1566" s="2"/>
      <c r="AP1566" s="3"/>
      <c r="AQ1566" s="3"/>
      <c r="AR1566" s="3"/>
      <c r="AS1566" s="3"/>
    </row>
    <row r="1567" spans="1:45" ht="29" customHeight="1" x14ac:dyDescent="0.35">
      <c r="A1567" s="14" t="s">
        <v>2969</v>
      </c>
      <c r="C1567" s="15" t="s">
        <v>3360</v>
      </c>
      <c r="D1567" s="15"/>
      <c r="E1567" s="80">
        <v>1.7654480338865963</v>
      </c>
      <c r="F1567" s="78"/>
      <c r="G1567" s="15"/>
      <c r="H1567" s="15"/>
      <c r="I1567" s="16"/>
      <c r="J1567" s="66"/>
      <c r="K1567" s="66"/>
      <c r="L1567" s="16"/>
      <c r="M1567" s="81"/>
      <c r="N1567" s="82">
        <v>6972.60205078125</v>
      </c>
      <c r="O1567" s="82">
        <v>6465.1513671875</v>
      </c>
      <c r="P1567" s="77"/>
      <c r="Q1567" s="83"/>
      <c r="R1567" s="83"/>
      <c r="S1567" s="51">
        <v>1</v>
      </c>
      <c r="T1567" s="84"/>
      <c r="U1567" s="84"/>
      <c r="V1567" s="52">
        <v>0</v>
      </c>
      <c r="W1567" s="52">
        <v>0.2</v>
      </c>
      <c r="X1567" s="52">
        <v>0</v>
      </c>
      <c r="Y1567" s="52">
        <v>0.69369400000000003</v>
      </c>
      <c r="Z1567" s="52">
        <v>0</v>
      </c>
      <c r="AA1567" s="52"/>
      <c r="AB1567" s="79">
        <v>1567</v>
      </c>
      <c r="AC15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7" s="85"/>
      <c r="AE1567" s="51"/>
      <c r="AF1567" s="51"/>
      <c r="AG1567" s="51"/>
      <c r="AH1567" s="51"/>
      <c r="AI1567" s="51"/>
      <c r="AJ1567" s="51"/>
      <c r="AK1567" s="51"/>
      <c r="AL1567" s="51"/>
      <c r="AM1567" s="51"/>
      <c r="AN1567" s="51"/>
      <c r="AO1567" s="2"/>
      <c r="AP1567" s="3"/>
      <c r="AQ1567" s="3"/>
      <c r="AR1567" s="3"/>
      <c r="AS1567" s="3"/>
    </row>
    <row r="1568" spans="1:45" ht="29" customHeight="1" x14ac:dyDescent="0.35">
      <c r="A1568" s="14" t="s">
        <v>3024</v>
      </c>
      <c r="C1568" s="15" t="s">
        <v>3360</v>
      </c>
      <c r="D1568" s="15"/>
      <c r="E1568" s="80">
        <v>1.7654480338865963</v>
      </c>
      <c r="F1568" s="78"/>
      <c r="G1568" s="15"/>
      <c r="H1568" s="15"/>
      <c r="I1568" s="16"/>
      <c r="J1568" s="66"/>
      <c r="K1568" s="66"/>
      <c r="L1568" s="16"/>
      <c r="M1568" s="81"/>
      <c r="N1568" s="82">
        <v>7485.126953125</v>
      </c>
      <c r="O1568" s="82">
        <v>6220.87646484375</v>
      </c>
      <c r="P1568" s="77"/>
      <c r="Q1568" s="83"/>
      <c r="R1568" s="83"/>
      <c r="S1568" s="51">
        <v>1</v>
      </c>
      <c r="T1568" s="84"/>
      <c r="U1568" s="84"/>
      <c r="V1568" s="52">
        <v>0</v>
      </c>
      <c r="W1568" s="52">
        <v>0.2</v>
      </c>
      <c r="X1568" s="52">
        <v>0</v>
      </c>
      <c r="Y1568" s="52">
        <v>0.69369400000000003</v>
      </c>
      <c r="Z1568" s="52">
        <v>0</v>
      </c>
      <c r="AA1568" s="52"/>
      <c r="AB1568" s="79">
        <v>1568</v>
      </c>
      <c r="AC15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8" s="85"/>
      <c r="AE1568" s="51"/>
      <c r="AF1568" s="51"/>
      <c r="AG1568" s="51"/>
      <c r="AH1568" s="51"/>
      <c r="AI1568" s="51"/>
      <c r="AJ1568" s="51"/>
      <c r="AK1568" s="104" t="s">
        <v>3341</v>
      </c>
      <c r="AL1568" s="104" t="s">
        <v>3341</v>
      </c>
      <c r="AM1568" s="104" t="s">
        <v>3341</v>
      </c>
      <c r="AN1568" s="104" t="s">
        <v>3341</v>
      </c>
      <c r="AO1568" s="2"/>
      <c r="AP1568" s="3"/>
      <c r="AQ1568" s="3"/>
      <c r="AR1568" s="3"/>
      <c r="AS1568" s="3"/>
    </row>
    <row r="1569" spans="1:45" ht="29" customHeight="1" x14ac:dyDescent="0.35">
      <c r="A1569" s="14" t="s">
        <v>3036</v>
      </c>
      <c r="C1569" s="15" t="s">
        <v>3360</v>
      </c>
      <c r="D1569" s="15"/>
      <c r="E1569" s="80">
        <v>1.7654480338865963</v>
      </c>
      <c r="F1569" s="78"/>
      <c r="G1569" s="15"/>
      <c r="H1569" s="15"/>
      <c r="I1569" s="16"/>
      <c r="J1569" s="66"/>
      <c r="K1569" s="66"/>
      <c r="L1569" s="16"/>
      <c r="M1569" s="81"/>
      <c r="N1569" s="82">
        <v>7343.009765625</v>
      </c>
      <c r="O1569" s="82">
        <v>6465.1513671875</v>
      </c>
      <c r="P1569" s="77"/>
      <c r="Q1569" s="83"/>
      <c r="R1569" s="83"/>
      <c r="S1569" s="51">
        <v>1</v>
      </c>
      <c r="T1569" s="84"/>
      <c r="U1569" s="84"/>
      <c r="V1569" s="52">
        <v>0</v>
      </c>
      <c r="W1569" s="52">
        <v>0.2</v>
      </c>
      <c r="X1569" s="52">
        <v>0</v>
      </c>
      <c r="Y1569" s="52">
        <v>0.69369400000000003</v>
      </c>
      <c r="Z1569" s="52">
        <v>0</v>
      </c>
      <c r="AA1569" s="52"/>
      <c r="AB1569" s="79">
        <v>1569</v>
      </c>
      <c r="AC15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69" s="85"/>
      <c r="AE1569" s="51"/>
      <c r="AF1569" s="51"/>
      <c r="AG1569" s="51"/>
      <c r="AH1569" s="51"/>
      <c r="AI1569" s="51"/>
      <c r="AJ1569" s="51"/>
      <c r="AK1569" s="51"/>
      <c r="AL1569" s="51"/>
      <c r="AM1569" s="51"/>
      <c r="AN1569" s="51"/>
      <c r="AO1569" s="2"/>
      <c r="AP1569" s="3"/>
      <c r="AQ1569" s="3"/>
      <c r="AR1569" s="3"/>
      <c r="AS1569" s="3"/>
    </row>
    <row r="1570" spans="1:45" ht="29" customHeight="1" x14ac:dyDescent="0.35">
      <c r="A1570" s="14" t="s">
        <v>3037</v>
      </c>
      <c r="C1570" s="15" t="s">
        <v>3360</v>
      </c>
      <c r="D1570" s="15"/>
      <c r="E1570" s="80">
        <v>1.7654480338865963</v>
      </c>
      <c r="F1570" s="78"/>
      <c r="G1570" s="15"/>
      <c r="H1570" s="15"/>
      <c r="I1570" s="16"/>
      <c r="J1570" s="66"/>
      <c r="K1570" s="66"/>
      <c r="L1570" s="16"/>
      <c r="M1570" s="81"/>
      <c r="N1570" s="82">
        <v>7372.14404296875</v>
      </c>
      <c r="O1570" s="82">
        <v>6220.87646484375</v>
      </c>
      <c r="P1570" s="77"/>
      <c r="Q1570" s="83"/>
      <c r="R1570" s="83"/>
      <c r="S1570" s="51">
        <v>1</v>
      </c>
      <c r="T1570" s="84"/>
      <c r="U1570" s="84"/>
      <c r="V1570" s="52">
        <v>0</v>
      </c>
      <c r="W1570" s="52">
        <v>0.2</v>
      </c>
      <c r="X1570" s="52">
        <v>0</v>
      </c>
      <c r="Y1570" s="52">
        <v>0.69369400000000003</v>
      </c>
      <c r="Z1570" s="52">
        <v>0</v>
      </c>
      <c r="AA1570" s="52"/>
      <c r="AB1570" s="79">
        <v>1570</v>
      </c>
      <c r="AC15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0" s="85"/>
      <c r="AE1570" s="51"/>
      <c r="AF1570" s="51"/>
      <c r="AG1570" s="51"/>
      <c r="AH1570" s="51"/>
      <c r="AI1570" s="51"/>
      <c r="AJ1570" s="51"/>
      <c r="AK1570" s="51"/>
      <c r="AL1570" s="51"/>
      <c r="AM1570" s="51"/>
      <c r="AN1570" s="51"/>
      <c r="AO1570" s="2"/>
      <c r="AP1570" s="3"/>
      <c r="AQ1570" s="3"/>
      <c r="AR1570" s="3"/>
      <c r="AS1570" s="3"/>
    </row>
    <row r="1571" spans="1:45" ht="29" customHeight="1" x14ac:dyDescent="0.35">
      <c r="A1571" s="14" t="s">
        <v>3038</v>
      </c>
      <c r="C1571" s="15" t="s">
        <v>3360</v>
      </c>
      <c r="D1571" s="15"/>
      <c r="E1571" s="80">
        <v>1.7654480338865963</v>
      </c>
      <c r="F1571" s="78"/>
      <c r="G1571" s="15"/>
      <c r="H1571" s="15"/>
      <c r="I1571" s="16"/>
      <c r="J1571" s="66"/>
      <c r="K1571" s="66"/>
      <c r="L1571" s="16"/>
      <c r="M1571" s="81"/>
      <c r="N1571" s="82">
        <v>7193.25439453125</v>
      </c>
      <c r="O1571" s="82">
        <v>6310.5400390625</v>
      </c>
      <c r="P1571" s="77"/>
      <c r="Q1571" s="83"/>
      <c r="R1571" s="83"/>
      <c r="S1571" s="51">
        <v>1</v>
      </c>
      <c r="T1571" s="84"/>
      <c r="U1571" s="84"/>
      <c r="V1571" s="52">
        <v>0</v>
      </c>
      <c r="W1571" s="52">
        <v>0.2</v>
      </c>
      <c r="X1571" s="52">
        <v>0</v>
      </c>
      <c r="Y1571" s="52">
        <v>0.69369400000000003</v>
      </c>
      <c r="Z1571" s="52">
        <v>0</v>
      </c>
      <c r="AA1571" s="52"/>
      <c r="AB1571" s="79">
        <v>1571</v>
      </c>
      <c r="AC15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1" s="85"/>
      <c r="AE1571" s="51"/>
      <c r="AF1571" s="51"/>
      <c r="AG1571" s="51"/>
      <c r="AH1571" s="51"/>
      <c r="AI1571" s="51"/>
      <c r="AJ1571" s="51"/>
      <c r="AK1571" s="51"/>
      <c r="AL1571" s="51"/>
      <c r="AM1571" s="51"/>
      <c r="AN1571" s="51"/>
      <c r="AO1571" s="2"/>
      <c r="AP1571" s="3"/>
      <c r="AQ1571" s="3"/>
      <c r="AR1571" s="3"/>
      <c r="AS1571" s="3"/>
    </row>
    <row r="1572" spans="1:45" ht="29" customHeight="1" x14ac:dyDescent="0.35">
      <c r="A1572" s="14" t="s">
        <v>3080</v>
      </c>
      <c r="C1572" s="15" t="s">
        <v>3360</v>
      </c>
      <c r="D1572" s="15"/>
      <c r="E1572" s="80">
        <v>1.7654480338865963</v>
      </c>
      <c r="F1572" s="78"/>
      <c r="G1572" s="15"/>
      <c r="H1572" s="15"/>
      <c r="I1572" s="16"/>
      <c r="J1572" s="66"/>
      <c r="K1572" s="66"/>
      <c r="L1572" s="16"/>
      <c r="M1572" s="81"/>
      <c r="N1572" s="82">
        <v>6430.79931640625</v>
      </c>
      <c r="O1572" s="82">
        <v>6465.1513671875</v>
      </c>
      <c r="P1572" s="77"/>
      <c r="Q1572" s="83"/>
      <c r="R1572" s="83"/>
      <c r="S1572" s="51">
        <v>1</v>
      </c>
      <c r="T1572" s="84"/>
      <c r="U1572" s="84"/>
      <c r="V1572" s="52">
        <v>0</v>
      </c>
      <c r="W1572" s="52">
        <v>0.2</v>
      </c>
      <c r="X1572" s="52">
        <v>0</v>
      </c>
      <c r="Y1572" s="52">
        <v>0.69369400000000003</v>
      </c>
      <c r="Z1572" s="52">
        <v>0</v>
      </c>
      <c r="AA1572" s="52"/>
      <c r="AB1572" s="79">
        <v>1572</v>
      </c>
      <c r="AC15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2" s="85"/>
      <c r="AE1572" s="51"/>
      <c r="AF1572" s="51"/>
      <c r="AG1572" s="51"/>
      <c r="AH1572" s="51"/>
      <c r="AI1572" s="51"/>
      <c r="AJ1572" s="51"/>
      <c r="AK1572" s="51"/>
      <c r="AL1572" s="51"/>
      <c r="AM1572" s="51"/>
      <c r="AN1572" s="51"/>
      <c r="AO1572" s="2"/>
      <c r="AP1572" s="3"/>
      <c r="AQ1572" s="3"/>
      <c r="AR1572" s="3"/>
      <c r="AS1572" s="3"/>
    </row>
    <row r="1573" spans="1:45" ht="29" customHeight="1" x14ac:dyDescent="0.35">
      <c r="A1573" s="14" t="s">
        <v>3081</v>
      </c>
      <c r="C1573" s="15" t="s">
        <v>3360</v>
      </c>
      <c r="D1573" s="15"/>
      <c r="E1573" s="80">
        <v>1.7654480338865963</v>
      </c>
      <c r="F1573" s="78"/>
      <c r="G1573" s="15"/>
      <c r="H1573" s="15"/>
      <c r="I1573" s="16"/>
      <c r="J1573" s="66"/>
      <c r="K1573" s="66"/>
      <c r="L1573" s="16"/>
      <c r="M1573" s="81"/>
      <c r="N1573" s="82">
        <v>6336.46630859375</v>
      </c>
      <c r="O1573" s="82">
        <v>6238.6474609375</v>
      </c>
      <c r="P1573" s="77"/>
      <c r="Q1573" s="83"/>
      <c r="R1573" s="83"/>
      <c r="S1573" s="51">
        <v>1</v>
      </c>
      <c r="T1573" s="84"/>
      <c r="U1573" s="84"/>
      <c r="V1573" s="52">
        <v>0</v>
      </c>
      <c r="W1573" s="52">
        <v>0.2</v>
      </c>
      <c r="X1573" s="52">
        <v>0</v>
      </c>
      <c r="Y1573" s="52">
        <v>0.69369400000000003</v>
      </c>
      <c r="Z1573" s="52">
        <v>0</v>
      </c>
      <c r="AA1573" s="52"/>
      <c r="AB1573" s="79">
        <v>1573</v>
      </c>
      <c r="AC15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3" s="85"/>
      <c r="AE1573" s="51"/>
      <c r="AF1573" s="51"/>
      <c r="AG1573" s="51"/>
      <c r="AH1573" s="51"/>
      <c r="AI1573" s="51"/>
      <c r="AJ1573" s="51"/>
      <c r="AK1573" s="51"/>
      <c r="AL1573" s="51"/>
      <c r="AM1573" s="51"/>
      <c r="AN1573" s="51"/>
      <c r="AO1573" s="2"/>
      <c r="AP1573" s="3"/>
      <c r="AQ1573" s="3"/>
      <c r="AR1573" s="3"/>
      <c r="AS1573" s="3"/>
    </row>
    <row r="1574" spans="1:45" ht="29" customHeight="1" x14ac:dyDescent="0.35">
      <c r="A1574" s="14" t="s">
        <v>3082</v>
      </c>
      <c r="C1574" s="15" t="s">
        <v>3360</v>
      </c>
      <c r="D1574" s="15"/>
      <c r="E1574" s="80">
        <v>1.7654480338865963</v>
      </c>
      <c r="F1574" s="78"/>
      <c r="G1574" s="15"/>
      <c r="H1574" s="15"/>
      <c r="I1574" s="16"/>
      <c r="J1574" s="66"/>
      <c r="K1574" s="66"/>
      <c r="L1574" s="16"/>
      <c r="M1574" s="81"/>
      <c r="N1574" s="82">
        <v>6505.94091796875</v>
      </c>
      <c r="O1574" s="82">
        <v>6220.87646484375</v>
      </c>
      <c r="P1574" s="77"/>
      <c r="Q1574" s="83"/>
      <c r="R1574" s="83"/>
      <c r="S1574" s="51">
        <v>1</v>
      </c>
      <c r="T1574" s="84"/>
      <c r="U1574" s="84"/>
      <c r="V1574" s="52">
        <v>0</v>
      </c>
      <c r="W1574" s="52">
        <v>0.2</v>
      </c>
      <c r="X1574" s="52">
        <v>0</v>
      </c>
      <c r="Y1574" s="52">
        <v>0.69369400000000003</v>
      </c>
      <c r="Z1574" s="52">
        <v>0</v>
      </c>
      <c r="AA1574" s="52"/>
      <c r="AB1574" s="79">
        <v>1574</v>
      </c>
      <c r="AC15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4" s="85"/>
      <c r="AE1574" s="51"/>
      <c r="AF1574" s="51"/>
      <c r="AG1574" s="51"/>
      <c r="AH1574" s="51"/>
      <c r="AI1574" s="51"/>
      <c r="AJ1574" s="51"/>
      <c r="AK1574" s="51"/>
      <c r="AL1574" s="51"/>
      <c r="AM1574" s="51"/>
      <c r="AN1574" s="51"/>
      <c r="AO1574" s="2"/>
      <c r="AP1574" s="3"/>
      <c r="AQ1574" s="3"/>
      <c r="AR1574" s="3"/>
      <c r="AS1574" s="3"/>
    </row>
    <row r="1575" spans="1:45" ht="29" customHeight="1" x14ac:dyDescent="0.35">
      <c r="A1575" s="14" t="s">
        <v>3165</v>
      </c>
      <c r="C1575" s="15" t="s">
        <v>3360</v>
      </c>
      <c r="D1575" s="15"/>
      <c r="E1575" s="80">
        <v>1.7654480338865963</v>
      </c>
      <c r="F1575" s="78"/>
      <c r="G1575" s="15"/>
      <c r="H1575" s="15"/>
      <c r="I1575" s="16"/>
      <c r="J1575" s="66"/>
      <c r="K1575" s="66"/>
      <c r="L1575" s="16"/>
      <c r="M1575" s="81"/>
      <c r="N1575" s="82">
        <v>6718.49755859375</v>
      </c>
      <c r="O1575" s="82">
        <v>6465.1513671875</v>
      </c>
      <c r="P1575" s="77"/>
      <c r="Q1575" s="83"/>
      <c r="R1575" s="83"/>
      <c r="S1575" s="51">
        <v>1</v>
      </c>
      <c r="T1575" s="84"/>
      <c r="U1575" s="84"/>
      <c r="V1575" s="52">
        <v>0</v>
      </c>
      <c r="W1575" s="52">
        <v>0.2</v>
      </c>
      <c r="X1575" s="52">
        <v>0</v>
      </c>
      <c r="Y1575" s="52">
        <v>0.69369400000000003</v>
      </c>
      <c r="Z1575" s="52">
        <v>0</v>
      </c>
      <c r="AA1575" s="52"/>
      <c r="AB1575" s="79">
        <v>1575</v>
      </c>
      <c r="AC15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5" s="85"/>
      <c r="AE1575" s="51"/>
      <c r="AF1575" s="51"/>
      <c r="AG1575" s="51"/>
      <c r="AH1575" s="51"/>
      <c r="AI1575" s="51"/>
      <c r="AJ1575" s="51"/>
      <c r="AK1575" s="51"/>
      <c r="AL1575" s="51"/>
      <c r="AM1575" s="51"/>
      <c r="AN1575" s="51"/>
      <c r="AO1575" s="2"/>
      <c r="AP1575" s="3"/>
      <c r="AQ1575" s="3"/>
      <c r="AR1575" s="3"/>
      <c r="AS1575" s="3"/>
    </row>
    <row r="1576" spans="1:45" ht="29" customHeight="1" x14ac:dyDescent="0.35">
      <c r="A1576" s="14" t="s">
        <v>3166</v>
      </c>
      <c r="C1576" s="15" t="s">
        <v>3360</v>
      </c>
      <c r="D1576" s="15"/>
      <c r="E1576" s="80">
        <v>1.7654480338865963</v>
      </c>
      <c r="F1576" s="78"/>
      <c r="G1576" s="15"/>
      <c r="H1576" s="15"/>
      <c r="I1576" s="16"/>
      <c r="J1576" s="66"/>
      <c r="K1576" s="66"/>
      <c r="L1576" s="16"/>
      <c r="M1576" s="81"/>
      <c r="N1576" s="82">
        <v>6618.923828125</v>
      </c>
      <c r="O1576" s="82">
        <v>6238.6474609375</v>
      </c>
      <c r="P1576" s="77"/>
      <c r="Q1576" s="83"/>
      <c r="R1576" s="83"/>
      <c r="S1576" s="51">
        <v>1</v>
      </c>
      <c r="T1576" s="84"/>
      <c r="U1576" s="84"/>
      <c r="V1576" s="52">
        <v>0</v>
      </c>
      <c r="W1576" s="52">
        <v>0.2</v>
      </c>
      <c r="X1576" s="52">
        <v>0</v>
      </c>
      <c r="Y1576" s="52">
        <v>0.69369400000000003</v>
      </c>
      <c r="Z1576" s="52">
        <v>0</v>
      </c>
      <c r="AA1576" s="52"/>
      <c r="AB1576" s="79">
        <v>1576</v>
      </c>
      <c r="AC15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6" s="85"/>
      <c r="AE1576" s="51"/>
      <c r="AF1576" s="51"/>
      <c r="AG1576" s="51"/>
      <c r="AH1576" s="51"/>
      <c r="AI1576" s="51"/>
      <c r="AJ1576" s="51"/>
      <c r="AK1576" s="51"/>
      <c r="AL1576" s="51"/>
      <c r="AM1576" s="51"/>
      <c r="AN1576" s="51"/>
      <c r="AO1576" s="2"/>
      <c r="AP1576" s="3"/>
      <c r="AQ1576" s="3"/>
      <c r="AR1576" s="3"/>
      <c r="AS1576" s="3"/>
    </row>
    <row r="1577" spans="1:45" ht="29" customHeight="1" x14ac:dyDescent="0.35">
      <c r="A1577" s="14" t="s">
        <v>3167</v>
      </c>
      <c r="C1577" s="15" t="s">
        <v>3360</v>
      </c>
      <c r="D1577" s="15"/>
      <c r="E1577" s="80">
        <v>1.7654480338865963</v>
      </c>
      <c r="F1577" s="78"/>
      <c r="G1577" s="15"/>
      <c r="H1577" s="15"/>
      <c r="I1577" s="16"/>
      <c r="J1577" s="66"/>
      <c r="K1577" s="66"/>
      <c r="L1577" s="16"/>
      <c r="M1577" s="81"/>
      <c r="N1577" s="82">
        <v>6797.8134765625</v>
      </c>
      <c r="O1577" s="82">
        <v>6220.87646484375</v>
      </c>
      <c r="P1577" s="77"/>
      <c r="Q1577" s="83"/>
      <c r="R1577" s="83"/>
      <c r="S1577" s="51">
        <v>1</v>
      </c>
      <c r="T1577" s="84"/>
      <c r="U1577" s="84"/>
      <c r="V1577" s="52">
        <v>0</v>
      </c>
      <c r="W1577" s="52">
        <v>0.2</v>
      </c>
      <c r="X1577" s="52">
        <v>0</v>
      </c>
      <c r="Y1577" s="52">
        <v>0.69369400000000003</v>
      </c>
      <c r="Z1577" s="52">
        <v>0</v>
      </c>
      <c r="AA1577" s="52"/>
      <c r="AB1577" s="79">
        <v>1577</v>
      </c>
      <c r="AC15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7" s="85"/>
      <c r="AE1577" s="51"/>
      <c r="AF1577" s="51"/>
      <c r="AG1577" s="51"/>
      <c r="AH1577" s="51"/>
      <c r="AI1577" s="51"/>
      <c r="AJ1577" s="51"/>
      <c r="AK1577" s="51"/>
      <c r="AL1577" s="51"/>
      <c r="AM1577" s="51"/>
      <c r="AN1577" s="51"/>
      <c r="AO1577" s="2"/>
      <c r="AP1577" s="3"/>
      <c r="AQ1577" s="3"/>
      <c r="AR1577" s="3"/>
      <c r="AS1577" s="3"/>
    </row>
    <row r="1578" spans="1:45" ht="29" customHeight="1" x14ac:dyDescent="0.35">
      <c r="A1578" s="14" t="s">
        <v>261</v>
      </c>
      <c r="C1578" s="15" t="s">
        <v>3360</v>
      </c>
      <c r="D1578" s="15"/>
      <c r="E1578" s="80">
        <v>1.7519776607556343</v>
      </c>
      <c r="F1578" s="78"/>
      <c r="G1578" s="15"/>
      <c r="H1578" s="15"/>
      <c r="I1578" s="16"/>
      <c r="J1578" s="66"/>
      <c r="K1578" s="66"/>
      <c r="L1578" s="16"/>
      <c r="M1578" s="81"/>
      <c r="N1578" s="82">
        <v>5950.44091796875</v>
      </c>
      <c r="O1578" s="82">
        <v>2507.892578125</v>
      </c>
      <c r="P1578" s="77"/>
      <c r="Q1578" s="83"/>
      <c r="R1578" s="83"/>
      <c r="S1578" s="51">
        <v>1</v>
      </c>
      <c r="T1578" s="84"/>
      <c r="U1578" s="84"/>
      <c r="V1578" s="52">
        <v>0</v>
      </c>
      <c r="W1578" s="52">
        <v>0.1</v>
      </c>
      <c r="X1578" s="52">
        <v>0</v>
      </c>
      <c r="Y1578" s="52">
        <v>0.67263499999999998</v>
      </c>
      <c r="Z1578" s="52">
        <v>0</v>
      </c>
      <c r="AA1578" s="52"/>
      <c r="AB1578" s="79">
        <v>1578</v>
      </c>
      <c r="AC15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8" s="85"/>
      <c r="AE1578" s="51"/>
      <c r="AF1578" s="51"/>
      <c r="AG1578" s="51"/>
      <c r="AH1578" s="51"/>
      <c r="AI1578" s="51"/>
      <c r="AJ1578" s="51"/>
      <c r="AK1578" s="51"/>
      <c r="AL1578" s="51"/>
      <c r="AM1578" s="51"/>
      <c r="AN1578" s="51"/>
      <c r="AO1578" s="2"/>
      <c r="AP1578" s="3"/>
      <c r="AQ1578" s="3"/>
      <c r="AR1578" s="3"/>
      <c r="AS1578" s="3"/>
    </row>
    <row r="1579" spans="1:45" ht="29" customHeight="1" x14ac:dyDescent="0.35">
      <c r="A1579" s="14" t="s">
        <v>1194</v>
      </c>
      <c r="C1579" s="15" t="s">
        <v>3360</v>
      </c>
      <c r="D1579" s="15"/>
      <c r="E1579" s="80">
        <v>1.7519776607556343</v>
      </c>
      <c r="F1579" s="78"/>
      <c r="G1579" s="15"/>
      <c r="H1579" s="15"/>
      <c r="I1579" s="16"/>
      <c r="J1579" s="66"/>
      <c r="K1579" s="66"/>
      <c r="L1579" s="16"/>
      <c r="M1579" s="81"/>
      <c r="N1579" s="82">
        <v>5752.72021484375</v>
      </c>
      <c r="O1579" s="82">
        <v>3012.72802734375</v>
      </c>
      <c r="P1579" s="77"/>
      <c r="Q1579" s="83"/>
      <c r="R1579" s="83"/>
      <c r="S1579" s="51">
        <v>1</v>
      </c>
      <c r="T1579" s="84"/>
      <c r="U1579" s="84"/>
      <c r="V1579" s="52">
        <v>0</v>
      </c>
      <c r="W1579" s="52">
        <v>0.1</v>
      </c>
      <c r="X1579" s="52">
        <v>0</v>
      </c>
      <c r="Y1579" s="52">
        <v>0.67263499999999998</v>
      </c>
      <c r="Z1579" s="52">
        <v>0</v>
      </c>
      <c r="AA1579" s="52"/>
      <c r="AB1579" s="79">
        <v>1579</v>
      </c>
      <c r="AC15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79" s="85"/>
      <c r="AE1579" s="51"/>
      <c r="AF1579" s="51"/>
      <c r="AG1579" s="51"/>
      <c r="AH1579" s="51"/>
      <c r="AI1579" s="51"/>
      <c r="AJ1579" s="51"/>
      <c r="AK1579" s="51"/>
      <c r="AL1579" s="51"/>
      <c r="AM1579" s="51"/>
      <c r="AN1579" s="51"/>
      <c r="AO1579" s="2"/>
      <c r="AP1579" s="3"/>
      <c r="AQ1579" s="3"/>
      <c r="AR1579" s="3"/>
      <c r="AS1579" s="3"/>
    </row>
    <row r="1580" spans="1:45" ht="29" customHeight="1" x14ac:dyDescent="0.35">
      <c r="A1580" s="14" t="s">
        <v>1677</v>
      </c>
      <c r="C1580" s="15" t="s">
        <v>3360</v>
      </c>
      <c r="D1580" s="15"/>
      <c r="E1580" s="80">
        <v>1.7519776607556343</v>
      </c>
      <c r="F1580" s="78"/>
      <c r="G1580" s="15"/>
      <c r="H1580" s="15"/>
      <c r="I1580" s="16"/>
      <c r="J1580" s="66"/>
      <c r="K1580" s="66"/>
      <c r="L1580" s="16"/>
      <c r="M1580" s="81"/>
      <c r="N1580" s="82">
        <v>7400.3896484375</v>
      </c>
      <c r="O1580" s="82">
        <v>6660.57177734375</v>
      </c>
      <c r="P1580" s="77"/>
      <c r="Q1580" s="83"/>
      <c r="R1580" s="83"/>
      <c r="S1580" s="51">
        <v>1</v>
      </c>
      <c r="T1580" s="84"/>
      <c r="U1580" s="84"/>
      <c r="V1580" s="52">
        <v>0</v>
      </c>
      <c r="W1580" s="52">
        <v>0.1</v>
      </c>
      <c r="X1580" s="52">
        <v>0</v>
      </c>
      <c r="Y1580" s="52">
        <v>0.67263499999999998</v>
      </c>
      <c r="Z1580" s="52">
        <v>0</v>
      </c>
      <c r="AA1580" s="52"/>
      <c r="AB1580" s="79">
        <v>1580</v>
      </c>
      <c r="AC15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0" s="85"/>
      <c r="AE1580" s="51"/>
      <c r="AF1580" s="51"/>
      <c r="AG1580" s="51"/>
      <c r="AH1580" s="51"/>
      <c r="AI1580" s="51"/>
      <c r="AJ1580" s="51"/>
      <c r="AK1580" s="51"/>
      <c r="AL1580" s="51"/>
      <c r="AM1580" s="51"/>
      <c r="AN1580" s="51"/>
      <c r="AO1580" s="2"/>
      <c r="AP1580" s="3"/>
      <c r="AQ1580" s="3"/>
      <c r="AR1580" s="3"/>
      <c r="AS1580" s="3"/>
    </row>
    <row r="1581" spans="1:45" ht="29" customHeight="1" x14ac:dyDescent="0.35">
      <c r="A1581" s="14" t="s">
        <v>1837</v>
      </c>
      <c r="C1581" s="15" t="s">
        <v>3360</v>
      </c>
      <c r="D1581" s="15"/>
      <c r="E1581" s="80">
        <v>1.7519776607556343</v>
      </c>
      <c r="F1581" s="78"/>
      <c r="G1581" s="15"/>
      <c r="H1581" s="15"/>
      <c r="I1581" s="16"/>
      <c r="J1581" s="66"/>
      <c r="K1581" s="66"/>
      <c r="L1581" s="16"/>
      <c r="M1581" s="81"/>
      <c r="N1581" s="82">
        <v>5752.72021484375</v>
      </c>
      <c r="O1581" s="82">
        <v>2198.477294921875</v>
      </c>
      <c r="P1581" s="77"/>
      <c r="Q1581" s="83"/>
      <c r="R1581" s="83"/>
      <c r="S1581" s="51">
        <v>1</v>
      </c>
      <c r="T1581" s="84"/>
      <c r="U1581" s="84"/>
      <c r="V1581" s="52">
        <v>0</v>
      </c>
      <c r="W1581" s="52">
        <v>0.1</v>
      </c>
      <c r="X1581" s="52">
        <v>0</v>
      </c>
      <c r="Y1581" s="52">
        <v>0.67263499999999998</v>
      </c>
      <c r="Z1581" s="52">
        <v>0</v>
      </c>
      <c r="AA1581" s="52"/>
      <c r="AB1581" s="79">
        <v>1581</v>
      </c>
      <c r="AC15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1" s="85"/>
      <c r="AE1581" s="51"/>
      <c r="AF1581" s="51"/>
      <c r="AG1581" s="51"/>
      <c r="AH1581" s="51"/>
      <c r="AI1581" s="51"/>
      <c r="AJ1581" s="51"/>
      <c r="AK1581" s="51"/>
      <c r="AL1581" s="51"/>
      <c r="AM1581" s="51"/>
      <c r="AN1581" s="51"/>
      <c r="AO1581" s="2"/>
      <c r="AP1581" s="3"/>
      <c r="AQ1581" s="3"/>
      <c r="AR1581" s="3"/>
      <c r="AS1581" s="3"/>
    </row>
    <row r="1582" spans="1:45" ht="29" customHeight="1" x14ac:dyDescent="0.35">
      <c r="A1582" s="14" t="s">
        <v>2056</v>
      </c>
      <c r="C1582" s="15" t="s">
        <v>3360</v>
      </c>
      <c r="D1582" s="15"/>
      <c r="E1582" s="80">
        <v>1.7519776607556343</v>
      </c>
      <c r="F1582" s="78"/>
      <c r="G1582" s="15"/>
      <c r="H1582" s="15"/>
      <c r="I1582" s="16"/>
      <c r="J1582" s="66"/>
      <c r="K1582" s="66"/>
      <c r="L1582" s="16"/>
      <c r="M1582" s="81"/>
      <c r="N1582" s="82">
        <v>5950.44091796875</v>
      </c>
      <c r="O1582" s="82">
        <v>2703.312744140625</v>
      </c>
      <c r="P1582" s="77"/>
      <c r="Q1582" s="83"/>
      <c r="R1582" s="83"/>
      <c r="S1582" s="51">
        <v>1</v>
      </c>
      <c r="T1582" s="84"/>
      <c r="U1582" s="84"/>
      <c r="V1582" s="52">
        <v>0</v>
      </c>
      <c r="W1582" s="52">
        <v>0.1</v>
      </c>
      <c r="X1582" s="52">
        <v>0</v>
      </c>
      <c r="Y1582" s="52">
        <v>0.67263499999999998</v>
      </c>
      <c r="Z1582" s="52">
        <v>0</v>
      </c>
      <c r="AA1582" s="52"/>
      <c r="AB1582" s="79">
        <v>1582</v>
      </c>
      <c r="AC15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2" s="85"/>
      <c r="AE1582" s="51"/>
      <c r="AF1582" s="51"/>
      <c r="AG1582" s="51"/>
      <c r="AH1582" s="51"/>
      <c r="AI1582" s="51"/>
      <c r="AJ1582" s="51"/>
      <c r="AK1582" s="51"/>
      <c r="AL1582" s="51"/>
      <c r="AM1582" s="51"/>
      <c r="AN1582" s="51"/>
      <c r="AO1582" s="2"/>
      <c r="AP1582" s="3"/>
      <c r="AQ1582" s="3"/>
      <c r="AR1582" s="3"/>
      <c r="AS1582" s="3"/>
    </row>
    <row r="1583" spans="1:45" ht="29" customHeight="1" x14ac:dyDescent="0.35">
      <c r="A1583" s="14" t="s">
        <v>2196</v>
      </c>
      <c r="C1583" s="15" t="s">
        <v>3360</v>
      </c>
      <c r="D1583" s="15"/>
      <c r="E1583" s="80">
        <v>1.7519776607556343</v>
      </c>
      <c r="F1583" s="78"/>
      <c r="G1583" s="15"/>
      <c r="H1583" s="15"/>
      <c r="I1583" s="16"/>
      <c r="J1583" s="66"/>
      <c r="K1583" s="66"/>
      <c r="L1583" s="16"/>
      <c r="M1583" s="81"/>
      <c r="N1583" s="82">
        <v>7616.94091796875</v>
      </c>
      <c r="O1583" s="82">
        <v>6921.1318359375</v>
      </c>
      <c r="P1583" s="77"/>
      <c r="Q1583" s="83"/>
      <c r="R1583" s="83"/>
      <c r="S1583" s="51">
        <v>1</v>
      </c>
      <c r="T1583" s="84"/>
      <c r="U1583" s="84"/>
      <c r="V1583" s="52">
        <v>0</v>
      </c>
      <c r="W1583" s="52">
        <v>0.1</v>
      </c>
      <c r="X1583" s="52">
        <v>0</v>
      </c>
      <c r="Y1583" s="52">
        <v>0.67263499999999998</v>
      </c>
      <c r="Z1583" s="52">
        <v>0</v>
      </c>
      <c r="AA1583" s="52"/>
      <c r="AB1583" s="79">
        <v>1583</v>
      </c>
      <c r="AC15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3" s="85"/>
      <c r="AE1583" s="51"/>
      <c r="AF1583" s="51"/>
      <c r="AG1583" s="51"/>
      <c r="AH1583" s="51"/>
      <c r="AI1583" s="51"/>
      <c r="AJ1583" s="51"/>
      <c r="AK1583" s="51"/>
      <c r="AL1583" s="51"/>
      <c r="AM1583" s="51"/>
      <c r="AN1583" s="51"/>
      <c r="AO1583" s="2"/>
      <c r="AP1583" s="3"/>
      <c r="AQ1583" s="3"/>
      <c r="AR1583" s="3"/>
      <c r="AS1583" s="3"/>
    </row>
    <row r="1584" spans="1:45" ht="29" customHeight="1" x14ac:dyDescent="0.35">
      <c r="A1584" s="14" t="s">
        <v>519</v>
      </c>
      <c r="C1584" s="15" t="s">
        <v>3360</v>
      </c>
      <c r="D1584" s="15"/>
      <c r="E1584" s="80">
        <v>1.7513603992488498</v>
      </c>
      <c r="F1584" s="78"/>
      <c r="G1584" s="15"/>
      <c r="H1584" s="15"/>
      <c r="I1584" s="16"/>
      <c r="J1584" s="66"/>
      <c r="K1584" s="66"/>
      <c r="L1584" s="16"/>
      <c r="M1584" s="81"/>
      <c r="N1584" s="82">
        <v>5950.44091796875</v>
      </c>
      <c r="O1584" s="82">
        <v>1009.6710205078125</v>
      </c>
      <c r="P1584" s="77"/>
      <c r="Q1584" s="83"/>
      <c r="R1584" s="83"/>
      <c r="S1584" s="51">
        <v>1</v>
      </c>
      <c r="T1584" s="84"/>
      <c r="U1584" s="84"/>
      <c r="V1584" s="52">
        <v>0</v>
      </c>
      <c r="W1584" s="52">
        <v>0.111111</v>
      </c>
      <c r="X1584" s="52">
        <v>0</v>
      </c>
      <c r="Y1584" s="52">
        <v>0.67166999999999999</v>
      </c>
      <c r="Z1584" s="52">
        <v>0</v>
      </c>
      <c r="AA1584" s="52"/>
      <c r="AB1584" s="79">
        <v>1584</v>
      </c>
      <c r="AC15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4" s="85"/>
      <c r="AE1584" s="51"/>
      <c r="AF1584" s="51"/>
      <c r="AG1584" s="51"/>
      <c r="AH1584" s="51"/>
      <c r="AI1584" s="51"/>
      <c r="AJ1584" s="51"/>
      <c r="AK1584" s="104" t="s">
        <v>3341</v>
      </c>
      <c r="AL1584" s="104" t="s">
        <v>3341</v>
      </c>
      <c r="AM1584" s="104" t="s">
        <v>3341</v>
      </c>
      <c r="AN1584" s="104" t="s">
        <v>3341</v>
      </c>
      <c r="AO1584" s="2"/>
      <c r="AP1584" s="3"/>
      <c r="AQ1584" s="3"/>
      <c r="AR1584" s="3"/>
      <c r="AS1584" s="3"/>
    </row>
    <row r="1585" spans="1:45" ht="29" customHeight="1" x14ac:dyDescent="0.35">
      <c r="A1585" s="14" t="s">
        <v>3303</v>
      </c>
      <c r="C1585" s="15" t="s">
        <v>3360</v>
      </c>
      <c r="D1585" s="15"/>
      <c r="E1585" s="80">
        <v>1.7513603992488498</v>
      </c>
      <c r="F1585" s="78"/>
      <c r="G1585" s="15"/>
      <c r="H1585" s="15"/>
      <c r="I1585" s="16"/>
      <c r="J1585" s="66"/>
      <c r="K1585" s="66"/>
      <c r="L1585" s="16"/>
      <c r="M1585" s="81"/>
      <c r="N1585" s="82">
        <v>6948.45751953125</v>
      </c>
      <c r="O1585" s="82">
        <v>6921.1318359375</v>
      </c>
      <c r="P1585" s="77"/>
      <c r="Q1585" s="83"/>
      <c r="R1585" s="83"/>
      <c r="S1585" s="51">
        <v>1</v>
      </c>
      <c r="T1585" s="84"/>
      <c r="U1585" s="84"/>
      <c r="V1585" s="52">
        <v>0</v>
      </c>
      <c r="W1585" s="52">
        <v>0.111111</v>
      </c>
      <c r="X1585" s="52">
        <v>0</v>
      </c>
      <c r="Y1585" s="52">
        <v>0.67166999999999999</v>
      </c>
      <c r="Z1585" s="52">
        <v>0</v>
      </c>
      <c r="AA1585" s="52"/>
      <c r="AB1585" s="79">
        <v>1585</v>
      </c>
      <c r="AC15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5" s="85"/>
      <c r="AE1585" s="51"/>
      <c r="AF1585" s="51"/>
      <c r="AG1585" s="51"/>
      <c r="AH1585" s="51"/>
      <c r="AI1585" s="51"/>
      <c r="AJ1585" s="51"/>
      <c r="AK1585" s="104" t="s">
        <v>3341</v>
      </c>
      <c r="AL1585" s="104" t="s">
        <v>3341</v>
      </c>
      <c r="AM1585" s="104" t="s">
        <v>3341</v>
      </c>
      <c r="AN1585" s="104" t="s">
        <v>3341</v>
      </c>
      <c r="AO1585" s="2"/>
      <c r="AP1585" s="3"/>
      <c r="AQ1585" s="3"/>
      <c r="AR1585" s="3"/>
      <c r="AS1585" s="3"/>
    </row>
    <row r="1586" spans="1:45" ht="29" customHeight="1" x14ac:dyDescent="0.35">
      <c r="A1586" s="14" t="s">
        <v>2552</v>
      </c>
      <c r="C1586" s="15" t="s">
        <v>3360</v>
      </c>
      <c r="D1586" s="15"/>
      <c r="E1586" s="80">
        <v>1.74318440279318</v>
      </c>
      <c r="F1586" s="78"/>
      <c r="G1586" s="15"/>
      <c r="H1586" s="15"/>
      <c r="I1586" s="16"/>
      <c r="J1586" s="66"/>
      <c r="K1586" s="66"/>
      <c r="L1586" s="16"/>
      <c r="M1586" s="81"/>
      <c r="N1586" s="82">
        <v>7899.3984375</v>
      </c>
      <c r="O1586" s="82">
        <v>7116.55224609375</v>
      </c>
      <c r="P1586" s="77"/>
      <c r="Q1586" s="83"/>
      <c r="R1586" s="83"/>
      <c r="S1586" s="51">
        <v>1</v>
      </c>
      <c r="T1586" s="84"/>
      <c r="U1586" s="84"/>
      <c r="V1586" s="52">
        <v>0</v>
      </c>
      <c r="W1586" s="52">
        <v>7.1429000000000006E-2</v>
      </c>
      <c r="X1586" s="52">
        <v>0</v>
      </c>
      <c r="Y1586" s="52">
        <v>0.65888800000000003</v>
      </c>
      <c r="Z1586" s="52">
        <v>0</v>
      </c>
      <c r="AA1586" s="52"/>
      <c r="AB1586" s="79">
        <v>1586</v>
      </c>
      <c r="AC15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6" s="85"/>
      <c r="AE1586" s="51"/>
      <c r="AF1586" s="51"/>
      <c r="AG1586" s="51"/>
      <c r="AH1586" s="51"/>
      <c r="AI1586" s="51"/>
      <c r="AJ1586" s="51"/>
      <c r="AK1586" s="51"/>
      <c r="AL1586" s="51"/>
      <c r="AM1586" s="51"/>
      <c r="AN1586" s="51"/>
      <c r="AO1586" s="2"/>
      <c r="AP1586" s="3"/>
      <c r="AQ1586" s="3"/>
      <c r="AR1586" s="3"/>
      <c r="AS1586" s="3"/>
    </row>
    <row r="1587" spans="1:45" ht="29" customHeight="1" x14ac:dyDescent="0.35">
      <c r="A1587" s="14" t="s">
        <v>2742</v>
      </c>
      <c r="C1587" s="15" t="s">
        <v>3360</v>
      </c>
      <c r="D1587" s="15"/>
      <c r="E1587" s="80">
        <v>1.74318440279318</v>
      </c>
      <c r="F1587" s="78"/>
      <c r="G1587" s="15"/>
      <c r="H1587" s="15"/>
      <c r="I1587" s="16"/>
      <c r="J1587" s="66"/>
      <c r="K1587" s="66"/>
      <c r="L1587" s="16"/>
      <c r="M1587" s="81"/>
      <c r="N1587" s="82">
        <v>9886.0166015625</v>
      </c>
      <c r="O1587" s="82">
        <v>7474.822265625</v>
      </c>
      <c r="P1587" s="77"/>
      <c r="Q1587" s="83"/>
      <c r="R1587" s="83"/>
      <c r="S1587" s="51">
        <v>1</v>
      </c>
      <c r="T1587" s="84"/>
      <c r="U1587" s="84"/>
      <c r="V1587" s="52">
        <v>0</v>
      </c>
      <c r="W1587" s="52">
        <v>7.1429000000000006E-2</v>
      </c>
      <c r="X1587" s="52">
        <v>0</v>
      </c>
      <c r="Y1587" s="52">
        <v>0.65888800000000003</v>
      </c>
      <c r="Z1587" s="52">
        <v>0</v>
      </c>
      <c r="AA1587" s="52"/>
      <c r="AB1587" s="79">
        <v>1587</v>
      </c>
      <c r="AC15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7" s="85"/>
      <c r="AE1587" s="51"/>
      <c r="AF1587" s="51"/>
      <c r="AG1587" s="51"/>
      <c r="AH1587" s="51"/>
      <c r="AI1587" s="51"/>
      <c r="AJ1587" s="51"/>
      <c r="AK1587" s="51"/>
      <c r="AL1587" s="51"/>
      <c r="AM1587" s="51"/>
      <c r="AN1587" s="51"/>
      <c r="AO1587" s="2"/>
      <c r="AP1587" s="3"/>
      <c r="AQ1587" s="3"/>
      <c r="AR1587" s="3"/>
      <c r="AS1587" s="3"/>
    </row>
    <row r="1588" spans="1:45" ht="29" customHeight="1" x14ac:dyDescent="0.35">
      <c r="A1588" s="14" t="s">
        <v>3084</v>
      </c>
      <c r="C1588" s="15" t="s">
        <v>3360</v>
      </c>
      <c r="D1588" s="15"/>
      <c r="E1588" s="80">
        <v>1.74318440279318</v>
      </c>
      <c r="F1588" s="78"/>
      <c r="G1588" s="15"/>
      <c r="H1588" s="15"/>
      <c r="I1588" s="16"/>
      <c r="J1588" s="66"/>
      <c r="K1588" s="66"/>
      <c r="L1588" s="16"/>
      <c r="M1588" s="81"/>
      <c r="N1588" s="82">
        <v>7569.8642578125</v>
      </c>
      <c r="O1588" s="82">
        <v>7116.55224609375</v>
      </c>
      <c r="P1588" s="77"/>
      <c r="Q1588" s="83"/>
      <c r="R1588" s="83"/>
      <c r="S1588" s="51">
        <v>1</v>
      </c>
      <c r="T1588" s="84"/>
      <c r="U1588" s="84"/>
      <c r="V1588" s="52">
        <v>0</v>
      </c>
      <c r="W1588" s="52">
        <v>7.1429000000000006E-2</v>
      </c>
      <c r="X1588" s="52">
        <v>0</v>
      </c>
      <c r="Y1588" s="52">
        <v>0.65888800000000003</v>
      </c>
      <c r="Z1588" s="52">
        <v>0</v>
      </c>
      <c r="AA1588" s="52"/>
      <c r="AB1588" s="79">
        <v>1588</v>
      </c>
      <c r="AC15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8" s="85"/>
      <c r="AE1588" s="51"/>
      <c r="AF1588" s="51"/>
      <c r="AG1588" s="51"/>
      <c r="AH1588" s="51"/>
      <c r="AI1588" s="51"/>
      <c r="AJ1588" s="51"/>
      <c r="AK1588" s="51"/>
      <c r="AL1588" s="51"/>
      <c r="AM1588" s="51"/>
      <c r="AN1588" s="51"/>
      <c r="AO1588" s="2"/>
      <c r="AP1588" s="3"/>
      <c r="AQ1588" s="3"/>
      <c r="AR1588" s="3"/>
      <c r="AS1588" s="3"/>
    </row>
    <row r="1589" spans="1:45" ht="29" customHeight="1" x14ac:dyDescent="0.35">
      <c r="A1589" s="14" t="s">
        <v>2174</v>
      </c>
      <c r="C1589" s="15" t="s">
        <v>3360</v>
      </c>
      <c r="D1589" s="15"/>
      <c r="E1589" s="80">
        <v>1.7416825064015422</v>
      </c>
      <c r="F1589" s="78"/>
      <c r="G1589" s="15"/>
      <c r="H1589" s="15"/>
      <c r="I1589" s="16"/>
      <c r="J1589" s="66"/>
      <c r="K1589" s="66"/>
      <c r="L1589" s="16"/>
      <c r="M1589" s="81"/>
      <c r="N1589" s="82">
        <v>5801.466796875</v>
      </c>
      <c r="O1589" s="82">
        <v>700.25567626953125</v>
      </c>
      <c r="P1589" s="77"/>
      <c r="Q1589" s="83"/>
      <c r="R1589" s="83"/>
      <c r="S1589" s="51">
        <v>1</v>
      </c>
      <c r="T1589" s="84"/>
      <c r="U1589" s="84"/>
      <c r="V1589" s="52">
        <v>0</v>
      </c>
      <c r="W1589" s="52">
        <v>0.125</v>
      </c>
      <c r="X1589" s="52">
        <v>0</v>
      </c>
      <c r="Y1589" s="52">
        <v>0.65654000000000001</v>
      </c>
      <c r="Z1589" s="52">
        <v>0</v>
      </c>
      <c r="AA1589" s="52"/>
      <c r="AB1589" s="79">
        <v>1589</v>
      </c>
      <c r="AC15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89" s="85"/>
      <c r="AE1589" s="51"/>
      <c r="AF1589" s="51"/>
      <c r="AG1589" s="51"/>
      <c r="AH1589" s="51"/>
      <c r="AI1589" s="51"/>
      <c r="AJ1589" s="51"/>
      <c r="AK1589" s="51"/>
      <c r="AL1589" s="51"/>
      <c r="AM1589" s="51"/>
      <c r="AN1589" s="51"/>
      <c r="AO1589" s="2"/>
      <c r="AP1589" s="3"/>
      <c r="AQ1589" s="3"/>
      <c r="AR1589" s="3"/>
      <c r="AS1589" s="3"/>
    </row>
    <row r="1590" spans="1:45" ht="29" customHeight="1" x14ac:dyDescent="0.35">
      <c r="A1590" s="14" t="s">
        <v>2175</v>
      </c>
      <c r="C1590" s="15" t="s">
        <v>3360</v>
      </c>
      <c r="D1590" s="15"/>
      <c r="E1590" s="80">
        <v>1.7416825064015422</v>
      </c>
      <c r="F1590" s="78"/>
      <c r="G1590" s="15"/>
      <c r="H1590" s="15"/>
      <c r="I1590" s="16"/>
      <c r="J1590" s="66"/>
      <c r="K1590" s="66"/>
      <c r="L1590" s="16"/>
      <c r="M1590" s="81"/>
      <c r="N1590" s="82">
        <v>5752.72021484375</v>
      </c>
      <c r="O1590" s="82">
        <v>980.62152099609375</v>
      </c>
      <c r="P1590" s="77"/>
      <c r="Q1590" s="83"/>
      <c r="R1590" s="83"/>
      <c r="S1590" s="51">
        <v>1</v>
      </c>
      <c r="T1590" s="84"/>
      <c r="U1590" s="84"/>
      <c r="V1590" s="52">
        <v>0</v>
      </c>
      <c r="W1590" s="52">
        <v>0.125</v>
      </c>
      <c r="X1590" s="52">
        <v>0</v>
      </c>
      <c r="Y1590" s="52">
        <v>0.65654000000000001</v>
      </c>
      <c r="Z1590" s="52">
        <v>0</v>
      </c>
      <c r="AA1590" s="52"/>
      <c r="AB1590" s="79">
        <v>1590</v>
      </c>
      <c r="AC15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0" s="85"/>
      <c r="AE1590" s="51"/>
      <c r="AF1590" s="51"/>
      <c r="AG1590" s="51"/>
      <c r="AH1590" s="51"/>
      <c r="AI1590" s="51"/>
      <c r="AJ1590" s="51"/>
      <c r="AK1590" s="51"/>
      <c r="AL1590" s="51"/>
      <c r="AM1590" s="51"/>
      <c r="AN1590" s="51"/>
      <c r="AO1590" s="2"/>
      <c r="AP1590" s="3"/>
      <c r="AQ1590" s="3"/>
      <c r="AR1590" s="3"/>
      <c r="AS1590" s="3"/>
    </row>
    <row r="1591" spans="1:45" ht="29" customHeight="1" x14ac:dyDescent="0.35">
      <c r="A1591" s="14" t="s">
        <v>3026</v>
      </c>
      <c r="C1591" s="15" t="s">
        <v>3360</v>
      </c>
      <c r="D1591" s="15"/>
      <c r="E1591" s="80">
        <v>1.7416825064015422</v>
      </c>
      <c r="F1591" s="78"/>
      <c r="G1591" s="15"/>
      <c r="H1591" s="15"/>
      <c r="I1591" s="16"/>
      <c r="J1591" s="66"/>
      <c r="K1591" s="66"/>
      <c r="L1591" s="16"/>
      <c r="M1591" s="81"/>
      <c r="N1591" s="82">
        <v>6792.92138671875</v>
      </c>
      <c r="O1591" s="82">
        <v>6660.57177734375</v>
      </c>
      <c r="P1591" s="77"/>
      <c r="Q1591" s="83"/>
      <c r="R1591" s="83"/>
      <c r="S1591" s="51">
        <v>1</v>
      </c>
      <c r="T1591" s="84"/>
      <c r="U1591" s="84"/>
      <c r="V1591" s="52">
        <v>0</v>
      </c>
      <c r="W1591" s="52">
        <v>0.125</v>
      </c>
      <c r="X1591" s="52">
        <v>0</v>
      </c>
      <c r="Y1591" s="52">
        <v>0.65654000000000001</v>
      </c>
      <c r="Z1591" s="52">
        <v>0</v>
      </c>
      <c r="AA1591" s="52"/>
      <c r="AB1591" s="79">
        <v>1591</v>
      </c>
      <c r="AC15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1" s="85"/>
      <c r="AE1591" s="51"/>
      <c r="AF1591" s="51"/>
      <c r="AG1591" s="51"/>
      <c r="AH1591" s="51"/>
      <c r="AI1591" s="51"/>
      <c r="AJ1591" s="51"/>
      <c r="AK1591" s="51"/>
      <c r="AL1591" s="51"/>
      <c r="AM1591" s="51"/>
      <c r="AN1591" s="51"/>
      <c r="AO1591" s="2"/>
      <c r="AP1591" s="3"/>
      <c r="AQ1591" s="3"/>
      <c r="AR1591" s="3"/>
      <c r="AS1591" s="3"/>
    </row>
    <row r="1592" spans="1:45" ht="29" customHeight="1" x14ac:dyDescent="0.35">
      <c r="A1592" s="14" t="s">
        <v>3027</v>
      </c>
      <c r="C1592" s="15" t="s">
        <v>3360</v>
      </c>
      <c r="D1592" s="15"/>
      <c r="E1592" s="80">
        <v>1.7416825064015422</v>
      </c>
      <c r="F1592" s="78"/>
      <c r="G1592" s="15"/>
      <c r="H1592" s="15"/>
      <c r="I1592" s="16"/>
      <c r="J1592" s="66"/>
      <c r="K1592" s="66"/>
      <c r="L1592" s="16"/>
      <c r="M1592" s="81"/>
      <c r="N1592" s="82">
        <v>6731.90673828125</v>
      </c>
      <c r="O1592" s="82">
        <v>6876.9892578125</v>
      </c>
      <c r="P1592" s="77"/>
      <c r="Q1592" s="83"/>
      <c r="R1592" s="83"/>
      <c r="S1592" s="51">
        <v>1</v>
      </c>
      <c r="T1592" s="84"/>
      <c r="U1592" s="84"/>
      <c r="V1592" s="52">
        <v>0</v>
      </c>
      <c r="W1592" s="52">
        <v>0.125</v>
      </c>
      <c r="X1592" s="52">
        <v>0</v>
      </c>
      <c r="Y1592" s="52">
        <v>0.65654000000000001</v>
      </c>
      <c r="Z1592" s="52">
        <v>0</v>
      </c>
      <c r="AA1592" s="52"/>
      <c r="AB1592" s="79">
        <v>1592</v>
      </c>
      <c r="AC15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2" s="85"/>
      <c r="AE1592" s="51"/>
      <c r="AF1592" s="51"/>
      <c r="AG1592" s="51"/>
      <c r="AH1592" s="51"/>
      <c r="AI1592" s="51"/>
      <c r="AJ1592" s="51"/>
      <c r="AK1592" s="51"/>
      <c r="AL1592" s="51"/>
      <c r="AM1592" s="51"/>
      <c r="AN1592" s="51"/>
      <c r="AO1592" s="2"/>
      <c r="AP1592" s="3"/>
      <c r="AQ1592" s="3"/>
      <c r="AR1592" s="3"/>
      <c r="AS1592" s="3"/>
    </row>
    <row r="1593" spans="1:45" ht="29" customHeight="1" x14ac:dyDescent="0.35">
      <c r="A1593" s="14" t="s">
        <v>238</v>
      </c>
      <c r="C1593" s="15" t="s">
        <v>3360</v>
      </c>
      <c r="D1593" s="15"/>
      <c r="E1593" s="80">
        <v>1.7409565045256867</v>
      </c>
      <c r="F1593" s="78"/>
      <c r="G1593" s="15"/>
      <c r="H1593" s="15"/>
      <c r="I1593" s="16"/>
      <c r="J1593" s="66"/>
      <c r="K1593" s="66"/>
      <c r="L1593" s="16"/>
      <c r="M1593" s="81"/>
      <c r="N1593" s="82">
        <v>5752.72021484375</v>
      </c>
      <c r="O1593" s="82">
        <v>1930.24267578125</v>
      </c>
      <c r="P1593" s="77"/>
      <c r="Q1593" s="83"/>
      <c r="R1593" s="83"/>
      <c r="S1593" s="51">
        <v>1</v>
      </c>
      <c r="T1593" s="84"/>
      <c r="U1593" s="84"/>
      <c r="V1593" s="52">
        <v>0</v>
      </c>
      <c r="W1593" s="52">
        <v>0.14285700000000001</v>
      </c>
      <c r="X1593" s="52">
        <v>0</v>
      </c>
      <c r="Y1593" s="52">
        <v>0.65540500000000002</v>
      </c>
      <c r="Z1593" s="52">
        <v>0</v>
      </c>
      <c r="AA1593" s="52"/>
      <c r="AB1593" s="79">
        <v>1593</v>
      </c>
      <c r="AC15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3" s="85"/>
      <c r="AE1593" s="51"/>
      <c r="AF1593" s="51"/>
      <c r="AG1593" s="51"/>
      <c r="AH1593" s="51"/>
      <c r="AI1593" s="51"/>
      <c r="AJ1593" s="51"/>
      <c r="AK1593" s="51"/>
      <c r="AL1593" s="51"/>
      <c r="AM1593" s="51"/>
      <c r="AN1593" s="51"/>
      <c r="AO1593" s="2"/>
      <c r="AP1593" s="3"/>
      <c r="AQ1593" s="3"/>
      <c r="AR1593" s="3"/>
      <c r="AS1593" s="3"/>
    </row>
    <row r="1594" spans="1:45" ht="29" customHeight="1" x14ac:dyDescent="0.35">
      <c r="A1594" s="14" t="s">
        <v>408</v>
      </c>
      <c r="C1594" s="15" t="s">
        <v>3360</v>
      </c>
      <c r="D1594" s="15"/>
      <c r="E1594" s="80">
        <v>1.7409565045256867</v>
      </c>
      <c r="F1594" s="78"/>
      <c r="G1594" s="15"/>
      <c r="H1594" s="15"/>
      <c r="I1594" s="16"/>
      <c r="J1594" s="66"/>
      <c r="K1594" s="66"/>
      <c r="L1594" s="16"/>
      <c r="M1594" s="81"/>
      <c r="N1594" s="82">
        <v>5861.38037109375</v>
      </c>
      <c r="O1594" s="82">
        <v>1693.6417236328125</v>
      </c>
      <c r="P1594" s="77"/>
      <c r="Q1594" s="83"/>
      <c r="R1594" s="83"/>
      <c r="S1594" s="51">
        <v>1</v>
      </c>
      <c r="T1594" s="84"/>
      <c r="U1594" s="84"/>
      <c r="V1594" s="52">
        <v>0</v>
      </c>
      <c r="W1594" s="52">
        <v>0.14285700000000001</v>
      </c>
      <c r="X1594" s="52">
        <v>0</v>
      </c>
      <c r="Y1594" s="52">
        <v>0.65540500000000002</v>
      </c>
      <c r="Z1594" s="52">
        <v>0</v>
      </c>
      <c r="AA1594" s="52"/>
      <c r="AB1594" s="79">
        <v>1594</v>
      </c>
      <c r="AC15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4" s="85"/>
      <c r="AE1594" s="51"/>
      <c r="AF1594" s="51"/>
      <c r="AG1594" s="51"/>
      <c r="AH1594" s="51"/>
      <c r="AI1594" s="51"/>
      <c r="AJ1594" s="51"/>
      <c r="AK1594" s="51"/>
      <c r="AL1594" s="51"/>
      <c r="AM1594" s="51"/>
      <c r="AN1594" s="51"/>
      <c r="AO1594" s="2"/>
      <c r="AP1594" s="3"/>
      <c r="AQ1594" s="3"/>
      <c r="AR1594" s="3"/>
      <c r="AS1594" s="3"/>
    </row>
    <row r="1595" spans="1:45" ht="29" customHeight="1" x14ac:dyDescent="0.35">
      <c r="A1595" s="14" t="s">
        <v>409</v>
      </c>
      <c r="C1595" s="15" t="s">
        <v>3360</v>
      </c>
      <c r="D1595" s="15"/>
      <c r="E1595" s="80">
        <v>1.7409565045256867</v>
      </c>
      <c r="F1595" s="78"/>
      <c r="G1595" s="15"/>
      <c r="H1595" s="15"/>
      <c r="I1595" s="16"/>
      <c r="J1595" s="66"/>
      <c r="K1595" s="66"/>
      <c r="L1595" s="16"/>
      <c r="M1595" s="81"/>
      <c r="N1595" s="82">
        <v>5950.44091796875</v>
      </c>
      <c r="O1595" s="82">
        <v>2003.0570068359375</v>
      </c>
      <c r="P1595" s="77"/>
      <c r="Q1595" s="83"/>
      <c r="R1595" s="83"/>
      <c r="S1595" s="51">
        <v>1</v>
      </c>
      <c r="T1595" s="84"/>
      <c r="U1595" s="84"/>
      <c r="V1595" s="52">
        <v>0</v>
      </c>
      <c r="W1595" s="52">
        <v>0.14285700000000001</v>
      </c>
      <c r="X1595" s="52">
        <v>0</v>
      </c>
      <c r="Y1595" s="52">
        <v>0.65540500000000002</v>
      </c>
      <c r="Z1595" s="52">
        <v>0</v>
      </c>
      <c r="AA1595" s="52"/>
      <c r="AB1595" s="79">
        <v>1595</v>
      </c>
      <c r="AC15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5" s="85"/>
      <c r="AE1595" s="51"/>
      <c r="AF1595" s="51"/>
      <c r="AG1595" s="51"/>
      <c r="AH1595" s="51"/>
      <c r="AI1595" s="51"/>
      <c r="AJ1595" s="51"/>
      <c r="AK1595" s="51"/>
      <c r="AL1595" s="51"/>
      <c r="AM1595" s="51"/>
      <c r="AN1595" s="51"/>
      <c r="AO1595" s="2"/>
      <c r="AP1595" s="3"/>
      <c r="AQ1595" s="3"/>
      <c r="AR1595" s="3"/>
      <c r="AS1595" s="3"/>
    </row>
    <row r="1596" spans="1:45" ht="29" customHeight="1" x14ac:dyDescent="0.35">
      <c r="A1596" s="14" t="s">
        <v>410</v>
      </c>
      <c r="C1596" s="15" t="s">
        <v>3360</v>
      </c>
      <c r="D1596" s="15"/>
      <c r="E1596" s="80">
        <v>1.7409565045256867</v>
      </c>
      <c r="F1596" s="78"/>
      <c r="G1596" s="15"/>
      <c r="H1596" s="15"/>
      <c r="I1596" s="16"/>
      <c r="J1596" s="66"/>
      <c r="K1596" s="66"/>
      <c r="L1596" s="16"/>
      <c r="M1596" s="81"/>
      <c r="N1596" s="82">
        <v>5897.64599609375</v>
      </c>
      <c r="O1596" s="82">
        <v>1932.3746337890625</v>
      </c>
      <c r="P1596" s="77"/>
      <c r="Q1596" s="83"/>
      <c r="R1596" s="83"/>
      <c r="S1596" s="51">
        <v>1</v>
      </c>
      <c r="T1596" s="84"/>
      <c r="U1596" s="84"/>
      <c r="V1596" s="52">
        <v>0</v>
      </c>
      <c r="W1596" s="52">
        <v>0.14285700000000001</v>
      </c>
      <c r="X1596" s="52">
        <v>0</v>
      </c>
      <c r="Y1596" s="52">
        <v>0.65540500000000002</v>
      </c>
      <c r="Z1596" s="52">
        <v>0</v>
      </c>
      <c r="AA1596" s="52"/>
      <c r="AB1596" s="79">
        <v>1596</v>
      </c>
      <c r="AC15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6" s="85"/>
      <c r="AE1596" s="51"/>
      <c r="AF1596" s="51"/>
      <c r="AG1596" s="51"/>
      <c r="AH1596" s="51"/>
      <c r="AI1596" s="51"/>
      <c r="AJ1596" s="51"/>
      <c r="AK1596" s="51"/>
      <c r="AL1596" s="51"/>
      <c r="AM1596" s="51"/>
      <c r="AN1596" s="51"/>
      <c r="AO1596" s="2"/>
      <c r="AP1596" s="3"/>
      <c r="AQ1596" s="3"/>
      <c r="AR1596" s="3"/>
      <c r="AS1596" s="3"/>
    </row>
    <row r="1597" spans="1:45" ht="29" customHeight="1" x14ac:dyDescent="0.35">
      <c r="A1597" s="14" t="s">
        <v>691</v>
      </c>
      <c r="C1597" s="15" t="s">
        <v>3360</v>
      </c>
      <c r="D1597" s="15"/>
      <c r="E1597" s="80">
        <v>1.7409565045256867</v>
      </c>
      <c r="F1597" s="78"/>
      <c r="G1597" s="15"/>
      <c r="H1597" s="15"/>
      <c r="I1597" s="16"/>
      <c r="J1597" s="66"/>
      <c r="K1597" s="66"/>
      <c r="L1597" s="16"/>
      <c r="M1597" s="81"/>
      <c r="N1597" s="82">
        <v>5752.72021484375</v>
      </c>
      <c r="O1597" s="82">
        <v>1429.2398681640625</v>
      </c>
      <c r="P1597" s="77"/>
      <c r="Q1597" s="83"/>
      <c r="R1597" s="83"/>
      <c r="S1597" s="51">
        <v>1</v>
      </c>
      <c r="T1597" s="84"/>
      <c r="U1597" s="84"/>
      <c r="V1597" s="52">
        <v>0</v>
      </c>
      <c r="W1597" s="52">
        <v>0.14285700000000001</v>
      </c>
      <c r="X1597" s="52">
        <v>0</v>
      </c>
      <c r="Y1597" s="52">
        <v>0.65540500000000002</v>
      </c>
      <c r="Z1597" s="52">
        <v>0</v>
      </c>
      <c r="AA1597" s="52"/>
      <c r="AB1597" s="79">
        <v>1597</v>
      </c>
      <c r="AC15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7" s="85"/>
      <c r="AE1597" s="51"/>
      <c r="AF1597" s="51"/>
      <c r="AG1597" s="51"/>
      <c r="AH1597" s="51"/>
      <c r="AI1597" s="51"/>
      <c r="AJ1597" s="51"/>
      <c r="AK1597" s="51"/>
      <c r="AL1597" s="51"/>
      <c r="AM1597" s="51"/>
      <c r="AN1597" s="51"/>
      <c r="AO1597" s="2"/>
      <c r="AP1597" s="3"/>
      <c r="AQ1597" s="3"/>
      <c r="AR1597" s="3"/>
      <c r="AS1597" s="3"/>
    </row>
    <row r="1598" spans="1:45" ht="29" customHeight="1" x14ac:dyDescent="0.35">
      <c r="A1598" s="14" t="s">
        <v>692</v>
      </c>
      <c r="C1598" s="15" t="s">
        <v>3360</v>
      </c>
      <c r="D1598" s="15"/>
      <c r="E1598" s="80">
        <v>1.7409565045256867</v>
      </c>
      <c r="F1598" s="78"/>
      <c r="G1598" s="15"/>
      <c r="H1598" s="15"/>
      <c r="I1598" s="16"/>
      <c r="J1598" s="66"/>
      <c r="K1598" s="66"/>
      <c r="L1598" s="16"/>
      <c r="M1598" s="81"/>
      <c r="N1598" s="82">
        <v>5861.38037109375</v>
      </c>
      <c r="O1598" s="82">
        <v>1205.0911865234375</v>
      </c>
      <c r="P1598" s="77"/>
      <c r="Q1598" s="83"/>
      <c r="R1598" s="83"/>
      <c r="S1598" s="51">
        <v>1</v>
      </c>
      <c r="T1598" s="84"/>
      <c r="U1598" s="84"/>
      <c r="V1598" s="52">
        <v>0</v>
      </c>
      <c r="W1598" s="52">
        <v>0.14285700000000001</v>
      </c>
      <c r="X1598" s="52">
        <v>0</v>
      </c>
      <c r="Y1598" s="52">
        <v>0.65540500000000002</v>
      </c>
      <c r="Z1598" s="52">
        <v>0</v>
      </c>
      <c r="AA1598" s="52"/>
      <c r="AB1598" s="79">
        <v>1598</v>
      </c>
      <c r="AC15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8" s="85"/>
      <c r="AE1598" s="51"/>
      <c r="AF1598" s="51"/>
      <c r="AG1598" s="51"/>
      <c r="AH1598" s="51"/>
      <c r="AI1598" s="51"/>
      <c r="AJ1598" s="51"/>
      <c r="AK1598" s="51"/>
      <c r="AL1598" s="51"/>
      <c r="AM1598" s="51"/>
      <c r="AN1598" s="51"/>
      <c r="AO1598" s="2"/>
      <c r="AP1598" s="3"/>
      <c r="AQ1598" s="3"/>
      <c r="AR1598" s="3"/>
      <c r="AS1598" s="3"/>
    </row>
    <row r="1599" spans="1:45" ht="29" customHeight="1" x14ac:dyDescent="0.35">
      <c r="A1599" s="14" t="s">
        <v>693</v>
      </c>
      <c r="C1599" s="15" t="s">
        <v>3360</v>
      </c>
      <c r="D1599" s="15"/>
      <c r="E1599" s="80">
        <v>1.7409565045256867</v>
      </c>
      <c r="F1599" s="78"/>
      <c r="G1599" s="15"/>
      <c r="H1599" s="15"/>
      <c r="I1599" s="16"/>
      <c r="J1599" s="66"/>
      <c r="K1599" s="66"/>
      <c r="L1599" s="16"/>
      <c r="M1599" s="81"/>
      <c r="N1599" s="82">
        <v>5950.44091796875</v>
      </c>
      <c r="O1599" s="82">
        <v>1498.2215576171875</v>
      </c>
      <c r="P1599" s="77"/>
      <c r="Q1599" s="83"/>
      <c r="R1599" s="83"/>
      <c r="S1599" s="51">
        <v>1</v>
      </c>
      <c r="T1599" s="84"/>
      <c r="U1599" s="84"/>
      <c r="V1599" s="52">
        <v>0</v>
      </c>
      <c r="W1599" s="52">
        <v>0.14285700000000001</v>
      </c>
      <c r="X1599" s="52">
        <v>0</v>
      </c>
      <c r="Y1599" s="52">
        <v>0.65540500000000002</v>
      </c>
      <c r="Z1599" s="52">
        <v>0</v>
      </c>
      <c r="AA1599" s="52"/>
      <c r="AB1599" s="79">
        <v>1599</v>
      </c>
      <c r="AC15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599" s="85"/>
      <c r="AE1599" s="51"/>
      <c r="AF1599" s="51"/>
      <c r="AG1599" s="51"/>
      <c r="AH1599" s="51"/>
      <c r="AI1599" s="51"/>
      <c r="AJ1599" s="51"/>
      <c r="AK1599" s="51"/>
      <c r="AL1599" s="51"/>
      <c r="AM1599" s="51"/>
      <c r="AN1599" s="51"/>
      <c r="AO1599" s="2"/>
      <c r="AP1599" s="3"/>
      <c r="AQ1599" s="3"/>
      <c r="AR1599" s="3"/>
      <c r="AS1599" s="3"/>
    </row>
    <row r="1600" spans="1:45" ht="29" customHeight="1" x14ac:dyDescent="0.35">
      <c r="A1600" s="14" t="s">
        <v>803</v>
      </c>
      <c r="C1600" s="15" t="s">
        <v>3360</v>
      </c>
      <c r="D1600" s="15"/>
      <c r="E1600" s="80">
        <v>1.7409565045256867</v>
      </c>
      <c r="F1600" s="78"/>
      <c r="G1600" s="15"/>
      <c r="H1600" s="15"/>
      <c r="I1600" s="16"/>
      <c r="J1600" s="66"/>
      <c r="K1600" s="66"/>
      <c r="L1600" s="16"/>
      <c r="M1600" s="81"/>
      <c r="N1600" s="82">
        <v>5897.64599609375</v>
      </c>
      <c r="O1600" s="82">
        <v>1431.259521484375</v>
      </c>
      <c r="P1600" s="77"/>
      <c r="Q1600" s="83"/>
      <c r="R1600" s="83"/>
      <c r="S1600" s="51">
        <v>1</v>
      </c>
      <c r="T1600" s="84"/>
      <c r="U1600" s="84"/>
      <c r="V1600" s="52">
        <v>0</v>
      </c>
      <c r="W1600" s="52">
        <v>0.14285700000000001</v>
      </c>
      <c r="X1600" s="52">
        <v>0</v>
      </c>
      <c r="Y1600" s="52">
        <v>0.65540500000000002</v>
      </c>
      <c r="Z1600" s="52">
        <v>0</v>
      </c>
      <c r="AA1600" s="52"/>
      <c r="AB1600" s="79">
        <v>1600</v>
      </c>
      <c r="AC16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0" s="85"/>
      <c r="AE1600" s="51"/>
      <c r="AF1600" s="51"/>
      <c r="AG1600" s="51"/>
      <c r="AH1600" s="51"/>
      <c r="AI1600" s="51"/>
      <c r="AJ1600" s="51"/>
      <c r="AK1600" s="51"/>
      <c r="AL1600" s="51"/>
      <c r="AM1600" s="51"/>
      <c r="AN1600" s="51"/>
      <c r="AO1600" s="2"/>
      <c r="AP1600" s="3"/>
      <c r="AQ1600" s="3"/>
      <c r="AR1600" s="3"/>
      <c r="AS1600" s="3"/>
    </row>
    <row r="1601" spans="1:45" ht="29" customHeight="1" x14ac:dyDescent="0.35">
      <c r="A1601" s="14" t="s">
        <v>1140</v>
      </c>
      <c r="C1601" s="15" t="s">
        <v>3360</v>
      </c>
      <c r="D1601" s="15"/>
      <c r="E1601" s="80">
        <v>1.7409565045256867</v>
      </c>
      <c r="F1601" s="78"/>
      <c r="G1601" s="15"/>
      <c r="H1601" s="15"/>
      <c r="I1601" s="16"/>
      <c r="J1601" s="66"/>
      <c r="K1601" s="66"/>
      <c r="L1601" s="16"/>
      <c r="M1601" s="81"/>
      <c r="N1601" s="82">
        <v>5855.2001953125</v>
      </c>
      <c r="O1601" s="82">
        <v>3712.983642578125</v>
      </c>
      <c r="P1601" s="77"/>
      <c r="Q1601" s="83"/>
      <c r="R1601" s="83"/>
      <c r="S1601" s="51">
        <v>1</v>
      </c>
      <c r="T1601" s="84"/>
      <c r="U1601" s="84"/>
      <c r="V1601" s="52">
        <v>0</v>
      </c>
      <c r="W1601" s="52">
        <v>0.14285700000000001</v>
      </c>
      <c r="X1601" s="52">
        <v>0</v>
      </c>
      <c r="Y1601" s="52">
        <v>0.65540500000000002</v>
      </c>
      <c r="Z1601" s="52">
        <v>0</v>
      </c>
      <c r="AA1601" s="52"/>
      <c r="AB1601" s="79">
        <v>1601</v>
      </c>
      <c r="AC16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1" s="85"/>
      <c r="AE1601" s="51"/>
      <c r="AF1601" s="51"/>
      <c r="AG1601" s="51"/>
      <c r="AH1601" s="51"/>
      <c r="AI1601" s="51"/>
      <c r="AJ1601" s="51"/>
      <c r="AK1601" s="51"/>
      <c r="AL1601" s="51"/>
      <c r="AM1601" s="51"/>
      <c r="AN1601" s="51"/>
      <c r="AO1601" s="2"/>
      <c r="AP1601" s="3"/>
      <c r="AQ1601" s="3"/>
      <c r="AR1601" s="3"/>
      <c r="AS1601" s="3"/>
    </row>
    <row r="1602" spans="1:45" ht="29" customHeight="1" x14ac:dyDescent="0.35">
      <c r="A1602" s="14" t="s">
        <v>1149</v>
      </c>
      <c r="C1602" s="15" t="s">
        <v>3360</v>
      </c>
      <c r="D1602" s="15"/>
      <c r="E1602" s="80">
        <v>1.7409565045256867</v>
      </c>
      <c r="F1602" s="78"/>
      <c r="G1602" s="15"/>
      <c r="H1602" s="15"/>
      <c r="I1602" s="16"/>
      <c r="J1602" s="66"/>
      <c r="K1602" s="66"/>
      <c r="L1602" s="16"/>
      <c r="M1602" s="81"/>
      <c r="N1602" s="82">
        <v>5775.888671875</v>
      </c>
      <c r="O1602" s="82">
        <v>4510.94970703125</v>
      </c>
      <c r="P1602" s="77"/>
      <c r="Q1602" s="83"/>
      <c r="R1602" s="83"/>
      <c r="S1602" s="51">
        <v>1</v>
      </c>
      <c r="T1602" s="84"/>
      <c r="U1602" s="84"/>
      <c r="V1602" s="52">
        <v>0</v>
      </c>
      <c r="W1602" s="52">
        <v>0.14285700000000001</v>
      </c>
      <c r="X1602" s="52">
        <v>0</v>
      </c>
      <c r="Y1602" s="52">
        <v>0.65540500000000002</v>
      </c>
      <c r="Z1602" s="52">
        <v>0</v>
      </c>
      <c r="AA1602" s="52"/>
      <c r="AB1602" s="79">
        <v>1602</v>
      </c>
      <c r="AC16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2" s="85"/>
      <c r="AE1602" s="51"/>
      <c r="AF1602" s="51"/>
      <c r="AG1602" s="51"/>
      <c r="AH1602" s="51"/>
      <c r="AI1602" s="51"/>
      <c r="AJ1602" s="51"/>
      <c r="AK1602" s="51"/>
      <c r="AL1602" s="51"/>
      <c r="AM1602" s="51"/>
      <c r="AN1602" s="51"/>
      <c r="AO1602" s="2"/>
      <c r="AP1602" s="3"/>
      <c r="AQ1602" s="3"/>
      <c r="AR1602" s="3"/>
      <c r="AS1602" s="3"/>
    </row>
    <row r="1603" spans="1:45" ht="29" customHeight="1" x14ac:dyDescent="0.35">
      <c r="A1603" s="14" t="s">
        <v>1150</v>
      </c>
      <c r="C1603" s="15" t="s">
        <v>3360</v>
      </c>
      <c r="D1603" s="15"/>
      <c r="E1603" s="80">
        <v>1.7409565045256867</v>
      </c>
      <c r="F1603" s="78"/>
      <c r="G1603" s="15"/>
      <c r="H1603" s="15"/>
      <c r="I1603" s="16"/>
      <c r="J1603" s="66"/>
      <c r="K1603" s="66"/>
      <c r="L1603" s="16"/>
      <c r="M1603" s="81"/>
      <c r="N1603" s="82">
        <v>5950.44091796875</v>
      </c>
      <c r="O1603" s="82">
        <v>4474.69287109375</v>
      </c>
      <c r="P1603" s="77"/>
      <c r="Q1603" s="83"/>
      <c r="R1603" s="83"/>
      <c r="S1603" s="51">
        <v>1</v>
      </c>
      <c r="T1603" s="84"/>
      <c r="U1603" s="84"/>
      <c r="V1603" s="52">
        <v>0</v>
      </c>
      <c r="W1603" s="52">
        <v>0.14285700000000001</v>
      </c>
      <c r="X1603" s="52">
        <v>0</v>
      </c>
      <c r="Y1603" s="52">
        <v>0.65540500000000002</v>
      </c>
      <c r="Z1603" s="52">
        <v>0</v>
      </c>
      <c r="AA1603" s="52"/>
      <c r="AB1603" s="79">
        <v>1603</v>
      </c>
      <c r="AC16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3" s="85"/>
      <c r="AE1603" s="51"/>
      <c r="AF1603" s="51"/>
      <c r="AG1603" s="51"/>
      <c r="AH1603" s="51"/>
      <c r="AI1603" s="51"/>
      <c r="AJ1603" s="51"/>
      <c r="AK1603" s="51"/>
      <c r="AL1603" s="51"/>
      <c r="AM1603" s="51"/>
      <c r="AN1603" s="51"/>
      <c r="AO1603" s="2"/>
      <c r="AP1603" s="3"/>
      <c r="AQ1603" s="3"/>
      <c r="AR1603" s="3"/>
      <c r="AS1603" s="3"/>
    </row>
    <row r="1604" spans="1:45" ht="29" customHeight="1" x14ac:dyDescent="0.35">
      <c r="A1604" s="14" t="s">
        <v>1151</v>
      </c>
      <c r="C1604" s="15" t="s">
        <v>3360</v>
      </c>
      <c r="D1604" s="15"/>
      <c r="E1604" s="80">
        <v>1.7409565045256867</v>
      </c>
      <c r="F1604" s="78"/>
      <c r="G1604" s="15"/>
      <c r="H1604" s="15"/>
      <c r="I1604" s="16"/>
      <c r="J1604" s="66"/>
      <c r="K1604" s="66"/>
      <c r="L1604" s="16"/>
      <c r="M1604" s="81"/>
      <c r="N1604" s="82">
        <v>5752.72021484375</v>
      </c>
      <c r="O1604" s="82">
        <v>4237.79052734375</v>
      </c>
      <c r="P1604" s="77"/>
      <c r="Q1604" s="83"/>
      <c r="R1604" s="83"/>
      <c r="S1604" s="51">
        <v>1</v>
      </c>
      <c r="T1604" s="84"/>
      <c r="U1604" s="84"/>
      <c r="V1604" s="52">
        <v>0</v>
      </c>
      <c r="W1604" s="52">
        <v>0.14285700000000001</v>
      </c>
      <c r="X1604" s="52">
        <v>0</v>
      </c>
      <c r="Y1604" s="52">
        <v>0.65540500000000002</v>
      </c>
      <c r="Z1604" s="52">
        <v>0</v>
      </c>
      <c r="AA1604" s="52"/>
      <c r="AB1604" s="79">
        <v>1604</v>
      </c>
      <c r="AC16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4" s="85"/>
      <c r="AE1604" s="51"/>
      <c r="AF1604" s="51"/>
      <c r="AG1604" s="51"/>
      <c r="AH1604" s="51"/>
      <c r="AI1604" s="51"/>
      <c r="AJ1604" s="51"/>
      <c r="AK1604" s="51"/>
      <c r="AL1604" s="51"/>
      <c r="AM1604" s="51"/>
      <c r="AN1604" s="51"/>
      <c r="AO1604" s="2"/>
      <c r="AP1604" s="3"/>
      <c r="AQ1604" s="3"/>
      <c r="AR1604" s="3"/>
      <c r="AS1604" s="3"/>
    </row>
    <row r="1605" spans="1:45" ht="29" customHeight="1" x14ac:dyDescent="0.35">
      <c r="A1605" s="14" t="s">
        <v>1152</v>
      </c>
      <c r="C1605" s="15" t="s">
        <v>3360</v>
      </c>
      <c r="D1605" s="15"/>
      <c r="E1605" s="80">
        <v>1.7409565045256867</v>
      </c>
      <c r="F1605" s="78"/>
      <c r="G1605" s="15"/>
      <c r="H1605" s="15"/>
      <c r="I1605" s="16"/>
      <c r="J1605" s="66"/>
      <c r="K1605" s="66"/>
      <c r="L1605" s="16"/>
      <c r="M1605" s="81"/>
      <c r="N1605" s="82">
        <v>5927.27197265625</v>
      </c>
      <c r="O1605" s="82">
        <v>4201.5341796875</v>
      </c>
      <c r="P1605" s="77"/>
      <c r="Q1605" s="83"/>
      <c r="R1605" s="83"/>
      <c r="S1605" s="51">
        <v>1</v>
      </c>
      <c r="T1605" s="84"/>
      <c r="U1605" s="84"/>
      <c r="V1605" s="52">
        <v>0</v>
      </c>
      <c r="W1605" s="52">
        <v>0.14285700000000001</v>
      </c>
      <c r="X1605" s="52">
        <v>0</v>
      </c>
      <c r="Y1605" s="52">
        <v>0.65540500000000002</v>
      </c>
      <c r="Z1605" s="52">
        <v>0</v>
      </c>
      <c r="AA1605" s="52"/>
      <c r="AB1605" s="79">
        <v>1605</v>
      </c>
      <c r="AC16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5" s="85"/>
      <c r="AE1605" s="51"/>
      <c r="AF1605" s="51"/>
      <c r="AG1605" s="51"/>
      <c r="AH1605" s="51"/>
      <c r="AI1605" s="51"/>
      <c r="AJ1605" s="51"/>
      <c r="AK1605" s="51"/>
      <c r="AL1605" s="51"/>
      <c r="AM1605" s="51"/>
      <c r="AN1605" s="51"/>
      <c r="AO1605" s="2"/>
      <c r="AP1605" s="3"/>
      <c r="AQ1605" s="3"/>
      <c r="AR1605" s="3"/>
      <c r="AS1605" s="3"/>
    </row>
    <row r="1606" spans="1:45" ht="29" customHeight="1" x14ac:dyDescent="0.35">
      <c r="A1606" s="14" t="s">
        <v>1276</v>
      </c>
      <c r="C1606" s="15" t="s">
        <v>3360</v>
      </c>
      <c r="D1606" s="15"/>
      <c r="E1606" s="80">
        <v>1.7409565045256867</v>
      </c>
      <c r="F1606" s="78"/>
      <c r="G1606" s="15"/>
      <c r="H1606" s="15"/>
      <c r="I1606" s="16"/>
      <c r="J1606" s="66"/>
      <c r="K1606" s="66"/>
      <c r="L1606" s="16"/>
      <c r="M1606" s="81"/>
      <c r="N1606" s="82">
        <v>5855.2001953125</v>
      </c>
      <c r="O1606" s="82">
        <v>3208.148193359375</v>
      </c>
      <c r="P1606" s="77"/>
      <c r="Q1606" s="83"/>
      <c r="R1606" s="83"/>
      <c r="S1606" s="51">
        <v>1</v>
      </c>
      <c r="T1606" s="84"/>
      <c r="U1606" s="84"/>
      <c r="V1606" s="52">
        <v>0</v>
      </c>
      <c r="W1606" s="52">
        <v>0.14285700000000001</v>
      </c>
      <c r="X1606" s="52">
        <v>0</v>
      </c>
      <c r="Y1606" s="52">
        <v>0.65540500000000002</v>
      </c>
      <c r="Z1606" s="52">
        <v>0</v>
      </c>
      <c r="AA1606" s="52"/>
      <c r="AB1606" s="79">
        <v>1606</v>
      </c>
      <c r="AC16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6" s="85"/>
      <c r="AE1606" s="51"/>
      <c r="AF1606" s="51"/>
      <c r="AG1606" s="51"/>
      <c r="AH1606" s="51"/>
      <c r="AI1606" s="51"/>
      <c r="AJ1606" s="51"/>
      <c r="AK1606" s="51"/>
      <c r="AL1606" s="51"/>
      <c r="AM1606" s="51"/>
      <c r="AN1606" s="51"/>
      <c r="AO1606" s="2"/>
      <c r="AP1606" s="3"/>
      <c r="AQ1606" s="3"/>
      <c r="AR1606" s="3"/>
      <c r="AS1606" s="3"/>
    </row>
    <row r="1607" spans="1:45" ht="29" customHeight="1" x14ac:dyDescent="0.35">
      <c r="A1607" s="14" t="s">
        <v>1277</v>
      </c>
      <c r="C1607" s="15" t="s">
        <v>3360</v>
      </c>
      <c r="D1607" s="15"/>
      <c r="E1607" s="80">
        <v>1.7409565045256867</v>
      </c>
      <c r="F1607" s="78"/>
      <c r="G1607" s="15"/>
      <c r="H1607" s="15"/>
      <c r="I1607" s="16"/>
      <c r="J1607" s="66"/>
      <c r="K1607" s="66"/>
      <c r="L1607" s="16"/>
      <c r="M1607" s="81"/>
      <c r="N1607" s="82">
        <v>5950.44091796875</v>
      </c>
      <c r="O1607" s="82">
        <v>3368.520263671875</v>
      </c>
      <c r="P1607" s="77"/>
      <c r="Q1607" s="83"/>
      <c r="R1607" s="83"/>
      <c r="S1607" s="51">
        <v>1</v>
      </c>
      <c r="T1607" s="84"/>
      <c r="U1607" s="84"/>
      <c r="V1607" s="52">
        <v>0</v>
      </c>
      <c r="W1607" s="52">
        <v>0.14285700000000001</v>
      </c>
      <c r="X1607" s="52">
        <v>0</v>
      </c>
      <c r="Y1607" s="52">
        <v>0.65540500000000002</v>
      </c>
      <c r="Z1607" s="52">
        <v>0</v>
      </c>
      <c r="AA1607" s="52"/>
      <c r="AB1607" s="79">
        <v>1607</v>
      </c>
      <c r="AC16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7" s="85"/>
      <c r="AE1607" s="51"/>
      <c r="AF1607" s="51"/>
      <c r="AG1607" s="51"/>
      <c r="AH1607" s="51"/>
      <c r="AI1607" s="51"/>
      <c r="AJ1607" s="51"/>
      <c r="AK1607" s="51"/>
      <c r="AL1607" s="51"/>
      <c r="AM1607" s="51"/>
      <c r="AN1607" s="51"/>
      <c r="AO1607" s="2"/>
      <c r="AP1607" s="3"/>
      <c r="AQ1607" s="3"/>
      <c r="AR1607" s="3"/>
      <c r="AS1607" s="3"/>
    </row>
    <row r="1608" spans="1:45" ht="29" customHeight="1" x14ac:dyDescent="0.35">
      <c r="A1608" s="14" t="s">
        <v>1278</v>
      </c>
      <c r="C1608" s="15" t="s">
        <v>3360</v>
      </c>
      <c r="D1608" s="15"/>
      <c r="E1608" s="80">
        <v>1.7409565045256867</v>
      </c>
      <c r="F1608" s="78"/>
      <c r="G1608" s="15"/>
      <c r="H1608" s="15"/>
      <c r="I1608" s="16"/>
      <c r="J1608" s="66"/>
      <c r="K1608" s="66"/>
      <c r="L1608" s="16"/>
      <c r="M1608" s="81"/>
      <c r="N1608" s="82">
        <v>5752.72021484375</v>
      </c>
      <c r="O1608" s="82">
        <v>3357.19140625</v>
      </c>
      <c r="P1608" s="77"/>
      <c r="Q1608" s="83"/>
      <c r="R1608" s="83"/>
      <c r="S1608" s="51">
        <v>1</v>
      </c>
      <c r="T1608" s="84"/>
      <c r="U1608" s="84"/>
      <c r="V1608" s="52">
        <v>0</v>
      </c>
      <c r="W1608" s="52">
        <v>0.14285700000000001</v>
      </c>
      <c r="X1608" s="52">
        <v>0</v>
      </c>
      <c r="Y1608" s="52">
        <v>0.65540500000000002</v>
      </c>
      <c r="Z1608" s="52">
        <v>0</v>
      </c>
      <c r="AA1608" s="52"/>
      <c r="AB1608" s="79">
        <v>1608</v>
      </c>
      <c r="AC16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8" s="85"/>
      <c r="AE1608" s="51"/>
      <c r="AF1608" s="51"/>
      <c r="AG1608" s="51"/>
      <c r="AH1608" s="51"/>
      <c r="AI1608" s="51"/>
      <c r="AJ1608" s="51"/>
      <c r="AK1608" s="51"/>
      <c r="AL1608" s="51"/>
      <c r="AM1608" s="51"/>
      <c r="AN1608" s="51"/>
      <c r="AO1608" s="2"/>
      <c r="AP1608" s="3"/>
      <c r="AQ1608" s="3"/>
      <c r="AR1608" s="3"/>
      <c r="AS1608" s="3"/>
    </row>
    <row r="1609" spans="1:45" ht="29" customHeight="1" x14ac:dyDescent="0.35">
      <c r="A1609" s="14" t="s">
        <v>1279</v>
      </c>
      <c r="C1609" s="15" t="s">
        <v>3360</v>
      </c>
      <c r="D1609" s="15"/>
      <c r="E1609" s="80">
        <v>1.7409565045256867</v>
      </c>
      <c r="F1609" s="78"/>
      <c r="G1609" s="15"/>
      <c r="H1609" s="15"/>
      <c r="I1609" s="16"/>
      <c r="J1609" s="66"/>
      <c r="K1609" s="66"/>
      <c r="L1609" s="16"/>
      <c r="M1609" s="81"/>
      <c r="N1609" s="82">
        <v>5847.9609375</v>
      </c>
      <c r="O1609" s="82">
        <v>3517.5634765625</v>
      </c>
      <c r="P1609" s="77"/>
      <c r="Q1609" s="83"/>
      <c r="R1609" s="83"/>
      <c r="S1609" s="51">
        <v>1</v>
      </c>
      <c r="T1609" s="84"/>
      <c r="U1609" s="84"/>
      <c r="V1609" s="52">
        <v>0</v>
      </c>
      <c r="W1609" s="52">
        <v>0.14285700000000001</v>
      </c>
      <c r="X1609" s="52">
        <v>0</v>
      </c>
      <c r="Y1609" s="52">
        <v>0.65540500000000002</v>
      </c>
      <c r="Z1609" s="52">
        <v>0</v>
      </c>
      <c r="AA1609" s="52"/>
      <c r="AB1609" s="79">
        <v>1609</v>
      </c>
      <c r="AC16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09" s="85"/>
      <c r="AE1609" s="51"/>
      <c r="AF1609" s="51"/>
      <c r="AG1609" s="51"/>
      <c r="AH1609" s="51"/>
      <c r="AI1609" s="51"/>
      <c r="AJ1609" s="51"/>
      <c r="AK1609" s="51"/>
      <c r="AL1609" s="51"/>
      <c r="AM1609" s="51"/>
      <c r="AN1609" s="51"/>
      <c r="AO1609" s="2"/>
      <c r="AP1609" s="3"/>
      <c r="AQ1609" s="3"/>
      <c r="AR1609" s="3"/>
      <c r="AS1609" s="3"/>
    </row>
    <row r="1610" spans="1:45" ht="29" customHeight="1" x14ac:dyDescent="0.35">
      <c r="A1610" s="14" t="s">
        <v>1359</v>
      </c>
      <c r="C1610" s="15" t="s">
        <v>3360</v>
      </c>
      <c r="D1610" s="15"/>
      <c r="E1610" s="80">
        <v>1.7409565045256867</v>
      </c>
      <c r="F1610" s="78"/>
      <c r="G1610" s="15"/>
      <c r="H1610" s="15"/>
      <c r="I1610" s="16"/>
      <c r="J1610" s="66"/>
      <c r="K1610" s="66"/>
      <c r="L1610" s="16"/>
      <c r="M1610" s="81"/>
      <c r="N1610" s="82">
        <v>5950.44091796875</v>
      </c>
      <c r="O1610" s="82">
        <v>3864.915283203125</v>
      </c>
      <c r="P1610" s="77"/>
      <c r="Q1610" s="83"/>
      <c r="R1610" s="83"/>
      <c r="S1610" s="51">
        <v>1</v>
      </c>
      <c r="T1610" s="84"/>
      <c r="U1610" s="84"/>
      <c r="V1610" s="52">
        <v>0</v>
      </c>
      <c r="W1610" s="52">
        <v>0.14285700000000001</v>
      </c>
      <c r="X1610" s="52">
        <v>0</v>
      </c>
      <c r="Y1610" s="52">
        <v>0.65540500000000002</v>
      </c>
      <c r="Z1610" s="52">
        <v>0</v>
      </c>
      <c r="AA1610" s="52"/>
      <c r="AB1610" s="79">
        <v>1610</v>
      </c>
      <c r="AC16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0" s="85"/>
      <c r="AE1610" s="51"/>
      <c r="AF1610" s="51"/>
      <c r="AG1610" s="51"/>
      <c r="AH1610" s="51"/>
      <c r="AI1610" s="51"/>
      <c r="AJ1610" s="51"/>
      <c r="AK1610" s="51"/>
      <c r="AL1610" s="51"/>
      <c r="AM1610" s="51"/>
      <c r="AN1610" s="51"/>
      <c r="AO1610" s="2"/>
      <c r="AP1610" s="3"/>
      <c r="AQ1610" s="3"/>
      <c r="AR1610" s="3"/>
      <c r="AS1610" s="3"/>
    </row>
    <row r="1611" spans="1:45" ht="29" customHeight="1" x14ac:dyDescent="0.35">
      <c r="A1611" s="14" t="s">
        <v>1939</v>
      </c>
      <c r="C1611" s="15" t="s">
        <v>3360</v>
      </c>
      <c r="D1611" s="15"/>
      <c r="E1611" s="80">
        <v>1.7409565045256867</v>
      </c>
      <c r="F1611" s="78"/>
      <c r="G1611" s="15"/>
      <c r="H1611" s="15"/>
      <c r="I1611" s="16"/>
      <c r="J1611" s="66"/>
      <c r="K1611" s="66"/>
      <c r="L1611" s="16"/>
      <c r="M1611" s="81"/>
      <c r="N1611" s="82">
        <v>7061.44091796875</v>
      </c>
      <c r="O1611" s="82">
        <v>6660.57177734375</v>
      </c>
      <c r="P1611" s="77"/>
      <c r="Q1611" s="83"/>
      <c r="R1611" s="83"/>
      <c r="S1611" s="51">
        <v>1</v>
      </c>
      <c r="T1611" s="84"/>
      <c r="U1611" s="84"/>
      <c r="V1611" s="52">
        <v>0</v>
      </c>
      <c r="W1611" s="52">
        <v>0.14285700000000001</v>
      </c>
      <c r="X1611" s="52">
        <v>0</v>
      </c>
      <c r="Y1611" s="52">
        <v>0.65540500000000002</v>
      </c>
      <c r="Z1611" s="52">
        <v>0</v>
      </c>
      <c r="AA1611" s="52"/>
      <c r="AB1611" s="79">
        <v>1611</v>
      </c>
      <c r="AC16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1" s="85"/>
      <c r="AE1611" s="51"/>
      <c r="AF1611" s="51"/>
      <c r="AG1611" s="51"/>
      <c r="AH1611" s="51"/>
      <c r="AI1611" s="51"/>
      <c r="AJ1611" s="51"/>
      <c r="AK1611" s="51"/>
      <c r="AL1611" s="51"/>
      <c r="AM1611" s="51"/>
      <c r="AN1611" s="51"/>
      <c r="AO1611" s="2"/>
      <c r="AP1611" s="3"/>
      <c r="AQ1611" s="3"/>
      <c r="AR1611" s="3"/>
      <c r="AS1611" s="3"/>
    </row>
    <row r="1612" spans="1:45" ht="29" customHeight="1" x14ac:dyDescent="0.35">
      <c r="A1612" s="14" t="s">
        <v>1940</v>
      </c>
      <c r="C1612" s="15" t="s">
        <v>3360</v>
      </c>
      <c r="D1612" s="15"/>
      <c r="E1612" s="80">
        <v>1.7409565045256867</v>
      </c>
      <c r="F1612" s="78"/>
      <c r="G1612" s="15"/>
      <c r="H1612" s="15"/>
      <c r="I1612" s="16"/>
      <c r="J1612" s="66"/>
      <c r="K1612" s="66"/>
      <c r="L1612" s="16"/>
      <c r="M1612" s="81"/>
      <c r="N1612" s="82">
        <v>7226.08251953125</v>
      </c>
      <c r="O1612" s="82">
        <v>6867.62646484375</v>
      </c>
      <c r="P1612" s="77"/>
      <c r="Q1612" s="83"/>
      <c r="R1612" s="83"/>
      <c r="S1612" s="51">
        <v>1</v>
      </c>
      <c r="T1612" s="84"/>
      <c r="U1612" s="84"/>
      <c r="V1612" s="52">
        <v>0</v>
      </c>
      <c r="W1612" s="52">
        <v>0.14285700000000001</v>
      </c>
      <c r="X1612" s="52">
        <v>0</v>
      </c>
      <c r="Y1612" s="52">
        <v>0.65540500000000002</v>
      </c>
      <c r="Z1612" s="52">
        <v>0</v>
      </c>
      <c r="AA1612" s="52"/>
      <c r="AB1612" s="79">
        <v>1612</v>
      </c>
      <c r="AC16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2" s="85"/>
      <c r="AE1612" s="51"/>
      <c r="AF1612" s="51"/>
      <c r="AG1612" s="51"/>
      <c r="AH1612" s="51"/>
      <c r="AI1612" s="51"/>
      <c r="AJ1612" s="51"/>
      <c r="AK1612" s="51"/>
      <c r="AL1612" s="51"/>
      <c r="AM1612" s="51"/>
      <c r="AN1612" s="51"/>
      <c r="AO1612" s="2"/>
      <c r="AP1612" s="3"/>
      <c r="AQ1612" s="3"/>
      <c r="AR1612" s="3"/>
      <c r="AS1612" s="3"/>
    </row>
    <row r="1613" spans="1:45" ht="29" customHeight="1" x14ac:dyDescent="0.35">
      <c r="A1613" s="14" t="s">
        <v>1994</v>
      </c>
      <c r="C1613" s="15" t="s">
        <v>3360</v>
      </c>
      <c r="D1613" s="15"/>
      <c r="E1613" s="80">
        <v>1.7409565045256867</v>
      </c>
      <c r="F1613" s="78"/>
      <c r="G1613" s="15"/>
      <c r="H1613" s="15"/>
      <c r="I1613" s="16"/>
      <c r="J1613" s="66"/>
      <c r="K1613" s="66"/>
      <c r="L1613" s="16"/>
      <c r="M1613" s="81"/>
      <c r="N1613" s="82">
        <v>8068.873046875</v>
      </c>
      <c r="O1613" s="82">
        <v>6660.57177734375</v>
      </c>
      <c r="P1613" s="77"/>
      <c r="Q1613" s="83"/>
      <c r="R1613" s="83"/>
      <c r="S1613" s="51">
        <v>1</v>
      </c>
      <c r="T1613" s="84"/>
      <c r="U1613" s="84"/>
      <c r="V1613" s="52">
        <v>0</v>
      </c>
      <c r="W1613" s="52">
        <v>0.14285700000000001</v>
      </c>
      <c r="X1613" s="52">
        <v>0</v>
      </c>
      <c r="Y1613" s="52">
        <v>0.65540500000000002</v>
      </c>
      <c r="Z1613" s="52">
        <v>0</v>
      </c>
      <c r="AA1613" s="52"/>
      <c r="AB1613" s="79">
        <v>1613</v>
      </c>
      <c r="AC16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3" s="85"/>
      <c r="AE1613" s="51"/>
      <c r="AF1613" s="51"/>
      <c r="AG1613" s="51"/>
      <c r="AH1613" s="51"/>
      <c r="AI1613" s="51"/>
      <c r="AJ1613" s="51"/>
      <c r="AK1613" s="51"/>
      <c r="AL1613" s="51"/>
      <c r="AM1613" s="51"/>
      <c r="AN1613" s="51"/>
      <c r="AO1613" s="2"/>
      <c r="AP1613" s="3"/>
      <c r="AQ1613" s="3"/>
      <c r="AR1613" s="3"/>
      <c r="AS1613" s="3"/>
    </row>
    <row r="1614" spans="1:45" ht="29" customHeight="1" x14ac:dyDescent="0.35">
      <c r="A1614" s="14" t="s">
        <v>1995</v>
      </c>
      <c r="C1614" s="15" t="s">
        <v>3360</v>
      </c>
      <c r="D1614" s="15"/>
      <c r="E1614" s="80">
        <v>1.7409565045256867</v>
      </c>
      <c r="F1614" s="78"/>
      <c r="G1614" s="15"/>
      <c r="H1614" s="15"/>
      <c r="I1614" s="16"/>
      <c r="J1614" s="66"/>
      <c r="K1614" s="66"/>
      <c r="L1614" s="16"/>
      <c r="M1614" s="81"/>
      <c r="N1614" s="82">
        <v>8285.423828125</v>
      </c>
      <c r="O1614" s="82">
        <v>6759.45458984375</v>
      </c>
      <c r="P1614" s="77"/>
      <c r="Q1614" s="83"/>
      <c r="R1614" s="83"/>
      <c r="S1614" s="51">
        <v>1</v>
      </c>
      <c r="T1614" s="84"/>
      <c r="U1614" s="84"/>
      <c r="V1614" s="52">
        <v>0</v>
      </c>
      <c r="W1614" s="52">
        <v>0.14285700000000001</v>
      </c>
      <c r="X1614" s="52">
        <v>0</v>
      </c>
      <c r="Y1614" s="52">
        <v>0.65540500000000002</v>
      </c>
      <c r="Z1614" s="52">
        <v>0</v>
      </c>
      <c r="AA1614" s="52"/>
      <c r="AB1614" s="79">
        <v>1614</v>
      </c>
      <c r="AC16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4" s="85"/>
      <c r="AE1614" s="51"/>
      <c r="AF1614" s="51"/>
      <c r="AG1614" s="51"/>
      <c r="AH1614" s="51"/>
      <c r="AI1614" s="51"/>
      <c r="AJ1614" s="51"/>
      <c r="AK1614" s="51"/>
      <c r="AL1614" s="51"/>
      <c r="AM1614" s="51"/>
      <c r="AN1614" s="51"/>
      <c r="AO1614" s="2"/>
      <c r="AP1614" s="3"/>
      <c r="AQ1614" s="3"/>
      <c r="AR1614" s="3"/>
      <c r="AS1614" s="3"/>
    </row>
    <row r="1615" spans="1:45" ht="29" customHeight="1" x14ac:dyDescent="0.35">
      <c r="A1615" s="14" t="s">
        <v>1996</v>
      </c>
      <c r="C1615" s="15" t="s">
        <v>3360</v>
      </c>
      <c r="D1615" s="15"/>
      <c r="E1615" s="80">
        <v>1.7409565045256867</v>
      </c>
      <c r="F1615" s="78"/>
      <c r="G1615" s="15"/>
      <c r="H1615" s="15"/>
      <c r="I1615" s="16"/>
      <c r="J1615" s="66"/>
      <c r="K1615" s="66"/>
      <c r="L1615" s="16"/>
      <c r="M1615" s="81"/>
      <c r="N1615" s="82">
        <v>8209.76953125</v>
      </c>
      <c r="O1615" s="82">
        <v>6771.0576171875</v>
      </c>
      <c r="P1615" s="77"/>
      <c r="Q1615" s="83"/>
      <c r="R1615" s="83"/>
      <c r="S1615" s="51">
        <v>1</v>
      </c>
      <c r="T1615" s="84"/>
      <c r="U1615" s="84"/>
      <c r="V1615" s="52">
        <v>0</v>
      </c>
      <c r="W1615" s="52">
        <v>0.14285700000000001</v>
      </c>
      <c r="X1615" s="52">
        <v>0</v>
      </c>
      <c r="Y1615" s="52">
        <v>0.65540500000000002</v>
      </c>
      <c r="Z1615" s="52">
        <v>0</v>
      </c>
      <c r="AA1615" s="52"/>
      <c r="AB1615" s="79">
        <v>1615</v>
      </c>
      <c r="AC16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5" s="85"/>
      <c r="AE1615" s="51"/>
      <c r="AF1615" s="51"/>
      <c r="AG1615" s="51"/>
      <c r="AH1615" s="51"/>
      <c r="AI1615" s="51"/>
      <c r="AJ1615" s="51"/>
      <c r="AK1615" s="51"/>
      <c r="AL1615" s="51"/>
      <c r="AM1615" s="51"/>
      <c r="AN1615" s="51"/>
      <c r="AO1615" s="2"/>
      <c r="AP1615" s="3"/>
      <c r="AQ1615" s="3"/>
      <c r="AR1615" s="3"/>
      <c r="AS1615" s="3"/>
    </row>
    <row r="1616" spans="1:45" ht="29" customHeight="1" x14ac:dyDescent="0.35">
      <c r="A1616" s="14" t="s">
        <v>1997</v>
      </c>
      <c r="C1616" s="15" t="s">
        <v>3360</v>
      </c>
      <c r="D1616" s="15"/>
      <c r="E1616" s="80">
        <v>1.7409565045256867</v>
      </c>
      <c r="F1616" s="78"/>
      <c r="G1616" s="15"/>
      <c r="H1616" s="15"/>
      <c r="I1616" s="16"/>
      <c r="J1616" s="66"/>
      <c r="K1616" s="66"/>
      <c r="L1616" s="16"/>
      <c r="M1616" s="81"/>
      <c r="N1616" s="82">
        <v>8092.13671875</v>
      </c>
      <c r="O1616" s="82">
        <v>6921.1318359375</v>
      </c>
      <c r="P1616" s="77"/>
      <c r="Q1616" s="83"/>
      <c r="R1616" s="83"/>
      <c r="S1616" s="51">
        <v>1</v>
      </c>
      <c r="T1616" s="84"/>
      <c r="U1616" s="84"/>
      <c r="V1616" s="52">
        <v>0</v>
      </c>
      <c r="W1616" s="52">
        <v>0.14285700000000001</v>
      </c>
      <c r="X1616" s="52">
        <v>0</v>
      </c>
      <c r="Y1616" s="52">
        <v>0.65540500000000002</v>
      </c>
      <c r="Z1616" s="52">
        <v>0</v>
      </c>
      <c r="AA1616" s="52"/>
      <c r="AB1616" s="79">
        <v>1616</v>
      </c>
      <c r="AC16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6" s="85"/>
      <c r="AE1616" s="51"/>
      <c r="AF1616" s="51"/>
      <c r="AG1616" s="51"/>
      <c r="AH1616" s="51"/>
      <c r="AI1616" s="51"/>
      <c r="AJ1616" s="51"/>
      <c r="AK1616" s="51"/>
      <c r="AL1616" s="51"/>
      <c r="AM1616" s="51"/>
      <c r="AN1616" s="51"/>
      <c r="AO1616" s="2"/>
      <c r="AP1616" s="3"/>
      <c r="AQ1616" s="3"/>
      <c r="AR1616" s="3"/>
      <c r="AS1616" s="3"/>
    </row>
    <row r="1617" spans="1:45" ht="29" customHeight="1" x14ac:dyDescent="0.35">
      <c r="A1617" s="14" t="s">
        <v>2123</v>
      </c>
      <c r="C1617" s="15" t="s">
        <v>3360</v>
      </c>
      <c r="D1617" s="15"/>
      <c r="E1617" s="80">
        <v>1.7409565045256867</v>
      </c>
      <c r="F1617" s="78"/>
      <c r="G1617" s="15"/>
      <c r="H1617" s="15"/>
      <c r="I1617" s="16"/>
      <c r="J1617" s="66"/>
      <c r="K1617" s="66"/>
      <c r="L1617" s="16"/>
      <c r="M1617" s="81"/>
      <c r="N1617" s="82">
        <v>7729.923828125</v>
      </c>
      <c r="O1617" s="82">
        <v>6660.57177734375</v>
      </c>
      <c r="P1617" s="77"/>
      <c r="Q1617" s="83"/>
      <c r="R1617" s="83"/>
      <c r="S1617" s="51">
        <v>1</v>
      </c>
      <c r="T1617" s="84"/>
      <c r="U1617" s="84"/>
      <c r="V1617" s="52">
        <v>0</v>
      </c>
      <c r="W1617" s="52">
        <v>0.14285700000000001</v>
      </c>
      <c r="X1617" s="52">
        <v>0</v>
      </c>
      <c r="Y1617" s="52">
        <v>0.65540500000000002</v>
      </c>
      <c r="Z1617" s="52">
        <v>0</v>
      </c>
      <c r="AA1617" s="52"/>
      <c r="AB1617" s="79">
        <v>1617</v>
      </c>
      <c r="AC16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7" s="85"/>
      <c r="AE1617" s="51"/>
      <c r="AF1617" s="51"/>
      <c r="AG1617" s="51"/>
      <c r="AH1617" s="51"/>
      <c r="AI1617" s="51"/>
      <c r="AJ1617" s="51"/>
      <c r="AK1617" s="51"/>
      <c r="AL1617" s="51"/>
      <c r="AM1617" s="51"/>
      <c r="AN1617" s="51"/>
      <c r="AO1617" s="2"/>
      <c r="AP1617" s="3"/>
      <c r="AQ1617" s="3"/>
      <c r="AR1617" s="3"/>
      <c r="AS1617" s="3"/>
    </row>
    <row r="1618" spans="1:45" ht="29" customHeight="1" x14ac:dyDescent="0.35">
      <c r="A1618" s="14" t="s">
        <v>2124</v>
      </c>
      <c r="C1618" s="15" t="s">
        <v>3360</v>
      </c>
      <c r="D1618" s="15"/>
      <c r="E1618" s="80">
        <v>1.7409565045256867</v>
      </c>
      <c r="F1618" s="78"/>
      <c r="G1618" s="15"/>
      <c r="H1618" s="15"/>
      <c r="I1618" s="16"/>
      <c r="J1618" s="66"/>
      <c r="K1618" s="66"/>
      <c r="L1618" s="16"/>
      <c r="M1618" s="81"/>
      <c r="N1618" s="82">
        <v>7955.8896484375</v>
      </c>
      <c r="O1618" s="82">
        <v>6759.45458984375</v>
      </c>
      <c r="P1618" s="77"/>
      <c r="Q1618" s="83"/>
      <c r="R1618" s="83"/>
      <c r="S1618" s="51">
        <v>1</v>
      </c>
      <c r="T1618" s="84"/>
      <c r="U1618" s="84"/>
      <c r="V1618" s="52">
        <v>0</v>
      </c>
      <c r="W1618" s="52">
        <v>0.14285700000000001</v>
      </c>
      <c r="X1618" s="52">
        <v>0</v>
      </c>
      <c r="Y1618" s="52">
        <v>0.65540500000000002</v>
      </c>
      <c r="Z1618" s="52">
        <v>0</v>
      </c>
      <c r="AA1618" s="52"/>
      <c r="AB1618" s="79">
        <v>1618</v>
      </c>
      <c r="AC16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8" s="85"/>
      <c r="AE1618" s="51"/>
      <c r="AF1618" s="51"/>
      <c r="AG1618" s="51"/>
      <c r="AH1618" s="51"/>
      <c r="AI1618" s="51"/>
      <c r="AJ1618" s="51"/>
      <c r="AK1618" s="51"/>
      <c r="AL1618" s="51"/>
      <c r="AM1618" s="51"/>
      <c r="AN1618" s="51"/>
      <c r="AO1618" s="2"/>
      <c r="AP1618" s="3"/>
      <c r="AQ1618" s="3"/>
      <c r="AR1618" s="3"/>
      <c r="AS1618" s="3"/>
    </row>
    <row r="1619" spans="1:45" ht="29" customHeight="1" x14ac:dyDescent="0.35">
      <c r="A1619" s="14" t="s">
        <v>2125</v>
      </c>
      <c r="C1619" s="15" t="s">
        <v>3360</v>
      </c>
      <c r="D1619" s="15"/>
      <c r="E1619" s="80">
        <v>1.7409565045256867</v>
      </c>
      <c r="F1619" s="78"/>
      <c r="G1619" s="15"/>
      <c r="H1619" s="15"/>
      <c r="I1619" s="16"/>
      <c r="J1619" s="66"/>
      <c r="K1619" s="66"/>
      <c r="L1619" s="16"/>
      <c r="M1619" s="81"/>
      <c r="N1619" s="82">
        <v>7876.94580078125</v>
      </c>
      <c r="O1619" s="82">
        <v>6771.0576171875</v>
      </c>
      <c r="P1619" s="77"/>
      <c r="Q1619" s="83"/>
      <c r="R1619" s="83"/>
      <c r="S1619" s="51">
        <v>1</v>
      </c>
      <c r="T1619" s="84"/>
      <c r="U1619" s="84"/>
      <c r="V1619" s="52">
        <v>0</v>
      </c>
      <c r="W1619" s="52">
        <v>0.14285700000000001</v>
      </c>
      <c r="X1619" s="52">
        <v>0</v>
      </c>
      <c r="Y1619" s="52">
        <v>0.65540500000000002</v>
      </c>
      <c r="Z1619" s="52">
        <v>0</v>
      </c>
      <c r="AA1619" s="52"/>
      <c r="AB1619" s="79">
        <v>1619</v>
      </c>
      <c r="AC16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19" s="85"/>
      <c r="AE1619" s="51"/>
      <c r="AF1619" s="51"/>
      <c r="AG1619" s="51"/>
      <c r="AH1619" s="51"/>
      <c r="AI1619" s="51"/>
      <c r="AJ1619" s="51"/>
      <c r="AK1619" s="51"/>
      <c r="AL1619" s="51"/>
      <c r="AM1619" s="51"/>
      <c r="AN1619" s="51"/>
      <c r="AO1619" s="2"/>
      <c r="AP1619" s="3"/>
      <c r="AQ1619" s="3"/>
      <c r="AR1619" s="3"/>
      <c r="AS1619" s="3"/>
    </row>
    <row r="1620" spans="1:45" ht="29" customHeight="1" x14ac:dyDescent="0.35">
      <c r="A1620" s="14" t="s">
        <v>2126</v>
      </c>
      <c r="C1620" s="15" t="s">
        <v>3360</v>
      </c>
      <c r="D1620" s="15"/>
      <c r="E1620" s="80">
        <v>1.7409565045256867</v>
      </c>
      <c r="F1620" s="78"/>
      <c r="G1620" s="15"/>
      <c r="H1620" s="15"/>
      <c r="I1620" s="16"/>
      <c r="J1620" s="66"/>
      <c r="K1620" s="66"/>
      <c r="L1620" s="16"/>
      <c r="M1620" s="81"/>
      <c r="N1620" s="82">
        <v>7754.19873046875</v>
      </c>
      <c r="O1620" s="82">
        <v>6921.1318359375</v>
      </c>
      <c r="P1620" s="77"/>
      <c r="Q1620" s="83"/>
      <c r="R1620" s="83"/>
      <c r="S1620" s="51">
        <v>1</v>
      </c>
      <c r="T1620" s="84"/>
      <c r="U1620" s="84"/>
      <c r="V1620" s="52">
        <v>0</v>
      </c>
      <c r="W1620" s="52">
        <v>0.14285700000000001</v>
      </c>
      <c r="X1620" s="52">
        <v>0</v>
      </c>
      <c r="Y1620" s="52">
        <v>0.65540500000000002</v>
      </c>
      <c r="Z1620" s="52">
        <v>0</v>
      </c>
      <c r="AA1620" s="52"/>
      <c r="AB1620" s="79">
        <v>1620</v>
      </c>
      <c r="AC16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0" s="85"/>
      <c r="AE1620" s="51"/>
      <c r="AF1620" s="51"/>
      <c r="AG1620" s="51"/>
      <c r="AH1620" s="51"/>
      <c r="AI1620" s="51"/>
      <c r="AJ1620" s="51"/>
      <c r="AK1620" s="51"/>
      <c r="AL1620" s="51"/>
      <c r="AM1620" s="51"/>
      <c r="AN1620" s="51"/>
      <c r="AO1620" s="2"/>
      <c r="AP1620" s="3"/>
      <c r="AQ1620" s="3"/>
      <c r="AR1620" s="3"/>
      <c r="AS1620" s="3"/>
    </row>
    <row r="1621" spans="1:45" ht="29" customHeight="1" x14ac:dyDescent="0.35">
      <c r="A1621" s="14" t="s">
        <v>2500</v>
      </c>
      <c r="C1621" s="15" t="s">
        <v>3360</v>
      </c>
      <c r="D1621" s="15"/>
      <c r="E1621" s="80">
        <v>1.7409565045256867</v>
      </c>
      <c r="F1621" s="78"/>
      <c r="G1621" s="15"/>
      <c r="H1621" s="15"/>
      <c r="I1621" s="16"/>
      <c r="J1621" s="66"/>
      <c r="K1621" s="66"/>
      <c r="L1621" s="16"/>
      <c r="M1621" s="81"/>
      <c r="N1621" s="82">
        <v>6121.12646484375</v>
      </c>
      <c r="O1621" s="82">
        <v>6751.69482421875</v>
      </c>
      <c r="P1621" s="77"/>
      <c r="Q1621" s="83"/>
      <c r="R1621" s="83"/>
      <c r="S1621" s="51">
        <v>1</v>
      </c>
      <c r="T1621" s="84"/>
      <c r="U1621" s="84"/>
      <c r="V1621" s="52">
        <v>0</v>
      </c>
      <c r="W1621" s="52">
        <v>0.14285700000000001</v>
      </c>
      <c r="X1621" s="52">
        <v>0</v>
      </c>
      <c r="Y1621" s="52">
        <v>0.65540500000000002</v>
      </c>
      <c r="Z1621" s="52">
        <v>0</v>
      </c>
      <c r="AA1621" s="52"/>
      <c r="AB1621" s="79">
        <v>1621</v>
      </c>
      <c r="AC16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1" s="85"/>
      <c r="AE1621" s="51"/>
      <c r="AF1621" s="51"/>
      <c r="AG1621" s="51"/>
      <c r="AH1621" s="51"/>
      <c r="AI1621" s="51"/>
      <c r="AJ1621" s="51"/>
      <c r="AK1621" s="51"/>
      <c r="AL1621" s="51"/>
      <c r="AM1621" s="51"/>
      <c r="AN1621" s="51"/>
      <c r="AO1621" s="2"/>
      <c r="AP1621" s="3"/>
      <c r="AQ1621" s="3"/>
      <c r="AR1621" s="3"/>
      <c r="AS1621" s="3"/>
    </row>
    <row r="1622" spans="1:45" ht="29" customHeight="1" x14ac:dyDescent="0.35">
      <c r="A1622" s="14" t="s">
        <v>2501</v>
      </c>
      <c r="C1622" s="15" t="s">
        <v>3360</v>
      </c>
      <c r="D1622" s="15"/>
      <c r="E1622" s="80">
        <v>1.7409565045256867</v>
      </c>
      <c r="F1622" s="78"/>
      <c r="G1622" s="15"/>
      <c r="H1622" s="15"/>
      <c r="I1622" s="16"/>
      <c r="J1622" s="66"/>
      <c r="K1622" s="66"/>
      <c r="L1622" s="16"/>
      <c r="M1622" s="81"/>
      <c r="N1622" s="82">
        <v>6063.423828125</v>
      </c>
      <c r="O1622" s="82">
        <v>6921.1318359375</v>
      </c>
      <c r="P1622" s="77"/>
      <c r="Q1622" s="83"/>
      <c r="R1622" s="83"/>
      <c r="S1622" s="51">
        <v>1</v>
      </c>
      <c r="T1622" s="84"/>
      <c r="U1622" s="84"/>
      <c r="V1622" s="52">
        <v>0</v>
      </c>
      <c r="W1622" s="52">
        <v>0.14285700000000001</v>
      </c>
      <c r="X1622" s="52">
        <v>0</v>
      </c>
      <c r="Y1622" s="52">
        <v>0.65540500000000002</v>
      </c>
      <c r="Z1622" s="52">
        <v>0</v>
      </c>
      <c r="AA1622" s="52"/>
      <c r="AB1622" s="79">
        <v>1622</v>
      </c>
      <c r="AC16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2" s="85"/>
      <c r="AE1622" s="51"/>
      <c r="AF1622" s="51"/>
      <c r="AG1622" s="51"/>
      <c r="AH1622" s="51"/>
      <c r="AI1622" s="51"/>
      <c r="AJ1622" s="51"/>
      <c r="AK1622" s="51"/>
      <c r="AL1622" s="51"/>
      <c r="AM1622" s="51"/>
      <c r="AN1622" s="51"/>
      <c r="AO1622" s="2"/>
      <c r="AP1622" s="3"/>
      <c r="AQ1622" s="3"/>
      <c r="AR1622" s="3"/>
      <c r="AS1622" s="3"/>
    </row>
    <row r="1623" spans="1:45" ht="29" customHeight="1" x14ac:dyDescent="0.35">
      <c r="A1623" s="14" t="s">
        <v>2502</v>
      </c>
      <c r="C1623" s="15" t="s">
        <v>3360</v>
      </c>
      <c r="D1623" s="15"/>
      <c r="E1623" s="80">
        <v>1.7409565045256867</v>
      </c>
      <c r="F1623" s="78"/>
      <c r="G1623" s="15"/>
      <c r="H1623" s="15"/>
      <c r="I1623" s="16"/>
      <c r="J1623" s="66"/>
      <c r="K1623" s="66"/>
      <c r="L1623" s="16"/>
      <c r="M1623" s="81"/>
      <c r="N1623" s="82">
        <v>6095.10791015625</v>
      </c>
      <c r="O1623" s="82">
        <v>6660.57177734375</v>
      </c>
      <c r="P1623" s="77"/>
      <c r="Q1623" s="83"/>
      <c r="R1623" s="83"/>
      <c r="S1623" s="51">
        <v>1</v>
      </c>
      <c r="T1623" s="84"/>
      <c r="U1623" s="84"/>
      <c r="V1623" s="52">
        <v>0</v>
      </c>
      <c r="W1623" s="52">
        <v>0.14285700000000001</v>
      </c>
      <c r="X1623" s="52">
        <v>0</v>
      </c>
      <c r="Y1623" s="52">
        <v>0.65540500000000002</v>
      </c>
      <c r="Z1623" s="52">
        <v>0</v>
      </c>
      <c r="AA1623" s="52"/>
      <c r="AB1623" s="79">
        <v>1623</v>
      </c>
      <c r="AC16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3" s="85"/>
      <c r="AE1623" s="51"/>
      <c r="AF1623" s="51"/>
      <c r="AG1623" s="51"/>
      <c r="AH1623" s="51"/>
      <c r="AI1623" s="51"/>
      <c r="AJ1623" s="51"/>
      <c r="AK1623" s="51"/>
      <c r="AL1623" s="51"/>
      <c r="AM1623" s="51"/>
      <c r="AN1623" s="51"/>
      <c r="AO1623" s="2"/>
      <c r="AP1623" s="3"/>
      <c r="AQ1623" s="3"/>
      <c r="AR1623" s="3"/>
      <c r="AS1623" s="3"/>
    </row>
    <row r="1624" spans="1:45" ht="29" customHeight="1" x14ac:dyDescent="0.35">
      <c r="A1624" s="14" t="s">
        <v>2503</v>
      </c>
      <c r="C1624" s="15" t="s">
        <v>3360</v>
      </c>
      <c r="D1624" s="15"/>
      <c r="E1624" s="80">
        <v>1.7409565045256867</v>
      </c>
      <c r="F1624" s="78"/>
      <c r="G1624" s="15"/>
      <c r="H1624" s="15"/>
      <c r="I1624" s="16"/>
      <c r="J1624" s="66"/>
      <c r="K1624" s="66"/>
      <c r="L1624" s="16"/>
      <c r="M1624" s="81"/>
      <c r="N1624" s="82">
        <v>6289.3896484375</v>
      </c>
      <c r="O1624" s="82">
        <v>6880.51953125</v>
      </c>
      <c r="P1624" s="77"/>
      <c r="Q1624" s="83"/>
      <c r="R1624" s="83"/>
      <c r="S1624" s="51">
        <v>1</v>
      </c>
      <c r="T1624" s="84"/>
      <c r="U1624" s="84"/>
      <c r="V1624" s="52">
        <v>0</v>
      </c>
      <c r="W1624" s="52">
        <v>0.14285700000000001</v>
      </c>
      <c r="X1624" s="52">
        <v>0</v>
      </c>
      <c r="Y1624" s="52">
        <v>0.65540500000000002</v>
      </c>
      <c r="Z1624" s="52">
        <v>0</v>
      </c>
      <c r="AA1624" s="52"/>
      <c r="AB1624" s="79">
        <v>1624</v>
      </c>
      <c r="AC16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4" s="85"/>
      <c r="AE1624" s="51"/>
      <c r="AF1624" s="51"/>
      <c r="AG1624" s="51"/>
      <c r="AH1624" s="51"/>
      <c r="AI1624" s="51"/>
      <c r="AJ1624" s="51"/>
      <c r="AK1624" s="51"/>
      <c r="AL1624" s="51"/>
      <c r="AM1624" s="51"/>
      <c r="AN1624" s="51"/>
      <c r="AO1624" s="2"/>
      <c r="AP1624" s="3"/>
      <c r="AQ1624" s="3"/>
      <c r="AR1624" s="3"/>
      <c r="AS1624" s="3"/>
    </row>
    <row r="1625" spans="1:45" ht="29" customHeight="1" x14ac:dyDescent="0.35">
      <c r="A1625" s="14" t="s">
        <v>2526</v>
      </c>
      <c r="C1625" s="15" t="s">
        <v>3360</v>
      </c>
      <c r="D1625" s="15"/>
      <c r="E1625" s="80">
        <v>1.7409565045256867</v>
      </c>
      <c r="F1625" s="78"/>
      <c r="G1625" s="15"/>
      <c r="H1625" s="15"/>
      <c r="I1625" s="16"/>
      <c r="J1625" s="66"/>
      <c r="K1625" s="66"/>
      <c r="L1625" s="16"/>
      <c r="M1625" s="81"/>
      <c r="N1625" s="82">
        <v>5809.17578125</v>
      </c>
      <c r="O1625" s="82">
        <v>435.42340087890625</v>
      </c>
      <c r="P1625" s="77"/>
      <c r="Q1625" s="83"/>
      <c r="R1625" s="83"/>
      <c r="S1625" s="51">
        <v>1</v>
      </c>
      <c r="T1625" s="84"/>
      <c r="U1625" s="84"/>
      <c r="V1625" s="52">
        <v>0</v>
      </c>
      <c r="W1625" s="52">
        <v>0.14285700000000001</v>
      </c>
      <c r="X1625" s="52">
        <v>0</v>
      </c>
      <c r="Y1625" s="52">
        <v>0.65540500000000002</v>
      </c>
      <c r="Z1625" s="52">
        <v>0</v>
      </c>
      <c r="AA1625" s="52"/>
      <c r="AB1625" s="79">
        <v>1625</v>
      </c>
      <c r="AC16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5" s="85"/>
      <c r="AE1625" s="51"/>
      <c r="AF1625" s="51"/>
      <c r="AG1625" s="51"/>
      <c r="AH1625" s="51"/>
      <c r="AI1625" s="51"/>
      <c r="AJ1625" s="51"/>
      <c r="AK1625" s="51"/>
      <c r="AL1625" s="51"/>
      <c r="AM1625" s="51"/>
      <c r="AN1625" s="51"/>
      <c r="AO1625" s="2"/>
      <c r="AP1625" s="3"/>
      <c r="AQ1625" s="3"/>
      <c r="AR1625" s="3"/>
      <c r="AS1625" s="3"/>
    </row>
    <row r="1626" spans="1:45" ht="29" customHeight="1" x14ac:dyDescent="0.35">
      <c r="A1626" s="14" t="s">
        <v>2527</v>
      </c>
      <c r="C1626" s="15" t="s">
        <v>3360</v>
      </c>
      <c r="D1626" s="15"/>
      <c r="E1626" s="80">
        <v>1.7409565045256867</v>
      </c>
      <c r="F1626" s="78"/>
      <c r="G1626" s="15"/>
      <c r="H1626" s="15"/>
      <c r="I1626" s="16"/>
      <c r="J1626" s="66"/>
      <c r="K1626" s="66"/>
      <c r="L1626" s="16"/>
      <c r="M1626" s="81"/>
      <c r="N1626" s="82">
        <v>5858.75341796875</v>
      </c>
      <c r="O1626" s="82">
        <v>195.42019653320313</v>
      </c>
      <c r="P1626" s="77"/>
      <c r="Q1626" s="83"/>
      <c r="R1626" s="83"/>
      <c r="S1626" s="51">
        <v>1</v>
      </c>
      <c r="T1626" s="84"/>
      <c r="U1626" s="84"/>
      <c r="V1626" s="52">
        <v>0</v>
      </c>
      <c r="W1626" s="52">
        <v>0.14285700000000001</v>
      </c>
      <c r="X1626" s="52">
        <v>0</v>
      </c>
      <c r="Y1626" s="52">
        <v>0.65540500000000002</v>
      </c>
      <c r="Z1626" s="52">
        <v>0</v>
      </c>
      <c r="AA1626" s="52"/>
      <c r="AB1626" s="79">
        <v>1626</v>
      </c>
      <c r="AC16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6" s="85"/>
      <c r="AE1626" s="51"/>
      <c r="AF1626" s="51"/>
      <c r="AG1626" s="51"/>
      <c r="AH1626" s="51"/>
      <c r="AI1626" s="51"/>
      <c r="AJ1626" s="51"/>
      <c r="AK1626" s="51"/>
      <c r="AL1626" s="51"/>
      <c r="AM1626" s="51"/>
      <c r="AN1626" s="51"/>
      <c r="AO1626" s="2"/>
      <c r="AP1626" s="3"/>
      <c r="AQ1626" s="3"/>
      <c r="AR1626" s="3"/>
      <c r="AS1626" s="3"/>
    </row>
    <row r="1627" spans="1:45" ht="29" customHeight="1" x14ac:dyDescent="0.35">
      <c r="A1627" s="14" t="s">
        <v>2528</v>
      </c>
      <c r="C1627" s="15" t="s">
        <v>3360</v>
      </c>
      <c r="D1627" s="15"/>
      <c r="E1627" s="80">
        <v>1.7409565045256867</v>
      </c>
      <c r="F1627" s="78"/>
      <c r="G1627" s="15"/>
      <c r="H1627" s="15"/>
      <c r="I1627" s="16"/>
      <c r="J1627" s="66"/>
      <c r="K1627" s="66"/>
      <c r="L1627" s="16"/>
      <c r="M1627" s="81"/>
      <c r="N1627" s="82">
        <v>5950.44091796875</v>
      </c>
      <c r="O1627" s="82">
        <v>491.09603881835938</v>
      </c>
      <c r="P1627" s="77"/>
      <c r="Q1627" s="83"/>
      <c r="R1627" s="83"/>
      <c r="S1627" s="51">
        <v>1</v>
      </c>
      <c r="T1627" s="84"/>
      <c r="U1627" s="84"/>
      <c r="V1627" s="52">
        <v>0</v>
      </c>
      <c r="W1627" s="52">
        <v>0.14285700000000001</v>
      </c>
      <c r="X1627" s="52">
        <v>0</v>
      </c>
      <c r="Y1627" s="52">
        <v>0.65540500000000002</v>
      </c>
      <c r="Z1627" s="52">
        <v>0</v>
      </c>
      <c r="AA1627" s="52"/>
      <c r="AB1627" s="79">
        <v>1627</v>
      </c>
      <c r="AC16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7" s="85"/>
      <c r="AE1627" s="51"/>
      <c r="AF1627" s="51"/>
      <c r="AG1627" s="51"/>
      <c r="AH1627" s="51"/>
      <c r="AI1627" s="51"/>
      <c r="AJ1627" s="51"/>
      <c r="AK1627" s="51"/>
      <c r="AL1627" s="51"/>
      <c r="AM1627" s="51"/>
      <c r="AN1627" s="51"/>
      <c r="AO1627" s="2"/>
      <c r="AP1627" s="3"/>
      <c r="AQ1627" s="3"/>
      <c r="AR1627" s="3"/>
      <c r="AS1627" s="3"/>
    </row>
    <row r="1628" spans="1:45" ht="29" customHeight="1" x14ac:dyDescent="0.35">
      <c r="A1628" s="14" t="s">
        <v>2529</v>
      </c>
      <c r="C1628" s="15" t="s">
        <v>3360</v>
      </c>
      <c r="D1628" s="15"/>
      <c r="E1628" s="80">
        <v>1.7409565045256867</v>
      </c>
      <c r="F1628" s="78"/>
      <c r="G1628" s="15"/>
      <c r="H1628" s="15"/>
      <c r="I1628" s="16"/>
      <c r="J1628" s="66"/>
      <c r="K1628" s="66"/>
      <c r="L1628" s="16"/>
      <c r="M1628" s="81"/>
      <c r="N1628" s="82">
        <v>5752.72021484375</v>
      </c>
      <c r="O1628" s="82">
        <v>504.83551025390625</v>
      </c>
      <c r="P1628" s="77"/>
      <c r="Q1628" s="83"/>
      <c r="R1628" s="83"/>
      <c r="S1628" s="51">
        <v>1</v>
      </c>
      <c r="T1628" s="84"/>
      <c r="U1628" s="84"/>
      <c r="V1628" s="52">
        <v>0</v>
      </c>
      <c r="W1628" s="52">
        <v>0.14285700000000001</v>
      </c>
      <c r="X1628" s="52">
        <v>0</v>
      </c>
      <c r="Y1628" s="52">
        <v>0.65540500000000002</v>
      </c>
      <c r="Z1628" s="52">
        <v>0</v>
      </c>
      <c r="AA1628" s="52"/>
      <c r="AB1628" s="79">
        <v>1628</v>
      </c>
      <c r="AC16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8" s="85"/>
      <c r="AE1628" s="51"/>
      <c r="AF1628" s="51"/>
      <c r="AG1628" s="51"/>
      <c r="AH1628" s="51"/>
      <c r="AI1628" s="51"/>
      <c r="AJ1628" s="51"/>
      <c r="AK1628" s="51"/>
      <c r="AL1628" s="51"/>
      <c r="AM1628" s="51"/>
      <c r="AN1628" s="51"/>
      <c r="AO1628" s="2"/>
      <c r="AP1628" s="3"/>
      <c r="AQ1628" s="3"/>
      <c r="AR1628" s="3"/>
      <c r="AS1628" s="3"/>
    </row>
    <row r="1629" spans="1:45" ht="29" customHeight="1" x14ac:dyDescent="0.35">
      <c r="A1629" s="14" t="s">
        <v>2621</v>
      </c>
      <c r="C1629" s="15" t="s">
        <v>3360</v>
      </c>
      <c r="D1629" s="15"/>
      <c r="E1629" s="80">
        <v>1.7409565045256867</v>
      </c>
      <c r="F1629" s="78"/>
      <c r="G1629" s="15"/>
      <c r="H1629" s="15"/>
      <c r="I1629" s="16"/>
      <c r="J1629" s="66"/>
      <c r="K1629" s="66"/>
      <c r="L1629" s="16"/>
      <c r="M1629" s="81"/>
      <c r="N1629" s="82">
        <v>5752.72021484375</v>
      </c>
      <c r="O1629" s="82">
        <v>3854.182373046875</v>
      </c>
      <c r="P1629" s="77"/>
      <c r="Q1629" s="83"/>
      <c r="R1629" s="83"/>
      <c r="S1629" s="51">
        <v>1</v>
      </c>
      <c r="T1629" s="84"/>
      <c r="U1629" s="84"/>
      <c r="V1629" s="52">
        <v>0</v>
      </c>
      <c r="W1629" s="52">
        <v>0.14285700000000001</v>
      </c>
      <c r="X1629" s="52">
        <v>0</v>
      </c>
      <c r="Y1629" s="52">
        <v>0.65540500000000002</v>
      </c>
      <c r="Z1629" s="52">
        <v>0</v>
      </c>
      <c r="AA1629" s="52"/>
      <c r="AB1629" s="79">
        <v>1629</v>
      </c>
      <c r="AC16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29" s="85"/>
      <c r="AE1629" s="51"/>
      <c r="AF1629" s="51"/>
      <c r="AG1629" s="51"/>
      <c r="AH1629" s="51"/>
      <c r="AI1629" s="51"/>
      <c r="AJ1629" s="51"/>
      <c r="AK1629" s="51"/>
      <c r="AL1629" s="51"/>
      <c r="AM1629" s="51"/>
      <c r="AN1629" s="51"/>
      <c r="AO1629" s="2"/>
      <c r="AP1629" s="3"/>
      <c r="AQ1629" s="3"/>
      <c r="AR1629" s="3"/>
      <c r="AS1629" s="3"/>
    </row>
    <row r="1630" spans="1:45" ht="29" customHeight="1" x14ac:dyDescent="0.35">
      <c r="A1630" s="14" t="s">
        <v>2622</v>
      </c>
      <c r="C1630" s="15" t="s">
        <v>3360</v>
      </c>
      <c r="D1630" s="15"/>
      <c r="E1630" s="80">
        <v>1.7409565045256867</v>
      </c>
      <c r="F1630" s="78"/>
      <c r="G1630" s="15"/>
      <c r="H1630" s="15"/>
      <c r="I1630" s="16"/>
      <c r="J1630" s="66"/>
      <c r="K1630" s="66"/>
      <c r="L1630" s="16"/>
      <c r="M1630" s="81"/>
      <c r="N1630" s="82">
        <v>5847.9609375</v>
      </c>
      <c r="O1630" s="82">
        <v>4006.114013671875</v>
      </c>
      <c r="P1630" s="77"/>
      <c r="Q1630" s="83"/>
      <c r="R1630" s="83"/>
      <c r="S1630" s="51">
        <v>1</v>
      </c>
      <c r="T1630" s="84"/>
      <c r="U1630" s="84"/>
      <c r="V1630" s="52">
        <v>0</v>
      </c>
      <c r="W1630" s="52">
        <v>0.14285700000000001</v>
      </c>
      <c r="X1630" s="52">
        <v>0</v>
      </c>
      <c r="Y1630" s="52">
        <v>0.65540500000000002</v>
      </c>
      <c r="Z1630" s="52">
        <v>0</v>
      </c>
      <c r="AA1630" s="52"/>
      <c r="AB1630" s="79">
        <v>1630</v>
      </c>
      <c r="AC16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0" s="85"/>
      <c r="AE1630" s="51"/>
      <c r="AF1630" s="51"/>
      <c r="AG1630" s="51"/>
      <c r="AH1630" s="51"/>
      <c r="AI1630" s="51"/>
      <c r="AJ1630" s="51"/>
      <c r="AK1630" s="51"/>
      <c r="AL1630" s="51"/>
      <c r="AM1630" s="51"/>
      <c r="AN1630" s="51"/>
      <c r="AO1630" s="2"/>
      <c r="AP1630" s="3"/>
      <c r="AQ1630" s="3"/>
      <c r="AR1630" s="3"/>
      <c r="AS1630" s="3"/>
    </row>
    <row r="1631" spans="1:45" ht="29" customHeight="1" x14ac:dyDescent="0.35">
      <c r="A1631" s="14" t="s">
        <v>3191</v>
      </c>
      <c r="C1631" s="15" t="s">
        <v>3360</v>
      </c>
      <c r="D1631" s="15"/>
      <c r="E1631" s="80">
        <v>1.7409565045256867</v>
      </c>
      <c r="F1631" s="78"/>
      <c r="G1631" s="15"/>
      <c r="H1631" s="15"/>
      <c r="I1631" s="16"/>
      <c r="J1631" s="66"/>
      <c r="K1631" s="66"/>
      <c r="L1631" s="16"/>
      <c r="M1631" s="81"/>
      <c r="N1631" s="82">
        <v>7287.40673828125</v>
      </c>
      <c r="O1631" s="82">
        <v>6881.06494140625</v>
      </c>
      <c r="P1631" s="77"/>
      <c r="Q1631" s="83"/>
      <c r="R1631" s="83"/>
      <c r="S1631" s="51">
        <v>1</v>
      </c>
      <c r="T1631" s="84"/>
      <c r="U1631" s="84"/>
      <c r="V1631" s="52">
        <v>0</v>
      </c>
      <c r="W1631" s="52">
        <v>0.14285700000000001</v>
      </c>
      <c r="X1631" s="52">
        <v>0</v>
      </c>
      <c r="Y1631" s="52">
        <v>0.65540500000000002</v>
      </c>
      <c r="Z1631" s="52">
        <v>0</v>
      </c>
      <c r="AA1631" s="52"/>
      <c r="AB1631" s="79">
        <v>1631</v>
      </c>
      <c r="AC16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1" s="85"/>
      <c r="AE1631" s="51"/>
      <c r="AF1631" s="51"/>
      <c r="AG1631" s="51"/>
      <c r="AH1631" s="51"/>
      <c r="AI1631" s="51"/>
      <c r="AJ1631" s="51"/>
      <c r="AK1631" s="51"/>
      <c r="AL1631" s="51"/>
      <c r="AM1631" s="51"/>
      <c r="AN1631" s="51"/>
      <c r="AO1631" s="2"/>
      <c r="AP1631" s="3"/>
      <c r="AQ1631" s="3"/>
      <c r="AR1631" s="3"/>
      <c r="AS1631" s="3"/>
    </row>
    <row r="1632" spans="1:45" ht="29" customHeight="1" x14ac:dyDescent="0.35">
      <c r="A1632" s="14" t="s">
        <v>3192</v>
      </c>
      <c r="C1632" s="15" t="s">
        <v>3360</v>
      </c>
      <c r="D1632" s="15"/>
      <c r="E1632" s="80">
        <v>1.7409565045256867</v>
      </c>
      <c r="F1632" s="78"/>
      <c r="G1632" s="15"/>
      <c r="H1632" s="15"/>
      <c r="I1632" s="16"/>
      <c r="J1632" s="66"/>
      <c r="K1632" s="66"/>
      <c r="L1632" s="16"/>
      <c r="M1632" s="81"/>
      <c r="N1632" s="82">
        <v>7116.4755859375</v>
      </c>
      <c r="O1632" s="82">
        <v>6760.6728515625</v>
      </c>
      <c r="P1632" s="77"/>
      <c r="Q1632" s="83"/>
      <c r="R1632" s="83"/>
      <c r="S1632" s="51">
        <v>1</v>
      </c>
      <c r="T1632" s="84"/>
      <c r="U1632" s="84"/>
      <c r="V1632" s="52">
        <v>0</v>
      </c>
      <c r="W1632" s="52">
        <v>0.14285700000000001</v>
      </c>
      <c r="X1632" s="52">
        <v>0</v>
      </c>
      <c r="Y1632" s="52">
        <v>0.65540500000000002</v>
      </c>
      <c r="Z1632" s="52">
        <v>0</v>
      </c>
      <c r="AA1632" s="52"/>
      <c r="AB1632" s="79">
        <v>1632</v>
      </c>
      <c r="AC16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2" s="85"/>
      <c r="AE1632" s="51"/>
      <c r="AF1632" s="51"/>
      <c r="AG1632" s="51"/>
      <c r="AH1632" s="51"/>
      <c r="AI1632" s="51"/>
      <c r="AJ1632" s="51"/>
      <c r="AK1632" s="51"/>
      <c r="AL1632" s="51"/>
      <c r="AM1632" s="51"/>
      <c r="AN1632" s="51"/>
      <c r="AO1632" s="2"/>
      <c r="AP1632" s="3"/>
      <c r="AQ1632" s="3"/>
      <c r="AR1632" s="3"/>
      <c r="AS1632" s="3"/>
    </row>
    <row r="1633" spans="1:45" ht="29" customHeight="1" x14ac:dyDescent="0.35">
      <c r="A1633" s="14" t="s">
        <v>3260</v>
      </c>
      <c r="C1633" s="15" t="s">
        <v>3360</v>
      </c>
      <c r="D1633" s="15"/>
      <c r="E1633" s="80">
        <v>1.7409565045256867</v>
      </c>
      <c r="F1633" s="78"/>
      <c r="G1633" s="15"/>
      <c r="H1633" s="15"/>
      <c r="I1633" s="16"/>
      <c r="J1633" s="66"/>
      <c r="K1633" s="66"/>
      <c r="L1633" s="16"/>
      <c r="M1633" s="81"/>
      <c r="N1633" s="82">
        <v>6457.67138671875</v>
      </c>
      <c r="O1633" s="82">
        <v>6751.69482421875</v>
      </c>
      <c r="P1633" s="77"/>
      <c r="Q1633" s="83"/>
      <c r="R1633" s="83"/>
      <c r="S1633" s="51">
        <v>1</v>
      </c>
      <c r="T1633" s="84"/>
      <c r="U1633" s="84"/>
      <c r="V1633" s="52">
        <v>0</v>
      </c>
      <c r="W1633" s="52">
        <v>0.14285700000000001</v>
      </c>
      <c r="X1633" s="52">
        <v>0</v>
      </c>
      <c r="Y1633" s="52">
        <v>0.65540500000000002</v>
      </c>
      <c r="Z1633" s="52">
        <v>0</v>
      </c>
      <c r="AA1633" s="52"/>
      <c r="AB1633" s="79">
        <v>1633</v>
      </c>
      <c r="AC16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3" s="85"/>
      <c r="AE1633" s="51"/>
      <c r="AF1633" s="51"/>
      <c r="AG1633" s="51"/>
      <c r="AH1633" s="51"/>
      <c r="AI1633" s="51"/>
      <c r="AJ1633" s="51"/>
      <c r="AK1633" s="51"/>
      <c r="AL1633" s="51"/>
      <c r="AM1633" s="51"/>
      <c r="AN1633" s="51"/>
      <c r="AO1633" s="2"/>
      <c r="AP1633" s="3"/>
      <c r="AQ1633" s="3"/>
      <c r="AR1633" s="3"/>
      <c r="AS1633" s="3"/>
    </row>
    <row r="1634" spans="1:45" ht="29" customHeight="1" x14ac:dyDescent="0.35">
      <c r="A1634" s="14" t="s">
        <v>3261</v>
      </c>
      <c r="C1634" s="15" t="s">
        <v>3360</v>
      </c>
      <c r="D1634" s="15"/>
      <c r="E1634" s="80">
        <v>1.7409565045256867</v>
      </c>
      <c r="F1634" s="78"/>
      <c r="G1634" s="15"/>
      <c r="H1634" s="15"/>
      <c r="I1634" s="16"/>
      <c r="J1634" s="66"/>
      <c r="K1634" s="66"/>
      <c r="L1634" s="16"/>
      <c r="M1634" s="81"/>
      <c r="N1634" s="82">
        <v>6402.373046875</v>
      </c>
      <c r="O1634" s="82">
        <v>6921.1318359375</v>
      </c>
      <c r="P1634" s="77"/>
      <c r="Q1634" s="83"/>
      <c r="R1634" s="83"/>
      <c r="S1634" s="51">
        <v>1</v>
      </c>
      <c r="T1634" s="84"/>
      <c r="U1634" s="84"/>
      <c r="V1634" s="52">
        <v>0</v>
      </c>
      <c r="W1634" s="52">
        <v>0.14285700000000001</v>
      </c>
      <c r="X1634" s="52">
        <v>0</v>
      </c>
      <c r="Y1634" s="52">
        <v>0.65540500000000002</v>
      </c>
      <c r="Z1634" s="52">
        <v>0</v>
      </c>
      <c r="AA1634" s="52"/>
      <c r="AB1634" s="79">
        <v>1634</v>
      </c>
      <c r="AC16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4" s="85"/>
      <c r="AE1634" s="51"/>
      <c r="AF1634" s="51"/>
      <c r="AG1634" s="51"/>
      <c r="AH1634" s="51"/>
      <c r="AI1634" s="51"/>
      <c r="AJ1634" s="51"/>
      <c r="AK1634" s="51"/>
      <c r="AL1634" s="51"/>
      <c r="AM1634" s="51"/>
      <c r="AN1634" s="51"/>
      <c r="AO1634" s="2"/>
      <c r="AP1634" s="3"/>
      <c r="AQ1634" s="3"/>
      <c r="AR1634" s="3"/>
      <c r="AS1634" s="3"/>
    </row>
    <row r="1635" spans="1:45" ht="29" customHeight="1" x14ac:dyDescent="0.35">
      <c r="A1635" s="14" t="s">
        <v>3262</v>
      </c>
      <c r="C1635" s="15" t="s">
        <v>3360</v>
      </c>
      <c r="D1635" s="15"/>
      <c r="E1635" s="80">
        <v>1.7409565045256867</v>
      </c>
      <c r="F1635" s="78"/>
      <c r="G1635" s="15"/>
      <c r="H1635" s="15"/>
      <c r="I1635" s="16"/>
      <c r="J1635" s="66"/>
      <c r="K1635" s="66"/>
      <c r="L1635" s="16"/>
      <c r="M1635" s="81"/>
      <c r="N1635" s="82">
        <v>6432.73681640625</v>
      </c>
      <c r="O1635" s="82">
        <v>6660.57177734375</v>
      </c>
      <c r="P1635" s="77"/>
      <c r="Q1635" s="83"/>
      <c r="R1635" s="83"/>
      <c r="S1635" s="51">
        <v>1</v>
      </c>
      <c r="T1635" s="84"/>
      <c r="U1635" s="84"/>
      <c r="V1635" s="52">
        <v>0</v>
      </c>
      <c r="W1635" s="52">
        <v>0.14285700000000001</v>
      </c>
      <c r="X1635" s="52">
        <v>0</v>
      </c>
      <c r="Y1635" s="52">
        <v>0.65540500000000002</v>
      </c>
      <c r="Z1635" s="52">
        <v>0</v>
      </c>
      <c r="AA1635" s="52"/>
      <c r="AB1635" s="79">
        <v>1635</v>
      </c>
      <c r="AC16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5" s="85"/>
      <c r="AE1635" s="51"/>
      <c r="AF1635" s="51"/>
      <c r="AG1635" s="51"/>
      <c r="AH1635" s="51"/>
      <c r="AI1635" s="51"/>
      <c r="AJ1635" s="51"/>
      <c r="AK1635" s="51"/>
      <c r="AL1635" s="51"/>
      <c r="AM1635" s="51"/>
      <c r="AN1635" s="51"/>
      <c r="AO1635" s="2"/>
      <c r="AP1635" s="3"/>
      <c r="AQ1635" s="3"/>
      <c r="AR1635" s="3"/>
      <c r="AS1635" s="3"/>
    </row>
    <row r="1636" spans="1:45" ht="29" customHeight="1" x14ac:dyDescent="0.35">
      <c r="A1636" s="14" t="s">
        <v>3263</v>
      </c>
      <c r="C1636" s="15" t="s">
        <v>3360</v>
      </c>
      <c r="D1636" s="15"/>
      <c r="E1636" s="80">
        <v>1.7409565045256867</v>
      </c>
      <c r="F1636" s="78"/>
      <c r="G1636" s="15"/>
      <c r="H1636" s="15"/>
      <c r="I1636" s="16"/>
      <c r="J1636" s="66"/>
      <c r="K1636" s="66"/>
      <c r="L1636" s="16"/>
      <c r="M1636" s="81"/>
      <c r="N1636" s="82">
        <v>6618.923828125</v>
      </c>
      <c r="O1636" s="82">
        <v>6880.51953125</v>
      </c>
      <c r="P1636" s="77"/>
      <c r="Q1636" s="83"/>
      <c r="R1636" s="83"/>
      <c r="S1636" s="51">
        <v>1</v>
      </c>
      <c r="T1636" s="84"/>
      <c r="U1636" s="84"/>
      <c r="V1636" s="52">
        <v>0</v>
      </c>
      <c r="W1636" s="52">
        <v>0.14285700000000001</v>
      </c>
      <c r="X1636" s="52">
        <v>0</v>
      </c>
      <c r="Y1636" s="52">
        <v>0.65540500000000002</v>
      </c>
      <c r="Z1636" s="52">
        <v>0</v>
      </c>
      <c r="AA1636" s="52"/>
      <c r="AB1636" s="79">
        <v>1636</v>
      </c>
      <c r="AC16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6" s="85"/>
      <c r="AE1636" s="51"/>
      <c r="AF1636" s="51"/>
      <c r="AG1636" s="51"/>
      <c r="AH1636" s="51"/>
      <c r="AI1636" s="51"/>
      <c r="AJ1636" s="51"/>
      <c r="AK1636" s="51"/>
      <c r="AL1636" s="51"/>
      <c r="AM1636" s="51"/>
      <c r="AN1636" s="51"/>
      <c r="AO1636" s="2"/>
      <c r="AP1636" s="3"/>
      <c r="AQ1636" s="3"/>
      <c r="AR1636" s="3"/>
      <c r="AS1636" s="3"/>
    </row>
    <row r="1637" spans="1:45" ht="29" customHeight="1" x14ac:dyDescent="0.35">
      <c r="A1637" s="14" t="s">
        <v>284</v>
      </c>
      <c r="C1637" s="15" t="s">
        <v>3360</v>
      </c>
      <c r="D1637" s="15"/>
      <c r="E1637" s="80">
        <v>1.7405471290185963</v>
      </c>
      <c r="F1637" s="78"/>
      <c r="G1637" s="15"/>
      <c r="H1637" s="15"/>
      <c r="I1637" s="16"/>
      <c r="J1637" s="66"/>
      <c r="K1637" s="66"/>
      <c r="L1637" s="16"/>
      <c r="M1637" s="81"/>
      <c r="N1637" s="82">
        <v>8680.8642578125</v>
      </c>
      <c r="O1637" s="82">
        <v>7116.55224609375</v>
      </c>
      <c r="P1637" s="77"/>
      <c r="Q1637" s="83"/>
      <c r="R1637" s="83"/>
      <c r="S1637" s="51">
        <v>1</v>
      </c>
      <c r="T1637" s="84"/>
      <c r="U1637" s="84"/>
      <c r="V1637" s="52">
        <v>0</v>
      </c>
      <c r="W1637" s="52">
        <v>8.3333000000000004E-2</v>
      </c>
      <c r="X1637" s="52">
        <v>0</v>
      </c>
      <c r="Y1637" s="52">
        <v>0.65476500000000004</v>
      </c>
      <c r="Z1637" s="52">
        <v>0</v>
      </c>
      <c r="AA1637" s="52"/>
      <c r="AB1637" s="79">
        <v>1637</v>
      </c>
      <c r="AC16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7" s="85"/>
      <c r="AE1637" s="51"/>
      <c r="AF1637" s="51"/>
      <c r="AG1637" s="51"/>
      <c r="AH1637" s="51"/>
      <c r="AI1637" s="51"/>
      <c r="AJ1637" s="51"/>
      <c r="AK1637" s="104" t="s">
        <v>3341</v>
      </c>
      <c r="AL1637" s="104" t="s">
        <v>3341</v>
      </c>
      <c r="AM1637" s="104" t="s">
        <v>3341</v>
      </c>
      <c r="AN1637" s="104" t="s">
        <v>3341</v>
      </c>
      <c r="AO1637" s="2"/>
      <c r="AP1637" s="3"/>
      <c r="AQ1637" s="3"/>
      <c r="AR1637" s="3"/>
      <c r="AS1637" s="3"/>
    </row>
    <row r="1638" spans="1:45" ht="29" customHeight="1" x14ac:dyDescent="0.35">
      <c r="A1638" s="14" t="s">
        <v>1895</v>
      </c>
      <c r="C1638" s="15" t="s">
        <v>3360</v>
      </c>
      <c r="D1638" s="15"/>
      <c r="E1638" s="80">
        <v>1.7405471290185963</v>
      </c>
      <c r="F1638" s="78"/>
      <c r="G1638" s="15"/>
      <c r="H1638" s="15"/>
      <c r="I1638" s="16"/>
      <c r="J1638" s="66"/>
      <c r="K1638" s="66"/>
      <c r="L1638" s="16"/>
      <c r="M1638" s="81"/>
      <c r="N1638" s="82">
        <v>9226.94921875</v>
      </c>
      <c r="O1638" s="82">
        <v>7474.822265625</v>
      </c>
      <c r="P1638" s="77"/>
      <c r="Q1638" s="83"/>
      <c r="R1638" s="83"/>
      <c r="S1638" s="51">
        <v>1</v>
      </c>
      <c r="T1638" s="84"/>
      <c r="U1638" s="84"/>
      <c r="V1638" s="52">
        <v>0</v>
      </c>
      <c r="W1638" s="52">
        <v>8.3333000000000004E-2</v>
      </c>
      <c r="X1638" s="52">
        <v>0</v>
      </c>
      <c r="Y1638" s="52">
        <v>0.65476500000000004</v>
      </c>
      <c r="Z1638" s="52">
        <v>0</v>
      </c>
      <c r="AA1638" s="52"/>
      <c r="AB1638" s="79">
        <v>1638</v>
      </c>
      <c r="AC16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8" s="85"/>
      <c r="AE1638" s="51"/>
      <c r="AF1638" s="51"/>
      <c r="AG1638" s="51"/>
      <c r="AH1638" s="51"/>
      <c r="AI1638" s="51"/>
      <c r="AJ1638" s="51"/>
      <c r="AK1638" s="104" t="s">
        <v>3341</v>
      </c>
      <c r="AL1638" s="104" t="s">
        <v>3341</v>
      </c>
      <c r="AM1638" s="104" t="s">
        <v>3341</v>
      </c>
      <c r="AN1638" s="104" t="s">
        <v>3341</v>
      </c>
      <c r="AO1638" s="2"/>
      <c r="AP1638" s="3"/>
      <c r="AQ1638" s="3"/>
      <c r="AR1638" s="3"/>
      <c r="AS1638" s="3"/>
    </row>
    <row r="1639" spans="1:45" ht="29" customHeight="1" x14ac:dyDescent="0.35">
      <c r="A1639" s="14" t="s">
        <v>2216</v>
      </c>
      <c r="C1639" s="15" t="s">
        <v>3360</v>
      </c>
      <c r="D1639" s="15"/>
      <c r="E1639" s="80">
        <v>1.7343271799077424</v>
      </c>
      <c r="F1639" s="78"/>
      <c r="G1639" s="15"/>
      <c r="H1639" s="15"/>
      <c r="I1639" s="16"/>
      <c r="J1639" s="66"/>
      <c r="K1639" s="66"/>
      <c r="L1639" s="16"/>
      <c r="M1639" s="81"/>
      <c r="N1639" s="82">
        <v>5385.525390625</v>
      </c>
      <c r="O1639" s="82">
        <v>2019.342041015625</v>
      </c>
      <c r="P1639" s="77"/>
      <c r="Q1639" s="83"/>
      <c r="R1639" s="83"/>
      <c r="S1639" s="51">
        <v>1</v>
      </c>
      <c r="T1639" s="84"/>
      <c r="U1639" s="84"/>
      <c r="V1639" s="52">
        <v>0</v>
      </c>
      <c r="W1639" s="52">
        <v>4.1667000000000003E-2</v>
      </c>
      <c r="X1639" s="52">
        <v>0</v>
      </c>
      <c r="Y1639" s="52">
        <v>0.64504099999999998</v>
      </c>
      <c r="Z1639" s="52">
        <v>0</v>
      </c>
      <c r="AA1639" s="52"/>
      <c r="AB1639" s="79">
        <v>1639</v>
      </c>
      <c r="AC16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39" s="85"/>
      <c r="AE1639" s="51"/>
      <c r="AF1639" s="51"/>
      <c r="AG1639" s="51"/>
      <c r="AH1639" s="51"/>
      <c r="AI1639" s="51"/>
      <c r="AJ1639" s="51"/>
      <c r="AK1639" s="51"/>
      <c r="AL1639" s="51"/>
      <c r="AM1639" s="51"/>
      <c r="AN1639" s="51"/>
      <c r="AO1639" s="2"/>
      <c r="AP1639" s="3"/>
      <c r="AQ1639" s="3"/>
      <c r="AR1639" s="3"/>
      <c r="AS1639" s="3"/>
    </row>
    <row r="1640" spans="1:45" ht="29" customHeight="1" x14ac:dyDescent="0.35">
      <c r="A1640" s="14" t="s">
        <v>2184</v>
      </c>
      <c r="C1640" s="15" t="s">
        <v>3360</v>
      </c>
      <c r="D1640" s="15"/>
      <c r="E1640" s="80">
        <v>1.7300140251510077</v>
      </c>
      <c r="F1640" s="78"/>
      <c r="G1640" s="15"/>
      <c r="H1640" s="15"/>
      <c r="I1640" s="16"/>
      <c r="J1640" s="66"/>
      <c r="K1640" s="66"/>
      <c r="L1640" s="16"/>
      <c r="M1640" s="81"/>
      <c r="N1640" s="82">
        <v>9375.73046875</v>
      </c>
      <c r="O1640" s="82">
        <v>7116.55224609375</v>
      </c>
      <c r="P1640" s="77"/>
      <c r="Q1640" s="83"/>
      <c r="R1640" s="83"/>
      <c r="S1640" s="51">
        <v>1</v>
      </c>
      <c r="T1640" s="84"/>
      <c r="U1640" s="84"/>
      <c r="V1640" s="52">
        <v>0</v>
      </c>
      <c r="W1640" s="52">
        <v>9.0909000000000004E-2</v>
      </c>
      <c r="X1640" s="52">
        <v>0</v>
      </c>
      <c r="Y1640" s="52">
        <v>0.63829800000000003</v>
      </c>
      <c r="Z1640" s="52">
        <v>0</v>
      </c>
      <c r="AA1640" s="52"/>
      <c r="AB1640" s="79">
        <v>1640</v>
      </c>
      <c r="AC16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0" s="85"/>
      <c r="AE1640" s="51"/>
      <c r="AF1640" s="51"/>
      <c r="AG1640" s="51"/>
      <c r="AH1640" s="51"/>
      <c r="AI1640" s="51"/>
      <c r="AJ1640" s="51"/>
      <c r="AK1640" s="104" t="s">
        <v>3341</v>
      </c>
      <c r="AL1640" s="104" t="s">
        <v>3341</v>
      </c>
      <c r="AM1640" s="104" t="s">
        <v>3341</v>
      </c>
      <c r="AN1640" s="104" t="s">
        <v>3341</v>
      </c>
      <c r="AO1640" s="2"/>
      <c r="AP1640" s="3"/>
      <c r="AQ1640" s="3"/>
      <c r="AR1640" s="3"/>
      <c r="AS1640" s="3"/>
    </row>
    <row r="1641" spans="1:45" ht="29" customHeight="1" x14ac:dyDescent="0.35">
      <c r="A1641" s="14" t="s">
        <v>2342</v>
      </c>
      <c r="C1641" s="15" t="s">
        <v>3360</v>
      </c>
      <c r="D1641" s="15"/>
      <c r="E1641" s="80">
        <v>1.7300140251510077</v>
      </c>
      <c r="F1641" s="78"/>
      <c r="G1641" s="15"/>
      <c r="H1641" s="15"/>
      <c r="I1641" s="16"/>
      <c r="J1641" s="66"/>
      <c r="K1641" s="66"/>
      <c r="L1641" s="16"/>
      <c r="M1641" s="81"/>
      <c r="N1641" s="82">
        <v>9556.4833984375</v>
      </c>
      <c r="O1641" s="82">
        <v>7145.89111328125</v>
      </c>
      <c r="P1641" s="77"/>
      <c r="Q1641" s="83"/>
      <c r="R1641" s="83"/>
      <c r="S1641" s="51">
        <v>1</v>
      </c>
      <c r="T1641" s="84"/>
      <c r="U1641" s="84"/>
      <c r="V1641" s="52">
        <v>0</v>
      </c>
      <c r="W1641" s="52">
        <v>9.0909000000000004E-2</v>
      </c>
      <c r="X1641" s="52">
        <v>0</v>
      </c>
      <c r="Y1641" s="52">
        <v>0.63829800000000003</v>
      </c>
      <c r="Z1641" s="52">
        <v>0</v>
      </c>
      <c r="AA1641" s="52"/>
      <c r="AB1641" s="79">
        <v>1641</v>
      </c>
      <c r="AC16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1" s="85"/>
      <c r="AE1641" s="51"/>
      <c r="AF1641" s="51"/>
      <c r="AG1641" s="51"/>
      <c r="AH1641" s="51"/>
      <c r="AI1641" s="51"/>
      <c r="AJ1641" s="51"/>
      <c r="AK1641" s="104" t="s">
        <v>3341</v>
      </c>
      <c r="AL1641" s="104" t="s">
        <v>3341</v>
      </c>
      <c r="AM1641" s="104" t="s">
        <v>3341</v>
      </c>
      <c r="AN1641" s="104" t="s">
        <v>3341</v>
      </c>
      <c r="AO1641" s="2"/>
      <c r="AP1641" s="3"/>
      <c r="AQ1641" s="3"/>
      <c r="AR1641" s="3"/>
      <c r="AS1641" s="3"/>
    </row>
    <row r="1642" spans="1:45" ht="29" customHeight="1" x14ac:dyDescent="0.35">
      <c r="A1642" s="14" t="s">
        <v>2387</v>
      </c>
      <c r="C1642" s="15" t="s">
        <v>3360</v>
      </c>
      <c r="D1642" s="15"/>
      <c r="E1642" s="80">
        <v>1.7300140251510077</v>
      </c>
      <c r="F1642" s="78"/>
      <c r="G1642" s="15"/>
      <c r="H1642" s="15"/>
      <c r="I1642" s="16"/>
      <c r="J1642" s="66"/>
      <c r="K1642" s="66"/>
      <c r="L1642" s="16"/>
      <c r="M1642" s="81"/>
      <c r="N1642" s="82">
        <v>9520.6845703125</v>
      </c>
      <c r="O1642" s="82">
        <v>7474.822265625</v>
      </c>
      <c r="P1642" s="77"/>
      <c r="Q1642" s="83"/>
      <c r="R1642" s="83"/>
      <c r="S1642" s="51">
        <v>1</v>
      </c>
      <c r="T1642" s="84"/>
      <c r="U1642" s="84"/>
      <c r="V1642" s="52">
        <v>0</v>
      </c>
      <c r="W1642" s="52">
        <v>9.0909000000000004E-2</v>
      </c>
      <c r="X1642" s="52">
        <v>0</v>
      </c>
      <c r="Y1642" s="52">
        <v>0.63829800000000003</v>
      </c>
      <c r="Z1642" s="52">
        <v>0</v>
      </c>
      <c r="AA1642" s="52"/>
      <c r="AB1642" s="79">
        <v>1642</v>
      </c>
      <c r="AC16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2" s="85"/>
      <c r="AE1642" s="51"/>
      <c r="AF1642" s="51"/>
      <c r="AG1642" s="51"/>
      <c r="AH1642" s="51"/>
      <c r="AI1642" s="51"/>
      <c r="AJ1642" s="51"/>
      <c r="AK1642" s="51"/>
      <c r="AL1642" s="51"/>
      <c r="AM1642" s="51"/>
      <c r="AN1642" s="51"/>
      <c r="AO1642" s="2"/>
      <c r="AP1642" s="3"/>
      <c r="AQ1642" s="3"/>
      <c r="AR1642" s="3"/>
      <c r="AS1642" s="3"/>
    </row>
    <row r="1643" spans="1:45" ht="29" customHeight="1" x14ac:dyDescent="0.35">
      <c r="A1643" s="14" t="s">
        <v>2388</v>
      </c>
      <c r="C1643" s="15" t="s">
        <v>3360</v>
      </c>
      <c r="D1643" s="15"/>
      <c r="E1643" s="80">
        <v>1.7300140251510077</v>
      </c>
      <c r="F1643" s="78"/>
      <c r="G1643" s="15"/>
      <c r="H1643" s="15"/>
      <c r="I1643" s="16"/>
      <c r="J1643" s="66"/>
      <c r="K1643" s="66"/>
      <c r="L1643" s="16"/>
      <c r="M1643" s="81"/>
      <c r="N1643" s="82">
        <v>9339.9326171875</v>
      </c>
      <c r="O1643" s="82">
        <v>7445.484375</v>
      </c>
      <c r="P1643" s="77"/>
      <c r="Q1643" s="83"/>
      <c r="R1643" s="83"/>
      <c r="S1643" s="51">
        <v>1</v>
      </c>
      <c r="T1643" s="84"/>
      <c r="U1643" s="84"/>
      <c r="V1643" s="52">
        <v>0</v>
      </c>
      <c r="W1643" s="52">
        <v>9.0909000000000004E-2</v>
      </c>
      <c r="X1643" s="52">
        <v>0</v>
      </c>
      <c r="Y1643" s="52">
        <v>0.63829800000000003</v>
      </c>
      <c r="Z1643" s="52">
        <v>0</v>
      </c>
      <c r="AA1643" s="52"/>
      <c r="AB1643" s="79">
        <v>1643</v>
      </c>
      <c r="AC16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3" s="85"/>
      <c r="AE1643" s="51"/>
      <c r="AF1643" s="51"/>
      <c r="AG1643" s="51"/>
      <c r="AH1643" s="51"/>
      <c r="AI1643" s="51"/>
      <c r="AJ1643" s="51"/>
      <c r="AK1643" s="51"/>
      <c r="AL1643" s="51"/>
      <c r="AM1643" s="51"/>
      <c r="AN1643" s="51"/>
      <c r="AO1643" s="2"/>
      <c r="AP1643" s="3"/>
      <c r="AQ1643" s="3"/>
      <c r="AR1643" s="3"/>
      <c r="AS1643" s="3"/>
    </row>
    <row r="1644" spans="1:45" ht="29" customHeight="1" x14ac:dyDescent="0.35">
      <c r="A1644" s="14" t="s">
        <v>607</v>
      </c>
      <c r="C1644" s="15" t="s">
        <v>3360</v>
      </c>
      <c r="D1644" s="15"/>
      <c r="E1644" s="80">
        <v>1.7296750110591985</v>
      </c>
      <c r="F1644" s="78"/>
      <c r="G1644" s="15"/>
      <c r="H1644" s="15"/>
      <c r="I1644" s="16"/>
      <c r="J1644" s="66"/>
      <c r="K1644" s="66"/>
      <c r="L1644" s="16"/>
      <c r="M1644" s="81"/>
      <c r="N1644" s="82">
        <v>7353.3134765625</v>
      </c>
      <c r="O1644" s="82">
        <v>7326.921875</v>
      </c>
      <c r="P1644" s="77"/>
      <c r="Q1644" s="83"/>
      <c r="R1644" s="83"/>
      <c r="S1644" s="51">
        <v>1</v>
      </c>
      <c r="T1644" s="84"/>
      <c r="U1644" s="84"/>
      <c r="V1644" s="52">
        <v>0</v>
      </c>
      <c r="W1644" s="52">
        <v>8.3333000000000004E-2</v>
      </c>
      <c r="X1644" s="52">
        <v>0</v>
      </c>
      <c r="Y1644" s="52">
        <v>0.637768</v>
      </c>
      <c r="Z1644" s="52">
        <v>0</v>
      </c>
      <c r="AA1644" s="52"/>
      <c r="AB1644" s="79">
        <v>1644</v>
      </c>
      <c r="AC16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4" s="85"/>
      <c r="AE1644" s="51"/>
      <c r="AF1644" s="51"/>
      <c r="AG1644" s="51"/>
      <c r="AH1644" s="51"/>
      <c r="AI1644" s="51"/>
      <c r="AJ1644" s="51"/>
      <c r="AK1644" s="51"/>
      <c r="AL1644" s="51"/>
      <c r="AM1644" s="51"/>
      <c r="AN1644" s="51"/>
      <c r="AO1644" s="2"/>
      <c r="AP1644" s="3"/>
      <c r="AQ1644" s="3"/>
      <c r="AR1644" s="3"/>
      <c r="AS1644" s="3"/>
    </row>
    <row r="1645" spans="1:45" ht="29" customHeight="1" x14ac:dyDescent="0.35">
      <c r="A1645" s="14" t="s">
        <v>608</v>
      </c>
      <c r="C1645" s="15" t="s">
        <v>3360</v>
      </c>
      <c r="D1645" s="15"/>
      <c r="E1645" s="80">
        <v>1.7296750110591985</v>
      </c>
      <c r="F1645" s="78"/>
      <c r="G1645" s="15"/>
      <c r="H1645" s="15"/>
      <c r="I1645" s="16"/>
      <c r="J1645" s="66"/>
      <c r="K1645" s="66"/>
      <c r="L1645" s="16"/>
      <c r="M1645" s="81"/>
      <c r="N1645" s="82">
        <v>7434.033203125</v>
      </c>
      <c r="O1645" s="82">
        <v>7474.822265625</v>
      </c>
      <c r="P1645" s="77"/>
      <c r="Q1645" s="83"/>
      <c r="R1645" s="83"/>
      <c r="S1645" s="51">
        <v>1</v>
      </c>
      <c r="T1645" s="84"/>
      <c r="U1645" s="84"/>
      <c r="V1645" s="52">
        <v>0</v>
      </c>
      <c r="W1645" s="52">
        <v>8.3333000000000004E-2</v>
      </c>
      <c r="X1645" s="52">
        <v>0</v>
      </c>
      <c r="Y1645" s="52">
        <v>0.637768</v>
      </c>
      <c r="Z1645" s="52">
        <v>0</v>
      </c>
      <c r="AA1645" s="52"/>
      <c r="AB1645" s="79">
        <v>1645</v>
      </c>
      <c r="AC16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5" s="85"/>
      <c r="AE1645" s="51"/>
      <c r="AF1645" s="51"/>
      <c r="AG1645" s="51"/>
      <c r="AH1645" s="51"/>
      <c r="AI1645" s="51"/>
      <c r="AJ1645" s="51"/>
      <c r="AK1645" s="51"/>
      <c r="AL1645" s="51"/>
      <c r="AM1645" s="51"/>
      <c r="AN1645" s="51"/>
      <c r="AO1645" s="2"/>
      <c r="AP1645" s="3"/>
      <c r="AQ1645" s="3"/>
      <c r="AR1645" s="3"/>
      <c r="AS1645" s="3"/>
    </row>
    <row r="1646" spans="1:45" ht="29" customHeight="1" x14ac:dyDescent="0.35">
      <c r="A1646" s="14" t="s">
        <v>637</v>
      </c>
      <c r="C1646" s="15" t="s">
        <v>3360</v>
      </c>
      <c r="D1646" s="15"/>
      <c r="E1646" s="80">
        <v>1.7296750110591985</v>
      </c>
      <c r="F1646" s="78"/>
      <c r="G1646" s="15"/>
      <c r="H1646" s="15"/>
      <c r="I1646" s="16"/>
      <c r="J1646" s="66"/>
      <c r="K1646" s="66"/>
      <c r="L1646" s="16"/>
      <c r="M1646" s="81"/>
      <c r="N1646" s="82">
        <v>7682.84765625</v>
      </c>
      <c r="O1646" s="82">
        <v>7376.69775390625</v>
      </c>
      <c r="P1646" s="77"/>
      <c r="Q1646" s="83"/>
      <c r="R1646" s="83"/>
      <c r="S1646" s="51">
        <v>1</v>
      </c>
      <c r="T1646" s="84"/>
      <c r="U1646" s="84"/>
      <c r="V1646" s="52">
        <v>0</v>
      </c>
      <c r="W1646" s="52">
        <v>8.3333000000000004E-2</v>
      </c>
      <c r="X1646" s="52">
        <v>0</v>
      </c>
      <c r="Y1646" s="52">
        <v>0.637768</v>
      </c>
      <c r="Z1646" s="52">
        <v>0</v>
      </c>
      <c r="AA1646" s="52"/>
      <c r="AB1646" s="79">
        <v>1646</v>
      </c>
      <c r="AC16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6" s="85"/>
      <c r="AE1646" s="51"/>
      <c r="AF1646" s="51"/>
      <c r="AG1646" s="51"/>
      <c r="AH1646" s="51"/>
      <c r="AI1646" s="51"/>
      <c r="AJ1646" s="51"/>
      <c r="AK1646" s="51"/>
      <c r="AL1646" s="51"/>
      <c r="AM1646" s="51"/>
      <c r="AN1646" s="51"/>
      <c r="AO1646" s="2"/>
      <c r="AP1646" s="3"/>
      <c r="AQ1646" s="3"/>
      <c r="AR1646" s="3"/>
      <c r="AS1646" s="3"/>
    </row>
    <row r="1647" spans="1:45" ht="29" customHeight="1" x14ac:dyDescent="0.35">
      <c r="A1647" s="14" t="s">
        <v>638</v>
      </c>
      <c r="C1647" s="15" t="s">
        <v>3360</v>
      </c>
      <c r="D1647" s="15"/>
      <c r="E1647" s="80">
        <v>1.7296750110591985</v>
      </c>
      <c r="F1647" s="78"/>
      <c r="G1647" s="15"/>
      <c r="H1647" s="15"/>
      <c r="I1647" s="16"/>
      <c r="J1647" s="66"/>
      <c r="K1647" s="66"/>
      <c r="L1647" s="16"/>
      <c r="M1647" s="81"/>
      <c r="N1647" s="82">
        <v>7801.09033203125</v>
      </c>
      <c r="O1647" s="82">
        <v>7474.822265625</v>
      </c>
      <c r="P1647" s="77"/>
      <c r="Q1647" s="83"/>
      <c r="R1647" s="83"/>
      <c r="S1647" s="51">
        <v>1</v>
      </c>
      <c r="T1647" s="84"/>
      <c r="U1647" s="84"/>
      <c r="V1647" s="52">
        <v>0</v>
      </c>
      <c r="W1647" s="52">
        <v>8.3333000000000004E-2</v>
      </c>
      <c r="X1647" s="52">
        <v>0</v>
      </c>
      <c r="Y1647" s="52">
        <v>0.637768</v>
      </c>
      <c r="Z1647" s="52">
        <v>0</v>
      </c>
      <c r="AA1647" s="52"/>
      <c r="AB1647" s="79">
        <v>1647</v>
      </c>
      <c r="AC16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7" s="85"/>
      <c r="AE1647" s="51"/>
      <c r="AF1647" s="51"/>
      <c r="AG1647" s="51"/>
      <c r="AH1647" s="51"/>
      <c r="AI1647" s="51"/>
      <c r="AJ1647" s="51"/>
      <c r="AK1647" s="51"/>
      <c r="AL1647" s="51"/>
      <c r="AM1647" s="51"/>
      <c r="AN1647" s="51"/>
      <c r="AO1647" s="2"/>
      <c r="AP1647" s="3"/>
      <c r="AQ1647" s="3"/>
      <c r="AR1647" s="3"/>
      <c r="AS1647" s="3"/>
    </row>
    <row r="1648" spans="1:45" ht="29" customHeight="1" x14ac:dyDescent="0.35">
      <c r="A1648" s="14" t="s">
        <v>2331</v>
      </c>
      <c r="C1648" s="15" t="s">
        <v>3360</v>
      </c>
      <c r="D1648" s="15"/>
      <c r="E1648" s="80">
        <v>1.7296750110591985</v>
      </c>
      <c r="F1648" s="78"/>
      <c r="G1648" s="15"/>
      <c r="H1648" s="15"/>
      <c r="I1648" s="16"/>
      <c r="J1648" s="66"/>
      <c r="K1648" s="66"/>
      <c r="L1648" s="16"/>
      <c r="M1648" s="81"/>
      <c r="N1648" s="82">
        <v>9809.5068359375</v>
      </c>
      <c r="O1648" s="82">
        <v>7116.55224609375</v>
      </c>
      <c r="P1648" s="77"/>
      <c r="Q1648" s="83"/>
      <c r="R1648" s="83"/>
      <c r="S1648" s="51">
        <v>1</v>
      </c>
      <c r="T1648" s="84"/>
      <c r="U1648" s="84"/>
      <c r="V1648" s="52">
        <v>0</v>
      </c>
      <c r="W1648" s="52">
        <v>8.3333000000000004E-2</v>
      </c>
      <c r="X1648" s="52">
        <v>0</v>
      </c>
      <c r="Y1648" s="52">
        <v>0.637768</v>
      </c>
      <c r="Z1648" s="52">
        <v>0</v>
      </c>
      <c r="AA1648" s="52"/>
      <c r="AB1648" s="79">
        <v>1648</v>
      </c>
      <c r="AC16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8" s="85"/>
      <c r="AE1648" s="51"/>
      <c r="AF1648" s="51"/>
      <c r="AG1648" s="51"/>
      <c r="AH1648" s="51"/>
      <c r="AI1648" s="51"/>
      <c r="AJ1648" s="51"/>
      <c r="AK1648" s="51"/>
      <c r="AL1648" s="51"/>
      <c r="AM1648" s="51"/>
      <c r="AN1648" s="51"/>
      <c r="AO1648" s="2"/>
      <c r="AP1648" s="3"/>
      <c r="AQ1648" s="3"/>
      <c r="AR1648" s="3"/>
      <c r="AS1648" s="3"/>
    </row>
    <row r="1649" spans="1:45" ht="29" customHeight="1" x14ac:dyDescent="0.35">
      <c r="A1649" s="14" t="s">
        <v>2332</v>
      </c>
      <c r="C1649" s="15" t="s">
        <v>3360</v>
      </c>
      <c r="D1649" s="15"/>
      <c r="E1649" s="80">
        <v>1.7296750110591985</v>
      </c>
      <c r="F1649" s="78"/>
      <c r="G1649" s="15"/>
      <c r="H1649" s="15"/>
      <c r="I1649" s="16"/>
      <c r="J1649" s="66"/>
      <c r="K1649" s="66"/>
      <c r="L1649" s="16"/>
      <c r="M1649" s="81"/>
      <c r="N1649" s="82">
        <v>9669.4658203125</v>
      </c>
      <c r="O1649" s="82">
        <v>7195.99609375</v>
      </c>
      <c r="P1649" s="77"/>
      <c r="Q1649" s="83"/>
      <c r="R1649" s="83"/>
      <c r="S1649" s="51">
        <v>1</v>
      </c>
      <c r="T1649" s="84"/>
      <c r="U1649" s="84"/>
      <c r="V1649" s="52">
        <v>0</v>
      </c>
      <c r="W1649" s="52">
        <v>8.3333000000000004E-2</v>
      </c>
      <c r="X1649" s="52">
        <v>0</v>
      </c>
      <c r="Y1649" s="52">
        <v>0.637768</v>
      </c>
      <c r="Z1649" s="52">
        <v>0</v>
      </c>
      <c r="AA1649" s="52"/>
      <c r="AB1649" s="79">
        <v>1649</v>
      </c>
      <c r="AC16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49" s="85"/>
      <c r="AE1649" s="51"/>
      <c r="AF1649" s="51"/>
      <c r="AG1649" s="51"/>
      <c r="AH1649" s="51"/>
      <c r="AI1649" s="51"/>
      <c r="AJ1649" s="51"/>
      <c r="AK1649" s="51"/>
      <c r="AL1649" s="51"/>
      <c r="AM1649" s="51"/>
      <c r="AN1649" s="51"/>
      <c r="AO1649" s="2"/>
      <c r="AP1649" s="3"/>
      <c r="AQ1649" s="3"/>
      <c r="AR1649" s="3"/>
      <c r="AS1649" s="3"/>
    </row>
    <row r="1650" spans="1:45" ht="29" customHeight="1" x14ac:dyDescent="0.35">
      <c r="A1650" s="14" t="s">
        <v>1590</v>
      </c>
      <c r="C1650" s="15" t="s">
        <v>3360</v>
      </c>
      <c r="D1650" s="15"/>
      <c r="E1650" s="80">
        <v>1.7288025295097122</v>
      </c>
      <c r="F1650" s="78"/>
      <c r="G1650" s="15"/>
      <c r="H1650" s="15"/>
      <c r="I1650" s="16"/>
      <c r="J1650" s="66"/>
      <c r="K1650" s="66"/>
      <c r="L1650" s="16"/>
      <c r="M1650" s="81"/>
      <c r="N1650" s="82">
        <v>6054.712890625</v>
      </c>
      <c r="O1650" s="82">
        <v>7116.55224609375</v>
      </c>
      <c r="P1650" s="77"/>
      <c r="Q1650" s="83"/>
      <c r="R1650" s="83"/>
      <c r="S1650" s="51">
        <v>1</v>
      </c>
      <c r="T1650" s="84"/>
      <c r="U1650" s="84"/>
      <c r="V1650" s="52">
        <v>0</v>
      </c>
      <c r="W1650" s="52">
        <v>5.5556000000000001E-2</v>
      </c>
      <c r="X1650" s="52">
        <v>0</v>
      </c>
      <c r="Y1650" s="52">
        <v>0.63640399999999997</v>
      </c>
      <c r="Z1650" s="52">
        <v>0</v>
      </c>
      <c r="AA1650" s="52"/>
      <c r="AB1650" s="79">
        <v>1650</v>
      </c>
      <c r="AC16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0" s="85"/>
      <c r="AE1650" s="51"/>
      <c r="AF1650" s="51"/>
      <c r="AG1650" s="51"/>
      <c r="AH1650" s="51"/>
      <c r="AI1650" s="51"/>
      <c r="AJ1650" s="51"/>
      <c r="AK1650" s="104" t="s">
        <v>3341</v>
      </c>
      <c r="AL1650" s="104" t="s">
        <v>3341</v>
      </c>
      <c r="AM1650" s="104" t="s">
        <v>3341</v>
      </c>
      <c r="AN1650" s="104" t="s">
        <v>3341</v>
      </c>
      <c r="AO1650" s="2"/>
      <c r="AP1650" s="3"/>
      <c r="AQ1650" s="3"/>
      <c r="AR1650" s="3"/>
      <c r="AS1650" s="3"/>
    </row>
    <row r="1651" spans="1:45" ht="29" customHeight="1" x14ac:dyDescent="0.35">
      <c r="A1651" s="14" t="s">
        <v>249</v>
      </c>
      <c r="C1651" s="15" t="s">
        <v>3360</v>
      </c>
      <c r="D1651" s="15"/>
      <c r="E1651" s="80">
        <v>1.7262618427688328</v>
      </c>
      <c r="F1651" s="78"/>
      <c r="G1651" s="15"/>
      <c r="H1651" s="15"/>
      <c r="I1651" s="16"/>
      <c r="J1651" s="66"/>
      <c r="K1651" s="66"/>
      <c r="L1651" s="16"/>
      <c r="M1651" s="81"/>
      <c r="N1651" s="82">
        <v>8341.9150390625</v>
      </c>
      <c r="O1651" s="82">
        <v>7279.27685546875</v>
      </c>
      <c r="P1651" s="77"/>
      <c r="Q1651" s="83"/>
      <c r="R1651" s="83"/>
      <c r="S1651" s="51">
        <v>1</v>
      </c>
      <c r="T1651" s="84"/>
      <c r="U1651" s="84"/>
      <c r="V1651" s="52">
        <v>0</v>
      </c>
      <c r="W1651" s="52">
        <v>0.111111</v>
      </c>
      <c r="X1651" s="52">
        <v>0</v>
      </c>
      <c r="Y1651" s="52">
        <v>0.63243199999999999</v>
      </c>
      <c r="Z1651" s="52">
        <v>0</v>
      </c>
      <c r="AA1651" s="52"/>
      <c r="AB1651" s="79">
        <v>1651</v>
      </c>
      <c r="AC16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1" s="85"/>
      <c r="AE1651" s="51"/>
      <c r="AF1651" s="51"/>
      <c r="AG1651" s="51"/>
      <c r="AH1651" s="51"/>
      <c r="AI1651" s="51"/>
      <c r="AJ1651" s="51"/>
      <c r="AK1651" s="51"/>
      <c r="AL1651" s="51"/>
      <c r="AM1651" s="51"/>
      <c r="AN1651" s="51"/>
      <c r="AO1651" s="2"/>
      <c r="AP1651" s="3"/>
      <c r="AQ1651" s="3"/>
      <c r="AR1651" s="3"/>
      <c r="AS1651" s="3"/>
    </row>
    <row r="1652" spans="1:45" ht="29" customHeight="1" x14ac:dyDescent="0.35">
      <c r="A1652" s="14" t="s">
        <v>250</v>
      </c>
      <c r="C1652" s="15" t="s">
        <v>3360</v>
      </c>
      <c r="D1652" s="15"/>
      <c r="E1652" s="80">
        <v>1.7262618427688328</v>
      </c>
      <c r="F1652" s="78"/>
      <c r="G1652" s="15"/>
      <c r="H1652" s="15"/>
      <c r="I1652" s="16"/>
      <c r="J1652" s="66"/>
      <c r="K1652" s="66"/>
      <c r="L1652" s="16"/>
      <c r="M1652" s="81"/>
      <c r="N1652" s="82">
        <v>8550.095703125</v>
      </c>
      <c r="O1652" s="82">
        <v>7432.951171875</v>
      </c>
      <c r="P1652" s="77"/>
      <c r="Q1652" s="83"/>
      <c r="R1652" s="83"/>
      <c r="S1652" s="51">
        <v>1</v>
      </c>
      <c r="T1652" s="84"/>
      <c r="U1652" s="84"/>
      <c r="V1652" s="52">
        <v>0</v>
      </c>
      <c r="W1652" s="52">
        <v>0.111111</v>
      </c>
      <c r="X1652" s="52">
        <v>0</v>
      </c>
      <c r="Y1652" s="52">
        <v>0.63243199999999999</v>
      </c>
      <c r="Z1652" s="52">
        <v>0</v>
      </c>
      <c r="AA1652" s="52"/>
      <c r="AB1652" s="79">
        <v>1652</v>
      </c>
      <c r="AC16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2" s="85"/>
      <c r="AE1652" s="51"/>
      <c r="AF1652" s="51"/>
      <c r="AG1652" s="51"/>
      <c r="AH1652" s="51"/>
      <c r="AI1652" s="51"/>
      <c r="AJ1652" s="51"/>
      <c r="AK1652" s="51"/>
      <c r="AL1652" s="51"/>
      <c r="AM1652" s="51"/>
      <c r="AN1652" s="51"/>
      <c r="AO1652" s="2"/>
      <c r="AP1652" s="3"/>
      <c r="AQ1652" s="3"/>
      <c r="AR1652" s="3"/>
      <c r="AS1652" s="3"/>
    </row>
    <row r="1653" spans="1:45" ht="29" customHeight="1" x14ac:dyDescent="0.35">
      <c r="A1653" s="14" t="s">
        <v>790</v>
      </c>
      <c r="C1653" s="15" t="s">
        <v>3360</v>
      </c>
      <c r="D1653" s="15"/>
      <c r="E1653" s="80">
        <v>1.7262618427688328</v>
      </c>
      <c r="F1653" s="78"/>
      <c r="G1653" s="15"/>
      <c r="H1653" s="15"/>
      <c r="I1653" s="16"/>
      <c r="J1653" s="66"/>
      <c r="K1653" s="66"/>
      <c r="L1653" s="16"/>
      <c r="M1653" s="81"/>
      <c r="N1653" s="82">
        <v>8410.4404296875</v>
      </c>
      <c r="O1653" s="82">
        <v>7474.822265625</v>
      </c>
      <c r="P1653" s="77"/>
      <c r="Q1653" s="83"/>
      <c r="R1653" s="83"/>
      <c r="S1653" s="51">
        <v>1</v>
      </c>
      <c r="T1653" s="84"/>
      <c r="U1653" s="84"/>
      <c r="V1653" s="52">
        <v>0</v>
      </c>
      <c r="W1653" s="52">
        <v>0.111111</v>
      </c>
      <c r="X1653" s="52">
        <v>0</v>
      </c>
      <c r="Y1653" s="52">
        <v>0.63243199999999999</v>
      </c>
      <c r="Z1653" s="52">
        <v>0</v>
      </c>
      <c r="AA1653" s="52"/>
      <c r="AB1653" s="79">
        <v>1653</v>
      </c>
      <c r="AC16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3" s="85"/>
      <c r="AE1653" s="51"/>
      <c r="AF1653" s="51"/>
      <c r="AG1653" s="51"/>
      <c r="AH1653" s="51"/>
      <c r="AI1653" s="51"/>
      <c r="AJ1653" s="51"/>
      <c r="AK1653" s="51"/>
      <c r="AL1653" s="51"/>
      <c r="AM1653" s="51"/>
      <c r="AN1653" s="51"/>
      <c r="AO1653" s="2"/>
      <c r="AP1653" s="3"/>
      <c r="AQ1653" s="3"/>
      <c r="AR1653" s="3"/>
      <c r="AS1653" s="3"/>
    </row>
    <row r="1654" spans="1:45" ht="29" customHeight="1" x14ac:dyDescent="0.35">
      <c r="A1654" s="14" t="s">
        <v>804</v>
      </c>
      <c r="C1654" s="15" t="s">
        <v>3360</v>
      </c>
      <c r="D1654" s="15"/>
      <c r="E1654" s="80">
        <v>1.7262618427688328</v>
      </c>
      <c r="F1654" s="78"/>
      <c r="G1654" s="15"/>
      <c r="H1654" s="15"/>
      <c r="I1654" s="16"/>
      <c r="J1654" s="66"/>
      <c r="K1654" s="66"/>
      <c r="L1654" s="16"/>
      <c r="M1654" s="81"/>
      <c r="N1654" s="82">
        <v>8439.2197265625</v>
      </c>
      <c r="O1654" s="82">
        <v>7116.55224609375</v>
      </c>
      <c r="P1654" s="77"/>
      <c r="Q1654" s="83"/>
      <c r="R1654" s="83"/>
      <c r="S1654" s="51">
        <v>1</v>
      </c>
      <c r="T1654" s="84"/>
      <c r="U1654" s="84"/>
      <c r="V1654" s="52">
        <v>0</v>
      </c>
      <c r="W1654" s="52">
        <v>0.111111</v>
      </c>
      <c r="X1654" s="52">
        <v>0</v>
      </c>
      <c r="Y1654" s="52">
        <v>0.63243199999999999</v>
      </c>
      <c r="Z1654" s="52">
        <v>0</v>
      </c>
      <c r="AA1654" s="52"/>
      <c r="AB1654" s="79">
        <v>1654</v>
      </c>
      <c r="AC16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4" s="85"/>
      <c r="AE1654" s="51"/>
      <c r="AF1654" s="51"/>
      <c r="AG1654" s="51"/>
      <c r="AH1654" s="51"/>
      <c r="AI1654" s="51"/>
      <c r="AJ1654" s="51"/>
      <c r="AK1654" s="51"/>
      <c r="AL1654" s="51"/>
      <c r="AM1654" s="51"/>
      <c r="AN1654" s="51"/>
      <c r="AO1654" s="2"/>
      <c r="AP1654" s="3"/>
      <c r="AQ1654" s="3"/>
      <c r="AR1654" s="3"/>
      <c r="AS1654" s="3"/>
    </row>
    <row r="1655" spans="1:45" ht="29" customHeight="1" x14ac:dyDescent="0.35">
      <c r="A1655" s="14" t="s">
        <v>878</v>
      </c>
      <c r="C1655" s="15" t="s">
        <v>3360</v>
      </c>
      <c r="D1655" s="15"/>
      <c r="E1655" s="80">
        <v>1.7262618427688328</v>
      </c>
      <c r="F1655" s="78"/>
      <c r="G1655" s="15"/>
      <c r="H1655" s="15"/>
      <c r="I1655" s="16"/>
      <c r="J1655" s="66"/>
      <c r="K1655" s="66"/>
      <c r="L1655" s="16"/>
      <c r="M1655" s="81"/>
      <c r="N1655" s="82">
        <v>8012.38134765625</v>
      </c>
      <c r="O1655" s="82">
        <v>7190.8623046875</v>
      </c>
      <c r="P1655" s="77"/>
      <c r="Q1655" s="83"/>
      <c r="R1655" s="83"/>
      <c r="S1655" s="51">
        <v>1</v>
      </c>
      <c r="T1655" s="84"/>
      <c r="U1655" s="84"/>
      <c r="V1655" s="52">
        <v>0</v>
      </c>
      <c r="W1655" s="52">
        <v>0.111111</v>
      </c>
      <c r="X1655" s="52">
        <v>0</v>
      </c>
      <c r="Y1655" s="52">
        <v>0.63243199999999999</v>
      </c>
      <c r="Z1655" s="52">
        <v>0</v>
      </c>
      <c r="AA1655" s="52"/>
      <c r="AB1655" s="79">
        <v>1655</v>
      </c>
      <c r="AC16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5" s="85"/>
      <c r="AE1655" s="51"/>
      <c r="AF1655" s="51"/>
      <c r="AG1655" s="51"/>
      <c r="AH1655" s="51"/>
      <c r="AI1655" s="51"/>
      <c r="AJ1655" s="51"/>
      <c r="AK1655" s="51"/>
      <c r="AL1655" s="51"/>
      <c r="AM1655" s="51"/>
      <c r="AN1655" s="51"/>
      <c r="AO1655" s="2"/>
      <c r="AP1655" s="3"/>
      <c r="AQ1655" s="3"/>
      <c r="AR1655" s="3"/>
      <c r="AS1655" s="3"/>
    </row>
    <row r="1656" spans="1:45" ht="29" customHeight="1" x14ac:dyDescent="0.35">
      <c r="A1656" s="14" t="s">
        <v>879</v>
      </c>
      <c r="C1656" s="15" t="s">
        <v>3360</v>
      </c>
      <c r="D1656" s="15"/>
      <c r="E1656" s="80">
        <v>1.7262618427688328</v>
      </c>
      <c r="F1656" s="78"/>
      <c r="G1656" s="15"/>
      <c r="H1656" s="15"/>
      <c r="I1656" s="16"/>
      <c r="J1656" s="66"/>
      <c r="K1656" s="66"/>
      <c r="L1656" s="16"/>
      <c r="M1656" s="81"/>
      <c r="N1656" s="82">
        <v>8228.9326171875</v>
      </c>
      <c r="O1656" s="82">
        <v>7292.0341796875</v>
      </c>
      <c r="P1656" s="77"/>
      <c r="Q1656" s="83"/>
      <c r="R1656" s="83"/>
      <c r="S1656" s="51">
        <v>1</v>
      </c>
      <c r="T1656" s="84"/>
      <c r="U1656" s="84"/>
      <c r="V1656" s="52">
        <v>0</v>
      </c>
      <c r="W1656" s="52">
        <v>0.111111</v>
      </c>
      <c r="X1656" s="52">
        <v>0</v>
      </c>
      <c r="Y1656" s="52">
        <v>0.63243199999999999</v>
      </c>
      <c r="Z1656" s="52">
        <v>0</v>
      </c>
      <c r="AA1656" s="52"/>
      <c r="AB1656" s="79">
        <v>1656</v>
      </c>
      <c r="AC16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6" s="85"/>
      <c r="AE1656" s="51"/>
      <c r="AF1656" s="51"/>
      <c r="AG1656" s="51"/>
      <c r="AH1656" s="51"/>
      <c r="AI1656" s="51"/>
      <c r="AJ1656" s="51"/>
      <c r="AK1656" s="51"/>
      <c r="AL1656" s="51"/>
      <c r="AM1656" s="51"/>
      <c r="AN1656" s="51"/>
      <c r="AO1656" s="2"/>
      <c r="AP1656" s="3"/>
      <c r="AQ1656" s="3"/>
      <c r="AR1656" s="3"/>
      <c r="AS1656" s="3"/>
    </row>
    <row r="1657" spans="1:45" ht="29" customHeight="1" x14ac:dyDescent="0.35">
      <c r="A1657" s="14" t="s">
        <v>880</v>
      </c>
      <c r="C1657" s="15" t="s">
        <v>3360</v>
      </c>
      <c r="D1657" s="15"/>
      <c r="E1657" s="80">
        <v>1.7262618427688328</v>
      </c>
      <c r="F1657" s="78"/>
      <c r="G1657" s="15"/>
      <c r="H1657" s="15"/>
      <c r="I1657" s="16"/>
      <c r="J1657" s="66"/>
      <c r="K1657" s="66"/>
      <c r="L1657" s="16"/>
      <c r="M1657" s="81"/>
      <c r="N1657" s="82">
        <v>8150.1259765625</v>
      </c>
      <c r="O1657" s="82">
        <v>7474.822265625</v>
      </c>
      <c r="P1657" s="77"/>
      <c r="Q1657" s="83"/>
      <c r="R1657" s="83"/>
      <c r="S1657" s="51">
        <v>1</v>
      </c>
      <c r="T1657" s="84"/>
      <c r="U1657" s="84"/>
      <c r="V1657" s="52">
        <v>0</v>
      </c>
      <c r="W1657" s="52">
        <v>0.111111</v>
      </c>
      <c r="X1657" s="52">
        <v>0</v>
      </c>
      <c r="Y1657" s="52">
        <v>0.63243199999999999</v>
      </c>
      <c r="Z1657" s="52">
        <v>0</v>
      </c>
      <c r="AA1657" s="52"/>
      <c r="AB1657" s="79">
        <v>1657</v>
      </c>
      <c r="AC16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7" s="85"/>
      <c r="AE1657" s="51"/>
      <c r="AF1657" s="51"/>
      <c r="AG1657" s="51"/>
      <c r="AH1657" s="51"/>
      <c r="AI1657" s="51"/>
      <c r="AJ1657" s="51"/>
      <c r="AK1657" s="51"/>
      <c r="AL1657" s="51"/>
      <c r="AM1657" s="51"/>
      <c r="AN1657" s="51"/>
      <c r="AO1657" s="2"/>
      <c r="AP1657" s="3"/>
      <c r="AQ1657" s="3"/>
      <c r="AR1657" s="3"/>
      <c r="AS1657" s="3"/>
    </row>
    <row r="1658" spans="1:45" ht="29" customHeight="1" x14ac:dyDescent="0.35">
      <c r="A1658" s="14" t="s">
        <v>881</v>
      </c>
      <c r="C1658" s="15" t="s">
        <v>3360</v>
      </c>
      <c r="D1658" s="15"/>
      <c r="E1658" s="80">
        <v>1.7262618427688328</v>
      </c>
      <c r="F1658" s="78"/>
      <c r="G1658" s="15"/>
      <c r="H1658" s="15"/>
      <c r="I1658" s="16"/>
      <c r="J1658" s="66"/>
      <c r="K1658" s="66"/>
      <c r="L1658" s="16"/>
      <c r="M1658" s="81"/>
      <c r="N1658" s="82">
        <v>8143.8154296875</v>
      </c>
      <c r="O1658" s="82">
        <v>7116.55224609375</v>
      </c>
      <c r="P1658" s="77"/>
      <c r="Q1658" s="83"/>
      <c r="R1658" s="83"/>
      <c r="S1658" s="51">
        <v>1</v>
      </c>
      <c r="T1658" s="84"/>
      <c r="U1658" s="84"/>
      <c r="V1658" s="52">
        <v>0</v>
      </c>
      <c r="W1658" s="52">
        <v>0.111111</v>
      </c>
      <c r="X1658" s="52">
        <v>0</v>
      </c>
      <c r="Y1658" s="52">
        <v>0.63243199999999999</v>
      </c>
      <c r="Z1658" s="52">
        <v>0</v>
      </c>
      <c r="AA1658" s="52"/>
      <c r="AB1658" s="79">
        <v>1658</v>
      </c>
      <c r="AC16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8" s="85"/>
      <c r="AE1658" s="51"/>
      <c r="AF1658" s="51"/>
      <c r="AG1658" s="51"/>
      <c r="AH1658" s="51"/>
      <c r="AI1658" s="51"/>
      <c r="AJ1658" s="51"/>
      <c r="AK1658" s="51"/>
      <c r="AL1658" s="51"/>
      <c r="AM1658" s="51"/>
      <c r="AN1658" s="51"/>
      <c r="AO1658" s="2"/>
      <c r="AP1658" s="3"/>
      <c r="AQ1658" s="3"/>
      <c r="AR1658" s="3"/>
      <c r="AS1658" s="3"/>
    </row>
    <row r="1659" spans="1:45" ht="29" customHeight="1" x14ac:dyDescent="0.35">
      <c r="A1659" s="14" t="s">
        <v>882</v>
      </c>
      <c r="C1659" s="15" t="s">
        <v>3360</v>
      </c>
      <c r="D1659" s="15"/>
      <c r="E1659" s="80">
        <v>1.7262618427688328</v>
      </c>
      <c r="F1659" s="78"/>
      <c r="G1659" s="15"/>
      <c r="H1659" s="15"/>
      <c r="I1659" s="16"/>
      <c r="J1659" s="66"/>
      <c r="K1659" s="66"/>
      <c r="L1659" s="16"/>
      <c r="M1659" s="81"/>
      <c r="N1659" s="82">
        <v>8016.28515625</v>
      </c>
      <c r="O1659" s="82">
        <v>7412.2802734375</v>
      </c>
      <c r="P1659" s="77"/>
      <c r="Q1659" s="83"/>
      <c r="R1659" s="83"/>
      <c r="S1659" s="51">
        <v>1</v>
      </c>
      <c r="T1659" s="84"/>
      <c r="U1659" s="84"/>
      <c r="V1659" s="52">
        <v>0</v>
      </c>
      <c r="W1659" s="52">
        <v>0.111111</v>
      </c>
      <c r="X1659" s="52">
        <v>0</v>
      </c>
      <c r="Y1659" s="52">
        <v>0.63243199999999999</v>
      </c>
      <c r="Z1659" s="52">
        <v>0</v>
      </c>
      <c r="AA1659" s="52"/>
      <c r="AB1659" s="79">
        <v>1659</v>
      </c>
      <c r="AC16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59" s="85"/>
      <c r="AE1659" s="51"/>
      <c r="AF1659" s="51"/>
      <c r="AG1659" s="51"/>
      <c r="AH1659" s="51"/>
      <c r="AI1659" s="51"/>
      <c r="AJ1659" s="51"/>
      <c r="AK1659" s="51"/>
      <c r="AL1659" s="51"/>
      <c r="AM1659" s="51"/>
      <c r="AN1659" s="51"/>
      <c r="AO1659" s="2"/>
      <c r="AP1659" s="3"/>
      <c r="AQ1659" s="3"/>
      <c r="AR1659" s="3"/>
      <c r="AS1659" s="3"/>
    </row>
    <row r="1660" spans="1:45" ht="29" customHeight="1" x14ac:dyDescent="0.35">
      <c r="A1660" s="14" t="s">
        <v>1814</v>
      </c>
      <c r="C1660" s="15" t="s">
        <v>3360</v>
      </c>
      <c r="D1660" s="15"/>
      <c r="E1660" s="80">
        <v>1.7262618427688328</v>
      </c>
      <c r="F1660" s="78"/>
      <c r="G1660" s="15"/>
      <c r="H1660" s="15"/>
      <c r="I1660" s="16"/>
      <c r="J1660" s="66"/>
      <c r="K1660" s="66"/>
      <c r="L1660" s="16"/>
      <c r="M1660" s="81"/>
      <c r="N1660" s="82">
        <v>5891.203125</v>
      </c>
      <c r="O1660" s="82">
        <v>6318.58642578125</v>
      </c>
      <c r="P1660" s="77"/>
      <c r="Q1660" s="83"/>
      <c r="R1660" s="83"/>
      <c r="S1660" s="51">
        <v>1</v>
      </c>
      <c r="T1660" s="84"/>
      <c r="U1660" s="84"/>
      <c r="V1660" s="52">
        <v>0</v>
      </c>
      <c r="W1660" s="52">
        <v>0.111111</v>
      </c>
      <c r="X1660" s="52">
        <v>0</v>
      </c>
      <c r="Y1660" s="52">
        <v>0.63243199999999999</v>
      </c>
      <c r="Z1660" s="52">
        <v>0</v>
      </c>
      <c r="AA1660" s="52"/>
      <c r="AB1660" s="79">
        <v>1660</v>
      </c>
      <c r="AC16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0" s="85"/>
      <c r="AE1660" s="51"/>
      <c r="AF1660" s="51"/>
      <c r="AG1660" s="51"/>
      <c r="AH1660" s="51"/>
      <c r="AI1660" s="51"/>
      <c r="AJ1660" s="51"/>
      <c r="AK1660" s="51"/>
      <c r="AL1660" s="51"/>
      <c r="AM1660" s="51"/>
      <c r="AN1660" s="51"/>
      <c r="AO1660" s="2"/>
      <c r="AP1660" s="3"/>
      <c r="AQ1660" s="3"/>
      <c r="AR1660" s="3"/>
      <c r="AS1660" s="3"/>
    </row>
    <row r="1661" spans="1:45" ht="29" customHeight="1" x14ac:dyDescent="0.35">
      <c r="A1661" s="14" t="s">
        <v>1815</v>
      </c>
      <c r="C1661" s="15" t="s">
        <v>3360</v>
      </c>
      <c r="D1661" s="15"/>
      <c r="E1661" s="80">
        <v>1.7262618427688328</v>
      </c>
      <c r="F1661" s="78"/>
      <c r="G1661" s="15"/>
      <c r="H1661" s="15"/>
      <c r="I1661" s="16"/>
      <c r="J1661" s="66"/>
      <c r="K1661" s="66"/>
      <c r="L1661" s="16"/>
      <c r="M1661" s="81"/>
      <c r="N1661" s="82">
        <v>5769.00537109375</v>
      </c>
      <c r="O1661" s="82">
        <v>6272.46435546875</v>
      </c>
      <c r="P1661" s="77"/>
      <c r="Q1661" s="83"/>
      <c r="R1661" s="83"/>
      <c r="S1661" s="51">
        <v>1</v>
      </c>
      <c r="T1661" s="84"/>
      <c r="U1661" s="84"/>
      <c r="V1661" s="52">
        <v>0</v>
      </c>
      <c r="W1661" s="52">
        <v>0.111111</v>
      </c>
      <c r="X1661" s="52">
        <v>0</v>
      </c>
      <c r="Y1661" s="52">
        <v>0.63243199999999999</v>
      </c>
      <c r="Z1661" s="52">
        <v>0</v>
      </c>
      <c r="AA1661" s="52"/>
      <c r="AB1661" s="79">
        <v>1661</v>
      </c>
      <c r="AC16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1" s="85"/>
      <c r="AE1661" s="51"/>
      <c r="AF1661" s="51"/>
      <c r="AG1661" s="51"/>
      <c r="AH1661" s="51"/>
      <c r="AI1661" s="51"/>
      <c r="AJ1661" s="51"/>
      <c r="AK1661" s="51"/>
      <c r="AL1661" s="51"/>
      <c r="AM1661" s="51"/>
      <c r="AN1661" s="51"/>
      <c r="AO1661" s="2"/>
      <c r="AP1661" s="3"/>
      <c r="AQ1661" s="3"/>
      <c r="AR1661" s="3"/>
      <c r="AS1661" s="3"/>
    </row>
    <row r="1662" spans="1:45" ht="29" customHeight="1" x14ac:dyDescent="0.35">
      <c r="A1662" s="14" t="s">
        <v>1816</v>
      </c>
      <c r="C1662" s="15" t="s">
        <v>3360</v>
      </c>
      <c r="D1662" s="15"/>
      <c r="E1662" s="80">
        <v>1.7262618427688328</v>
      </c>
      <c r="F1662" s="78"/>
      <c r="G1662" s="15"/>
      <c r="H1662" s="15"/>
      <c r="I1662" s="16"/>
      <c r="J1662" s="66"/>
      <c r="K1662" s="66"/>
      <c r="L1662" s="16"/>
      <c r="M1662" s="81"/>
      <c r="N1662" s="82">
        <v>5950.44091796875</v>
      </c>
      <c r="O1662" s="82">
        <v>6095.4736328125</v>
      </c>
      <c r="P1662" s="77"/>
      <c r="Q1662" s="83"/>
      <c r="R1662" s="83"/>
      <c r="S1662" s="51">
        <v>1</v>
      </c>
      <c r="T1662" s="84"/>
      <c r="U1662" s="84"/>
      <c r="V1662" s="52">
        <v>0</v>
      </c>
      <c r="W1662" s="52">
        <v>0.111111</v>
      </c>
      <c r="X1662" s="52">
        <v>0</v>
      </c>
      <c r="Y1662" s="52">
        <v>0.63243199999999999</v>
      </c>
      <c r="Z1662" s="52">
        <v>0</v>
      </c>
      <c r="AA1662" s="52"/>
      <c r="AB1662" s="79">
        <v>1662</v>
      </c>
      <c r="AC16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2" s="85"/>
      <c r="AE1662" s="51"/>
      <c r="AF1662" s="51"/>
      <c r="AG1662" s="51"/>
      <c r="AH1662" s="51"/>
      <c r="AI1662" s="51"/>
      <c r="AJ1662" s="51"/>
      <c r="AK1662" s="51"/>
      <c r="AL1662" s="51"/>
      <c r="AM1662" s="51"/>
      <c r="AN1662" s="51"/>
      <c r="AO1662" s="2"/>
      <c r="AP1662" s="3"/>
      <c r="AQ1662" s="3"/>
      <c r="AR1662" s="3"/>
      <c r="AS1662" s="3"/>
    </row>
    <row r="1663" spans="1:45" ht="29" customHeight="1" x14ac:dyDescent="0.35">
      <c r="A1663" s="14" t="s">
        <v>1817</v>
      </c>
      <c r="C1663" s="15" t="s">
        <v>3360</v>
      </c>
      <c r="D1663" s="15"/>
      <c r="E1663" s="80">
        <v>1.7262618427688328</v>
      </c>
      <c r="F1663" s="78"/>
      <c r="G1663" s="15"/>
      <c r="H1663" s="15"/>
      <c r="I1663" s="16"/>
      <c r="J1663" s="66"/>
      <c r="K1663" s="66"/>
      <c r="L1663" s="16"/>
      <c r="M1663" s="81"/>
      <c r="N1663" s="82">
        <v>5752.72021484375</v>
      </c>
      <c r="O1663" s="82">
        <v>6020.8466796875</v>
      </c>
      <c r="P1663" s="77"/>
      <c r="Q1663" s="83"/>
      <c r="R1663" s="83"/>
      <c r="S1663" s="51">
        <v>1</v>
      </c>
      <c r="T1663" s="84"/>
      <c r="U1663" s="84"/>
      <c r="V1663" s="52">
        <v>0</v>
      </c>
      <c r="W1663" s="52">
        <v>0.111111</v>
      </c>
      <c r="X1663" s="52">
        <v>0</v>
      </c>
      <c r="Y1663" s="52">
        <v>0.63243199999999999</v>
      </c>
      <c r="Z1663" s="52">
        <v>0</v>
      </c>
      <c r="AA1663" s="52"/>
      <c r="AB1663" s="79">
        <v>1663</v>
      </c>
      <c r="AC16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3" s="85"/>
      <c r="AE1663" s="51"/>
      <c r="AF1663" s="51"/>
      <c r="AG1663" s="51"/>
      <c r="AH1663" s="51"/>
      <c r="AI1663" s="51"/>
      <c r="AJ1663" s="51"/>
      <c r="AK1663" s="51"/>
      <c r="AL1663" s="51"/>
      <c r="AM1663" s="51"/>
      <c r="AN1663" s="51"/>
      <c r="AO1663" s="2"/>
      <c r="AP1663" s="3"/>
      <c r="AQ1663" s="3"/>
      <c r="AR1663" s="3"/>
      <c r="AS1663" s="3"/>
    </row>
    <row r="1664" spans="1:45" ht="29" customHeight="1" x14ac:dyDescent="0.35">
      <c r="A1664" s="14" t="s">
        <v>1818</v>
      </c>
      <c r="C1664" s="15" t="s">
        <v>3360</v>
      </c>
      <c r="D1664" s="15"/>
      <c r="E1664" s="80">
        <v>1.7262618427688328</v>
      </c>
      <c r="F1664" s="78"/>
      <c r="G1664" s="15"/>
      <c r="H1664" s="15"/>
      <c r="I1664" s="16"/>
      <c r="J1664" s="66"/>
      <c r="K1664" s="66"/>
      <c r="L1664" s="16"/>
      <c r="M1664" s="81"/>
      <c r="N1664" s="82">
        <v>5864.853515625</v>
      </c>
      <c r="O1664" s="82">
        <v>5911.4609375</v>
      </c>
      <c r="P1664" s="77"/>
      <c r="Q1664" s="83"/>
      <c r="R1664" s="83"/>
      <c r="S1664" s="51">
        <v>1</v>
      </c>
      <c r="T1664" s="84"/>
      <c r="U1664" s="84"/>
      <c r="V1664" s="52">
        <v>0</v>
      </c>
      <c r="W1664" s="52">
        <v>0.111111</v>
      </c>
      <c r="X1664" s="52">
        <v>0</v>
      </c>
      <c r="Y1664" s="52">
        <v>0.63243199999999999</v>
      </c>
      <c r="Z1664" s="52">
        <v>0</v>
      </c>
      <c r="AA1664" s="52"/>
      <c r="AB1664" s="79">
        <v>1664</v>
      </c>
      <c r="AC16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4" s="85"/>
      <c r="AE1664" s="51"/>
      <c r="AF1664" s="51"/>
      <c r="AG1664" s="51"/>
      <c r="AH1664" s="51"/>
      <c r="AI1664" s="51"/>
      <c r="AJ1664" s="51"/>
      <c r="AK1664" s="51"/>
      <c r="AL1664" s="51"/>
      <c r="AM1664" s="51"/>
      <c r="AN1664" s="51"/>
      <c r="AO1664" s="2"/>
      <c r="AP1664" s="3"/>
      <c r="AQ1664" s="3"/>
      <c r="AR1664" s="3"/>
      <c r="AS1664" s="3"/>
    </row>
    <row r="1665" spans="1:45" ht="29" customHeight="1" x14ac:dyDescent="0.35">
      <c r="A1665" s="14" t="s">
        <v>1854</v>
      </c>
      <c r="C1665" s="15" t="s">
        <v>3360</v>
      </c>
      <c r="D1665" s="15"/>
      <c r="E1665" s="80">
        <v>1.7262618427688328</v>
      </c>
      <c r="F1665" s="78"/>
      <c r="G1665" s="15"/>
      <c r="H1665" s="15"/>
      <c r="I1665" s="16"/>
      <c r="J1665" s="66"/>
      <c r="K1665" s="66"/>
      <c r="L1665" s="16"/>
      <c r="M1665" s="81"/>
      <c r="N1665" s="82">
        <v>5891.203125</v>
      </c>
      <c r="O1665" s="82">
        <v>5716.04052734375</v>
      </c>
      <c r="P1665" s="77"/>
      <c r="Q1665" s="83"/>
      <c r="R1665" s="83"/>
      <c r="S1665" s="51">
        <v>1</v>
      </c>
      <c r="T1665" s="84"/>
      <c r="U1665" s="84"/>
      <c r="V1665" s="52">
        <v>0</v>
      </c>
      <c r="W1665" s="52">
        <v>0.111111</v>
      </c>
      <c r="X1665" s="52">
        <v>0</v>
      </c>
      <c r="Y1665" s="52">
        <v>0.63243199999999999</v>
      </c>
      <c r="Z1665" s="52">
        <v>0</v>
      </c>
      <c r="AA1665" s="52"/>
      <c r="AB1665" s="79">
        <v>1665</v>
      </c>
      <c r="AC16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5" s="85"/>
      <c r="AE1665" s="51"/>
      <c r="AF1665" s="51"/>
      <c r="AG1665" s="51"/>
      <c r="AH1665" s="51"/>
      <c r="AI1665" s="51"/>
      <c r="AJ1665" s="51"/>
      <c r="AK1665" s="51"/>
      <c r="AL1665" s="51"/>
      <c r="AM1665" s="51"/>
      <c r="AN1665" s="51"/>
      <c r="AO1665" s="2"/>
      <c r="AP1665" s="3"/>
      <c r="AQ1665" s="3"/>
      <c r="AR1665" s="3"/>
      <c r="AS1665" s="3"/>
    </row>
    <row r="1666" spans="1:45" ht="29" customHeight="1" x14ac:dyDescent="0.35">
      <c r="A1666" s="14" t="s">
        <v>1855</v>
      </c>
      <c r="C1666" s="15" t="s">
        <v>3360</v>
      </c>
      <c r="D1666" s="15"/>
      <c r="E1666" s="80">
        <v>1.7262618427688328</v>
      </c>
      <c r="F1666" s="78"/>
      <c r="G1666" s="15"/>
      <c r="H1666" s="15"/>
      <c r="I1666" s="16"/>
      <c r="J1666" s="66"/>
      <c r="K1666" s="66"/>
      <c r="L1666" s="16"/>
      <c r="M1666" s="81"/>
      <c r="N1666" s="82">
        <v>5769.00537109375</v>
      </c>
      <c r="O1666" s="82">
        <v>5669.9189453125</v>
      </c>
      <c r="P1666" s="77"/>
      <c r="Q1666" s="83"/>
      <c r="R1666" s="83"/>
      <c r="S1666" s="51">
        <v>1</v>
      </c>
      <c r="T1666" s="84"/>
      <c r="U1666" s="84"/>
      <c r="V1666" s="52">
        <v>0</v>
      </c>
      <c r="W1666" s="52">
        <v>0.111111</v>
      </c>
      <c r="X1666" s="52">
        <v>0</v>
      </c>
      <c r="Y1666" s="52">
        <v>0.63243199999999999</v>
      </c>
      <c r="Z1666" s="52">
        <v>0</v>
      </c>
      <c r="AA1666" s="52"/>
      <c r="AB1666" s="79">
        <v>1666</v>
      </c>
      <c r="AC16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6" s="85"/>
      <c r="AE1666" s="51"/>
      <c r="AF1666" s="51"/>
      <c r="AG1666" s="51"/>
      <c r="AH1666" s="51"/>
      <c r="AI1666" s="51"/>
      <c r="AJ1666" s="51"/>
      <c r="AK1666" s="51"/>
      <c r="AL1666" s="51"/>
      <c r="AM1666" s="51"/>
      <c r="AN1666" s="51"/>
      <c r="AO1666" s="2"/>
      <c r="AP1666" s="3"/>
      <c r="AQ1666" s="3"/>
      <c r="AR1666" s="3"/>
      <c r="AS1666" s="3"/>
    </row>
    <row r="1667" spans="1:45" ht="29" customHeight="1" x14ac:dyDescent="0.35">
      <c r="A1667" s="14" t="s">
        <v>1856</v>
      </c>
      <c r="C1667" s="15" t="s">
        <v>3360</v>
      </c>
      <c r="D1667" s="15"/>
      <c r="E1667" s="80">
        <v>1.7262618427688328</v>
      </c>
      <c r="F1667" s="78"/>
      <c r="G1667" s="15"/>
      <c r="H1667" s="15"/>
      <c r="I1667" s="16"/>
      <c r="J1667" s="66"/>
      <c r="K1667" s="66"/>
      <c r="L1667" s="16"/>
      <c r="M1667" s="81"/>
      <c r="N1667" s="82">
        <v>5950.44091796875</v>
      </c>
      <c r="O1667" s="82">
        <v>5492.92822265625</v>
      </c>
      <c r="P1667" s="77"/>
      <c r="Q1667" s="83"/>
      <c r="R1667" s="83"/>
      <c r="S1667" s="51">
        <v>1</v>
      </c>
      <c r="T1667" s="84"/>
      <c r="U1667" s="84"/>
      <c r="V1667" s="52">
        <v>0</v>
      </c>
      <c r="W1667" s="52">
        <v>0.111111</v>
      </c>
      <c r="X1667" s="52">
        <v>0</v>
      </c>
      <c r="Y1667" s="52">
        <v>0.63243199999999999</v>
      </c>
      <c r="Z1667" s="52">
        <v>0</v>
      </c>
      <c r="AA1667" s="52"/>
      <c r="AB1667" s="79">
        <v>1667</v>
      </c>
      <c r="AC16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7" s="85"/>
      <c r="AE1667" s="51"/>
      <c r="AF1667" s="51"/>
      <c r="AG1667" s="51"/>
      <c r="AH1667" s="51"/>
      <c r="AI1667" s="51"/>
      <c r="AJ1667" s="51"/>
      <c r="AK1667" s="51"/>
      <c r="AL1667" s="51"/>
      <c r="AM1667" s="51"/>
      <c r="AN1667" s="51"/>
      <c r="AO1667" s="2"/>
      <c r="AP1667" s="3"/>
      <c r="AQ1667" s="3"/>
      <c r="AR1667" s="3"/>
      <c r="AS1667" s="3"/>
    </row>
    <row r="1668" spans="1:45" ht="29" customHeight="1" x14ac:dyDescent="0.35">
      <c r="A1668" s="14" t="s">
        <v>1857</v>
      </c>
      <c r="C1668" s="15" t="s">
        <v>3360</v>
      </c>
      <c r="D1668" s="15"/>
      <c r="E1668" s="80">
        <v>1.7262618427688328</v>
      </c>
      <c r="F1668" s="78"/>
      <c r="G1668" s="15"/>
      <c r="H1668" s="15"/>
      <c r="I1668" s="16"/>
      <c r="J1668" s="66"/>
      <c r="K1668" s="66"/>
      <c r="L1668" s="16"/>
      <c r="M1668" s="81"/>
      <c r="N1668" s="82">
        <v>5752.72021484375</v>
      </c>
      <c r="O1668" s="82">
        <v>5418.30224609375</v>
      </c>
      <c r="P1668" s="77"/>
      <c r="Q1668" s="83"/>
      <c r="R1668" s="83"/>
      <c r="S1668" s="51">
        <v>1</v>
      </c>
      <c r="T1668" s="84"/>
      <c r="U1668" s="84"/>
      <c r="V1668" s="52">
        <v>0</v>
      </c>
      <c r="W1668" s="52">
        <v>0.111111</v>
      </c>
      <c r="X1668" s="52">
        <v>0</v>
      </c>
      <c r="Y1668" s="52">
        <v>0.63243199999999999</v>
      </c>
      <c r="Z1668" s="52">
        <v>0</v>
      </c>
      <c r="AA1668" s="52"/>
      <c r="AB1668" s="79">
        <v>1668</v>
      </c>
      <c r="AC16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8" s="85"/>
      <c r="AE1668" s="51"/>
      <c r="AF1668" s="51"/>
      <c r="AG1668" s="51"/>
      <c r="AH1668" s="51"/>
      <c r="AI1668" s="51"/>
      <c r="AJ1668" s="51"/>
      <c r="AK1668" s="51"/>
      <c r="AL1668" s="51"/>
      <c r="AM1668" s="51"/>
      <c r="AN1668" s="51"/>
      <c r="AO1668" s="2"/>
      <c r="AP1668" s="3"/>
      <c r="AQ1668" s="3"/>
      <c r="AR1668" s="3"/>
      <c r="AS1668" s="3"/>
    </row>
    <row r="1669" spans="1:45" ht="29" customHeight="1" x14ac:dyDescent="0.35">
      <c r="A1669" s="14" t="s">
        <v>1858</v>
      </c>
      <c r="C1669" s="15" t="s">
        <v>3360</v>
      </c>
      <c r="D1669" s="15"/>
      <c r="E1669" s="80">
        <v>1.7262618427688328</v>
      </c>
      <c r="F1669" s="78"/>
      <c r="G1669" s="15"/>
      <c r="H1669" s="15"/>
      <c r="I1669" s="16"/>
      <c r="J1669" s="66"/>
      <c r="K1669" s="66"/>
      <c r="L1669" s="16"/>
      <c r="M1669" s="81"/>
      <c r="N1669" s="82">
        <v>5864.853515625</v>
      </c>
      <c r="O1669" s="82">
        <v>5308.91552734375</v>
      </c>
      <c r="P1669" s="77"/>
      <c r="Q1669" s="83"/>
      <c r="R1669" s="83"/>
      <c r="S1669" s="51">
        <v>1</v>
      </c>
      <c r="T1669" s="84"/>
      <c r="U1669" s="84"/>
      <c r="V1669" s="52">
        <v>0</v>
      </c>
      <c r="W1669" s="52">
        <v>0.111111</v>
      </c>
      <c r="X1669" s="52">
        <v>0</v>
      </c>
      <c r="Y1669" s="52">
        <v>0.63243199999999999</v>
      </c>
      <c r="Z1669" s="52">
        <v>0</v>
      </c>
      <c r="AA1669" s="52"/>
      <c r="AB1669" s="79">
        <v>1669</v>
      </c>
      <c r="AC16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69" s="85"/>
      <c r="AE1669" s="51"/>
      <c r="AF1669" s="51"/>
      <c r="AG1669" s="51"/>
      <c r="AH1669" s="51"/>
      <c r="AI1669" s="51"/>
      <c r="AJ1669" s="51"/>
      <c r="AK1669" s="51"/>
      <c r="AL1669" s="51"/>
      <c r="AM1669" s="51"/>
      <c r="AN1669" s="51"/>
      <c r="AO1669" s="2"/>
      <c r="AP1669" s="3"/>
      <c r="AQ1669" s="3"/>
      <c r="AR1669" s="3"/>
      <c r="AS1669" s="3"/>
    </row>
    <row r="1670" spans="1:45" ht="29" customHeight="1" x14ac:dyDescent="0.35">
      <c r="A1670" s="14" t="s">
        <v>1880</v>
      </c>
      <c r="C1670" s="15" t="s">
        <v>3360</v>
      </c>
      <c r="D1670" s="15"/>
      <c r="E1670" s="80">
        <v>1.7262618427688328</v>
      </c>
      <c r="F1670" s="78"/>
      <c r="G1670" s="15"/>
      <c r="H1670" s="15"/>
      <c r="I1670" s="16"/>
      <c r="J1670" s="66"/>
      <c r="K1670" s="66"/>
      <c r="L1670" s="16"/>
      <c r="M1670" s="81"/>
      <c r="N1670" s="82">
        <v>5891.203125</v>
      </c>
      <c r="O1670" s="82">
        <v>5113.4951171875</v>
      </c>
      <c r="P1670" s="77"/>
      <c r="Q1670" s="83"/>
      <c r="R1670" s="83"/>
      <c r="S1670" s="51">
        <v>1</v>
      </c>
      <c r="T1670" s="84"/>
      <c r="U1670" s="84"/>
      <c r="V1670" s="52">
        <v>0</v>
      </c>
      <c r="W1670" s="52">
        <v>0.111111</v>
      </c>
      <c r="X1670" s="52">
        <v>0</v>
      </c>
      <c r="Y1670" s="52">
        <v>0.63243199999999999</v>
      </c>
      <c r="Z1670" s="52">
        <v>0</v>
      </c>
      <c r="AA1670" s="52"/>
      <c r="AB1670" s="79">
        <v>1670</v>
      </c>
      <c r="AC16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0" s="85"/>
      <c r="AE1670" s="51"/>
      <c r="AF1670" s="51"/>
      <c r="AG1670" s="51"/>
      <c r="AH1670" s="51"/>
      <c r="AI1670" s="51"/>
      <c r="AJ1670" s="51"/>
      <c r="AK1670" s="51"/>
      <c r="AL1670" s="51"/>
      <c r="AM1670" s="51"/>
      <c r="AN1670" s="51"/>
      <c r="AO1670" s="2"/>
      <c r="AP1670" s="3"/>
      <c r="AQ1670" s="3"/>
      <c r="AR1670" s="3"/>
      <c r="AS1670" s="3"/>
    </row>
    <row r="1671" spans="1:45" ht="29" customHeight="1" x14ac:dyDescent="0.35">
      <c r="A1671" s="14" t="s">
        <v>1881</v>
      </c>
      <c r="C1671" s="15" t="s">
        <v>3360</v>
      </c>
      <c r="D1671" s="15"/>
      <c r="E1671" s="80">
        <v>1.7262618427688328</v>
      </c>
      <c r="F1671" s="78"/>
      <c r="G1671" s="15"/>
      <c r="H1671" s="15"/>
      <c r="I1671" s="16"/>
      <c r="J1671" s="66"/>
      <c r="K1671" s="66"/>
      <c r="L1671" s="16"/>
      <c r="M1671" s="81"/>
      <c r="N1671" s="82">
        <v>5769.00537109375</v>
      </c>
      <c r="O1671" s="82">
        <v>5067.37353515625</v>
      </c>
      <c r="P1671" s="77"/>
      <c r="Q1671" s="83"/>
      <c r="R1671" s="83"/>
      <c r="S1671" s="51">
        <v>1</v>
      </c>
      <c r="T1671" s="84"/>
      <c r="U1671" s="84"/>
      <c r="V1671" s="52">
        <v>0</v>
      </c>
      <c r="W1671" s="52">
        <v>0.111111</v>
      </c>
      <c r="X1671" s="52">
        <v>0</v>
      </c>
      <c r="Y1671" s="52">
        <v>0.63243199999999999</v>
      </c>
      <c r="Z1671" s="52">
        <v>0</v>
      </c>
      <c r="AA1671" s="52"/>
      <c r="AB1671" s="79">
        <v>1671</v>
      </c>
      <c r="AC16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1" s="85"/>
      <c r="AE1671" s="51"/>
      <c r="AF1671" s="51"/>
      <c r="AG1671" s="51"/>
      <c r="AH1671" s="51"/>
      <c r="AI1671" s="51"/>
      <c r="AJ1671" s="51"/>
      <c r="AK1671" s="51"/>
      <c r="AL1671" s="51"/>
      <c r="AM1671" s="51"/>
      <c r="AN1671" s="51"/>
      <c r="AO1671" s="2"/>
      <c r="AP1671" s="3"/>
      <c r="AQ1671" s="3"/>
      <c r="AR1671" s="3"/>
      <c r="AS1671" s="3"/>
    </row>
    <row r="1672" spans="1:45" ht="29" customHeight="1" x14ac:dyDescent="0.35">
      <c r="A1672" s="14" t="s">
        <v>1882</v>
      </c>
      <c r="C1672" s="15" t="s">
        <v>3360</v>
      </c>
      <c r="D1672" s="15"/>
      <c r="E1672" s="80">
        <v>1.7262618427688328</v>
      </c>
      <c r="F1672" s="78"/>
      <c r="G1672" s="15"/>
      <c r="H1672" s="15"/>
      <c r="I1672" s="16"/>
      <c r="J1672" s="66"/>
      <c r="K1672" s="66"/>
      <c r="L1672" s="16"/>
      <c r="M1672" s="81"/>
      <c r="N1672" s="82">
        <v>5950.44091796875</v>
      </c>
      <c r="O1672" s="82">
        <v>4890.3828125</v>
      </c>
      <c r="P1672" s="77"/>
      <c r="Q1672" s="83"/>
      <c r="R1672" s="83"/>
      <c r="S1672" s="51">
        <v>1</v>
      </c>
      <c r="T1672" s="84"/>
      <c r="U1672" s="84"/>
      <c r="V1672" s="52">
        <v>0</v>
      </c>
      <c r="W1672" s="52">
        <v>0.111111</v>
      </c>
      <c r="X1672" s="52">
        <v>0</v>
      </c>
      <c r="Y1672" s="52">
        <v>0.63243199999999999</v>
      </c>
      <c r="Z1672" s="52">
        <v>0</v>
      </c>
      <c r="AA1672" s="52"/>
      <c r="AB1672" s="79">
        <v>1672</v>
      </c>
      <c r="AC16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2" s="85"/>
      <c r="AE1672" s="51"/>
      <c r="AF1672" s="51"/>
      <c r="AG1672" s="51"/>
      <c r="AH1672" s="51"/>
      <c r="AI1672" s="51"/>
      <c r="AJ1672" s="51"/>
      <c r="AK1672" s="51"/>
      <c r="AL1672" s="51"/>
      <c r="AM1672" s="51"/>
      <c r="AN1672" s="51"/>
      <c r="AO1672" s="2"/>
      <c r="AP1672" s="3"/>
      <c r="AQ1672" s="3"/>
      <c r="AR1672" s="3"/>
      <c r="AS1672" s="3"/>
    </row>
    <row r="1673" spans="1:45" ht="29" customHeight="1" x14ac:dyDescent="0.35">
      <c r="A1673" s="14" t="s">
        <v>1883</v>
      </c>
      <c r="C1673" s="15" t="s">
        <v>3360</v>
      </c>
      <c r="D1673" s="15"/>
      <c r="E1673" s="80">
        <v>1.7262618427688328</v>
      </c>
      <c r="F1673" s="78"/>
      <c r="G1673" s="15"/>
      <c r="H1673" s="15"/>
      <c r="I1673" s="16"/>
      <c r="J1673" s="66"/>
      <c r="K1673" s="66"/>
      <c r="L1673" s="16"/>
      <c r="M1673" s="81"/>
      <c r="N1673" s="82">
        <v>5752.72021484375</v>
      </c>
      <c r="O1673" s="82">
        <v>4815.75634765625</v>
      </c>
      <c r="P1673" s="77"/>
      <c r="Q1673" s="83"/>
      <c r="R1673" s="83"/>
      <c r="S1673" s="51">
        <v>1</v>
      </c>
      <c r="T1673" s="84"/>
      <c r="U1673" s="84"/>
      <c r="V1673" s="52">
        <v>0</v>
      </c>
      <c r="W1673" s="52">
        <v>0.111111</v>
      </c>
      <c r="X1673" s="52">
        <v>0</v>
      </c>
      <c r="Y1673" s="52">
        <v>0.63243199999999999</v>
      </c>
      <c r="Z1673" s="52">
        <v>0</v>
      </c>
      <c r="AA1673" s="52"/>
      <c r="AB1673" s="79">
        <v>1673</v>
      </c>
      <c r="AC16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3" s="85"/>
      <c r="AE1673" s="51"/>
      <c r="AF1673" s="51"/>
      <c r="AG1673" s="51"/>
      <c r="AH1673" s="51"/>
      <c r="AI1673" s="51"/>
      <c r="AJ1673" s="51"/>
      <c r="AK1673" s="51"/>
      <c r="AL1673" s="51"/>
      <c r="AM1673" s="51"/>
      <c r="AN1673" s="51"/>
      <c r="AO1673" s="2"/>
      <c r="AP1673" s="3"/>
      <c r="AQ1673" s="3"/>
      <c r="AR1673" s="3"/>
      <c r="AS1673" s="3"/>
    </row>
    <row r="1674" spans="1:45" ht="29" customHeight="1" x14ac:dyDescent="0.35">
      <c r="A1674" s="14" t="s">
        <v>1884</v>
      </c>
      <c r="C1674" s="15" t="s">
        <v>3360</v>
      </c>
      <c r="D1674" s="15"/>
      <c r="E1674" s="80">
        <v>1.7262618427688328</v>
      </c>
      <c r="F1674" s="78"/>
      <c r="G1674" s="15"/>
      <c r="H1674" s="15"/>
      <c r="I1674" s="16"/>
      <c r="J1674" s="66"/>
      <c r="K1674" s="66"/>
      <c r="L1674" s="16"/>
      <c r="M1674" s="81"/>
      <c r="N1674" s="82">
        <v>5864.853515625</v>
      </c>
      <c r="O1674" s="82">
        <v>4706.36962890625</v>
      </c>
      <c r="P1674" s="77"/>
      <c r="Q1674" s="83"/>
      <c r="R1674" s="83"/>
      <c r="S1674" s="51">
        <v>1</v>
      </c>
      <c r="T1674" s="84"/>
      <c r="U1674" s="84"/>
      <c r="V1674" s="52">
        <v>0</v>
      </c>
      <c r="W1674" s="52">
        <v>0.111111</v>
      </c>
      <c r="X1674" s="52">
        <v>0</v>
      </c>
      <c r="Y1674" s="52">
        <v>0.63243199999999999</v>
      </c>
      <c r="Z1674" s="52">
        <v>0</v>
      </c>
      <c r="AA1674" s="52"/>
      <c r="AB1674" s="79">
        <v>1674</v>
      </c>
      <c r="AC16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4" s="85"/>
      <c r="AE1674" s="51"/>
      <c r="AF1674" s="51"/>
      <c r="AG1674" s="51"/>
      <c r="AH1674" s="51"/>
      <c r="AI1674" s="51"/>
      <c r="AJ1674" s="51"/>
      <c r="AK1674" s="51"/>
      <c r="AL1674" s="51"/>
      <c r="AM1674" s="51"/>
      <c r="AN1674" s="51"/>
      <c r="AO1674" s="2"/>
      <c r="AP1674" s="3"/>
      <c r="AQ1674" s="3"/>
      <c r="AR1674" s="3"/>
      <c r="AS1674" s="3"/>
    </row>
    <row r="1675" spans="1:45" ht="29" customHeight="1" x14ac:dyDescent="0.35">
      <c r="A1675" s="14" t="s">
        <v>2453</v>
      </c>
      <c r="C1675" s="15" t="s">
        <v>3360</v>
      </c>
      <c r="D1675" s="15"/>
      <c r="E1675" s="80">
        <v>1.7262618427688328</v>
      </c>
      <c r="F1675" s="78"/>
      <c r="G1675" s="15"/>
      <c r="H1675" s="15"/>
      <c r="I1675" s="16"/>
      <c r="J1675" s="66"/>
      <c r="K1675" s="66"/>
      <c r="L1675" s="16"/>
      <c r="M1675" s="81"/>
      <c r="N1675" s="82">
        <v>5858.724609375</v>
      </c>
      <c r="O1675" s="82">
        <v>6514.00634765625</v>
      </c>
      <c r="P1675" s="77"/>
      <c r="Q1675" s="83"/>
      <c r="R1675" s="83"/>
      <c r="S1675" s="51">
        <v>1</v>
      </c>
      <c r="T1675" s="84"/>
      <c r="U1675" s="84"/>
      <c r="V1675" s="52">
        <v>0</v>
      </c>
      <c r="W1675" s="52">
        <v>0.111111</v>
      </c>
      <c r="X1675" s="52">
        <v>0</v>
      </c>
      <c r="Y1675" s="52">
        <v>0.63243199999999999</v>
      </c>
      <c r="Z1675" s="52">
        <v>0</v>
      </c>
      <c r="AA1675" s="52"/>
      <c r="AB1675" s="79">
        <v>1675</v>
      </c>
      <c r="AC16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5" s="85"/>
      <c r="AE1675" s="51"/>
      <c r="AF1675" s="51"/>
      <c r="AG1675" s="51"/>
      <c r="AH1675" s="51"/>
      <c r="AI1675" s="51"/>
      <c r="AJ1675" s="51"/>
      <c r="AK1675" s="51"/>
      <c r="AL1675" s="51"/>
      <c r="AM1675" s="51"/>
      <c r="AN1675" s="51"/>
      <c r="AO1675" s="2"/>
      <c r="AP1675" s="3"/>
      <c r="AQ1675" s="3"/>
      <c r="AR1675" s="3"/>
      <c r="AS1675" s="3"/>
    </row>
    <row r="1676" spans="1:45" ht="29" customHeight="1" x14ac:dyDescent="0.35">
      <c r="A1676" s="14" t="s">
        <v>2454</v>
      </c>
      <c r="C1676" s="15" t="s">
        <v>3360</v>
      </c>
      <c r="D1676" s="15"/>
      <c r="E1676" s="80">
        <v>1.7262618427688328</v>
      </c>
      <c r="F1676" s="78"/>
      <c r="G1676" s="15"/>
      <c r="H1676" s="15"/>
      <c r="I1676" s="16"/>
      <c r="J1676" s="66"/>
      <c r="K1676" s="66"/>
      <c r="L1676" s="16"/>
      <c r="M1676" s="81"/>
      <c r="N1676" s="82">
        <v>5752.72021484375</v>
      </c>
      <c r="O1676" s="82">
        <v>6644.0244140625</v>
      </c>
      <c r="P1676" s="77"/>
      <c r="Q1676" s="83"/>
      <c r="R1676" s="83"/>
      <c r="S1676" s="51">
        <v>1</v>
      </c>
      <c r="T1676" s="84"/>
      <c r="U1676" s="84"/>
      <c r="V1676" s="52">
        <v>0</v>
      </c>
      <c r="W1676" s="52">
        <v>0.111111</v>
      </c>
      <c r="X1676" s="52">
        <v>0</v>
      </c>
      <c r="Y1676" s="52">
        <v>0.63243199999999999</v>
      </c>
      <c r="Z1676" s="52">
        <v>0</v>
      </c>
      <c r="AA1676" s="52"/>
      <c r="AB1676" s="79">
        <v>1676</v>
      </c>
      <c r="AC16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6" s="85"/>
      <c r="AE1676" s="51"/>
      <c r="AF1676" s="51"/>
      <c r="AG1676" s="51"/>
      <c r="AH1676" s="51"/>
      <c r="AI1676" s="51"/>
      <c r="AJ1676" s="51"/>
      <c r="AK1676" s="51"/>
      <c r="AL1676" s="51"/>
      <c r="AM1676" s="51"/>
      <c r="AN1676" s="51"/>
      <c r="AO1676" s="2"/>
      <c r="AP1676" s="3"/>
      <c r="AQ1676" s="3"/>
      <c r="AR1676" s="3"/>
      <c r="AS1676" s="3"/>
    </row>
    <row r="1677" spans="1:45" ht="29" customHeight="1" x14ac:dyDescent="0.35">
      <c r="A1677" s="14" t="s">
        <v>2455</v>
      </c>
      <c r="C1677" s="15" t="s">
        <v>3360</v>
      </c>
      <c r="D1677" s="15"/>
      <c r="E1677" s="80">
        <v>1.7262618427688328</v>
      </c>
      <c r="F1677" s="78"/>
      <c r="G1677" s="15"/>
      <c r="H1677" s="15"/>
      <c r="I1677" s="16"/>
      <c r="J1677" s="66"/>
      <c r="K1677" s="66"/>
      <c r="L1677" s="16"/>
      <c r="M1677" s="81"/>
      <c r="N1677" s="82">
        <v>5950.44091796875</v>
      </c>
      <c r="O1677" s="82">
        <v>6685.2685546875</v>
      </c>
      <c r="P1677" s="77"/>
      <c r="Q1677" s="83"/>
      <c r="R1677" s="83"/>
      <c r="S1677" s="51">
        <v>1</v>
      </c>
      <c r="T1677" s="84"/>
      <c r="U1677" s="84"/>
      <c r="V1677" s="52">
        <v>0</v>
      </c>
      <c r="W1677" s="52">
        <v>0.111111</v>
      </c>
      <c r="X1677" s="52">
        <v>0</v>
      </c>
      <c r="Y1677" s="52">
        <v>0.63243199999999999</v>
      </c>
      <c r="Z1677" s="52">
        <v>0</v>
      </c>
      <c r="AA1677" s="52"/>
      <c r="AB1677" s="79">
        <v>1677</v>
      </c>
      <c r="AC16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7" s="85"/>
      <c r="AE1677" s="51"/>
      <c r="AF1677" s="51"/>
      <c r="AG1677" s="51"/>
      <c r="AH1677" s="51"/>
      <c r="AI1677" s="51"/>
      <c r="AJ1677" s="51"/>
      <c r="AK1677" s="51"/>
      <c r="AL1677" s="51"/>
      <c r="AM1677" s="51"/>
      <c r="AN1677" s="51"/>
      <c r="AO1677" s="2"/>
      <c r="AP1677" s="3"/>
      <c r="AQ1677" s="3"/>
      <c r="AR1677" s="3"/>
      <c r="AS1677" s="3"/>
    </row>
    <row r="1678" spans="1:45" ht="29" customHeight="1" x14ac:dyDescent="0.35">
      <c r="A1678" s="14" t="s">
        <v>2456</v>
      </c>
      <c r="C1678" s="15" t="s">
        <v>3360</v>
      </c>
      <c r="D1678" s="15"/>
      <c r="E1678" s="80">
        <v>1.7262618427688328</v>
      </c>
      <c r="F1678" s="78"/>
      <c r="G1678" s="15"/>
      <c r="H1678" s="15"/>
      <c r="I1678" s="16"/>
      <c r="J1678" s="66"/>
      <c r="K1678" s="66"/>
      <c r="L1678" s="16"/>
      <c r="M1678" s="81"/>
      <c r="N1678" s="82">
        <v>5778.9228515625</v>
      </c>
      <c r="O1678" s="82">
        <v>6895.6416015625</v>
      </c>
      <c r="P1678" s="77"/>
      <c r="Q1678" s="83"/>
      <c r="R1678" s="83"/>
      <c r="S1678" s="51">
        <v>1</v>
      </c>
      <c r="T1678" s="84"/>
      <c r="U1678" s="84"/>
      <c r="V1678" s="52">
        <v>0</v>
      </c>
      <c r="W1678" s="52">
        <v>0.111111</v>
      </c>
      <c r="X1678" s="52">
        <v>0</v>
      </c>
      <c r="Y1678" s="52">
        <v>0.63243199999999999</v>
      </c>
      <c r="Z1678" s="52">
        <v>0</v>
      </c>
      <c r="AA1678" s="52"/>
      <c r="AB1678" s="79">
        <v>1678</v>
      </c>
      <c r="AC16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8" s="85"/>
      <c r="AE1678" s="51"/>
      <c r="AF1678" s="51"/>
      <c r="AG1678" s="51"/>
      <c r="AH1678" s="51"/>
      <c r="AI1678" s="51"/>
      <c r="AJ1678" s="51"/>
      <c r="AK1678" s="51"/>
      <c r="AL1678" s="51"/>
      <c r="AM1678" s="51"/>
      <c r="AN1678" s="51"/>
      <c r="AO1678" s="2"/>
      <c r="AP1678" s="3"/>
      <c r="AQ1678" s="3"/>
      <c r="AR1678" s="3"/>
      <c r="AS1678" s="3"/>
    </row>
    <row r="1679" spans="1:45" ht="29" customHeight="1" x14ac:dyDescent="0.35">
      <c r="A1679" s="14" t="s">
        <v>2457</v>
      </c>
      <c r="C1679" s="15" t="s">
        <v>3360</v>
      </c>
      <c r="D1679" s="15"/>
      <c r="E1679" s="80">
        <v>1.7262618427688328</v>
      </c>
      <c r="F1679" s="78"/>
      <c r="G1679" s="15"/>
      <c r="H1679" s="15"/>
      <c r="I1679" s="16"/>
      <c r="J1679" s="66"/>
      <c r="K1679" s="66"/>
      <c r="L1679" s="16"/>
      <c r="M1679" s="81"/>
      <c r="N1679" s="82">
        <v>5901.12060546875</v>
      </c>
      <c r="O1679" s="82">
        <v>6921.1318359375</v>
      </c>
      <c r="P1679" s="77"/>
      <c r="Q1679" s="83"/>
      <c r="R1679" s="83"/>
      <c r="S1679" s="51">
        <v>1</v>
      </c>
      <c r="T1679" s="84"/>
      <c r="U1679" s="84"/>
      <c r="V1679" s="52">
        <v>0</v>
      </c>
      <c r="W1679" s="52">
        <v>0.111111</v>
      </c>
      <c r="X1679" s="52">
        <v>0</v>
      </c>
      <c r="Y1679" s="52">
        <v>0.63243199999999999</v>
      </c>
      <c r="Z1679" s="52">
        <v>0</v>
      </c>
      <c r="AA1679" s="52"/>
      <c r="AB1679" s="79">
        <v>1679</v>
      </c>
      <c r="AC16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79" s="85"/>
      <c r="AE1679" s="51"/>
      <c r="AF1679" s="51"/>
      <c r="AG1679" s="51"/>
      <c r="AH1679" s="51"/>
      <c r="AI1679" s="51"/>
      <c r="AJ1679" s="51"/>
      <c r="AK1679" s="51"/>
      <c r="AL1679" s="51"/>
      <c r="AM1679" s="51"/>
      <c r="AN1679" s="51"/>
      <c r="AO1679" s="2"/>
      <c r="AP1679" s="3"/>
      <c r="AQ1679" s="3"/>
      <c r="AR1679" s="3"/>
      <c r="AS1679" s="3"/>
    </row>
    <row r="1680" spans="1:45" ht="29" customHeight="1" x14ac:dyDescent="0.35">
      <c r="A1680" s="14" t="s">
        <v>2883</v>
      </c>
      <c r="C1680" s="15" t="s">
        <v>3360</v>
      </c>
      <c r="D1680" s="15"/>
      <c r="E1680" s="80">
        <v>1.7262618427688328</v>
      </c>
      <c r="F1680" s="78"/>
      <c r="G1680" s="15"/>
      <c r="H1680" s="15"/>
      <c r="I1680" s="16"/>
      <c r="J1680" s="66"/>
      <c r="K1680" s="66"/>
      <c r="L1680" s="16"/>
      <c r="M1680" s="81"/>
      <c r="N1680" s="82">
        <v>8567.8818359375</v>
      </c>
      <c r="O1680" s="82">
        <v>7211.52783203125</v>
      </c>
      <c r="P1680" s="77"/>
      <c r="Q1680" s="83"/>
      <c r="R1680" s="83"/>
      <c r="S1680" s="51">
        <v>1</v>
      </c>
      <c r="T1680" s="84"/>
      <c r="U1680" s="84"/>
      <c r="V1680" s="52">
        <v>0</v>
      </c>
      <c r="W1680" s="52">
        <v>0.111111</v>
      </c>
      <c r="X1680" s="52">
        <v>0</v>
      </c>
      <c r="Y1680" s="52">
        <v>0.63243199999999999</v>
      </c>
      <c r="Z1680" s="52">
        <v>0</v>
      </c>
      <c r="AA1680" s="52"/>
      <c r="AB1680" s="79">
        <v>1680</v>
      </c>
      <c r="AC16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0" s="85"/>
      <c r="AE1680" s="51"/>
      <c r="AF1680" s="51"/>
      <c r="AG1680" s="51"/>
      <c r="AH1680" s="51"/>
      <c r="AI1680" s="51"/>
      <c r="AJ1680" s="51"/>
      <c r="AK1680" s="51"/>
      <c r="AL1680" s="51"/>
      <c r="AM1680" s="51"/>
      <c r="AN1680" s="51"/>
      <c r="AO1680" s="2"/>
      <c r="AP1680" s="3"/>
      <c r="AQ1680" s="3"/>
      <c r="AR1680" s="3"/>
      <c r="AS1680" s="3"/>
    </row>
    <row r="1681" spans="1:45" ht="29" customHeight="1" x14ac:dyDescent="0.35">
      <c r="A1681" s="14" t="s">
        <v>535</v>
      </c>
      <c r="C1681" s="15" t="s">
        <v>3360</v>
      </c>
      <c r="D1681" s="15"/>
      <c r="E1681" s="80">
        <v>1.7254309384192854</v>
      </c>
      <c r="F1681" s="78"/>
      <c r="G1681" s="15"/>
      <c r="H1681" s="15"/>
      <c r="I1681" s="16"/>
      <c r="J1681" s="66"/>
      <c r="K1681" s="66"/>
      <c r="L1681" s="16"/>
      <c r="M1681" s="81"/>
      <c r="N1681" s="82">
        <v>9081.802734375</v>
      </c>
      <c r="O1681" s="82">
        <v>7234.6806640625</v>
      </c>
      <c r="P1681" s="77"/>
      <c r="Q1681" s="83"/>
      <c r="R1681" s="83"/>
      <c r="S1681" s="51">
        <v>1</v>
      </c>
      <c r="T1681" s="84"/>
      <c r="U1681" s="84"/>
      <c r="V1681" s="52">
        <v>0</v>
      </c>
      <c r="W1681" s="52">
        <v>0.1</v>
      </c>
      <c r="X1681" s="52">
        <v>0</v>
      </c>
      <c r="Y1681" s="52">
        <v>0.63113300000000006</v>
      </c>
      <c r="Z1681" s="52">
        <v>0</v>
      </c>
      <c r="AA1681" s="52"/>
      <c r="AB1681" s="79">
        <v>1681</v>
      </c>
      <c r="AC16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1" s="85"/>
      <c r="AE1681" s="51"/>
      <c r="AF1681" s="51"/>
      <c r="AG1681" s="51"/>
      <c r="AH1681" s="51"/>
      <c r="AI1681" s="51"/>
      <c r="AJ1681" s="51"/>
      <c r="AK1681" s="51"/>
      <c r="AL1681" s="51"/>
      <c r="AM1681" s="51"/>
      <c r="AN1681" s="51"/>
      <c r="AO1681" s="2"/>
      <c r="AP1681" s="3"/>
      <c r="AQ1681" s="3"/>
      <c r="AR1681" s="3"/>
      <c r="AS1681" s="3"/>
    </row>
    <row r="1682" spans="1:45" ht="29" customHeight="1" x14ac:dyDescent="0.35">
      <c r="A1682" s="14" t="s">
        <v>536</v>
      </c>
      <c r="C1682" s="15" t="s">
        <v>3360</v>
      </c>
      <c r="D1682" s="15"/>
      <c r="E1682" s="80">
        <v>1.7254309384192854</v>
      </c>
      <c r="F1682" s="78"/>
      <c r="G1682" s="15"/>
      <c r="H1682" s="15"/>
      <c r="I1682" s="16"/>
      <c r="J1682" s="66"/>
      <c r="K1682" s="66"/>
      <c r="L1682" s="16"/>
      <c r="M1682" s="81"/>
      <c r="N1682" s="82">
        <v>9117.5048828125</v>
      </c>
      <c r="O1682" s="82">
        <v>7293.74267578125</v>
      </c>
      <c r="P1682" s="77"/>
      <c r="Q1682" s="83"/>
      <c r="R1682" s="83"/>
      <c r="S1682" s="51">
        <v>1</v>
      </c>
      <c r="T1682" s="84"/>
      <c r="U1682" s="84"/>
      <c r="V1682" s="52">
        <v>0</v>
      </c>
      <c r="W1682" s="52">
        <v>0.1</v>
      </c>
      <c r="X1682" s="52">
        <v>0</v>
      </c>
      <c r="Y1682" s="52">
        <v>0.63113300000000006</v>
      </c>
      <c r="Z1682" s="52">
        <v>0</v>
      </c>
      <c r="AA1682" s="52"/>
      <c r="AB1682" s="79">
        <v>1682</v>
      </c>
      <c r="AC16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2" s="85"/>
      <c r="AE1682" s="51"/>
      <c r="AF1682" s="51"/>
      <c r="AG1682" s="51"/>
      <c r="AH1682" s="51"/>
      <c r="AI1682" s="51"/>
      <c r="AJ1682" s="51"/>
      <c r="AK1682" s="51"/>
      <c r="AL1682" s="51"/>
      <c r="AM1682" s="51"/>
      <c r="AN1682" s="51"/>
      <c r="AO1682" s="2"/>
      <c r="AP1682" s="3"/>
      <c r="AQ1682" s="3"/>
      <c r="AR1682" s="3"/>
      <c r="AS1682" s="3"/>
    </row>
    <row r="1683" spans="1:45" ht="29" customHeight="1" x14ac:dyDescent="0.35">
      <c r="A1683" s="14" t="s">
        <v>538</v>
      </c>
      <c r="C1683" s="15" t="s">
        <v>3360</v>
      </c>
      <c r="D1683" s="15"/>
      <c r="E1683" s="80">
        <v>1.7254309384192854</v>
      </c>
      <c r="F1683" s="78"/>
      <c r="G1683" s="15"/>
      <c r="H1683" s="15"/>
      <c r="I1683" s="16"/>
      <c r="J1683" s="66"/>
      <c r="K1683" s="66"/>
      <c r="L1683" s="16"/>
      <c r="M1683" s="81"/>
      <c r="N1683" s="82">
        <v>9010.3984375</v>
      </c>
      <c r="O1683" s="82">
        <v>7116.55224609375</v>
      </c>
      <c r="P1683" s="77"/>
      <c r="Q1683" s="83"/>
      <c r="R1683" s="83"/>
      <c r="S1683" s="51">
        <v>1</v>
      </c>
      <c r="T1683" s="84"/>
      <c r="U1683" s="84"/>
      <c r="V1683" s="52">
        <v>0</v>
      </c>
      <c r="W1683" s="52">
        <v>0.1</v>
      </c>
      <c r="X1683" s="52">
        <v>0</v>
      </c>
      <c r="Y1683" s="52">
        <v>0.63113300000000006</v>
      </c>
      <c r="Z1683" s="52">
        <v>0</v>
      </c>
      <c r="AA1683" s="52"/>
      <c r="AB1683" s="79">
        <v>1683</v>
      </c>
      <c r="AC16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3" s="85"/>
      <c r="AE1683" s="51"/>
      <c r="AF1683" s="51"/>
      <c r="AG1683" s="51"/>
      <c r="AH1683" s="51"/>
      <c r="AI1683" s="51"/>
      <c r="AJ1683" s="51"/>
      <c r="AK1683" s="51"/>
      <c r="AL1683" s="51"/>
      <c r="AM1683" s="51"/>
      <c r="AN1683" s="51"/>
      <c r="AO1683" s="2"/>
      <c r="AP1683" s="3"/>
      <c r="AQ1683" s="3"/>
      <c r="AR1683" s="3"/>
      <c r="AS1683" s="3"/>
    </row>
    <row r="1684" spans="1:45" ht="29" customHeight="1" x14ac:dyDescent="0.35">
      <c r="A1684" s="14" t="s">
        <v>1207</v>
      </c>
      <c r="C1684" s="15" t="s">
        <v>3360</v>
      </c>
      <c r="D1684" s="15"/>
      <c r="E1684" s="80">
        <v>1.7254309384192854</v>
      </c>
      <c r="F1684" s="78"/>
      <c r="G1684" s="15"/>
      <c r="H1684" s="15"/>
      <c r="I1684" s="16"/>
      <c r="J1684" s="66"/>
      <c r="K1684" s="66"/>
      <c r="L1684" s="16"/>
      <c r="M1684" s="81"/>
      <c r="N1684" s="82">
        <v>8753.927734375</v>
      </c>
      <c r="O1684" s="82">
        <v>7474.822265625</v>
      </c>
      <c r="P1684" s="77"/>
      <c r="Q1684" s="83"/>
      <c r="R1684" s="83"/>
      <c r="S1684" s="51">
        <v>1</v>
      </c>
      <c r="T1684" s="84"/>
      <c r="U1684" s="84"/>
      <c r="V1684" s="52">
        <v>0</v>
      </c>
      <c r="W1684" s="52">
        <v>0.1</v>
      </c>
      <c r="X1684" s="52">
        <v>0</v>
      </c>
      <c r="Y1684" s="52">
        <v>0.63113300000000006</v>
      </c>
      <c r="Z1684" s="52">
        <v>0</v>
      </c>
      <c r="AA1684" s="52"/>
      <c r="AB1684" s="79">
        <v>1684</v>
      </c>
      <c r="AC16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4" s="85"/>
      <c r="AE1684" s="51"/>
      <c r="AF1684" s="51"/>
      <c r="AG1684" s="51"/>
      <c r="AH1684" s="51"/>
      <c r="AI1684" s="51"/>
      <c r="AJ1684" s="51"/>
      <c r="AK1684" s="51"/>
      <c r="AL1684" s="51"/>
      <c r="AM1684" s="51"/>
      <c r="AN1684" s="51"/>
      <c r="AO1684" s="2"/>
      <c r="AP1684" s="3"/>
      <c r="AQ1684" s="3"/>
      <c r="AR1684" s="3"/>
      <c r="AS1684" s="3"/>
    </row>
    <row r="1685" spans="1:45" ht="29" customHeight="1" x14ac:dyDescent="0.35">
      <c r="A1685" s="14" t="s">
        <v>1208</v>
      </c>
      <c r="C1685" s="15" t="s">
        <v>3360</v>
      </c>
      <c r="D1685" s="15"/>
      <c r="E1685" s="80">
        <v>1.7254309384192854</v>
      </c>
      <c r="F1685" s="78"/>
      <c r="G1685" s="15"/>
      <c r="H1685" s="15"/>
      <c r="I1685" s="16"/>
      <c r="J1685" s="66"/>
      <c r="K1685" s="66"/>
      <c r="L1685" s="16"/>
      <c r="M1685" s="81"/>
      <c r="N1685" s="82">
        <v>8880.6474609375</v>
      </c>
      <c r="O1685" s="82">
        <v>7449.798828125</v>
      </c>
      <c r="P1685" s="77"/>
      <c r="Q1685" s="83"/>
      <c r="R1685" s="83"/>
      <c r="S1685" s="51">
        <v>1</v>
      </c>
      <c r="T1685" s="84"/>
      <c r="U1685" s="84"/>
      <c r="V1685" s="52">
        <v>0</v>
      </c>
      <c r="W1685" s="52">
        <v>0.1</v>
      </c>
      <c r="X1685" s="52">
        <v>0</v>
      </c>
      <c r="Y1685" s="52">
        <v>0.63113300000000006</v>
      </c>
      <c r="Z1685" s="52">
        <v>0</v>
      </c>
      <c r="AA1685" s="52"/>
      <c r="AB1685" s="79">
        <v>1685</v>
      </c>
      <c r="AC16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5" s="85"/>
      <c r="AE1685" s="51"/>
      <c r="AF1685" s="51"/>
      <c r="AG1685" s="51"/>
      <c r="AH1685" s="51"/>
      <c r="AI1685" s="51"/>
      <c r="AJ1685" s="51"/>
      <c r="AK1685" s="51"/>
      <c r="AL1685" s="51"/>
      <c r="AM1685" s="51"/>
      <c r="AN1685" s="51"/>
      <c r="AO1685" s="2"/>
      <c r="AP1685" s="3"/>
      <c r="AQ1685" s="3"/>
      <c r="AR1685" s="3"/>
      <c r="AS1685" s="3"/>
    </row>
    <row r="1686" spans="1:45" ht="29" customHeight="1" x14ac:dyDescent="0.35">
      <c r="A1686" s="14" t="s">
        <v>1350</v>
      </c>
      <c r="C1686" s="15" t="s">
        <v>3360</v>
      </c>
      <c r="D1686" s="15"/>
      <c r="E1686" s="80">
        <v>1.7254309384192854</v>
      </c>
      <c r="F1686" s="78"/>
      <c r="G1686" s="15"/>
      <c r="H1686" s="15"/>
      <c r="I1686" s="16"/>
      <c r="J1686" s="66"/>
      <c r="K1686" s="66"/>
      <c r="L1686" s="16"/>
      <c r="M1686" s="81"/>
      <c r="N1686" s="82">
        <v>8897.4150390625</v>
      </c>
      <c r="O1686" s="82">
        <v>7241.3681640625</v>
      </c>
      <c r="P1686" s="77"/>
      <c r="Q1686" s="83"/>
      <c r="R1686" s="83"/>
      <c r="S1686" s="51">
        <v>1</v>
      </c>
      <c r="T1686" s="84"/>
      <c r="U1686" s="84"/>
      <c r="V1686" s="52">
        <v>0</v>
      </c>
      <c r="W1686" s="52">
        <v>0.1</v>
      </c>
      <c r="X1686" s="52">
        <v>0</v>
      </c>
      <c r="Y1686" s="52">
        <v>0.63113300000000006</v>
      </c>
      <c r="Z1686" s="52">
        <v>0</v>
      </c>
      <c r="AA1686" s="52"/>
      <c r="AB1686" s="79">
        <v>1686</v>
      </c>
      <c r="AC16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6" s="85"/>
      <c r="AE1686" s="51"/>
      <c r="AF1686" s="51"/>
      <c r="AG1686" s="51"/>
      <c r="AH1686" s="51"/>
      <c r="AI1686" s="51"/>
      <c r="AJ1686" s="51"/>
      <c r="AK1686" s="51"/>
      <c r="AL1686" s="51"/>
      <c r="AM1686" s="51"/>
      <c r="AN1686" s="51"/>
      <c r="AO1686" s="2"/>
      <c r="AP1686" s="3"/>
      <c r="AQ1686" s="3"/>
      <c r="AR1686" s="3"/>
      <c r="AS1686" s="3"/>
    </row>
    <row r="1687" spans="1:45" ht="29" customHeight="1" x14ac:dyDescent="0.35">
      <c r="A1687" s="14" t="s">
        <v>3030</v>
      </c>
      <c r="C1687" s="15" t="s">
        <v>3360</v>
      </c>
      <c r="D1687" s="15"/>
      <c r="E1687" s="80">
        <v>1.7247714600633319</v>
      </c>
      <c r="F1687" s="78"/>
      <c r="G1687" s="15"/>
      <c r="H1687" s="15"/>
      <c r="I1687" s="16"/>
      <c r="J1687" s="66"/>
      <c r="K1687" s="66"/>
      <c r="L1687" s="16"/>
      <c r="M1687" s="81"/>
      <c r="N1687" s="82">
        <v>7344.68017578125</v>
      </c>
      <c r="O1687" s="82">
        <v>8289.0732421875</v>
      </c>
      <c r="P1687" s="77"/>
      <c r="Q1687" s="83"/>
      <c r="R1687" s="83"/>
      <c r="S1687" s="51">
        <v>1</v>
      </c>
      <c r="T1687" s="84"/>
      <c r="U1687" s="84"/>
      <c r="V1687" s="52">
        <v>0</v>
      </c>
      <c r="W1687" s="52">
        <v>1.8867999999999999E-2</v>
      </c>
      <c r="X1687" s="52">
        <v>0</v>
      </c>
      <c r="Y1687" s="52">
        <v>0.63010200000000005</v>
      </c>
      <c r="Z1687" s="52">
        <v>0</v>
      </c>
      <c r="AA1687" s="52"/>
      <c r="AB1687" s="79">
        <v>1687</v>
      </c>
      <c r="AC16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7" s="85"/>
      <c r="AE1687" s="51"/>
      <c r="AF1687" s="51"/>
      <c r="AG1687" s="51"/>
      <c r="AH1687" s="51"/>
      <c r="AI1687" s="51"/>
      <c r="AJ1687" s="51"/>
      <c r="AK1687" s="104" t="s">
        <v>3341</v>
      </c>
      <c r="AL1687" s="104" t="s">
        <v>3341</v>
      </c>
      <c r="AM1687" s="104" t="s">
        <v>3341</v>
      </c>
      <c r="AN1687" s="104" t="s">
        <v>3341</v>
      </c>
      <c r="AO1687" s="2"/>
      <c r="AP1687" s="3"/>
      <c r="AQ1687" s="3"/>
      <c r="AR1687" s="3"/>
      <c r="AS1687" s="3"/>
    </row>
    <row r="1688" spans="1:45" ht="29" customHeight="1" x14ac:dyDescent="0.35">
      <c r="A1688" s="14" t="s">
        <v>750</v>
      </c>
      <c r="C1688" s="15" t="s">
        <v>3360</v>
      </c>
      <c r="D1688" s="15"/>
      <c r="E1688" s="80">
        <v>1.723939276415325</v>
      </c>
      <c r="F1688" s="78"/>
      <c r="G1688" s="15"/>
      <c r="H1688" s="15"/>
      <c r="I1688" s="16"/>
      <c r="J1688" s="66"/>
      <c r="K1688" s="66"/>
      <c r="L1688" s="16"/>
      <c r="M1688" s="81"/>
      <c r="N1688" s="82">
        <v>5385.525390625</v>
      </c>
      <c r="O1688" s="82">
        <v>5048.35498046875</v>
      </c>
      <c r="P1688" s="77"/>
      <c r="Q1688" s="83"/>
      <c r="R1688" s="83"/>
      <c r="S1688" s="51">
        <v>1</v>
      </c>
      <c r="T1688" s="84"/>
      <c r="U1688" s="84"/>
      <c r="V1688" s="52">
        <v>0</v>
      </c>
      <c r="W1688" s="52">
        <v>4.5455000000000002E-2</v>
      </c>
      <c r="X1688" s="52">
        <v>0</v>
      </c>
      <c r="Y1688" s="52">
        <v>0.62880100000000005</v>
      </c>
      <c r="Z1688" s="52">
        <v>0</v>
      </c>
      <c r="AA1688" s="52"/>
      <c r="AB1688" s="79">
        <v>1688</v>
      </c>
      <c r="AC16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8" s="85"/>
      <c r="AE1688" s="51"/>
      <c r="AF1688" s="51"/>
      <c r="AG1688" s="51"/>
      <c r="AH1688" s="51"/>
      <c r="AI1688" s="51"/>
      <c r="AJ1688" s="51"/>
      <c r="AK1688" s="51"/>
      <c r="AL1688" s="51"/>
      <c r="AM1688" s="51"/>
      <c r="AN1688" s="51"/>
      <c r="AO1688" s="2"/>
      <c r="AP1688" s="3"/>
      <c r="AQ1688" s="3"/>
      <c r="AR1688" s="3"/>
      <c r="AS1688" s="3"/>
    </row>
    <row r="1689" spans="1:45" ht="29" customHeight="1" x14ac:dyDescent="0.35">
      <c r="A1689" s="14" t="s">
        <v>2917</v>
      </c>
      <c r="C1689" s="15" t="s">
        <v>3360</v>
      </c>
      <c r="D1689" s="15"/>
      <c r="E1689" s="80">
        <v>1.723939276415325</v>
      </c>
      <c r="F1689" s="78"/>
      <c r="G1689" s="15"/>
      <c r="H1689" s="15"/>
      <c r="I1689" s="16"/>
      <c r="J1689" s="66"/>
      <c r="K1689" s="66"/>
      <c r="L1689" s="16"/>
      <c r="M1689" s="81"/>
      <c r="N1689" s="82">
        <v>5639.7373046875</v>
      </c>
      <c r="O1689" s="82">
        <v>5041.52099609375</v>
      </c>
      <c r="P1689" s="77"/>
      <c r="Q1689" s="83"/>
      <c r="R1689" s="83"/>
      <c r="S1689" s="51">
        <v>1</v>
      </c>
      <c r="T1689" s="84"/>
      <c r="U1689" s="84"/>
      <c r="V1689" s="52">
        <v>0</v>
      </c>
      <c r="W1689" s="52">
        <v>4.5455000000000002E-2</v>
      </c>
      <c r="X1689" s="52">
        <v>0</v>
      </c>
      <c r="Y1689" s="52">
        <v>0.62880100000000005</v>
      </c>
      <c r="Z1689" s="52">
        <v>0</v>
      </c>
      <c r="AA1689" s="52"/>
      <c r="AB1689" s="79">
        <v>1689</v>
      </c>
      <c r="AC16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89" s="85"/>
      <c r="AE1689" s="51"/>
      <c r="AF1689" s="51"/>
      <c r="AG1689" s="51"/>
      <c r="AH1689" s="51"/>
      <c r="AI1689" s="51"/>
      <c r="AJ1689" s="51"/>
      <c r="AK1689" s="51"/>
      <c r="AL1689" s="51"/>
      <c r="AM1689" s="51"/>
      <c r="AN1689" s="51"/>
      <c r="AO1689" s="2"/>
      <c r="AP1689" s="3"/>
      <c r="AQ1689" s="3"/>
      <c r="AR1689" s="3"/>
      <c r="AS1689" s="3"/>
    </row>
    <row r="1690" spans="1:45" ht="29" customHeight="1" x14ac:dyDescent="0.35">
      <c r="A1690" s="14" t="s">
        <v>912</v>
      </c>
      <c r="C1690" s="15" t="s">
        <v>3360</v>
      </c>
      <c r="D1690" s="15"/>
      <c r="E1690" s="80">
        <v>1.7233661507053983</v>
      </c>
      <c r="F1690" s="78"/>
      <c r="G1690" s="15"/>
      <c r="H1690" s="15"/>
      <c r="I1690" s="16"/>
      <c r="J1690" s="66"/>
      <c r="K1690" s="66"/>
      <c r="L1690" s="16"/>
      <c r="M1690" s="81"/>
      <c r="N1690" s="82">
        <v>8567.8818359375</v>
      </c>
      <c r="O1690" s="82">
        <v>8040.79736328125</v>
      </c>
      <c r="P1690" s="77"/>
      <c r="Q1690" s="83"/>
      <c r="R1690" s="83"/>
      <c r="S1690" s="51">
        <v>1</v>
      </c>
      <c r="T1690" s="84"/>
      <c r="U1690" s="84"/>
      <c r="V1690" s="52">
        <v>0</v>
      </c>
      <c r="W1690" s="52">
        <v>2.6315999999999999E-2</v>
      </c>
      <c r="X1690" s="52">
        <v>0</v>
      </c>
      <c r="Y1690" s="52">
        <v>0.62790500000000005</v>
      </c>
      <c r="Z1690" s="52">
        <v>0</v>
      </c>
      <c r="AA1690" s="52"/>
      <c r="AB1690" s="79">
        <v>1690</v>
      </c>
      <c r="AC16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0" s="85"/>
      <c r="AE1690" s="51"/>
      <c r="AF1690" s="51"/>
      <c r="AG1690" s="51"/>
      <c r="AH1690" s="51"/>
      <c r="AI1690" s="51"/>
      <c r="AJ1690" s="51"/>
      <c r="AK1690" s="51"/>
      <c r="AL1690" s="51"/>
      <c r="AM1690" s="51"/>
      <c r="AN1690" s="51"/>
      <c r="AO1690" s="2"/>
      <c r="AP1690" s="3"/>
      <c r="AQ1690" s="3"/>
      <c r="AR1690" s="3"/>
      <c r="AS1690" s="3"/>
    </row>
    <row r="1691" spans="1:45" ht="29" customHeight="1" x14ac:dyDescent="0.35">
      <c r="A1691" s="14" t="s">
        <v>600</v>
      </c>
      <c r="C1691" s="15" t="s">
        <v>3360</v>
      </c>
      <c r="D1691" s="15"/>
      <c r="E1691" s="80">
        <v>1.7230348124043471</v>
      </c>
      <c r="F1691" s="78"/>
      <c r="G1691" s="15"/>
      <c r="H1691" s="15"/>
      <c r="I1691" s="16"/>
      <c r="J1691" s="66"/>
      <c r="K1691" s="66"/>
      <c r="L1691" s="16"/>
      <c r="M1691" s="81"/>
      <c r="N1691" s="82">
        <v>2184.9248046875</v>
      </c>
      <c r="O1691" s="82">
        <v>195.42019653320313</v>
      </c>
      <c r="P1691" s="77"/>
      <c r="Q1691" s="83"/>
      <c r="R1691" s="83"/>
      <c r="S1691" s="51">
        <v>1</v>
      </c>
      <c r="T1691" s="84"/>
      <c r="U1691" s="84"/>
      <c r="V1691" s="52">
        <v>0</v>
      </c>
      <c r="W1691" s="52">
        <v>6.2000000000000003E-5</v>
      </c>
      <c r="X1691" s="52">
        <v>0</v>
      </c>
      <c r="Y1691" s="52">
        <v>0.62738700000000003</v>
      </c>
      <c r="Z1691" s="52">
        <v>0</v>
      </c>
      <c r="AA1691" s="52"/>
      <c r="AB1691" s="79">
        <v>1691</v>
      </c>
      <c r="AC16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1" s="85"/>
      <c r="AE1691" s="51"/>
      <c r="AF1691" s="51"/>
      <c r="AG1691" s="51"/>
      <c r="AH1691" s="51"/>
      <c r="AI1691" s="51"/>
      <c r="AJ1691" s="51"/>
      <c r="AK1691" s="104" t="s">
        <v>3341</v>
      </c>
      <c r="AL1691" s="104" t="s">
        <v>3341</v>
      </c>
      <c r="AM1691" s="104" t="s">
        <v>3341</v>
      </c>
      <c r="AN1691" s="104" t="s">
        <v>3341</v>
      </c>
      <c r="AO1691" s="2"/>
      <c r="AP1691" s="3"/>
      <c r="AQ1691" s="3"/>
      <c r="AR1691" s="3"/>
      <c r="AS1691" s="3"/>
    </row>
    <row r="1692" spans="1:45" ht="29" customHeight="1" x14ac:dyDescent="0.35">
      <c r="A1692" s="14" t="s">
        <v>987</v>
      </c>
      <c r="C1692" s="15" t="s">
        <v>3360</v>
      </c>
      <c r="D1692" s="15"/>
      <c r="E1692" s="80">
        <v>1.722620959352648</v>
      </c>
      <c r="F1692" s="78"/>
      <c r="G1692" s="15"/>
      <c r="H1692" s="15"/>
      <c r="I1692" s="16"/>
      <c r="J1692" s="66"/>
      <c r="K1692" s="66"/>
      <c r="L1692" s="16"/>
      <c r="M1692" s="81"/>
      <c r="N1692" s="82">
        <v>5639.7373046875</v>
      </c>
      <c r="O1692" s="82">
        <v>5351.49755859375</v>
      </c>
      <c r="P1692" s="77"/>
      <c r="Q1692" s="83"/>
      <c r="R1692" s="83"/>
      <c r="S1692" s="51">
        <v>1</v>
      </c>
      <c r="T1692" s="84"/>
      <c r="U1692" s="84"/>
      <c r="V1692" s="52">
        <v>0</v>
      </c>
      <c r="W1692" s="52">
        <v>0.04</v>
      </c>
      <c r="X1692" s="52">
        <v>0</v>
      </c>
      <c r="Y1692" s="52">
        <v>0.62673999999999996</v>
      </c>
      <c r="Z1692" s="52">
        <v>0</v>
      </c>
      <c r="AA1692" s="52"/>
      <c r="AB1692" s="79">
        <v>1692</v>
      </c>
      <c r="AC16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2" s="85"/>
      <c r="AE1692" s="51"/>
      <c r="AF1692" s="51"/>
      <c r="AG1692" s="51"/>
      <c r="AH1692" s="51"/>
      <c r="AI1692" s="51"/>
      <c r="AJ1692" s="51"/>
      <c r="AK1692" s="51"/>
      <c r="AL1692" s="51"/>
      <c r="AM1692" s="51"/>
      <c r="AN1692" s="51"/>
      <c r="AO1692" s="2"/>
      <c r="AP1692" s="3"/>
      <c r="AQ1692" s="3"/>
      <c r="AR1692" s="3"/>
      <c r="AS1692" s="3"/>
    </row>
    <row r="1693" spans="1:45" ht="29" customHeight="1" x14ac:dyDescent="0.35">
      <c r="A1693" s="14" t="s">
        <v>893</v>
      </c>
      <c r="C1693" s="15" t="s">
        <v>3360</v>
      </c>
      <c r="D1693" s="15"/>
      <c r="E1693" s="80">
        <v>1.721295606148443</v>
      </c>
      <c r="F1693" s="78"/>
      <c r="G1693" s="15"/>
      <c r="H1693" s="15"/>
      <c r="I1693" s="16"/>
      <c r="J1693" s="66"/>
      <c r="K1693" s="66"/>
      <c r="L1693" s="16"/>
      <c r="M1693" s="81"/>
      <c r="N1693" s="82">
        <v>1581.7626953125</v>
      </c>
      <c r="O1693" s="82">
        <v>6472.4091796875</v>
      </c>
      <c r="P1693" s="77"/>
      <c r="Q1693" s="83"/>
      <c r="R1693" s="83"/>
      <c r="S1693" s="51">
        <v>1</v>
      </c>
      <c r="T1693" s="84"/>
      <c r="U1693" s="84"/>
      <c r="V1693" s="52">
        <v>0</v>
      </c>
      <c r="W1693" s="52">
        <v>6.3E-5</v>
      </c>
      <c r="X1693" s="52">
        <v>0</v>
      </c>
      <c r="Y1693" s="52">
        <v>0.624668</v>
      </c>
      <c r="Z1693" s="52">
        <v>0</v>
      </c>
      <c r="AA1693" s="52"/>
      <c r="AB1693" s="79">
        <v>1693</v>
      </c>
      <c r="AC16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3" s="85"/>
      <c r="AE1693" s="51"/>
      <c r="AF1693" s="51"/>
      <c r="AG1693" s="51"/>
      <c r="AH1693" s="51"/>
      <c r="AI1693" s="51"/>
      <c r="AJ1693" s="51"/>
      <c r="AK1693" s="51"/>
      <c r="AL1693" s="51"/>
      <c r="AM1693" s="51"/>
      <c r="AN1693" s="51"/>
      <c r="AO1693" s="2"/>
      <c r="AP1693" s="3"/>
      <c r="AQ1693" s="3"/>
      <c r="AR1693" s="3"/>
      <c r="AS1693" s="3"/>
    </row>
    <row r="1694" spans="1:45" ht="29" customHeight="1" x14ac:dyDescent="0.35">
      <c r="A1694" s="14" t="s">
        <v>1524</v>
      </c>
      <c r="C1694" s="15" t="s">
        <v>3360</v>
      </c>
      <c r="D1694" s="15"/>
      <c r="E1694" s="80">
        <v>1.7198691883659252</v>
      </c>
      <c r="F1694" s="78"/>
      <c r="G1694" s="15"/>
      <c r="H1694" s="15"/>
      <c r="I1694" s="16"/>
      <c r="J1694" s="66"/>
      <c r="K1694" s="66"/>
      <c r="L1694" s="16"/>
      <c r="M1694" s="81"/>
      <c r="N1694" s="82">
        <v>9254.572265625</v>
      </c>
      <c r="O1694" s="82">
        <v>9774.3212890625</v>
      </c>
      <c r="P1694" s="77"/>
      <c r="Q1694" s="83"/>
      <c r="R1694" s="83"/>
      <c r="S1694" s="51">
        <v>1</v>
      </c>
      <c r="T1694" s="84"/>
      <c r="U1694" s="84"/>
      <c r="V1694" s="52">
        <v>0</v>
      </c>
      <c r="W1694" s="52">
        <v>5.8999999999999998E-5</v>
      </c>
      <c r="X1694" s="52">
        <v>0</v>
      </c>
      <c r="Y1694" s="52">
        <v>0.62243800000000005</v>
      </c>
      <c r="Z1694" s="52">
        <v>0</v>
      </c>
      <c r="AA1694" s="52"/>
      <c r="AB1694" s="79">
        <v>1694</v>
      </c>
      <c r="AC16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4" s="85"/>
      <c r="AE1694" s="51"/>
      <c r="AF1694" s="51"/>
      <c r="AG1694" s="51"/>
      <c r="AH1694" s="51"/>
      <c r="AI1694" s="51"/>
      <c r="AJ1694" s="51"/>
      <c r="AK1694" s="51"/>
      <c r="AL1694" s="51"/>
      <c r="AM1694" s="51"/>
      <c r="AN1694" s="51"/>
      <c r="AO1694" s="2"/>
      <c r="AP1694" s="3"/>
      <c r="AQ1694" s="3"/>
      <c r="AR1694" s="3"/>
      <c r="AS1694" s="3"/>
    </row>
    <row r="1695" spans="1:45" ht="29" customHeight="1" x14ac:dyDescent="0.35">
      <c r="A1695" s="14" t="s">
        <v>2697</v>
      </c>
      <c r="C1695" s="15" t="s">
        <v>3360</v>
      </c>
      <c r="D1695" s="15"/>
      <c r="E1695" s="80">
        <v>1.718484347783346</v>
      </c>
      <c r="F1695" s="78"/>
      <c r="G1695" s="15"/>
      <c r="H1695" s="15"/>
      <c r="I1695" s="16"/>
      <c r="J1695" s="66"/>
      <c r="K1695" s="66"/>
      <c r="L1695" s="16"/>
      <c r="M1695" s="81"/>
      <c r="N1695" s="82">
        <v>5639.7373046875</v>
      </c>
      <c r="O1695" s="82">
        <v>576.7354736328125</v>
      </c>
      <c r="P1695" s="77"/>
      <c r="Q1695" s="83"/>
      <c r="R1695" s="83"/>
      <c r="S1695" s="51">
        <v>1</v>
      </c>
      <c r="T1695" s="84"/>
      <c r="U1695" s="84"/>
      <c r="V1695" s="52">
        <v>0</v>
      </c>
      <c r="W1695" s="52">
        <v>5.8824000000000001E-2</v>
      </c>
      <c r="X1695" s="52">
        <v>0</v>
      </c>
      <c r="Y1695" s="52">
        <v>0.62027299999999996</v>
      </c>
      <c r="Z1695" s="52">
        <v>0</v>
      </c>
      <c r="AA1695" s="52"/>
      <c r="AB1695" s="79">
        <v>1695</v>
      </c>
      <c r="AC16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5" s="85"/>
      <c r="AE1695" s="51"/>
      <c r="AF1695" s="51"/>
      <c r="AG1695" s="51"/>
      <c r="AH1695" s="51"/>
      <c r="AI1695" s="51"/>
      <c r="AJ1695" s="51"/>
      <c r="AK1695" s="104" t="s">
        <v>3341</v>
      </c>
      <c r="AL1695" s="104" t="s">
        <v>3341</v>
      </c>
      <c r="AM1695" s="104" t="s">
        <v>3341</v>
      </c>
      <c r="AN1695" s="104" t="s">
        <v>3341</v>
      </c>
      <c r="AO1695" s="2"/>
      <c r="AP1695" s="3"/>
      <c r="AQ1695" s="3"/>
      <c r="AR1695" s="3"/>
      <c r="AS1695" s="3"/>
    </row>
    <row r="1696" spans="1:45" ht="29" customHeight="1" x14ac:dyDescent="0.35">
      <c r="A1696" s="14" t="s">
        <v>3070</v>
      </c>
      <c r="C1696" s="15" t="s">
        <v>3360</v>
      </c>
      <c r="D1696" s="15"/>
      <c r="E1696" s="80">
        <v>1.718484347783346</v>
      </c>
      <c r="F1696" s="78"/>
      <c r="G1696" s="15"/>
      <c r="H1696" s="15"/>
      <c r="I1696" s="16"/>
      <c r="J1696" s="66"/>
      <c r="K1696" s="66"/>
      <c r="L1696" s="16"/>
      <c r="M1696" s="81"/>
      <c r="N1696" s="82">
        <v>5503.5048828125</v>
      </c>
      <c r="O1696" s="82">
        <v>667.6856689453125</v>
      </c>
      <c r="P1696" s="77"/>
      <c r="Q1696" s="83"/>
      <c r="R1696" s="83"/>
      <c r="S1696" s="51">
        <v>1</v>
      </c>
      <c r="T1696" s="84"/>
      <c r="U1696" s="84"/>
      <c r="V1696" s="52">
        <v>0</v>
      </c>
      <c r="W1696" s="52">
        <v>5.8824000000000001E-2</v>
      </c>
      <c r="X1696" s="52">
        <v>0</v>
      </c>
      <c r="Y1696" s="52">
        <v>0.62027299999999996</v>
      </c>
      <c r="Z1696" s="52">
        <v>0</v>
      </c>
      <c r="AA1696" s="52"/>
      <c r="AB1696" s="79">
        <v>1696</v>
      </c>
      <c r="AC16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6" s="85"/>
      <c r="AE1696" s="51"/>
      <c r="AF1696" s="51"/>
      <c r="AG1696" s="51"/>
      <c r="AH1696" s="51"/>
      <c r="AI1696" s="51"/>
      <c r="AJ1696" s="51"/>
      <c r="AK1696" s="104" t="s">
        <v>3341</v>
      </c>
      <c r="AL1696" s="104" t="s">
        <v>3341</v>
      </c>
      <c r="AM1696" s="104" t="s">
        <v>3341</v>
      </c>
      <c r="AN1696" s="104" t="s">
        <v>3341</v>
      </c>
      <c r="AO1696" s="2"/>
      <c r="AP1696" s="3"/>
      <c r="AQ1696" s="3"/>
      <c r="AR1696" s="3"/>
      <c r="AS1696" s="3"/>
    </row>
    <row r="1697" spans="1:45" ht="29" customHeight="1" x14ac:dyDescent="0.35">
      <c r="A1697" s="14" t="s">
        <v>1667</v>
      </c>
      <c r="C1697" s="15" t="s">
        <v>3360</v>
      </c>
      <c r="D1697" s="15"/>
      <c r="E1697" s="80">
        <v>1.7175485409601068</v>
      </c>
      <c r="F1697" s="78"/>
      <c r="G1697" s="15"/>
      <c r="H1697" s="15"/>
      <c r="I1697" s="16"/>
      <c r="J1697" s="66"/>
      <c r="K1697" s="66"/>
      <c r="L1697" s="16"/>
      <c r="M1697" s="81"/>
      <c r="N1697" s="82">
        <v>5639.7373046875</v>
      </c>
      <c r="O1697" s="82">
        <v>1649.8995361328125</v>
      </c>
      <c r="P1697" s="77"/>
      <c r="Q1697" s="83"/>
      <c r="R1697" s="83"/>
      <c r="S1697" s="51">
        <v>1</v>
      </c>
      <c r="T1697" s="84"/>
      <c r="U1697" s="84"/>
      <c r="V1697" s="52">
        <v>0</v>
      </c>
      <c r="W1697" s="52">
        <v>0.05</v>
      </c>
      <c r="X1697" s="52">
        <v>0</v>
      </c>
      <c r="Y1697" s="52">
        <v>0.61880999999999997</v>
      </c>
      <c r="Z1697" s="52">
        <v>0</v>
      </c>
      <c r="AA1697" s="52"/>
      <c r="AB1697" s="79">
        <v>1697</v>
      </c>
      <c r="AC16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7" s="85"/>
      <c r="AE1697" s="51"/>
      <c r="AF1697" s="51"/>
      <c r="AG1697" s="51"/>
      <c r="AH1697" s="51"/>
      <c r="AI1697" s="51"/>
      <c r="AJ1697" s="51"/>
      <c r="AK1697" s="51"/>
      <c r="AL1697" s="51"/>
      <c r="AM1697" s="51"/>
      <c r="AN1697" s="51"/>
      <c r="AO1697" s="2"/>
      <c r="AP1697" s="3"/>
      <c r="AQ1697" s="3"/>
      <c r="AR1697" s="3"/>
      <c r="AS1697" s="3"/>
    </row>
    <row r="1698" spans="1:45" ht="29" customHeight="1" x14ac:dyDescent="0.35">
      <c r="A1698" s="14" t="s">
        <v>3290</v>
      </c>
      <c r="C1698" s="15" t="s">
        <v>3360</v>
      </c>
      <c r="D1698" s="15"/>
      <c r="E1698" s="80">
        <v>1.7175485409601068</v>
      </c>
      <c r="F1698" s="78"/>
      <c r="G1698" s="15"/>
      <c r="H1698" s="15"/>
      <c r="I1698" s="16"/>
      <c r="J1698" s="66"/>
      <c r="K1698" s="66"/>
      <c r="L1698" s="16"/>
      <c r="M1698" s="81"/>
      <c r="N1698" s="82">
        <v>5556.41650390625</v>
      </c>
      <c r="O1698" s="82">
        <v>1547.0765380859375</v>
      </c>
      <c r="P1698" s="77"/>
      <c r="Q1698" s="83"/>
      <c r="R1698" s="83"/>
      <c r="S1698" s="51">
        <v>1</v>
      </c>
      <c r="T1698" s="84"/>
      <c r="U1698" s="84"/>
      <c r="V1698" s="52">
        <v>0</v>
      </c>
      <c r="W1698" s="52">
        <v>0.05</v>
      </c>
      <c r="X1698" s="52">
        <v>0</v>
      </c>
      <c r="Y1698" s="52">
        <v>0.61880999999999997</v>
      </c>
      <c r="Z1698" s="52">
        <v>0</v>
      </c>
      <c r="AA1698" s="52"/>
      <c r="AB1698" s="79">
        <v>1698</v>
      </c>
      <c r="AC16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8" s="85"/>
      <c r="AE1698" s="51"/>
      <c r="AF1698" s="51"/>
      <c r="AG1698" s="51"/>
      <c r="AH1698" s="51"/>
      <c r="AI1698" s="51"/>
      <c r="AJ1698" s="51"/>
      <c r="AK1698" s="51"/>
      <c r="AL1698" s="51"/>
      <c r="AM1698" s="51"/>
      <c r="AN1698" s="51"/>
      <c r="AO1698" s="2"/>
      <c r="AP1698" s="3"/>
      <c r="AQ1698" s="3"/>
      <c r="AR1698" s="3"/>
      <c r="AS1698" s="3"/>
    </row>
    <row r="1699" spans="1:45" ht="29" customHeight="1" x14ac:dyDescent="0.35">
      <c r="A1699" s="14" t="s">
        <v>288</v>
      </c>
      <c r="C1699" s="15" t="s">
        <v>3360</v>
      </c>
      <c r="D1699" s="15"/>
      <c r="E1699" s="80">
        <v>1.7169050538348991</v>
      </c>
      <c r="F1699" s="78"/>
      <c r="G1699" s="15"/>
      <c r="H1699" s="15"/>
      <c r="I1699" s="16"/>
      <c r="J1699" s="66"/>
      <c r="K1699" s="66"/>
      <c r="L1699" s="16"/>
      <c r="M1699" s="81"/>
      <c r="N1699" s="82">
        <v>8219.5166015625</v>
      </c>
      <c r="O1699" s="82">
        <v>8289.0732421875</v>
      </c>
      <c r="P1699" s="77"/>
      <c r="Q1699" s="83"/>
      <c r="R1699" s="83"/>
      <c r="S1699" s="51">
        <v>1</v>
      </c>
      <c r="T1699" s="84"/>
      <c r="U1699" s="84"/>
      <c r="V1699" s="52">
        <v>0</v>
      </c>
      <c r="W1699" s="52">
        <v>2.9412000000000001E-2</v>
      </c>
      <c r="X1699" s="52">
        <v>0</v>
      </c>
      <c r="Y1699" s="52">
        <v>0.61780400000000002</v>
      </c>
      <c r="Z1699" s="52">
        <v>0</v>
      </c>
      <c r="AA1699" s="52"/>
      <c r="AB1699" s="79">
        <v>1699</v>
      </c>
      <c r="AC16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699" s="85"/>
      <c r="AE1699" s="51"/>
      <c r="AF1699" s="51"/>
      <c r="AG1699" s="51"/>
      <c r="AH1699" s="51"/>
      <c r="AI1699" s="51"/>
      <c r="AJ1699" s="51"/>
      <c r="AK1699" s="104" t="s">
        <v>3341</v>
      </c>
      <c r="AL1699" s="104" t="s">
        <v>3341</v>
      </c>
      <c r="AM1699" s="104" t="s">
        <v>3341</v>
      </c>
      <c r="AN1699" s="104" t="s">
        <v>3341</v>
      </c>
      <c r="AO1699" s="2"/>
      <c r="AP1699" s="3"/>
      <c r="AQ1699" s="3"/>
      <c r="AR1699" s="3"/>
      <c r="AS1699" s="3"/>
    </row>
    <row r="1700" spans="1:45" ht="29" customHeight="1" x14ac:dyDescent="0.35">
      <c r="A1700" s="14" t="s">
        <v>1752</v>
      </c>
      <c r="C1700" s="15" t="s">
        <v>3360</v>
      </c>
      <c r="D1700" s="15"/>
      <c r="E1700" s="80">
        <v>1.716696528185975</v>
      </c>
      <c r="F1700" s="78"/>
      <c r="G1700" s="15"/>
      <c r="H1700" s="15"/>
      <c r="I1700" s="16"/>
      <c r="J1700" s="66"/>
      <c r="K1700" s="66"/>
      <c r="L1700" s="16"/>
      <c r="M1700" s="81"/>
      <c r="N1700" s="82">
        <v>1694.7457275390625</v>
      </c>
      <c r="O1700" s="82">
        <v>7527.3291015625</v>
      </c>
      <c r="P1700" s="77"/>
      <c r="Q1700" s="83"/>
      <c r="R1700" s="83"/>
      <c r="S1700" s="51">
        <v>1</v>
      </c>
      <c r="T1700" s="84"/>
      <c r="U1700" s="84"/>
      <c r="V1700" s="52">
        <v>0</v>
      </c>
      <c r="W1700" s="52">
        <v>6.6000000000000005E-5</v>
      </c>
      <c r="X1700" s="52">
        <v>0</v>
      </c>
      <c r="Y1700" s="52">
        <v>0.61747799999999997</v>
      </c>
      <c r="Z1700" s="52">
        <v>0</v>
      </c>
      <c r="AA1700" s="52"/>
      <c r="AB1700" s="79">
        <v>1700</v>
      </c>
      <c r="AC17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0" s="85"/>
      <c r="AE1700" s="51"/>
      <c r="AF1700" s="51"/>
      <c r="AG1700" s="51"/>
      <c r="AH1700" s="51"/>
      <c r="AI1700" s="51"/>
      <c r="AJ1700" s="51"/>
      <c r="AK1700" s="51"/>
      <c r="AL1700" s="51"/>
      <c r="AM1700" s="51"/>
      <c r="AN1700" s="51"/>
      <c r="AO1700" s="2"/>
      <c r="AP1700" s="3"/>
      <c r="AQ1700" s="3"/>
      <c r="AR1700" s="3"/>
      <c r="AS1700" s="3"/>
    </row>
    <row r="1701" spans="1:45" ht="29" customHeight="1" x14ac:dyDescent="0.35">
      <c r="A1701" s="14" t="s">
        <v>2075</v>
      </c>
      <c r="C1701" s="15" t="s">
        <v>3360</v>
      </c>
      <c r="D1701" s="15"/>
      <c r="E1701" s="80">
        <v>1.716696528185975</v>
      </c>
      <c r="F1701" s="78"/>
      <c r="G1701" s="15"/>
      <c r="H1701" s="15"/>
      <c r="I1701" s="16"/>
      <c r="J1701" s="66"/>
      <c r="K1701" s="66"/>
      <c r="L1701" s="16"/>
      <c r="M1701" s="81"/>
      <c r="N1701" s="82">
        <v>2245.753173828125</v>
      </c>
      <c r="O1701" s="82">
        <v>7018.841796875</v>
      </c>
      <c r="P1701" s="77"/>
      <c r="Q1701" s="83"/>
      <c r="R1701" s="83"/>
      <c r="S1701" s="51">
        <v>1</v>
      </c>
      <c r="T1701" s="84"/>
      <c r="U1701" s="84"/>
      <c r="V1701" s="52">
        <v>0</v>
      </c>
      <c r="W1701" s="52">
        <v>6.6000000000000005E-5</v>
      </c>
      <c r="X1701" s="52">
        <v>0</v>
      </c>
      <c r="Y1701" s="52">
        <v>0.61747799999999997</v>
      </c>
      <c r="Z1701" s="52">
        <v>0</v>
      </c>
      <c r="AA1701" s="52"/>
      <c r="AB1701" s="79">
        <v>1701</v>
      </c>
      <c r="AC17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1" s="85"/>
      <c r="AE1701" s="51"/>
      <c r="AF1701" s="51"/>
      <c r="AG1701" s="51"/>
      <c r="AH1701" s="51"/>
      <c r="AI1701" s="51"/>
      <c r="AJ1701" s="51"/>
      <c r="AK1701" s="51"/>
      <c r="AL1701" s="51"/>
      <c r="AM1701" s="51"/>
      <c r="AN1701" s="51"/>
      <c r="AO1701" s="2"/>
      <c r="AP1701" s="3"/>
      <c r="AQ1701" s="3"/>
      <c r="AR1701" s="3"/>
      <c r="AS1701" s="3"/>
    </row>
    <row r="1702" spans="1:45" ht="29" customHeight="1" x14ac:dyDescent="0.35">
      <c r="A1702" s="14" t="s">
        <v>1763</v>
      </c>
      <c r="C1702" s="15" t="s">
        <v>3360</v>
      </c>
      <c r="D1702" s="15"/>
      <c r="E1702" s="80">
        <v>1.7164656148140067</v>
      </c>
      <c r="F1702" s="78"/>
      <c r="G1702" s="15"/>
      <c r="H1702" s="15"/>
      <c r="I1702" s="16"/>
      <c r="J1702" s="66"/>
      <c r="K1702" s="66"/>
      <c r="L1702" s="16"/>
      <c r="M1702" s="81"/>
      <c r="N1702" s="82">
        <v>6195.2373046875</v>
      </c>
      <c r="O1702" s="82">
        <v>7332.13916015625</v>
      </c>
      <c r="P1702" s="77"/>
      <c r="Q1702" s="83"/>
      <c r="R1702" s="83"/>
      <c r="S1702" s="51">
        <v>1</v>
      </c>
      <c r="T1702" s="84"/>
      <c r="U1702" s="84"/>
      <c r="V1702" s="52">
        <v>0</v>
      </c>
      <c r="W1702" s="52">
        <v>9.0909000000000004E-2</v>
      </c>
      <c r="X1702" s="52">
        <v>0</v>
      </c>
      <c r="Y1702" s="52">
        <v>0.61711700000000003</v>
      </c>
      <c r="Z1702" s="52">
        <v>0</v>
      </c>
      <c r="AA1702" s="52"/>
      <c r="AB1702" s="79">
        <v>1702</v>
      </c>
      <c r="AC17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2" s="85"/>
      <c r="AE1702" s="51"/>
      <c r="AF1702" s="51"/>
      <c r="AG1702" s="51"/>
      <c r="AH1702" s="51"/>
      <c r="AI1702" s="51"/>
      <c r="AJ1702" s="51"/>
      <c r="AK1702" s="51"/>
      <c r="AL1702" s="51"/>
      <c r="AM1702" s="51"/>
      <c r="AN1702" s="51"/>
      <c r="AO1702" s="2"/>
      <c r="AP1702" s="3"/>
      <c r="AQ1702" s="3"/>
      <c r="AR1702" s="3"/>
      <c r="AS1702" s="3"/>
    </row>
    <row r="1703" spans="1:45" ht="29" customHeight="1" x14ac:dyDescent="0.35">
      <c r="A1703" s="14" t="s">
        <v>1764</v>
      </c>
      <c r="C1703" s="15" t="s">
        <v>3360</v>
      </c>
      <c r="D1703" s="15"/>
      <c r="E1703" s="80">
        <v>1.7164656148140067</v>
      </c>
      <c r="F1703" s="78"/>
      <c r="G1703" s="15"/>
      <c r="H1703" s="15"/>
      <c r="I1703" s="16"/>
      <c r="J1703" s="66"/>
      <c r="K1703" s="66"/>
      <c r="L1703" s="16"/>
      <c r="M1703" s="81"/>
      <c r="N1703" s="82">
        <v>6286.69287109375</v>
      </c>
      <c r="O1703" s="82">
        <v>7474.822265625</v>
      </c>
      <c r="P1703" s="77"/>
      <c r="Q1703" s="83"/>
      <c r="R1703" s="83"/>
      <c r="S1703" s="51">
        <v>1</v>
      </c>
      <c r="T1703" s="84"/>
      <c r="U1703" s="84"/>
      <c r="V1703" s="52">
        <v>0</v>
      </c>
      <c r="W1703" s="52">
        <v>9.0909000000000004E-2</v>
      </c>
      <c r="X1703" s="52">
        <v>0</v>
      </c>
      <c r="Y1703" s="52">
        <v>0.61711700000000003</v>
      </c>
      <c r="Z1703" s="52">
        <v>0</v>
      </c>
      <c r="AA1703" s="52"/>
      <c r="AB1703" s="79">
        <v>1703</v>
      </c>
      <c r="AC17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3" s="85"/>
      <c r="AE1703" s="51"/>
      <c r="AF1703" s="51"/>
      <c r="AG1703" s="51"/>
      <c r="AH1703" s="51"/>
      <c r="AI1703" s="51"/>
      <c r="AJ1703" s="51"/>
      <c r="AK1703" s="51"/>
      <c r="AL1703" s="51"/>
      <c r="AM1703" s="51"/>
      <c r="AN1703" s="51"/>
      <c r="AO1703" s="2"/>
      <c r="AP1703" s="3"/>
      <c r="AQ1703" s="3"/>
      <c r="AR1703" s="3"/>
      <c r="AS1703" s="3"/>
    </row>
    <row r="1704" spans="1:45" ht="29" customHeight="1" x14ac:dyDescent="0.35">
      <c r="A1704" s="14" t="s">
        <v>1765</v>
      </c>
      <c r="C1704" s="15" t="s">
        <v>3360</v>
      </c>
      <c r="D1704" s="15"/>
      <c r="E1704" s="80">
        <v>1.7164656148140067</v>
      </c>
      <c r="F1704" s="78"/>
      <c r="G1704" s="15"/>
      <c r="H1704" s="15"/>
      <c r="I1704" s="16"/>
      <c r="J1704" s="66"/>
      <c r="K1704" s="66"/>
      <c r="L1704" s="16"/>
      <c r="M1704" s="81"/>
      <c r="N1704" s="82">
        <v>6423.21435546875</v>
      </c>
      <c r="O1704" s="82">
        <v>7438.37060546875</v>
      </c>
      <c r="P1704" s="77"/>
      <c r="Q1704" s="83"/>
      <c r="R1704" s="83"/>
      <c r="S1704" s="51">
        <v>1</v>
      </c>
      <c r="T1704" s="84"/>
      <c r="U1704" s="84"/>
      <c r="V1704" s="52">
        <v>0</v>
      </c>
      <c r="W1704" s="52">
        <v>9.0909000000000004E-2</v>
      </c>
      <c r="X1704" s="52">
        <v>0</v>
      </c>
      <c r="Y1704" s="52">
        <v>0.61711700000000003</v>
      </c>
      <c r="Z1704" s="52">
        <v>0</v>
      </c>
      <c r="AA1704" s="52"/>
      <c r="AB1704" s="79">
        <v>1704</v>
      </c>
      <c r="AC17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4" s="85"/>
      <c r="AE1704" s="51"/>
      <c r="AF1704" s="51"/>
      <c r="AG1704" s="51"/>
      <c r="AH1704" s="51"/>
      <c r="AI1704" s="51"/>
      <c r="AJ1704" s="51"/>
      <c r="AK1704" s="51"/>
      <c r="AL1704" s="51"/>
      <c r="AM1704" s="51"/>
      <c r="AN1704" s="51"/>
      <c r="AO1704" s="2"/>
      <c r="AP1704" s="3"/>
      <c r="AQ1704" s="3"/>
      <c r="AR1704" s="3"/>
      <c r="AS1704" s="3"/>
    </row>
    <row r="1705" spans="1:45" ht="29" customHeight="1" x14ac:dyDescent="0.35">
      <c r="A1705" s="14" t="s">
        <v>1766</v>
      </c>
      <c r="C1705" s="15" t="s">
        <v>3360</v>
      </c>
      <c r="D1705" s="15"/>
      <c r="E1705" s="80">
        <v>1.7164656148140067</v>
      </c>
      <c r="F1705" s="78"/>
      <c r="G1705" s="15"/>
      <c r="H1705" s="15"/>
      <c r="I1705" s="16"/>
      <c r="J1705" s="66"/>
      <c r="K1705" s="66"/>
      <c r="L1705" s="16"/>
      <c r="M1705" s="81"/>
      <c r="N1705" s="82">
        <v>6468.27978515625</v>
      </c>
      <c r="O1705" s="82">
        <v>7259.2353515625</v>
      </c>
      <c r="P1705" s="77"/>
      <c r="Q1705" s="83"/>
      <c r="R1705" s="83"/>
      <c r="S1705" s="51">
        <v>1</v>
      </c>
      <c r="T1705" s="84"/>
      <c r="U1705" s="84"/>
      <c r="V1705" s="52">
        <v>0</v>
      </c>
      <c r="W1705" s="52">
        <v>9.0909000000000004E-2</v>
      </c>
      <c r="X1705" s="52">
        <v>0</v>
      </c>
      <c r="Y1705" s="52">
        <v>0.61711700000000003</v>
      </c>
      <c r="Z1705" s="52">
        <v>0</v>
      </c>
      <c r="AA1705" s="52"/>
      <c r="AB1705" s="79">
        <v>1705</v>
      </c>
      <c r="AC17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5" s="85"/>
      <c r="AE1705" s="51"/>
      <c r="AF1705" s="51"/>
      <c r="AG1705" s="51"/>
      <c r="AH1705" s="51"/>
      <c r="AI1705" s="51"/>
      <c r="AJ1705" s="51"/>
      <c r="AK1705" s="51"/>
      <c r="AL1705" s="51"/>
      <c r="AM1705" s="51"/>
      <c r="AN1705" s="51"/>
      <c r="AO1705" s="2"/>
      <c r="AP1705" s="3"/>
      <c r="AQ1705" s="3"/>
      <c r="AR1705" s="3"/>
      <c r="AS1705" s="3"/>
    </row>
    <row r="1706" spans="1:45" ht="29" customHeight="1" x14ac:dyDescent="0.35">
      <c r="A1706" s="14" t="s">
        <v>1768</v>
      </c>
      <c r="C1706" s="15" t="s">
        <v>3360</v>
      </c>
      <c r="D1706" s="15"/>
      <c r="E1706" s="80">
        <v>1.7164656148140067</v>
      </c>
      <c r="F1706" s="78"/>
      <c r="G1706" s="15"/>
      <c r="H1706" s="15"/>
      <c r="I1706" s="16"/>
      <c r="J1706" s="66"/>
      <c r="K1706" s="66"/>
      <c r="L1706" s="16"/>
      <c r="M1706" s="81"/>
      <c r="N1706" s="82">
        <v>6240.302734375</v>
      </c>
      <c r="O1706" s="82">
        <v>7153.00390625</v>
      </c>
      <c r="P1706" s="77"/>
      <c r="Q1706" s="83"/>
      <c r="R1706" s="83"/>
      <c r="S1706" s="51">
        <v>1</v>
      </c>
      <c r="T1706" s="84"/>
      <c r="U1706" s="84"/>
      <c r="V1706" s="52">
        <v>0</v>
      </c>
      <c r="W1706" s="52">
        <v>9.0909000000000004E-2</v>
      </c>
      <c r="X1706" s="52">
        <v>0</v>
      </c>
      <c r="Y1706" s="52">
        <v>0.61711700000000003</v>
      </c>
      <c r="Z1706" s="52">
        <v>0</v>
      </c>
      <c r="AA1706" s="52"/>
      <c r="AB1706" s="79">
        <v>1706</v>
      </c>
      <c r="AC17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6" s="85"/>
      <c r="AE1706" s="51"/>
      <c r="AF1706" s="51"/>
      <c r="AG1706" s="51"/>
      <c r="AH1706" s="51"/>
      <c r="AI1706" s="51"/>
      <c r="AJ1706" s="51"/>
      <c r="AK1706" s="51"/>
      <c r="AL1706" s="51"/>
      <c r="AM1706" s="51"/>
      <c r="AN1706" s="51"/>
      <c r="AO1706" s="2"/>
      <c r="AP1706" s="3"/>
      <c r="AQ1706" s="3"/>
      <c r="AR1706" s="3"/>
      <c r="AS1706" s="3"/>
    </row>
    <row r="1707" spans="1:45" ht="29" customHeight="1" x14ac:dyDescent="0.35">
      <c r="A1707" s="14" t="s">
        <v>1769</v>
      </c>
      <c r="C1707" s="15" t="s">
        <v>3360</v>
      </c>
      <c r="D1707" s="15"/>
      <c r="E1707" s="80">
        <v>1.7164656148140067</v>
      </c>
      <c r="F1707" s="78"/>
      <c r="G1707" s="15"/>
      <c r="H1707" s="15"/>
      <c r="I1707" s="16"/>
      <c r="J1707" s="66"/>
      <c r="K1707" s="66"/>
      <c r="L1707" s="16"/>
      <c r="M1707" s="81"/>
      <c r="N1707" s="82">
        <v>6376.82373046875</v>
      </c>
      <c r="O1707" s="82">
        <v>7116.55224609375</v>
      </c>
      <c r="P1707" s="77"/>
      <c r="Q1707" s="83"/>
      <c r="R1707" s="83"/>
      <c r="S1707" s="51">
        <v>1</v>
      </c>
      <c r="T1707" s="84"/>
      <c r="U1707" s="84"/>
      <c r="V1707" s="52">
        <v>0</v>
      </c>
      <c r="W1707" s="52">
        <v>9.0909000000000004E-2</v>
      </c>
      <c r="X1707" s="52">
        <v>0</v>
      </c>
      <c r="Y1707" s="52">
        <v>0.61711700000000003</v>
      </c>
      <c r="Z1707" s="52">
        <v>0</v>
      </c>
      <c r="AA1707" s="52"/>
      <c r="AB1707" s="79">
        <v>1707</v>
      </c>
      <c r="AC17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7" s="85"/>
      <c r="AE1707" s="51"/>
      <c r="AF1707" s="51"/>
      <c r="AG1707" s="51"/>
      <c r="AH1707" s="51"/>
      <c r="AI1707" s="51"/>
      <c r="AJ1707" s="51"/>
      <c r="AK1707" s="51"/>
      <c r="AL1707" s="51"/>
      <c r="AM1707" s="51"/>
      <c r="AN1707" s="51"/>
      <c r="AO1707" s="2"/>
      <c r="AP1707" s="3"/>
      <c r="AQ1707" s="3"/>
      <c r="AR1707" s="3"/>
      <c r="AS1707" s="3"/>
    </row>
    <row r="1708" spans="1:45" ht="29" customHeight="1" x14ac:dyDescent="0.35">
      <c r="A1708" s="14" t="s">
        <v>2353</v>
      </c>
      <c r="C1708" s="15" t="s">
        <v>3360</v>
      </c>
      <c r="D1708" s="15"/>
      <c r="E1708" s="80">
        <v>1.7164656148140067</v>
      </c>
      <c r="F1708" s="78"/>
      <c r="G1708" s="15"/>
      <c r="H1708" s="15"/>
      <c r="I1708" s="16"/>
      <c r="J1708" s="66"/>
      <c r="K1708" s="66"/>
      <c r="L1708" s="16"/>
      <c r="M1708" s="81"/>
      <c r="N1708" s="82">
        <v>6581.2626953125</v>
      </c>
      <c r="O1708" s="82">
        <v>7332.13916015625</v>
      </c>
      <c r="P1708" s="77"/>
      <c r="Q1708" s="83"/>
      <c r="R1708" s="83"/>
      <c r="S1708" s="51">
        <v>1</v>
      </c>
      <c r="T1708" s="84"/>
      <c r="U1708" s="84"/>
      <c r="V1708" s="52">
        <v>0</v>
      </c>
      <c r="W1708" s="52">
        <v>9.0909000000000004E-2</v>
      </c>
      <c r="X1708" s="52">
        <v>0</v>
      </c>
      <c r="Y1708" s="52">
        <v>0.61711700000000003</v>
      </c>
      <c r="Z1708" s="52">
        <v>0</v>
      </c>
      <c r="AA1708" s="52"/>
      <c r="AB1708" s="79">
        <v>1708</v>
      </c>
      <c r="AC17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8" s="85"/>
      <c r="AE1708" s="51"/>
      <c r="AF1708" s="51"/>
      <c r="AG1708" s="51"/>
      <c r="AH1708" s="51"/>
      <c r="AI1708" s="51"/>
      <c r="AJ1708" s="51"/>
      <c r="AK1708" s="51"/>
      <c r="AL1708" s="51"/>
      <c r="AM1708" s="51"/>
      <c r="AN1708" s="51"/>
      <c r="AO1708" s="2"/>
      <c r="AP1708" s="3"/>
      <c r="AQ1708" s="3"/>
      <c r="AR1708" s="3"/>
      <c r="AS1708" s="3"/>
    </row>
    <row r="1709" spans="1:45" ht="29" customHeight="1" x14ac:dyDescent="0.35">
      <c r="A1709" s="14" t="s">
        <v>2354</v>
      </c>
      <c r="C1709" s="15" t="s">
        <v>3360</v>
      </c>
      <c r="D1709" s="15"/>
      <c r="E1709" s="80">
        <v>1.7164656148140067</v>
      </c>
      <c r="F1709" s="78"/>
      <c r="G1709" s="15"/>
      <c r="H1709" s="15"/>
      <c r="I1709" s="16"/>
      <c r="J1709" s="66"/>
      <c r="K1709" s="66"/>
      <c r="L1709" s="16"/>
      <c r="M1709" s="81"/>
      <c r="N1709" s="82">
        <v>6672.71826171875</v>
      </c>
      <c r="O1709" s="82">
        <v>7474.822265625</v>
      </c>
      <c r="P1709" s="77"/>
      <c r="Q1709" s="83"/>
      <c r="R1709" s="83"/>
      <c r="S1709" s="51">
        <v>1</v>
      </c>
      <c r="T1709" s="84"/>
      <c r="U1709" s="84"/>
      <c r="V1709" s="52">
        <v>0</v>
      </c>
      <c r="W1709" s="52">
        <v>9.0909000000000004E-2</v>
      </c>
      <c r="X1709" s="52">
        <v>0</v>
      </c>
      <c r="Y1709" s="52">
        <v>0.61711700000000003</v>
      </c>
      <c r="Z1709" s="52">
        <v>0</v>
      </c>
      <c r="AA1709" s="52"/>
      <c r="AB1709" s="79">
        <v>1709</v>
      </c>
      <c r="AC17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09" s="85"/>
      <c r="AE1709" s="51"/>
      <c r="AF1709" s="51"/>
      <c r="AG1709" s="51"/>
      <c r="AH1709" s="51"/>
      <c r="AI1709" s="51"/>
      <c r="AJ1709" s="51"/>
      <c r="AK1709" s="51"/>
      <c r="AL1709" s="51"/>
      <c r="AM1709" s="51"/>
      <c r="AN1709" s="51"/>
      <c r="AO1709" s="2"/>
      <c r="AP1709" s="3"/>
      <c r="AQ1709" s="3"/>
      <c r="AR1709" s="3"/>
      <c r="AS1709" s="3"/>
    </row>
    <row r="1710" spans="1:45" ht="29" customHeight="1" x14ac:dyDescent="0.35">
      <c r="A1710" s="14" t="s">
        <v>2355</v>
      </c>
      <c r="C1710" s="15" t="s">
        <v>3360</v>
      </c>
      <c r="D1710" s="15"/>
      <c r="E1710" s="80">
        <v>1.7164656148140067</v>
      </c>
      <c r="F1710" s="78"/>
      <c r="G1710" s="15"/>
      <c r="H1710" s="15"/>
      <c r="I1710" s="16"/>
      <c r="J1710" s="66"/>
      <c r="K1710" s="66"/>
      <c r="L1710" s="16"/>
      <c r="M1710" s="81"/>
      <c r="N1710" s="82">
        <v>6809.23974609375</v>
      </c>
      <c r="O1710" s="82">
        <v>7438.37060546875</v>
      </c>
      <c r="P1710" s="77"/>
      <c r="Q1710" s="83"/>
      <c r="R1710" s="83"/>
      <c r="S1710" s="51">
        <v>1</v>
      </c>
      <c r="T1710" s="84"/>
      <c r="U1710" s="84"/>
      <c r="V1710" s="52">
        <v>0</v>
      </c>
      <c r="W1710" s="52">
        <v>9.0909000000000004E-2</v>
      </c>
      <c r="X1710" s="52">
        <v>0</v>
      </c>
      <c r="Y1710" s="52">
        <v>0.61711700000000003</v>
      </c>
      <c r="Z1710" s="52">
        <v>0</v>
      </c>
      <c r="AA1710" s="52"/>
      <c r="AB1710" s="79">
        <v>1710</v>
      </c>
      <c r="AC17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0" s="85"/>
      <c r="AE1710" s="51"/>
      <c r="AF1710" s="51"/>
      <c r="AG1710" s="51"/>
      <c r="AH1710" s="51"/>
      <c r="AI1710" s="51"/>
      <c r="AJ1710" s="51"/>
      <c r="AK1710" s="51"/>
      <c r="AL1710" s="51"/>
      <c r="AM1710" s="51"/>
      <c r="AN1710" s="51"/>
      <c r="AO1710" s="2"/>
      <c r="AP1710" s="3"/>
      <c r="AQ1710" s="3"/>
      <c r="AR1710" s="3"/>
      <c r="AS1710" s="3"/>
    </row>
    <row r="1711" spans="1:45" ht="29" customHeight="1" x14ac:dyDescent="0.35">
      <c r="A1711" s="14" t="s">
        <v>2356</v>
      </c>
      <c r="C1711" s="15" t="s">
        <v>3360</v>
      </c>
      <c r="D1711" s="15"/>
      <c r="E1711" s="80">
        <v>1.7164656148140067</v>
      </c>
      <c r="F1711" s="78"/>
      <c r="G1711" s="15"/>
      <c r="H1711" s="15"/>
      <c r="I1711" s="16"/>
      <c r="J1711" s="66"/>
      <c r="K1711" s="66"/>
      <c r="L1711" s="16"/>
      <c r="M1711" s="81"/>
      <c r="N1711" s="82">
        <v>6854.30517578125</v>
      </c>
      <c r="O1711" s="82">
        <v>7259.2353515625</v>
      </c>
      <c r="P1711" s="77"/>
      <c r="Q1711" s="83"/>
      <c r="R1711" s="83"/>
      <c r="S1711" s="51">
        <v>1</v>
      </c>
      <c r="T1711" s="84"/>
      <c r="U1711" s="84"/>
      <c r="V1711" s="52">
        <v>0</v>
      </c>
      <c r="W1711" s="52">
        <v>9.0909000000000004E-2</v>
      </c>
      <c r="X1711" s="52">
        <v>0</v>
      </c>
      <c r="Y1711" s="52">
        <v>0.61711700000000003</v>
      </c>
      <c r="Z1711" s="52">
        <v>0</v>
      </c>
      <c r="AA1711" s="52"/>
      <c r="AB1711" s="79">
        <v>1711</v>
      </c>
      <c r="AC17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1" s="85"/>
      <c r="AE1711" s="51"/>
      <c r="AF1711" s="51"/>
      <c r="AG1711" s="51"/>
      <c r="AH1711" s="51"/>
      <c r="AI1711" s="51"/>
      <c r="AJ1711" s="51"/>
      <c r="AK1711" s="51"/>
      <c r="AL1711" s="51"/>
      <c r="AM1711" s="51"/>
      <c r="AN1711" s="51"/>
      <c r="AO1711" s="2"/>
      <c r="AP1711" s="3"/>
      <c r="AQ1711" s="3"/>
      <c r="AR1711" s="3"/>
      <c r="AS1711" s="3"/>
    </row>
    <row r="1712" spans="1:45" ht="29" customHeight="1" x14ac:dyDescent="0.35">
      <c r="A1712" s="14" t="s">
        <v>2357</v>
      </c>
      <c r="C1712" s="15" t="s">
        <v>3360</v>
      </c>
      <c r="D1712" s="15"/>
      <c r="E1712" s="80">
        <v>1.7164656148140067</v>
      </c>
      <c r="F1712" s="78"/>
      <c r="G1712" s="15"/>
      <c r="H1712" s="15"/>
      <c r="I1712" s="16"/>
      <c r="J1712" s="66"/>
      <c r="K1712" s="66"/>
      <c r="L1712" s="16"/>
      <c r="M1712" s="81"/>
      <c r="N1712" s="82">
        <v>6626.328125</v>
      </c>
      <c r="O1712" s="82">
        <v>7153.00390625</v>
      </c>
      <c r="P1712" s="77"/>
      <c r="Q1712" s="83"/>
      <c r="R1712" s="83"/>
      <c r="S1712" s="51">
        <v>1</v>
      </c>
      <c r="T1712" s="84"/>
      <c r="U1712" s="84"/>
      <c r="V1712" s="52">
        <v>0</v>
      </c>
      <c r="W1712" s="52">
        <v>9.0909000000000004E-2</v>
      </c>
      <c r="X1712" s="52">
        <v>0</v>
      </c>
      <c r="Y1712" s="52">
        <v>0.61711700000000003</v>
      </c>
      <c r="Z1712" s="52">
        <v>0</v>
      </c>
      <c r="AA1712" s="52"/>
      <c r="AB1712" s="79">
        <v>1712</v>
      </c>
      <c r="AC17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2" s="85"/>
      <c r="AE1712" s="51"/>
      <c r="AF1712" s="51"/>
      <c r="AG1712" s="51"/>
      <c r="AH1712" s="51"/>
      <c r="AI1712" s="51"/>
      <c r="AJ1712" s="51"/>
      <c r="AK1712" s="51"/>
      <c r="AL1712" s="51"/>
      <c r="AM1712" s="51"/>
      <c r="AN1712" s="51"/>
      <c r="AO1712" s="2"/>
      <c r="AP1712" s="3"/>
      <c r="AQ1712" s="3"/>
      <c r="AR1712" s="3"/>
      <c r="AS1712" s="3"/>
    </row>
    <row r="1713" spans="1:45" ht="29" customHeight="1" x14ac:dyDescent="0.35">
      <c r="A1713" s="14" t="s">
        <v>2358</v>
      </c>
      <c r="C1713" s="15" t="s">
        <v>3360</v>
      </c>
      <c r="D1713" s="15"/>
      <c r="E1713" s="80">
        <v>1.7164656148140067</v>
      </c>
      <c r="F1713" s="78"/>
      <c r="G1713" s="15"/>
      <c r="H1713" s="15"/>
      <c r="I1713" s="16"/>
      <c r="J1713" s="66"/>
      <c r="K1713" s="66"/>
      <c r="L1713" s="16"/>
      <c r="M1713" s="81"/>
      <c r="N1713" s="82">
        <v>6762.84912109375</v>
      </c>
      <c r="O1713" s="82">
        <v>7116.55224609375</v>
      </c>
      <c r="P1713" s="77"/>
      <c r="Q1713" s="83"/>
      <c r="R1713" s="83"/>
      <c r="S1713" s="51">
        <v>1</v>
      </c>
      <c r="T1713" s="84"/>
      <c r="U1713" s="84"/>
      <c r="V1713" s="52">
        <v>0</v>
      </c>
      <c r="W1713" s="52">
        <v>9.0909000000000004E-2</v>
      </c>
      <c r="X1713" s="52">
        <v>0</v>
      </c>
      <c r="Y1713" s="52">
        <v>0.61711700000000003</v>
      </c>
      <c r="Z1713" s="52">
        <v>0</v>
      </c>
      <c r="AA1713" s="52"/>
      <c r="AB1713" s="79">
        <v>1713</v>
      </c>
      <c r="AC17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3" s="85"/>
      <c r="AE1713" s="51"/>
      <c r="AF1713" s="51"/>
      <c r="AG1713" s="51"/>
      <c r="AH1713" s="51"/>
      <c r="AI1713" s="51"/>
      <c r="AJ1713" s="51"/>
      <c r="AK1713" s="51"/>
      <c r="AL1713" s="51"/>
      <c r="AM1713" s="51"/>
      <c r="AN1713" s="51"/>
      <c r="AO1713" s="2"/>
      <c r="AP1713" s="3"/>
      <c r="AQ1713" s="3"/>
      <c r="AR1713" s="3"/>
      <c r="AS1713" s="3"/>
    </row>
    <row r="1714" spans="1:45" ht="29" customHeight="1" x14ac:dyDescent="0.35">
      <c r="A1714" s="14" t="s">
        <v>2900</v>
      </c>
      <c r="C1714" s="15" t="s">
        <v>3360</v>
      </c>
      <c r="D1714" s="15"/>
      <c r="E1714" s="80">
        <v>1.7164656148140067</v>
      </c>
      <c r="F1714" s="78"/>
      <c r="G1714" s="15"/>
      <c r="H1714" s="15"/>
      <c r="I1714" s="16"/>
      <c r="J1714" s="66"/>
      <c r="K1714" s="66"/>
      <c r="L1714" s="16"/>
      <c r="M1714" s="81"/>
      <c r="N1714" s="82">
        <v>7059.08740234375</v>
      </c>
      <c r="O1714" s="82">
        <v>7116.55224609375</v>
      </c>
      <c r="P1714" s="77"/>
      <c r="Q1714" s="83"/>
      <c r="R1714" s="83"/>
      <c r="S1714" s="51">
        <v>1</v>
      </c>
      <c r="T1714" s="84"/>
      <c r="U1714" s="84"/>
      <c r="V1714" s="52">
        <v>0</v>
      </c>
      <c r="W1714" s="52">
        <v>9.0909000000000004E-2</v>
      </c>
      <c r="X1714" s="52">
        <v>0</v>
      </c>
      <c r="Y1714" s="52">
        <v>0.61711700000000003</v>
      </c>
      <c r="Z1714" s="52">
        <v>0</v>
      </c>
      <c r="AA1714" s="52"/>
      <c r="AB1714" s="79">
        <v>1714</v>
      </c>
      <c r="AC17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4" s="85"/>
      <c r="AE1714" s="51"/>
      <c r="AF1714" s="51"/>
      <c r="AG1714" s="51"/>
      <c r="AH1714" s="51"/>
      <c r="AI1714" s="51"/>
      <c r="AJ1714" s="51"/>
      <c r="AK1714" s="51"/>
      <c r="AL1714" s="51"/>
      <c r="AM1714" s="51"/>
      <c r="AN1714" s="51"/>
      <c r="AO1714" s="2"/>
      <c r="AP1714" s="3"/>
      <c r="AQ1714" s="3"/>
      <c r="AR1714" s="3"/>
      <c r="AS1714" s="3"/>
    </row>
    <row r="1715" spans="1:45" ht="29" customHeight="1" x14ac:dyDescent="0.35">
      <c r="A1715" s="14" t="s">
        <v>2901</v>
      </c>
      <c r="C1715" s="15" t="s">
        <v>3360</v>
      </c>
      <c r="D1715" s="15"/>
      <c r="E1715" s="80">
        <v>1.7164656148140067</v>
      </c>
      <c r="F1715" s="78"/>
      <c r="G1715" s="15"/>
      <c r="H1715" s="15"/>
      <c r="I1715" s="16"/>
      <c r="J1715" s="66"/>
      <c r="K1715" s="66"/>
      <c r="L1715" s="16"/>
      <c r="M1715" s="81"/>
      <c r="N1715" s="82">
        <v>6967.2880859375</v>
      </c>
      <c r="O1715" s="82">
        <v>7258.75146484375</v>
      </c>
      <c r="P1715" s="77"/>
      <c r="Q1715" s="83"/>
      <c r="R1715" s="83"/>
      <c r="S1715" s="51">
        <v>1</v>
      </c>
      <c r="T1715" s="84"/>
      <c r="U1715" s="84"/>
      <c r="V1715" s="52">
        <v>0</v>
      </c>
      <c r="W1715" s="52">
        <v>9.0909000000000004E-2</v>
      </c>
      <c r="X1715" s="52">
        <v>0</v>
      </c>
      <c r="Y1715" s="52">
        <v>0.61711700000000003</v>
      </c>
      <c r="Z1715" s="52">
        <v>0</v>
      </c>
      <c r="AA1715" s="52"/>
      <c r="AB1715" s="79">
        <v>1715</v>
      </c>
      <c r="AC17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5" s="85"/>
      <c r="AE1715" s="51"/>
      <c r="AF1715" s="51"/>
      <c r="AG1715" s="51"/>
      <c r="AH1715" s="51"/>
      <c r="AI1715" s="51"/>
      <c r="AJ1715" s="51"/>
      <c r="AK1715" s="51"/>
      <c r="AL1715" s="51"/>
      <c r="AM1715" s="51"/>
      <c r="AN1715" s="51"/>
      <c r="AO1715" s="2"/>
      <c r="AP1715" s="3"/>
      <c r="AQ1715" s="3"/>
      <c r="AR1715" s="3"/>
      <c r="AS1715" s="3"/>
    </row>
    <row r="1716" spans="1:45" ht="29" customHeight="1" x14ac:dyDescent="0.35">
      <c r="A1716" s="14" t="s">
        <v>2902</v>
      </c>
      <c r="C1716" s="15" t="s">
        <v>3360</v>
      </c>
      <c r="D1716" s="15"/>
      <c r="E1716" s="80">
        <v>1.7164656148140067</v>
      </c>
      <c r="F1716" s="78"/>
      <c r="G1716" s="15"/>
      <c r="H1716" s="15"/>
      <c r="I1716" s="16"/>
      <c r="J1716" s="66"/>
      <c r="K1716" s="66"/>
      <c r="L1716" s="16"/>
      <c r="M1716" s="81"/>
      <c r="N1716" s="82">
        <v>7148.53125</v>
      </c>
      <c r="O1716" s="82">
        <v>7474.822265625</v>
      </c>
      <c r="P1716" s="77"/>
      <c r="Q1716" s="83"/>
      <c r="R1716" s="83"/>
      <c r="S1716" s="51">
        <v>1</v>
      </c>
      <c r="T1716" s="84"/>
      <c r="U1716" s="84"/>
      <c r="V1716" s="52">
        <v>0</v>
      </c>
      <c r="W1716" s="52">
        <v>9.0909000000000004E-2</v>
      </c>
      <c r="X1716" s="52">
        <v>0</v>
      </c>
      <c r="Y1716" s="52">
        <v>0.61711700000000003</v>
      </c>
      <c r="Z1716" s="52">
        <v>0</v>
      </c>
      <c r="AA1716" s="52"/>
      <c r="AB1716" s="79">
        <v>1716</v>
      </c>
      <c r="AC17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6" s="85"/>
      <c r="AE1716" s="51"/>
      <c r="AF1716" s="51"/>
      <c r="AG1716" s="51"/>
      <c r="AH1716" s="51"/>
      <c r="AI1716" s="51"/>
      <c r="AJ1716" s="51"/>
      <c r="AK1716" s="51"/>
      <c r="AL1716" s="51"/>
      <c r="AM1716" s="51"/>
      <c r="AN1716" s="51"/>
      <c r="AO1716" s="2"/>
      <c r="AP1716" s="3"/>
      <c r="AQ1716" s="3"/>
      <c r="AR1716" s="3"/>
      <c r="AS1716" s="3"/>
    </row>
    <row r="1717" spans="1:45" ht="29" customHeight="1" x14ac:dyDescent="0.35">
      <c r="A1717" s="14" t="s">
        <v>2903</v>
      </c>
      <c r="C1717" s="15" t="s">
        <v>3360</v>
      </c>
      <c r="D1717" s="15"/>
      <c r="E1717" s="80">
        <v>1.7164656148140067</v>
      </c>
      <c r="F1717" s="78"/>
      <c r="G1717" s="15"/>
      <c r="H1717" s="15"/>
      <c r="I1717" s="16"/>
      <c r="J1717" s="66"/>
      <c r="K1717" s="66"/>
      <c r="L1717" s="16"/>
      <c r="M1717" s="81"/>
      <c r="N1717" s="82">
        <v>7012.009765625</v>
      </c>
      <c r="O1717" s="82">
        <v>7437.88671875</v>
      </c>
      <c r="P1717" s="77"/>
      <c r="Q1717" s="83"/>
      <c r="R1717" s="83"/>
      <c r="S1717" s="51">
        <v>1</v>
      </c>
      <c r="T1717" s="84"/>
      <c r="U1717" s="84"/>
      <c r="V1717" s="52">
        <v>0</v>
      </c>
      <c r="W1717" s="52">
        <v>9.0909000000000004E-2</v>
      </c>
      <c r="X1717" s="52">
        <v>0</v>
      </c>
      <c r="Y1717" s="52">
        <v>0.61711700000000003</v>
      </c>
      <c r="Z1717" s="52">
        <v>0</v>
      </c>
      <c r="AA1717" s="52"/>
      <c r="AB1717" s="79">
        <v>1717</v>
      </c>
      <c r="AC17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7" s="85"/>
      <c r="AE1717" s="51"/>
      <c r="AF1717" s="51"/>
      <c r="AG1717" s="51"/>
      <c r="AH1717" s="51"/>
      <c r="AI1717" s="51"/>
      <c r="AJ1717" s="51"/>
      <c r="AK1717" s="51"/>
      <c r="AL1717" s="51"/>
      <c r="AM1717" s="51"/>
      <c r="AN1717" s="51"/>
      <c r="AO1717" s="2"/>
      <c r="AP1717" s="3"/>
      <c r="AQ1717" s="3"/>
      <c r="AR1717" s="3"/>
      <c r="AS1717" s="3"/>
    </row>
    <row r="1718" spans="1:45" ht="29" customHeight="1" x14ac:dyDescent="0.35">
      <c r="A1718" s="14" t="s">
        <v>2904</v>
      </c>
      <c r="C1718" s="15" t="s">
        <v>3360</v>
      </c>
      <c r="D1718" s="15"/>
      <c r="E1718" s="80">
        <v>1.7164656148140067</v>
      </c>
      <c r="F1718" s="78"/>
      <c r="G1718" s="15"/>
      <c r="H1718" s="15"/>
      <c r="I1718" s="16"/>
      <c r="J1718" s="66"/>
      <c r="K1718" s="66"/>
      <c r="L1718" s="16"/>
      <c r="M1718" s="81"/>
      <c r="N1718" s="82">
        <v>7195.60888671875</v>
      </c>
      <c r="O1718" s="82">
        <v>7153.48779296875</v>
      </c>
      <c r="P1718" s="77"/>
      <c r="Q1718" s="83"/>
      <c r="R1718" s="83"/>
      <c r="S1718" s="51">
        <v>1</v>
      </c>
      <c r="T1718" s="84"/>
      <c r="U1718" s="84"/>
      <c r="V1718" s="52">
        <v>0</v>
      </c>
      <c r="W1718" s="52">
        <v>9.0909000000000004E-2</v>
      </c>
      <c r="X1718" s="52">
        <v>0</v>
      </c>
      <c r="Y1718" s="52">
        <v>0.61711700000000003</v>
      </c>
      <c r="Z1718" s="52">
        <v>0</v>
      </c>
      <c r="AA1718" s="52"/>
      <c r="AB1718" s="79">
        <v>1718</v>
      </c>
      <c r="AC17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8" s="85"/>
      <c r="AE1718" s="51"/>
      <c r="AF1718" s="51"/>
      <c r="AG1718" s="51"/>
      <c r="AH1718" s="51"/>
      <c r="AI1718" s="51"/>
      <c r="AJ1718" s="51"/>
      <c r="AK1718" s="51"/>
      <c r="AL1718" s="51"/>
      <c r="AM1718" s="51"/>
      <c r="AN1718" s="51"/>
      <c r="AO1718" s="2"/>
      <c r="AP1718" s="3"/>
      <c r="AQ1718" s="3"/>
      <c r="AR1718" s="3"/>
      <c r="AS1718" s="3"/>
    </row>
    <row r="1719" spans="1:45" ht="29" customHeight="1" x14ac:dyDescent="0.35">
      <c r="A1719" s="14" t="s">
        <v>2905</v>
      </c>
      <c r="C1719" s="15" t="s">
        <v>3360</v>
      </c>
      <c r="D1719" s="15"/>
      <c r="E1719" s="80">
        <v>1.7164656148140067</v>
      </c>
      <c r="F1719" s="78"/>
      <c r="G1719" s="15"/>
      <c r="H1719" s="15"/>
      <c r="I1719" s="16"/>
      <c r="J1719" s="66"/>
      <c r="K1719" s="66"/>
      <c r="L1719" s="16"/>
      <c r="M1719" s="81"/>
      <c r="N1719" s="82">
        <v>7240.33056640625</v>
      </c>
      <c r="O1719" s="82">
        <v>7332.623046875</v>
      </c>
      <c r="P1719" s="77"/>
      <c r="Q1719" s="83"/>
      <c r="R1719" s="83"/>
      <c r="S1719" s="51">
        <v>1</v>
      </c>
      <c r="T1719" s="84"/>
      <c r="U1719" s="84"/>
      <c r="V1719" s="52">
        <v>0</v>
      </c>
      <c r="W1719" s="52">
        <v>9.0909000000000004E-2</v>
      </c>
      <c r="X1719" s="52">
        <v>0</v>
      </c>
      <c r="Y1719" s="52">
        <v>0.61711700000000003</v>
      </c>
      <c r="Z1719" s="52">
        <v>0</v>
      </c>
      <c r="AA1719" s="52"/>
      <c r="AB1719" s="79">
        <v>1719</v>
      </c>
      <c r="AC17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19" s="85"/>
      <c r="AE1719" s="51"/>
      <c r="AF1719" s="51"/>
      <c r="AG1719" s="51"/>
      <c r="AH1719" s="51"/>
      <c r="AI1719" s="51"/>
      <c r="AJ1719" s="51"/>
      <c r="AK1719" s="51"/>
      <c r="AL1719" s="51"/>
      <c r="AM1719" s="51"/>
      <c r="AN1719" s="51"/>
      <c r="AO1719" s="2"/>
      <c r="AP1719" s="3"/>
      <c r="AQ1719" s="3"/>
      <c r="AR1719" s="3"/>
      <c r="AS1719" s="3"/>
    </row>
    <row r="1720" spans="1:45" ht="29" customHeight="1" x14ac:dyDescent="0.35">
      <c r="A1720" s="14" t="s">
        <v>2924</v>
      </c>
      <c r="C1720" s="15" t="s">
        <v>3360</v>
      </c>
      <c r="D1720" s="15"/>
      <c r="E1720" s="80">
        <v>1.7159526161316843</v>
      </c>
      <c r="F1720" s="78"/>
      <c r="G1720" s="15"/>
      <c r="H1720" s="15"/>
      <c r="I1720" s="16"/>
      <c r="J1720" s="66"/>
      <c r="K1720" s="66"/>
      <c r="L1720" s="16"/>
      <c r="M1720" s="81"/>
      <c r="N1720" s="82">
        <v>3681.364501953125</v>
      </c>
      <c r="O1720" s="82">
        <v>5887.8486328125</v>
      </c>
      <c r="P1720" s="77"/>
      <c r="Q1720" s="83"/>
      <c r="R1720" s="83"/>
      <c r="S1720" s="51">
        <v>1</v>
      </c>
      <c r="T1720" s="84"/>
      <c r="U1720" s="84"/>
      <c r="V1720" s="52">
        <v>0</v>
      </c>
      <c r="W1720" s="52">
        <v>7.1000000000000005E-5</v>
      </c>
      <c r="X1720" s="52">
        <v>0</v>
      </c>
      <c r="Y1720" s="52">
        <v>0.61631499999999995</v>
      </c>
      <c r="Z1720" s="52">
        <v>0</v>
      </c>
      <c r="AA1720" s="52"/>
      <c r="AB1720" s="79">
        <v>1720</v>
      </c>
      <c r="AC17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0" s="85"/>
      <c r="AE1720" s="51"/>
      <c r="AF1720" s="51"/>
      <c r="AG1720" s="51"/>
      <c r="AH1720" s="51"/>
      <c r="AI1720" s="51"/>
      <c r="AJ1720" s="51"/>
      <c r="AK1720" s="51"/>
      <c r="AL1720" s="51"/>
      <c r="AM1720" s="51"/>
      <c r="AN1720" s="51"/>
      <c r="AO1720" s="2"/>
      <c r="AP1720" s="3"/>
      <c r="AQ1720" s="3"/>
      <c r="AR1720" s="3"/>
      <c r="AS1720" s="3"/>
    </row>
    <row r="1721" spans="1:45" ht="29" customHeight="1" x14ac:dyDescent="0.35">
      <c r="A1721" s="14" t="s">
        <v>659</v>
      </c>
      <c r="C1721" s="15" t="s">
        <v>3360</v>
      </c>
      <c r="D1721" s="15"/>
      <c r="E1721" s="80">
        <v>1.7146419748597652</v>
      </c>
      <c r="F1721" s="78"/>
      <c r="G1721" s="15"/>
      <c r="H1721" s="15"/>
      <c r="I1721" s="16"/>
      <c r="J1721" s="66"/>
      <c r="K1721" s="66"/>
      <c r="L1721" s="16"/>
      <c r="M1721" s="81"/>
      <c r="N1721" s="82">
        <v>3631.469482421875</v>
      </c>
      <c r="O1721" s="82">
        <v>9803.580078125</v>
      </c>
      <c r="P1721" s="77"/>
      <c r="Q1721" s="83"/>
      <c r="R1721" s="83"/>
      <c r="S1721" s="51">
        <v>1</v>
      </c>
      <c r="T1721" s="84"/>
      <c r="U1721" s="84"/>
      <c r="V1721" s="52">
        <v>0</v>
      </c>
      <c r="W1721" s="52">
        <v>6.7999999999999999E-5</v>
      </c>
      <c r="X1721" s="52">
        <v>0</v>
      </c>
      <c r="Y1721" s="52">
        <v>0.61426599999999998</v>
      </c>
      <c r="Z1721" s="52">
        <v>0</v>
      </c>
      <c r="AA1721" s="52"/>
      <c r="AB1721" s="79">
        <v>1721</v>
      </c>
      <c r="AC17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1" s="85"/>
      <c r="AE1721" s="51"/>
      <c r="AF1721" s="51"/>
      <c r="AG1721" s="51"/>
      <c r="AH1721" s="51"/>
      <c r="AI1721" s="51"/>
      <c r="AJ1721" s="51"/>
      <c r="AK1721" s="51"/>
      <c r="AL1721" s="51"/>
      <c r="AM1721" s="51"/>
      <c r="AN1721" s="51"/>
      <c r="AO1721" s="2"/>
      <c r="AP1721" s="3"/>
      <c r="AQ1721" s="3"/>
      <c r="AR1721" s="3"/>
      <c r="AS1721" s="3"/>
    </row>
    <row r="1722" spans="1:45" ht="29" customHeight="1" x14ac:dyDescent="0.35">
      <c r="A1722" s="14" t="s">
        <v>2383</v>
      </c>
      <c r="C1722" s="15" t="s">
        <v>3360</v>
      </c>
      <c r="D1722" s="15"/>
      <c r="E1722" s="80">
        <v>1.714444962896978</v>
      </c>
      <c r="F1722" s="78"/>
      <c r="G1722" s="15"/>
      <c r="H1722" s="15"/>
      <c r="I1722" s="16"/>
      <c r="J1722" s="66"/>
      <c r="K1722" s="66"/>
      <c r="L1722" s="16"/>
      <c r="M1722" s="81"/>
      <c r="N1722" s="82">
        <v>4041.030517578125</v>
      </c>
      <c r="O1722" s="82">
        <v>6756.0966796875</v>
      </c>
      <c r="P1722" s="77"/>
      <c r="Q1722" s="83"/>
      <c r="R1722" s="83"/>
      <c r="S1722" s="51">
        <v>1</v>
      </c>
      <c r="T1722" s="84"/>
      <c r="U1722" s="84"/>
      <c r="V1722" s="52">
        <v>0</v>
      </c>
      <c r="W1722" s="52">
        <v>6.4999999999999994E-5</v>
      </c>
      <c r="X1722" s="52">
        <v>0</v>
      </c>
      <c r="Y1722" s="52">
        <v>0.613958</v>
      </c>
      <c r="Z1722" s="52">
        <v>0</v>
      </c>
      <c r="AA1722" s="52"/>
      <c r="AB1722" s="79">
        <v>1722</v>
      </c>
      <c r="AC17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2" s="85"/>
      <c r="AE1722" s="51"/>
      <c r="AF1722" s="51"/>
      <c r="AG1722" s="51"/>
      <c r="AH1722" s="51"/>
      <c r="AI1722" s="51"/>
      <c r="AJ1722" s="51"/>
      <c r="AK1722" s="51"/>
      <c r="AL1722" s="51"/>
      <c r="AM1722" s="51"/>
      <c r="AN1722" s="51"/>
      <c r="AO1722" s="2"/>
      <c r="AP1722" s="3"/>
      <c r="AQ1722" s="3"/>
      <c r="AR1722" s="3"/>
      <c r="AS1722" s="3"/>
    </row>
    <row r="1723" spans="1:45" ht="29" customHeight="1" x14ac:dyDescent="0.35">
      <c r="A1723" s="14" t="s">
        <v>1257</v>
      </c>
      <c r="C1723" s="15" t="s">
        <v>3360</v>
      </c>
      <c r="D1723" s="15"/>
      <c r="E1723" s="80">
        <v>1.7134323981661592</v>
      </c>
      <c r="F1723" s="78"/>
      <c r="G1723" s="15"/>
      <c r="H1723" s="15"/>
      <c r="I1723" s="16"/>
      <c r="J1723" s="66"/>
      <c r="K1723" s="66"/>
      <c r="L1723" s="16"/>
      <c r="M1723" s="81"/>
      <c r="N1723" s="82">
        <v>3288.92529296875</v>
      </c>
      <c r="O1723" s="82">
        <v>7881.94775390625</v>
      </c>
      <c r="P1723" s="77"/>
      <c r="Q1723" s="83"/>
      <c r="R1723" s="83"/>
      <c r="S1723" s="51">
        <v>1</v>
      </c>
      <c r="T1723" s="84"/>
      <c r="U1723" s="84"/>
      <c r="V1723" s="52">
        <v>0</v>
      </c>
      <c r="W1723" s="52">
        <v>6.3999999999999997E-5</v>
      </c>
      <c r="X1723" s="52">
        <v>0</v>
      </c>
      <c r="Y1723" s="52">
        <v>0.612375</v>
      </c>
      <c r="Z1723" s="52">
        <v>0</v>
      </c>
      <c r="AA1723" s="52"/>
      <c r="AB1723" s="79">
        <v>1723</v>
      </c>
      <c r="AC17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3" s="85"/>
      <c r="AE1723" s="51"/>
      <c r="AF1723" s="51"/>
      <c r="AG1723" s="51"/>
      <c r="AH1723" s="51"/>
      <c r="AI1723" s="51"/>
      <c r="AJ1723" s="51"/>
      <c r="AK1723" s="51"/>
      <c r="AL1723" s="51"/>
      <c r="AM1723" s="51"/>
      <c r="AN1723" s="51"/>
      <c r="AO1723" s="2"/>
      <c r="AP1723" s="3"/>
      <c r="AQ1723" s="3"/>
      <c r="AR1723" s="3"/>
      <c r="AS1723" s="3"/>
    </row>
    <row r="1724" spans="1:45" ht="29" customHeight="1" x14ac:dyDescent="0.35">
      <c r="A1724" s="14" t="s">
        <v>1265</v>
      </c>
      <c r="C1724" s="15" t="s">
        <v>3360</v>
      </c>
      <c r="D1724" s="15"/>
      <c r="E1724" s="80">
        <v>1.7130722756497658</v>
      </c>
      <c r="F1724" s="78"/>
      <c r="G1724" s="15"/>
      <c r="H1724" s="15"/>
      <c r="I1724" s="16"/>
      <c r="J1724" s="66"/>
      <c r="K1724" s="66"/>
      <c r="L1724" s="16"/>
      <c r="M1724" s="81"/>
      <c r="N1724" s="82">
        <v>4660.55078125</v>
      </c>
      <c r="O1724" s="82">
        <v>6628.00146484375</v>
      </c>
      <c r="P1724" s="77"/>
      <c r="Q1724" s="83"/>
      <c r="R1724" s="83"/>
      <c r="S1724" s="51">
        <v>1</v>
      </c>
      <c r="T1724" s="84"/>
      <c r="U1724" s="84"/>
      <c r="V1724" s="52">
        <v>0</v>
      </c>
      <c r="W1724" s="52">
        <v>8.0000000000000007E-5</v>
      </c>
      <c r="X1724" s="52">
        <v>0</v>
      </c>
      <c r="Y1724" s="52">
        <v>0.61181200000000002</v>
      </c>
      <c r="Z1724" s="52">
        <v>0</v>
      </c>
      <c r="AA1724" s="52"/>
      <c r="AB1724" s="79">
        <v>1724</v>
      </c>
      <c r="AC17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4" s="85"/>
      <c r="AE1724" s="51"/>
      <c r="AF1724" s="51"/>
      <c r="AG1724" s="51"/>
      <c r="AH1724" s="51"/>
      <c r="AI1724" s="51"/>
      <c r="AJ1724" s="51"/>
      <c r="AK1724" s="51"/>
      <c r="AL1724" s="51"/>
      <c r="AM1724" s="51"/>
      <c r="AN1724" s="51"/>
      <c r="AO1724" s="2"/>
      <c r="AP1724" s="3"/>
      <c r="AQ1724" s="3"/>
      <c r="AR1724" s="3"/>
      <c r="AS1724" s="3"/>
    </row>
    <row r="1725" spans="1:45" ht="29" customHeight="1" x14ac:dyDescent="0.35">
      <c r="A1725" s="14" t="s">
        <v>322</v>
      </c>
      <c r="C1725" s="15" t="s">
        <v>3360</v>
      </c>
      <c r="D1725" s="15"/>
      <c r="E1725" s="80">
        <v>1.7130671584559272</v>
      </c>
      <c r="F1725" s="78"/>
      <c r="G1725" s="15"/>
      <c r="H1725" s="15"/>
      <c r="I1725" s="16"/>
      <c r="J1725" s="66"/>
      <c r="K1725" s="66"/>
      <c r="L1725" s="16"/>
      <c r="M1725" s="81"/>
      <c r="N1725" s="82">
        <v>5385.525390625</v>
      </c>
      <c r="O1725" s="82">
        <v>8289.0732421875</v>
      </c>
      <c r="P1725" s="77"/>
      <c r="Q1725" s="83"/>
      <c r="R1725" s="83"/>
      <c r="S1725" s="51">
        <v>1</v>
      </c>
      <c r="T1725" s="84"/>
      <c r="U1725" s="84"/>
      <c r="V1725" s="52">
        <v>0</v>
      </c>
      <c r="W1725" s="52">
        <v>2.3255999999999999E-2</v>
      </c>
      <c r="X1725" s="52">
        <v>0</v>
      </c>
      <c r="Y1725" s="52">
        <v>0.61180400000000001</v>
      </c>
      <c r="Z1725" s="52">
        <v>0</v>
      </c>
      <c r="AA1725" s="52"/>
      <c r="AB1725" s="79">
        <v>1725</v>
      </c>
      <c r="AC17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5" s="85"/>
      <c r="AE1725" s="51"/>
      <c r="AF1725" s="51"/>
      <c r="AG1725" s="51"/>
      <c r="AH1725" s="51"/>
      <c r="AI1725" s="51"/>
      <c r="AJ1725" s="51"/>
      <c r="AK1725" s="51"/>
      <c r="AL1725" s="51"/>
      <c r="AM1725" s="51"/>
      <c r="AN1725" s="51"/>
      <c r="AO1725" s="2"/>
      <c r="AP1725" s="3"/>
      <c r="AQ1725" s="3"/>
      <c r="AR1725" s="3"/>
      <c r="AS1725" s="3"/>
    </row>
    <row r="1726" spans="1:45" ht="29" customHeight="1" x14ac:dyDescent="0.35">
      <c r="A1726" s="14" t="s">
        <v>3032</v>
      </c>
      <c r="C1726" s="15" t="s">
        <v>3360</v>
      </c>
      <c r="D1726" s="15"/>
      <c r="E1726" s="80">
        <v>1.7130671584559272</v>
      </c>
      <c r="F1726" s="78"/>
      <c r="G1726" s="15"/>
      <c r="H1726" s="15"/>
      <c r="I1726" s="16"/>
      <c r="J1726" s="66"/>
      <c r="K1726" s="66"/>
      <c r="L1726" s="16"/>
      <c r="M1726" s="81"/>
      <c r="N1726" s="82">
        <v>5690.80029296875</v>
      </c>
      <c r="O1726" s="82">
        <v>7670.24267578125</v>
      </c>
      <c r="P1726" s="77"/>
      <c r="Q1726" s="83"/>
      <c r="R1726" s="83"/>
      <c r="S1726" s="51">
        <v>1</v>
      </c>
      <c r="T1726" s="84"/>
      <c r="U1726" s="84"/>
      <c r="V1726" s="52">
        <v>0</v>
      </c>
      <c r="W1726" s="52">
        <v>2.3255999999999999E-2</v>
      </c>
      <c r="X1726" s="52">
        <v>0</v>
      </c>
      <c r="Y1726" s="52">
        <v>0.61180400000000001</v>
      </c>
      <c r="Z1726" s="52">
        <v>0</v>
      </c>
      <c r="AA1726" s="52"/>
      <c r="AB1726" s="79">
        <v>1726</v>
      </c>
      <c r="AC17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6" s="85"/>
      <c r="AE1726" s="51"/>
      <c r="AF1726" s="51"/>
      <c r="AG1726" s="51"/>
      <c r="AH1726" s="51"/>
      <c r="AI1726" s="51"/>
      <c r="AJ1726" s="51"/>
      <c r="AK1726" s="51"/>
      <c r="AL1726" s="51"/>
      <c r="AM1726" s="51"/>
      <c r="AN1726" s="51"/>
      <c r="AO1726" s="2"/>
      <c r="AP1726" s="3"/>
      <c r="AQ1726" s="3"/>
      <c r="AR1726" s="3"/>
      <c r="AS1726" s="3"/>
    </row>
    <row r="1727" spans="1:45" ht="29" customHeight="1" x14ac:dyDescent="0.35">
      <c r="A1727" s="14" t="s">
        <v>1165</v>
      </c>
      <c r="C1727" s="15" t="s">
        <v>3360</v>
      </c>
      <c r="D1727" s="15"/>
      <c r="E1727" s="80">
        <v>1.7127812352501937</v>
      </c>
      <c r="F1727" s="78"/>
      <c r="G1727" s="15"/>
      <c r="H1727" s="15"/>
      <c r="I1727" s="16"/>
      <c r="J1727" s="66"/>
      <c r="K1727" s="66"/>
      <c r="L1727" s="16"/>
      <c r="M1727" s="81"/>
      <c r="N1727" s="82">
        <v>5565.00390625</v>
      </c>
      <c r="O1727" s="82">
        <v>5782.87744140625</v>
      </c>
      <c r="P1727" s="77"/>
      <c r="Q1727" s="83"/>
      <c r="R1727" s="83"/>
      <c r="S1727" s="51">
        <v>1</v>
      </c>
      <c r="T1727" s="84"/>
      <c r="U1727" s="84"/>
      <c r="V1727" s="52">
        <v>0</v>
      </c>
      <c r="W1727" s="52">
        <v>4.3478000000000003E-2</v>
      </c>
      <c r="X1727" s="52">
        <v>0</v>
      </c>
      <c r="Y1727" s="52">
        <v>0.61135700000000004</v>
      </c>
      <c r="Z1727" s="52">
        <v>0</v>
      </c>
      <c r="AA1727" s="52"/>
      <c r="AB1727" s="79">
        <v>1727</v>
      </c>
      <c r="AC17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7" s="85"/>
      <c r="AE1727" s="51"/>
      <c r="AF1727" s="51"/>
      <c r="AG1727" s="51"/>
      <c r="AH1727" s="51"/>
      <c r="AI1727" s="51"/>
      <c r="AJ1727" s="51"/>
      <c r="AK1727" s="51"/>
      <c r="AL1727" s="51"/>
      <c r="AM1727" s="51"/>
      <c r="AN1727" s="51"/>
      <c r="AO1727" s="2"/>
      <c r="AP1727" s="3"/>
      <c r="AQ1727" s="3"/>
      <c r="AR1727" s="3"/>
      <c r="AS1727" s="3"/>
    </row>
    <row r="1728" spans="1:45" ht="29" customHeight="1" x14ac:dyDescent="0.35">
      <c r="A1728" s="14" t="s">
        <v>1166</v>
      </c>
      <c r="C1728" s="15" t="s">
        <v>3360</v>
      </c>
      <c r="D1728" s="15"/>
      <c r="E1728" s="80">
        <v>1.7127812352501937</v>
      </c>
      <c r="F1728" s="78"/>
      <c r="G1728" s="15"/>
      <c r="H1728" s="15"/>
      <c r="I1728" s="16"/>
      <c r="J1728" s="66"/>
      <c r="K1728" s="66"/>
      <c r="L1728" s="16"/>
      <c r="M1728" s="81"/>
      <c r="N1728" s="82">
        <v>5475.16796875</v>
      </c>
      <c r="O1728" s="82">
        <v>5797.4658203125</v>
      </c>
      <c r="P1728" s="77"/>
      <c r="Q1728" s="83"/>
      <c r="R1728" s="83"/>
      <c r="S1728" s="51">
        <v>1</v>
      </c>
      <c r="T1728" s="84"/>
      <c r="U1728" s="84"/>
      <c r="V1728" s="52">
        <v>0</v>
      </c>
      <c r="W1728" s="52">
        <v>4.3478000000000003E-2</v>
      </c>
      <c r="X1728" s="52">
        <v>0</v>
      </c>
      <c r="Y1728" s="52">
        <v>0.61135700000000004</v>
      </c>
      <c r="Z1728" s="52">
        <v>0</v>
      </c>
      <c r="AA1728" s="52"/>
      <c r="AB1728" s="79">
        <v>1728</v>
      </c>
      <c r="AC17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8" s="85"/>
      <c r="AE1728" s="51"/>
      <c r="AF1728" s="51"/>
      <c r="AG1728" s="51"/>
      <c r="AH1728" s="51"/>
      <c r="AI1728" s="51"/>
      <c r="AJ1728" s="51"/>
      <c r="AK1728" s="51"/>
      <c r="AL1728" s="51"/>
      <c r="AM1728" s="51"/>
      <c r="AN1728" s="51"/>
      <c r="AO1728" s="2"/>
      <c r="AP1728" s="3"/>
      <c r="AQ1728" s="3"/>
      <c r="AR1728" s="3"/>
      <c r="AS1728" s="3"/>
    </row>
    <row r="1729" spans="1:45" ht="29" customHeight="1" x14ac:dyDescent="0.35">
      <c r="A1729" s="14" t="s">
        <v>3265</v>
      </c>
      <c r="C1729" s="15" t="s">
        <v>3360</v>
      </c>
      <c r="D1729" s="15"/>
      <c r="E1729" s="80">
        <v>1.7127812352501937</v>
      </c>
      <c r="F1729" s="78"/>
      <c r="G1729" s="15"/>
      <c r="H1729" s="15"/>
      <c r="I1729" s="16"/>
      <c r="J1729" s="66"/>
      <c r="K1729" s="66"/>
      <c r="L1729" s="16"/>
      <c r="M1729" s="81"/>
      <c r="N1729" s="82">
        <v>5442.31884765625</v>
      </c>
      <c r="O1729" s="82">
        <v>5243.775390625</v>
      </c>
      <c r="P1729" s="77"/>
      <c r="Q1729" s="83"/>
      <c r="R1729" s="83"/>
      <c r="S1729" s="51">
        <v>1</v>
      </c>
      <c r="T1729" s="84"/>
      <c r="U1729" s="84"/>
      <c r="V1729" s="52">
        <v>0</v>
      </c>
      <c r="W1729" s="52">
        <v>4.3478000000000003E-2</v>
      </c>
      <c r="X1729" s="52">
        <v>0</v>
      </c>
      <c r="Y1729" s="52">
        <v>0.61135700000000004</v>
      </c>
      <c r="Z1729" s="52">
        <v>0</v>
      </c>
      <c r="AA1729" s="52"/>
      <c r="AB1729" s="79">
        <v>1729</v>
      </c>
      <c r="AC17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29" s="85"/>
      <c r="AE1729" s="51"/>
      <c r="AF1729" s="51"/>
      <c r="AG1729" s="51"/>
      <c r="AH1729" s="51"/>
      <c r="AI1729" s="51"/>
      <c r="AJ1729" s="51"/>
      <c r="AK1729" s="51"/>
      <c r="AL1729" s="51"/>
      <c r="AM1729" s="51"/>
      <c r="AN1729" s="51"/>
      <c r="AO1729" s="2"/>
      <c r="AP1729" s="3"/>
      <c r="AQ1729" s="3"/>
      <c r="AR1729" s="3"/>
      <c r="AS1729" s="3"/>
    </row>
    <row r="1730" spans="1:45" ht="29" customHeight="1" x14ac:dyDescent="0.35">
      <c r="A1730" s="14" t="s">
        <v>3266</v>
      </c>
      <c r="C1730" s="15" t="s">
        <v>3360</v>
      </c>
      <c r="D1730" s="15"/>
      <c r="E1730" s="80">
        <v>1.7127812352501937</v>
      </c>
      <c r="F1730" s="78"/>
      <c r="G1730" s="15"/>
      <c r="H1730" s="15"/>
      <c r="I1730" s="16"/>
      <c r="J1730" s="66"/>
      <c r="K1730" s="66"/>
      <c r="L1730" s="16"/>
      <c r="M1730" s="81"/>
      <c r="N1730" s="82">
        <v>5385.525390625</v>
      </c>
      <c r="O1730" s="82">
        <v>5403.56201171875</v>
      </c>
      <c r="P1730" s="77"/>
      <c r="Q1730" s="83"/>
      <c r="R1730" s="83"/>
      <c r="S1730" s="51">
        <v>1</v>
      </c>
      <c r="T1730" s="84"/>
      <c r="U1730" s="84"/>
      <c r="V1730" s="52">
        <v>0</v>
      </c>
      <c r="W1730" s="52">
        <v>4.3478000000000003E-2</v>
      </c>
      <c r="X1730" s="52">
        <v>0</v>
      </c>
      <c r="Y1730" s="52">
        <v>0.61135700000000004</v>
      </c>
      <c r="Z1730" s="52">
        <v>0</v>
      </c>
      <c r="AA1730" s="52"/>
      <c r="AB1730" s="79">
        <v>1730</v>
      </c>
      <c r="AC17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0" s="85"/>
      <c r="AE1730" s="51"/>
      <c r="AF1730" s="51"/>
      <c r="AG1730" s="51"/>
      <c r="AH1730" s="51"/>
      <c r="AI1730" s="51"/>
      <c r="AJ1730" s="51"/>
      <c r="AK1730" s="51"/>
      <c r="AL1730" s="51"/>
      <c r="AM1730" s="51"/>
      <c r="AN1730" s="51"/>
      <c r="AO1730" s="2"/>
      <c r="AP1730" s="3"/>
      <c r="AQ1730" s="3"/>
      <c r="AR1730" s="3"/>
      <c r="AS1730" s="3"/>
    </row>
    <row r="1731" spans="1:45" ht="29" customHeight="1" x14ac:dyDescent="0.35">
      <c r="A1731" s="14" t="s">
        <v>2803</v>
      </c>
      <c r="C1731" s="15" t="s">
        <v>3360</v>
      </c>
      <c r="D1731" s="15"/>
      <c r="E1731" s="80">
        <v>1.7127780370040446</v>
      </c>
      <c r="F1731" s="78"/>
      <c r="G1731" s="15"/>
      <c r="H1731" s="15"/>
      <c r="I1731" s="16"/>
      <c r="J1731" s="66"/>
      <c r="K1731" s="66"/>
      <c r="L1731" s="16"/>
      <c r="M1731" s="81"/>
      <c r="N1731" s="82">
        <v>6005.89599609375</v>
      </c>
      <c r="O1731" s="82">
        <v>8484.4931640625</v>
      </c>
      <c r="P1731" s="77"/>
      <c r="Q1731" s="83"/>
      <c r="R1731" s="83"/>
      <c r="S1731" s="51">
        <v>1</v>
      </c>
      <c r="T1731" s="84"/>
      <c r="U1731" s="84"/>
      <c r="V1731" s="52">
        <v>0</v>
      </c>
      <c r="W1731" s="52">
        <v>4.0980000000000001E-3</v>
      </c>
      <c r="X1731" s="52">
        <v>0</v>
      </c>
      <c r="Y1731" s="52">
        <v>0.61135200000000001</v>
      </c>
      <c r="Z1731" s="52">
        <v>0</v>
      </c>
      <c r="AA1731" s="52"/>
      <c r="AB1731" s="79">
        <v>1731</v>
      </c>
      <c r="AC17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1" s="85"/>
      <c r="AE1731" s="51"/>
      <c r="AF1731" s="51"/>
      <c r="AG1731" s="51"/>
      <c r="AH1731" s="51"/>
      <c r="AI1731" s="51"/>
      <c r="AJ1731" s="51"/>
      <c r="AK1731" s="51"/>
      <c r="AL1731" s="51"/>
      <c r="AM1731" s="51"/>
      <c r="AN1731" s="51"/>
      <c r="AO1731" s="2"/>
      <c r="AP1731" s="3"/>
      <c r="AQ1731" s="3"/>
      <c r="AR1731" s="3"/>
      <c r="AS1731" s="3"/>
    </row>
    <row r="1732" spans="1:45" ht="29" customHeight="1" x14ac:dyDescent="0.35">
      <c r="A1732" s="14" t="s">
        <v>2804</v>
      </c>
      <c r="C1732" s="15" t="s">
        <v>3360</v>
      </c>
      <c r="D1732" s="15"/>
      <c r="E1732" s="80">
        <v>1.7127780370040446</v>
      </c>
      <c r="F1732" s="78"/>
      <c r="G1732" s="15"/>
      <c r="H1732" s="15"/>
      <c r="I1732" s="16"/>
      <c r="J1732" s="66"/>
      <c r="K1732" s="66"/>
      <c r="L1732" s="16"/>
      <c r="M1732" s="81"/>
      <c r="N1732" s="82">
        <v>5733.8896484375</v>
      </c>
      <c r="O1732" s="82">
        <v>8596.994140625</v>
      </c>
      <c r="P1732" s="77"/>
      <c r="Q1732" s="83"/>
      <c r="R1732" s="83"/>
      <c r="S1732" s="51">
        <v>1</v>
      </c>
      <c r="T1732" s="84"/>
      <c r="U1732" s="84"/>
      <c r="V1732" s="52">
        <v>0</v>
      </c>
      <c r="W1732" s="52">
        <v>4.0980000000000001E-3</v>
      </c>
      <c r="X1732" s="52">
        <v>0</v>
      </c>
      <c r="Y1732" s="52">
        <v>0.61135200000000001</v>
      </c>
      <c r="Z1732" s="52">
        <v>0</v>
      </c>
      <c r="AA1732" s="52"/>
      <c r="AB1732" s="79">
        <v>1732</v>
      </c>
      <c r="AC17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2" s="85"/>
      <c r="AE1732" s="51"/>
      <c r="AF1732" s="51"/>
      <c r="AG1732" s="51"/>
      <c r="AH1732" s="51"/>
      <c r="AI1732" s="51"/>
      <c r="AJ1732" s="51"/>
      <c r="AK1732" s="51"/>
      <c r="AL1732" s="51"/>
      <c r="AM1732" s="51"/>
      <c r="AN1732" s="51"/>
      <c r="AO1732" s="2"/>
      <c r="AP1732" s="3"/>
      <c r="AQ1732" s="3"/>
      <c r="AR1732" s="3"/>
      <c r="AS1732" s="3"/>
    </row>
    <row r="1733" spans="1:45" ht="29" customHeight="1" x14ac:dyDescent="0.35">
      <c r="A1733" s="14" t="s">
        <v>1136</v>
      </c>
      <c r="C1733" s="15" t="s">
        <v>3360</v>
      </c>
      <c r="D1733" s="15"/>
      <c r="E1733" s="80">
        <v>1.7115902083842527</v>
      </c>
      <c r="F1733" s="78"/>
      <c r="G1733" s="15"/>
      <c r="H1733" s="15"/>
      <c r="I1733" s="16"/>
      <c r="J1733" s="66"/>
      <c r="K1733" s="66"/>
      <c r="L1733" s="16"/>
      <c r="M1733" s="81"/>
      <c r="N1733" s="82">
        <v>5272.54248046875</v>
      </c>
      <c r="O1733" s="82">
        <v>4950.865234375</v>
      </c>
      <c r="P1733" s="77"/>
      <c r="Q1733" s="83"/>
      <c r="R1733" s="83"/>
      <c r="S1733" s="51">
        <v>1</v>
      </c>
      <c r="T1733" s="84"/>
      <c r="U1733" s="84"/>
      <c r="V1733" s="52">
        <v>0</v>
      </c>
      <c r="W1733" s="52">
        <v>5.1E-5</v>
      </c>
      <c r="X1733" s="52">
        <v>0</v>
      </c>
      <c r="Y1733" s="52">
        <v>0.60949500000000001</v>
      </c>
      <c r="Z1733" s="52">
        <v>0</v>
      </c>
      <c r="AA1733" s="52"/>
      <c r="AB1733" s="79">
        <v>1733</v>
      </c>
      <c r="AC17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3" s="85"/>
      <c r="AE1733" s="51"/>
      <c r="AF1733" s="51"/>
      <c r="AG1733" s="51"/>
      <c r="AH1733" s="51"/>
      <c r="AI1733" s="51"/>
      <c r="AJ1733" s="51"/>
      <c r="AK1733" s="104" t="s">
        <v>3341</v>
      </c>
      <c r="AL1733" s="104" t="s">
        <v>3341</v>
      </c>
      <c r="AM1733" s="104" t="s">
        <v>3341</v>
      </c>
      <c r="AN1733" s="104" t="s">
        <v>3341</v>
      </c>
      <c r="AO1733" s="2"/>
      <c r="AP1733" s="3"/>
      <c r="AQ1733" s="3"/>
      <c r="AR1733" s="3"/>
      <c r="AS1733" s="3"/>
    </row>
    <row r="1734" spans="1:45" ht="29" customHeight="1" x14ac:dyDescent="0.35">
      <c r="A1734" s="14" t="s">
        <v>656</v>
      </c>
      <c r="C1734" s="15" t="s">
        <v>3360</v>
      </c>
      <c r="D1734" s="15"/>
      <c r="E1734" s="80">
        <v>1.7112972490369913</v>
      </c>
      <c r="F1734" s="78"/>
      <c r="G1734" s="15"/>
      <c r="H1734" s="15"/>
      <c r="I1734" s="16"/>
      <c r="J1734" s="66"/>
      <c r="K1734" s="66"/>
      <c r="L1734" s="16"/>
      <c r="M1734" s="81"/>
      <c r="N1734" s="82">
        <v>4773.53369140625</v>
      </c>
      <c r="O1734" s="82">
        <v>4002.7568359375</v>
      </c>
      <c r="P1734" s="77"/>
      <c r="Q1734" s="83"/>
      <c r="R1734" s="83"/>
      <c r="S1734" s="51">
        <v>1</v>
      </c>
      <c r="T1734" s="84"/>
      <c r="U1734" s="84"/>
      <c r="V1734" s="52">
        <v>0</v>
      </c>
      <c r="W1734" s="52">
        <v>4.3999999999999999E-5</v>
      </c>
      <c r="X1734" s="52">
        <v>0</v>
      </c>
      <c r="Y1734" s="52">
        <v>0.60903700000000005</v>
      </c>
      <c r="Z1734" s="52">
        <v>0</v>
      </c>
      <c r="AA1734" s="52"/>
      <c r="AB1734" s="79">
        <v>1734</v>
      </c>
      <c r="AC17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4" s="85"/>
      <c r="AE1734" s="51"/>
      <c r="AF1734" s="51"/>
      <c r="AG1734" s="51"/>
      <c r="AH1734" s="51"/>
      <c r="AI1734" s="51"/>
      <c r="AJ1734" s="51"/>
      <c r="AK1734" s="51"/>
      <c r="AL1734" s="51"/>
      <c r="AM1734" s="51"/>
      <c r="AN1734" s="51"/>
      <c r="AO1734" s="2"/>
      <c r="AP1734" s="3"/>
      <c r="AQ1734" s="3"/>
      <c r="AR1734" s="3"/>
      <c r="AS1734" s="3"/>
    </row>
    <row r="1735" spans="1:45" ht="29" customHeight="1" x14ac:dyDescent="0.35">
      <c r="A1735" s="14" t="s">
        <v>658</v>
      </c>
      <c r="C1735" s="15" t="s">
        <v>3360</v>
      </c>
      <c r="D1735" s="15"/>
      <c r="E1735" s="80">
        <v>1.7112972490369913</v>
      </c>
      <c r="F1735" s="78"/>
      <c r="G1735" s="15"/>
      <c r="H1735" s="15"/>
      <c r="I1735" s="16"/>
      <c r="J1735" s="66"/>
      <c r="K1735" s="66"/>
      <c r="L1735" s="16"/>
      <c r="M1735" s="81"/>
      <c r="N1735" s="82">
        <v>4831.033203125</v>
      </c>
      <c r="O1735" s="82">
        <v>3729.268798828125</v>
      </c>
      <c r="P1735" s="77"/>
      <c r="Q1735" s="83"/>
      <c r="R1735" s="83"/>
      <c r="S1735" s="51">
        <v>1</v>
      </c>
      <c r="T1735" s="84"/>
      <c r="U1735" s="84"/>
      <c r="V1735" s="52">
        <v>0</v>
      </c>
      <c r="W1735" s="52">
        <v>4.3999999999999999E-5</v>
      </c>
      <c r="X1735" s="52">
        <v>0</v>
      </c>
      <c r="Y1735" s="52">
        <v>0.60903700000000005</v>
      </c>
      <c r="Z1735" s="52">
        <v>0</v>
      </c>
      <c r="AA1735" s="52"/>
      <c r="AB1735" s="79">
        <v>1735</v>
      </c>
      <c r="AC17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5" s="85"/>
      <c r="AE1735" s="51"/>
      <c r="AF1735" s="51"/>
      <c r="AG1735" s="51"/>
      <c r="AH1735" s="51"/>
      <c r="AI1735" s="51"/>
      <c r="AJ1735" s="51"/>
      <c r="AK1735" s="51"/>
      <c r="AL1735" s="51"/>
      <c r="AM1735" s="51"/>
      <c r="AN1735" s="51"/>
      <c r="AO1735" s="2"/>
      <c r="AP1735" s="3"/>
      <c r="AQ1735" s="3"/>
      <c r="AR1735" s="3"/>
      <c r="AS1735" s="3"/>
    </row>
    <row r="1736" spans="1:45" ht="29" customHeight="1" x14ac:dyDescent="0.35">
      <c r="A1736" s="14" t="s">
        <v>2421</v>
      </c>
      <c r="C1736" s="15" t="s">
        <v>3360</v>
      </c>
      <c r="D1736" s="15"/>
      <c r="E1736" s="80">
        <v>1.7108002415854144</v>
      </c>
      <c r="F1736" s="78"/>
      <c r="G1736" s="15"/>
      <c r="H1736" s="15"/>
      <c r="I1736" s="16"/>
      <c r="J1736" s="66"/>
      <c r="K1736" s="66"/>
      <c r="L1736" s="16"/>
      <c r="M1736" s="81"/>
      <c r="N1736" s="82">
        <v>288.954345703125</v>
      </c>
      <c r="O1736" s="82">
        <v>5354.35302734375</v>
      </c>
      <c r="P1736" s="77"/>
      <c r="Q1736" s="83"/>
      <c r="R1736" s="83"/>
      <c r="S1736" s="51">
        <v>1</v>
      </c>
      <c r="T1736" s="84"/>
      <c r="U1736" s="84"/>
      <c r="V1736" s="52">
        <v>0</v>
      </c>
      <c r="W1736" s="52">
        <v>7.8999999999999996E-5</v>
      </c>
      <c r="X1736" s="52">
        <v>0</v>
      </c>
      <c r="Y1736" s="52">
        <v>0.60826000000000002</v>
      </c>
      <c r="Z1736" s="52">
        <v>0</v>
      </c>
      <c r="AA1736" s="52"/>
      <c r="AB1736" s="79">
        <v>1736</v>
      </c>
      <c r="AC17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6" s="85"/>
      <c r="AE1736" s="51"/>
      <c r="AF1736" s="51"/>
      <c r="AG1736" s="51"/>
      <c r="AH1736" s="51"/>
      <c r="AI1736" s="51"/>
      <c r="AJ1736" s="51"/>
      <c r="AK1736" s="51"/>
      <c r="AL1736" s="51"/>
      <c r="AM1736" s="51"/>
      <c r="AN1736" s="51"/>
      <c r="AO1736" s="2"/>
      <c r="AP1736" s="3"/>
      <c r="AQ1736" s="3"/>
      <c r="AR1736" s="3"/>
      <c r="AS1736" s="3"/>
    </row>
    <row r="1737" spans="1:45" ht="29" customHeight="1" x14ac:dyDescent="0.35">
      <c r="A1737" s="14" t="s">
        <v>3042</v>
      </c>
      <c r="C1737" s="15" t="s">
        <v>3360</v>
      </c>
      <c r="D1737" s="15"/>
      <c r="E1737" s="80">
        <v>1.7095171052303781</v>
      </c>
      <c r="F1737" s="78"/>
      <c r="G1737" s="15"/>
      <c r="H1737" s="15"/>
      <c r="I1737" s="16"/>
      <c r="J1737" s="66"/>
      <c r="K1737" s="66"/>
      <c r="L1737" s="16"/>
      <c r="M1737" s="81"/>
      <c r="N1737" s="82">
        <v>7641.25048828125</v>
      </c>
      <c r="O1737" s="82">
        <v>9803.580078125</v>
      </c>
      <c r="P1737" s="77"/>
      <c r="Q1737" s="83"/>
      <c r="R1737" s="83"/>
      <c r="S1737" s="51">
        <v>1</v>
      </c>
      <c r="T1737" s="84"/>
      <c r="U1737" s="84"/>
      <c r="V1737" s="52">
        <v>0</v>
      </c>
      <c r="W1737" s="52">
        <v>6.0000000000000002E-5</v>
      </c>
      <c r="X1737" s="52">
        <v>0</v>
      </c>
      <c r="Y1737" s="52">
        <v>0.60625399999999996</v>
      </c>
      <c r="Z1737" s="52">
        <v>0</v>
      </c>
      <c r="AA1737" s="52"/>
      <c r="AB1737" s="79">
        <v>1737</v>
      </c>
      <c r="AC17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7" s="85"/>
      <c r="AE1737" s="51"/>
      <c r="AF1737" s="51"/>
      <c r="AG1737" s="51"/>
      <c r="AH1737" s="51"/>
      <c r="AI1737" s="51"/>
      <c r="AJ1737" s="51"/>
      <c r="AK1737" s="51"/>
      <c r="AL1737" s="51"/>
      <c r="AM1737" s="51"/>
      <c r="AN1737" s="51"/>
      <c r="AO1737" s="2"/>
      <c r="AP1737" s="3"/>
      <c r="AQ1737" s="3"/>
      <c r="AR1737" s="3"/>
      <c r="AS1737" s="3"/>
    </row>
    <row r="1738" spans="1:45" ht="29" customHeight="1" x14ac:dyDescent="0.35">
      <c r="A1738" s="14" t="s">
        <v>846</v>
      </c>
      <c r="C1738" s="15" t="s">
        <v>3360</v>
      </c>
      <c r="D1738" s="15"/>
      <c r="E1738" s="80">
        <v>1.7094684918889111</v>
      </c>
      <c r="F1738" s="78"/>
      <c r="G1738" s="15"/>
      <c r="H1738" s="15"/>
      <c r="I1738" s="16"/>
      <c r="J1738" s="66"/>
      <c r="K1738" s="66"/>
      <c r="L1738" s="16"/>
      <c r="M1738" s="81"/>
      <c r="N1738" s="82">
        <v>5385.525390625</v>
      </c>
      <c r="O1738" s="82">
        <v>1197.5560302734375</v>
      </c>
      <c r="P1738" s="77"/>
      <c r="Q1738" s="83"/>
      <c r="R1738" s="83"/>
      <c r="S1738" s="51">
        <v>1</v>
      </c>
      <c r="T1738" s="84"/>
      <c r="U1738" s="84"/>
      <c r="V1738" s="52">
        <v>0</v>
      </c>
      <c r="W1738" s="52">
        <v>7.6923000000000005E-2</v>
      </c>
      <c r="X1738" s="52">
        <v>0</v>
      </c>
      <c r="Y1738" s="52">
        <v>0.60617799999999999</v>
      </c>
      <c r="Z1738" s="52">
        <v>0</v>
      </c>
      <c r="AA1738" s="52"/>
      <c r="AB1738" s="79">
        <v>1738</v>
      </c>
      <c r="AC17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8" s="85"/>
      <c r="AE1738" s="51"/>
      <c r="AF1738" s="51"/>
      <c r="AG1738" s="51"/>
      <c r="AH1738" s="51"/>
      <c r="AI1738" s="51"/>
      <c r="AJ1738" s="51"/>
      <c r="AK1738" s="51"/>
      <c r="AL1738" s="51"/>
      <c r="AM1738" s="51"/>
      <c r="AN1738" s="51"/>
      <c r="AO1738" s="2"/>
      <c r="AP1738" s="3"/>
      <c r="AQ1738" s="3"/>
      <c r="AR1738" s="3"/>
      <c r="AS1738" s="3"/>
    </row>
    <row r="1739" spans="1:45" ht="29" customHeight="1" x14ac:dyDescent="0.35">
      <c r="A1739" s="14" t="s">
        <v>883</v>
      </c>
      <c r="C1739" s="15" t="s">
        <v>3360</v>
      </c>
      <c r="D1739" s="15"/>
      <c r="E1739" s="80">
        <v>1.7094684918889111</v>
      </c>
      <c r="F1739" s="78"/>
      <c r="G1739" s="15"/>
      <c r="H1739" s="15"/>
      <c r="I1739" s="16"/>
      <c r="J1739" s="66"/>
      <c r="K1739" s="66"/>
      <c r="L1739" s="16"/>
      <c r="M1739" s="81"/>
      <c r="N1739" s="82">
        <v>5601.73486328125</v>
      </c>
      <c r="O1739" s="82">
        <v>934.60333251953125</v>
      </c>
      <c r="P1739" s="77"/>
      <c r="Q1739" s="83"/>
      <c r="R1739" s="83"/>
      <c r="S1739" s="51">
        <v>1</v>
      </c>
      <c r="T1739" s="84"/>
      <c r="U1739" s="84"/>
      <c r="V1739" s="52">
        <v>0</v>
      </c>
      <c r="W1739" s="52">
        <v>7.6923000000000005E-2</v>
      </c>
      <c r="X1739" s="52">
        <v>0</v>
      </c>
      <c r="Y1739" s="52">
        <v>0.60617799999999999</v>
      </c>
      <c r="Z1739" s="52">
        <v>0</v>
      </c>
      <c r="AA1739" s="52"/>
      <c r="AB1739" s="79">
        <v>1739</v>
      </c>
      <c r="AC17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39" s="85"/>
      <c r="AE1739" s="51"/>
      <c r="AF1739" s="51"/>
      <c r="AG1739" s="51"/>
      <c r="AH1739" s="51"/>
      <c r="AI1739" s="51"/>
      <c r="AJ1739" s="51"/>
      <c r="AK1739" s="51"/>
      <c r="AL1739" s="51"/>
      <c r="AM1739" s="51"/>
      <c r="AN1739" s="51"/>
      <c r="AO1739" s="2"/>
      <c r="AP1739" s="3"/>
      <c r="AQ1739" s="3"/>
      <c r="AR1739" s="3"/>
      <c r="AS1739" s="3"/>
    </row>
    <row r="1740" spans="1:45" ht="29" customHeight="1" x14ac:dyDescent="0.35">
      <c r="A1740" s="14" t="s">
        <v>884</v>
      </c>
      <c r="C1740" s="15" t="s">
        <v>3360</v>
      </c>
      <c r="D1740" s="15"/>
      <c r="E1740" s="80">
        <v>1.7094684918889111</v>
      </c>
      <c r="F1740" s="78"/>
      <c r="G1740" s="15"/>
      <c r="H1740" s="15"/>
      <c r="I1740" s="16"/>
      <c r="J1740" s="66"/>
      <c r="K1740" s="66"/>
      <c r="L1740" s="16"/>
      <c r="M1740" s="81"/>
      <c r="N1740" s="82">
        <v>5639.7373046875</v>
      </c>
      <c r="O1740" s="82">
        <v>1140.78515625</v>
      </c>
      <c r="P1740" s="77"/>
      <c r="Q1740" s="83"/>
      <c r="R1740" s="83"/>
      <c r="S1740" s="51">
        <v>1</v>
      </c>
      <c r="T1740" s="84"/>
      <c r="U1740" s="84"/>
      <c r="V1740" s="52">
        <v>0</v>
      </c>
      <c r="W1740" s="52">
        <v>7.6923000000000005E-2</v>
      </c>
      <c r="X1740" s="52">
        <v>0</v>
      </c>
      <c r="Y1740" s="52">
        <v>0.60617799999999999</v>
      </c>
      <c r="Z1740" s="52">
        <v>0</v>
      </c>
      <c r="AA1740" s="52"/>
      <c r="AB1740" s="79">
        <v>1740</v>
      </c>
      <c r="AC17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0" s="85"/>
      <c r="AE1740" s="51"/>
      <c r="AF1740" s="51"/>
      <c r="AG1740" s="51"/>
      <c r="AH1740" s="51"/>
      <c r="AI1740" s="51"/>
      <c r="AJ1740" s="51"/>
      <c r="AK1740" s="51"/>
      <c r="AL1740" s="51"/>
      <c r="AM1740" s="51"/>
      <c r="AN1740" s="51"/>
      <c r="AO1740" s="2"/>
      <c r="AP1740" s="3"/>
      <c r="AQ1740" s="3"/>
      <c r="AR1740" s="3"/>
      <c r="AS1740" s="3"/>
    </row>
    <row r="1741" spans="1:45" ht="29" customHeight="1" x14ac:dyDescent="0.35">
      <c r="A1741" s="14" t="s">
        <v>885</v>
      </c>
      <c r="C1741" s="15" t="s">
        <v>3360</v>
      </c>
      <c r="D1741" s="15"/>
      <c r="E1741" s="80">
        <v>1.7094684918889111</v>
      </c>
      <c r="F1741" s="78"/>
      <c r="G1741" s="15"/>
      <c r="H1741" s="15"/>
      <c r="I1741" s="16"/>
      <c r="J1741" s="66"/>
      <c r="K1741" s="66"/>
      <c r="L1741" s="16"/>
      <c r="M1741" s="81"/>
      <c r="N1741" s="82">
        <v>5579.48583984375</v>
      </c>
      <c r="O1741" s="82">
        <v>1326.390869140625</v>
      </c>
      <c r="P1741" s="77"/>
      <c r="Q1741" s="83"/>
      <c r="R1741" s="83"/>
      <c r="S1741" s="51">
        <v>1</v>
      </c>
      <c r="T1741" s="84"/>
      <c r="U1741" s="84"/>
      <c r="V1741" s="52">
        <v>0</v>
      </c>
      <c r="W1741" s="52">
        <v>7.6923000000000005E-2</v>
      </c>
      <c r="X1741" s="52">
        <v>0</v>
      </c>
      <c r="Y1741" s="52">
        <v>0.60617799999999999</v>
      </c>
      <c r="Z1741" s="52">
        <v>0</v>
      </c>
      <c r="AA1741" s="52"/>
      <c r="AB1741" s="79">
        <v>1741</v>
      </c>
      <c r="AC17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1" s="85"/>
      <c r="AE1741" s="51"/>
      <c r="AF1741" s="51"/>
      <c r="AG1741" s="51"/>
      <c r="AH1741" s="51"/>
      <c r="AI1741" s="51"/>
      <c r="AJ1741" s="51"/>
      <c r="AK1741" s="51"/>
      <c r="AL1741" s="51"/>
      <c r="AM1741" s="51"/>
      <c r="AN1741" s="51"/>
      <c r="AO1741" s="2"/>
      <c r="AP1741" s="3"/>
      <c r="AQ1741" s="3"/>
      <c r="AR1741" s="3"/>
      <c r="AS1741" s="3"/>
    </row>
    <row r="1742" spans="1:45" ht="29" customHeight="1" x14ac:dyDescent="0.35">
      <c r="A1742" s="14" t="s">
        <v>889</v>
      </c>
      <c r="C1742" s="15" t="s">
        <v>3360</v>
      </c>
      <c r="D1742" s="15"/>
      <c r="E1742" s="80">
        <v>1.7094684918889111</v>
      </c>
      <c r="F1742" s="78"/>
      <c r="G1742" s="15"/>
      <c r="H1742" s="15"/>
      <c r="I1742" s="16"/>
      <c r="J1742" s="66"/>
      <c r="K1742" s="66"/>
      <c r="L1742" s="16"/>
      <c r="M1742" s="81"/>
      <c r="N1742" s="82">
        <v>5397.87353515625</v>
      </c>
      <c r="O1742" s="82">
        <v>980.130615234375</v>
      </c>
      <c r="P1742" s="77"/>
      <c r="Q1742" s="83"/>
      <c r="R1742" s="83"/>
      <c r="S1742" s="51">
        <v>1</v>
      </c>
      <c r="T1742" s="84"/>
      <c r="U1742" s="84"/>
      <c r="V1742" s="52">
        <v>0</v>
      </c>
      <c r="W1742" s="52">
        <v>7.6923000000000005E-2</v>
      </c>
      <c r="X1742" s="52">
        <v>0</v>
      </c>
      <c r="Y1742" s="52">
        <v>0.60617799999999999</v>
      </c>
      <c r="Z1742" s="52">
        <v>0</v>
      </c>
      <c r="AA1742" s="52"/>
      <c r="AB1742" s="79">
        <v>1742</v>
      </c>
      <c r="AC17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2" s="85"/>
      <c r="AE1742" s="51"/>
      <c r="AF1742" s="51"/>
      <c r="AG1742" s="51"/>
      <c r="AH1742" s="51"/>
      <c r="AI1742" s="51"/>
      <c r="AJ1742" s="51"/>
      <c r="AK1742" s="51"/>
      <c r="AL1742" s="51"/>
      <c r="AM1742" s="51"/>
      <c r="AN1742" s="51"/>
      <c r="AO1742" s="2"/>
      <c r="AP1742" s="3"/>
      <c r="AQ1742" s="3"/>
      <c r="AR1742" s="3"/>
      <c r="AS1742" s="3"/>
    </row>
    <row r="1743" spans="1:45" ht="29" customHeight="1" x14ac:dyDescent="0.35">
      <c r="A1743" s="14" t="s">
        <v>890</v>
      </c>
      <c r="C1743" s="15" t="s">
        <v>3360</v>
      </c>
      <c r="D1743" s="15"/>
      <c r="E1743" s="80">
        <v>1.7094684918889111</v>
      </c>
      <c r="F1743" s="78"/>
      <c r="G1743" s="15"/>
      <c r="H1743" s="15"/>
      <c r="I1743" s="16"/>
      <c r="J1743" s="66"/>
      <c r="K1743" s="66"/>
      <c r="L1743" s="16"/>
      <c r="M1743" s="81"/>
      <c r="N1743" s="82">
        <v>5494.09521484375</v>
      </c>
      <c r="O1743" s="82">
        <v>863.1058349609375</v>
      </c>
      <c r="P1743" s="77"/>
      <c r="Q1743" s="83"/>
      <c r="R1743" s="83"/>
      <c r="S1743" s="51">
        <v>1</v>
      </c>
      <c r="T1743" s="84"/>
      <c r="U1743" s="84"/>
      <c r="V1743" s="52">
        <v>0</v>
      </c>
      <c r="W1743" s="52">
        <v>7.6923000000000005E-2</v>
      </c>
      <c r="X1743" s="52">
        <v>0</v>
      </c>
      <c r="Y1743" s="52">
        <v>0.60617799999999999</v>
      </c>
      <c r="Z1743" s="52">
        <v>0</v>
      </c>
      <c r="AA1743" s="52"/>
      <c r="AB1743" s="79">
        <v>1743</v>
      </c>
      <c r="AC17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3" s="85"/>
      <c r="AE1743" s="51"/>
      <c r="AF1743" s="51"/>
      <c r="AG1743" s="51"/>
      <c r="AH1743" s="51"/>
      <c r="AI1743" s="51"/>
      <c r="AJ1743" s="51"/>
      <c r="AK1743" s="51"/>
      <c r="AL1743" s="51"/>
      <c r="AM1743" s="51"/>
      <c r="AN1743" s="51"/>
      <c r="AO1743" s="2"/>
      <c r="AP1743" s="3"/>
      <c r="AQ1743" s="3"/>
      <c r="AR1743" s="3"/>
      <c r="AS1743" s="3"/>
    </row>
    <row r="1744" spans="1:45" ht="29" customHeight="1" x14ac:dyDescent="0.35">
      <c r="A1744" s="14" t="s">
        <v>2335</v>
      </c>
      <c r="C1744" s="15" t="s">
        <v>3360</v>
      </c>
      <c r="D1744" s="15"/>
      <c r="E1744" s="80">
        <v>1.7094684918889111</v>
      </c>
      <c r="F1744" s="78"/>
      <c r="G1744" s="15"/>
      <c r="H1744" s="15"/>
      <c r="I1744" s="16"/>
      <c r="J1744" s="66"/>
      <c r="K1744" s="66"/>
      <c r="L1744" s="16"/>
      <c r="M1744" s="81"/>
      <c r="N1744" s="82">
        <v>5466.35009765625</v>
      </c>
      <c r="O1744" s="82">
        <v>1351.6563720703125</v>
      </c>
      <c r="P1744" s="77"/>
      <c r="Q1744" s="83"/>
      <c r="R1744" s="83"/>
      <c r="S1744" s="51">
        <v>1</v>
      </c>
      <c r="T1744" s="84"/>
      <c r="U1744" s="84"/>
      <c r="V1744" s="52">
        <v>0</v>
      </c>
      <c r="W1744" s="52">
        <v>7.6923000000000005E-2</v>
      </c>
      <c r="X1744" s="52">
        <v>0</v>
      </c>
      <c r="Y1744" s="52">
        <v>0.60617799999999999</v>
      </c>
      <c r="Z1744" s="52">
        <v>0</v>
      </c>
      <c r="AA1744" s="52"/>
      <c r="AB1744" s="79">
        <v>1744</v>
      </c>
      <c r="AC17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4" s="85"/>
      <c r="AE1744" s="51"/>
      <c r="AF1744" s="51"/>
      <c r="AG1744" s="51"/>
      <c r="AH1744" s="51"/>
      <c r="AI1744" s="51"/>
      <c r="AJ1744" s="51"/>
      <c r="AK1744" s="51"/>
      <c r="AL1744" s="51"/>
      <c r="AM1744" s="51"/>
      <c r="AN1744" s="51"/>
      <c r="AO1744" s="2"/>
      <c r="AP1744" s="3"/>
      <c r="AQ1744" s="3"/>
      <c r="AR1744" s="3"/>
      <c r="AS1744" s="3"/>
    </row>
    <row r="1745" spans="1:45" ht="29" customHeight="1" x14ac:dyDescent="0.35">
      <c r="A1745" s="14" t="s">
        <v>2640</v>
      </c>
      <c r="C1745" s="15" t="s">
        <v>3360</v>
      </c>
      <c r="D1745" s="15"/>
      <c r="E1745" s="80">
        <v>1.7090891798956227</v>
      </c>
      <c r="F1745" s="78"/>
      <c r="G1745" s="15"/>
      <c r="H1745" s="15"/>
      <c r="I1745" s="16"/>
      <c r="J1745" s="66"/>
      <c r="K1745" s="66"/>
      <c r="L1745" s="16"/>
      <c r="M1745" s="81"/>
      <c r="N1745" s="82">
        <v>2240.702880859375</v>
      </c>
      <c r="O1745" s="82">
        <v>2475.322509765625</v>
      </c>
      <c r="P1745" s="77"/>
      <c r="Q1745" s="83"/>
      <c r="R1745" s="83"/>
      <c r="S1745" s="51">
        <v>1</v>
      </c>
      <c r="T1745" s="84"/>
      <c r="U1745" s="84"/>
      <c r="V1745" s="52">
        <v>0</v>
      </c>
      <c r="W1745" s="52">
        <v>8.0000000000000007E-5</v>
      </c>
      <c r="X1745" s="52">
        <v>0</v>
      </c>
      <c r="Y1745" s="52">
        <v>0.60558500000000004</v>
      </c>
      <c r="Z1745" s="52">
        <v>0</v>
      </c>
      <c r="AA1745" s="52"/>
      <c r="AB1745" s="79">
        <v>1745</v>
      </c>
      <c r="AC17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5" s="85"/>
      <c r="AE1745" s="51"/>
      <c r="AF1745" s="51"/>
      <c r="AG1745" s="51"/>
      <c r="AH1745" s="51"/>
      <c r="AI1745" s="51"/>
      <c r="AJ1745" s="51"/>
      <c r="AK1745" s="51"/>
      <c r="AL1745" s="51"/>
      <c r="AM1745" s="51"/>
      <c r="AN1745" s="51"/>
      <c r="AO1745" s="2"/>
      <c r="AP1745" s="3"/>
      <c r="AQ1745" s="3"/>
      <c r="AR1745" s="3"/>
      <c r="AS1745" s="3"/>
    </row>
    <row r="1746" spans="1:45" ht="29" customHeight="1" x14ac:dyDescent="0.35">
      <c r="A1746" s="14" t="s">
        <v>2701</v>
      </c>
      <c r="C1746" s="15" t="s">
        <v>3360</v>
      </c>
      <c r="D1746" s="15"/>
      <c r="E1746" s="80">
        <v>1.7089215917974077</v>
      </c>
      <c r="F1746" s="78"/>
      <c r="G1746" s="15"/>
      <c r="H1746" s="15"/>
      <c r="I1746" s="16"/>
      <c r="J1746" s="66"/>
      <c r="K1746" s="66"/>
      <c r="L1746" s="16"/>
      <c r="M1746" s="81"/>
      <c r="N1746" s="82">
        <v>5385.525390625</v>
      </c>
      <c r="O1746" s="82">
        <v>416.587890625</v>
      </c>
      <c r="P1746" s="77"/>
      <c r="Q1746" s="83"/>
      <c r="R1746" s="83"/>
      <c r="S1746" s="51">
        <v>1</v>
      </c>
      <c r="T1746" s="84"/>
      <c r="U1746" s="84"/>
      <c r="V1746" s="52">
        <v>0</v>
      </c>
      <c r="W1746" s="52">
        <v>6.6667000000000004E-2</v>
      </c>
      <c r="X1746" s="52">
        <v>0</v>
      </c>
      <c r="Y1746" s="52">
        <v>0.60532300000000006</v>
      </c>
      <c r="Z1746" s="52">
        <v>0</v>
      </c>
      <c r="AA1746" s="52"/>
      <c r="AB1746" s="79">
        <v>1746</v>
      </c>
      <c r="AC17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6" s="85"/>
      <c r="AE1746" s="51"/>
      <c r="AF1746" s="51"/>
      <c r="AG1746" s="51"/>
      <c r="AH1746" s="51"/>
      <c r="AI1746" s="51"/>
      <c r="AJ1746" s="51"/>
      <c r="AK1746" s="51"/>
      <c r="AL1746" s="51"/>
      <c r="AM1746" s="51"/>
      <c r="AN1746" s="51"/>
      <c r="AO1746" s="2"/>
      <c r="AP1746" s="3"/>
      <c r="AQ1746" s="3"/>
      <c r="AR1746" s="3"/>
      <c r="AS1746" s="3"/>
    </row>
    <row r="1747" spans="1:45" ht="29" customHeight="1" x14ac:dyDescent="0.35">
      <c r="A1747" s="14" t="s">
        <v>2702</v>
      </c>
      <c r="C1747" s="15" t="s">
        <v>3360</v>
      </c>
      <c r="D1747" s="15"/>
      <c r="E1747" s="80">
        <v>1.7089215917974077</v>
      </c>
      <c r="F1747" s="78"/>
      <c r="G1747" s="15"/>
      <c r="H1747" s="15"/>
      <c r="I1747" s="16"/>
      <c r="J1747" s="66"/>
      <c r="K1747" s="66"/>
      <c r="L1747" s="16"/>
      <c r="M1747" s="81"/>
      <c r="N1747" s="82">
        <v>5594.45849609375</v>
      </c>
      <c r="O1747" s="82">
        <v>277.22695922851563</v>
      </c>
      <c r="P1747" s="77"/>
      <c r="Q1747" s="83"/>
      <c r="R1747" s="83"/>
      <c r="S1747" s="51">
        <v>1</v>
      </c>
      <c r="T1747" s="84"/>
      <c r="U1747" s="84"/>
      <c r="V1747" s="52">
        <v>0</v>
      </c>
      <c r="W1747" s="52">
        <v>6.6667000000000004E-2</v>
      </c>
      <c r="X1747" s="52">
        <v>0</v>
      </c>
      <c r="Y1747" s="52">
        <v>0.60532300000000006</v>
      </c>
      <c r="Z1747" s="52">
        <v>0</v>
      </c>
      <c r="AA1747" s="52"/>
      <c r="AB1747" s="79">
        <v>1747</v>
      </c>
      <c r="AC17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7" s="85"/>
      <c r="AE1747" s="51"/>
      <c r="AF1747" s="51"/>
      <c r="AG1747" s="51"/>
      <c r="AH1747" s="51"/>
      <c r="AI1747" s="51"/>
      <c r="AJ1747" s="51"/>
      <c r="AK1747" s="51"/>
      <c r="AL1747" s="51"/>
      <c r="AM1747" s="51"/>
      <c r="AN1747" s="51"/>
      <c r="AO1747" s="2"/>
      <c r="AP1747" s="3"/>
      <c r="AQ1747" s="3"/>
      <c r="AR1747" s="3"/>
      <c r="AS1747" s="3"/>
    </row>
    <row r="1748" spans="1:45" ht="29" customHeight="1" x14ac:dyDescent="0.35">
      <c r="A1748" s="14" t="s">
        <v>2703</v>
      </c>
      <c r="C1748" s="15" t="s">
        <v>3360</v>
      </c>
      <c r="D1748" s="15"/>
      <c r="E1748" s="80">
        <v>1.7089215917974077</v>
      </c>
      <c r="F1748" s="78"/>
      <c r="G1748" s="15"/>
      <c r="H1748" s="15"/>
      <c r="I1748" s="16"/>
      <c r="J1748" s="66"/>
      <c r="K1748" s="66"/>
      <c r="L1748" s="16"/>
      <c r="M1748" s="81"/>
      <c r="N1748" s="82">
        <v>5505.7490234375</v>
      </c>
      <c r="O1748" s="82">
        <v>195.42019653320313</v>
      </c>
      <c r="P1748" s="77"/>
      <c r="Q1748" s="83"/>
      <c r="R1748" s="83"/>
      <c r="S1748" s="51">
        <v>1</v>
      </c>
      <c r="T1748" s="84"/>
      <c r="U1748" s="84"/>
      <c r="V1748" s="52">
        <v>0</v>
      </c>
      <c r="W1748" s="52">
        <v>6.6667000000000004E-2</v>
      </c>
      <c r="X1748" s="52">
        <v>0</v>
      </c>
      <c r="Y1748" s="52">
        <v>0.60532300000000006</v>
      </c>
      <c r="Z1748" s="52">
        <v>0</v>
      </c>
      <c r="AA1748" s="52"/>
      <c r="AB1748" s="79">
        <v>1748</v>
      </c>
      <c r="AC17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8" s="85"/>
      <c r="AE1748" s="51"/>
      <c r="AF1748" s="51"/>
      <c r="AG1748" s="51"/>
      <c r="AH1748" s="51"/>
      <c r="AI1748" s="51"/>
      <c r="AJ1748" s="51"/>
      <c r="AK1748" s="51"/>
      <c r="AL1748" s="51"/>
      <c r="AM1748" s="51"/>
      <c r="AN1748" s="51"/>
      <c r="AO1748" s="2"/>
      <c r="AP1748" s="3"/>
      <c r="AQ1748" s="3"/>
      <c r="AR1748" s="3"/>
      <c r="AS1748" s="3"/>
    </row>
    <row r="1749" spans="1:45" ht="29" customHeight="1" x14ac:dyDescent="0.35">
      <c r="A1749" s="14" t="s">
        <v>2704</v>
      </c>
      <c r="C1749" s="15" t="s">
        <v>3360</v>
      </c>
      <c r="D1749" s="15"/>
      <c r="E1749" s="80">
        <v>1.7089215917974077</v>
      </c>
      <c r="F1749" s="78"/>
      <c r="G1749" s="15"/>
      <c r="H1749" s="15"/>
      <c r="I1749" s="16"/>
      <c r="J1749" s="66"/>
      <c r="K1749" s="66"/>
      <c r="L1749" s="16"/>
      <c r="M1749" s="81"/>
      <c r="N1749" s="82">
        <v>5404.501953125</v>
      </c>
      <c r="O1749" s="82">
        <v>262.90203857421875</v>
      </c>
      <c r="P1749" s="77"/>
      <c r="Q1749" s="83"/>
      <c r="R1749" s="83"/>
      <c r="S1749" s="51">
        <v>1</v>
      </c>
      <c r="T1749" s="84"/>
      <c r="U1749" s="84"/>
      <c r="V1749" s="52">
        <v>0</v>
      </c>
      <c r="W1749" s="52">
        <v>6.6667000000000004E-2</v>
      </c>
      <c r="X1749" s="52">
        <v>0</v>
      </c>
      <c r="Y1749" s="52">
        <v>0.60532300000000006</v>
      </c>
      <c r="Z1749" s="52">
        <v>0</v>
      </c>
      <c r="AA1749" s="52"/>
      <c r="AB1749" s="79">
        <v>1749</v>
      </c>
      <c r="AC17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49" s="85"/>
      <c r="AE1749" s="51"/>
      <c r="AF1749" s="51"/>
      <c r="AG1749" s="51"/>
      <c r="AH1749" s="51"/>
      <c r="AI1749" s="51"/>
      <c r="AJ1749" s="51"/>
      <c r="AK1749" s="51"/>
      <c r="AL1749" s="51"/>
      <c r="AM1749" s="51"/>
      <c r="AN1749" s="51"/>
      <c r="AO1749" s="2"/>
      <c r="AP1749" s="3"/>
      <c r="AQ1749" s="3"/>
      <c r="AR1749" s="3"/>
      <c r="AS1749" s="3"/>
    </row>
    <row r="1750" spans="1:45" ht="29" customHeight="1" x14ac:dyDescent="0.35">
      <c r="A1750" s="14" t="s">
        <v>2199</v>
      </c>
      <c r="C1750" s="15" t="s">
        <v>3360</v>
      </c>
      <c r="D1750" s="15"/>
      <c r="E1750" s="80">
        <v>1.7077785386237037</v>
      </c>
      <c r="F1750" s="78"/>
      <c r="G1750" s="15"/>
      <c r="H1750" s="15"/>
      <c r="I1750" s="16"/>
      <c r="J1750" s="66"/>
      <c r="K1750" s="66"/>
      <c r="L1750" s="16"/>
      <c r="M1750" s="81"/>
      <c r="N1750" s="82">
        <v>5847.55810546875</v>
      </c>
      <c r="O1750" s="82">
        <v>7474.822265625</v>
      </c>
      <c r="P1750" s="77"/>
      <c r="Q1750" s="83"/>
      <c r="R1750" s="83"/>
      <c r="S1750" s="51">
        <v>1</v>
      </c>
      <c r="T1750" s="84"/>
      <c r="U1750" s="84"/>
      <c r="V1750" s="52">
        <v>0</v>
      </c>
      <c r="W1750" s="52">
        <v>7.1429000000000006E-2</v>
      </c>
      <c r="X1750" s="52">
        <v>0</v>
      </c>
      <c r="Y1750" s="52">
        <v>0.60353599999999996</v>
      </c>
      <c r="Z1750" s="52">
        <v>0</v>
      </c>
      <c r="AA1750" s="52"/>
      <c r="AB1750" s="79">
        <v>1750</v>
      </c>
      <c r="AC17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0" s="85"/>
      <c r="AE1750" s="51"/>
      <c r="AF1750" s="51"/>
      <c r="AG1750" s="51"/>
      <c r="AH1750" s="51"/>
      <c r="AI1750" s="51"/>
      <c r="AJ1750" s="51"/>
      <c r="AK1750" s="51"/>
      <c r="AL1750" s="51"/>
      <c r="AM1750" s="51"/>
      <c r="AN1750" s="51"/>
      <c r="AO1750" s="2"/>
      <c r="AP1750" s="3"/>
      <c r="AQ1750" s="3"/>
      <c r="AR1750" s="3"/>
      <c r="AS1750" s="3"/>
    </row>
    <row r="1751" spans="1:45" ht="29" customHeight="1" x14ac:dyDescent="0.35">
      <c r="A1751" s="14" t="s">
        <v>2200</v>
      </c>
      <c r="C1751" s="15" t="s">
        <v>3360</v>
      </c>
      <c r="D1751" s="15"/>
      <c r="E1751" s="80">
        <v>1.7077785386237037</v>
      </c>
      <c r="F1751" s="78"/>
      <c r="G1751" s="15"/>
      <c r="H1751" s="15"/>
      <c r="I1751" s="16"/>
      <c r="J1751" s="66"/>
      <c r="K1751" s="66"/>
      <c r="L1751" s="16"/>
      <c r="M1751" s="81"/>
      <c r="N1751" s="82">
        <v>5794.419921875</v>
      </c>
      <c r="O1751" s="82">
        <v>7261.2802734375</v>
      </c>
      <c r="P1751" s="77"/>
      <c r="Q1751" s="83"/>
      <c r="R1751" s="83"/>
      <c r="S1751" s="51">
        <v>1</v>
      </c>
      <c r="T1751" s="84"/>
      <c r="U1751" s="84"/>
      <c r="V1751" s="52">
        <v>0</v>
      </c>
      <c r="W1751" s="52">
        <v>7.1429000000000006E-2</v>
      </c>
      <c r="X1751" s="52">
        <v>0</v>
      </c>
      <c r="Y1751" s="52">
        <v>0.60353599999999996</v>
      </c>
      <c r="Z1751" s="52">
        <v>0</v>
      </c>
      <c r="AA1751" s="52"/>
      <c r="AB1751" s="79">
        <v>1751</v>
      </c>
      <c r="AC17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1" s="85"/>
      <c r="AE1751" s="51"/>
      <c r="AF1751" s="51"/>
      <c r="AG1751" s="51"/>
      <c r="AH1751" s="51"/>
      <c r="AI1751" s="51"/>
      <c r="AJ1751" s="51"/>
      <c r="AK1751" s="51"/>
      <c r="AL1751" s="51"/>
      <c r="AM1751" s="51"/>
      <c r="AN1751" s="51"/>
      <c r="AO1751" s="2"/>
      <c r="AP1751" s="3"/>
      <c r="AQ1751" s="3"/>
      <c r="AR1751" s="3"/>
      <c r="AS1751" s="3"/>
    </row>
    <row r="1752" spans="1:45" ht="29" customHeight="1" x14ac:dyDescent="0.35">
      <c r="A1752" s="14" t="s">
        <v>2201</v>
      </c>
      <c r="C1752" s="15" t="s">
        <v>3360</v>
      </c>
      <c r="D1752" s="15"/>
      <c r="E1752" s="80">
        <v>1.7077785386237037</v>
      </c>
      <c r="F1752" s="78"/>
      <c r="G1752" s="15"/>
      <c r="H1752" s="15"/>
      <c r="I1752" s="16"/>
      <c r="J1752" s="66"/>
      <c r="K1752" s="66"/>
      <c r="L1752" s="16"/>
      <c r="M1752" s="81"/>
      <c r="N1752" s="82">
        <v>5752.72021484375</v>
      </c>
      <c r="O1752" s="82">
        <v>7376.1826171875</v>
      </c>
      <c r="P1752" s="77"/>
      <c r="Q1752" s="83"/>
      <c r="R1752" s="83"/>
      <c r="S1752" s="51">
        <v>1</v>
      </c>
      <c r="T1752" s="84"/>
      <c r="U1752" s="84"/>
      <c r="V1752" s="52">
        <v>0</v>
      </c>
      <c r="W1752" s="52">
        <v>7.1429000000000006E-2</v>
      </c>
      <c r="X1752" s="52">
        <v>0</v>
      </c>
      <c r="Y1752" s="52">
        <v>0.60353599999999996</v>
      </c>
      <c r="Z1752" s="52">
        <v>0</v>
      </c>
      <c r="AA1752" s="52"/>
      <c r="AB1752" s="79">
        <v>1752</v>
      </c>
      <c r="AC17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2" s="85"/>
      <c r="AE1752" s="51"/>
      <c r="AF1752" s="51"/>
      <c r="AG1752" s="51"/>
      <c r="AH1752" s="51"/>
      <c r="AI1752" s="51"/>
      <c r="AJ1752" s="51"/>
      <c r="AK1752" s="51"/>
      <c r="AL1752" s="51"/>
      <c r="AM1752" s="51"/>
      <c r="AN1752" s="51"/>
      <c r="AO1752" s="2"/>
      <c r="AP1752" s="3"/>
      <c r="AQ1752" s="3"/>
      <c r="AR1752" s="3"/>
      <c r="AS1752" s="3"/>
    </row>
    <row r="1753" spans="1:45" ht="29" customHeight="1" x14ac:dyDescent="0.35">
      <c r="A1753" s="14" t="s">
        <v>3154</v>
      </c>
      <c r="C1753" s="15" t="s">
        <v>3360</v>
      </c>
      <c r="D1753" s="15"/>
      <c r="E1753" s="80">
        <v>1.7077785386237037</v>
      </c>
      <c r="F1753" s="78"/>
      <c r="G1753" s="15"/>
      <c r="H1753" s="15"/>
      <c r="I1753" s="16"/>
      <c r="J1753" s="66"/>
      <c r="K1753" s="66"/>
      <c r="L1753" s="16"/>
      <c r="M1753" s="81"/>
      <c r="N1753" s="82">
        <v>6000.23388671875</v>
      </c>
      <c r="O1753" s="82">
        <v>7473.42529296875</v>
      </c>
      <c r="P1753" s="77"/>
      <c r="Q1753" s="83"/>
      <c r="R1753" s="83"/>
      <c r="S1753" s="51">
        <v>1</v>
      </c>
      <c r="T1753" s="84"/>
      <c r="U1753" s="84"/>
      <c r="V1753" s="52">
        <v>0</v>
      </c>
      <c r="W1753" s="52">
        <v>7.1429000000000006E-2</v>
      </c>
      <c r="X1753" s="52">
        <v>0</v>
      </c>
      <c r="Y1753" s="52">
        <v>0.60353599999999996</v>
      </c>
      <c r="Z1753" s="52">
        <v>0</v>
      </c>
      <c r="AA1753" s="52"/>
      <c r="AB1753" s="79">
        <v>1753</v>
      </c>
      <c r="AC17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3" s="85"/>
      <c r="AE1753" s="51"/>
      <c r="AF1753" s="51"/>
      <c r="AG1753" s="51"/>
      <c r="AH1753" s="51"/>
      <c r="AI1753" s="51"/>
      <c r="AJ1753" s="51"/>
      <c r="AK1753" s="51"/>
      <c r="AL1753" s="51"/>
      <c r="AM1753" s="51"/>
      <c r="AN1753" s="51"/>
      <c r="AO1753" s="2"/>
      <c r="AP1753" s="3"/>
      <c r="AQ1753" s="3"/>
      <c r="AR1753" s="3"/>
      <c r="AS1753" s="3"/>
    </row>
    <row r="1754" spans="1:45" ht="29" customHeight="1" x14ac:dyDescent="0.35">
      <c r="A1754" s="14" t="s">
        <v>3155</v>
      </c>
      <c r="C1754" s="15" t="s">
        <v>3360</v>
      </c>
      <c r="D1754" s="15"/>
      <c r="E1754" s="80">
        <v>1.7077785386237037</v>
      </c>
      <c r="F1754" s="78"/>
      <c r="G1754" s="15"/>
      <c r="H1754" s="15"/>
      <c r="I1754" s="16"/>
      <c r="J1754" s="66"/>
      <c r="K1754" s="66"/>
      <c r="L1754" s="16"/>
      <c r="M1754" s="81"/>
      <c r="N1754" s="82">
        <v>6082.25439453125</v>
      </c>
      <c r="O1754" s="82">
        <v>7374.3623046875</v>
      </c>
      <c r="P1754" s="77"/>
      <c r="Q1754" s="83"/>
      <c r="R1754" s="83"/>
      <c r="S1754" s="51">
        <v>1</v>
      </c>
      <c r="T1754" s="84"/>
      <c r="U1754" s="84"/>
      <c r="V1754" s="52">
        <v>0</v>
      </c>
      <c r="W1754" s="52">
        <v>7.1429000000000006E-2</v>
      </c>
      <c r="X1754" s="52">
        <v>0</v>
      </c>
      <c r="Y1754" s="52">
        <v>0.60353599999999996</v>
      </c>
      <c r="Z1754" s="52">
        <v>0</v>
      </c>
      <c r="AA1754" s="52"/>
      <c r="AB1754" s="79">
        <v>1754</v>
      </c>
      <c r="AC17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4" s="85"/>
      <c r="AE1754" s="51"/>
      <c r="AF1754" s="51"/>
      <c r="AG1754" s="51"/>
      <c r="AH1754" s="51"/>
      <c r="AI1754" s="51"/>
      <c r="AJ1754" s="51"/>
      <c r="AK1754" s="51"/>
      <c r="AL1754" s="51"/>
      <c r="AM1754" s="51"/>
      <c r="AN1754" s="51"/>
      <c r="AO1754" s="2"/>
      <c r="AP1754" s="3"/>
      <c r="AQ1754" s="3"/>
      <c r="AR1754" s="3"/>
      <c r="AS1754" s="3"/>
    </row>
    <row r="1755" spans="1:45" ht="29" customHeight="1" x14ac:dyDescent="0.35">
      <c r="A1755" s="14" t="s">
        <v>1126</v>
      </c>
      <c r="C1755" s="15" t="s">
        <v>3360</v>
      </c>
      <c r="D1755" s="15"/>
      <c r="E1755" s="80">
        <v>1.7072098904583861</v>
      </c>
      <c r="F1755" s="78"/>
      <c r="G1755" s="15"/>
      <c r="H1755" s="15"/>
      <c r="I1755" s="16"/>
      <c r="J1755" s="66"/>
      <c r="K1755" s="66"/>
      <c r="L1755" s="16"/>
      <c r="M1755" s="81"/>
      <c r="N1755" s="82">
        <v>5600.3935546875</v>
      </c>
      <c r="O1755" s="82">
        <v>1951.69970703125</v>
      </c>
      <c r="P1755" s="77"/>
      <c r="Q1755" s="83"/>
      <c r="R1755" s="83"/>
      <c r="S1755" s="51">
        <v>1</v>
      </c>
      <c r="T1755" s="84"/>
      <c r="U1755" s="84"/>
      <c r="V1755" s="52">
        <v>0</v>
      </c>
      <c r="W1755" s="52">
        <v>5.5556000000000001E-2</v>
      </c>
      <c r="X1755" s="52">
        <v>0</v>
      </c>
      <c r="Y1755" s="52">
        <v>0.60264700000000004</v>
      </c>
      <c r="Z1755" s="52">
        <v>0</v>
      </c>
      <c r="AA1755" s="52"/>
      <c r="AB1755" s="79">
        <v>1755</v>
      </c>
      <c r="AC17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5" s="85"/>
      <c r="AE1755" s="51"/>
      <c r="AF1755" s="51"/>
      <c r="AG1755" s="51"/>
      <c r="AH1755" s="51"/>
      <c r="AI1755" s="51"/>
      <c r="AJ1755" s="51"/>
      <c r="AK1755" s="51"/>
      <c r="AL1755" s="51"/>
      <c r="AM1755" s="51"/>
      <c r="AN1755" s="51"/>
      <c r="AO1755" s="2"/>
      <c r="AP1755" s="3"/>
      <c r="AQ1755" s="3"/>
      <c r="AR1755" s="3"/>
      <c r="AS1755" s="3"/>
    </row>
    <row r="1756" spans="1:45" ht="29" customHeight="1" x14ac:dyDescent="0.35">
      <c r="A1756" s="14" t="s">
        <v>2821</v>
      </c>
      <c r="C1756" s="15" t="s">
        <v>3360</v>
      </c>
      <c r="D1756" s="15"/>
      <c r="E1756" s="80">
        <v>1.706739748274462</v>
      </c>
      <c r="F1756" s="78"/>
      <c r="G1756" s="15"/>
      <c r="H1756" s="15"/>
      <c r="I1756" s="16"/>
      <c r="J1756" s="66"/>
      <c r="K1756" s="66"/>
      <c r="L1756" s="16"/>
      <c r="M1756" s="81"/>
      <c r="N1756" s="82">
        <v>1002.5077514648438</v>
      </c>
      <c r="O1756" s="82">
        <v>2068.197021484375</v>
      </c>
      <c r="P1756" s="77"/>
      <c r="Q1756" s="83"/>
      <c r="R1756" s="83"/>
      <c r="S1756" s="51">
        <v>1</v>
      </c>
      <c r="T1756" s="84"/>
      <c r="U1756" s="84"/>
      <c r="V1756" s="52">
        <v>0</v>
      </c>
      <c r="W1756" s="52">
        <v>8.1000000000000004E-5</v>
      </c>
      <c r="X1756" s="52">
        <v>0</v>
      </c>
      <c r="Y1756" s="52">
        <v>0.601912</v>
      </c>
      <c r="Z1756" s="52">
        <v>0</v>
      </c>
      <c r="AA1756" s="52"/>
      <c r="AB1756" s="79">
        <v>1756</v>
      </c>
      <c r="AC17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6" s="85"/>
      <c r="AE1756" s="51"/>
      <c r="AF1756" s="51"/>
      <c r="AG1756" s="51"/>
      <c r="AH1756" s="51"/>
      <c r="AI1756" s="51"/>
      <c r="AJ1756" s="51"/>
      <c r="AK1756" s="51"/>
      <c r="AL1756" s="51"/>
      <c r="AM1756" s="51"/>
      <c r="AN1756" s="51"/>
      <c r="AO1756" s="2"/>
      <c r="AP1756" s="3"/>
      <c r="AQ1756" s="3"/>
      <c r="AR1756" s="3"/>
      <c r="AS1756" s="3"/>
    </row>
    <row r="1757" spans="1:45" ht="29" customHeight="1" x14ac:dyDescent="0.35">
      <c r="A1757" s="14" t="s">
        <v>2734</v>
      </c>
      <c r="C1757" s="15" t="s">
        <v>3360</v>
      </c>
      <c r="D1757" s="15"/>
      <c r="E1757" s="80">
        <v>1.7064583026133375</v>
      </c>
      <c r="F1757" s="78"/>
      <c r="G1757" s="15"/>
      <c r="H1757" s="15"/>
      <c r="I1757" s="16"/>
      <c r="J1757" s="66"/>
      <c r="K1757" s="66"/>
      <c r="L1757" s="16"/>
      <c r="M1757" s="81"/>
      <c r="N1757" s="82">
        <v>2786.915283203125</v>
      </c>
      <c r="O1757" s="82">
        <v>2052.714599609375</v>
      </c>
      <c r="P1757" s="77"/>
      <c r="Q1757" s="83"/>
      <c r="R1757" s="83"/>
      <c r="S1757" s="51">
        <v>1</v>
      </c>
      <c r="T1757" s="84"/>
      <c r="U1757" s="84"/>
      <c r="V1757" s="52">
        <v>0</v>
      </c>
      <c r="W1757" s="52">
        <v>5.7000000000000003E-5</v>
      </c>
      <c r="X1757" s="52">
        <v>0</v>
      </c>
      <c r="Y1757" s="52">
        <v>0.60147200000000001</v>
      </c>
      <c r="Z1757" s="52">
        <v>0</v>
      </c>
      <c r="AA1757" s="52"/>
      <c r="AB1757" s="79">
        <v>1757</v>
      </c>
      <c r="AC17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7" s="85"/>
      <c r="AE1757" s="51"/>
      <c r="AF1757" s="51"/>
      <c r="AG1757" s="51"/>
      <c r="AH1757" s="51"/>
      <c r="AI1757" s="51"/>
      <c r="AJ1757" s="51"/>
      <c r="AK1757" s="51"/>
      <c r="AL1757" s="51"/>
      <c r="AM1757" s="51"/>
      <c r="AN1757" s="51"/>
      <c r="AO1757" s="2"/>
      <c r="AP1757" s="3"/>
      <c r="AQ1757" s="3"/>
      <c r="AR1757" s="3"/>
      <c r="AS1757" s="3"/>
    </row>
    <row r="1758" spans="1:45" ht="29" customHeight="1" x14ac:dyDescent="0.35">
      <c r="A1758" s="14" t="s">
        <v>2735</v>
      </c>
      <c r="C1758" s="15" t="s">
        <v>3360</v>
      </c>
      <c r="D1758" s="15"/>
      <c r="E1758" s="80">
        <v>1.7064583026133375</v>
      </c>
      <c r="F1758" s="78"/>
      <c r="G1758" s="15"/>
      <c r="H1758" s="15"/>
      <c r="I1758" s="16"/>
      <c r="J1758" s="66"/>
      <c r="K1758" s="66"/>
      <c r="L1758" s="16"/>
      <c r="M1758" s="81"/>
      <c r="N1758" s="82">
        <v>2878.463623046875</v>
      </c>
      <c r="O1758" s="82">
        <v>1954.201904296875</v>
      </c>
      <c r="P1758" s="77"/>
      <c r="Q1758" s="83"/>
      <c r="R1758" s="83"/>
      <c r="S1758" s="51">
        <v>1</v>
      </c>
      <c r="T1758" s="84"/>
      <c r="U1758" s="84"/>
      <c r="V1758" s="52">
        <v>0</v>
      </c>
      <c r="W1758" s="52">
        <v>5.7000000000000003E-5</v>
      </c>
      <c r="X1758" s="52">
        <v>0</v>
      </c>
      <c r="Y1758" s="52">
        <v>0.60147200000000001</v>
      </c>
      <c r="Z1758" s="52">
        <v>0</v>
      </c>
      <c r="AA1758" s="52"/>
      <c r="AB1758" s="79">
        <v>1758</v>
      </c>
      <c r="AC17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8" s="85"/>
      <c r="AE1758" s="51"/>
      <c r="AF1758" s="51"/>
      <c r="AG1758" s="51"/>
      <c r="AH1758" s="51"/>
      <c r="AI1758" s="51"/>
      <c r="AJ1758" s="51"/>
      <c r="AK1758" s="51"/>
      <c r="AL1758" s="51"/>
      <c r="AM1758" s="51"/>
      <c r="AN1758" s="51"/>
      <c r="AO1758" s="2"/>
      <c r="AP1758" s="3"/>
      <c r="AQ1758" s="3"/>
      <c r="AR1758" s="3"/>
      <c r="AS1758" s="3"/>
    </row>
    <row r="1759" spans="1:45" ht="29" customHeight="1" x14ac:dyDescent="0.35">
      <c r="A1759" s="14" t="s">
        <v>427</v>
      </c>
      <c r="C1759" s="15" t="s">
        <v>3360</v>
      </c>
      <c r="D1759" s="15"/>
      <c r="E1759" s="80">
        <v>1.7058934923433988</v>
      </c>
      <c r="F1759" s="78"/>
      <c r="G1759" s="15"/>
      <c r="H1759" s="15"/>
      <c r="I1759" s="16"/>
      <c r="J1759" s="66"/>
      <c r="K1759" s="66"/>
      <c r="L1759" s="16"/>
      <c r="M1759" s="81"/>
      <c r="N1759" s="82">
        <v>8452.22265625</v>
      </c>
      <c r="O1759" s="82">
        <v>8484.4931640625</v>
      </c>
      <c r="P1759" s="77"/>
      <c r="Q1759" s="83"/>
      <c r="R1759" s="83"/>
      <c r="S1759" s="51">
        <v>1</v>
      </c>
      <c r="T1759" s="84"/>
      <c r="U1759" s="84"/>
      <c r="V1759" s="52">
        <v>0</v>
      </c>
      <c r="W1759" s="52">
        <v>8.2000000000000001E-5</v>
      </c>
      <c r="X1759" s="52">
        <v>0</v>
      </c>
      <c r="Y1759" s="52">
        <v>0.60058900000000004</v>
      </c>
      <c r="Z1759" s="52">
        <v>0</v>
      </c>
      <c r="AA1759" s="52"/>
      <c r="AB1759" s="79">
        <v>1759</v>
      </c>
      <c r="AC17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59" s="85"/>
      <c r="AE1759" s="51"/>
      <c r="AF1759" s="51"/>
      <c r="AG1759" s="51"/>
      <c r="AH1759" s="51"/>
      <c r="AI1759" s="51"/>
      <c r="AJ1759" s="51"/>
      <c r="AK1759" s="104" t="s">
        <v>3341</v>
      </c>
      <c r="AL1759" s="104" t="s">
        <v>3341</v>
      </c>
      <c r="AM1759" s="104" t="s">
        <v>3341</v>
      </c>
      <c r="AN1759" s="104" t="s">
        <v>3341</v>
      </c>
      <c r="AO1759" s="2"/>
      <c r="AP1759" s="3"/>
      <c r="AQ1759" s="3"/>
      <c r="AR1759" s="3"/>
      <c r="AS1759" s="3"/>
    </row>
    <row r="1760" spans="1:45" ht="29" customHeight="1" x14ac:dyDescent="0.35">
      <c r="A1760" s="14" t="s">
        <v>1601</v>
      </c>
      <c r="C1760" s="15" t="s">
        <v>3360</v>
      </c>
      <c r="D1760" s="15"/>
      <c r="E1760" s="80">
        <v>1.7051732473106116</v>
      </c>
      <c r="F1760" s="78"/>
      <c r="G1760" s="15"/>
      <c r="H1760" s="15"/>
      <c r="I1760" s="16"/>
      <c r="J1760" s="66"/>
      <c r="K1760" s="66"/>
      <c r="L1760" s="16"/>
      <c r="M1760" s="81"/>
      <c r="N1760" s="82">
        <v>2802.750244140625</v>
      </c>
      <c r="O1760" s="82">
        <v>3106.007568359375</v>
      </c>
      <c r="P1760" s="77"/>
      <c r="Q1760" s="83"/>
      <c r="R1760" s="83"/>
      <c r="S1760" s="51">
        <v>1</v>
      </c>
      <c r="T1760" s="84"/>
      <c r="U1760" s="84"/>
      <c r="V1760" s="52">
        <v>0</v>
      </c>
      <c r="W1760" s="52">
        <v>5.8E-5</v>
      </c>
      <c r="X1760" s="52">
        <v>0</v>
      </c>
      <c r="Y1760" s="52">
        <v>0.59946299999999997</v>
      </c>
      <c r="Z1760" s="52">
        <v>0</v>
      </c>
      <c r="AA1760" s="52"/>
      <c r="AB1760" s="79">
        <v>1760</v>
      </c>
      <c r="AC17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0" s="85"/>
      <c r="AE1760" s="51"/>
      <c r="AF1760" s="51"/>
      <c r="AG1760" s="51"/>
      <c r="AH1760" s="51"/>
      <c r="AI1760" s="51"/>
      <c r="AJ1760" s="51"/>
      <c r="AK1760" s="51"/>
      <c r="AL1760" s="51"/>
      <c r="AM1760" s="51"/>
      <c r="AN1760" s="51"/>
      <c r="AO1760" s="2"/>
      <c r="AP1760" s="3"/>
      <c r="AQ1760" s="3"/>
      <c r="AR1760" s="3"/>
      <c r="AS1760" s="3"/>
    </row>
    <row r="1761" spans="1:45" ht="29" customHeight="1" x14ac:dyDescent="0.35">
      <c r="A1761" s="14" t="s">
        <v>2723</v>
      </c>
      <c r="C1761" s="15" t="s">
        <v>3360</v>
      </c>
      <c r="D1761" s="15"/>
      <c r="E1761" s="80">
        <v>1.7051732473106116</v>
      </c>
      <c r="F1761" s="78"/>
      <c r="G1761" s="15"/>
      <c r="H1761" s="15"/>
      <c r="I1761" s="16"/>
      <c r="J1761" s="66"/>
      <c r="K1761" s="66"/>
      <c r="L1761" s="16"/>
      <c r="M1761" s="81"/>
      <c r="N1761" s="82">
        <v>2887.455810546875</v>
      </c>
      <c r="O1761" s="82">
        <v>3444.5</v>
      </c>
      <c r="P1761" s="77"/>
      <c r="Q1761" s="83"/>
      <c r="R1761" s="83"/>
      <c r="S1761" s="51">
        <v>1</v>
      </c>
      <c r="T1761" s="84"/>
      <c r="U1761" s="84"/>
      <c r="V1761" s="52">
        <v>0</v>
      </c>
      <c r="W1761" s="52">
        <v>5.8E-5</v>
      </c>
      <c r="X1761" s="52">
        <v>0</v>
      </c>
      <c r="Y1761" s="52">
        <v>0.59946299999999997</v>
      </c>
      <c r="Z1761" s="52">
        <v>0</v>
      </c>
      <c r="AA1761" s="52"/>
      <c r="AB1761" s="79">
        <v>1761</v>
      </c>
      <c r="AC17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1" s="85"/>
      <c r="AE1761" s="51"/>
      <c r="AF1761" s="51"/>
      <c r="AG1761" s="51"/>
      <c r="AH1761" s="51"/>
      <c r="AI1761" s="51"/>
      <c r="AJ1761" s="51"/>
      <c r="AK1761" s="51"/>
      <c r="AL1761" s="51"/>
      <c r="AM1761" s="51"/>
      <c r="AN1761" s="51"/>
      <c r="AO1761" s="2"/>
      <c r="AP1761" s="3"/>
      <c r="AQ1761" s="3"/>
      <c r="AR1761" s="3"/>
      <c r="AS1761" s="3"/>
    </row>
    <row r="1762" spans="1:45" ht="29" customHeight="1" x14ac:dyDescent="0.35">
      <c r="A1762" s="14" t="s">
        <v>1623</v>
      </c>
      <c r="C1762" s="15" t="s">
        <v>3360</v>
      </c>
      <c r="D1762" s="15"/>
      <c r="E1762" s="80">
        <v>1.705156616430636</v>
      </c>
      <c r="F1762" s="78"/>
      <c r="G1762" s="15"/>
      <c r="H1762" s="15"/>
      <c r="I1762" s="16"/>
      <c r="J1762" s="66"/>
      <c r="K1762" s="66"/>
      <c r="L1762" s="16"/>
      <c r="M1762" s="81"/>
      <c r="N1762" s="82">
        <v>2863.802490234375</v>
      </c>
      <c r="O1762" s="82">
        <v>5571.44775390625</v>
      </c>
      <c r="P1762" s="77"/>
      <c r="Q1762" s="83"/>
      <c r="R1762" s="83"/>
      <c r="S1762" s="51">
        <v>1</v>
      </c>
      <c r="T1762" s="84"/>
      <c r="U1762" s="84"/>
      <c r="V1762" s="52">
        <v>0</v>
      </c>
      <c r="W1762" s="52">
        <v>5.8E-5</v>
      </c>
      <c r="X1762" s="52">
        <v>0</v>
      </c>
      <c r="Y1762" s="52">
        <v>0.599437</v>
      </c>
      <c r="Z1762" s="52">
        <v>0</v>
      </c>
      <c r="AA1762" s="52"/>
      <c r="AB1762" s="79">
        <v>1762</v>
      </c>
      <c r="AC17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2" s="85"/>
      <c r="AE1762" s="51"/>
      <c r="AF1762" s="51"/>
      <c r="AG1762" s="51"/>
      <c r="AH1762" s="51"/>
      <c r="AI1762" s="51"/>
      <c r="AJ1762" s="51"/>
      <c r="AK1762" s="51"/>
      <c r="AL1762" s="51"/>
      <c r="AM1762" s="51"/>
      <c r="AN1762" s="51"/>
      <c r="AO1762" s="2"/>
      <c r="AP1762" s="3"/>
      <c r="AQ1762" s="3"/>
      <c r="AR1762" s="3"/>
      <c r="AS1762" s="3"/>
    </row>
    <row r="1763" spans="1:45" ht="29" customHeight="1" x14ac:dyDescent="0.35">
      <c r="A1763" s="14" t="s">
        <v>1627</v>
      </c>
      <c r="C1763" s="15" t="s">
        <v>3360</v>
      </c>
      <c r="D1763" s="15"/>
      <c r="E1763" s="80">
        <v>1.705156616430636</v>
      </c>
      <c r="F1763" s="78"/>
      <c r="G1763" s="15"/>
      <c r="H1763" s="15"/>
      <c r="I1763" s="16"/>
      <c r="J1763" s="66"/>
      <c r="K1763" s="66"/>
      <c r="L1763" s="16"/>
      <c r="M1763" s="81"/>
      <c r="N1763" s="82">
        <v>2786.915283203125</v>
      </c>
      <c r="O1763" s="82">
        <v>5280.68408203125</v>
      </c>
      <c r="P1763" s="77"/>
      <c r="Q1763" s="83"/>
      <c r="R1763" s="83"/>
      <c r="S1763" s="51">
        <v>1</v>
      </c>
      <c r="T1763" s="84"/>
      <c r="U1763" s="84"/>
      <c r="V1763" s="52">
        <v>0</v>
      </c>
      <c r="W1763" s="52">
        <v>5.8E-5</v>
      </c>
      <c r="X1763" s="52">
        <v>0</v>
      </c>
      <c r="Y1763" s="52">
        <v>0.599437</v>
      </c>
      <c r="Z1763" s="52">
        <v>0</v>
      </c>
      <c r="AA1763" s="52"/>
      <c r="AB1763" s="79">
        <v>1763</v>
      </c>
      <c r="AC17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3" s="85"/>
      <c r="AE1763" s="51"/>
      <c r="AF1763" s="51"/>
      <c r="AG1763" s="51"/>
      <c r="AH1763" s="51"/>
      <c r="AI1763" s="51"/>
      <c r="AJ1763" s="51"/>
      <c r="AK1763" s="51"/>
      <c r="AL1763" s="51"/>
      <c r="AM1763" s="51"/>
      <c r="AN1763" s="51"/>
      <c r="AO1763" s="2"/>
      <c r="AP1763" s="3"/>
      <c r="AQ1763" s="3"/>
      <c r="AR1763" s="3"/>
      <c r="AS1763" s="3"/>
    </row>
    <row r="1764" spans="1:45" ht="29" customHeight="1" x14ac:dyDescent="0.35">
      <c r="A1764" s="14" t="s">
        <v>2930</v>
      </c>
      <c r="C1764" s="15" t="s">
        <v>3360</v>
      </c>
      <c r="D1764" s="15"/>
      <c r="E1764" s="80">
        <v>1.704925703058668</v>
      </c>
      <c r="F1764" s="78"/>
      <c r="G1764" s="15"/>
      <c r="H1764" s="15"/>
      <c r="I1764" s="16"/>
      <c r="J1764" s="66"/>
      <c r="K1764" s="66"/>
      <c r="L1764" s="16"/>
      <c r="M1764" s="81"/>
      <c r="N1764" s="82">
        <v>3088.848388671875</v>
      </c>
      <c r="O1764" s="82">
        <v>3826.978759765625</v>
      </c>
      <c r="P1764" s="77"/>
      <c r="Q1764" s="83"/>
      <c r="R1764" s="83"/>
      <c r="S1764" s="51">
        <v>1</v>
      </c>
      <c r="T1764" s="84"/>
      <c r="U1764" s="84"/>
      <c r="V1764" s="52">
        <v>0</v>
      </c>
      <c r="W1764" s="52">
        <v>6.2000000000000003E-5</v>
      </c>
      <c r="X1764" s="52">
        <v>0</v>
      </c>
      <c r="Y1764" s="52">
        <v>0.59907600000000005</v>
      </c>
      <c r="Z1764" s="52">
        <v>0</v>
      </c>
      <c r="AA1764" s="52"/>
      <c r="AB1764" s="79">
        <v>1764</v>
      </c>
      <c r="AC17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4" s="85"/>
      <c r="AE1764" s="51"/>
      <c r="AF1764" s="51"/>
      <c r="AG1764" s="51"/>
      <c r="AH1764" s="51"/>
      <c r="AI1764" s="51"/>
      <c r="AJ1764" s="51"/>
      <c r="AK1764" s="51"/>
      <c r="AL1764" s="51"/>
      <c r="AM1764" s="51"/>
      <c r="AN1764" s="51"/>
      <c r="AO1764" s="2"/>
      <c r="AP1764" s="3"/>
      <c r="AQ1764" s="3"/>
      <c r="AR1764" s="3"/>
      <c r="AS1764" s="3"/>
    </row>
    <row r="1765" spans="1:45" ht="29" customHeight="1" x14ac:dyDescent="0.35">
      <c r="A1765" s="14" t="s">
        <v>2931</v>
      </c>
      <c r="C1765" s="15" t="s">
        <v>3360</v>
      </c>
      <c r="D1765" s="15"/>
      <c r="E1765" s="80">
        <v>1.704925703058668</v>
      </c>
      <c r="F1765" s="78"/>
      <c r="G1765" s="15"/>
      <c r="H1765" s="15"/>
      <c r="I1765" s="16"/>
      <c r="J1765" s="66"/>
      <c r="K1765" s="66"/>
      <c r="L1765" s="16"/>
      <c r="M1765" s="81"/>
      <c r="N1765" s="82">
        <v>3000.03759765625</v>
      </c>
      <c r="O1765" s="82">
        <v>4042.97607421875</v>
      </c>
      <c r="P1765" s="77"/>
      <c r="Q1765" s="83"/>
      <c r="R1765" s="83"/>
      <c r="S1765" s="51">
        <v>1</v>
      </c>
      <c r="T1765" s="84"/>
      <c r="U1765" s="84"/>
      <c r="V1765" s="52">
        <v>0</v>
      </c>
      <c r="W1765" s="52">
        <v>6.2000000000000003E-5</v>
      </c>
      <c r="X1765" s="52">
        <v>0</v>
      </c>
      <c r="Y1765" s="52">
        <v>0.59907600000000005</v>
      </c>
      <c r="Z1765" s="52">
        <v>0</v>
      </c>
      <c r="AA1765" s="52"/>
      <c r="AB1765" s="79">
        <v>1765</v>
      </c>
      <c r="AC17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5" s="85"/>
      <c r="AE1765" s="51"/>
      <c r="AF1765" s="51"/>
      <c r="AG1765" s="51"/>
      <c r="AH1765" s="51"/>
      <c r="AI1765" s="51"/>
      <c r="AJ1765" s="51"/>
      <c r="AK1765" s="51"/>
      <c r="AL1765" s="51"/>
      <c r="AM1765" s="51"/>
      <c r="AN1765" s="51"/>
      <c r="AO1765" s="2"/>
      <c r="AP1765" s="3"/>
      <c r="AQ1765" s="3"/>
      <c r="AR1765" s="3"/>
      <c r="AS1765" s="3"/>
    </row>
    <row r="1766" spans="1:45" ht="29" customHeight="1" x14ac:dyDescent="0.35">
      <c r="A1766" s="14" t="s">
        <v>1559</v>
      </c>
      <c r="C1766" s="15" t="s">
        <v>3360</v>
      </c>
      <c r="D1766" s="15"/>
      <c r="E1766" s="80">
        <v>1.7044395696439982</v>
      </c>
      <c r="F1766" s="78"/>
      <c r="G1766" s="15"/>
      <c r="H1766" s="15"/>
      <c r="I1766" s="16"/>
      <c r="J1766" s="66"/>
      <c r="K1766" s="66"/>
      <c r="L1766" s="16"/>
      <c r="M1766" s="81"/>
      <c r="N1766" s="82">
        <v>1581.7626953125</v>
      </c>
      <c r="O1766" s="82">
        <v>1378.1453857421875</v>
      </c>
      <c r="P1766" s="77"/>
      <c r="Q1766" s="83"/>
      <c r="R1766" s="83"/>
      <c r="S1766" s="51">
        <v>1</v>
      </c>
      <c r="T1766" s="84"/>
      <c r="U1766" s="84"/>
      <c r="V1766" s="52">
        <v>0</v>
      </c>
      <c r="W1766" s="52">
        <v>6.8999999999999997E-5</v>
      </c>
      <c r="X1766" s="52">
        <v>0</v>
      </c>
      <c r="Y1766" s="52">
        <v>0.59831599999999996</v>
      </c>
      <c r="Z1766" s="52">
        <v>0</v>
      </c>
      <c r="AA1766" s="52"/>
      <c r="AB1766" s="79">
        <v>1766</v>
      </c>
      <c r="AC17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6" s="85"/>
      <c r="AE1766" s="51"/>
      <c r="AF1766" s="51"/>
      <c r="AG1766" s="51"/>
      <c r="AH1766" s="51"/>
      <c r="AI1766" s="51"/>
      <c r="AJ1766" s="51"/>
      <c r="AK1766" s="51"/>
      <c r="AL1766" s="51"/>
      <c r="AM1766" s="51"/>
      <c r="AN1766" s="51"/>
      <c r="AO1766" s="2"/>
      <c r="AP1766" s="3"/>
      <c r="AQ1766" s="3"/>
      <c r="AR1766" s="3"/>
      <c r="AS1766" s="3"/>
    </row>
    <row r="1767" spans="1:45" ht="29" customHeight="1" x14ac:dyDescent="0.35">
      <c r="A1767" s="14" t="s">
        <v>1395</v>
      </c>
      <c r="C1767" s="15" t="s">
        <v>3360</v>
      </c>
      <c r="D1767" s="15"/>
      <c r="E1767" s="80">
        <v>1.7042201699581669</v>
      </c>
      <c r="F1767" s="78"/>
      <c r="G1767" s="15"/>
      <c r="H1767" s="15"/>
      <c r="I1767" s="16"/>
      <c r="J1767" s="66"/>
      <c r="K1767" s="66"/>
      <c r="L1767" s="16"/>
      <c r="M1767" s="81"/>
      <c r="N1767" s="82">
        <v>5639.7373046875</v>
      </c>
      <c r="O1767" s="82">
        <v>4052.0166015625</v>
      </c>
      <c r="P1767" s="77"/>
      <c r="Q1767" s="83"/>
      <c r="R1767" s="83"/>
      <c r="S1767" s="51">
        <v>1</v>
      </c>
      <c r="T1767" s="84"/>
      <c r="U1767" s="84"/>
      <c r="V1767" s="52">
        <v>0</v>
      </c>
      <c r="W1767" s="52">
        <v>6.6667000000000004E-2</v>
      </c>
      <c r="X1767" s="52">
        <v>0</v>
      </c>
      <c r="Y1767" s="52">
        <v>0.59797299999999998</v>
      </c>
      <c r="Z1767" s="52">
        <v>0</v>
      </c>
      <c r="AA1767" s="52"/>
      <c r="AB1767" s="79">
        <v>1767</v>
      </c>
      <c r="AC17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7" s="85"/>
      <c r="AE1767" s="51"/>
      <c r="AF1767" s="51"/>
      <c r="AG1767" s="51"/>
      <c r="AH1767" s="51"/>
      <c r="AI1767" s="51"/>
      <c r="AJ1767" s="51"/>
      <c r="AK1767" s="51"/>
      <c r="AL1767" s="51"/>
      <c r="AM1767" s="51"/>
      <c r="AN1767" s="51"/>
      <c r="AO1767" s="2"/>
      <c r="AP1767" s="3"/>
      <c r="AQ1767" s="3"/>
      <c r="AR1767" s="3"/>
      <c r="AS1767" s="3"/>
    </row>
    <row r="1768" spans="1:45" ht="29" customHeight="1" x14ac:dyDescent="0.35">
      <c r="A1768" s="14" t="s">
        <v>1396</v>
      </c>
      <c r="C1768" s="15" t="s">
        <v>3360</v>
      </c>
      <c r="D1768" s="15"/>
      <c r="E1768" s="80">
        <v>1.7042201699581669</v>
      </c>
      <c r="F1768" s="78"/>
      <c r="G1768" s="15"/>
      <c r="H1768" s="15"/>
      <c r="I1768" s="16"/>
      <c r="J1768" s="66"/>
      <c r="K1768" s="66"/>
      <c r="L1768" s="16"/>
      <c r="M1768" s="81"/>
      <c r="N1768" s="82">
        <v>5491.5556640625</v>
      </c>
      <c r="O1768" s="82">
        <v>4282.95947265625</v>
      </c>
      <c r="P1768" s="77"/>
      <c r="Q1768" s="83"/>
      <c r="R1768" s="83"/>
      <c r="S1768" s="51">
        <v>1</v>
      </c>
      <c r="T1768" s="84"/>
      <c r="U1768" s="84"/>
      <c r="V1768" s="52">
        <v>0</v>
      </c>
      <c r="W1768" s="52">
        <v>6.6667000000000004E-2</v>
      </c>
      <c r="X1768" s="52">
        <v>0</v>
      </c>
      <c r="Y1768" s="52">
        <v>0.59797299999999998</v>
      </c>
      <c r="Z1768" s="52">
        <v>0</v>
      </c>
      <c r="AA1768" s="52"/>
      <c r="AB1768" s="79">
        <v>1768</v>
      </c>
      <c r="AC17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8" s="85"/>
      <c r="AE1768" s="51"/>
      <c r="AF1768" s="51"/>
      <c r="AG1768" s="51"/>
      <c r="AH1768" s="51"/>
      <c r="AI1768" s="51"/>
      <c r="AJ1768" s="51"/>
      <c r="AK1768" s="51"/>
      <c r="AL1768" s="51"/>
      <c r="AM1768" s="51"/>
      <c r="AN1768" s="51"/>
      <c r="AO1768" s="2"/>
      <c r="AP1768" s="3"/>
      <c r="AQ1768" s="3"/>
      <c r="AR1768" s="3"/>
      <c r="AS1768" s="3"/>
    </row>
    <row r="1769" spans="1:45" ht="29" customHeight="1" x14ac:dyDescent="0.35">
      <c r="A1769" s="14" t="s">
        <v>1397</v>
      </c>
      <c r="C1769" s="15" t="s">
        <v>3360</v>
      </c>
      <c r="D1769" s="15"/>
      <c r="E1769" s="80">
        <v>1.7042201699581669</v>
      </c>
      <c r="F1769" s="78"/>
      <c r="G1769" s="15"/>
      <c r="H1769" s="15"/>
      <c r="I1769" s="16"/>
      <c r="J1769" s="66"/>
      <c r="K1769" s="66"/>
      <c r="L1769" s="16"/>
      <c r="M1769" s="81"/>
      <c r="N1769" s="82">
        <v>5437.65576171875</v>
      </c>
      <c r="O1769" s="82">
        <v>3777.891357421875</v>
      </c>
      <c r="P1769" s="77"/>
      <c r="Q1769" s="83"/>
      <c r="R1769" s="83"/>
      <c r="S1769" s="51">
        <v>1</v>
      </c>
      <c r="T1769" s="84"/>
      <c r="U1769" s="84"/>
      <c r="V1769" s="52">
        <v>0</v>
      </c>
      <c r="W1769" s="52">
        <v>6.6667000000000004E-2</v>
      </c>
      <c r="X1769" s="52">
        <v>0</v>
      </c>
      <c r="Y1769" s="52">
        <v>0.59797299999999998</v>
      </c>
      <c r="Z1769" s="52">
        <v>0</v>
      </c>
      <c r="AA1769" s="52"/>
      <c r="AB1769" s="79">
        <v>1769</v>
      </c>
      <c r="AC17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69" s="85"/>
      <c r="AE1769" s="51"/>
      <c r="AF1769" s="51"/>
      <c r="AG1769" s="51"/>
      <c r="AH1769" s="51"/>
      <c r="AI1769" s="51"/>
      <c r="AJ1769" s="51"/>
      <c r="AK1769" s="51"/>
      <c r="AL1769" s="51"/>
      <c r="AM1769" s="51"/>
      <c r="AN1769" s="51"/>
      <c r="AO1769" s="2"/>
      <c r="AP1769" s="3"/>
      <c r="AQ1769" s="3"/>
      <c r="AR1769" s="3"/>
      <c r="AS1769" s="3"/>
    </row>
    <row r="1770" spans="1:45" ht="29" customHeight="1" x14ac:dyDescent="0.35">
      <c r="A1770" s="14" t="s">
        <v>1398</v>
      </c>
      <c r="C1770" s="15" t="s">
        <v>3360</v>
      </c>
      <c r="D1770" s="15"/>
      <c r="E1770" s="80">
        <v>1.7042201699581669</v>
      </c>
      <c r="F1770" s="78"/>
      <c r="G1770" s="15"/>
      <c r="H1770" s="15"/>
      <c r="I1770" s="16"/>
      <c r="J1770" s="66"/>
      <c r="K1770" s="66"/>
      <c r="L1770" s="16"/>
      <c r="M1770" s="81"/>
      <c r="N1770" s="82">
        <v>5533.70654296875</v>
      </c>
      <c r="O1770" s="82">
        <v>3729.268798828125</v>
      </c>
      <c r="P1770" s="77"/>
      <c r="Q1770" s="83"/>
      <c r="R1770" s="83"/>
      <c r="S1770" s="51">
        <v>1</v>
      </c>
      <c r="T1770" s="84"/>
      <c r="U1770" s="84"/>
      <c r="V1770" s="52">
        <v>0</v>
      </c>
      <c r="W1770" s="52">
        <v>6.6667000000000004E-2</v>
      </c>
      <c r="X1770" s="52">
        <v>0</v>
      </c>
      <c r="Y1770" s="52">
        <v>0.59797299999999998</v>
      </c>
      <c r="Z1770" s="52">
        <v>0</v>
      </c>
      <c r="AA1770" s="52"/>
      <c r="AB1770" s="79">
        <v>1770</v>
      </c>
      <c r="AC17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0" s="85"/>
      <c r="AE1770" s="51"/>
      <c r="AF1770" s="51"/>
      <c r="AG1770" s="51"/>
      <c r="AH1770" s="51"/>
      <c r="AI1770" s="51"/>
      <c r="AJ1770" s="51"/>
      <c r="AK1770" s="51"/>
      <c r="AL1770" s="51"/>
      <c r="AM1770" s="51"/>
      <c r="AN1770" s="51"/>
      <c r="AO1770" s="2"/>
      <c r="AP1770" s="3"/>
      <c r="AQ1770" s="3"/>
      <c r="AR1770" s="3"/>
      <c r="AS1770" s="3"/>
    </row>
    <row r="1771" spans="1:45" ht="29" customHeight="1" x14ac:dyDescent="0.35">
      <c r="A1771" s="14" t="s">
        <v>1399</v>
      </c>
      <c r="C1771" s="15" t="s">
        <v>3360</v>
      </c>
      <c r="D1771" s="15"/>
      <c r="E1771" s="80">
        <v>1.7042201699581669</v>
      </c>
      <c r="F1771" s="78"/>
      <c r="G1771" s="15"/>
      <c r="H1771" s="15"/>
      <c r="I1771" s="16"/>
      <c r="J1771" s="66"/>
      <c r="K1771" s="66"/>
      <c r="L1771" s="16"/>
      <c r="M1771" s="81"/>
      <c r="N1771" s="82">
        <v>5587.607421875</v>
      </c>
      <c r="O1771" s="82">
        <v>4234.33544921875</v>
      </c>
      <c r="P1771" s="77"/>
      <c r="Q1771" s="83"/>
      <c r="R1771" s="83"/>
      <c r="S1771" s="51">
        <v>1</v>
      </c>
      <c r="T1771" s="84"/>
      <c r="U1771" s="84"/>
      <c r="V1771" s="52">
        <v>0</v>
      </c>
      <c r="W1771" s="52">
        <v>6.6667000000000004E-2</v>
      </c>
      <c r="X1771" s="52">
        <v>0</v>
      </c>
      <c r="Y1771" s="52">
        <v>0.59797299999999998</v>
      </c>
      <c r="Z1771" s="52">
        <v>0</v>
      </c>
      <c r="AA1771" s="52"/>
      <c r="AB1771" s="79">
        <v>1771</v>
      </c>
      <c r="AC17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1" s="85"/>
      <c r="AE1771" s="51"/>
      <c r="AF1771" s="51"/>
      <c r="AG1771" s="51"/>
      <c r="AH1771" s="51"/>
      <c r="AI1771" s="51"/>
      <c r="AJ1771" s="51"/>
      <c r="AK1771" s="51"/>
      <c r="AL1771" s="51"/>
      <c r="AM1771" s="51"/>
      <c r="AN1771" s="51"/>
      <c r="AO1771" s="2"/>
      <c r="AP1771" s="3"/>
      <c r="AQ1771" s="3"/>
      <c r="AR1771" s="3"/>
      <c r="AS1771" s="3"/>
    </row>
    <row r="1772" spans="1:45" ht="29" customHeight="1" x14ac:dyDescent="0.35">
      <c r="A1772" s="14" t="s">
        <v>1400</v>
      </c>
      <c r="C1772" s="15" t="s">
        <v>3360</v>
      </c>
      <c r="D1772" s="15"/>
      <c r="E1772" s="80">
        <v>1.7042201699581669</v>
      </c>
      <c r="F1772" s="78"/>
      <c r="G1772" s="15"/>
      <c r="H1772" s="15"/>
      <c r="I1772" s="16"/>
      <c r="J1772" s="66"/>
      <c r="K1772" s="66"/>
      <c r="L1772" s="16"/>
      <c r="M1772" s="81"/>
      <c r="N1772" s="82">
        <v>5407.85009765625</v>
      </c>
      <c r="O1772" s="82">
        <v>4169.41259765625</v>
      </c>
      <c r="P1772" s="77"/>
      <c r="Q1772" s="83"/>
      <c r="R1772" s="83"/>
      <c r="S1772" s="51">
        <v>1</v>
      </c>
      <c r="T1772" s="84"/>
      <c r="U1772" s="84"/>
      <c r="V1772" s="52">
        <v>0</v>
      </c>
      <c r="W1772" s="52">
        <v>6.6667000000000004E-2</v>
      </c>
      <c r="X1772" s="52">
        <v>0</v>
      </c>
      <c r="Y1772" s="52">
        <v>0.59797299999999998</v>
      </c>
      <c r="Z1772" s="52">
        <v>0</v>
      </c>
      <c r="AA1772" s="52"/>
      <c r="AB1772" s="79">
        <v>1772</v>
      </c>
      <c r="AC17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2" s="85"/>
      <c r="AE1772" s="51"/>
      <c r="AF1772" s="51"/>
      <c r="AG1772" s="51"/>
      <c r="AH1772" s="51"/>
      <c r="AI1772" s="51"/>
      <c r="AJ1772" s="51"/>
      <c r="AK1772" s="51"/>
      <c r="AL1772" s="51"/>
      <c r="AM1772" s="51"/>
      <c r="AN1772" s="51"/>
      <c r="AO1772" s="2"/>
      <c r="AP1772" s="3"/>
      <c r="AQ1772" s="3"/>
      <c r="AR1772" s="3"/>
      <c r="AS1772" s="3"/>
    </row>
    <row r="1773" spans="1:45" ht="29" customHeight="1" x14ac:dyDescent="0.35">
      <c r="A1773" s="14" t="s">
        <v>1401</v>
      </c>
      <c r="C1773" s="15" t="s">
        <v>3360</v>
      </c>
      <c r="D1773" s="15"/>
      <c r="E1773" s="80">
        <v>1.7042201699581669</v>
      </c>
      <c r="F1773" s="78"/>
      <c r="G1773" s="15"/>
      <c r="H1773" s="15"/>
      <c r="I1773" s="16"/>
      <c r="J1773" s="66"/>
      <c r="K1773" s="66"/>
      <c r="L1773" s="16"/>
      <c r="M1773" s="81"/>
      <c r="N1773" s="82">
        <v>5385.525390625</v>
      </c>
      <c r="O1773" s="82">
        <v>3960.20849609375</v>
      </c>
      <c r="P1773" s="77"/>
      <c r="Q1773" s="83"/>
      <c r="R1773" s="83"/>
      <c r="S1773" s="51">
        <v>1</v>
      </c>
      <c r="T1773" s="84"/>
      <c r="U1773" s="84"/>
      <c r="V1773" s="52">
        <v>0</v>
      </c>
      <c r="W1773" s="52">
        <v>6.6667000000000004E-2</v>
      </c>
      <c r="X1773" s="52">
        <v>0</v>
      </c>
      <c r="Y1773" s="52">
        <v>0.59797299999999998</v>
      </c>
      <c r="Z1773" s="52">
        <v>0</v>
      </c>
      <c r="AA1773" s="52"/>
      <c r="AB1773" s="79">
        <v>1773</v>
      </c>
      <c r="AC17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3" s="85"/>
      <c r="AE1773" s="51"/>
      <c r="AF1773" s="51"/>
      <c r="AG1773" s="51"/>
      <c r="AH1773" s="51"/>
      <c r="AI1773" s="51"/>
      <c r="AJ1773" s="51"/>
      <c r="AK1773" s="51"/>
      <c r="AL1773" s="51"/>
      <c r="AM1773" s="51"/>
      <c r="AN1773" s="51"/>
      <c r="AO1773" s="2"/>
      <c r="AP1773" s="3"/>
      <c r="AQ1773" s="3"/>
      <c r="AR1773" s="3"/>
      <c r="AS1773" s="3"/>
    </row>
    <row r="1774" spans="1:45" ht="29" customHeight="1" x14ac:dyDescent="0.35">
      <c r="A1774" s="14" t="s">
        <v>1402</v>
      </c>
      <c r="C1774" s="15" t="s">
        <v>3360</v>
      </c>
      <c r="D1774" s="15"/>
      <c r="E1774" s="80">
        <v>1.7042201699581669</v>
      </c>
      <c r="F1774" s="78"/>
      <c r="G1774" s="15"/>
      <c r="H1774" s="15"/>
      <c r="I1774" s="16"/>
      <c r="J1774" s="66"/>
      <c r="K1774" s="66"/>
      <c r="L1774" s="16"/>
      <c r="M1774" s="81"/>
      <c r="N1774" s="82">
        <v>5617.41455078125</v>
      </c>
      <c r="O1774" s="82">
        <v>3842.807861328125</v>
      </c>
      <c r="P1774" s="77"/>
      <c r="Q1774" s="83"/>
      <c r="R1774" s="83"/>
      <c r="S1774" s="51">
        <v>1</v>
      </c>
      <c r="T1774" s="84"/>
      <c r="U1774" s="84"/>
      <c r="V1774" s="52">
        <v>0</v>
      </c>
      <c r="W1774" s="52">
        <v>6.6667000000000004E-2</v>
      </c>
      <c r="X1774" s="52">
        <v>0</v>
      </c>
      <c r="Y1774" s="52">
        <v>0.59797299999999998</v>
      </c>
      <c r="Z1774" s="52">
        <v>0</v>
      </c>
      <c r="AA1774" s="52"/>
      <c r="AB1774" s="79">
        <v>1774</v>
      </c>
      <c r="AC17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4" s="85"/>
      <c r="AE1774" s="51"/>
      <c r="AF1774" s="51"/>
      <c r="AG1774" s="51"/>
      <c r="AH1774" s="51"/>
      <c r="AI1774" s="51"/>
      <c r="AJ1774" s="51"/>
      <c r="AK1774" s="51"/>
      <c r="AL1774" s="51"/>
      <c r="AM1774" s="51"/>
      <c r="AN1774" s="51"/>
      <c r="AO1774" s="2"/>
      <c r="AP1774" s="3"/>
      <c r="AQ1774" s="3"/>
      <c r="AR1774" s="3"/>
      <c r="AS1774" s="3"/>
    </row>
    <row r="1775" spans="1:45" ht="29" customHeight="1" x14ac:dyDescent="0.35">
      <c r="A1775" s="14" t="s">
        <v>1722</v>
      </c>
      <c r="C1775" s="15" t="s">
        <v>3360</v>
      </c>
      <c r="D1775" s="15"/>
      <c r="E1775" s="80">
        <v>1.7042201699581669</v>
      </c>
      <c r="F1775" s="78"/>
      <c r="G1775" s="15"/>
      <c r="H1775" s="15"/>
      <c r="I1775" s="16"/>
      <c r="J1775" s="66"/>
      <c r="K1775" s="66"/>
      <c r="L1775" s="16"/>
      <c r="M1775" s="81"/>
      <c r="N1775" s="82">
        <v>5385.525390625</v>
      </c>
      <c r="O1775" s="82">
        <v>2442.964111328125</v>
      </c>
      <c r="P1775" s="77"/>
      <c r="Q1775" s="83"/>
      <c r="R1775" s="83"/>
      <c r="S1775" s="51">
        <v>1</v>
      </c>
      <c r="T1775" s="84"/>
      <c r="U1775" s="84"/>
      <c r="V1775" s="52">
        <v>0</v>
      </c>
      <c r="W1775" s="52">
        <v>6.6667000000000004E-2</v>
      </c>
      <c r="X1775" s="52">
        <v>0</v>
      </c>
      <c r="Y1775" s="52">
        <v>0.59797299999999998</v>
      </c>
      <c r="Z1775" s="52">
        <v>0</v>
      </c>
      <c r="AA1775" s="52"/>
      <c r="AB1775" s="79">
        <v>1775</v>
      </c>
      <c r="AC17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5" s="85"/>
      <c r="AE1775" s="51"/>
      <c r="AF1775" s="51"/>
      <c r="AG1775" s="51"/>
      <c r="AH1775" s="51"/>
      <c r="AI1775" s="51"/>
      <c r="AJ1775" s="51"/>
      <c r="AK1775" s="51"/>
      <c r="AL1775" s="51"/>
      <c r="AM1775" s="51"/>
      <c r="AN1775" s="51"/>
      <c r="AO1775" s="2"/>
      <c r="AP1775" s="3"/>
      <c r="AQ1775" s="3"/>
      <c r="AR1775" s="3"/>
      <c r="AS1775" s="3"/>
    </row>
    <row r="1776" spans="1:45" ht="29" customHeight="1" x14ac:dyDescent="0.35">
      <c r="A1776" s="14" t="s">
        <v>1723</v>
      </c>
      <c r="C1776" s="15" t="s">
        <v>3360</v>
      </c>
      <c r="D1776" s="15"/>
      <c r="E1776" s="80">
        <v>1.7042201699581669</v>
      </c>
      <c r="F1776" s="78"/>
      <c r="G1776" s="15"/>
      <c r="H1776" s="15"/>
      <c r="I1776" s="16"/>
      <c r="J1776" s="66"/>
      <c r="K1776" s="66"/>
      <c r="L1776" s="16"/>
      <c r="M1776" s="81"/>
      <c r="N1776" s="82">
        <v>5639.7373046875</v>
      </c>
      <c r="O1776" s="82">
        <v>2540.250732421875</v>
      </c>
      <c r="P1776" s="77"/>
      <c r="Q1776" s="83"/>
      <c r="R1776" s="83"/>
      <c r="S1776" s="51">
        <v>1</v>
      </c>
      <c r="T1776" s="84"/>
      <c r="U1776" s="84"/>
      <c r="V1776" s="52">
        <v>0</v>
      </c>
      <c r="W1776" s="52">
        <v>6.6667000000000004E-2</v>
      </c>
      <c r="X1776" s="52">
        <v>0</v>
      </c>
      <c r="Y1776" s="52">
        <v>0.59797299999999998</v>
      </c>
      <c r="Z1776" s="52">
        <v>0</v>
      </c>
      <c r="AA1776" s="52"/>
      <c r="AB1776" s="79">
        <v>1776</v>
      </c>
      <c r="AC17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6" s="85"/>
      <c r="AE1776" s="51"/>
      <c r="AF1776" s="51"/>
      <c r="AG1776" s="51"/>
      <c r="AH1776" s="51"/>
      <c r="AI1776" s="51"/>
      <c r="AJ1776" s="51"/>
      <c r="AK1776" s="51"/>
      <c r="AL1776" s="51"/>
      <c r="AM1776" s="51"/>
      <c r="AN1776" s="51"/>
      <c r="AO1776" s="2"/>
      <c r="AP1776" s="3"/>
      <c r="AQ1776" s="3"/>
      <c r="AR1776" s="3"/>
      <c r="AS1776" s="3"/>
    </row>
    <row r="1777" spans="1:45" ht="29" customHeight="1" x14ac:dyDescent="0.35">
      <c r="A1777" s="14" t="s">
        <v>1724</v>
      </c>
      <c r="C1777" s="15" t="s">
        <v>3360</v>
      </c>
      <c r="D1777" s="15"/>
      <c r="E1777" s="80">
        <v>1.7042201699581669</v>
      </c>
      <c r="F1777" s="78"/>
      <c r="G1777" s="15"/>
      <c r="H1777" s="15"/>
      <c r="I1777" s="16"/>
      <c r="J1777" s="66"/>
      <c r="K1777" s="66"/>
      <c r="L1777" s="16"/>
      <c r="M1777" s="81"/>
      <c r="N1777" s="82">
        <v>5438.548828125</v>
      </c>
      <c r="O1777" s="82">
        <v>2261.4541015625</v>
      </c>
      <c r="P1777" s="77"/>
      <c r="Q1777" s="83"/>
      <c r="R1777" s="83"/>
      <c r="S1777" s="51">
        <v>1</v>
      </c>
      <c r="T1777" s="84"/>
      <c r="U1777" s="84"/>
      <c r="V1777" s="52">
        <v>0</v>
      </c>
      <c r="W1777" s="52">
        <v>6.6667000000000004E-2</v>
      </c>
      <c r="X1777" s="52">
        <v>0</v>
      </c>
      <c r="Y1777" s="52">
        <v>0.59797299999999998</v>
      </c>
      <c r="Z1777" s="52">
        <v>0</v>
      </c>
      <c r="AA1777" s="52"/>
      <c r="AB1777" s="79">
        <v>1777</v>
      </c>
      <c r="AC17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7" s="85"/>
      <c r="AE1777" s="51"/>
      <c r="AF1777" s="51"/>
      <c r="AG1777" s="51"/>
      <c r="AH1777" s="51"/>
      <c r="AI1777" s="51"/>
      <c r="AJ1777" s="51"/>
      <c r="AK1777" s="51"/>
      <c r="AL1777" s="51"/>
      <c r="AM1777" s="51"/>
      <c r="AN1777" s="51"/>
      <c r="AO1777" s="2"/>
      <c r="AP1777" s="3"/>
      <c r="AQ1777" s="3"/>
      <c r="AR1777" s="3"/>
      <c r="AS1777" s="3"/>
    </row>
    <row r="1778" spans="1:45" ht="29" customHeight="1" x14ac:dyDescent="0.35">
      <c r="A1778" s="14" t="s">
        <v>1725</v>
      </c>
      <c r="C1778" s="15" t="s">
        <v>3360</v>
      </c>
      <c r="D1778" s="15"/>
      <c r="E1778" s="80">
        <v>1.7042201699581669</v>
      </c>
      <c r="F1778" s="78"/>
      <c r="G1778" s="15"/>
      <c r="H1778" s="15"/>
      <c r="I1778" s="16"/>
      <c r="J1778" s="66"/>
      <c r="K1778" s="66"/>
      <c r="L1778" s="16"/>
      <c r="M1778" s="81"/>
      <c r="N1778" s="82">
        <v>5406.9638671875</v>
      </c>
      <c r="O1778" s="82">
        <v>2652.97607421875</v>
      </c>
      <c r="P1778" s="77"/>
      <c r="Q1778" s="83"/>
      <c r="R1778" s="83"/>
      <c r="S1778" s="51">
        <v>1</v>
      </c>
      <c r="T1778" s="84"/>
      <c r="U1778" s="84"/>
      <c r="V1778" s="52">
        <v>0</v>
      </c>
      <c r="W1778" s="52">
        <v>6.6667000000000004E-2</v>
      </c>
      <c r="X1778" s="52">
        <v>0</v>
      </c>
      <c r="Y1778" s="52">
        <v>0.59797299999999998</v>
      </c>
      <c r="Z1778" s="52">
        <v>0</v>
      </c>
      <c r="AA1778" s="52"/>
      <c r="AB1778" s="79">
        <v>1778</v>
      </c>
      <c r="AC17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8" s="85"/>
      <c r="AE1778" s="51"/>
      <c r="AF1778" s="51"/>
      <c r="AG1778" s="51"/>
      <c r="AH1778" s="51"/>
      <c r="AI1778" s="51"/>
      <c r="AJ1778" s="51"/>
      <c r="AK1778" s="51"/>
      <c r="AL1778" s="51"/>
      <c r="AM1778" s="51"/>
      <c r="AN1778" s="51"/>
      <c r="AO1778" s="2"/>
      <c r="AP1778" s="3"/>
      <c r="AQ1778" s="3"/>
      <c r="AR1778" s="3"/>
      <c r="AS1778" s="3"/>
    </row>
    <row r="1779" spans="1:45" ht="29" customHeight="1" x14ac:dyDescent="0.35">
      <c r="A1779" s="14" t="s">
        <v>1726</v>
      </c>
      <c r="C1779" s="15" t="s">
        <v>3360</v>
      </c>
      <c r="D1779" s="15"/>
      <c r="E1779" s="80">
        <v>1.7042201699581669</v>
      </c>
      <c r="F1779" s="78"/>
      <c r="G1779" s="15"/>
      <c r="H1779" s="15"/>
      <c r="I1779" s="16"/>
      <c r="J1779" s="66"/>
      <c r="K1779" s="66"/>
      <c r="L1779" s="16"/>
      <c r="M1779" s="81"/>
      <c r="N1779" s="82">
        <v>5490.30029296875</v>
      </c>
      <c r="O1779" s="82">
        <v>2768.452880859375</v>
      </c>
      <c r="P1779" s="77"/>
      <c r="Q1779" s="83"/>
      <c r="R1779" s="83"/>
      <c r="S1779" s="51">
        <v>1</v>
      </c>
      <c r="T1779" s="84"/>
      <c r="U1779" s="84"/>
      <c r="V1779" s="52">
        <v>0</v>
      </c>
      <c r="W1779" s="52">
        <v>6.6667000000000004E-2</v>
      </c>
      <c r="X1779" s="52">
        <v>0</v>
      </c>
      <c r="Y1779" s="52">
        <v>0.59797299999999998</v>
      </c>
      <c r="Z1779" s="52">
        <v>0</v>
      </c>
      <c r="AA1779" s="52"/>
      <c r="AB1779" s="79">
        <v>1779</v>
      </c>
      <c r="AC17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79" s="85"/>
      <c r="AE1779" s="51"/>
      <c r="AF1779" s="51"/>
      <c r="AG1779" s="51"/>
      <c r="AH1779" s="51"/>
      <c r="AI1779" s="51"/>
      <c r="AJ1779" s="51"/>
      <c r="AK1779" s="51"/>
      <c r="AL1779" s="51"/>
      <c r="AM1779" s="51"/>
      <c r="AN1779" s="51"/>
      <c r="AO1779" s="2"/>
      <c r="AP1779" s="3"/>
      <c r="AQ1779" s="3"/>
      <c r="AR1779" s="3"/>
      <c r="AS1779" s="3"/>
    </row>
    <row r="1780" spans="1:45" ht="29" customHeight="1" x14ac:dyDescent="0.35">
      <c r="A1780" s="14" t="s">
        <v>1727</v>
      </c>
      <c r="C1780" s="15" t="s">
        <v>3360</v>
      </c>
      <c r="D1780" s="15"/>
      <c r="E1780" s="80">
        <v>1.7042201699581669</v>
      </c>
      <c r="F1780" s="78"/>
      <c r="G1780" s="15"/>
      <c r="H1780" s="15"/>
      <c r="I1780" s="16"/>
      <c r="J1780" s="66"/>
      <c r="K1780" s="66"/>
      <c r="L1780" s="16"/>
      <c r="M1780" s="81"/>
      <c r="N1780" s="82">
        <v>5534.96533203125</v>
      </c>
      <c r="O1780" s="82">
        <v>2214.76220703125</v>
      </c>
      <c r="P1780" s="77"/>
      <c r="Q1780" s="83"/>
      <c r="R1780" s="83"/>
      <c r="S1780" s="51">
        <v>1</v>
      </c>
      <c r="T1780" s="84"/>
      <c r="U1780" s="84"/>
      <c r="V1780" s="52">
        <v>0</v>
      </c>
      <c r="W1780" s="52">
        <v>6.6667000000000004E-2</v>
      </c>
      <c r="X1780" s="52">
        <v>0</v>
      </c>
      <c r="Y1780" s="52">
        <v>0.59797299999999998</v>
      </c>
      <c r="Z1780" s="52">
        <v>0</v>
      </c>
      <c r="AA1780" s="52"/>
      <c r="AB1780" s="79">
        <v>1780</v>
      </c>
      <c r="AC17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0" s="85"/>
      <c r="AE1780" s="51"/>
      <c r="AF1780" s="51"/>
      <c r="AG1780" s="51"/>
      <c r="AH1780" s="51"/>
      <c r="AI1780" s="51"/>
      <c r="AJ1780" s="51"/>
      <c r="AK1780" s="51"/>
      <c r="AL1780" s="51"/>
      <c r="AM1780" s="51"/>
      <c r="AN1780" s="51"/>
      <c r="AO1780" s="2"/>
      <c r="AP1780" s="3"/>
      <c r="AQ1780" s="3"/>
      <c r="AR1780" s="3"/>
      <c r="AS1780" s="3"/>
    </row>
    <row r="1781" spans="1:45" ht="29" customHeight="1" x14ac:dyDescent="0.35">
      <c r="A1781" s="14" t="s">
        <v>1728</v>
      </c>
      <c r="C1781" s="15" t="s">
        <v>3360</v>
      </c>
      <c r="D1781" s="15"/>
      <c r="E1781" s="80">
        <v>1.7042201699581669</v>
      </c>
      <c r="F1781" s="78"/>
      <c r="G1781" s="15"/>
      <c r="H1781" s="15"/>
      <c r="I1781" s="16"/>
      <c r="J1781" s="66"/>
      <c r="K1781" s="66"/>
      <c r="L1781" s="16"/>
      <c r="M1781" s="81"/>
      <c r="N1781" s="82">
        <v>5586.71875</v>
      </c>
      <c r="O1781" s="82">
        <v>2721.765380859375</v>
      </c>
      <c r="P1781" s="77"/>
      <c r="Q1781" s="83"/>
      <c r="R1781" s="83"/>
      <c r="S1781" s="51">
        <v>1</v>
      </c>
      <c r="T1781" s="84"/>
      <c r="U1781" s="84"/>
      <c r="V1781" s="52">
        <v>0</v>
      </c>
      <c r="W1781" s="52">
        <v>6.6667000000000004E-2</v>
      </c>
      <c r="X1781" s="52">
        <v>0</v>
      </c>
      <c r="Y1781" s="52">
        <v>0.59797299999999998</v>
      </c>
      <c r="Z1781" s="52">
        <v>0</v>
      </c>
      <c r="AA1781" s="52"/>
      <c r="AB1781" s="79">
        <v>1781</v>
      </c>
      <c r="AC17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1" s="85"/>
      <c r="AE1781" s="51"/>
      <c r="AF1781" s="51"/>
      <c r="AG1781" s="51"/>
      <c r="AH1781" s="51"/>
      <c r="AI1781" s="51"/>
      <c r="AJ1781" s="51"/>
      <c r="AK1781" s="51"/>
      <c r="AL1781" s="51"/>
      <c r="AM1781" s="51"/>
      <c r="AN1781" s="51"/>
      <c r="AO1781" s="2"/>
      <c r="AP1781" s="3"/>
      <c r="AQ1781" s="3"/>
      <c r="AR1781" s="3"/>
      <c r="AS1781" s="3"/>
    </row>
    <row r="1782" spans="1:45" ht="29" customHeight="1" x14ac:dyDescent="0.35">
      <c r="A1782" s="14" t="s">
        <v>1729</v>
      </c>
      <c r="C1782" s="15" t="s">
        <v>3360</v>
      </c>
      <c r="D1782" s="15"/>
      <c r="E1782" s="80">
        <v>1.7042201699581669</v>
      </c>
      <c r="F1782" s="78"/>
      <c r="G1782" s="15"/>
      <c r="H1782" s="15"/>
      <c r="I1782" s="16"/>
      <c r="J1782" s="66"/>
      <c r="K1782" s="66"/>
      <c r="L1782" s="16"/>
      <c r="M1782" s="81"/>
      <c r="N1782" s="82">
        <v>5618.30322265625</v>
      </c>
      <c r="O1782" s="82">
        <v>2330.2421875</v>
      </c>
      <c r="P1782" s="77"/>
      <c r="Q1782" s="83"/>
      <c r="R1782" s="83"/>
      <c r="S1782" s="51">
        <v>1</v>
      </c>
      <c r="T1782" s="84"/>
      <c r="U1782" s="84"/>
      <c r="V1782" s="52">
        <v>0</v>
      </c>
      <c r="W1782" s="52">
        <v>6.6667000000000004E-2</v>
      </c>
      <c r="X1782" s="52">
        <v>0</v>
      </c>
      <c r="Y1782" s="52">
        <v>0.59797299999999998</v>
      </c>
      <c r="Z1782" s="52">
        <v>0</v>
      </c>
      <c r="AA1782" s="52"/>
      <c r="AB1782" s="79">
        <v>1782</v>
      </c>
      <c r="AC17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2" s="85"/>
      <c r="AE1782" s="51"/>
      <c r="AF1782" s="51"/>
      <c r="AG1782" s="51"/>
      <c r="AH1782" s="51"/>
      <c r="AI1782" s="51"/>
      <c r="AJ1782" s="51"/>
      <c r="AK1782" s="51"/>
      <c r="AL1782" s="51"/>
      <c r="AM1782" s="51"/>
      <c r="AN1782" s="51"/>
      <c r="AO1782" s="2"/>
      <c r="AP1782" s="3"/>
      <c r="AQ1782" s="3"/>
      <c r="AR1782" s="3"/>
      <c r="AS1782" s="3"/>
    </row>
    <row r="1783" spans="1:45" ht="29" customHeight="1" x14ac:dyDescent="0.35">
      <c r="A1783" s="14" t="s">
        <v>2564</v>
      </c>
      <c r="C1783" s="15" t="s">
        <v>3360</v>
      </c>
      <c r="D1783" s="15"/>
      <c r="E1783" s="80">
        <v>1.7042201699581669</v>
      </c>
      <c r="F1783" s="78"/>
      <c r="G1783" s="15"/>
      <c r="H1783" s="15"/>
      <c r="I1783" s="16"/>
      <c r="J1783" s="66"/>
      <c r="K1783" s="66"/>
      <c r="L1783" s="16"/>
      <c r="M1783" s="81"/>
      <c r="N1783" s="82">
        <v>5385.525390625</v>
      </c>
      <c r="O1783" s="82">
        <v>3198.78662109375</v>
      </c>
      <c r="P1783" s="77"/>
      <c r="Q1783" s="83"/>
      <c r="R1783" s="83"/>
      <c r="S1783" s="51">
        <v>1</v>
      </c>
      <c r="T1783" s="84"/>
      <c r="U1783" s="84"/>
      <c r="V1783" s="52">
        <v>0</v>
      </c>
      <c r="W1783" s="52">
        <v>6.6667000000000004E-2</v>
      </c>
      <c r="X1783" s="52">
        <v>0</v>
      </c>
      <c r="Y1783" s="52">
        <v>0.59797299999999998</v>
      </c>
      <c r="Z1783" s="52">
        <v>0</v>
      </c>
      <c r="AA1783" s="52"/>
      <c r="AB1783" s="79">
        <v>1783</v>
      </c>
      <c r="AC17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3" s="85"/>
      <c r="AE1783" s="51"/>
      <c r="AF1783" s="51"/>
      <c r="AG1783" s="51"/>
      <c r="AH1783" s="51"/>
      <c r="AI1783" s="51"/>
      <c r="AJ1783" s="51"/>
      <c r="AK1783" s="51"/>
      <c r="AL1783" s="51"/>
      <c r="AM1783" s="51"/>
      <c r="AN1783" s="51"/>
      <c r="AO1783" s="2"/>
      <c r="AP1783" s="3"/>
      <c r="AQ1783" s="3"/>
      <c r="AR1783" s="3"/>
      <c r="AS1783" s="3"/>
    </row>
    <row r="1784" spans="1:45" ht="29" customHeight="1" x14ac:dyDescent="0.35">
      <c r="A1784" s="14" t="s">
        <v>2565</v>
      </c>
      <c r="C1784" s="15" t="s">
        <v>3360</v>
      </c>
      <c r="D1784" s="15"/>
      <c r="E1784" s="80">
        <v>1.7042201699581669</v>
      </c>
      <c r="F1784" s="78"/>
      <c r="G1784" s="15"/>
      <c r="H1784" s="15"/>
      <c r="I1784" s="16"/>
      <c r="J1784" s="66"/>
      <c r="K1784" s="66"/>
      <c r="L1784" s="16"/>
      <c r="M1784" s="81"/>
      <c r="N1784" s="82">
        <v>5639.7373046875</v>
      </c>
      <c r="O1784" s="82">
        <v>3298.934814453125</v>
      </c>
      <c r="P1784" s="77"/>
      <c r="Q1784" s="83"/>
      <c r="R1784" s="83"/>
      <c r="S1784" s="51">
        <v>1</v>
      </c>
      <c r="T1784" s="84"/>
      <c r="U1784" s="84"/>
      <c r="V1784" s="52">
        <v>0</v>
      </c>
      <c r="W1784" s="52">
        <v>6.6667000000000004E-2</v>
      </c>
      <c r="X1784" s="52">
        <v>0</v>
      </c>
      <c r="Y1784" s="52">
        <v>0.59797299999999998</v>
      </c>
      <c r="Z1784" s="52">
        <v>0</v>
      </c>
      <c r="AA1784" s="52"/>
      <c r="AB1784" s="79">
        <v>1784</v>
      </c>
      <c r="AC17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4" s="85"/>
      <c r="AE1784" s="51"/>
      <c r="AF1784" s="51"/>
      <c r="AG1784" s="51"/>
      <c r="AH1784" s="51"/>
      <c r="AI1784" s="51"/>
      <c r="AJ1784" s="51"/>
      <c r="AK1784" s="51"/>
      <c r="AL1784" s="51"/>
      <c r="AM1784" s="51"/>
      <c r="AN1784" s="51"/>
      <c r="AO1784" s="2"/>
      <c r="AP1784" s="3"/>
      <c r="AQ1784" s="3"/>
      <c r="AR1784" s="3"/>
      <c r="AS1784" s="3"/>
    </row>
    <row r="1785" spans="1:45" ht="29" customHeight="1" x14ac:dyDescent="0.35">
      <c r="A1785" s="14" t="s">
        <v>2566</v>
      </c>
      <c r="C1785" s="15" t="s">
        <v>3360</v>
      </c>
      <c r="D1785" s="15"/>
      <c r="E1785" s="80">
        <v>1.7042201699581669</v>
      </c>
      <c r="F1785" s="78"/>
      <c r="G1785" s="15"/>
      <c r="H1785" s="15"/>
      <c r="I1785" s="16"/>
      <c r="J1785" s="66"/>
      <c r="K1785" s="66"/>
      <c r="L1785" s="16"/>
      <c r="M1785" s="81"/>
      <c r="N1785" s="82">
        <v>5438.548828125</v>
      </c>
      <c r="O1785" s="82">
        <v>3011.93798828125</v>
      </c>
      <c r="P1785" s="77"/>
      <c r="Q1785" s="83"/>
      <c r="R1785" s="83"/>
      <c r="S1785" s="51">
        <v>1</v>
      </c>
      <c r="T1785" s="84"/>
      <c r="U1785" s="84"/>
      <c r="V1785" s="52">
        <v>0</v>
      </c>
      <c r="W1785" s="52">
        <v>6.6667000000000004E-2</v>
      </c>
      <c r="X1785" s="52">
        <v>0</v>
      </c>
      <c r="Y1785" s="52">
        <v>0.59797299999999998</v>
      </c>
      <c r="Z1785" s="52">
        <v>0</v>
      </c>
      <c r="AA1785" s="52"/>
      <c r="AB1785" s="79">
        <v>1785</v>
      </c>
      <c r="AC17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5" s="85"/>
      <c r="AE1785" s="51"/>
      <c r="AF1785" s="51"/>
      <c r="AG1785" s="51"/>
      <c r="AH1785" s="51"/>
      <c r="AI1785" s="51"/>
      <c r="AJ1785" s="51"/>
      <c r="AK1785" s="51"/>
      <c r="AL1785" s="51"/>
      <c r="AM1785" s="51"/>
      <c r="AN1785" s="51"/>
      <c r="AO1785" s="2"/>
      <c r="AP1785" s="3"/>
      <c r="AQ1785" s="3"/>
      <c r="AR1785" s="3"/>
      <c r="AS1785" s="3"/>
    </row>
    <row r="1786" spans="1:45" ht="29" customHeight="1" x14ac:dyDescent="0.35">
      <c r="A1786" s="14" t="s">
        <v>2567</v>
      </c>
      <c r="C1786" s="15" t="s">
        <v>3360</v>
      </c>
      <c r="D1786" s="15"/>
      <c r="E1786" s="80">
        <v>1.7042201699581669</v>
      </c>
      <c r="F1786" s="78"/>
      <c r="G1786" s="15"/>
      <c r="H1786" s="15"/>
      <c r="I1786" s="16"/>
      <c r="J1786" s="66"/>
      <c r="K1786" s="66"/>
      <c r="L1786" s="16"/>
      <c r="M1786" s="81"/>
      <c r="N1786" s="82">
        <v>5406.9638671875</v>
      </c>
      <c r="O1786" s="82">
        <v>3414.9755859375</v>
      </c>
      <c r="P1786" s="77"/>
      <c r="Q1786" s="83"/>
      <c r="R1786" s="83"/>
      <c r="S1786" s="51">
        <v>1</v>
      </c>
      <c r="T1786" s="84"/>
      <c r="U1786" s="84"/>
      <c r="V1786" s="52">
        <v>0</v>
      </c>
      <c r="W1786" s="52">
        <v>6.6667000000000004E-2</v>
      </c>
      <c r="X1786" s="52">
        <v>0</v>
      </c>
      <c r="Y1786" s="52">
        <v>0.59797299999999998</v>
      </c>
      <c r="Z1786" s="52">
        <v>0</v>
      </c>
      <c r="AA1786" s="52"/>
      <c r="AB1786" s="79">
        <v>1786</v>
      </c>
      <c r="AC17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6" s="85"/>
      <c r="AE1786" s="51"/>
      <c r="AF1786" s="51"/>
      <c r="AG1786" s="51"/>
      <c r="AH1786" s="51"/>
      <c r="AI1786" s="51"/>
      <c r="AJ1786" s="51"/>
      <c r="AK1786" s="51"/>
      <c r="AL1786" s="51"/>
      <c r="AM1786" s="51"/>
      <c r="AN1786" s="51"/>
      <c r="AO1786" s="2"/>
      <c r="AP1786" s="3"/>
      <c r="AQ1786" s="3"/>
      <c r="AR1786" s="3"/>
      <c r="AS1786" s="3"/>
    </row>
    <row r="1787" spans="1:45" ht="29" customHeight="1" x14ac:dyDescent="0.35">
      <c r="A1787" s="14" t="s">
        <v>2568</v>
      </c>
      <c r="C1787" s="15" t="s">
        <v>3360</v>
      </c>
      <c r="D1787" s="15"/>
      <c r="E1787" s="80">
        <v>1.7042201699581669</v>
      </c>
      <c r="F1787" s="78"/>
      <c r="G1787" s="15"/>
      <c r="H1787" s="15"/>
      <c r="I1787" s="16"/>
      <c r="J1787" s="66"/>
      <c r="K1787" s="66"/>
      <c r="L1787" s="16"/>
      <c r="M1787" s="81"/>
      <c r="N1787" s="82">
        <v>5490.30029296875</v>
      </c>
      <c r="O1787" s="82">
        <v>3533.8486328125</v>
      </c>
      <c r="P1787" s="77"/>
      <c r="Q1787" s="83"/>
      <c r="R1787" s="83"/>
      <c r="S1787" s="51">
        <v>1</v>
      </c>
      <c r="T1787" s="84"/>
      <c r="U1787" s="84"/>
      <c r="V1787" s="52">
        <v>0</v>
      </c>
      <c r="W1787" s="52">
        <v>6.6667000000000004E-2</v>
      </c>
      <c r="X1787" s="52">
        <v>0</v>
      </c>
      <c r="Y1787" s="52">
        <v>0.59797299999999998</v>
      </c>
      <c r="Z1787" s="52">
        <v>0</v>
      </c>
      <c r="AA1787" s="52"/>
      <c r="AB1787" s="79">
        <v>1787</v>
      </c>
      <c r="AC17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7" s="85"/>
      <c r="AE1787" s="51"/>
      <c r="AF1787" s="51"/>
      <c r="AG1787" s="51"/>
      <c r="AH1787" s="51"/>
      <c r="AI1787" s="51"/>
      <c r="AJ1787" s="51"/>
      <c r="AK1787" s="51"/>
      <c r="AL1787" s="51"/>
      <c r="AM1787" s="51"/>
      <c r="AN1787" s="51"/>
      <c r="AO1787" s="2"/>
      <c r="AP1787" s="3"/>
      <c r="AQ1787" s="3"/>
      <c r="AR1787" s="3"/>
      <c r="AS1787" s="3"/>
    </row>
    <row r="1788" spans="1:45" ht="29" customHeight="1" x14ac:dyDescent="0.35">
      <c r="A1788" s="14" t="s">
        <v>2569</v>
      </c>
      <c r="C1788" s="15" t="s">
        <v>3360</v>
      </c>
      <c r="D1788" s="15"/>
      <c r="E1788" s="80">
        <v>1.7042201699581669</v>
      </c>
      <c r="F1788" s="78"/>
      <c r="G1788" s="15"/>
      <c r="H1788" s="15"/>
      <c r="I1788" s="16"/>
      <c r="J1788" s="66"/>
      <c r="K1788" s="66"/>
      <c r="L1788" s="16"/>
      <c r="M1788" s="81"/>
      <c r="N1788" s="82">
        <v>5534.96533203125</v>
      </c>
      <c r="O1788" s="82">
        <v>2963.873046875</v>
      </c>
      <c r="P1788" s="77"/>
      <c r="Q1788" s="83"/>
      <c r="R1788" s="83"/>
      <c r="S1788" s="51">
        <v>1</v>
      </c>
      <c r="T1788" s="84"/>
      <c r="U1788" s="84"/>
      <c r="V1788" s="52">
        <v>0</v>
      </c>
      <c r="W1788" s="52">
        <v>6.6667000000000004E-2</v>
      </c>
      <c r="X1788" s="52">
        <v>0</v>
      </c>
      <c r="Y1788" s="52">
        <v>0.59797299999999998</v>
      </c>
      <c r="Z1788" s="52">
        <v>0</v>
      </c>
      <c r="AA1788" s="52"/>
      <c r="AB1788" s="79">
        <v>1788</v>
      </c>
      <c r="AC17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8" s="85"/>
      <c r="AE1788" s="51"/>
      <c r="AF1788" s="51"/>
      <c r="AG1788" s="51"/>
      <c r="AH1788" s="51"/>
      <c r="AI1788" s="51"/>
      <c r="AJ1788" s="51"/>
      <c r="AK1788" s="51"/>
      <c r="AL1788" s="51"/>
      <c r="AM1788" s="51"/>
      <c r="AN1788" s="51"/>
      <c r="AO1788" s="2"/>
      <c r="AP1788" s="3"/>
      <c r="AQ1788" s="3"/>
      <c r="AR1788" s="3"/>
      <c r="AS1788" s="3"/>
    </row>
    <row r="1789" spans="1:45" ht="29" customHeight="1" x14ac:dyDescent="0.35">
      <c r="A1789" s="14" t="s">
        <v>2570</v>
      </c>
      <c r="C1789" s="15" t="s">
        <v>3360</v>
      </c>
      <c r="D1789" s="15"/>
      <c r="E1789" s="80">
        <v>1.7042201699581669</v>
      </c>
      <c r="F1789" s="78"/>
      <c r="G1789" s="15"/>
      <c r="H1789" s="15"/>
      <c r="I1789" s="16"/>
      <c r="J1789" s="66"/>
      <c r="K1789" s="66"/>
      <c r="L1789" s="16"/>
      <c r="M1789" s="81"/>
      <c r="N1789" s="82">
        <v>5586.71875</v>
      </c>
      <c r="O1789" s="82">
        <v>3485.788330078125</v>
      </c>
      <c r="P1789" s="77"/>
      <c r="Q1789" s="83"/>
      <c r="R1789" s="83"/>
      <c r="S1789" s="51">
        <v>1</v>
      </c>
      <c r="T1789" s="84"/>
      <c r="U1789" s="84"/>
      <c r="V1789" s="52">
        <v>0</v>
      </c>
      <c r="W1789" s="52">
        <v>6.6667000000000004E-2</v>
      </c>
      <c r="X1789" s="52">
        <v>0</v>
      </c>
      <c r="Y1789" s="52">
        <v>0.59797299999999998</v>
      </c>
      <c r="Z1789" s="52">
        <v>0</v>
      </c>
      <c r="AA1789" s="52"/>
      <c r="AB1789" s="79">
        <v>1789</v>
      </c>
      <c r="AC17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89" s="85"/>
      <c r="AE1789" s="51"/>
      <c r="AF1789" s="51"/>
      <c r="AG1789" s="51"/>
      <c r="AH1789" s="51"/>
      <c r="AI1789" s="51"/>
      <c r="AJ1789" s="51"/>
      <c r="AK1789" s="51"/>
      <c r="AL1789" s="51"/>
      <c r="AM1789" s="51"/>
      <c r="AN1789" s="51"/>
      <c r="AO1789" s="2"/>
      <c r="AP1789" s="3"/>
      <c r="AQ1789" s="3"/>
      <c r="AR1789" s="3"/>
      <c r="AS1789" s="3"/>
    </row>
    <row r="1790" spans="1:45" ht="29" customHeight="1" x14ac:dyDescent="0.35">
      <c r="A1790" s="14" t="s">
        <v>2571</v>
      </c>
      <c r="C1790" s="15" t="s">
        <v>3360</v>
      </c>
      <c r="D1790" s="15"/>
      <c r="E1790" s="80">
        <v>1.7042201699581669</v>
      </c>
      <c r="F1790" s="78"/>
      <c r="G1790" s="15"/>
      <c r="H1790" s="15"/>
      <c r="I1790" s="16"/>
      <c r="J1790" s="66"/>
      <c r="K1790" s="66"/>
      <c r="L1790" s="16"/>
      <c r="M1790" s="81"/>
      <c r="N1790" s="82">
        <v>5618.30322265625</v>
      </c>
      <c r="O1790" s="82">
        <v>3082.75</v>
      </c>
      <c r="P1790" s="77"/>
      <c r="Q1790" s="83"/>
      <c r="R1790" s="83"/>
      <c r="S1790" s="51">
        <v>1</v>
      </c>
      <c r="T1790" s="84"/>
      <c r="U1790" s="84"/>
      <c r="V1790" s="52">
        <v>0</v>
      </c>
      <c r="W1790" s="52">
        <v>6.6667000000000004E-2</v>
      </c>
      <c r="X1790" s="52">
        <v>0</v>
      </c>
      <c r="Y1790" s="52">
        <v>0.59797299999999998</v>
      </c>
      <c r="Z1790" s="52">
        <v>0</v>
      </c>
      <c r="AA1790" s="52"/>
      <c r="AB1790" s="79">
        <v>1790</v>
      </c>
      <c r="AC17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0" s="85"/>
      <c r="AE1790" s="51"/>
      <c r="AF1790" s="51"/>
      <c r="AG1790" s="51"/>
      <c r="AH1790" s="51"/>
      <c r="AI1790" s="51"/>
      <c r="AJ1790" s="51"/>
      <c r="AK1790" s="51"/>
      <c r="AL1790" s="51"/>
      <c r="AM1790" s="51"/>
      <c r="AN1790" s="51"/>
      <c r="AO1790" s="2"/>
      <c r="AP1790" s="3"/>
      <c r="AQ1790" s="3"/>
      <c r="AR1790" s="3"/>
      <c r="AS1790" s="3"/>
    </row>
    <row r="1791" spans="1:45" ht="29" customHeight="1" x14ac:dyDescent="0.35">
      <c r="A1791" s="14" t="s">
        <v>778</v>
      </c>
      <c r="C1791" s="15" t="s">
        <v>3360</v>
      </c>
      <c r="D1791" s="15"/>
      <c r="E1791" s="80">
        <v>1.7037033333804654</v>
      </c>
      <c r="F1791" s="78"/>
      <c r="G1791" s="15"/>
      <c r="H1791" s="15"/>
      <c r="I1791" s="16"/>
      <c r="J1791" s="66"/>
      <c r="K1791" s="66"/>
      <c r="L1791" s="16"/>
      <c r="M1791" s="81"/>
      <c r="N1791" s="82">
        <v>1784.3675537109375</v>
      </c>
      <c r="O1791" s="82">
        <v>1806.0469970703125</v>
      </c>
      <c r="P1791" s="77"/>
      <c r="Q1791" s="83"/>
      <c r="R1791" s="83"/>
      <c r="S1791" s="51">
        <v>1</v>
      </c>
      <c r="T1791" s="84"/>
      <c r="U1791" s="84"/>
      <c r="V1791" s="52">
        <v>0</v>
      </c>
      <c r="W1791" s="52">
        <v>6.7999999999999999E-5</v>
      </c>
      <c r="X1791" s="52">
        <v>0</v>
      </c>
      <c r="Y1791" s="52">
        <v>0.59716499999999995</v>
      </c>
      <c r="Z1791" s="52">
        <v>0</v>
      </c>
      <c r="AA1791" s="52"/>
      <c r="AB1791" s="79">
        <v>1791</v>
      </c>
      <c r="AC17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1" s="85"/>
      <c r="AE1791" s="51"/>
      <c r="AF1791" s="51"/>
      <c r="AG1791" s="51"/>
      <c r="AH1791" s="51"/>
      <c r="AI1791" s="51"/>
      <c r="AJ1791" s="51"/>
      <c r="AK1791" s="51"/>
      <c r="AL1791" s="51"/>
      <c r="AM1791" s="51"/>
      <c r="AN1791" s="51"/>
      <c r="AO1791" s="2"/>
      <c r="AP1791" s="3"/>
      <c r="AQ1791" s="3"/>
      <c r="AR1791" s="3"/>
      <c r="AS1791" s="3"/>
    </row>
    <row r="1792" spans="1:45" ht="29" customHeight="1" x14ac:dyDescent="0.35">
      <c r="A1792" s="14" t="s">
        <v>779</v>
      </c>
      <c r="C1792" s="15" t="s">
        <v>3360</v>
      </c>
      <c r="D1792" s="15"/>
      <c r="E1792" s="80">
        <v>1.7037033333804654</v>
      </c>
      <c r="F1792" s="78"/>
      <c r="G1792" s="15"/>
      <c r="H1792" s="15"/>
      <c r="I1792" s="16"/>
      <c r="J1792" s="66"/>
      <c r="K1792" s="66"/>
      <c r="L1792" s="16"/>
      <c r="M1792" s="81"/>
      <c r="N1792" s="82">
        <v>1694.7457275390625</v>
      </c>
      <c r="O1792" s="82">
        <v>1654.252197265625</v>
      </c>
      <c r="P1792" s="77"/>
      <c r="Q1792" s="83"/>
      <c r="R1792" s="83"/>
      <c r="S1792" s="51">
        <v>1</v>
      </c>
      <c r="T1792" s="84"/>
      <c r="U1792" s="84"/>
      <c r="V1792" s="52">
        <v>0</v>
      </c>
      <c r="W1792" s="52">
        <v>6.7999999999999999E-5</v>
      </c>
      <c r="X1792" s="52">
        <v>0</v>
      </c>
      <c r="Y1792" s="52">
        <v>0.59716499999999995</v>
      </c>
      <c r="Z1792" s="52">
        <v>0</v>
      </c>
      <c r="AA1792" s="52"/>
      <c r="AB1792" s="79">
        <v>1792</v>
      </c>
      <c r="AC17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2" s="85"/>
      <c r="AE1792" s="51"/>
      <c r="AF1792" s="51"/>
      <c r="AG1792" s="51"/>
      <c r="AH1792" s="51"/>
      <c r="AI1792" s="51"/>
      <c r="AJ1792" s="51"/>
      <c r="AK1792" s="51"/>
      <c r="AL1792" s="51"/>
      <c r="AM1792" s="51"/>
      <c r="AN1792" s="51"/>
      <c r="AO1792" s="2"/>
      <c r="AP1792" s="3"/>
      <c r="AQ1792" s="3"/>
      <c r="AR1792" s="3"/>
      <c r="AS1792" s="3"/>
    </row>
    <row r="1793" spans="1:45" ht="29" customHeight="1" x14ac:dyDescent="0.35">
      <c r="A1793" s="14" t="s">
        <v>1596</v>
      </c>
      <c r="C1793" s="15" t="s">
        <v>3360</v>
      </c>
      <c r="D1793" s="15"/>
      <c r="E1793" s="80">
        <v>1.7026344795174218</v>
      </c>
      <c r="F1793" s="78"/>
      <c r="G1793" s="15"/>
      <c r="H1793" s="15"/>
      <c r="I1793" s="16"/>
      <c r="J1793" s="66"/>
      <c r="K1793" s="66"/>
      <c r="L1793" s="16"/>
      <c r="M1793" s="81"/>
      <c r="N1793" s="82">
        <v>2646.04345703125</v>
      </c>
      <c r="O1793" s="82">
        <v>6391.13427734375</v>
      </c>
      <c r="P1793" s="77"/>
      <c r="Q1793" s="83"/>
      <c r="R1793" s="83"/>
      <c r="S1793" s="51">
        <v>1</v>
      </c>
      <c r="T1793" s="84"/>
      <c r="U1793" s="84"/>
      <c r="V1793" s="52">
        <v>0</v>
      </c>
      <c r="W1793" s="52">
        <v>6.3999999999999997E-5</v>
      </c>
      <c r="X1793" s="52">
        <v>0</v>
      </c>
      <c r="Y1793" s="52">
        <v>0.59549399999999997</v>
      </c>
      <c r="Z1793" s="52">
        <v>0</v>
      </c>
      <c r="AA1793" s="52"/>
      <c r="AB1793" s="79">
        <v>1793</v>
      </c>
      <c r="AC17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3" s="85"/>
      <c r="AE1793" s="51"/>
      <c r="AF1793" s="51"/>
      <c r="AG1793" s="51"/>
      <c r="AH1793" s="51"/>
      <c r="AI1793" s="51"/>
      <c r="AJ1793" s="51"/>
      <c r="AK1793" s="104" t="s">
        <v>3341</v>
      </c>
      <c r="AL1793" s="104" t="s">
        <v>3341</v>
      </c>
      <c r="AM1793" s="104" t="s">
        <v>3341</v>
      </c>
      <c r="AN1793" s="104" t="s">
        <v>3341</v>
      </c>
      <c r="AO1793" s="2"/>
      <c r="AP1793" s="3"/>
      <c r="AQ1793" s="3"/>
      <c r="AR1793" s="3"/>
      <c r="AS1793" s="3"/>
    </row>
    <row r="1794" spans="1:45" ht="29" customHeight="1" x14ac:dyDescent="0.35">
      <c r="A1794" s="14" t="s">
        <v>2351</v>
      </c>
      <c r="C1794" s="15" t="s">
        <v>3360</v>
      </c>
      <c r="D1794" s="15"/>
      <c r="E1794" s="80">
        <v>1.7023933317577762</v>
      </c>
      <c r="F1794" s="78"/>
      <c r="G1794" s="15"/>
      <c r="H1794" s="15"/>
      <c r="I1794" s="16"/>
      <c r="J1794" s="66"/>
      <c r="K1794" s="66"/>
      <c r="L1794" s="16"/>
      <c r="M1794" s="81"/>
      <c r="N1794" s="82">
        <v>8106.53369140625</v>
      </c>
      <c r="O1794" s="82">
        <v>8026.9951171875</v>
      </c>
      <c r="P1794" s="77"/>
      <c r="Q1794" s="83"/>
      <c r="R1794" s="83"/>
      <c r="S1794" s="51">
        <v>1</v>
      </c>
      <c r="T1794" s="84"/>
      <c r="U1794" s="84"/>
      <c r="V1794" s="52">
        <v>0</v>
      </c>
      <c r="W1794" s="52">
        <v>2.2221999999999999E-2</v>
      </c>
      <c r="X1794" s="52">
        <v>0</v>
      </c>
      <c r="Y1794" s="52">
        <v>0.59511700000000001</v>
      </c>
      <c r="Z1794" s="52">
        <v>0</v>
      </c>
      <c r="AA1794" s="52"/>
      <c r="AB1794" s="79">
        <v>1794</v>
      </c>
      <c r="AC17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4" s="85"/>
      <c r="AE1794" s="51"/>
      <c r="AF1794" s="51"/>
      <c r="AG1794" s="51"/>
      <c r="AH1794" s="51"/>
      <c r="AI1794" s="51"/>
      <c r="AJ1794" s="51"/>
      <c r="AK1794" s="104" t="s">
        <v>3341</v>
      </c>
      <c r="AL1794" s="104" t="s">
        <v>3341</v>
      </c>
      <c r="AM1794" s="104" t="s">
        <v>3341</v>
      </c>
      <c r="AN1794" s="104" t="s">
        <v>3341</v>
      </c>
      <c r="AO1794" s="2"/>
      <c r="AP1794" s="3"/>
      <c r="AQ1794" s="3"/>
      <c r="AR1794" s="3"/>
      <c r="AS1794" s="3"/>
    </row>
    <row r="1795" spans="1:45" ht="29" customHeight="1" x14ac:dyDescent="0.35">
      <c r="A1795" s="14" t="s">
        <v>533</v>
      </c>
      <c r="C1795" s="15" t="s">
        <v>3360</v>
      </c>
      <c r="D1795" s="15"/>
      <c r="E1795" s="80">
        <v>1.7017799081463705</v>
      </c>
      <c r="F1795" s="78"/>
      <c r="G1795" s="15"/>
      <c r="H1795" s="15"/>
      <c r="I1795" s="16"/>
      <c r="J1795" s="66"/>
      <c r="K1795" s="66"/>
      <c r="L1795" s="16"/>
      <c r="M1795" s="81"/>
      <c r="N1795" s="82">
        <v>2146.276611328125</v>
      </c>
      <c r="O1795" s="82">
        <v>2788.03271484375</v>
      </c>
      <c r="P1795" s="77"/>
      <c r="Q1795" s="83"/>
      <c r="R1795" s="83"/>
      <c r="S1795" s="51">
        <v>1</v>
      </c>
      <c r="T1795" s="84"/>
      <c r="U1795" s="84"/>
      <c r="V1795" s="52">
        <v>0</v>
      </c>
      <c r="W1795" s="52">
        <v>6.7999999999999999E-5</v>
      </c>
      <c r="X1795" s="52">
        <v>0</v>
      </c>
      <c r="Y1795" s="52">
        <v>0.59415799999999996</v>
      </c>
      <c r="Z1795" s="52">
        <v>0</v>
      </c>
      <c r="AA1795" s="52"/>
      <c r="AB1795" s="79">
        <v>1795</v>
      </c>
      <c r="AC17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5" s="85"/>
      <c r="AE1795" s="51"/>
      <c r="AF1795" s="51"/>
      <c r="AG1795" s="51"/>
      <c r="AH1795" s="51"/>
      <c r="AI1795" s="51"/>
      <c r="AJ1795" s="51"/>
      <c r="AK1795" s="51"/>
      <c r="AL1795" s="51"/>
      <c r="AM1795" s="51"/>
      <c r="AN1795" s="51"/>
      <c r="AO1795" s="2"/>
      <c r="AP1795" s="3"/>
      <c r="AQ1795" s="3"/>
      <c r="AR1795" s="3"/>
      <c r="AS1795" s="3"/>
    </row>
    <row r="1796" spans="1:45" ht="29" customHeight="1" x14ac:dyDescent="0.35">
      <c r="A1796" s="14" t="s">
        <v>2115</v>
      </c>
      <c r="C1796" s="15" t="s">
        <v>3360</v>
      </c>
      <c r="D1796" s="15"/>
      <c r="E1796" s="80">
        <v>1.7017204207679966</v>
      </c>
      <c r="F1796" s="78"/>
      <c r="G1796" s="15"/>
      <c r="H1796" s="15"/>
      <c r="I1796" s="16"/>
      <c r="J1796" s="66"/>
      <c r="K1796" s="66"/>
      <c r="L1796" s="16"/>
      <c r="M1796" s="81"/>
      <c r="N1796" s="82">
        <v>7174.423828125</v>
      </c>
      <c r="O1796" s="82">
        <v>8054.4228515625</v>
      </c>
      <c r="P1796" s="77"/>
      <c r="Q1796" s="83"/>
      <c r="R1796" s="83"/>
      <c r="S1796" s="51">
        <v>1</v>
      </c>
      <c r="T1796" s="84"/>
      <c r="U1796" s="84"/>
      <c r="V1796" s="52">
        <v>0</v>
      </c>
      <c r="W1796" s="52">
        <v>2.3255999999999999E-2</v>
      </c>
      <c r="X1796" s="52">
        <v>0</v>
      </c>
      <c r="Y1796" s="52">
        <v>0.59406499999999995</v>
      </c>
      <c r="Z1796" s="52">
        <v>0</v>
      </c>
      <c r="AA1796" s="52"/>
      <c r="AB1796" s="79">
        <v>1796</v>
      </c>
      <c r="AC17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6" s="85"/>
      <c r="AE1796" s="51"/>
      <c r="AF1796" s="51"/>
      <c r="AG1796" s="51"/>
      <c r="AH1796" s="51"/>
      <c r="AI1796" s="51"/>
      <c r="AJ1796" s="51"/>
      <c r="AK1796" s="51"/>
      <c r="AL1796" s="51"/>
      <c r="AM1796" s="51"/>
      <c r="AN1796" s="51"/>
      <c r="AO1796" s="2"/>
      <c r="AP1796" s="3"/>
      <c r="AQ1796" s="3"/>
      <c r="AR1796" s="3"/>
      <c r="AS1796" s="3"/>
    </row>
    <row r="1797" spans="1:45" ht="29" customHeight="1" x14ac:dyDescent="0.35">
      <c r="A1797" s="14" t="s">
        <v>867</v>
      </c>
      <c r="C1797" s="15" t="s">
        <v>3360</v>
      </c>
      <c r="D1797" s="15"/>
      <c r="E1797" s="80">
        <v>1.7009374901106862</v>
      </c>
      <c r="F1797" s="78"/>
      <c r="G1797" s="15"/>
      <c r="H1797" s="15"/>
      <c r="I1797" s="16"/>
      <c r="J1797" s="66"/>
      <c r="K1797" s="66"/>
      <c r="L1797" s="16"/>
      <c r="M1797" s="81"/>
      <c r="N1797" s="82">
        <v>1776.7813720703125</v>
      </c>
      <c r="O1797" s="82">
        <v>1168.5692138671875</v>
      </c>
      <c r="P1797" s="77"/>
      <c r="Q1797" s="83"/>
      <c r="R1797" s="83"/>
      <c r="S1797" s="51">
        <v>1</v>
      </c>
      <c r="T1797" s="84"/>
      <c r="U1797" s="84"/>
      <c r="V1797" s="52">
        <v>0</v>
      </c>
      <c r="W1797" s="52">
        <v>7.6000000000000004E-5</v>
      </c>
      <c r="X1797" s="52">
        <v>0</v>
      </c>
      <c r="Y1797" s="52">
        <v>0.59284099999999995</v>
      </c>
      <c r="Z1797" s="52">
        <v>0</v>
      </c>
      <c r="AA1797" s="52"/>
      <c r="AB1797" s="79">
        <v>1797</v>
      </c>
      <c r="AC17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7" s="85"/>
      <c r="AE1797" s="51"/>
      <c r="AF1797" s="51"/>
      <c r="AG1797" s="51"/>
      <c r="AH1797" s="51"/>
      <c r="AI1797" s="51"/>
      <c r="AJ1797" s="51"/>
      <c r="AK1797" s="104" t="s">
        <v>3341</v>
      </c>
      <c r="AL1797" s="104" t="s">
        <v>3341</v>
      </c>
      <c r="AM1797" s="104" t="s">
        <v>3341</v>
      </c>
      <c r="AN1797" s="104" t="s">
        <v>3341</v>
      </c>
      <c r="AO1797" s="2"/>
      <c r="AP1797" s="3"/>
      <c r="AQ1797" s="3"/>
      <c r="AR1797" s="3"/>
      <c r="AS1797" s="3"/>
    </row>
    <row r="1798" spans="1:45" ht="29" customHeight="1" x14ac:dyDescent="0.35">
      <c r="A1798" s="14" t="s">
        <v>224</v>
      </c>
      <c r="C1798" s="15" t="s">
        <v>3360</v>
      </c>
      <c r="D1798" s="15"/>
      <c r="E1798" s="80">
        <v>1.7008645700984859</v>
      </c>
      <c r="F1798" s="78"/>
      <c r="G1798" s="15"/>
      <c r="H1798" s="15"/>
      <c r="I1798" s="16"/>
      <c r="J1798" s="66"/>
      <c r="K1798" s="66"/>
      <c r="L1798" s="16"/>
      <c r="M1798" s="81"/>
      <c r="N1798" s="82">
        <v>1737.962158203125</v>
      </c>
      <c r="O1798" s="82">
        <v>2745.900390625</v>
      </c>
      <c r="P1798" s="77"/>
      <c r="Q1798" s="83"/>
      <c r="R1798" s="83"/>
      <c r="S1798" s="51">
        <v>1</v>
      </c>
      <c r="T1798" s="84"/>
      <c r="U1798" s="84"/>
      <c r="V1798" s="52">
        <v>0</v>
      </c>
      <c r="W1798" s="52">
        <v>6.4999999999999994E-5</v>
      </c>
      <c r="X1798" s="52">
        <v>0</v>
      </c>
      <c r="Y1798" s="52">
        <v>0.592727</v>
      </c>
      <c r="Z1798" s="52">
        <v>0</v>
      </c>
      <c r="AA1798" s="52"/>
      <c r="AB1798" s="79">
        <v>1798</v>
      </c>
      <c r="AC17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8" s="85"/>
      <c r="AE1798" s="51"/>
      <c r="AF1798" s="51"/>
      <c r="AG1798" s="51"/>
      <c r="AH1798" s="51"/>
      <c r="AI1798" s="51"/>
      <c r="AJ1798" s="51"/>
      <c r="AK1798" s="104" t="s">
        <v>3341</v>
      </c>
      <c r="AL1798" s="104" t="s">
        <v>3341</v>
      </c>
      <c r="AM1798" s="104" t="s">
        <v>3341</v>
      </c>
      <c r="AN1798" s="104" t="s">
        <v>3341</v>
      </c>
      <c r="AO1798" s="2"/>
      <c r="AP1798" s="3"/>
      <c r="AQ1798" s="3"/>
      <c r="AR1798" s="3"/>
      <c r="AS1798" s="3"/>
    </row>
    <row r="1799" spans="1:45" ht="29" customHeight="1" x14ac:dyDescent="0.35">
      <c r="A1799" s="14" t="s">
        <v>2460</v>
      </c>
      <c r="C1799" s="15" t="s">
        <v>3360</v>
      </c>
      <c r="D1799" s="15"/>
      <c r="E1799" s="80">
        <v>1.7004699065236815</v>
      </c>
      <c r="F1799" s="78"/>
      <c r="G1799" s="15"/>
      <c r="H1799" s="15"/>
      <c r="I1799" s="16"/>
      <c r="J1799" s="66"/>
      <c r="K1799" s="66"/>
      <c r="L1799" s="16"/>
      <c r="M1799" s="81"/>
      <c r="N1799" s="82">
        <v>5548.138671875</v>
      </c>
      <c r="O1799" s="82">
        <v>4478.37939453125</v>
      </c>
      <c r="P1799" s="77"/>
      <c r="Q1799" s="83"/>
      <c r="R1799" s="83"/>
      <c r="S1799" s="51">
        <v>1</v>
      </c>
      <c r="T1799" s="84"/>
      <c r="U1799" s="84"/>
      <c r="V1799" s="52">
        <v>0</v>
      </c>
      <c r="W1799" s="52">
        <v>5.8824000000000001E-2</v>
      </c>
      <c r="X1799" s="52">
        <v>0</v>
      </c>
      <c r="Y1799" s="52">
        <v>0.59211000000000003</v>
      </c>
      <c r="Z1799" s="52">
        <v>0</v>
      </c>
      <c r="AA1799" s="52"/>
      <c r="AB1799" s="79">
        <v>1799</v>
      </c>
      <c r="AC17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799" s="85"/>
      <c r="AE1799" s="51"/>
      <c r="AF1799" s="51"/>
      <c r="AG1799" s="51"/>
      <c r="AH1799" s="51"/>
      <c r="AI1799" s="51"/>
      <c r="AJ1799" s="51"/>
      <c r="AK1799" s="104" t="s">
        <v>3341</v>
      </c>
      <c r="AL1799" s="104" t="s">
        <v>3341</v>
      </c>
      <c r="AM1799" s="104" t="s">
        <v>3341</v>
      </c>
      <c r="AN1799" s="104" t="s">
        <v>3341</v>
      </c>
      <c r="AO1799" s="2"/>
      <c r="AP1799" s="3"/>
      <c r="AQ1799" s="3"/>
      <c r="AR1799" s="3"/>
      <c r="AS1799" s="3"/>
    </row>
    <row r="1800" spans="1:45" ht="29" customHeight="1" x14ac:dyDescent="0.35">
      <c r="A1800" s="14" t="s">
        <v>2522</v>
      </c>
      <c r="C1800" s="15" t="s">
        <v>3360</v>
      </c>
      <c r="D1800" s="15"/>
      <c r="E1800" s="80">
        <v>1.7004699065236815</v>
      </c>
      <c r="F1800" s="78"/>
      <c r="G1800" s="15"/>
      <c r="H1800" s="15"/>
      <c r="I1800" s="16"/>
      <c r="J1800" s="66"/>
      <c r="K1800" s="66"/>
      <c r="L1800" s="16"/>
      <c r="M1800" s="81"/>
      <c r="N1800" s="82">
        <v>5429.57861328125</v>
      </c>
      <c r="O1800" s="82">
        <v>4638.4736328125</v>
      </c>
      <c r="P1800" s="77"/>
      <c r="Q1800" s="83"/>
      <c r="R1800" s="83"/>
      <c r="S1800" s="51">
        <v>1</v>
      </c>
      <c r="T1800" s="84"/>
      <c r="U1800" s="84"/>
      <c r="V1800" s="52">
        <v>0</v>
      </c>
      <c r="W1800" s="52">
        <v>5.8824000000000001E-2</v>
      </c>
      <c r="X1800" s="52">
        <v>0</v>
      </c>
      <c r="Y1800" s="52">
        <v>0.59211000000000003</v>
      </c>
      <c r="Z1800" s="52">
        <v>0</v>
      </c>
      <c r="AA1800" s="52"/>
      <c r="AB1800" s="79">
        <v>1800</v>
      </c>
      <c r="AC18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0" s="85"/>
      <c r="AE1800" s="51"/>
      <c r="AF1800" s="51"/>
      <c r="AG1800" s="51"/>
      <c r="AH1800" s="51"/>
      <c r="AI1800" s="51"/>
      <c r="AJ1800" s="51"/>
      <c r="AK1800" s="104" t="s">
        <v>3341</v>
      </c>
      <c r="AL1800" s="104" t="s">
        <v>3341</v>
      </c>
      <c r="AM1800" s="104" t="s">
        <v>3341</v>
      </c>
      <c r="AN1800" s="104" t="s">
        <v>3341</v>
      </c>
      <c r="AO1800" s="2"/>
      <c r="AP1800" s="3"/>
      <c r="AQ1800" s="3"/>
      <c r="AR1800" s="3"/>
      <c r="AS1800" s="3"/>
    </row>
    <row r="1801" spans="1:45" ht="29" customHeight="1" x14ac:dyDescent="0.35">
      <c r="A1801" s="14" t="s">
        <v>3029</v>
      </c>
      <c r="C1801" s="15" t="s">
        <v>3360</v>
      </c>
      <c r="D1801" s="15"/>
      <c r="E1801" s="80">
        <v>1.7004699065236815</v>
      </c>
      <c r="F1801" s="78"/>
      <c r="G1801" s="15"/>
      <c r="H1801" s="15"/>
      <c r="I1801" s="16"/>
      <c r="J1801" s="66"/>
      <c r="K1801" s="66"/>
      <c r="L1801" s="16"/>
      <c r="M1801" s="81"/>
      <c r="N1801" s="82">
        <v>5592.84375</v>
      </c>
      <c r="O1801" s="82">
        <v>4634.0498046875</v>
      </c>
      <c r="P1801" s="77"/>
      <c r="Q1801" s="83"/>
      <c r="R1801" s="83"/>
      <c r="S1801" s="51">
        <v>1</v>
      </c>
      <c r="T1801" s="84"/>
      <c r="U1801" s="84"/>
      <c r="V1801" s="52">
        <v>0</v>
      </c>
      <c r="W1801" s="52">
        <v>5.8824000000000001E-2</v>
      </c>
      <c r="X1801" s="52">
        <v>0</v>
      </c>
      <c r="Y1801" s="52">
        <v>0.59211000000000003</v>
      </c>
      <c r="Z1801" s="52">
        <v>0</v>
      </c>
      <c r="AA1801" s="52"/>
      <c r="AB1801" s="79">
        <v>1801</v>
      </c>
      <c r="AC18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1" s="85"/>
      <c r="AE1801" s="51"/>
      <c r="AF1801" s="51"/>
      <c r="AG1801" s="51"/>
      <c r="AH1801" s="51"/>
      <c r="AI1801" s="51"/>
      <c r="AJ1801" s="51"/>
      <c r="AK1801" s="104" t="s">
        <v>3341</v>
      </c>
      <c r="AL1801" s="104" t="s">
        <v>3341</v>
      </c>
      <c r="AM1801" s="104" t="s">
        <v>3341</v>
      </c>
      <c r="AN1801" s="104" t="s">
        <v>3341</v>
      </c>
      <c r="AO1801" s="2"/>
      <c r="AP1801" s="3"/>
      <c r="AQ1801" s="3"/>
      <c r="AR1801" s="3"/>
      <c r="AS1801" s="3"/>
    </row>
    <row r="1802" spans="1:45" ht="29" customHeight="1" x14ac:dyDescent="0.35">
      <c r="A1802" s="14" t="s">
        <v>3163</v>
      </c>
      <c r="C1802" s="15" t="s">
        <v>3360</v>
      </c>
      <c r="D1802" s="15"/>
      <c r="E1802" s="80">
        <v>1.7004699065236815</v>
      </c>
      <c r="F1802" s="78"/>
      <c r="G1802" s="15"/>
      <c r="H1802" s="15"/>
      <c r="I1802" s="16"/>
      <c r="J1802" s="66"/>
      <c r="K1802" s="66"/>
      <c r="L1802" s="16"/>
      <c r="M1802" s="81"/>
      <c r="N1802" s="82">
        <v>5473.18896484375</v>
      </c>
      <c r="O1802" s="82">
        <v>4480.40625</v>
      </c>
      <c r="P1802" s="77"/>
      <c r="Q1802" s="83"/>
      <c r="R1802" s="83"/>
      <c r="S1802" s="51">
        <v>1</v>
      </c>
      <c r="T1802" s="84"/>
      <c r="U1802" s="84"/>
      <c r="V1802" s="52">
        <v>0</v>
      </c>
      <c r="W1802" s="52">
        <v>5.8824000000000001E-2</v>
      </c>
      <c r="X1802" s="52">
        <v>0</v>
      </c>
      <c r="Y1802" s="52">
        <v>0.59211000000000003</v>
      </c>
      <c r="Z1802" s="52">
        <v>0</v>
      </c>
      <c r="AA1802" s="52"/>
      <c r="AB1802" s="79">
        <v>1802</v>
      </c>
      <c r="AC18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2" s="85"/>
      <c r="AE1802" s="51"/>
      <c r="AF1802" s="51"/>
      <c r="AG1802" s="51"/>
      <c r="AH1802" s="51"/>
      <c r="AI1802" s="51"/>
      <c r="AJ1802" s="51"/>
      <c r="AK1802" s="104" t="s">
        <v>3341</v>
      </c>
      <c r="AL1802" s="104" t="s">
        <v>3341</v>
      </c>
      <c r="AM1802" s="104" t="s">
        <v>3341</v>
      </c>
      <c r="AN1802" s="104" t="s">
        <v>3341</v>
      </c>
      <c r="AO1802" s="2"/>
      <c r="AP1802" s="3"/>
      <c r="AQ1802" s="3"/>
      <c r="AR1802" s="3"/>
      <c r="AS1802" s="3"/>
    </row>
    <row r="1803" spans="1:45" ht="29" customHeight="1" x14ac:dyDescent="0.35">
      <c r="A1803" s="14" t="s">
        <v>851</v>
      </c>
      <c r="C1803" s="15" t="s">
        <v>3360</v>
      </c>
      <c r="D1803" s="15"/>
      <c r="E1803" s="80">
        <v>1.7001379285734004</v>
      </c>
      <c r="F1803" s="78"/>
      <c r="G1803" s="15"/>
      <c r="H1803" s="15"/>
      <c r="I1803" s="16"/>
      <c r="J1803" s="66"/>
      <c r="K1803" s="66"/>
      <c r="L1803" s="16"/>
      <c r="M1803" s="81"/>
      <c r="N1803" s="82">
        <v>5440.708984375</v>
      </c>
      <c r="O1803" s="82">
        <v>6884.7265625</v>
      </c>
      <c r="P1803" s="77"/>
      <c r="Q1803" s="83"/>
      <c r="R1803" s="83"/>
      <c r="S1803" s="51">
        <v>1</v>
      </c>
      <c r="T1803" s="84"/>
      <c r="U1803" s="84"/>
      <c r="V1803" s="52">
        <v>0</v>
      </c>
      <c r="W1803" s="52">
        <v>5.8824000000000001E-2</v>
      </c>
      <c r="X1803" s="52">
        <v>0</v>
      </c>
      <c r="Y1803" s="52">
        <v>0.59159099999999998</v>
      </c>
      <c r="Z1803" s="52">
        <v>0</v>
      </c>
      <c r="AA1803" s="52"/>
      <c r="AB1803" s="79">
        <v>1803</v>
      </c>
      <c r="AC18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3" s="85"/>
      <c r="AE1803" s="51"/>
      <c r="AF1803" s="51"/>
      <c r="AG1803" s="51"/>
      <c r="AH1803" s="51"/>
      <c r="AI1803" s="51"/>
      <c r="AJ1803" s="51"/>
      <c r="AK1803" s="51"/>
      <c r="AL1803" s="51"/>
      <c r="AM1803" s="51"/>
      <c r="AN1803" s="51"/>
      <c r="AO1803" s="2"/>
      <c r="AP1803" s="3"/>
      <c r="AQ1803" s="3"/>
      <c r="AR1803" s="3"/>
      <c r="AS1803" s="3"/>
    </row>
    <row r="1804" spans="1:45" ht="29" customHeight="1" x14ac:dyDescent="0.35">
      <c r="A1804" s="14" t="s">
        <v>852</v>
      </c>
      <c r="C1804" s="15" t="s">
        <v>3360</v>
      </c>
      <c r="D1804" s="15"/>
      <c r="E1804" s="80">
        <v>1.7001379285734004</v>
      </c>
      <c r="F1804" s="78"/>
      <c r="G1804" s="15"/>
      <c r="H1804" s="15"/>
      <c r="I1804" s="16"/>
      <c r="J1804" s="66"/>
      <c r="K1804" s="66"/>
      <c r="L1804" s="16"/>
      <c r="M1804" s="81"/>
      <c r="N1804" s="82">
        <v>5388.30908203125</v>
      </c>
      <c r="O1804" s="82">
        <v>7278.73681640625</v>
      </c>
      <c r="P1804" s="77"/>
      <c r="Q1804" s="83"/>
      <c r="R1804" s="83"/>
      <c r="S1804" s="51">
        <v>1</v>
      </c>
      <c r="T1804" s="84"/>
      <c r="U1804" s="84"/>
      <c r="V1804" s="52">
        <v>0</v>
      </c>
      <c r="W1804" s="52">
        <v>5.8824000000000001E-2</v>
      </c>
      <c r="X1804" s="52">
        <v>0</v>
      </c>
      <c r="Y1804" s="52">
        <v>0.59159099999999998</v>
      </c>
      <c r="Z1804" s="52">
        <v>0</v>
      </c>
      <c r="AA1804" s="52"/>
      <c r="AB1804" s="79">
        <v>1804</v>
      </c>
      <c r="AC18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4" s="85"/>
      <c r="AE1804" s="51"/>
      <c r="AF1804" s="51"/>
      <c r="AG1804" s="51"/>
      <c r="AH1804" s="51"/>
      <c r="AI1804" s="51"/>
      <c r="AJ1804" s="51"/>
      <c r="AK1804" s="51"/>
      <c r="AL1804" s="51"/>
      <c r="AM1804" s="51"/>
      <c r="AN1804" s="51"/>
      <c r="AO1804" s="2"/>
      <c r="AP1804" s="3"/>
      <c r="AQ1804" s="3"/>
      <c r="AR1804" s="3"/>
      <c r="AS1804" s="3"/>
    </row>
    <row r="1805" spans="1:45" ht="29" customHeight="1" x14ac:dyDescent="0.35">
      <c r="A1805" s="14" t="s">
        <v>853</v>
      </c>
      <c r="C1805" s="15" t="s">
        <v>3360</v>
      </c>
      <c r="D1805" s="15"/>
      <c r="E1805" s="80">
        <v>1.7001379285734004</v>
      </c>
      <c r="F1805" s="78"/>
      <c r="G1805" s="15"/>
      <c r="H1805" s="15"/>
      <c r="I1805" s="16"/>
      <c r="J1805" s="66"/>
      <c r="K1805" s="66"/>
      <c r="L1805" s="16"/>
      <c r="M1805" s="81"/>
      <c r="N1805" s="82">
        <v>5536.029296875</v>
      </c>
      <c r="O1805" s="82">
        <v>7474.822265625</v>
      </c>
      <c r="P1805" s="77"/>
      <c r="Q1805" s="83"/>
      <c r="R1805" s="83"/>
      <c r="S1805" s="51">
        <v>1</v>
      </c>
      <c r="T1805" s="84"/>
      <c r="U1805" s="84"/>
      <c r="V1805" s="52">
        <v>0</v>
      </c>
      <c r="W1805" s="52">
        <v>5.8824000000000001E-2</v>
      </c>
      <c r="X1805" s="52">
        <v>0</v>
      </c>
      <c r="Y1805" s="52">
        <v>0.59159099999999998</v>
      </c>
      <c r="Z1805" s="52">
        <v>0</v>
      </c>
      <c r="AA1805" s="52"/>
      <c r="AB1805" s="79">
        <v>1805</v>
      </c>
      <c r="AC18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5" s="85"/>
      <c r="AE1805" s="51"/>
      <c r="AF1805" s="51"/>
      <c r="AG1805" s="51"/>
      <c r="AH1805" s="51"/>
      <c r="AI1805" s="51"/>
      <c r="AJ1805" s="51"/>
      <c r="AK1805" s="51"/>
      <c r="AL1805" s="51"/>
      <c r="AM1805" s="51"/>
      <c r="AN1805" s="51"/>
      <c r="AO1805" s="2"/>
      <c r="AP1805" s="3"/>
      <c r="AQ1805" s="3"/>
      <c r="AR1805" s="3"/>
      <c r="AS1805" s="3"/>
    </row>
    <row r="1806" spans="1:45" ht="29" customHeight="1" x14ac:dyDescent="0.35">
      <c r="A1806" s="14" t="s">
        <v>854</v>
      </c>
      <c r="C1806" s="15" t="s">
        <v>3360</v>
      </c>
      <c r="D1806" s="15"/>
      <c r="E1806" s="80">
        <v>1.7001379285734004</v>
      </c>
      <c r="F1806" s="78"/>
      <c r="G1806" s="15"/>
      <c r="H1806" s="15"/>
      <c r="I1806" s="16"/>
      <c r="J1806" s="66"/>
      <c r="K1806" s="66"/>
      <c r="L1806" s="16"/>
      <c r="M1806" s="81"/>
      <c r="N1806" s="82">
        <v>5528.0380859375</v>
      </c>
      <c r="O1806" s="82">
        <v>6839.70703125</v>
      </c>
      <c r="P1806" s="77"/>
      <c r="Q1806" s="83"/>
      <c r="R1806" s="83"/>
      <c r="S1806" s="51">
        <v>1</v>
      </c>
      <c r="T1806" s="84"/>
      <c r="U1806" s="84"/>
      <c r="V1806" s="52">
        <v>0</v>
      </c>
      <c r="W1806" s="52">
        <v>5.8824000000000001E-2</v>
      </c>
      <c r="X1806" s="52">
        <v>0</v>
      </c>
      <c r="Y1806" s="52">
        <v>0.59159099999999998</v>
      </c>
      <c r="Z1806" s="52">
        <v>0</v>
      </c>
      <c r="AA1806" s="52"/>
      <c r="AB1806" s="79">
        <v>1806</v>
      </c>
      <c r="AC18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6" s="85"/>
      <c r="AE1806" s="51"/>
      <c r="AF1806" s="51"/>
      <c r="AG1806" s="51"/>
      <c r="AH1806" s="51"/>
      <c r="AI1806" s="51"/>
      <c r="AJ1806" s="51"/>
      <c r="AK1806" s="51"/>
      <c r="AL1806" s="51"/>
      <c r="AM1806" s="51"/>
      <c r="AN1806" s="51"/>
      <c r="AO1806" s="2"/>
      <c r="AP1806" s="3"/>
      <c r="AQ1806" s="3"/>
      <c r="AR1806" s="3"/>
      <c r="AS1806" s="3"/>
    </row>
    <row r="1807" spans="1:45" ht="29" customHeight="1" x14ac:dyDescent="0.35">
      <c r="A1807" s="14" t="s">
        <v>855</v>
      </c>
      <c r="C1807" s="15" t="s">
        <v>3360</v>
      </c>
      <c r="D1807" s="15"/>
      <c r="E1807" s="80">
        <v>1.7001379285734004</v>
      </c>
      <c r="F1807" s="78"/>
      <c r="G1807" s="15"/>
      <c r="H1807" s="15"/>
      <c r="I1807" s="16"/>
      <c r="J1807" s="66"/>
      <c r="K1807" s="66"/>
      <c r="L1807" s="16"/>
      <c r="M1807" s="81"/>
      <c r="N1807" s="82">
        <v>5385.525390625</v>
      </c>
      <c r="O1807" s="82">
        <v>7058.16064453125</v>
      </c>
      <c r="P1807" s="77"/>
      <c r="Q1807" s="83"/>
      <c r="R1807" s="83"/>
      <c r="S1807" s="51">
        <v>1</v>
      </c>
      <c r="T1807" s="84"/>
      <c r="U1807" s="84"/>
      <c r="V1807" s="52">
        <v>0</v>
      </c>
      <c r="W1807" s="52">
        <v>5.8824000000000001E-2</v>
      </c>
      <c r="X1807" s="52">
        <v>0</v>
      </c>
      <c r="Y1807" s="52">
        <v>0.59159099999999998</v>
      </c>
      <c r="Z1807" s="52">
        <v>0</v>
      </c>
      <c r="AA1807" s="52"/>
      <c r="AB1807" s="79">
        <v>1807</v>
      </c>
      <c r="AC18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7" s="85"/>
      <c r="AE1807" s="51"/>
      <c r="AF1807" s="51"/>
      <c r="AG1807" s="51"/>
      <c r="AH1807" s="51"/>
      <c r="AI1807" s="51"/>
      <c r="AJ1807" s="51"/>
      <c r="AK1807" s="51"/>
      <c r="AL1807" s="51"/>
      <c r="AM1807" s="51"/>
      <c r="AN1807" s="51"/>
      <c r="AO1807" s="2"/>
      <c r="AP1807" s="3"/>
      <c r="AQ1807" s="3"/>
      <c r="AR1807" s="3"/>
      <c r="AS1807" s="3"/>
    </row>
    <row r="1808" spans="1:45" ht="29" customHeight="1" x14ac:dyDescent="0.35">
      <c r="A1808" s="14" t="s">
        <v>856</v>
      </c>
      <c r="C1808" s="15" t="s">
        <v>3360</v>
      </c>
      <c r="D1808" s="15"/>
      <c r="E1808" s="80">
        <v>1.7001379285734004</v>
      </c>
      <c r="F1808" s="78"/>
      <c r="G1808" s="15"/>
      <c r="H1808" s="15"/>
      <c r="I1808" s="16"/>
      <c r="J1808" s="66"/>
      <c r="K1808" s="66"/>
      <c r="L1808" s="16"/>
      <c r="M1808" s="81"/>
      <c r="N1808" s="82">
        <v>5447.72509765625</v>
      </c>
      <c r="O1808" s="82">
        <v>7443.35888671875</v>
      </c>
      <c r="P1808" s="77"/>
      <c r="Q1808" s="83"/>
      <c r="R1808" s="83"/>
      <c r="S1808" s="51">
        <v>1</v>
      </c>
      <c r="T1808" s="84"/>
      <c r="U1808" s="84"/>
      <c r="V1808" s="52">
        <v>0</v>
      </c>
      <c r="W1808" s="52">
        <v>5.8824000000000001E-2</v>
      </c>
      <c r="X1808" s="52">
        <v>0</v>
      </c>
      <c r="Y1808" s="52">
        <v>0.59159099999999998</v>
      </c>
      <c r="Z1808" s="52">
        <v>0</v>
      </c>
      <c r="AA1808" s="52"/>
      <c r="AB1808" s="79">
        <v>1808</v>
      </c>
      <c r="AC18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8" s="85"/>
      <c r="AE1808" s="51"/>
      <c r="AF1808" s="51"/>
      <c r="AG1808" s="51"/>
      <c r="AH1808" s="51"/>
      <c r="AI1808" s="51"/>
      <c r="AJ1808" s="51"/>
      <c r="AK1808" s="51"/>
      <c r="AL1808" s="51"/>
      <c r="AM1808" s="51"/>
      <c r="AN1808" s="51"/>
      <c r="AO1808" s="2"/>
      <c r="AP1808" s="3"/>
      <c r="AQ1808" s="3"/>
      <c r="AR1808" s="3"/>
      <c r="AS1808" s="3"/>
    </row>
    <row r="1809" spans="1:45" ht="29" customHeight="1" x14ac:dyDescent="0.35">
      <c r="A1809" s="14" t="s">
        <v>857</v>
      </c>
      <c r="C1809" s="15" t="s">
        <v>3360</v>
      </c>
      <c r="D1809" s="15"/>
      <c r="E1809" s="80">
        <v>1.7001379285734004</v>
      </c>
      <c r="F1809" s="78"/>
      <c r="G1809" s="15"/>
      <c r="H1809" s="15"/>
      <c r="I1809" s="16"/>
      <c r="J1809" s="66"/>
      <c r="K1809" s="66"/>
      <c r="L1809" s="16"/>
      <c r="M1809" s="81"/>
      <c r="N1809" s="82">
        <v>5639.7373046875</v>
      </c>
      <c r="O1809" s="82">
        <v>7148.99609375</v>
      </c>
      <c r="P1809" s="77"/>
      <c r="Q1809" s="83"/>
      <c r="R1809" s="83"/>
      <c r="S1809" s="51">
        <v>1</v>
      </c>
      <c r="T1809" s="84"/>
      <c r="U1809" s="84"/>
      <c r="V1809" s="52">
        <v>0</v>
      </c>
      <c r="W1809" s="52">
        <v>5.8824000000000001E-2</v>
      </c>
      <c r="X1809" s="52">
        <v>0</v>
      </c>
      <c r="Y1809" s="52">
        <v>0.59159099999999998</v>
      </c>
      <c r="Z1809" s="52">
        <v>0</v>
      </c>
      <c r="AA1809" s="52"/>
      <c r="AB1809" s="79">
        <v>1809</v>
      </c>
      <c r="AC18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09" s="85"/>
      <c r="AE1809" s="51"/>
      <c r="AF1809" s="51"/>
      <c r="AG1809" s="51"/>
      <c r="AH1809" s="51"/>
      <c r="AI1809" s="51"/>
      <c r="AJ1809" s="51"/>
      <c r="AK1809" s="51"/>
      <c r="AL1809" s="51"/>
      <c r="AM1809" s="51"/>
      <c r="AN1809" s="51"/>
      <c r="AO1809" s="2"/>
      <c r="AP1809" s="3"/>
      <c r="AQ1809" s="3"/>
      <c r="AR1809" s="3"/>
      <c r="AS1809" s="3"/>
    </row>
    <row r="1810" spans="1:45" ht="29" customHeight="1" x14ac:dyDescent="0.35">
      <c r="A1810" s="14" t="s">
        <v>858</v>
      </c>
      <c r="C1810" s="15" t="s">
        <v>3360</v>
      </c>
      <c r="D1810" s="15"/>
      <c r="E1810" s="80">
        <v>1.7001379285734004</v>
      </c>
      <c r="F1810" s="78"/>
      <c r="G1810" s="15"/>
      <c r="H1810" s="15"/>
      <c r="I1810" s="16"/>
      <c r="J1810" s="66"/>
      <c r="K1810" s="66"/>
      <c r="L1810" s="16"/>
      <c r="M1810" s="81"/>
      <c r="N1810" s="82">
        <v>5611.86376953125</v>
      </c>
      <c r="O1810" s="82">
        <v>7358.68994140625</v>
      </c>
      <c r="P1810" s="77"/>
      <c r="Q1810" s="83"/>
      <c r="R1810" s="83"/>
      <c r="S1810" s="51">
        <v>1</v>
      </c>
      <c r="T1810" s="84"/>
      <c r="U1810" s="84"/>
      <c r="V1810" s="52">
        <v>0</v>
      </c>
      <c r="W1810" s="52">
        <v>5.8824000000000001E-2</v>
      </c>
      <c r="X1810" s="52">
        <v>0</v>
      </c>
      <c r="Y1810" s="52">
        <v>0.59159099999999998</v>
      </c>
      <c r="Z1810" s="52">
        <v>0</v>
      </c>
      <c r="AA1810" s="52"/>
      <c r="AB1810" s="79">
        <v>1810</v>
      </c>
      <c r="AC18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0" s="85"/>
      <c r="AE1810" s="51"/>
      <c r="AF1810" s="51"/>
      <c r="AG1810" s="51"/>
      <c r="AH1810" s="51"/>
      <c r="AI1810" s="51"/>
      <c r="AJ1810" s="51"/>
      <c r="AK1810" s="51"/>
      <c r="AL1810" s="51"/>
      <c r="AM1810" s="51"/>
      <c r="AN1810" s="51"/>
      <c r="AO1810" s="2"/>
      <c r="AP1810" s="3"/>
      <c r="AQ1810" s="3"/>
      <c r="AR1810" s="3"/>
      <c r="AS1810" s="3"/>
    </row>
    <row r="1811" spans="1:45" ht="29" customHeight="1" x14ac:dyDescent="0.35">
      <c r="A1811" s="14" t="s">
        <v>859</v>
      </c>
      <c r="C1811" s="15" t="s">
        <v>3360</v>
      </c>
      <c r="D1811" s="15"/>
      <c r="E1811" s="80">
        <v>1.7001379285734004</v>
      </c>
      <c r="F1811" s="78"/>
      <c r="G1811" s="15"/>
      <c r="H1811" s="15"/>
      <c r="I1811" s="16"/>
      <c r="J1811" s="66"/>
      <c r="K1811" s="66"/>
      <c r="L1811" s="16"/>
      <c r="M1811" s="81"/>
      <c r="N1811" s="82">
        <v>5606.63037109375</v>
      </c>
      <c r="O1811" s="82">
        <v>6944.0302734375</v>
      </c>
      <c r="P1811" s="77"/>
      <c r="Q1811" s="83"/>
      <c r="R1811" s="83"/>
      <c r="S1811" s="51">
        <v>1</v>
      </c>
      <c r="T1811" s="84"/>
      <c r="U1811" s="84"/>
      <c r="V1811" s="52">
        <v>0</v>
      </c>
      <c r="W1811" s="52">
        <v>5.8824000000000001E-2</v>
      </c>
      <c r="X1811" s="52">
        <v>0</v>
      </c>
      <c r="Y1811" s="52">
        <v>0.59159099999999998</v>
      </c>
      <c r="Z1811" s="52">
        <v>0</v>
      </c>
      <c r="AA1811" s="52"/>
      <c r="AB1811" s="79">
        <v>1811</v>
      </c>
      <c r="AC18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1" s="85"/>
      <c r="AE1811" s="51"/>
      <c r="AF1811" s="51"/>
      <c r="AG1811" s="51"/>
      <c r="AH1811" s="51"/>
      <c r="AI1811" s="51"/>
      <c r="AJ1811" s="51"/>
      <c r="AK1811" s="51"/>
      <c r="AL1811" s="51"/>
      <c r="AM1811" s="51"/>
      <c r="AN1811" s="51"/>
      <c r="AO1811" s="2"/>
      <c r="AP1811" s="3"/>
      <c r="AQ1811" s="3"/>
      <c r="AR1811" s="3"/>
      <c r="AS1811" s="3"/>
    </row>
    <row r="1812" spans="1:45" ht="29" customHeight="1" x14ac:dyDescent="0.35">
      <c r="A1812" s="14" t="s">
        <v>1027</v>
      </c>
      <c r="C1812" s="15" t="s">
        <v>3360</v>
      </c>
      <c r="D1812" s="15"/>
      <c r="E1812" s="80">
        <v>1.6996082990111023</v>
      </c>
      <c r="F1812" s="78"/>
      <c r="G1812" s="15"/>
      <c r="H1812" s="15"/>
      <c r="I1812" s="16"/>
      <c r="J1812" s="66"/>
      <c r="K1812" s="66"/>
      <c r="L1812" s="16"/>
      <c r="M1812" s="81"/>
      <c r="N1812" s="82">
        <v>8462.3857421875</v>
      </c>
      <c r="O1812" s="82">
        <v>7674.236328125</v>
      </c>
      <c r="P1812" s="77"/>
      <c r="Q1812" s="83"/>
      <c r="R1812" s="83"/>
      <c r="S1812" s="51">
        <v>1</v>
      </c>
      <c r="T1812" s="84"/>
      <c r="U1812" s="84"/>
      <c r="V1812" s="52">
        <v>0</v>
      </c>
      <c r="W1812" s="52">
        <v>3.3333000000000002E-2</v>
      </c>
      <c r="X1812" s="52">
        <v>0</v>
      </c>
      <c r="Y1812" s="52">
        <v>0.59076300000000004</v>
      </c>
      <c r="Z1812" s="52">
        <v>0</v>
      </c>
      <c r="AA1812" s="52"/>
      <c r="AB1812" s="79">
        <v>1812</v>
      </c>
      <c r="AC18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2" s="85"/>
      <c r="AE1812" s="51"/>
      <c r="AF1812" s="51"/>
      <c r="AG1812" s="51"/>
      <c r="AH1812" s="51"/>
      <c r="AI1812" s="51"/>
      <c r="AJ1812" s="51"/>
      <c r="AK1812" s="104" t="s">
        <v>3341</v>
      </c>
      <c r="AL1812" s="104" t="s">
        <v>3341</v>
      </c>
      <c r="AM1812" s="104" t="s">
        <v>3341</v>
      </c>
      <c r="AN1812" s="104" t="s">
        <v>3341</v>
      </c>
      <c r="AO1812" s="2"/>
      <c r="AP1812" s="3"/>
      <c r="AQ1812" s="3"/>
      <c r="AR1812" s="3"/>
      <c r="AS1812" s="3"/>
    </row>
    <row r="1813" spans="1:45" ht="29" customHeight="1" x14ac:dyDescent="0.35">
      <c r="A1813" s="14" t="s">
        <v>1987</v>
      </c>
      <c r="C1813" s="15" t="s">
        <v>3360</v>
      </c>
      <c r="D1813" s="15"/>
      <c r="E1813" s="80">
        <v>1.6993338894915058</v>
      </c>
      <c r="F1813" s="78"/>
      <c r="G1813" s="15"/>
      <c r="H1813" s="15"/>
      <c r="I1813" s="16"/>
      <c r="J1813" s="66"/>
      <c r="K1813" s="66"/>
      <c r="L1813" s="16"/>
      <c r="M1813" s="81"/>
      <c r="N1813" s="82">
        <v>3098.148681640625</v>
      </c>
      <c r="O1813" s="82">
        <v>9737.150390625</v>
      </c>
      <c r="P1813" s="77"/>
      <c r="Q1813" s="83"/>
      <c r="R1813" s="83"/>
      <c r="S1813" s="51">
        <v>1</v>
      </c>
      <c r="T1813" s="84"/>
      <c r="U1813" s="84"/>
      <c r="V1813" s="52">
        <v>0</v>
      </c>
      <c r="W1813" s="52">
        <v>7.6000000000000004E-5</v>
      </c>
      <c r="X1813" s="52">
        <v>0</v>
      </c>
      <c r="Y1813" s="52">
        <v>0.59033400000000003</v>
      </c>
      <c r="Z1813" s="52">
        <v>0</v>
      </c>
      <c r="AA1813" s="52"/>
      <c r="AB1813" s="79">
        <v>1813</v>
      </c>
      <c r="AC18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3" s="85"/>
      <c r="AE1813" s="51"/>
      <c r="AF1813" s="51"/>
      <c r="AG1813" s="51"/>
      <c r="AH1813" s="51"/>
      <c r="AI1813" s="51"/>
      <c r="AJ1813" s="51"/>
      <c r="AK1813" s="104" t="s">
        <v>3341</v>
      </c>
      <c r="AL1813" s="104" t="s">
        <v>3341</v>
      </c>
      <c r="AM1813" s="104" t="s">
        <v>3341</v>
      </c>
      <c r="AN1813" s="104" t="s">
        <v>3341</v>
      </c>
      <c r="AO1813" s="2"/>
      <c r="AP1813" s="3"/>
      <c r="AQ1813" s="3"/>
      <c r="AR1813" s="3"/>
      <c r="AS1813" s="3"/>
    </row>
    <row r="1814" spans="1:45" ht="29" customHeight="1" x14ac:dyDescent="0.35">
      <c r="A1814" s="14" t="s">
        <v>2379</v>
      </c>
      <c r="C1814" s="15" t="s">
        <v>3360</v>
      </c>
      <c r="D1814" s="15"/>
      <c r="E1814" s="80">
        <v>1.6992277077193543</v>
      </c>
      <c r="F1814" s="78"/>
      <c r="G1814" s="15"/>
      <c r="H1814" s="15"/>
      <c r="I1814" s="16"/>
      <c r="J1814" s="66"/>
      <c r="K1814" s="66"/>
      <c r="L1814" s="16"/>
      <c r="M1814" s="81"/>
      <c r="N1814" s="82">
        <v>1065.2005615234375</v>
      </c>
      <c r="O1814" s="82">
        <v>4445.8095703125</v>
      </c>
      <c r="P1814" s="77"/>
      <c r="Q1814" s="83"/>
      <c r="R1814" s="83"/>
      <c r="S1814" s="51">
        <v>1</v>
      </c>
      <c r="T1814" s="84"/>
      <c r="U1814" s="84"/>
      <c r="V1814" s="52">
        <v>0</v>
      </c>
      <c r="W1814" s="52">
        <v>7.1000000000000005E-5</v>
      </c>
      <c r="X1814" s="52">
        <v>0</v>
      </c>
      <c r="Y1814" s="52">
        <v>0.59016800000000003</v>
      </c>
      <c r="Z1814" s="52">
        <v>0</v>
      </c>
      <c r="AA1814" s="52"/>
      <c r="AB1814" s="79">
        <v>1814</v>
      </c>
      <c r="AC18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4" s="85"/>
      <c r="AE1814" s="51"/>
      <c r="AF1814" s="51"/>
      <c r="AG1814" s="51"/>
      <c r="AH1814" s="51"/>
      <c r="AI1814" s="51"/>
      <c r="AJ1814" s="51"/>
      <c r="AK1814" s="51"/>
      <c r="AL1814" s="51"/>
      <c r="AM1814" s="51"/>
      <c r="AN1814" s="51"/>
      <c r="AO1814" s="2"/>
      <c r="AP1814" s="3"/>
      <c r="AQ1814" s="3"/>
      <c r="AR1814" s="3"/>
      <c r="AS1814" s="3"/>
    </row>
    <row r="1815" spans="1:45" ht="29" customHeight="1" x14ac:dyDescent="0.35">
      <c r="A1815" s="14" t="s">
        <v>1606</v>
      </c>
      <c r="C1815" s="15" t="s">
        <v>3360</v>
      </c>
      <c r="D1815" s="15"/>
      <c r="E1815" s="80">
        <v>1.6984351823235966</v>
      </c>
      <c r="F1815" s="78"/>
      <c r="G1815" s="15"/>
      <c r="H1815" s="15"/>
      <c r="I1815" s="16"/>
      <c r="J1815" s="66"/>
      <c r="K1815" s="66"/>
      <c r="L1815" s="16"/>
      <c r="M1815" s="81"/>
      <c r="N1815" s="82">
        <v>2786.915283203125</v>
      </c>
      <c r="O1815" s="82">
        <v>9160.62890625</v>
      </c>
      <c r="P1815" s="77"/>
      <c r="Q1815" s="83"/>
      <c r="R1815" s="83"/>
      <c r="S1815" s="51">
        <v>1</v>
      </c>
      <c r="T1815" s="84"/>
      <c r="U1815" s="84"/>
      <c r="V1815" s="52">
        <v>0</v>
      </c>
      <c r="W1815" s="52">
        <v>7.7999999999999999E-5</v>
      </c>
      <c r="X1815" s="52">
        <v>0</v>
      </c>
      <c r="Y1815" s="52">
        <v>0.58892900000000004</v>
      </c>
      <c r="Z1815" s="52">
        <v>0</v>
      </c>
      <c r="AA1815" s="52"/>
      <c r="AB1815" s="79">
        <v>1815</v>
      </c>
      <c r="AC18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5" s="85"/>
      <c r="AE1815" s="51"/>
      <c r="AF1815" s="51"/>
      <c r="AG1815" s="51"/>
      <c r="AH1815" s="51"/>
      <c r="AI1815" s="51"/>
      <c r="AJ1815" s="51"/>
      <c r="AK1815" s="51"/>
      <c r="AL1815" s="51"/>
      <c r="AM1815" s="51"/>
      <c r="AN1815" s="51"/>
      <c r="AO1815" s="2"/>
      <c r="AP1815" s="3"/>
      <c r="AQ1815" s="3"/>
      <c r="AR1815" s="3"/>
      <c r="AS1815" s="3"/>
    </row>
    <row r="1816" spans="1:45" ht="29" customHeight="1" x14ac:dyDescent="0.35">
      <c r="A1816" s="14" t="s">
        <v>1861</v>
      </c>
      <c r="C1816" s="15" t="s">
        <v>3360</v>
      </c>
      <c r="D1816" s="15"/>
      <c r="E1816" s="80">
        <v>1.6984351823235966</v>
      </c>
      <c r="F1816" s="78"/>
      <c r="G1816" s="15"/>
      <c r="H1816" s="15"/>
      <c r="I1816" s="16"/>
      <c r="J1816" s="66"/>
      <c r="K1816" s="66"/>
      <c r="L1816" s="16"/>
      <c r="M1816" s="81"/>
      <c r="N1816" s="82">
        <v>3274.259765625</v>
      </c>
      <c r="O1816" s="82">
        <v>9488.2421875</v>
      </c>
      <c r="P1816" s="77"/>
      <c r="Q1816" s="83"/>
      <c r="R1816" s="83"/>
      <c r="S1816" s="51">
        <v>1</v>
      </c>
      <c r="T1816" s="84"/>
      <c r="U1816" s="84"/>
      <c r="V1816" s="52">
        <v>0</v>
      </c>
      <c r="W1816" s="52">
        <v>7.7999999999999999E-5</v>
      </c>
      <c r="X1816" s="52">
        <v>0</v>
      </c>
      <c r="Y1816" s="52">
        <v>0.58892900000000004</v>
      </c>
      <c r="Z1816" s="52">
        <v>0</v>
      </c>
      <c r="AA1816" s="52"/>
      <c r="AB1816" s="79">
        <v>1816</v>
      </c>
      <c r="AC18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6" s="85"/>
      <c r="AE1816" s="51"/>
      <c r="AF1816" s="51"/>
      <c r="AG1816" s="51"/>
      <c r="AH1816" s="51"/>
      <c r="AI1816" s="51"/>
      <c r="AJ1816" s="51"/>
      <c r="AK1816" s="51"/>
      <c r="AL1816" s="51"/>
      <c r="AM1816" s="51"/>
      <c r="AN1816" s="51"/>
      <c r="AO1816" s="2"/>
      <c r="AP1816" s="3"/>
      <c r="AQ1816" s="3"/>
      <c r="AR1816" s="3"/>
      <c r="AS1816" s="3"/>
    </row>
    <row r="1817" spans="1:45" ht="29" customHeight="1" x14ac:dyDescent="0.35">
      <c r="A1817" s="14" t="s">
        <v>1048</v>
      </c>
      <c r="C1817" s="15" t="s">
        <v>3360</v>
      </c>
      <c r="D1817" s="15"/>
      <c r="E1817" s="80">
        <v>1.6981326282378875</v>
      </c>
      <c r="F1817" s="78"/>
      <c r="G1817" s="15"/>
      <c r="H1817" s="15"/>
      <c r="I1817" s="16"/>
      <c r="J1817" s="66"/>
      <c r="K1817" s="66"/>
      <c r="L1817" s="16"/>
      <c r="M1817" s="81"/>
      <c r="N1817" s="82">
        <v>1566.0838623046875</v>
      </c>
      <c r="O1817" s="82">
        <v>7720.5927734375</v>
      </c>
      <c r="P1817" s="77"/>
      <c r="Q1817" s="83"/>
      <c r="R1817" s="83"/>
      <c r="S1817" s="51">
        <v>1</v>
      </c>
      <c r="T1817" s="84"/>
      <c r="U1817" s="84"/>
      <c r="V1817" s="52">
        <v>0</v>
      </c>
      <c r="W1817" s="52">
        <v>6.6000000000000005E-5</v>
      </c>
      <c r="X1817" s="52">
        <v>0</v>
      </c>
      <c r="Y1817" s="52">
        <v>0.58845599999999998</v>
      </c>
      <c r="Z1817" s="52">
        <v>0</v>
      </c>
      <c r="AA1817" s="52"/>
      <c r="AB1817" s="79">
        <v>1817</v>
      </c>
      <c r="AC18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7" s="85"/>
      <c r="AE1817" s="51"/>
      <c r="AF1817" s="51"/>
      <c r="AG1817" s="51"/>
      <c r="AH1817" s="51"/>
      <c r="AI1817" s="51"/>
      <c r="AJ1817" s="51"/>
      <c r="AK1817" s="104" t="s">
        <v>3341</v>
      </c>
      <c r="AL1817" s="104" t="s">
        <v>3341</v>
      </c>
      <c r="AM1817" s="104" t="s">
        <v>3341</v>
      </c>
      <c r="AN1817" s="104" t="s">
        <v>3341</v>
      </c>
      <c r="AO1817" s="2"/>
      <c r="AP1817" s="3"/>
      <c r="AQ1817" s="3"/>
      <c r="AR1817" s="3"/>
      <c r="AS1817" s="3"/>
    </row>
    <row r="1818" spans="1:45" ht="29" customHeight="1" x14ac:dyDescent="0.35">
      <c r="A1818" s="14" t="s">
        <v>1431</v>
      </c>
      <c r="C1818" s="15" t="s">
        <v>3360</v>
      </c>
      <c r="D1818" s="15"/>
      <c r="E1818" s="80">
        <v>1.6981326282378875</v>
      </c>
      <c r="F1818" s="78"/>
      <c r="G1818" s="15"/>
      <c r="H1818" s="15"/>
      <c r="I1818" s="16"/>
      <c r="J1818" s="66"/>
      <c r="K1818" s="66"/>
      <c r="L1818" s="16"/>
      <c r="M1818" s="81"/>
      <c r="N1818" s="82">
        <v>1581.7626953125</v>
      </c>
      <c r="O1818" s="82">
        <v>7964.17578125</v>
      </c>
      <c r="P1818" s="77"/>
      <c r="Q1818" s="83"/>
      <c r="R1818" s="83"/>
      <c r="S1818" s="51">
        <v>1</v>
      </c>
      <c r="T1818" s="84"/>
      <c r="U1818" s="84"/>
      <c r="V1818" s="52">
        <v>0</v>
      </c>
      <c r="W1818" s="52">
        <v>6.6000000000000005E-5</v>
      </c>
      <c r="X1818" s="52">
        <v>0</v>
      </c>
      <c r="Y1818" s="52">
        <v>0.58845599999999998</v>
      </c>
      <c r="Z1818" s="52">
        <v>0</v>
      </c>
      <c r="AA1818" s="52"/>
      <c r="AB1818" s="79">
        <v>1818</v>
      </c>
      <c r="AC18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8" s="85"/>
      <c r="AE1818" s="51"/>
      <c r="AF1818" s="51"/>
      <c r="AG1818" s="51"/>
      <c r="AH1818" s="51"/>
      <c r="AI1818" s="51"/>
      <c r="AJ1818" s="51"/>
      <c r="AK1818" s="104" t="s">
        <v>3341</v>
      </c>
      <c r="AL1818" s="104" t="s">
        <v>3341</v>
      </c>
      <c r="AM1818" s="104" t="s">
        <v>3341</v>
      </c>
      <c r="AN1818" s="104" t="s">
        <v>3341</v>
      </c>
      <c r="AO1818" s="2"/>
      <c r="AP1818" s="3"/>
      <c r="AQ1818" s="3"/>
      <c r="AR1818" s="3"/>
      <c r="AS1818" s="3"/>
    </row>
    <row r="1819" spans="1:45" ht="29" customHeight="1" x14ac:dyDescent="0.35">
      <c r="A1819" s="14" t="s">
        <v>3199</v>
      </c>
      <c r="C1819" s="15" t="s">
        <v>3360</v>
      </c>
      <c r="D1819" s="15"/>
      <c r="E1819" s="80">
        <v>1.6978799667921052</v>
      </c>
      <c r="F1819" s="78"/>
      <c r="G1819" s="15"/>
      <c r="H1819" s="15"/>
      <c r="I1819" s="16"/>
      <c r="J1819" s="66"/>
      <c r="K1819" s="66"/>
      <c r="L1819" s="16"/>
      <c r="M1819" s="81"/>
      <c r="N1819" s="82">
        <v>288.09722900390625</v>
      </c>
      <c r="O1819" s="82">
        <v>4210.49853515625</v>
      </c>
      <c r="P1819" s="77"/>
      <c r="Q1819" s="83"/>
      <c r="R1819" s="83"/>
      <c r="S1819" s="51">
        <v>1</v>
      </c>
      <c r="T1819" s="84"/>
      <c r="U1819" s="84"/>
      <c r="V1819" s="52">
        <v>0</v>
      </c>
      <c r="W1819" s="52">
        <v>8.0000000000000007E-5</v>
      </c>
      <c r="X1819" s="52">
        <v>0</v>
      </c>
      <c r="Y1819" s="52">
        <v>0.58806099999999994</v>
      </c>
      <c r="Z1819" s="52">
        <v>0</v>
      </c>
      <c r="AA1819" s="52"/>
      <c r="AB1819" s="79">
        <v>1819</v>
      </c>
      <c r="AC18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19" s="85"/>
      <c r="AE1819" s="51"/>
      <c r="AF1819" s="51"/>
      <c r="AG1819" s="51"/>
      <c r="AH1819" s="51"/>
      <c r="AI1819" s="51"/>
      <c r="AJ1819" s="51"/>
      <c r="AK1819" s="51"/>
      <c r="AL1819" s="51"/>
      <c r="AM1819" s="51"/>
      <c r="AN1819" s="51"/>
      <c r="AO1819" s="2"/>
      <c r="AP1819" s="3"/>
      <c r="AQ1819" s="3"/>
      <c r="AR1819" s="3"/>
      <c r="AS1819" s="3"/>
    </row>
    <row r="1820" spans="1:45" ht="29" customHeight="1" x14ac:dyDescent="0.35">
      <c r="A1820" s="14" t="s">
        <v>2484</v>
      </c>
      <c r="C1820" s="15" t="s">
        <v>3360</v>
      </c>
      <c r="D1820" s="15"/>
      <c r="E1820" s="80">
        <v>1.6975684576171788</v>
      </c>
      <c r="F1820" s="78"/>
      <c r="G1820" s="15"/>
      <c r="H1820" s="15"/>
      <c r="I1820" s="16"/>
      <c r="J1820" s="66"/>
      <c r="K1820" s="66"/>
      <c r="L1820" s="16"/>
      <c r="M1820" s="81"/>
      <c r="N1820" s="82">
        <v>9783.705078125</v>
      </c>
      <c r="O1820" s="82">
        <v>8653.8642578125</v>
      </c>
      <c r="P1820" s="77"/>
      <c r="Q1820" s="83"/>
      <c r="R1820" s="83"/>
      <c r="S1820" s="51">
        <v>1</v>
      </c>
      <c r="T1820" s="84"/>
      <c r="U1820" s="84"/>
      <c r="V1820" s="52">
        <v>0</v>
      </c>
      <c r="W1820" s="52">
        <v>6.3E-5</v>
      </c>
      <c r="X1820" s="52">
        <v>0</v>
      </c>
      <c r="Y1820" s="52">
        <v>0.58757400000000004</v>
      </c>
      <c r="Z1820" s="52">
        <v>0</v>
      </c>
      <c r="AA1820" s="52"/>
      <c r="AB1820" s="79">
        <v>1820</v>
      </c>
      <c r="AC18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0" s="85"/>
      <c r="AE1820" s="51"/>
      <c r="AF1820" s="51"/>
      <c r="AG1820" s="51"/>
      <c r="AH1820" s="51"/>
      <c r="AI1820" s="51"/>
      <c r="AJ1820" s="51"/>
      <c r="AK1820" s="51"/>
      <c r="AL1820" s="51"/>
      <c r="AM1820" s="51"/>
      <c r="AN1820" s="51"/>
      <c r="AO1820" s="2"/>
      <c r="AP1820" s="3"/>
      <c r="AQ1820" s="3"/>
      <c r="AR1820" s="3"/>
      <c r="AS1820" s="3"/>
    </row>
    <row r="1821" spans="1:45" ht="29" customHeight="1" x14ac:dyDescent="0.35">
      <c r="A1821" s="14" t="s">
        <v>2809</v>
      </c>
      <c r="C1821" s="15" t="s">
        <v>3360</v>
      </c>
      <c r="D1821" s="15"/>
      <c r="E1821" s="80">
        <v>1.6975684576171788</v>
      </c>
      <c r="F1821" s="78"/>
      <c r="G1821" s="15"/>
      <c r="H1821" s="15"/>
      <c r="I1821" s="16"/>
      <c r="J1821" s="66"/>
      <c r="K1821" s="66"/>
      <c r="L1821" s="16"/>
      <c r="M1821" s="81"/>
      <c r="N1821" s="82">
        <v>9700.654296875</v>
      </c>
      <c r="O1821" s="82">
        <v>8570.2177734375</v>
      </c>
      <c r="P1821" s="77"/>
      <c r="Q1821" s="83"/>
      <c r="R1821" s="83"/>
      <c r="S1821" s="51">
        <v>1</v>
      </c>
      <c r="T1821" s="84"/>
      <c r="U1821" s="84"/>
      <c r="V1821" s="52">
        <v>0</v>
      </c>
      <c r="W1821" s="52">
        <v>6.3E-5</v>
      </c>
      <c r="X1821" s="52">
        <v>0</v>
      </c>
      <c r="Y1821" s="52">
        <v>0.58757400000000004</v>
      </c>
      <c r="Z1821" s="52">
        <v>0</v>
      </c>
      <c r="AA1821" s="52"/>
      <c r="AB1821" s="79">
        <v>1821</v>
      </c>
      <c r="AC18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1" s="85"/>
      <c r="AE1821" s="51"/>
      <c r="AF1821" s="51"/>
      <c r="AG1821" s="51"/>
      <c r="AH1821" s="51"/>
      <c r="AI1821" s="51"/>
      <c r="AJ1821" s="51"/>
      <c r="AK1821" s="51"/>
      <c r="AL1821" s="51"/>
      <c r="AM1821" s="51"/>
      <c r="AN1821" s="51"/>
      <c r="AO1821" s="2"/>
      <c r="AP1821" s="3"/>
      <c r="AQ1821" s="3"/>
      <c r="AR1821" s="3"/>
      <c r="AS1821" s="3"/>
    </row>
    <row r="1822" spans="1:45" ht="29" customHeight="1" x14ac:dyDescent="0.35">
      <c r="A1822" s="14" t="s">
        <v>991</v>
      </c>
      <c r="C1822" s="15" t="s">
        <v>3360</v>
      </c>
      <c r="D1822" s="15"/>
      <c r="E1822" s="80">
        <v>1.6968725192551251</v>
      </c>
      <c r="F1822" s="78"/>
      <c r="G1822" s="15"/>
      <c r="H1822" s="15"/>
      <c r="I1822" s="16"/>
      <c r="J1822" s="66"/>
      <c r="K1822" s="66"/>
      <c r="L1822" s="16"/>
      <c r="M1822" s="81"/>
      <c r="N1822" s="82">
        <v>9147.5068359375</v>
      </c>
      <c r="O1822" s="82">
        <v>8090.84912109375</v>
      </c>
      <c r="P1822" s="77"/>
      <c r="Q1822" s="83"/>
      <c r="R1822" s="83"/>
      <c r="S1822" s="51">
        <v>1</v>
      </c>
      <c r="T1822" s="84"/>
      <c r="U1822" s="84"/>
      <c r="V1822" s="52">
        <v>0</v>
      </c>
      <c r="W1822" s="52">
        <v>5.2631999999999998E-2</v>
      </c>
      <c r="X1822" s="52">
        <v>0</v>
      </c>
      <c r="Y1822" s="52">
        <v>0.58648599999999995</v>
      </c>
      <c r="Z1822" s="52">
        <v>0</v>
      </c>
      <c r="AA1822" s="52"/>
      <c r="AB1822" s="79">
        <v>1822</v>
      </c>
      <c r="AC18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2" s="85"/>
      <c r="AE1822" s="51"/>
      <c r="AF1822" s="51"/>
      <c r="AG1822" s="51"/>
      <c r="AH1822" s="51"/>
      <c r="AI1822" s="51"/>
      <c r="AJ1822" s="51"/>
      <c r="AK1822" s="51"/>
      <c r="AL1822" s="51"/>
      <c r="AM1822" s="51"/>
      <c r="AN1822" s="51"/>
      <c r="AO1822" s="2"/>
      <c r="AP1822" s="3"/>
      <c r="AQ1822" s="3"/>
      <c r="AR1822" s="3"/>
      <c r="AS1822" s="3"/>
    </row>
    <row r="1823" spans="1:45" ht="29" customHeight="1" x14ac:dyDescent="0.35">
      <c r="A1823" s="14" t="s">
        <v>992</v>
      </c>
      <c r="C1823" s="15" t="s">
        <v>3360</v>
      </c>
      <c r="D1823" s="15"/>
      <c r="E1823" s="80">
        <v>1.6968725192551251</v>
      </c>
      <c r="F1823" s="78"/>
      <c r="G1823" s="15"/>
      <c r="H1823" s="15"/>
      <c r="I1823" s="16"/>
      <c r="J1823" s="66"/>
      <c r="K1823" s="66"/>
      <c r="L1823" s="16"/>
      <c r="M1823" s="81"/>
      <c r="N1823" s="82">
        <v>9392.3564453125</v>
      </c>
      <c r="O1823" s="82">
        <v>7719.29052734375</v>
      </c>
      <c r="P1823" s="77"/>
      <c r="Q1823" s="83"/>
      <c r="R1823" s="83"/>
      <c r="S1823" s="51">
        <v>1</v>
      </c>
      <c r="T1823" s="84"/>
      <c r="U1823" s="84"/>
      <c r="V1823" s="52">
        <v>0</v>
      </c>
      <c r="W1823" s="52">
        <v>5.2631999999999998E-2</v>
      </c>
      <c r="X1823" s="52">
        <v>0</v>
      </c>
      <c r="Y1823" s="52">
        <v>0.58648599999999995</v>
      </c>
      <c r="Z1823" s="52">
        <v>0</v>
      </c>
      <c r="AA1823" s="52"/>
      <c r="AB1823" s="79">
        <v>1823</v>
      </c>
      <c r="AC18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3" s="85"/>
      <c r="AE1823" s="51"/>
      <c r="AF1823" s="51"/>
      <c r="AG1823" s="51"/>
      <c r="AH1823" s="51"/>
      <c r="AI1823" s="51"/>
      <c r="AJ1823" s="51"/>
      <c r="AK1823" s="51"/>
      <c r="AL1823" s="51"/>
      <c r="AM1823" s="51"/>
      <c r="AN1823" s="51"/>
      <c r="AO1823" s="2"/>
      <c r="AP1823" s="3"/>
      <c r="AQ1823" s="3"/>
      <c r="AR1823" s="3"/>
      <c r="AS1823" s="3"/>
    </row>
    <row r="1824" spans="1:45" ht="29" customHeight="1" x14ac:dyDescent="0.35">
      <c r="A1824" s="14" t="s">
        <v>993</v>
      </c>
      <c r="C1824" s="15" t="s">
        <v>3360</v>
      </c>
      <c r="D1824" s="15"/>
      <c r="E1824" s="80">
        <v>1.6968725192551251</v>
      </c>
      <c r="F1824" s="78"/>
      <c r="G1824" s="15"/>
      <c r="H1824" s="15"/>
      <c r="I1824" s="16"/>
      <c r="J1824" s="66"/>
      <c r="K1824" s="66"/>
      <c r="L1824" s="16"/>
      <c r="M1824" s="81"/>
      <c r="N1824" s="82">
        <v>9462.330078125</v>
      </c>
      <c r="O1824" s="82">
        <v>8059.49267578125</v>
      </c>
      <c r="P1824" s="77"/>
      <c r="Q1824" s="83"/>
      <c r="R1824" s="83"/>
      <c r="S1824" s="51">
        <v>1</v>
      </c>
      <c r="T1824" s="84"/>
      <c r="U1824" s="84"/>
      <c r="V1824" s="52">
        <v>0</v>
      </c>
      <c r="W1824" s="52">
        <v>5.2631999999999998E-2</v>
      </c>
      <c r="X1824" s="52">
        <v>0</v>
      </c>
      <c r="Y1824" s="52">
        <v>0.58648599999999995</v>
      </c>
      <c r="Z1824" s="52">
        <v>0</v>
      </c>
      <c r="AA1824" s="52"/>
      <c r="AB1824" s="79">
        <v>1824</v>
      </c>
      <c r="AC18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4" s="85"/>
      <c r="AE1824" s="51"/>
      <c r="AF1824" s="51"/>
      <c r="AG1824" s="51"/>
      <c r="AH1824" s="51"/>
      <c r="AI1824" s="51"/>
      <c r="AJ1824" s="51"/>
      <c r="AK1824" s="51"/>
      <c r="AL1824" s="51"/>
      <c r="AM1824" s="51"/>
      <c r="AN1824" s="51"/>
      <c r="AO1824" s="2"/>
      <c r="AP1824" s="3"/>
      <c r="AQ1824" s="3"/>
      <c r="AR1824" s="3"/>
      <c r="AS1824" s="3"/>
    </row>
    <row r="1825" spans="1:45" ht="29" customHeight="1" x14ac:dyDescent="0.35">
      <c r="A1825" s="14" t="s">
        <v>994</v>
      </c>
      <c r="C1825" s="15" t="s">
        <v>3360</v>
      </c>
      <c r="D1825" s="15"/>
      <c r="E1825" s="80">
        <v>1.6968725192551251</v>
      </c>
      <c r="F1825" s="78"/>
      <c r="G1825" s="15"/>
      <c r="H1825" s="15"/>
      <c r="I1825" s="16"/>
      <c r="J1825" s="66"/>
      <c r="K1825" s="66"/>
      <c r="L1825" s="16"/>
      <c r="M1825" s="81"/>
      <c r="N1825" s="82">
        <v>9212.111328125</v>
      </c>
      <c r="O1825" s="82">
        <v>8239.453125</v>
      </c>
      <c r="P1825" s="77"/>
      <c r="Q1825" s="83"/>
      <c r="R1825" s="83"/>
      <c r="S1825" s="51">
        <v>1</v>
      </c>
      <c r="T1825" s="84"/>
      <c r="U1825" s="84"/>
      <c r="V1825" s="52">
        <v>0</v>
      </c>
      <c r="W1825" s="52">
        <v>5.2631999999999998E-2</v>
      </c>
      <c r="X1825" s="52">
        <v>0</v>
      </c>
      <c r="Y1825" s="52">
        <v>0.58648599999999995</v>
      </c>
      <c r="Z1825" s="52">
        <v>0</v>
      </c>
      <c r="AA1825" s="52"/>
      <c r="AB1825" s="79">
        <v>1825</v>
      </c>
      <c r="AC18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5" s="85"/>
      <c r="AE1825" s="51"/>
      <c r="AF1825" s="51"/>
      <c r="AG1825" s="51"/>
      <c r="AH1825" s="51"/>
      <c r="AI1825" s="51"/>
      <c r="AJ1825" s="51"/>
      <c r="AK1825" s="51"/>
      <c r="AL1825" s="51"/>
      <c r="AM1825" s="51"/>
      <c r="AN1825" s="51"/>
      <c r="AO1825" s="2"/>
      <c r="AP1825" s="3"/>
      <c r="AQ1825" s="3"/>
      <c r="AR1825" s="3"/>
      <c r="AS1825" s="3"/>
    </row>
    <row r="1826" spans="1:45" ht="29" customHeight="1" x14ac:dyDescent="0.35">
      <c r="A1826" s="14" t="s">
        <v>995</v>
      </c>
      <c r="C1826" s="15" t="s">
        <v>3360</v>
      </c>
      <c r="D1826" s="15"/>
      <c r="E1826" s="80">
        <v>1.6968725192551251</v>
      </c>
      <c r="F1826" s="78"/>
      <c r="G1826" s="15"/>
      <c r="H1826" s="15"/>
      <c r="I1826" s="16"/>
      <c r="J1826" s="66"/>
      <c r="K1826" s="66"/>
      <c r="L1826" s="16"/>
      <c r="M1826" s="81"/>
      <c r="N1826" s="82">
        <v>9197.78515625</v>
      </c>
      <c r="O1826" s="82">
        <v>7738.7314453125</v>
      </c>
      <c r="P1826" s="77"/>
      <c r="Q1826" s="83"/>
      <c r="R1826" s="83"/>
      <c r="S1826" s="51">
        <v>1</v>
      </c>
      <c r="T1826" s="84"/>
      <c r="U1826" s="84"/>
      <c r="V1826" s="52">
        <v>0</v>
      </c>
      <c r="W1826" s="52">
        <v>5.2631999999999998E-2</v>
      </c>
      <c r="X1826" s="52">
        <v>0</v>
      </c>
      <c r="Y1826" s="52">
        <v>0.58648599999999995</v>
      </c>
      <c r="Z1826" s="52">
        <v>0</v>
      </c>
      <c r="AA1826" s="52"/>
      <c r="AB1826" s="79">
        <v>1826</v>
      </c>
      <c r="AC18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6" s="85"/>
      <c r="AE1826" s="51"/>
      <c r="AF1826" s="51"/>
      <c r="AG1826" s="51"/>
      <c r="AH1826" s="51"/>
      <c r="AI1826" s="51"/>
      <c r="AJ1826" s="51"/>
      <c r="AK1826" s="51"/>
      <c r="AL1826" s="51"/>
      <c r="AM1826" s="51"/>
      <c r="AN1826" s="51"/>
      <c r="AO1826" s="2"/>
      <c r="AP1826" s="3"/>
      <c r="AQ1826" s="3"/>
      <c r="AR1826" s="3"/>
      <c r="AS1826" s="3"/>
    </row>
    <row r="1827" spans="1:45" ht="29" customHeight="1" x14ac:dyDescent="0.35">
      <c r="A1827" s="14" t="s">
        <v>996</v>
      </c>
      <c r="C1827" s="15" t="s">
        <v>3360</v>
      </c>
      <c r="D1827" s="15"/>
      <c r="E1827" s="80">
        <v>1.6968725192551251</v>
      </c>
      <c r="F1827" s="78"/>
      <c r="G1827" s="15"/>
      <c r="H1827" s="15"/>
      <c r="I1827" s="16"/>
      <c r="J1827" s="66"/>
      <c r="K1827" s="66"/>
      <c r="L1827" s="16"/>
      <c r="M1827" s="81"/>
      <c r="N1827" s="82">
        <v>9142.2119140625</v>
      </c>
      <c r="O1827" s="82">
        <v>7899.5869140625</v>
      </c>
      <c r="P1827" s="77"/>
      <c r="Q1827" s="83"/>
      <c r="R1827" s="83"/>
      <c r="S1827" s="51">
        <v>1</v>
      </c>
      <c r="T1827" s="84"/>
      <c r="U1827" s="84"/>
      <c r="V1827" s="52">
        <v>0</v>
      </c>
      <c r="W1827" s="52">
        <v>5.2631999999999998E-2</v>
      </c>
      <c r="X1827" s="52">
        <v>0</v>
      </c>
      <c r="Y1827" s="52">
        <v>0.58648599999999995</v>
      </c>
      <c r="Z1827" s="52">
        <v>0</v>
      </c>
      <c r="AA1827" s="52"/>
      <c r="AB1827" s="79">
        <v>1827</v>
      </c>
      <c r="AC18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7" s="85"/>
      <c r="AE1827" s="51"/>
      <c r="AF1827" s="51"/>
      <c r="AG1827" s="51"/>
      <c r="AH1827" s="51"/>
      <c r="AI1827" s="51"/>
      <c r="AJ1827" s="51"/>
      <c r="AK1827" s="51"/>
      <c r="AL1827" s="51"/>
      <c r="AM1827" s="51"/>
      <c r="AN1827" s="51"/>
      <c r="AO1827" s="2"/>
      <c r="AP1827" s="3"/>
      <c r="AQ1827" s="3"/>
      <c r="AR1827" s="3"/>
      <c r="AS1827" s="3"/>
    </row>
    <row r="1828" spans="1:45" ht="29" customHeight="1" x14ac:dyDescent="0.35">
      <c r="A1828" s="14" t="s">
        <v>997</v>
      </c>
      <c r="C1828" s="15" t="s">
        <v>3360</v>
      </c>
      <c r="D1828" s="15"/>
      <c r="E1828" s="80">
        <v>1.6968725192551251</v>
      </c>
      <c r="F1828" s="78"/>
      <c r="G1828" s="15"/>
      <c r="H1828" s="15"/>
      <c r="I1828" s="16"/>
      <c r="J1828" s="66"/>
      <c r="K1828" s="66"/>
      <c r="L1828" s="16"/>
      <c r="M1828" s="81"/>
      <c r="N1828" s="82">
        <v>9293.384765625</v>
      </c>
      <c r="O1828" s="82">
        <v>7670.24267578125</v>
      </c>
      <c r="P1828" s="77"/>
      <c r="Q1828" s="83"/>
      <c r="R1828" s="83"/>
      <c r="S1828" s="51">
        <v>1</v>
      </c>
      <c r="T1828" s="84"/>
      <c r="U1828" s="84"/>
      <c r="V1828" s="52">
        <v>0</v>
      </c>
      <c r="W1828" s="52">
        <v>5.2631999999999998E-2</v>
      </c>
      <c r="X1828" s="52">
        <v>0</v>
      </c>
      <c r="Y1828" s="52">
        <v>0.58648599999999995</v>
      </c>
      <c r="Z1828" s="52">
        <v>0</v>
      </c>
      <c r="AA1828" s="52"/>
      <c r="AB1828" s="79">
        <v>1828</v>
      </c>
      <c r="AC18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8" s="85"/>
      <c r="AE1828" s="51"/>
      <c r="AF1828" s="51"/>
      <c r="AG1828" s="51"/>
      <c r="AH1828" s="51"/>
      <c r="AI1828" s="51"/>
      <c r="AJ1828" s="51"/>
      <c r="AK1828" s="51"/>
      <c r="AL1828" s="51"/>
      <c r="AM1828" s="51"/>
      <c r="AN1828" s="51"/>
      <c r="AO1828" s="2"/>
      <c r="AP1828" s="3"/>
      <c r="AQ1828" s="3"/>
      <c r="AR1828" s="3"/>
      <c r="AS1828" s="3"/>
    </row>
    <row r="1829" spans="1:45" ht="29" customHeight="1" x14ac:dyDescent="0.35">
      <c r="A1829" s="14" t="s">
        <v>998</v>
      </c>
      <c r="C1829" s="15" t="s">
        <v>3360</v>
      </c>
      <c r="D1829" s="15"/>
      <c r="E1829" s="80">
        <v>1.6968725192551251</v>
      </c>
      <c r="F1829" s="78"/>
      <c r="G1829" s="15"/>
      <c r="H1829" s="15"/>
      <c r="I1829" s="16"/>
      <c r="J1829" s="66"/>
      <c r="K1829" s="66"/>
      <c r="L1829" s="16"/>
      <c r="M1829" s="81"/>
      <c r="N1829" s="82">
        <v>9406.5087890625</v>
      </c>
      <c r="O1829" s="82">
        <v>8220.056640625</v>
      </c>
      <c r="P1829" s="77"/>
      <c r="Q1829" s="83"/>
      <c r="R1829" s="83"/>
      <c r="S1829" s="51">
        <v>1</v>
      </c>
      <c r="T1829" s="84"/>
      <c r="U1829" s="84"/>
      <c r="V1829" s="52">
        <v>0</v>
      </c>
      <c r="W1829" s="52">
        <v>5.2631999999999998E-2</v>
      </c>
      <c r="X1829" s="52">
        <v>0</v>
      </c>
      <c r="Y1829" s="52">
        <v>0.58648599999999995</v>
      </c>
      <c r="Z1829" s="52">
        <v>0</v>
      </c>
      <c r="AA1829" s="52"/>
      <c r="AB1829" s="79">
        <v>1829</v>
      </c>
      <c r="AC18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29" s="85"/>
      <c r="AE1829" s="51"/>
      <c r="AF1829" s="51"/>
      <c r="AG1829" s="51"/>
      <c r="AH1829" s="51"/>
      <c r="AI1829" s="51"/>
      <c r="AJ1829" s="51"/>
      <c r="AK1829" s="51"/>
      <c r="AL1829" s="51"/>
      <c r="AM1829" s="51"/>
      <c r="AN1829" s="51"/>
      <c r="AO1829" s="2"/>
      <c r="AP1829" s="3"/>
      <c r="AQ1829" s="3"/>
      <c r="AR1829" s="3"/>
      <c r="AS1829" s="3"/>
    </row>
    <row r="1830" spans="1:45" ht="29" customHeight="1" x14ac:dyDescent="0.35">
      <c r="A1830" s="14" t="s">
        <v>999</v>
      </c>
      <c r="C1830" s="15" t="s">
        <v>3360</v>
      </c>
      <c r="D1830" s="15"/>
      <c r="E1830" s="80">
        <v>1.6968725192551251</v>
      </c>
      <c r="F1830" s="78"/>
      <c r="G1830" s="15"/>
      <c r="H1830" s="15"/>
      <c r="I1830" s="16"/>
      <c r="J1830" s="66"/>
      <c r="K1830" s="66"/>
      <c r="L1830" s="16"/>
      <c r="M1830" s="81"/>
      <c r="N1830" s="82">
        <v>9456.7021484375</v>
      </c>
      <c r="O1830" s="82">
        <v>7868.2490234375</v>
      </c>
      <c r="P1830" s="77"/>
      <c r="Q1830" s="83"/>
      <c r="R1830" s="83"/>
      <c r="S1830" s="51">
        <v>1</v>
      </c>
      <c r="T1830" s="84"/>
      <c r="U1830" s="84"/>
      <c r="V1830" s="52">
        <v>0</v>
      </c>
      <c r="W1830" s="52">
        <v>5.2631999999999998E-2</v>
      </c>
      <c r="X1830" s="52">
        <v>0</v>
      </c>
      <c r="Y1830" s="52">
        <v>0.58648599999999995</v>
      </c>
      <c r="Z1830" s="52">
        <v>0</v>
      </c>
      <c r="AA1830" s="52"/>
      <c r="AB1830" s="79">
        <v>1830</v>
      </c>
      <c r="AC18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0" s="85"/>
      <c r="AE1830" s="51"/>
      <c r="AF1830" s="51"/>
      <c r="AG1830" s="51"/>
      <c r="AH1830" s="51"/>
      <c r="AI1830" s="51"/>
      <c r="AJ1830" s="51"/>
      <c r="AK1830" s="51"/>
      <c r="AL1830" s="51"/>
      <c r="AM1830" s="51"/>
      <c r="AN1830" s="51"/>
      <c r="AO1830" s="2"/>
      <c r="AP1830" s="3"/>
      <c r="AQ1830" s="3"/>
      <c r="AR1830" s="3"/>
      <c r="AS1830" s="3"/>
    </row>
    <row r="1831" spans="1:45" ht="29" customHeight="1" x14ac:dyDescent="0.35">
      <c r="A1831" s="14" t="s">
        <v>1000</v>
      </c>
      <c r="C1831" s="15" t="s">
        <v>3360</v>
      </c>
      <c r="D1831" s="15"/>
      <c r="E1831" s="80">
        <v>1.6968725192551251</v>
      </c>
      <c r="F1831" s="78"/>
      <c r="G1831" s="15"/>
      <c r="H1831" s="15"/>
      <c r="I1831" s="16"/>
      <c r="J1831" s="66"/>
      <c r="K1831" s="66"/>
      <c r="L1831" s="16"/>
      <c r="M1831" s="81"/>
      <c r="N1831" s="82">
        <v>9311.001953125</v>
      </c>
      <c r="O1831" s="82">
        <v>8289.0732421875</v>
      </c>
      <c r="P1831" s="77"/>
      <c r="Q1831" s="83"/>
      <c r="R1831" s="83"/>
      <c r="S1831" s="51">
        <v>1</v>
      </c>
      <c r="T1831" s="84"/>
      <c r="U1831" s="84"/>
      <c r="V1831" s="52">
        <v>0</v>
      </c>
      <c r="W1831" s="52">
        <v>5.2631999999999998E-2</v>
      </c>
      <c r="X1831" s="52">
        <v>0</v>
      </c>
      <c r="Y1831" s="52">
        <v>0.58648599999999995</v>
      </c>
      <c r="Z1831" s="52">
        <v>0</v>
      </c>
      <c r="AA1831" s="52"/>
      <c r="AB1831" s="79">
        <v>1831</v>
      </c>
      <c r="AC18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1" s="85"/>
      <c r="AE1831" s="51"/>
      <c r="AF1831" s="51"/>
      <c r="AG1831" s="51"/>
      <c r="AH1831" s="51"/>
      <c r="AI1831" s="51"/>
      <c r="AJ1831" s="51"/>
      <c r="AK1831" s="51"/>
      <c r="AL1831" s="51"/>
      <c r="AM1831" s="51"/>
      <c r="AN1831" s="51"/>
      <c r="AO1831" s="2"/>
      <c r="AP1831" s="3"/>
      <c r="AQ1831" s="3"/>
      <c r="AR1831" s="3"/>
      <c r="AS1831" s="3"/>
    </row>
    <row r="1832" spans="1:45" ht="29" customHeight="1" x14ac:dyDescent="0.35">
      <c r="A1832" s="14" t="s">
        <v>3292</v>
      </c>
      <c r="C1832" s="15" t="s">
        <v>3360</v>
      </c>
      <c r="D1832" s="15"/>
      <c r="E1832" s="80">
        <v>1.6968725192551251</v>
      </c>
      <c r="F1832" s="78"/>
      <c r="G1832" s="15"/>
      <c r="H1832" s="15"/>
      <c r="I1832" s="16"/>
      <c r="J1832" s="66"/>
      <c r="K1832" s="66"/>
      <c r="L1832" s="16"/>
      <c r="M1832" s="81"/>
      <c r="N1832" s="82">
        <v>9793.6533203125</v>
      </c>
      <c r="O1832" s="82">
        <v>8269.3154296875</v>
      </c>
      <c r="P1832" s="77"/>
      <c r="Q1832" s="83"/>
      <c r="R1832" s="83"/>
      <c r="S1832" s="51">
        <v>1</v>
      </c>
      <c r="T1832" s="84"/>
      <c r="U1832" s="84"/>
      <c r="V1832" s="52">
        <v>0</v>
      </c>
      <c r="W1832" s="52">
        <v>5.2631999999999998E-2</v>
      </c>
      <c r="X1832" s="52">
        <v>0</v>
      </c>
      <c r="Y1832" s="52">
        <v>0.58648599999999995</v>
      </c>
      <c r="Z1832" s="52">
        <v>0</v>
      </c>
      <c r="AA1832" s="52"/>
      <c r="AB1832" s="79">
        <v>1832</v>
      </c>
      <c r="AC18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2" s="85"/>
      <c r="AE1832" s="51"/>
      <c r="AF1832" s="51"/>
      <c r="AG1832" s="51"/>
      <c r="AH1832" s="51"/>
      <c r="AI1832" s="51"/>
      <c r="AJ1832" s="51"/>
      <c r="AK1832" s="51"/>
      <c r="AL1832" s="51"/>
      <c r="AM1832" s="51"/>
      <c r="AN1832" s="51"/>
      <c r="AO1832" s="2"/>
      <c r="AP1832" s="3"/>
      <c r="AQ1832" s="3"/>
      <c r="AR1832" s="3"/>
      <c r="AS1832" s="3"/>
    </row>
    <row r="1833" spans="1:45" ht="29" customHeight="1" x14ac:dyDescent="0.35">
      <c r="A1833" s="14" t="s">
        <v>3293</v>
      </c>
      <c r="C1833" s="15" t="s">
        <v>3360</v>
      </c>
      <c r="D1833" s="15"/>
      <c r="E1833" s="80">
        <v>1.6968725192551251</v>
      </c>
      <c r="F1833" s="78"/>
      <c r="G1833" s="15"/>
      <c r="H1833" s="15"/>
      <c r="I1833" s="16"/>
      <c r="J1833" s="66"/>
      <c r="K1833" s="66"/>
      <c r="L1833" s="16"/>
      <c r="M1833" s="81"/>
      <c r="N1833" s="82">
        <v>9595.7568359375</v>
      </c>
      <c r="O1833" s="82">
        <v>7820.32177734375</v>
      </c>
      <c r="P1833" s="77"/>
      <c r="Q1833" s="83"/>
      <c r="R1833" s="83"/>
      <c r="S1833" s="51">
        <v>1</v>
      </c>
      <c r="T1833" s="84"/>
      <c r="U1833" s="84"/>
      <c r="V1833" s="52">
        <v>0</v>
      </c>
      <c r="W1833" s="52">
        <v>5.2631999999999998E-2</v>
      </c>
      <c r="X1833" s="52">
        <v>0</v>
      </c>
      <c r="Y1833" s="52">
        <v>0.58648599999999995</v>
      </c>
      <c r="Z1833" s="52">
        <v>0</v>
      </c>
      <c r="AA1833" s="52"/>
      <c r="AB1833" s="79">
        <v>1833</v>
      </c>
      <c r="AC18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3" s="85"/>
      <c r="AE1833" s="51"/>
      <c r="AF1833" s="51"/>
      <c r="AG1833" s="51"/>
      <c r="AH1833" s="51"/>
      <c r="AI1833" s="51"/>
      <c r="AJ1833" s="51"/>
      <c r="AK1833" s="51"/>
      <c r="AL1833" s="51"/>
      <c r="AM1833" s="51"/>
      <c r="AN1833" s="51"/>
      <c r="AO1833" s="2"/>
      <c r="AP1833" s="3"/>
      <c r="AQ1833" s="3"/>
      <c r="AR1833" s="3"/>
      <c r="AS1833" s="3"/>
    </row>
    <row r="1834" spans="1:45" ht="29" customHeight="1" x14ac:dyDescent="0.35">
      <c r="A1834" s="14" t="s">
        <v>3294</v>
      </c>
      <c r="C1834" s="15" t="s">
        <v>3360</v>
      </c>
      <c r="D1834" s="15"/>
      <c r="E1834" s="80">
        <v>1.6968725192551251</v>
      </c>
      <c r="F1834" s="78"/>
      <c r="G1834" s="15"/>
      <c r="H1834" s="15"/>
      <c r="I1834" s="16"/>
      <c r="J1834" s="66"/>
      <c r="K1834" s="66"/>
      <c r="L1834" s="16"/>
      <c r="M1834" s="81"/>
      <c r="N1834" s="82">
        <v>9865.59375</v>
      </c>
      <c r="O1834" s="82">
        <v>8138.927734375</v>
      </c>
      <c r="P1834" s="77"/>
      <c r="Q1834" s="83"/>
      <c r="R1834" s="83"/>
      <c r="S1834" s="51">
        <v>1</v>
      </c>
      <c r="T1834" s="84"/>
      <c r="U1834" s="84"/>
      <c r="V1834" s="52">
        <v>0</v>
      </c>
      <c r="W1834" s="52">
        <v>5.2631999999999998E-2</v>
      </c>
      <c r="X1834" s="52">
        <v>0</v>
      </c>
      <c r="Y1834" s="52">
        <v>0.58648599999999995</v>
      </c>
      <c r="Z1834" s="52">
        <v>0</v>
      </c>
      <c r="AA1834" s="52"/>
      <c r="AB1834" s="79">
        <v>1834</v>
      </c>
      <c r="AC18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4" s="85"/>
      <c r="AE1834" s="51"/>
      <c r="AF1834" s="51"/>
      <c r="AG1834" s="51"/>
      <c r="AH1834" s="51"/>
      <c r="AI1834" s="51"/>
      <c r="AJ1834" s="51"/>
      <c r="AK1834" s="51"/>
      <c r="AL1834" s="51"/>
      <c r="AM1834" s="51"/>
      <c r="AN1834" s="51"/>
      <c r="AO1834" s="2"/>
      <c r="AP1834" s="3"/>
      <c r="AQ1834" s="3"/>
      <c r="AR1834" s="3"/>
      <c r="AS1834" s="3"/>
    </row>
    <row r="1835" spans="1:45" ht="29" customHeight="1" x14ac:dyDescent="0.35">
      <c r="A1835" s="14" t="s">
        <v>3295</v>
      </c>
      <c r="C1835" s="15" t="s">
        <v>3360</v>
      </c>
      <c r="D1835" s="15"/>
      <c r="E1835" s="80">
        <v>1.6968725192551251</v>
      </c>
      <c r="F1835" s="78"/>
      <c r="G1835" s="15"/>
      <c r="H1835" s="15"/>
      <c r="I1835" s="16"/>
      <c r="J1835" s="66"/>
      <c r="K1835" s="66"/>
      <c r="L1835" s="16"/>
      <c r="M1835" s="81"/>
      <c r="N1835" s="82">
        <v>9847.109375</v>
      </c>
      <c r="O1835" s="82">
        <v>7768.6376953125</v>
      </c>
      <c r="P1835" s="77"/>
      <c r="Q1835" s="83"/>
      <c r="R1835" s="83"/>
      <c r="S1835" s="51">
        <v>1</v>
      </c>
      <c r="T1835" s="84"/>
      <c r="U1835" s="84"/>
      <c r="V1835" s="52">
        <v>0</v>
      </c>
      <c r="W1835" s="52">
        <v>5.2631999999999998E-2</v>
      </c>
      <c r="X1835" s="52">
        <v>0</v>
      </c>
      <c r="Y1835" s="52">
        <v>0.58648599999999995</v>
      </c>
      <c r="Z1835" s="52">
        <v>0</v>
      </c>
      <c r="AA1835" s="52"/>
      <c r="AB1835" s="79">
        <v>1835</v>
      </c>
      <c r="AC18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5" s="85"/>
      <c r="AE1835" s="51"/>
      <c r="AF1835" s="51"/>
      <c r="AG1835" s="51"/>
      <c r="AH1835" s="51"/>
      <c r="AI1835" s="51"/>
      <c r="AJ1835" s="51"/>
      <c r="AK1835" s="51"/>
      <c r="AL1835" s="51"/>
      <c r="AM1835" s="51"/>
      <c r="AN1835" s="51"/>
      <c r="AO1835" s="2"/>
      <c r="AP1835" s="3"/>
      <c r="AQ1835" s="3"/>
      <c r="AR1835" s="3"/>
      <c r="AS1835" s="3"/>
    </row>
    <row r="1836" spans="1:45" ht="29" customHeight="1" x14ac:dyDescent="0.35">
      <c r="A1836" s="14" t="s">
        <v>3296</v>
      </c>
      <c r="C1836" s="15" t="s">
        <v>3360</v>
      </c>
      <c r="D1836" s="15"/>
      <c r="E1836" s="80">
        <v>1.6968725192551251</v>
      </c>
      <c r="F1836" s="78"/>
      <c r="G1836" s="15"/>
      <c r="H1836" s="15"/>
      <c r="I1836" s="16"/>
      <c r="J1836" s="66"/>
      <c r="K1836" s="66"/>
      <c r="L1836" s="16"/>
      <c r="M1836" s="81"/>
      <c r="N1836" s="82">
        <v>9614.263671875</v>
      </c>
      <c r="O1836" s="82">
        <v>8190.56494140625</v>
      </c>
      <c r="P1836" s="77"/>
      <c r="Q1836" s="83"/>
      <c r="R1836" s="83"/>
      <c r="S1836" s="51">
        <v>1</v>
      </c>
      <c r="T1836" s="84"/>
      <c r="U1836" s="84"/>
      <c r="V1836" s="52">
        <v>0</v>
      </c>
      <c r="W1836" s="52">
        <v>5.2631999999999998E-2</v>
      </c>
      <c r="X1836" s="52">
        <v>0</v>
      </c>
      <c r="Y1836" s="52">
        <v>0.58648599999999995</v>
      </c>
      <c r="Z1836" s="52">
        <v>0</v>
      </c>
      <c r="AA1836" s="52"/>
      <c r="AB1836" s="79">
        <v>1836</v>
      </c>
      <c r="AC18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6" s="85"/>
      <c r="AE1836" s="51"/>
      <c r="AF1836" s="51"/>
      <c r="AG1836" s="51"/>
      <c r="AH1836" s="51"/>
      <c r="AI1836" s="51"/>
      <c r="AJ1836" s="51"/>
      <c r="AK1836" s="51"/>
      <c r="AL1836" s="51"/>
      <c r="AM1836" s="51"/>
      <c r="AN1836" s="51"/>
      <c r="AO1836" s="2"/>
      <c r="AP1836" s="3"/>
      <c r="AQ1836" s="3"/>
      <c r="AR1836" s="3"/>
      <c r="AS1836" s="3"/>
    </row>
    <row r="1837" spans="1:45" ht="29" customHeight="1" x14ac:dyDescent="0.35">
      <c r="A1837" s="14" t="s">
        <v>3297</v>
      </c>
      <c r="C1837" s="15" t="s">
        <v>3360</v>
      </c>
      <c r="D1837" s="15"/>
      <c r="E1837" s="80">
        <v>1.6968725192551251</v>
      </c>
      <c r="F1837" s="78"/>
      <c r="G1837" s="15"/>
      <c r="H1837" s="15"/>
      <c r="I1837" s="16"/>
      <c r="J1837" s="66"/>
      <c r="K1837" s="66"/>
      <c r="L1837" s="16"/>
      <c r="M1837" s="81"/>
      <c r="N1837" s="82">
        <v>9886.0166015625</v>
      </c>
      <c r="O1837" s="82">
        <v>7947.7060546875</v>
      </c>
      <c r="P1837" s="77"/>
      <c r="Q1837" s="83"/>
      <c r="R1837" s="83"/>
      <c r="S1837" s="51">
        <v>1</v>
      </c>
      <c r="T1837" s="84"/>
      <c r="U1837" s="84"/>
      <c r="V1837" s="52">
        <v>0</v>
      </c>
      <c r="W1837" s="52">
        <v>5.2631999999999998E-2</v>
      </c>
      <c r="X1837" s="52">
        <v>0</v>
      </c>
      <c r="Y1837" s="52">
        <v>0.58648599999999995</v>
      </c>
      <c r="Z1837" s="52">
        <v>0</v>
      </c>
      <c r="AA1837" s="52"/>
      <c r="AB1837" s="79">
        <v>1837</v>
      </c>
      <c r="AC18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7" s="85"/>
      <c r="AE1837" s="51"/>
      <c r="AF1837" s="51"/>
      <c r="AG1837" s="51"/>
      <c r="AH1837" s="51"/>
      <c r="AI1837" s="51"/>
      <c r="AJ1837" s="51"/>
      <c r="AK1837" s="51"/>
      <c r="AL1837" s="51"/>
      <c r="AM1837" s="51"/>
      <c r="AN1837" s="51"/>
      <c r="AO1837" s="2"/>
      <c r="AP1837" s="3"/>
      <c r="AQ1837" s="3"/>
      <c r="AR1837" s="3"/>
      <c r="AS1837" s="3"/>
    </row>
    <row r="1838" spans="1:45" ht="29" customHeight="1" x14ac:dyDescent="0.35">
      <c r="A1838" s="14" t="s">
        <v>3298</v>
      </c>
      <c r="C1838" s="15" t="s">
        <v>3360</v>
      </c>
      <c r="D1838" s="15"/>
      <c r="E1838" s="80">
        <v>1.6968725192551251</v>
      </c>
      <c r="F1838" s="78"/>
      <c r="G1838" s="15"/>
      <c r="H1838" s="15"/>
      <c r="I1838" s="16"/>
      <c r="J1838" s="66"/>
      <c r="K1838" s="66"/>
      <c r="L1838" s="16"/>
      <c r="M1838" s="81"/>
      <c r="N1838" s="82">
        <v>9575.3134765625</v>
      </c>
      <c r="O1838" s="82">
        <v>8011.544921875</v>
      </c>
      <c r="P1838" s="77"/>
      <c r="Q1838" s="83"/>
      <c r="R1838" s="83"/>
      <c r="S1838" s="51">
        <v>1</v>
      </c>
      <c r="T1838" s="84"/>
      <c r="U1838" s="84"/>
      <c r="V1838" s="52">
        <v>0</v>
      </c>
      <c r="W1838" s="52">
        <v>5.2631999999999998E-2</v>
      </c>
      <c r="X1838" s="52">
        <v>0</v>
      </c>
      <c r="Y1838" s="52">
        <v>0.58648599999999995</v>
      </c>
      <c r="Z1838" s="52">
        <v>0</v>
      </c>
      <c r="AA1838" s="52"/>
      <c r="AB1838" s="79">
        <v>1838</v>
      </c>
      <c r="AC18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8" s="85"/>
      <c r="AE1838" s="51"/>
      <c r="AF1838" s="51"/>
      <c r="AG1838" s="51"/>
      <c r="AH1838" s="51"/>
      <c r="AI1838" s="51"/>
      <c r="AJ1838" s="51"/>
      <c r="AK1838" s="51"/>
      <c r="AL1838" s="51"/>
      <c r="AM1838" s="51"/>
      <c r="AN1838" s="51"/>
      <c r="AO1838" s="2"/>
      <c r="AP1838" s="3"/>
      <c r="AQ1838" s="3"/>
      <c r="AR1838" s="3"/>
      <c r="AS1838" s="3"/>
    </row>
    <row r="1839" spans="1:45" ht="29" customHeight="1" x14ac:dyDescent="0.35">
      <c r="A1839" s="14" t="s">
        <v>3299</v>
      </c>
      <c r="C1839" s="15" t="s">
        <v>3360</v>
      </c>
      <c r="D1839" s="15"/>
      <c r="E1839" s="80">
        <v>1.6968725192551251</v>
      </c>
      <c r="F1839" s="78"/>
      <c r="G1839" s="15"/>
      <c r="H1839" s="15"/>
      <c r="I1839" s="16"/>
      <c r="J1839" s="66"/>
      <c r="K1839" s="66"/>
      <c r="L1839" s="16"/>
      <c r="M1839" s="81"/>
      <c r="N1839" s="82">
        <v>9697.642578125</v>
      </c>
      <c r="O1839" s="82">
        <v>8289.0732421875</v>
      </c>
      <c r="P1839" s="77"/>
      <c r="Q1839" s="83"/>
      <c r="R1839" s="83"/>
      <c r="S1839" s="51">
        <v>1</v>
      </c>
      <c r="T1839" s="84"/>
      <c r="U1839" s="84"/>
      <c r="V1839" s="52">
        <v>0</v>
      </c>
      <c r="W1839" s="52">
        <v>5.2631999999999998E-2</v>
      </c>
      <c r="X1839" s="52">
        <v>0</v>
      </c>
      <c r="Y1839" s="52">
        <v>0.58648599999999995</v>
      </c>
      <c r="Z1839" s="52">
        <v>0</v>
      </c>
      <c r="AA1839" s="52"/>
      <c r="AB1839" s="79">
        <v>1839</v>
      </c>
      <c r="AC18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39" s="85"/>
      <c r="AE1839" s="51"/>
      <c r="AF1839" s="51"/>
      <c r="AG1839" s="51"/>
      <c r="AH1839" s="51"/>
      <c r="AI1839" s="51"/>
      <c r="AJ1839" s="51"/>
      <c r="AK1839" s="51"/>
      <c r="AL1839" s="51"/>
      <c r="AM1839" s="51"/>
      <c r="AN1839" s="51"/>
      <c r="AO1839" s="2"/>
      <c r="AP1839" s="3"/>
      <c r="AQ1839" s="3"/>
      <c r="AR1839" s="3"/>
      <c r="AS1839" s="3"/>
    </row>
    <row r="1840" spans="1:45" ht="29" customHeight="1" x14ac:dyDescent="0.35">
      <c r="A1840" s="14" t="s">
        <v>3300</v>
      </c>
      <c r="C1840" s="15" t="s">
        <v>3360</v>
      </c>
      <c r="D1840" s="15"/>
      <c r="E1840" s="80">
        <v>1.6968725192551251</v>
      </c>
      <c r="F1840" s="78"/>
      <c r="G1840" s="15"/>
      <c r="H1840" s="15"/>
      <c r="I1840" s="16"/>
      <c r="J1840" s="66"/>
      <c r="K1840" s="66"/>
      <c r="L1840" s="16"/>
      <c r="M1840" s="81"/>
      <c r="N1840" s="82">
        <v>9763.7021484375</v>
      </c>
      <c r="O1840" s="82">
        <v>7670.24267578125</v>
      </c>
      <c r="P1840" s="77"/>
      <c r="Q1840" s="83"/>
      <c r="R1840" s="83"/>
      <c r="S1840" s="51">
        <v>1</v>
      </c>
      <c r="T1840" s="84"/>
      <c r="U1840" s="84"/>
      <c r="V1840" s="52">
        <v>0</v>
      </c>
      <c r="W1840" s="52">
        <v>5.2631999999999998E-2</v>
      </c>
      <c r="X1840" s="52">
        <v>0</v>
      </c>
      <c r="Y1840" s="52">
        <v>0.58648599999999995</v>
      </c>
      <c r="Z1840" s="52">
        <v>0</v>
      </c>
      <c r="AA1840" s="52"/>
      <c r="AB1840" s="79">
        <v>1840</v>
      </c>
      <c r="AC18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0" s="85"/>
      <c r="AE1840" s="51"/>
      <c r="AF1840" s="51"/>
      <c r="AG1840" s="51"/>
      <c r="AH1840" s="51"/>
      <c r="AI1840" s="51"/>
      <c r="AJ1840" s="51"/>
      <c r="AK1840" s="51"/>
      <c r="AL1840" s="51"/>
      <c r="AM1840" s="51"/>
      <c r="AN1840" s="51"/>
      <c r="AO1840" s="2"/>
      <c r="AP1840" s="3"/>
      <c r="AQ1840" s="3"/>
      <c r="AR1840" s="3"/>
      <c r="AS1840" s="3"/>
    </row>
    <row r="1841" spans="1:45" ht="29" customHeight="1" x14ac:dyDescent="0.35">
      <c r="A1841" s="14" t="s">
        <v>3301</v>
      </c>
      <c r="C1841" s="15" t="s">
        <v>3360</v>
      </c>
      <c r="D1841" s="15"/>
      <c r="E1841" s="80">
        <v>1.6968725192551251</v>
      </c>
      <c r="F1841" s="78"/>
      <c r="G1841" s="15"/>
      <c r="H1841" s="15"/>
      <c r="I1841" s="16"/>
      <c r="J1841" s="66"/>
      <c r="K1841" s="66"/>
      <c r="L1841" s="16"/>
      <c r="M1841" s="81"/>
      <c r="N1841" s="82">
        <v>9667.693359375</v>
      </c>
      <c r="O1841" s="82">
        <v>7689.89892578125</v>
      </c>
      <c r="P1841" s="77"/>
      <c r="Q1841" s="83"/>
      <c r="R1841" s="83"/>
      <c r="S1841" s="51">
        <v>1</v>
      </c>
      <c r="T1841" s="84"/>
      <c r="U1841" s="84"/>
      <c r="V1841" s="52">
        <v>0</v>
      </c>
      <c r="W1841" s="52">
        <v>5.2631999999999998E-2</v>
      </c>
      <c r="X1841" s="52">
        <v>0</v>
      </c>
      <c r="Y1841" s="52">
        <v>0.58648599999999995</v>
      </c>
      <c r="Z1841" s="52">
        <v>0</v>
      </c>
      <c r="AA1841" s="52"/>
      <c r="AB1841" s="79">
        <v>1841</v>
      </c>
      <c r="AC18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1" s="85"/>
      <c r="AE1841" s="51"/>
      <c r="AF1841" s="51"/>
      <c r="AG1841" s="51"/>
      <c r="AH1841" s="51"/>
      <c r="AI1841" s="51"/>
      <c r="AJ1841" s="51"/>
      <c r="AK1841" s="51"/>
      <c r="AL1841" s="51"/>
      <c r="AM1841" s="51"/>
      <c r="AN1841" s="51"/>
      <c r="AO1841" s="2"/>
      <c r="AP1841" s="3"/>
      <c r="AQ1841" s="3"/>
      <c r="AR1841" s="3"/>
      <c r="AS1841" s="3"/>
    </row>
    <row r="1842" spans="1:45" ht="29" customHeight="1" x14ac:dyDescent="0.35">
      <c r="A1842" s="14" t="s">
        <v>2350</v>
      </c>
      <c r="C1842" s="15" t="s">
        <v>3360</v>
      </c>
      <c r="D1842" s="15"/>
      <c r="E1842" s="80">
        <v>1.6964957658587561</v>
      </c>
      <c r="F1842" s="78"/>
      <c r="G1842" s="15"/>
      <c r="H1842" s="15"/>
      <c r="I1842" s="16"/>
      <c r="J1842" s="66"/>
      <c r="K1842" s="66"/>
      <c r="L1842" s="16"/>
      <c r="M1842" s="81"/>
      <c r="N1842" s="82">
        <v>1529.2337646484375</v>
      </c>
      <c r="O1842" s="82">
        <v>5681.4814453125</v>
      </c>
      <c r="P1842" s="77"/>
      <c r="Q1842" s="83"/>
      <c r="R1842" s="83"/>
      <c r="S1842" s="51">
        <v>1</v>
      </c>
      <c r="T1842" s="84"/>
      <c r="U1842" s="84"/>
      <c r="V1842" s="52">
        <v>0</v>
      </c>
      <c r="W1842" s="52">
        <v>6.9999999999999994E-5</v>
      </c>
      <c r="X1842" s="52">
        <v>0</v>
      </c>
      <c r="Y1842" s="52">
        <v>0.585897</v>
      </c>
      <c r="Z1842" s="52">
        <v>0</v>
      </c>
      <c r="AA1842" s="52"/>
      <c r="AB1842" s="79">
        <v>1842</v>
      </c>
      <c r="AC18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2" s="85"/>
      <c r="AE1842" s="51"/>
      <c r="AF1842" s="51"/>
      <c r="AG1842" s="51"/>
      <c r="AH1842" s="51"/>
      <c r="AI1842" s="51"/>
      <c r="AJ1842" s="51"/>
      <c r="AK1842" s="104" t="s">
        <v>3341</v>
      </c>
      <c r="AL1842" s="104" t="s">
        <v>3341</v>
      </c>
      <c r="AM1842" s="104" t="s">
        <v>3341</v>
      </c>
      <c r="AN1842" s="104" t="s">
        <v>3341</v>
      </c>
      <c r="AO1842" s="2"/>
      <c r="AP1842" s="3"/>
      <c r="AQ1842" s="3"/>
      <c r="AR1842" s="3"/>
      <c r="AS1842" s="3"/>
    </row>
    <row r="1843" spans="1:45" ht="29" customHeight="1" x14ac:dyDescent="0.35">
      <c r="A1843" s="14" t="s">
        <v>2348</v>
      </c>
      <c r="C1843" s="15" t="s">
        <v>3360</v>
      </c>
      <c r="D1843" s="15"/>
      <c r="E1843" s="80">
        <v>1.695118601066935</v>
      </c>
      <c r="F1843" s="78"/>
      <c r="G1843" s="15"/>
      <c r="H1843" s="15"/>
      <c r="I1843" s="16"/>
      <c r="J1843" s="66"/>
      <c r="K1843" s="66"/>
      <c r="L1843" s="16"/>
      <c r="M1843" s="81"/>
      <c r="N1843" s="82">
        <v>7711.09326171875</v>
      </c>
      <c r="O1843" s="82">
        <v>8172.427734375</v>
      </c>
      <c r="P1843" s="77"/>
      <c r="Q1843" s="83"/>
      <c r="R1843" s="83"/>
      <c r="S1843" s="51">
        <v>1</v>
      </c>
      <c r="T1843" s="84"/>
      <c r="U1843" s="84"/>
      <c r="V1843" s="52">
        <v>0</v>
      </c>
      <c r="W1843" s="52">
        <v>2.5000000000000001E-2</v>
      </c>
      <c r="X1843" s="52">
        <v>0</v>
      </c>
      <c r="Y1843" s="52">
        <v>0.58374400000000004</v>
      </c>
      <c r="Z1843" s="52">
        <v>0</v>
      </c>
      <c r="AA1843" s="52"/>
      <c r="AB1843" s="79">
        <v>1843</v>
      </c>
      <c r="AC18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3" s="85"/>
      <c r="AE1843" s="51"/>
      <c r="AF1843" s="51"/>
      <c r="AG1843" s="51"/>
      <c r="AH1843" s="51"/>
      <c r="AI1843" s="51"/>
      <c r="AJ1843" s="51"/>
      <c r="AK1843" s="51"/>
      <c r="AL1843" s="51"/>
      <c r="AM1843" s="51"/>
      <c r="AN1843" s="51"/>
      <c r="AO1843" s="2"/>
      <c r="AP1843" s="3"/>
      <c r="AQ1843" s="3"/>
      <c r="AR1843" s="3"/>
      <c r="AS1843" s="3"/>
    </row>
    <row r="1844" spans="1:45" ht="29" customHeight="1" x14ac:dyDescent="0.35">
      <c r="A1844" s="14" t="s">
        <v>2349</v>
      </c>
      <c r="C1844" s="15" t="s">
        <v>3360</v>
      </c>
      <c r="D1844" s="15"/>
      <c r="E1844" s="80">
        <v>1.695118601066935</v>
      </c>
      <c r="F1844" s="78"/>
      <c r="G1844" s="15"/>
      <c r="H1844" s="15"/>
      <c r="I1844" s="16"/>
      <c r="J1844" s="66"/>
      <c r="K1844" s="66"/>
      <c r="L1844" s="16"/>
      <c r="M1844" s="81"/>
      <c r="N1844" s="82">
        <v>7780.05615234375</v>
      </c>
      <c r="O1844" s="82">
        <v>8289.0732421875</v>
      </c>
      <c r="P1844" s="77"/>
      <c r="Q1844" s="83"/>
      <c r="R1844" s="83"/>
      <c r="S1844" s="51">
        <v>1</v>
      </c>
      <c r="T1844" s="84"/>
      <c r="U1844" s="84"/>
      <c r="V1844" s="52">
        <v>0</v>
      </c>
      <c r="W1844" s="52">
        <v>2.5000000000000001E-2</v>
      </c>
      <c r="X1844" s="52">
        <v>0</v>
      </c>
      <c r="Y1844" s="52">
        <v>0.58374400000000004</v>
      </c>
      <c r="Z1844" s="52">
        <v>0</v>
      </c>
      <c r="AA1844" s="52"/>
      <c r="AB1844" s="79">
        <v>1844</v>
      </c>
      <c r="AC18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4" s="85"/>
      <c r="AE1844" s="51"/>
      <c r="AF1844" s="51"/>
      <c r="AG1844" s="51"/>
      <c r="AH1844" s="51"/>
      <c r="AI1844" s="51"/>
      <c r="AJ1844" s="51"/>
      <c r="AK1844" s="51"/>
      <c r="AL1844" s="51"/>
      <c r="AM1844" s="51"/>
      <c r="AN1844" s="51"/>
      <c r="AO1844" s="2"/>
      <c r="AP1844" s="3"/>
      <c r="AQ1844" s="3"/>
      <c r="AR1844" s="3"/>
      <c r="AS1844" s="3"/>
    </row>
    <row r="1845" spans="1:45" ht="29" customHeight="1" x14ac:dyDescent="0.35">
      <c r="A1845" s="14" t="s">
        <v>530</v>
      </c>
      <c r="C1845" s="15" t="s">
        <v>3360</v>
      </c>
      <c r="D1845" s="15"/>
      <c r="E1845" s="80">
        <v>1.6944437711294658</v>
      </c>
      <c r="F1845" s="78"/>
      <c r="G1845" s="15"/>
      <c r="H1845" s="15"/>
      <c r="I1845" s="16"/>
      <c r="J1845" s="66"/>
      <c r="K1845" s="66"/>
      <c r="L1845" s="16"/>
      <c r="M1845" s="81"/>
      <c r="N1845" s="82">
        <v>2226.977783203125</v>
      </c>
      <c r="O1845" s="82">
        <v>4977.20947265625</v>
      </c>
      <c r="P1845" s="77"/>
      <c r="Q1845" s="83"/>
      <c r="R1845" s="83"/>
      <c r="S1845" s="51">
        <v>1</v>
      </c>
      <c r="T1845" s="84"/>
      <c r="U1845" s="84"/>
      <c r="V1845" s="52">
        <v>0</v>
      </c>
      <c r="W1845" s="52">
        <v>6.9999999999999994E-5</v>
      </c>
      <c r="X1845" s="52">
        <v>0</v>
      </c>
      <c r="Y1845" s="52">
        <v>0.58268900000000001</v>
      </c>
      <c r="Z1845" s="52">
        <v>0</v>
      </c>
      <c r="AA1845" s="52"/>
      <c r="AB1845" s="79">
        <v>1845</v>
      </c>
      <c r="AC18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5" s="85"/>
      <c r="AE1845" s="51"/>
      <c r="AF1845" s="51"/>
      <c r="AG1845" s="51"/>
      <c r="AH1845" s="51"/>
      <c r="AI1845" s="51"/>
      <c r="AJ1845" s="51"/>
      <c r="AK1845" s="51"/>
      <c r="AL1845" s="51"/>
      <c r="AM1845" s="51"/>
      <c r="AN1845" s="51"/>
      <c r="AO1845" s="2"/>
      <c r="AP1845" s="3"/>
      <c r="AQ1845" s="3"/>
      <c r="AR1845" s="3"/>
      <c r="AS1845" s="3"/>
    </row>
    <row r="1846" spans="1:45" ht="29" customHeight="1" x14ac:dyDescent="0.35">
      <c r="A1846" s="14" t="s">
        <v>792</v>
      </c>
      <c r="C1846" s="15" t="s">
        <v>3360</v>
      </c>
      <c r="D1846" s="15"/>
      <c r="E1846" s="80">
        <v>1.6942007044221308</v>
      </c>
      <c r="F1846" s="78"/>
      <c r="G1846" s="15"/>
      <c r="H1846" s="15"/>
      <c r="I1846" s="16"/>
      <c r="J1846" s="66"/>
      <c r="K1846" s="66"/>
      <c r="L1846" s="16"/>
      <c r="M1846" s="81"/>
      <c r="N1846" s="82">
        <v>8756.1044921875</v>
      </c>
      <c r="O1846" s="82">
        <v>8235.6982421875</v>
      </c>
      <c r="P1846" s="77"/>
      <c r="Q1846" s="83"/>
      <c r="R1846" s="83"/>
      <c r="S1846" s="51">
        <v>1</v>
      </c>
      <c r="T1846" s="84"/>
      <c r="U1846" s="84"/>
      <c r="V1846" s="52">
        <v>0</v>
      </c>
      <c r="W1846" s="52">
        <v>4.7619000000000002E-2</v>
      </c>
      <c r="X1846" s="52">
        <v>0</v>
      </c>
      <c r="Y1846" s="52">
        <v>0.58230899999999997</v>
      </c>
      <c r="Z1846" s="52">
        <v>0</v>
      </c>
      <c r="AA1846" s="52"/>
      <c r="AB1846" s="79">
        <v>1846</v>
      </c>
      <c r="AC18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6" s="85"/>
      <c r="AE1846" s="51"/>
      <c r="AF1846" s="51"/>
      <c r="AG1846" s="51"/>
      <c r="AH1846" s="51"/>
      <c r="AI1846" s="51"/>
      <c r="AJ1846" s="51"/>
      <c r="AK1846" s="51"/>
      <c r="AL1846" s="51"/>
      <c r="AM1846" s="51"/>
      <c r="AN1846" s="51"/>
      <c r="AO1846" s="2"/>
      <c r="AP1846" s="3"/>
      <c r="AQ1846" s="3"/>
      <c r="AR1846" s="3"/>
      <c r="AS1846" s="3"/>
    </row>
    <row r="1847" spans="1:45" ht="29" customHeight="1" x14ac:dyDescent="0.35">
      <c r="A1847" s="14" t="s">
        <v>793</v>
      </c>
      <c r="C1847" s="15" t="s">
        <v>3360</v>
      </c>
      <c r="D1847" s="15"/>
      <c r="E1847" s="80">
        <v>1.6942007044221308</v>
      </c>
      <c r="F1847" s="78"/>
      <c r="G1847" s="15"/>
      <c r="H1847" s="15"/>
      <c r="I1847" s="16"/>
      <c r="J1847" s="66"/>
      <c r="K1847" s="66"/>
      <c r="L1847" s="16"/>
      <c r="M1847" s="81"/>
      <c r="N1847" s="82">
        <v>8995.9599609375</v>
      </c>
      <c r="O1847" s="82">
        <v>7772.216796875</v>
      </c>
      <c r="P1847" s="77"/>
      <c r="Q1847" s="83"/>
      <c r="R1847" s="83"/>
      <c r="S1847" s="51">
        <v>1</v>
      </c>
      <c r="T1847" s="84"/>
      <c r="U1847" s="84"/>
      <c r="V1847" s="52">
        <v>0</v>
      </c>
      <c r="W1847" s="52">
        <v>4.7619000000000002E-2</v>
      </c>
      <c r="X1847" s="52">
        <v>0</v>
      </c>
      <c r="Y1847" s="52">
        <v>0.58230899999999997</v>
      </c>
      <c r="Z1847" s="52">
        <v>0</v>
      </c>
      <c r="AA1847" s="52"/>
      <c r="AB1847" s="79">
        <v>1847</v>
      </c>
      <c r="AC18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7" s="85"/>
      <c r="AE1847" s="51"/>
      <c r="AF1847" s="51"/>
      <c r="AG1847" s="51"/>
      <c r="AH1847" s="51"/>
      <c r="AI1847" s="51"/>
      <c r="AJ1847" s="51"/>
      <c r="AK1847" s="51"/>
      <c r="AL1847" s="51"/>
      <c r="AM1847" s="51"/>
      <c r="AN1847" s="51"/>
      <c r="AO1847" s="2"/>
      <c r="AP1847" s="3"/>
      <c r="AQ1847" s="3"/>
      <c r="AR1847" s="3"/>
      <c r="AS1847" s="3"/>
    </row>
    <row r="1848" spans="1:45" ht="29" customHeight="1" x14ac:dyDescent="0.35">
      <c r="A1848" s="14" t="s">
        <v>794</v>
      </c>
      <c r="C1848" s="15" t="s">
        <v>3360</v>
      </c>
      <c r="D1848" s="15"/>
      <c r="E1848" s="80">
        <v>1.6942007044221308</v>
      </c>
      <c r="F1848" s="78"/>
      <c r="G1848" s="15"/>
      <c r="H1848" s="15"/>
      <c r="I1848" s="16"/>
      <c r="J1848" s="66"/>
      <c r="K1848" s="66"/>
      <c r="L1848" s="16"/>
      <c r="M1848" s="81"/>
      <c r="N1848" s="82">
        <v>8680.8642578125</v>
      </c>
      <c r="O1848" s="82">
        <v>7924.5400390625</v>
      </c>
      <c r="P1848" s="77"/>
      <c r="Q1848" s="83"/>
      <c r="R1848" s="83"/>
      <c r="S1848" s="51">
        <v>1</v>
      </c>
      <c r="T1848" s="84"/>
      <c r="U1848" s="84"/>
      <c r="V1848" s="52">
        <v>0</v>
      </c>
      <c r="W1848" s="52">
        <v>4.7619000000000002E-2</v>
      </c>
      <c r="X1848" s="52">
        <v>0</v>
      </c>
      <c r="Y1848" s="52">
        <v>0.58230899999999997</v>
      </c>
      <c r="Z1848" s="52">
        <v>0</v>
      </c>
      <c r="AA1848" s="52"/>
      <c r="AB1848" s="79">
        <v>1848</v>
      </c>
      <c r="AC18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8" s="85"/>
      <c r="AE1848" s="51"/>
      <c r="AF1848" s="51"/>
      <c r="AG1848" s="51"/>
      <c r="AH1848" s="51"/>
      <c r="AI1848" s="51"/>
      <c r="AJ1848" s="51"/>
      <c r="AK1848" s="51"/>
      <c r="AL1848" s="51"/>
      <c r="AM1848" s="51"/>
      <c r="AN1848" s="51"/>
      <c r="AO1848" s="2"/>
      <c r="AP1848" s="3"/>
      <c r="AQ1848" s="3"/>
      <c r="AR1848" s="3"/>
      <c r="AS1848" s="3"/>
    </row>
    <row r="1849" spans="1:45" ht="29" customHeight="1" x14ac:dyDescent="0.35">
      <c r="A1849" s="14" t="s">
        <v>795</v>
      </c>
      <c r="C1849" s="15" t="s">
        <v>3360</v>
      </c>
      <c r="D1849" s="15"/>
      <c r="E1849" s="80">
        <v>1.6942007044221308</v>
      </c>
      <c r="F1849" s="78"/>
      <c r="G1849" s="15"/>
      <c r="H1849" s="15"/>
      <c r="I1849" s="16"/>
      <c r="J1849" s="66"/>
      <c r="K1849" s="66"/>
      <c r="L1849" s="16"/>
      <c r="M1849" s="81"/>
      <c r="N1849" s="82">
        <v>9016.57421875</v>
      </c>
      <c r="O1849" s="82">
        <v>8112.279296875</v>
      </c>
      <c r="P1849" s="77"/>
      <c r="Q1849" s="83"/>
      <c r="R1849" s="83"/>
      <c r="S1849" s="51">
        <v>1</v>
      </c>
      <c r="T1849" s="84"/>
      <c r="U1849" s="84"/>
      <c r="V1849" s="52">
        <v>0</v>
      </c>
      <c r="W1849" s="52">
        <v>4.7619000000000002E-2</v>
      </c>
      <c r="X1849" s="52">
        <v>0</v>
      </c>
      <c r="Y1849" s="52">
        <v>0.58230899999999997</v>
      </c>
      <c r="Z1849" s="52">
        <v>0</v>
      </c>
      <c r="AA1849" s="52"/>
      <c r="AB1849" s="79">
        <v>1849</v>
      </c>
      <c r="AC18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49" s="85"/>
      <c r="AE1849" s="51"/>
      <c r="AF1849" s="51"/>
      <c r="AG1849" s="51"/>
      <c r="AH1849" s="51"/>
      <c r="AI1849" s="51"/>
      <c r="AJ1849" s="51"/>
      <c r="AK1849" s="51"/>
      <c r="AL1849" s="51"/>
      <c r="AM1849" s="51"/>
      <c r="AN1849" s="51"/>
      <c r="AO1849" s="2"/>
      <c r="AP1849" s="3"/>
      <c r="AQ1849" s="3"/>
      <c r="AR1849" s="3"/>
      <c r="AS1849" s="3"/>
    </row>
    <row r="1850" spans="1:45" ht="29" customHeight="1" x14ac:dyDescent="0.35">
      <c r="A1850" s="14" t="s">
        <v>796</v>
      </c>
      <c r="C1850" s="15" t="s">
        <v>3360</v>
      </c>
      <c r="D1850" s="15"/>
      <c r="E1850" s="80">
        <v>1.6942007044221308</v>
      </c>
      <c r="F1850" s="78"/>
      <c r="G1850" s="15"/>
      <c r="H1850" s="15"/>
      <c r="I1850" s="16"/>
      <c r="J1850" s="66"/>
      <c r="K1850" s="66"/>
      <c r="L1850" s="16"/>
      <c r="M1850" s="81"/>
      <c r="N1850" s="82">
        <v>9029.228515625</v>
      </c>
      <c r="O1850" s="82">
        <v>7940.3037109375</v>
      </c>
      <c r="P1850" s="77"/>
      <c r="Q1850" s="83"/>
      <c r="R1850" s="83"/>
      <c r="S1850" s="51">
        <v>1</v>
      </c>
      <c r="T1850" s="84"/>
      <c r="U1850" s="84"/>
      <c r="V1850" s="52">
        <v>0</v>
      </c>
      <c r="W1850" s="52">
        <v>4.7619000000000002E-2</v>
      </c>
      <c r="X1850" s="52">
        <v>0</v>
      </c>
      <c r="Y1850" s="52">
        <v>0.58230899999999997</v>
      </c>
      <c r="Z1850" s="52">
        <v>0</v>
      </c>
      <c r="AA1850" s="52"/>
      <c r="AB1850" s="79">
        <v>1850</v>
      </c>
      <c r="AC18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0" s="85"/>
      <c r="AE1850" s="51"/>
      <c r="AF1850" s="51"/>
      <c r="AG1850" s="51"/>
      <c r="AH1850" s="51"/>
      <c r="AI1850" s="51"/>
      <c r="AJ1850" s="51"/>
      <c r="AK1850" s="51"/>
      <c r="AL1850" s="51"/>
      <c r="AM1850" s="51"/>
      <c r="AN1850" s="51"/>
      <c r="AO1850" s="2"/>
      <c r="AP1850" s="3"/>
      <c r="AQ1850" s="3"/>
      <c r="AR1850" s="3"/>
      <c r="AS1850" s="3"/>
    </row>
    <row r="1851" spans="1:45" ht="29" customHeight="1" x14ac:dyDescent="0.35">
      <c r="A1851" s="14" t="s">
        <v>797</v>
      </c>
      <c r="C1851" s="15" t="s">
        <v>3360</v>
      </c>
      <c r="D1851" s="15"/>
      <c r="E1851" s="80">
        <v>1.6942007044221308</v>
      </c>
      <c r="F1851" s="78"/>
      <c r="G1851" s="15"/>
      <c r="H1851" s="15"/>
      <c r="I1851" s="16"/>
      <c r="J1851" s="66"/>
      <c r="K1851" s="66"/>
      <c r="L1851" s="16"/>
      <c r="M1851" s="81"/>
      <c r="N1851" s="82">
        <v>8726.6640625</v>
      </c>
      <c r="O1851" s="82">
        <v>7769.8525390625</v>
      </c>
      <c r="P1851" s="77"/>
      <c r="Q1851" s="83"/>
      <c r="R1851" s="83"/>
      <c r="S1851" s="51">
        <v>1</v>
      </c>
      <c r="T1851" s="84"/>
      <c r="U1851" s="84"/>
      <c r="V1851" s="52">
        <v>0</v>
      </c>
      <c r="W1851" s="52">
        <v>4.7619000000000002E-2</v>
      </c>
      <c r="X1851" s="52">
        <v>0</v>
      </c>
      <c r="Y1851" s="52">
        <v>0.58230899999999997</v>
      </c>
      <c r="Z1851" s="52">
        <v>0</v>
      </c>
      <c r="AA1851" s="52"/>
      <c r="AB1851" s="79">
        <v>1851</v>
      </c>
      <c r="AC18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1" s="85"/>
      <c r="AE1851" s="51"/>
      <c r="AF1851" s="51"/>
      <c r="AG1851" s="51"/>
      <c r="AH1851" s="51"/>
      <c r="AI1851" s="51"/>
      <c r="AJ1851" s="51"/>
      <c r="AK1851" s="51"/>
      <c r="AL1851" s="51"/>
      <c r="AM1851" s="51"/>
      <c r="AN1851" s="51"/>
      <c r="AO1851" s="2"/>
      <c r="AP1851" s="3"/>
      <c r="AQ1851" s="3"/>
      <c r="AR1851" s="3"/>
      <c r="AS1851" s="3"/>
    </row>
    <row r="1852" spans="1:45" ht="29" customHeight="1" x14ac:dyDescent="0.35">
      <c r="A1852" s="14" t="s">
        <v>798</v>
      </c>
      <c r="C1852" s="15" t="s">
        <v>3360</v>
      </c>
      <c r="D1852" s="15"/>
      <c r="E1852" s="80">
        <v>1.6942007044221308</v>
      </c>
      <c r="F1852" s="78"/>
      <c r="G1852" s="15"/>
      <c r="H1852" s="15"/>
      <c r="I1852" s="16"/>
      <c r="J1852" s="66"/>
      <c r="K1852" s="66"/>
      <c r="L1852" s="16"/>
      <c r="M1852" s="81"/>
      <c r="N1852" s="82">
        <v>8809.4150390625</v>
      </c>
      <c r="O1852" s="82">
        <v>7670.24267578125</v>
      </c>
      <c r="P1852" s="77"/>
      <c r="Q1852" s="83"/>
      <c r="R1852" s="83"/>
      <c r="S1852" s="51">
        <v>1</v>
      </c>
      <c r="T1852" s="84"/>
      <c r="U1852" s="84"/>
      <c r="V1852" s="52">
        <v>0</v>
      </c>
      <c r="W1852" s="52">
        <v>4.7619000000000002E-2</v>
      </c>
      <c r="X1852" s="52">
        <v>0</v>
      </c>
      <c r="Y1852" s="52">
        <v>0.58230899999999997</v>
      </c>
      <c r="Z1852" s="52">
        <v>0</v>
      </c>
      <c r="AA1852" s="52"/>
      <c r="AB1852" s="79">
        <v>1852</v>
      </c>
      <c r="AC18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2" s="85"/>
      <c r="AE1852" s="51"/>
      <c r="AF1852" s="51"/>
      <c r="AG1852" s="51"/>
      <c r="AH1852" s="51"/>
      <c r="AI1852" s="51"/>
      <c r="AJ1852" s="51"/>
      <c r="AK1852" s="51"/>
      <c r="AL1852" s="51"/>
      <c r="AM1852" s="51"/>
      <c r="AN1852" s="51"/>
      <c r="AO1852" s="2"/>
      <c r="AP1852" s="3"/>
      <c r="AQ1852" s="3"/>
      <c r="AR1852" s="3"/>
      <c r="AS1852" s="3"/>
    </row>
    <row r="1853" spans="1:45" ht="29" customHeight="1" x14ac:dyDescent="0.35">
      <c r="A1853" s="14" t="s">
        <v>799</v>
      </c>
      <c r="C1853" s="15" t="s">
        <v>3360</v>
      </c>
      <c r="D1853" s="15"/>
      <c r="E1853" s="80">
        <v>1.6942007044221308</v>
      </c>
      <c r="F1853" s="78"/>
      <c r="G1853" s="15"/>
      <c r="H1853" s="15"/>
      <c r="I1853" s="16"/>
      <c r="J1853" s="66"/>
      <c r="K1853" s="66"/>
      <c r="L1853" s="16"/>
      <c r="M1853" s="81"/>
      <c r="N1853" s="82">
        <v>8908.5048828125</v>
      </c>
      <c r="O1853" s="82">
        <v>7687.4033203125</v>
      </c>
      <c r="P1853" s="77"/>
      <c r="Q1853" s="83"/>
      <c r="R1853" s="83"/>
      <c r="S1853" s="51">
        <v>1</v>
      </c>
      <c r="T1853" s="84"/>
      <c r="U1853" s="84"/>
      <c r="V1853" s="52">
        <v>0</v>
      </c>
      <c r="W1853" s="52">
        <v>4.7619000000000002E-2</v>
      </c>
      <c r="X1853" s="52">
        <v>0</v>
      </c>
      <c r="Y1853" s="52">
        <v>0.58230899999999997</v>
      </c>
      <c r="Z1853" s="52">
        <v>0</v>
      </c>
      <c r="AA1853" s="52"/>
      <c r="AB1853" s="79">
        <v>1853</v>
      </c>
      <c r="AC18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3" s="85"/>
      <c r="AE1853" s="51"/>
      <c r="AF1853" s="51"/>
      <c r="AG1853" s="51"/>
      <c r="AH1853" s="51"/>
      <c r="AI1853" s="51"/>
      <c r="AJ1853" s="51"/>
      <c r="AK1853" s="51"/>
      <c r="AL1853" s="51"/>
      <c r="AM1853" s="51"/>
      <c r="AN1853" s="51"/>
      <c r="AO1853" s="2"/>
      <c r="AP1853" s="3"/>
      <c r="AQ1853" s="3"/>
      <c r="AR1853" s="3"/>
      <c r="AS1853" s="3"/>
    </row>
    <row r="1854" spans="1:45" ht="29" customHeight="1" x14ac:dyDescent="0.35">
      <c r="A1854" s="14" t="s">
        <v>800</v>
      </c>
      <c r="C1854" s="15" t="s">
        <v>3360</v>
      </c>
      <c r="D1854" s="15"/>
      <c r="E1854" s="80">
        <v>1.6942007044221308</v>
      </c>
      <c r="F1854" s="78"/>
      <c r="G1854" s="15"/>
      <c r="H1854" s="15"/>
      <c r="I1854" s="16"/>
      <c r="J1854" s="66"/>
      <c r="K1854" s="66"/>
      <c r="L1854" s="16"/>
      <c r="M1854" s="81"/>
      <c r="N1854" s="82">
        <v>8693.6123046875</v>
      </c>
      <c r="O1854" s="82">
        <v>8098.36328125</v>
      </c>
      <c r="P1854" s="77"/>
      <c r="Q1854" s="83"/>
      <c r="R1854" s="83"/>
      <c r="S1854" s="51">
        <v>1</v>
      </c>
      <c r="T1854" s="84"/>
      <c r="U1854" s="84"/>
      <c r="V1854" s="52">
        <v>0</v>
      </c>
      <c r="W1854" s="52">
        <v>4.7619000000000002E-2</v>
      </c>
      <c r="X1854" s="52">
        <v>0</v>
      </c>
      <c r="Y1854" s="52">
        <v>0.58230899999999997</v>
      </c>
      <c r="Z1854" s="52">
        <v>0</v>
      </c>
      <c r="AA1854" s="52"/>
      <c r="AB1854" s="79">
        <v>1854</v>
      </c>
      <c r="AC18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4" s="85"/>
      <c r="AE1854" s="51"/>
      <c r="AF1854" s="51"/>
      <c r="AG1854" s="51"/>
      <c r="AH1854" s="51"/>
      <c r="AI1854" s="51"/>
      <c r="AJ1854" s="51"/>
      <c r="AK1854" s="51"/>
      <c r="AL1854" s="51"/>
      <c r="AM1854" s="51"/>
      <c r="AN1854" s="51"/>
      <c r="AO1854" s="2"/>
      <c r="AP1854" s="3"/>
      <c r="AQ1854" s="3"/>
      <c r="AR1854" s="3"/>
      <c r="AS1854" s="3"/>
    </row>
    <row r="1855" spans="1:45" ht="29" customHeight="1" x14ac:dyDescent="0.35">
      <c r="A1855" s="14" t="s">
        <v>801</v>
      </c>
      <c r="C1855" s="15" t="s">
        <v>3360</v>
      </c>
      <c r="D1855" s="15"/>
      <c r="E1855" s="80">
        <v>1.6942007044221308</v>
      </c>
      <c r="F1855" s="78"/>
      <c r="G1855" s="15"/>
      <c r="H1855" s="15"/>
      <c r="I1855" s="16"/>
      <c r="J1855" s="66"/>
      <c r="K1855" s="66"/>
      <c r="L1855" s="16"/>
      <c r="M1855" s="81"/>
      <c r="N1855" s="82">
        <v>8852.056640625</v>
      </c>
      <c r="O1855" s="82">
        <v>8289.0732421875</v>
      </c>
      <c r="P1855" s="77"/>
      <c r="Q1855" s="83"/>
      <c r="R1855" s="83"/>
      <c r="S1855" s="51">
        <v>1</v>
      </c>
      <c r="T1855" s="84"/>
      <c r="U1855" s="84"/>
      <c r="V1855" s="52">
        <v>0</v>
      </c>
      <c r="W1855" s="52">
        <v>4.7619000000000002E-2</v>
      </c>
      <c r="X1855" s="52">
        <v>0</v>
      </c>
      <c r="Y1855" s="52">
        <v>0.58230899999999997</v>
      </c>
      <c r="Z1855" s="52">
        <v>0</v>
      </c>
      <c r="AA1855" s="52"/>
      <c r="AB1855" s="79">
        <v>1855</v>
      </c>
      <c r="AC18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5" s="85"/>
      <c r="AE1855" s="51"/>
      <c r="AF1855" s="51"/>
      <c r="AG1855" s="51"/>
      <c r="AH1855" s="51"/>
      <c r="AI1855" s="51"/>
      <c r="AJ1855" s="51"/>
      <c r="AK1855" s="51"/>
      <c r="AL1855" s="51"/>
      <c r="AM1855" s="51"/>
      <c r="AN1855" s="51"/>
      <c r="AO1855" s="2"/>
      <c r="AP1855" s="3"/>
      <c r="AQ1855" s="3"/>
      <c r="AR1855" s="3"/>
      <c r="AS1855" s="3"/>
    </row>
    <row r="1856" spans="1:45" ht="29" customHeight="1" x14ac:dyDescent="0.35">
      <c r="A1856" s="14" t="s">
        <v>802</v>
      </c>
      <c r="C1856" s="15" t="s">
        <v>3360</v>
      </c>
      <c r="D1856" s="15"/>
      <c r="E1856" s="80">
        <v>1.6942007044221308</v>
      </c>
      <c r="F1856" s="78"/>
      <c r="G1856" s="15"/>
      <c r="H1856" s="15"/>
      <c r="I1856" s="16"/>
      <c r="J1856" s="66"/>
      <c r="K1856" s="66"/>
      <c r="L1856" s="16"/>
      <c r="M1856" s="81"/>
      <c r="N1856" s="82">
        <v>8948.1904296875</v>
      </c>
      <c r="O1856" s="82">
        <v>8241.068359375</v>
      </c>
      <c r="P1856" s="77"/>
      <c r="Q1856" s="83"/>
      <c r="R1856" s="83"/>
      <c r="S1856" s="51">
        <v>1</v>
      </c>
      <c r="T1856" s="84"/>
      <c r="U1856" s="84"/>
      <c r="V1856" s="52">
        <v>0</v>
      </c>
      <c r="W1856" s="52">
        <v>4.7619000000000002E-2</v>
      </c>
      <c r="X1856" s="52">
        <v>0</v>
      </c>
      <c r="Y1856" s="52">
        <v>0.58230899999999997</v>
      </c>
      <c r="Z1856" s="52">
        <v>0</v>
      </c>
      <c r="AA1856" s="52"/>
      <c r="AB1856" s="79">
        <v>1856</v>
      </c>
      <c r="AC18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6" s="85"/>
      <c r="AE1856" s="51"/>
      <c r="AF1856" s="51"/>
      <c r="AG1856" s="51"/>
      <c r="AH1856" s="51"/>
      <c r="AI1856" s="51"/>
      <c r="AJ1856" s="51"/>
      <c r="AK1856" s="51"/>
      <c r="AL1856" s="51"/>
      <c r="AM1856" s="51"/>
      <c r="AN1856" s="51"/>
      <c r="AO1856" s="2"/>
      <c r="AP1856" s="3"/>
      <c r="AQ1856" s="3"/>
      <c r="AR1856" s="3"/>
      <c r="AS1856" s="3"/>
    </row>
    <row r="1857" spans="1:45" ht="29" customHeight="1" x14ac:dyDescent="0.35">
      <c r="A1857" s="14" t="s">
        <v>1785</v>
      </c>
      <c r="C1857" s="15" t="s">
        <v>3360</v>
      </c>
      <c r="D1857" s="15"/>
      <c r="E1857" s="80">
        <v>1.6938744833149182</v>
      </c>
      <c r="F1857" s="78"/>
      <c r="G1857" s="15"/>
      <c r="H1857" s="15"/>
      <c r="I1857" s="16"/>
      <c r="J1857" s="66"/>
      <c r="K1857" s="66"/>
      <c r="L1857" s="16"/>
      <c r="M1857" s="81"/>
      <c r="N1857" s="82">
        <v>2400.794677734375</v>
      </c>
      <c r="O1857" s="82">
        <v>5104.97802734375</v>
      </c>
      <c r="P1857" s="77"/>
      <c r="Q1857" s="83"/>
      <c r="R1857" s="83"/>
      <c r="S1857" s="51">
        <v>1</v>
      </c>
      <c r="T1857" s="84"/>
      <c r="U1857" s="84"/>
      <c r="V1857" s="52">
        <v>0</v>
      </c>
      <c r="W1857" s="52">
        <v>6.4999999999999994E-5</v>
      </c>
      <c r="X1857" s="52">
        <v>0</v>
      </c>
      <c r="Y1857" s="52">
        <v>0.58179899999999996</v>
      </c>
      <c r="Z1857" s="52">
        <v>0</v>
      </c>
      <c r="AA1857" s="52"/>
      <c r="AB1857" s="79">
        <v>1857</v>
      </c>
      <c r="AC18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7" s="85"/>
      <c r="AE1857" s="51"/>
      <c r="AF1857" s="51"/>
      <c r="AG1857" s="51"/>
      <c r="AH1857" s="51"/>
      <c r="AI1857" s="51"/>
      <c r="AJ1857" s="51"/>
      <c r="AK1857" s="104" t="s">
        <v>3341</v>
      </c>
      <c r="AL1857" s="104" t="s">
        <v>3341</v>
      </c>
      <c r="AM1857" s="104" t="s">
        <v>3341</v>
      </c>
      <c r="AN1857" s="104" t="s">
        <v>3341</v>
      </c>
      <c r="AO1857" s="2"/>
      <c r="AP1857" s="3"/>
      <c r="AQ1857" s="3"/>
      <c r="AR1857" s="3"/>
      <c r="AS1857" s="3"/>
    </row>
    <row r="1858" spans="1:45" ht="29" customHeight="1" x14ac:dyDescent="0.35">
      <c r="A1858" s="14" t="s">
        <v>441</v>
      </c>
      <c r="C1858" s="15" t="s">
        <v>3360</v>
      </c>
      <c r="D1858" s="15"/>
      <c r="E1858" s="80">
        <v>1.6935629741399916</v>
      </c>
      <c r="F1858" s="78"/>
      <c r="G1858" s="15"/>
      <c r="H1858" s="15"/>
      <c r="I1858" s="16"/>
      <c r="J1858" s="66"/>
      <c r="K1858" s="66"/>
      <c r="L1858" s="16"/>
      <c r="M1858" s="81"/>
      <c r="N1858" s="82">
        <v>663.24169921875</v>
      </c>
      <c r="O1858" s="82">
        <v>4342.56982421875</v>
      </c>
      <c r="P1858" s="77"/>
      <c r="Q1858" s="83"/>
      <c r="R1858" s="83"/>
      <c r="S1858" s="51">
        <v>1</v>
      </c>
      <c r="T1858" s="84"/>
      <c r="U1858" s="84"/>
      <c r="V1858" s="52">
        <v>0</v>
      </c>
      <c r="W1858" s="52">
        <v>7.1000000000000005E-5</v>
      </c>
      <c r="X1858" s="52">
        <v>0</v>
      </c>
      <c r="Y1858" s="52">
        <v>0.58131200000000005</v>
      </c>
      <c r="Z1858" s="52">
        <v>0</v>
      </c>
      <c r="AA1858" s="52"/>
      <c r="AB1858" s="79">
        <v>1858</v>
      </c>
      <c r="AC18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8" s="85"/>
      <c r="AE1858" s="51"/>
      <c r="AF1858" s="51"/>
      <c r="AG1858" s="51"/>
      <c r="AH1858" s="51"/>
      <c r="AI1858" s="51"/>
      <c r="AJ1858" s="51"/>
      <c r="AK1858" s="51"/>
      <c r="AL1858" s="51"/>
      <c r="AM1858" s="51"/>
      <c r="AN1858" s="51"/>
      <c r="AO1858" s="2"/>
      <c r="AP1858" s="3"/>
      <c r="AQ1858" s="3"/>
      <c r="AR1858" s="3"/>
      <c r="AS1858" s="3"/>
    </row>
    <row r="1859" spans="1:45" ht="29" customHeight="1" x14ac:dyDescent="0.35">
      <c r="A1859" s="14" t="s">
        <v>442</v>
      </c>
      <c r="C1859" s="15" t="s">
        <v>3360</v>
      </c>
      <c r="D1859" s="15"/>
      <c r="E1859" s="80">
        <v>1.6935629741399916</v>
      </c>
      <c r="F1859" s="78"/>
      <c r="G1859" s="15"/>
      <c r="H1859" s="15"/>
      <c r="I1859" s="16"/>
      <c r="J1859" s="66"/>
      <c r="K1859" s="66"/>
      <c r="L1859" s="16"/>
      <c r="M1859" s="81"/>
      <c r="N1859" s="82">
        <v>568.844482421875</v>
      </c>
      <c r="O1859" s="82">
        <v>4235.697265625</v>
      </c>
      <c r="P1859" s="77"/>
      <c r="Q1859" s="83"/>
      <c r="R1859" s="83"/>
      <c r="S1859" s="51">
        <v>1</v>
      </c>
      <c r="T1859" s="84"/>
      <c r="U1859" s="84"/>
      <c r="V1859" s="52">
        <v>0</v>
      </c>
      <c r="W1859" s="52">
        <v>7.1000000000000005E-5</v>
      </c>
      <c r="X1859" s="52">
        <v>0</v>
      </c>
      <c r="Y1859" s="52">
        <v>0.58131200000000005</v>
      </c>
      <c r="Z1859" s="52">
        <v>0</v>
      </c>
      <c r="AA1859" s="52"/>
      <c r="AB1859" s="79">
        <v>1859</v>
      </c>
      <c r="AC18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59" s="85"/>
      <c r="AE1859" s="51"/>
      <c r="AF1859" s="51"/>
      <c r="AG1859" s="51"/>
      <c r="AH1859" s="51"/>
      <c r="AI1859" s="51"/>
      <c r="AJ1859" s="51"/>
      <c r="AK1859" s="51"/>
      <c r="AL1859" s="51"/>
      <c r="AM1859" s="51"/>
      <c r="AN1859" s="51"/>
      <c r="AO1859" s="2"/>
      <c r="AP1859" s="3"/>
      <c r="AQ1859" s="3"/>
      <c r="AR1859" s="3"/>
      <c r="AS1859" s="3"/>
    </row>
    <row r="1860" spans="1:45" ht="29" customHeight="1" x14ac:dyDescent="0.35">
      <c r="A1860" s="14" t="s">
        <v>714</v>
      </c>
      <c r="C1860" s="15" t="s">
        <v>3360</v>
      </c>
      <c r="D1860" s="15"/>
      <c r="E1860" s="80">
        <v>1.6929060543809575</v>
      </c>
      <c r="F1860" s="78"/>
      <c r="G1860" s="15"/>
      <c r="H1860" s="15"/>
      <c r="I1860" s="16"/>
      <c r="J1860" s="66"/>
      <c r="K1860" s="66"/>
      <c r="L1860" s="16"/>
      <c r="M1860" s="81"/>
      <c r="N1860" s="82">
        <v>2830.099365234375</v>
      </c>
      <c r="O1860" s="82">
        <v>1087.904541015625</v>
      </c>
      <c r="P1860" s="77"/>
      <c r="Q1860" s="83"/>
      <c r="R1860" s="83"/>
      <c r="S1860" s="51">
        <v>1</v>
      </c>
      <c r="T1860" s="84"/>
      <c r="U1860" s="84"/>
      <c r="V1860" s="52">
        <v>0</v>
      </c>
      <c r="W1860" s="52">
        <v>7.2000000000000002E-5</v>
      </c>
      <c r="X1860" s="52">
        <v>0</v>
      </c>
      <c r="Y1860" s="52">
        <v>0.58028500000000005</v>
      </c>
      <c r="Z1860" s="52">
        <v>0</v>
      </c>
      <c r="AA1860" s="52"/>
      <c r="AB1860" s="79">
        <v>1860</v>
      </c>
      <c r="AC18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0" s="85"/>
      <c r="AE1860" s="51"/>
      <c r="AF1860" s="51"/>
      <c r="AG1860" s="51"/>
      <c r="AH1860" s="51"/>
      <c r="AI1860" s="51"/>
      <c r="AJ1860" s="51"/>
      <c r="AK1860" s="51"/>
      <c r="AL1860" s="51"/>
      <c r="AM1860" s="51"/>
      <c r="AN1860" s="51"/>
      <c r="AO1860" s="2"/>
      <c r="AP1860" s="3"/>
      <c r="AQ1860" s="3"/>
      <c r="AR1860" s="3"/>
      <c r="AS1860" s="3"/>
    </row>
    <row r="1861" spans="1:45" ht="29" customHeight="1" x14ac:dyDescent="0.35">
      <c r="A1861" s="14" t="s">
        <v>418</v>
      </c>
      <c r="C1861" s="15" t="s">
        <v>3360</v>
      </c>
      <c r="D1861" s="15"/>
      <c r="E1861" s="80">
        <v>1.6925542473045518</v>
      </c>
      <c r="F1861" s="78"/>
      <c r="G1861" s="15"/>
      <c r="H1861" s="15"/>
      <c r="I1861" s="16"/>
      <c r="J1861" s="66"/>
      <c r="K1861" s="66"/>
      <c r="L1861" s="16"/>
      <c r="M1861" s="81"/>
      <c r="N1861" s="82">
        <v>4333.16796875</v>
      </c>
      <c r="O1861" s="82">
        <v>9710.2001953125</v>
      </c>
      <c r="P1861" s="77"/>
      <c r="Q1861" s="83"/>
      <c r="R1861" s="83"/>
      <c r="S1861" s="51">
        <v>1</v>
      </c>
      <c r="T1861" s="84"/>
      <c r="U1861" s="84"/>
      <c r="V1861" s="52">
        <v>0</v>
      </c>
      <c r="W1861" s="52">
        <v>6.8999999999999997E-5</v>
      </c>
      <c r="X1861" s="52">
        <v>0</v>
      </c>
      <c r="Y1861" s="52">
        <v>0.579735</v>
      </c>
      <c r="Z1861" s="52">
        <v>0</v>
      </c>
      <c r="AA1861" s="52"/>
      <c r="AB1861" s="79">
        <v>1861</v>
      </c>
      <c r="AC18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1" s="85"/>
      <c r="AE1861" s="51"/>
      <c r="AF1861" s="51"/>
      <c r="AG1861" s="51"/>
      <c r="AH1861" s="51"/>
      <c r="AI1861" s="51"/>
      <c r="AJ1861" s="51"/>
      <c r="AK1861" s="51"/>
      <c r="AL1861" s="51"/>
      <c r="AM1861" s="51"/>
      <c r="AN1861" s="51"/>
      <c r="AO1861" s="2"/>
      <c r="AP1861" s="3"/>
      <c r="AQ1861" s="3"/>
      <c r="AR1861" s="3"/>
      <c r="AS1861" s="3"/>
    </row>
    <row r="1862" spans="1:45" ht="29" customHeight="1" x14ac:dyDescent="0.35">
      <c r="A1862" s="14" t="s">
        <v>420</v>
      </c>
      <c r="C1862" s="15" t="s">
        <v>3360</v>
      </c>
      <c r="D1862" s="15"/>
      <c r="E1862" s="80">
        <v>1.6925542473045518</v>
      </c>
      <c r="F1862" s="78"/>
      <c r="G1862" s="15"/>
      <c r="H1862" s="15"/>
      <c r="I1862" s="16"/>
      <c r="J1862" s="66"/>
      <c r="K1862" s="66"/>
      <c r="L1862" s="16"/>
      <c r="M1862" s="81"/>
      <c r="N1862" s="82">
        <v>4225.94775390625</v>
      </c>
      <c r="O1862" s="82">
        <v>9803.580078125</v>
      </c>
      <c r="P1862" s="77"/>
      <c r="Q1862" s="83"/>
      <c r="R1862" s="83"/>
      <c r="S1862" s="51">
        <v>1</v>
      </c>
      <c r="T1862" s="84"/>
      <c r="U1862" s="84"/>
      <c r="V1862" s="52">
        <v>0</v>
      </c>
      <c r="W1862" s="52">
        <v>6.8999999999999997E-5</v>
      </c>
      <c r="X1862" s="52">
        <v>0</v>
      </c>
      <c r="Y1862" s="52">
        <v>0.579735</v>
      </c>
      <c r="Z1862" s="52">
        <v>0</v>
      </c>
      <c r="AA1862" s="52"/>
      <c r="AB1862" s="79">
        <v>1862</v>
      </c>
      <c r="AC18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2" s="85"/>
      <c r="AE1862" s="51"/>
      <c r="AF1862" s="51"/>
      <c r="AG1862" s="51"/>
      <c r="AH1862" s="51"/>
      <c r="AI1862" s="51"/>
      <c r="AJ1862" s="51"/>
      <c r="AK1862" s="51"/>
      <c r="AL1862" s="51"/>
      <c r="AM1862" s="51"/>
      <c r="AN1862" s="51"/>
      <c r="AO1862" s="2"/>
      <c r="AP1862" s="3"/>
      <c r="AQ1862" s="3"/>
      <c r="AR1862" s="3"/>
      <c r="AS1862" s="3"/>
    </row>
    <row r="1863" spans="1:45" ht="29" customHeight="1" x14ac:dyDescent="0.35">
      <c r="A1863" s="14" t="s">
        <v>1002</v>
      </c>
      <c r="C1863" s="15" t="s">
        <v>3360</v>
      </c>
      <c r="D1863" s="15"/>
      <c r="E1863" s="80">
        <v>1.6921877282958599</v>
      </c>
      <c r="F1863" s="78"/>
      <c r="G1863" s="15"/>
      <c r="H1863" s="15"/>
      <c r="I1863" s="16"/>
      <c r="J1863" s="66"/>
      <c r="K1863" s="66"/>
      <c r="L1863" s="16"/>
      <c r="M1863" s="81"/>
      <c r="N1863" s="82">
        <v>1126.841064453125</v>
      </c>
      <c r="O1863" s="82">
        <v>2263.6171875</v>
      </c>
      <c r="P1863" s="77"/>
      <c r="Q1863" s="83"/>
      <c r="R1863" s="83"/>
      <c r="S1863" s="51">
        <v>1</v>
      </c>
      <c r="T1863" s="84"/>
      <c r="U1863" s="84"/>
      <c r="V1863" s="52">
        <v>0</v>
      </c>
      <c r="W1863" s="52">
        <v>7.8999999999999996E-5</v>
      </c>
      <c r="X1863" s="52">
        <v>0</v>
      </c>
      <c r="Y1863" s="52">
        <v>0.57916199999999995</v>
      </c>
      <c r="Z1863" s="52">
        <v>0</v>
      </c>
      <c r="AA1863" s="52"/>
      <c r="AB1863" s="79">
        <v>1863</v>
      </c>
      <c r="AC18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3" s="85"/>
      <c r="AE1863" s="51"/>
      <c r="AF1863" s="51"/>
      <c r="AG1863" s="51"/>
      <c r="AH1863" s="51"/>
      <c r="AI1863" s="51"/>
      <c r="AJ1863" s="51"/>
      <c r="AK1863" s="51"/>
      <c r="AL1863" s="51"/>
      <c r="AM1863" s="51"/>
      <c r="AN1863" s="51"/>
      <c r="AO1863" s="2"/>
      <c r="AP1863" s="3"/>
      <c r="AQ1863" s="3"/>
      <c r="AR1863" s="3"/>
      <c r="AS1863" s="3"/>
    </row>
    <row r="1864" spans="1:45" ht="29" customHeight="1" x14ac:dyDescent="0.35">
      <c r="A1864" s="14" t="s">
        <v>1352</v>
      </c>
      <c r="C1864" s="15" t="s">
        <v>3360</v>
      </c>
      <c r="D1864" s="15"/>
      <c r="E1864" s="80">
        <v>1.6916740899643075</v>
      </c>
      <c r="F1864" s="78"/>
      <c r="G1864" s="15"/>
      <c r="H1864" s="15"/>
      <c r="I1864" s="16"/>
      <c r="J1864" s="66"/>
      <c r="K1864" s="66"/>
      <c r="L1864" s="16"/>
      <c r="M1864" s="81"/>
      <c r="N1864" s="82">
        <v>1370.4061279296875</v>
      </c>
      <c r="O1864" s="82">
        <v>9336.0546875</v>
      </c>
      <c r="P1864" s="77"/>
      <c r="Q1864" s="83"/>
      <c r="R1864" s="83"/>
      <c r="S1864" s="51">
        <v>1</v>
      </c>
      <c r="T1864" s="84"/>
      <c r="U1864" s="84"/>
      <c r="V1864" s="52">
        <v>0</v>
      </c>
      <c r="W1864" s="52">
        <v>7.4999999999999993E-5</v>
      </c>
      <c r="X1864" s="52">
        <v>0</v>
      </c>
      <c r="Y1864" s="52">
        <v>0.57835899999999996</v>
      </c>
      <c r="Z1864" s="52">
        <v>0</v>
      </c>
      <c r="AA1864" s="52"/>
      <c r="AB1864" s="79">
        <v>1864</v>
      </c>
      <c r="AC18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4" s="85"/>
      <c r="AE1864" s="51"/>
      <c r="AF1864" s="51"/>
      <c r="AG1864" s="51"/>
      <c r="AH1864" s="51"/>
      <c r="AI1864" s="51"/>
      <c r="AJ1864" s="51"/>
      <c r="AK1864" s="51"/>
      <c r="AL1864" s="51"/>
      <c r="AM1864" s="51"/>
      <c r="AN1864" s="51"/>
      <c r="AO1864" s="2"/>
      <c r="AP1864" s="3"/>
      <c r="AQ1864" s="3"/>
      <c r="AR1864" s="3"/>
      <c r="AS1864" s="3"/>
    </row>
    <row r="1865" spans="1:45" ht="29" customHeight="1" x14ac:dyDescent="0.35">
      <c r="A1865" s="14" t="s">
        <v>1353</v>
      </c>
      <c r="C1865" s="15" t="s">
        <v>3360</v>
      </c>
      <c r="D1865" s="15"/>
      <c r="E1865" s="80">
        <v>1.6916740899643075</v>
      </c>
      <c r="F1865" s="78"/>
      <c r="G1865" s="15"/>
      <c r="H1865" s="15"/>
      <c r="I1865" s="16"/>
      <c r="J1865" s="66"/>
      <c r="K1865" s="66"/>
      <c r="L1865" s="16"/>
      <c r="M1865" s="81"/>
      <c r="N1865" s="82">
        <v>1314.969482421875</v>
      </c>
      <c r="O1865" s="82">
        <v>9453.240234375</v>
      </c>
      <c r="P1865" s="77"/>
      <c r="Q1865" s="83"/>
      <c r="R1865" s="83"/>
      <c r="S1865" s="51">
        <v>1</v>
      </c>
      <c r="T1865" s="84"/>
      <c r="U1865" s="84"/>
      <c r="V1865" s="52">
        <v>0</v>
      </c>
      <c r="W1865" s="52">
        <v>7.4999999999999993E-5</v>
      </c>
      <c r="X1865" s="52">
        <v>0</v>
      </c>
      <c r="Y1865" s="52">
        <v>0.57835899999999996</v>
      </c>
      <c r="Z1865" s="52">
        <v>0</v>
      </c>
      <c r="AA1865" s="52"/>
      <c r="AB1865" s="79">
        <v>1865</v>
      </c>
      <c r="AC18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5" s="85"/>
      <c r="AE1865" s="51"/>
      <c r="AF1865" s="51"/>
      <c r="AG1865" s="51"/>
      <c r="AH1865" s="51"/>
      <c r="AI1865" s="51"/>
      <c r="AJ1865" s="51"/>
      <c r="AK1865" s="51"/>
      <c r="AL1865" s="51"/>
      <c r="AM1865" s="51"/>
      <c r="AN1865" s="51"/>
      <c r="AO1865" s="2"/>
      <c r="AP1865" s="3"/>
      <c r="AQ1865" s="3"/>
      <c r="AR1865" s="3"/>
      <c r="AS1865" s="3"/>
    </row>
    <row r="1866" spans="1:45" ht="29" customHeight="1" x14ac:dyDescent="0.35">
      <c r="A1866" s="14" t="s">
        <v>2180</v>
      </c>
      <c r="C1866" s="15" t="s">
        <v>3360</v>
      </c>
      <c r="D1866" s="15"/>
      <c r="E1866" s="80">
        <v>1.6911118382912882</v>
      </c>
      <c r="F1866" s="78"/>
      <c r="G1866" s="15"/>
      <c r="H1866" s="15"/>
      <c r="I1866" s="16"/>
      <c r="J1866" s="66"/>
      <c r="K1866" s="66"/>
      <c r="L1866" s="16"/>
      <c r="M1866" s="81"/>
      <c r="N1866" s="82">
        <v>1853.168212890625</v>
      </c>
      <c r="O1866" s="82">
        <v>890.8780517578125</v>
      </c>
      <c r="P1866" s="77"/>
      <c r="Q1866" s="83"/>
      <c r="R1866" s="83"/>
      <c r="S1866" s="51">
        <v>1</v>
      </c>
      <c r="T1866" s="84"/>
      <c r="U1866" s="84"/>
      <c r="V1866" s="52">
        <v>0</v>
      </c>
      <c r="W1866" s="52">
        <v>7.2999999999999999E-5</v>
      </c>
      <c r="X1866" s="52">
        <v>0</v>
      </c>
      <c r="Y1866" s="52">
        <v>0.57747999999999999</v>
      </c>
      <c r="Z1866" s="52">
        <v>0</v>
      </c>
      <c r="AA1866" s="52"/>
      <c r="AB1866" s="79">
        <v>1866</v>
      </c>
      <c r="AC18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6" s="85"/>
      <c r="AE1866" s="51"/>
      <c r="AF1866" s="51"/>
      <c r="AG1866" s="51"/>
      <c r="AH1866" s="51"/>
      <c r="AI1866" s="51"/>
      <c r="AJ1866" s="51"/>
      <c r="AK1866" s="51"/>
      <c r="AL1866" s="51"/>
      <c r="AM1866" s="51"/>
      <c r="AN1866" s="51"/>
      <c r="AO1866" s="2"/>
      <c r="AP1866" s="3"/>
      <c r="AQ1866" s="3"/>
      <c r="AR1866" s="3"/>
      <c r="AS1866" s="3"/>
    </row>
    <row r="1867" spans="1:45" ht="29" customHeight="1" x14ac:dyDescent="0.35">
      <c r="A1867" s="14" t="s">
        <v>560</v>
      </c>
      <c r="C1867" s="15" t="s">
        <v>3360</v>
      </c>
      <c r="D1867" s="15"/>
      <c r="E1867" s="80">
        <v>1.6910798558297968</v>
      </c>
      <c r="F1867" s="78"/>
      <c r="G1867" s="15"/>
      <c r="H1867" s="15"/>
      <c r="I1867" s="16"/>
      <c r="J1867" s="66"/>
      <c r="K1867" s="66"/>
      <c r="L1867" s="16"/>
      <c r="M1867" s="81"/>
      <c r="N1867" s="82">
        <v>3681.27587890625</v>
      </c>
      <c r="O1867" s="82">
        <v>4769.23583984375</v>
      </c>
      <c r="P1867" s="77"/>
      <c r="Q1867" s="83"/>
      <c r="R1867" s="83"/>
      <c r="S1867" s="51">
        <v>1</v>
      </c>
      <c r="T1867" s="84"/>
      <c r="U1867" s="84"/>
      <c r="V1867" s="52">
        <v>0</v>
      </c>
      <c r="W1867" s="52">
        <v>7.4999999999999993E-5</v>
      </c>
      <c r="X1867" s="52">
        <v>0</v>
      </c>
      <c r="Y1867" s="52">
        <v>0.57743</v>
      </c>
      <c r="Z1867" s="52">
        <v>0</v>
      </c>
      <c r="AA1867" s="52"/>
      <c r="AB1867" s="79">
        <v>1867</v>
      </c>
      <c r="AC18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7" s="85"/>
      <c r="AE1867" s="51"/>
      <c r="AF1867" s="51"/>
      <c r="AG1867" s="51"/>
      <c r="AH1867" s="51"/>
      <c r="AI1867" s="51"/>
      <c r="AJ1867" s="51"/>
      <c r="AK1867" s="51"/>
      <c r="AL1867" s="51"/>
      <c r="AM1867" s="51"/>
      <c r="AN1867" s="51"/>
      <c r="AO1867" s="2"/>
      <c r="AP1867" s="3"/>
      <c r="AQ1867" s="3"/>
      <c r="AR1867" s="3"/>
      <c r="AS1867" s="3"/>
    </row>
    <row r="1868" spans="1:45" ht="29" customHeight="1" x14ac:dyDescent="0.35">
      <c r="A1868" s="14" t="s">
        <v>2463</v>
      </c>
      <c r="C1868" s="15" t="s">
        <v>3360</v>
      </c>
      <c r="D1868" s="15"/>
      <c r="E1868" s="80">
        <v>1.6910798558297968</v>
      </c>
      <c r="F1868" s="78"/>
      <c r="G1868" s="15"/>
      <c r="H1868" s="15"/>
      <c r="I1868" s="16"/>
      <c r="J1868" s="66"/>
      <c r="K1868" s="66"/>
      <c r="L1868" s="16"/>
      <c r="M1868" s="81"/>
      <c r="N1868" s="82">
        <v>3681.364501953125</v>
      </c>
      <c r="O1868" s="82">
        <v>4370.9990234375</v>
      </c>
      <c r="P1868" s="77"/>
      <c r="Q1868" s="83"/>
      <c r="R1868" s="83"/>
      <c r="S1868" s="51">
        <v>1</v>
      </c>
      <c r="T1868" s="84"/>
      <c r="U1868" s="84"/>
      <c r="V1868" s="52">
        <v>0</v>
      </c>
      <c r="W1868" s="52">
        <v>7.4999999999999993E-5</v>
      </c>
      <c r="X1868" s="52">
        <v>0</v>
      </c>
      <c r="Y1868" s="52">
        <v>0.57743</v>
      </c>
      <c r="Z1868" s="52">
        <v>0</v>
      </c>
      <c r="AA1868" s="52"/>
      <c r="AB1868" s="79">
        <v>1868</v>
      </c>
      <c r="AC18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8" s="85"/>
      <c r="AE1868" s="51"/>
      <c r="AF1868" s="51"/>
      <c r="AG1868" s="51"/>
      <c r="AH1868" s="51"/>
      <c r="AI1868" s="51"/>
      <c r="AJ1868" s="51"/>
      <c r="AK1868" s="51"/>
      <c r="AL1868" s="51"/>
      <c r="AM1868" s="51"/>
      <c r="AN1868" s="51"/>
      <c r="AO1868" s="2"/>
      <c r="AP1868" s="3"/>
      <c r="AQ1868" s="3"/>
      <c r="AR1868" s="3"/>
      <c r="AS1868" s="3"/>
    </row>
    <row r="1869" spans="1:45" ht="29" customHeight="1" x14ac:dyDescent="0.35">
      <c r="A1869" s="14" t="s">
        <v>241</v>
      </c>
      <c r="C1869" s="15" t="s">
        <v>3360</v>
      </c>
      <c r="D1869" s="15"/>
      <c r="E1869" s="80">
        <v>1.6898971444038435</v>
      </c>
      <c r="F1869" s="78"/>
      <c r="G1869" s="15"/>
      <c r="H1869" s="15"/>
      <c r="I1869" s="16"/>
      <c r="J1869" s="66"/>
      <c r="K1869" s="66"/>
      <c r="L1869" s="16"/>
      <c r="M1869" s="81"/>
      <c r="N1869" s="82">
        <v>8340.1162109375</v>
      </c>
      <c r="O1869" s="82">
        <v>8070.86083984375</v>
      </c>
      <c r="P1869" s="77"/>
      <c r="Q1869" s="83"/>
      <c r="R1869" s="83"/>
      <c r="S1869" s="51">
        <v>1</v>
      </c>
      <c r="T1869" s="84"/>
      <c r="U1869" s="84"/>
      <c r="V1869" s="52">
        <v>0</v>
      </c>
      <c r="W1869" s="52">
        <v>3.8462000000000003E-2</v>
      </c>
      <c r="X1869" s="52">
        <v>0</v>
      </c>
      <c r="Y1869" s="52">
        <v>0.57558100000000001</v>
      </c>
      <c r="Z1869" s="52">
        <v>0</v>
      </c>
      <c r="AA1869" s="52"/>
      <c r="AB1869" s="79">
        <v>1869</v>
      </c>
      <c r="AC18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69" s="85"/>
      <c r="AE1869" s="51"/>
      <c r="AF1869" s="51"/>
      <c r="AG1869" s="51"/>
      <c r="AH1869" s="51"/>
      <c r="AI1869" s="51"/>
      <c r="AJ1869" s="51"/>
      <c r="AK1869" s="51"/>
      <c r="AL1869" s="51"/>
      <c r="AM1869" s="51"/>
      <c r="AN1869" s="51"/>
      <c r="AO1869" s="2"/>
      <c r="AP1869" s="3"/>
      <c r="AQ1869" s="3"/>
      <c r="AR1869" s="3"/>
      <c r="AS1869" s="3"/>
    </row>
    <row r="1870" spans="1:45" ht="29" customHeight="1" x14ac:dyDescent="0.35">
      <c r="A1870" s="14" t="s">
        <v>242</v>
      </c>
      <c r="C1870" s="15" t="s">
        <v>3360</v>
      </c>
      <c r="D1870" s="15"/>
      <c r="E1870" s="80">
        <v>1.6898971444038435</v>
      </c>
      <c r="F1870" s="78"/>
      <c r="G1870" s="15"/>
      <c r="H1870" s="15"/>
      <c r="I1870" s="16"/>
      <c r="J1870" s="66"/>
      <c r="K1870" s="66"/>
      <c r="L1870" s="16"/>
      <c r="M1870" s="81"/>
      <c r="N1870" s="82">
        <v>8226.5517578125</v>
      </c>
      <c r="O1870" s="82">
        <v>7783.3876953125</v>
      </c>
      <c r="P1870" s="77"/>
      <c r="Q1870" s="83"/>
      <c r="R1870" s="83"/>
      <c r="S1870" s="51">
        <v>1</v>
      </c>
      <c r="T1870" s="84"/>
      <c r="U1870" s="84"/>
      <c r="V1870" s="52">
        <v>0</v>
      </c>
      <c r="W1870" s="52">
        <v>3.8462000000000003E-2</v>
      </c>
      <c r="X1870" s="52">
        <v>0</v>
      </c>
      <c r="Y1870" s="52">
        <v>0.57558100000000001</v>
      </c>
      <c r="Z1870" s="52">
        <v>0</v>
      </c>
      <c r="AA1870" s="52"/>
      <c r="AB1870" s="79">
        <v>1870</v>
      </c>
      <c r="AC18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0" s="85"/>
      <c r="AE1870" s="51"/>
      <c r="AF1870" s="51"/>
      <c r="AG1870" s="51"/>
      <c r="AH1870" s="51"/>
      <c r="AI1870" s="51"/>
      <c r="AJ1870" s="51"/>
      <c r="AK1870" s="51"/>
      <c r="AL1870" s="51"/>
      <c r="AM1870" s="51"/>
      <c r="AN1870" s="51"/>
      <c r="AO1870" s="2"/>
      <c r="AP1870" s="3"/>
      <c r="AQ1870" s="3"/>
      <c r="AR1870" s="3"/>
      <c r="AS1870" s="3"/>
    </row>
    <row r="1871" spans="1:45" ht="29" customHeight="1" x14ac:dyDescent="0.35">
      <c r="A1871" s="14" t="s">
        <v>2694</v>
      </c>
      <c r="C1871" s="15" t="s">
        <v>3360</v>
      </c>
      <c r="D1871" s="15"/>
      <c r="E1871" s="80">
        <v>1.6898971444038435</v>
      </c>
      <c r="F1871" s="78"/>
      <c r="G1871" s="15"/>
      <c r="H1871" s="15"/>
      <c r="I1871" s="16"/>
      <c r="J1871" s="66"/>
      <c r="K1871" s="66"/>
      <c r="L1871" s="16"/>
      <c r="M1871" s="81"/>
      <c r="N1871" s="82">
        <v>8327.654296875</v>
      </c>
      <c r="O1871" s="82">
        <v>7687.716796875</v>
      </c>
      <c r="P1871" s="77"/>
      <c r="Q1871" s="83"/>
      <c r="R1871" s="83"/>
      <c r="S1871" s="51">
        <v>1</v>
      </c>
      <c r="T1871" s="84"/>
      <c r="U1871" s="84"/>
      <c r="V1871" s="52">
        <v>0</v>
      </c>
      <c r="W1871" s="52">
        <v>3.8462000000000003E-2</v>
      </c>
      <c r="X1871" s="52">
        <v>0</v>
      </c>
      <c r="Y1871" s="52">
        <v>0.57558100000000001</v>
      </c>
      <c r="Z1871" s="52">
        <v>0</v>
      </c>
      <c r="AA1871" s="52"/>
      <c r="AB1871" s="79">
        <v>1871</v>
      </c>
      <c r="AC18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1" s="85"/>
      <c r="AE1871" s="51"/>
      <c r="AF1871" s="51"/>
      <c r="AG1871" s="51"/>
      <c r="AH1871" s="51"/>
      <c r="AI1871" s="51"/>
      <c r="AJ1871" s="51"/>
      <c r="AK1871" s="51"/>
      <c r="AL1871" s="51"/>
      <c r="AM1871" s="51"/>
      <c r="AN1871" s="51"/>
      <c r="AO1871" s="2"/>
      <c r="AP1871" s="3"/>
      <c r="AQ1871" s="3"/>
      <c r="AR1871" s="3"/>
      <c r="AS1871" s="3"/>
    </row>
    <row r="1872" spans="1:45" ht="29" customHeight="1" x14ac:dyDescent="0.35">
      <c r="A1872" s="14" t="s">
        <v>2695</v>
      </c>
      <c r="C1872" s="15" t="s">
        <v>3360</v>
      </c>
      <c r="D1872" s="15"/>
      <c r="E1872" s="80">
        <v>1.6898971444038435</v>
      </c>
      <c r="F1872" s="78"/>
      <c r="G1872" s="15"/>
      <c r="H1872" s="15"/>
      <c r="I1872" s="16"/>
      <c r="J1872" s="66"/>
      <c r="K1872" s="66"/>
      <c r="L1872" s="16"/>
      <c r="M1872" s="81"/>
      <c r="N1872" s="82">
        <v>8270.1171875</v>
      </c>
      <c r="O1872" s="82">
        <v>7670.24267578125</v>
      </c>
      <c r="P1872" s="77"/>
      <c r="Q1872" s="83"/>
      <c r="R1872" s="83"/>
      <c r="S1872" s="51">
        <v>1</v>
      </c>
      <c r="T1872" s="84"/>
      <c r="U1872" s="84"/>
      <c r="V1872" s="52">
        <v>0</v>
      </c>
      <c r="W1872" s="52">
        <v>3.8462000000000003E-2</v>
      </c>
      <c r="X1872" s="52">
        <v>0</v>
      </c>
      <c r="Y1872" s="52">
        <v>0.57558100000000001</v>
      </c>
      <c r="Z1872" s="52">
        <v>0</v>
      </c>
      <c r="AA1872" s="52"/>
      <c r="AB1872" s="79">
        <v>1872</v>
      </c>
      <c r="AC18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2" s="85"/>
      <c r="AE1872" s="51"/>
      <c r="AF1872" s="51"/>
      <c r="AG1872" s="51"/>
      <c r="AH1872" s="51"/>
      <c r="AI1872" s="51"/>
      <c r="AJ1872" s="51"/>
      <c r="AK1872" s="51"/>
      <c r="AL1872" s="51"/>
      <c r="AM1872" s="51"/>
      <c r="AN1872" s="51"/>
      <c r="AO1872" s="2"/>
      <c r="AP1872" s="3"/>
      <c r="AQ1872" s="3"/>
      <c r="AR1872" s="3"/>
      <c r="AS1872" s="3"/>
    </row>
    <row r="1873" spans="1:45" ht="29" customHeight="1" x14ac:dyDescent="0.35">
      <c r="A1873" s="14" t="s">
        <v>2696</v>
      </c>
      <c r="C1873" s="15" t="s">
        <v>3360</v>
      </c>
      <c r="D1873" s="15"/>
      <c r="E1873" s="80">
        <v>1.6898971444038435</v>
      </c>
      <c r="F1873" s="78"/>
      <c r="G1873" s="15"/>
      <c r="H1873" s="15"/>
      <c r="I1873" s="16"/>
      <c r="J1873" s="66"/>
      <c r="K1873" s="66"/>
      <c r="L1873" s="16"/>
      <c r="M1873" s="81"/>
      <c r="N1873" s="82">
        <v>8230.615234375</v>
      </c>
      <c r="O1873" s="82">
        <v>7929.48876953125</v>
      </c>
      <c r="P1873" s="77"/>
      <c r="Q1873" s="83"/>
      <c r="R1873" s="83"/>
      <c r="S1873" s="51">
        <v>1</v>
      </c>
      <c r="T1873" s="84"/>
      <c r="U1873" s="84"/>
      <c r="V1873" s="52">
        <v>0</v>
      </c>
      <c r="W1873" s="52">
        <v>3.8462000000000003E-2</v>
      </c>
      <c r="X1873" s="52">
        <v>0</v>
      </c>
      <c r="Y1873" s="52">
        <v>0.57558100000000001</v>
      </c>
      <c r="Z1873" s="52">
        <v>0</v>
      </c>
      <c r="AA1873" s="52"/>
      <c r="AB1873" s="79">
        <v>1873</v>
      </c>
      <c r="AC18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3" s="85"/>
      <c r="AE1873" s="51"/>
      <c r="AF1873" s="51"/>
      <c r="AG1873" s="51"/>
      <c r="AH1873" s="51"/>
      <c r="AI1873" s="51"/>
      <c r="AJ1873" s="51"/>
      <c r="AK1873" s="51"/>
      <c r="AL1873" s="51"/>
      <c r="AM1873" s="51"/>
      <c r="AN1873" s="51"/>
      <c r="AO1873" s="2"/>
      <c r="AP1873" s="3"/>
      <c r="AQ1873" s="3"/>
      <c r="AR1873" s="3"/>
      <c r="AS1873" s="3"/>
    </row>
    <row r="1874" spans="1:45" ht="29" customHeight="1" x14ac:dyDescent="0.35">
      <c r="A1874" s="14" t="s">
        <v>1512</v>
      </c>
      <c r="C1874" s="15" t="s">
        <v>3360</v>
      </c>
      <c r="D1874" s="15"/>
      <c r="E1874" s="80">
        <v>1.6898011970193694</v>
      </c>
      <c r="F1874" s="78"/>
      <c r="G1874" s="15"/>
      <c r="H1874" s="15"/>
      <c r="I1874" s="16"/>
      <c r="J1874" s="66"/>
      <c r="K1874" s="66"/>
      <c r="L1874" s="16"/>
      <c r="M1874" s="81"/>
      <c r="N1874" s="82">
        <v>2592.13134765625</v>
      </c>
      <c r="O1874" s="82">
        <v>1311.84033203125</v>
      </c>
      <c r="P1874" s="77"/>
      <c r="Q1874" s="83"/>
      <c r="R1874" s="83"/>
      <c r="S1874" s="51">
        <v>1</v>
      </c>
      <c r="T1874" s="84"/>
      <c r="U1874" s="84"/>
      <c r="V1874" s="52">
        <v>0</v>
      </c>
      <c r="W1874" s="52">
        <v>7.4999999999999993E-5</v>
      </c>
      <c r="X1874" s="52">
        <v>0</v>
      </c>
      <c r="Y1874" s="52">
        <v>0.57543100000000003</v>
      </c>
      <c r="Z1874" s="52">
        <v>0</v>
      </c>
      <c r="AA1874" s="52"/>
      <c r="AB1874" s="79">
        <v>1874</v>
      </c>
      <c r="AC18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4" s="85"/>
      <c r="AE1874" s="51"/>
      <c r="AF1874" s="51"/>
      <c r="AG1874" s="51"/>
      <c r="AH1874" s="51"/>
      <c r="AI1874" s="51"/>
      <c r="AJ1874" s="51"/>
      <c r="AK1874" s="51"/>
      <c r="AL1874" s="51"/>
      <c r="AM1874" s="51"/>
      <c r="AN1874" s="51"/>
      <c r="AO1874" s="2"/>
      <c r="AP1874" s="3"/>
      <c r="AQ1874" s="3"/>
      <c r="AR1874" s="3"/>
      <c r="AS1874" s="3"/>
    </row>
    <row r="1875" spans="1:45" ht="29" customHeight="1" x14ac:dyDescent="0.35">
      <c r="A1875" s="14" t="s">
        <v>1975</v>
      </c>
      <c r="C1875" s="15" t="s">
        <v>3360</v>
      </c>
      <c r="D1875" s="15"/>
      <c r="E1875" s="80">
        <v>1.6898011970193694</v>
      </c>
      <c r="F1875" s="78"/>
      <c r="G1875" s="15"/>
      <c r="H1875" s="15"/>
      <c r="I1875" s="16"/>
      <c r="J1875" s="66"/>
      <c r="K1875" s="66"/>
      <c r="L1875" s="16"/>
      <c r="M1875" s="81"/>
      <c r="N1875" s="82">
        <v>2667.47802734375</v>
      </c>
      <c r="O1875" s="82">
        <v>1707.3826904296875</v>
      </c>
      <c r="P1875" s="77"/>
      <c r="Q1875" s="83"/>
      <c r="R1875" s="83"/>
      <c r="S1875" s="51">
        <v>1</v>
      </c>
      <c r="T1875" s="84"/>
      <c r="U1875" s="84"/>
      <c r="V1875" s="52">
        <v>0</v>
      </c>
      <c r="W1875" s="52">
        <v>7.4999999999999993E-5</v>
      </c>
      <c r="X1875" s="52">
        <v>0</v>
      </c>
      <c r="Y1875" s="52">
        <v>0.57543100000000003</v>
      </c>
      <c r="Z1875" s="52">
        <v>0</v>
      </c>
      <c r="AA1875" s="52"/>
      <c r="AB1875" s="79">
        <v>1875</v>
      </c>
      <c r="AC18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5" s="85"/>
      <c r="AE1875" s="51"/>
      <c r="AF1875" s="51"/>
      <c r="AG1875" s="51"/>
      <c r="AH1875" s="51"/>
      <c r="AI1875" s="51"/>
      <c r="AJ1875" s="51"/>
      <c r="AK1875" s="51"/>
      <c r="AL1875" s="51"/>
      <c r="AM1875" s="51"/>
      <c r="AN1875" s="51"/>
      <c r="AO1875" s="2"/>
      <c r="AP1875" s="3"/>
      <c r="AQ1875" s="3"/>
      <c r="AR1875" s="3"/>
      <c r="AS1875" s="3"/>
    </row>
    <row r="1876" spans="1:45" ht="29" customHeight="1" x14ac:dyDescent="0.35">
      <c r="A1876" s="14" t="s">
        <v>2495</v>
      </c>
      <c r="C1876" s="15" t="s">
        <v>3360</v>
      </c>
      <c r="D1876" s="15"/>
      <c r="E1876" s="80">
        <v>1.6898011970193694</v>
      </c>
      <c r="F1876" s="78"/>
      <c r="G1876" s="15"/>
      <c r="H1876" s="15"/>
      <c r="I1876" s="16"/>
      <c r="J1876" s="66"/>
      <c r="K1876" s="66"/>
      <c r="L1876" s="16"/>
      <c r="M1876" s="81"/>
      <c r="N1876" s="82">
        <v>2460.68359375</v>
      </c>
      <c r="O1876" s="82">
        <v>1224.8997802734375</v>
      </c>
      <c r="P1876" s="77"/>
      <c r="Q1876" s="83"/>
      <c r="R1876" s="83"/>
      <c r="S1876" s="51">
        <v>1</v>
      </c>
      <c r="T1876" s="84"/>
      <c r="U1876" s="84"/>
      <c r="V1876" s="52">
        <v>0</v>
      </c>
      <c r="W1876" s="52">
        <v>7.4999999999999993E-5</v>
      </c>
      <c r="X1876" s="52">
        <v>0</v>
      </c>
      <c r="Y1876" s="52">
        <v>0.57543100000000003</v>
      </c>
      <c r="Z1876" s="52">
        <v>0</v>
      </c>
      <c r="AA1876" s="52"/>
      <c r="AB1876" s="79">
        <v>1876</v>
      </c>
      <c r="AC18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6" s="85"/>
      <c r="AE1876" s="51"/>
      <c r="AF1876" s="51"/>
      <c r="AG1876" s="51"/>
      <c r="AH1876" s="51"/>
      <c r="AI1876" s="51"/>
      <c r="AJ1876" s="51"/>
      <c r="AK1876" s="51"/>
      <c r="AL1876" s="51"/>
      <c r="AM1876" s="51"/>
      <c r="AN1876" s="51"/>
      <c r="AO1876" s="2"/>
      <c r="AP1876" s="3"/>
      <c r="AQ1876" s="3"/>
      <c r="AR1876" s="3"/>
      <c r="AS1876" s="3"/>
    </row>
    <row r="1877" spans="1:45" ht="29" customHeight="1" x14ac:dyDescent="0.35">
      <c r="A1877" s="14" t="s">
        <v>2014</v>
      </c>
      <c r="C1877" s="15" t="s">
        <v>3360</v>
      </c>
      <c r="D1877" s="15"/>
      <c r="E1877" s="80">
        <v>1.6897250787610196</v>
      </c>
      <c r="F1877" s="78"/>
      <c r="G1877" s="15"/>
      <c r="H1877" s="15"/>
      <c r="I1877" s="16"/>
      <c r="J1877" s="66"/>
      <c r="K1877" s="66"/>
      <c r="L1877" s="16"/>
      <c r="M1877" s="81"/>
      <c r="N1877" s="82">
        <v>3057.244384765625</v>
      </c>
      <c r="O1877" s="82">
        <v>2318.072265625</v>
      </c>
      <c r="P1877" s="77"/>
      <c r="Q1877" s="83"/>
      <c r="R1877" s="83"/>
      <c r="S1877" s="51">
        <v>1</v>
      </c>
      <c r="T1877" s="84"/>
      <c r="U1877" s="84"/>
      <c r="V1877" s="52">
        <v>0</v>
      </c>
      <c r="W1877" s="52">
        <v>6.7000000000000002E-5</v>
      </c>
      <c r="X1877" s="52">
        <v>0</v>
      </c>
      <c r="Y1877" s="52">
        <v>0.57531200000000005</v>
      </c>
      <c r="Z1877" s="52">
        <v>0</v>
      </c>
      <c r="AA1877" s="52"/>
      <c r="AB1877" s="79">
        <v>1877</v>
      </c>
      <c r="AC18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7" s="85"/>
      <c r="AE1877" s="51"/>
      <c r="AF1877" s="51"/>
      <c r="AG1877" s="51"/>
      <c r="AH1877" s="51"/>
      <c r="AI1877" s="51"/>
      <c r="AJ1877" s="51"/>
      <c r="AK1877" s="51"/>
      <c r="AL1877" s="51"/>
      <c r="AM1877" s="51"/>
      <c r="AN1877" s="51"/>
      <c r="AO1877" s="2"/>
      <c r="AP1877" s="3"/>
      <c r="AQ1877" s="3"/>
      <c r="AR1877" s="3"/>
      <c r="AS1877" s="3"/>
    </row>
    <row r="1878" spans="1:45" ht="29" customHeight="1" x14ac:dyDescent="0.35">
      <c r="A1878" s="14" t="s">
        <v>1953</v>
      </c>
      <c r="C1878" s="15" t="s">
        <v>3360</v>
      </c>
      <c r="D1878" s="15"/>
      <c r="E1878" s="80">
        <v>1.6890201853097484</v>
      </c>
      <c r="F1878" s="78"/>
      <c r="G1878" s="15"/>
      <c r="H1878" s="15"/>
      <c r="I1878" s="16"/>
      <c r="J1878" s="66"/>
      <c r="K1878" s="66"/>
      <c r="L1878" s="16"/>
      <c r="M1878" s="81"/>
      <c r="N1878" s="82">
        <v>1197.0162353515625</v>
      </c>
      <c r="O1878" s="82">
        <v>5310.8251953125</v>
      </c>
      <c r="P1878" s="77"/>
      <c r="Q1878" s="83"/>
      <c r="R1878" s="83"/>
      <c r="S1878" s="51">
        <v>1</v>
      </c>
      <c r="T1878" s="84"/>
      <c r="U1878" s="84"/>
      <c r="V1878" s="52">
        <v>0</v>
      </c>
      <c r="W1878" s="52">
        <v>9.0000000000000006E-5</v>
      </c>
      <c r="X1878" s="52">
        <v>0</v>
      </c>
      <c r="Y1878" s="52">
        <v>0.57421</v>
      </c>
      <c r="Z1878" s="52">
        <v>0</v>
      </c>
      <c r="AA1878" s="52"/>
      <c r="AB1878" s="79">
        <v>1878</v>
      </c>
      <c r="AC18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8" s="85"/>
      <c r="AE1878" s="51"/>
      <c r="AF1878" s="51"/>
      <c r="AG1878" s="51"/>
      <c r="AH1878" s="51"/>
      <c r="AI1878" s="51"/>
      <c r="AJ1878" s="51"/>
      <c r="AK1878" s="104" t="s">
        <v>3341</v>
      </c>
      <c r="AL1878" s="104" t="s">
        <v>3341</v>
      </c>
      <c r="AM1878" s="104" t="s">
        <v>3341</v>
      </c>
      <c r="AN1878" s="104" t="s">
        <v>3341</v>
      </c>
      <c r="AO1878" s="2"/>
      <c r="AP1878" s="3"/>
      <c r="AQ1878" s="3"/>
      <c r="AR1878" s="3"/>
      <c r="AS1878" s="3"/>
    </row>
    <row r="1879" spans="1:45" ht="29" customHeight="1" x14ac:dyDescent="0.35">
      <c r="A1879" s="14" t="s">
        <v>3031</v>
      </c>
      <c r="C1879" s="15" t="s">
        <v>3360</v>
      </c>
      <c r="D1879" s="15"/>
      <c r="E1879" s="80">
        <v>1.6890201853097484</v>
      </c>
      <c r="F1879" s="78"/>
      <c r="G1879" s="15"/>
      <c r="H1879" s="15"/>
      <c r="I1879" s="16"/>
      <c r="J1879" s="66"/>
      <c r="K1879" s="66"/>
      <c r="L1879" s="16"/>
      <c r="M1879" s="81"/>
      <c r="N1879" s="82">
        <v>1121.415771484375</v>
      </c>
      <c r="O1879" s="82">
        <v>5151.794921875</v>
      </c>
      <c r="P1879" s="77"/>
      <c r="Q1879" s="83"/>
      <c r="R1879" s="83"/>
      <c r="S1879" s="51">
        <v>1</v>
      </c>
      <c r="T1879" s="84"/>
      <c r="U1879" s="84"/>
      <c r="V1879" s="52">
        <v>0</v>
      </c>
      <c r="W1879" s="52">
        <v>9.0000000000000006E-5</v>
      </c>
      <c r="X1879" s="52">
        <v>0</v>
      </c>
      <c r="Y1879" s="52">
        <v>0.57421</v>
      </c>
      <c r="Z1879" s="52">
        <v>0</v>
      </c>
      <c r="AA1879" s="52"/>
      <c r="AB1879" s="79">
        <v>1879</v>
      </c>
      <c r="AC18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79" s="85"/>
      <c r="AE1879" s="51"/>
      <c r="AF1879" s="51"/>
      <c r="AG1879" s="51"/>
      <c r="AH1879" s="51"/>
      <c r="AI1879" s="51"/>
      <c r="AJ1879" s="51"/>
      <c r="AK1879" s="104" t="s">
        <v>3341</v>
      </c>
      <c r="AL1879" s="104" t="s">
        <v>3341</v>
      </c>
      <c r="AM1879" s="104" t="s">
        <v>3341</v>
      </c>
      <c r="AN1879" s="104" t="s">
        <v>3341</v>
      </c>
      <c r="AO1879" s="2"/>
      <c r="AP1879" s="3"/>
      <c r="AQ1879" s="3"/>
      <c r="AR1879" s="3"/>
      <c r="AS1879" s="3"/>
    </row>
    <row r="1880" spans="1:45" ht="29" customHeight="1" x14ac:dyDescent="0.35">
      <c r="A1880" s="14" t="s">
        <v>1123</v>
      </c>
      <c r="C1880" s="15" t="s">
        <v>3360</v>
      </c>
      <c r="D1880" s="15"/>
      <c r="E1880" s="80">
        <v>1.6889421481037095</v>
      </c>
      <c r="F1880" s="78"/>
      <c r="G1880" s="15"/>
      <c r="H1880" s="15"/>
      <c r="I1880" s="16"/>
      <c r="J1880" s="66"/>
      <c r="K1880" s="66"/>
      <c r="L1880" s="16"/>
      <c r="M1880" s="81"/>
      <c r="N1880" s="82">
        <v>9263.6298828125</v>
      </c>
      <c r="O1880" s="82">
        <v>8527.33203125</v>
      </c>
      <c r="P1880" s="77"/>
      <c r="Q1880" s="83"/>
      <c r="R1880" s="83"/>
      <c r="S1880" s="51">
        <v>1</v>
      </c>
      <c r="T1880" s="84"/>
      <c r="U1880" s="84"/>
      <c r="V1880" s="52">
        <v>0</v>
      </c>
      <c r="W1880" s="52">
        <v>5.3000000000000001E-5</v>
      </c>
      <c r="X1880" s="52">
        <v>0</v>
      </c>
      <c r="Y1880" s="52">
        <v>0.57408800000000004</v>
      </c>
      <c r="Z1880" s="52">
        <v>0</v>
      </c>
      <c r="AA1880" s="52"/>
      <c r="AB1880" s="79">
        <v>1880</v>
      </c>
      <c r="AC18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0" s="85"/>
      <c r="AE1880" s="51"/>
      <c r="AF1880" s="51"/>
      <c r="AG1880" s="51"/>
      <c r="AH1880" s="51"/>
      <c r="AI1880" s="51"/>
      <c r="AJ1880" s="51"/>
      <c r="AK1880" s="51"/>
      <c r="AL1880" s="51"/>
      <c r="AM1880" s="51"/>
      <c r="AN1880" s="51"/>
      <c r="AO1880" s="2"/>
      <c r="AP1880" s="3"/>
      <c r="AQ1880" s="3"/>
      <c r="AR1880" s="3"/>
      <c r="AS1880" s="3"/>
    </row>
    <row r="1881" spans="1:45" ht="29" customHeight="1" x14ac:dyDescent="0.35">
      <c r="A1881" s="14" t="s">
        <v>1134</v>
      </c>
      <c r="C1881" s="15" t="s">
        <v>3360</v>
      </c>
      <c r="D1881" s="15"/>
      <c r="E1881" s="80">
        <v>1.6889421481037095</v>
      </c>
      <c r="F1881" s="78"/>
      <c r="G1881" s="15"/>
      <c r="H1881" s="15"/>
      <c r="I1881" s="16"/>
      <c r="J1881" s="66"/>
      <c r="K1881" s="66"/>
      <c r="L1881" s="16"/>
      <c r="M1881" s="81"/>
      <c r="N1881" s="82">
        <v>9313.8544921875</v>
      </c>
      <c r="O1881" s="82">
        <v>8484.4931640625</v>
      </c>
      <c r="P1881" s="77"/>
      <c r="Q1881" s="83"/>
      <c r="R1881" s="83"/>
      <c r="S1881" s="51">
        <v>1</v>
      </c>
      <c r="T1881" s="84"/>
      <c r="U1881" s="84"/>
      <c r="V1881" s="52">
        <v>0</v>
      </c>
      <c r="W1881" s="52">
        <v>5.3000000000000001E-5</v>
      </c>
      <c r="X1881" s="52">
        <v>0</v>
      </c>
      <c r="Y1881" s="52">
        <v>0.57408800000000004</v>
      </c>
      <c r="Z1881" s="52">
        <v>0</v>
      </c>
      <c r="AA1881" s="52"/>
      <c r="AB1881" s="79">
        <v>1881</v>
      </c>
      <c r="AC18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1" s="85"/>
      <c r="AE1881" s="51"/>
      <c r="AF1881" s="51"/>
      <c r="AG1881" s="51"/>
      <c r="AH1881" s="51"/>
      <c r="AI1881" s="51"/>
      <c r="AJ1881" s="51"/>
      <c r="AK1881" s="51"/>
      <c r="AL1881" s="51"/>
      <c r="AM1881" s="51"/>
      <c r="AN1881" s="51"/>
      <c r="AO1881" s="2"/>
      <c r="AP1881" s="3"/>
      <c r="AQ1881" s="3"/>
      <c r="AR1881" s="3"/>
      <c r="AS1881" s="3"/>
    </row>
    <row r="1882" spans="1:45" ht="29" customHeight="1" x14ac:dyDescent="0.35">
      <c r="A1882" s="14" t="s">
        <v>1135</v>
      </c>
      <c r="C1882" s="15" t="s">
        <v>3360</v>
      </c>
      <c r="D1882" s="15"/>
      <c r="E1882" s="80">
        <v>1.6889421481037095</v>
      </c>
      <c r="F1882" s="78"/>
      <c r="G1882" s="15"/>
      <c r="H1882" s="15"/>
      <c r="I1882" s="16"/>
      <c r="J1882" s="66"/>
      <c r="K1882" s="66"/>
      <c r="L1882" s="16"/>
      <c r="M1882" s="81"/>
      <c r="N1882" s="82">
        <v>9209.6044921875</v>
      </c>
      <c r="O1882" s="82">
        <v>8802.8359375</v>
      </c>
      <c r="P1882" s="77"/>
      <c r="Q1882" s="83"/>
      <c r="R1882" s="83"/>
      <c r="S1882" s="51">
        <v>1</v>
      </c>
      <c r="T1882" s="84"/>
      <c r="U1882" s="84"/>
      <c r="V1882" s="52">
        <v>0</v>
      </c>
      <c r="W1882" s="52">
        <v>5.3000000000000001E-5</v>
      </c>
      <c r="X1882" s="52">
        <v>0</v>
      </c>
      <c r="Y1882" s="52">
        <v>0.57408800000000004</v>
      </c>
      <c r="Z1882" s="52">
        <v>0</v>
      </c>
      <c r="AA1882" s="52"/>
      <c r="AB1882" s="79">
        <v>1882</v>
      </c>
      <c r="AC18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2" s="85"/>
      <c r="AE1882" s="51"/>
      <c r="AF1882" s="51"/>
      <c r="AG1882" s="51"/>
      <c r="AH1882" s="51"/>
      <c r="AI1882" s="51"/>
      <c r="AJ1882" s="51"/>
      <c r="AK1882" s="51"/>
      <c r="AL1882" s="51"/>
      <c r="AM1882" s="51"/>
      <c r="AN1882" s="51"/>
      <c r="AO1882" s="2"/>
      <c r="AP1882" s="3"/>
      <c r="AQ1882" s="3"/>
      <c r="AR1882" s="3"/>
      <c r="AS1882" s="3"/>
    </row>
    <row r="1883" spans="1:45" ht="29" customHeight="1" x14ac:dyDescent="0.35">
      <c r="A1883" s="14" t="s">
        <v>1564</v>
      </c>
      <c r="C1883" s="15" t="s">
        <v>3360</v>
      </c>
      <c r="D1883" s="15"/>
      <c r="E1883" s="80">
        <v>1.6889421481037095</v>
      </c>
      <c r="F1883" s="78"/>
      <c r="G1883" s="15"/>
      <c r="H1883" s="15"/>
      <c r="I1883" s="16"/>
      <c r="J1883" s="66"/>
      <c r="K1883" s="66"/>
      <c r="L1883" s="16"/>
      <c r="M1883" s="81"/>
      <c r="N1883" s="82">
        <v>9238.9013671875</v>
      </c>
      <c r="O1883" s="82">
        <v>8872.7177734375</v>
      </c>
      <c r="P1883" s="77"/>
      <c r="Q1883" s="83"/>
      <c r="R1883" s="83"/>
      <c r="S1883" s="51">
        <v>1</v>
      </c>
      <c r="T1883" s="84"/>
      <c r="U1883" s="84"/>
      <c r="V1883" s="52">
        <v>0</v>
      </c>
      <c r="W1883" s="52">
        <v>5.3000000000000001E-5</v>
      </c>
      <c r="X1883" s="52">
        <v>0</v>
      </c>
      <c r="Y1883" s="52">
        <v>0.57408800000000004</v>
      </c>
      <c r="Z1883" s="52">
        <v>0</v>
      </c>
      <c r="AA1883" s="52"/>
      <c r="AB1883" s="79">
        <v>1883</v>
      </c>
      <c r="AC18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3" s="85"/>
      <c r="AE1883" s="51"/>
      <c r="AF1883" s="51"/>
      <c r="AG1883" s="51"/>
      <c r="AH1883" s="51"/>
      <c r="AI1883" s="51"/>
      <c r="AJ1883" s="51"/>
      <c r="AK1883" s="51"/>
      <c r="AL1883" s="51"/>
      <c r="AM1883" s="51"/>
      <c r="AN1883" s="51"/>
      <c r="AO1883" s="2"/>
      <c r="AP1883" s="3"/>
      <c r="AQ1883" s="3"/>
      <c r="AR1883" s="3"/>
      <c r="AS1883" s="3"/>
    </row>
    <row r="1884" spans="1:45" ht="29" customHeight="1" x14ac:dyDescent="0.35">
      <c r="A1884" s="14" t="s">
        <v>1738</v>
      </c>
      <c r="C1884" s="15" t="s">
        <v>3360</v>
      </c>
      <c r="D1884" s="15"/>
      <c r="E1884" s="80">
        <v>1.6889421481037095</v>
      </c>
      <c r="F1884" s="78"/>
      <c r="G1884" s="15"/>
      <c r="H1884" s="15"/>
      <c r="I1884" s="16"/>
      <c r="J1884" s="66"/>
      <c r="K1884" s="66"/>
      <c r="L1884" s="16"/>
      <c r="M1884" s="81"/>
      <c r="N1884" s="82">
        <v>9224.705078125</v>
      </c>
      <c r="O1884" s="82">
        <v>8602.6669921875</v>
      </c>
      <c r="P1884" s="77"/>
      <c r="Q1884" s="83"/>
      <c r="R1884" s="83"/>
      <c r="S1884" s="51">
        <v>1</v>
      </c>
      <c r="T1884" s="84"/>
      <c r="U1884" s="84"/>
      <c r="V1884" s="52">
        <v>0</v>
      </c>
      <c r="W1884" s="52">
        <v>5.3000000000000001E-5</v>
      </c>
      <c r="X1884" s="52">
        <v>0</v>
      </c>
      <c r="Y1884" s="52">
        <v>0.57408800000000004</v>
      </c>
      <c r="Z1884" s="52">
        <v>0</v>
      </c>
      <c r="AA1884" s="52"/>
      <c r="AB1884" s="79">
        <v>1884</v>
      </c>
      <c r="AC18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4" s="85"/>
      <c r="AE1884" s="51"/>
      <c r="AF1884" s="51"/>
      <c r="AG1884" s="51"/>
      <c r="AH1884" s="51"/>
      <c r="AI1884" s="51"/>
      <c r="AJ1884" s="51"/>
      <c r="AK1884" s="51"/>
      <c r="AL1884" s="51"/>
      <c r="AM1884" s="51"/>
      <c r="AN1884" s="51"/>
      <c r="AO1884" s="2"/>
      <c r="AP1884" s="3"/>
      <c r="AQ1884" s="3"/>
      <c r="AR1884" s="3"/>
      <c r="AS1884" s="3"/>
    </row>
    <row r="1885" spans="1:45" ht="29" customHeight="1" x14ac:dyDescent="0.35">
      <c r="A1885" s="14" t="s">
        <v>1739</v>
      </c>
      <c r="C1885" s="15" t="s">
        <v>3360</v>
      </c>
      <c r="D1885" s="15"/>
      <c r="E1885" s="80">
        <v>1.6889421481037095</v>
      </c>
      <c r="F1885" s="78"/>
      <c r="G1885" s="15"/>
      <c r="H1885" s="15"/>
      <c r="I1885" s="16"/>
      <c r="J1885" s="66"/>
      <c r="K1885" s="66"/>
      <c r="L1885" s="16"/>
      <c r="M1885" s="81"/>
      <c r="N1885" s="82">
        <v>9208.1181640625</v>
      </c>
      <c r="O1885" s="82">
        <v>8702.2275390625</v>
      </c>
      <c r="P1885" s="77"/>
      <c r="Q1885" s="83"/>
      <c r="R1885" s="83"/>
      <c r="S1885" s="51">
        <v>1</v>
      </c>
      <c r="T1885" s="84"/>
      <c r="U1885" s="84"/>
      <c r="V1885" s="52">
        <v>0</v>
      </c>
      <c r="W1885" s="52">
        <v>5.3000000000000001E-5</v>
      </c>
      <c r="X1885" s="52">
        <v>0</v>
      </c>
      <c r="Y1885" s="52">
        <v>0.57408800000000004</v>
      </c>
      <c r="Z1885" s="52">
        <v>0</v>
      </c>
      <c r="AA1885" s="52"/>
      <c r="AB1885" s="79">
        <v>1885</v>
      </c>
      <c r="AC18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5" s="85"/>
      <c r="AE1885" s="51"/>
      <c r="AF1885" s="51"/>
      <c r="AG1885" s="51"/>
      <c r="AH1885" s="51"/>
      <c r="AI1885" s="51"/>
      <c r="AJ1885" s="51"/>
      <c r="AK1885" s="51"/>
      <c r="AL1885" s="51"/>
      <c r="AM1885" s="51"/>
      <c r="AN1885" s="51"/>
      <c r="AO1885" s="2"/>
      <c r="AP1885" s="3"/>
      <c r="AQ1885" s="3"/>
      <c r="AR1885" s="3"/>
      <c r="AS1885" s="3"/>
    </row>
    <row r="1886" spans="1:45" ht="29" customHeight="1" x14ac:dyDescent="0.35">
      <c r="A1886" s="14" t="s">
        <v>1199</v>
      </c>
      <c r="C1886" s="15" t="s">
        <v>3360</v>
      </c>
      <c r="D1886" s="15"/>
      <c r="E1886" s="80">
        <v>1.6888142182577437</v>
      </c>
      <c r="F1886" s="78"/>
      <c r="G1886" s="15"/>
      <c r="H1886" s="15"/>
      <c r="I1886" s="16"/>
      <c r="J1886" s="66"/>
      <c r="K1886" s="66"/>
      <c r="L1886" s="16"/>
      <c r="M1886" s="81"/>
      <c r="N1886" s="82">
        <v>4343.89013671875</v>
      </c>
      <c r="O1886" s="82">
        <v>8062.74609375</v>
      </c>
      <c r="P1886" s="77"/>
      <c r="Q1886" s="83"/>
      <c r="R1886" s="83"/>
      <c r="S1886" s="51">
        <v>1</v>
      </c>
      <c r="T1886" s="84"/>
      <c r="U1886" s="84"/>
      <c r="V1886" s="52">
        <v>0</v>
      </c>
      <c r="W1886" s="52">
        <v>5.8E-5</v>
      </c>
      <c r="X1886" s="52">
        <v>0</v>
      </c>
      <c r="Y1886" s="52">
        <v>0.57388799999999995</v>
      </c>
      <c r="Z1886" s="52">
        <v>0</v>
      </c>
      <c r="AA1886" s="52"/>
      <c r="AB1886" s="79">
        <v>1886</v>
      </c>
      <c r="AC18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6" s="85"/>
      <c r="AE1886" s="51"/>
      <c r="AF1886" s="51"/>
      <c r="AG1886" s="51"/>
      <c r="AH1886" s="51"/>
      <c r="AI1886" s="51"/>
      <c r="AJ1886" s="51"/>
      <c r="AK1886" s="51"/>
      <c r="AL1886" s="51"/>
      <c r="AM1886" s="51"/>
      <c r="AN1886" s="51"/>
      <c r="AO1886" s="2"/>
      <c r="AP1886" s="3"/>
      <c r="AQ1886" s="3"/>
      <c r="AR1886" s="3"/>
      <c r="AS1886" s="3"/>
    </row>
    <row r="1887" spans="1:45" ht="29" customHeight="1" x14ac:dyDescent="0.35">
      <c r="A1887" s="14" t="s">
        <v>1205</v>
      </c>
      <c r="C1887" s="15" t="s">
        <v>3360</v>
      </c>
      <c r="D1887" s="15"/>
      <c r="E1887" s="80">
        <v>1.6888142182577437</v>
      </c>
      <c r="F1887" s="78"/>
      <c r="G1887" s="15"/>
      <c r="H1887" s="15"/>
      <c r="I1887" s="16"/>
      <c r="J1887" s="66"/>
      <c r="K1887" s="66"/>
      <c r="L1887" s="16"/>
      <c r="M1887" s="81"/>
      <c r="N1887" s="82">
        <v>4404.7099609375</v>
      </c>
      <c r="O1887" s="82">
        <v>7992.04638671875</v>
      </c>
      <c r="P1887" s="77"/>
      <c r="Q1887" s="83"/>
      <c r="R1887" s="83"/>
      <c r="S1887" s="51">
        <v>1</v>
      </c>
      <c r="T1887" s="84"/>
      <c r="U1887" s="84"/>
      <c r="V1887" s="52">
        <v>0</v>
      </c>
      <c r="W1887" s="52">
        <v>5.8E-5</v>
      </c>
      <c r="X1887" s="52">
        <v>0</v>
      </c>
      <c r="Y1887" s="52">
        <v>0.57388799999999995</v>
      </c>
      <c r="Z1887" s="52">
        <v>0</v>
      </c>
      <c r="AA1887" s="52"/>
      <c r="AB1887" s="79">
        <v>1887</v>
      </c>
      <c r="AC18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7" s="85"/>
      <c r="AE1887" s="51"/>
      <c r="AF1887" s="51"/>
      <c r="AG1887" s="51"/>
      <c r="AH1887" s="51"/>
      <c r="AI1887" s="51"/>
      <c r="AJ1887" s="51"/>
      <c r="AK1887" s="51"/>
      <c r="AL1887" s="51"/>
      <c r="AM1887" s="51"/>
      <c r="AN1887" s="51"/>
      <c r="AO1887" s="2"/>
      <c r="AP1887" s="3"/>
      <c r="AQ1887" s="3"/>
      <c r="AR1887" s="3"/>
      <c r="AS1887" s="3"/>
    </row>
    <row r="1888" spans="1:45" ht="29" customHeight="1" x14ac:dyDescent="0.35">
      <c r="A1888" s="14" t="s">
        <v>1212</v>
      </c>
      <c r="C1888" s="15" t="s">
        <v>3360</v>
      </c>
      <c r="D1888" s="15"/>
      <c r="E1888" s="80">
        <v>1.6888142182577437</v>
      </c>
      <c r="F1888" s="78"/>
      <c r="G1888" s="15"/>
      <c r="H1888" s="15"/>
      <c r="I1888" s="16"/>
      <c r="J1888" s="66"/>
      <c r="K1888" s="66"/>
      <c r="L1888" s="16"/>
      <c r="M1888" s="81"/>
      <c r="N1888" s="82">
        <v>4274.82861328125</v>
      </c>
      <c r="O1888" s="82">
        <v>8093.6533203125</v>
      </c>
      <c r="P1888" s="77"/>
      <c r="Q1888" s="83"/>
      <c r="R1888" s="83"/>
      <c r="S1888" s="51">
        <v>1</v>
      </c>
      <c r="T1888" s="84"/>
      <c r="U1888" s="84"/>
      <c r="V1888" s="52">
        <v>0</v>
      </c>
      <c r="W1888" s="52">
        <v>5.8E-5</v>
      </c>
      <c r="X1888" s="52">
        <v>0</v>
      </c>
      <c r="Y1888" s="52">
        <v>0.57388799999999995</v>
      </c>
      <c r="Z1888" s="52">
        <v>0</v>
      </c>
      <c r="AA1888" s="52"/>
      <c r="AB1888" s="79">
        <v>1888</v>
      </c>
      <c r="AC18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8" s="85"/>
      <c r="AE1888" s="51"/>
      <c r="AF1888" s="51"/>
      <c r="AG1888" s="51"/>
      <c r="AH1888" s="51"/>
      <c r="AI1888" s="51"/>
      <c r="AJ1888" s="51"/>
      <c r="AK1888" s="51"/>
      <c r="AL1888" s="51"/>
      <c r="AM1888" s="51"/>
      <c r="AN1888" s="51"/>
      <c r="AO1888" s="2"/>
      <c r="AP1888" s="3"/>
      <c r="AQ1888" s="3"/>
      <c r="AR1888" s="3"/>
      <c r="AS1888" s="3"/>
    </row>
    <row r="1889" spans="1:45" ht="29" customHeight="1" x14ac:dyDescent="0.35">
      <c r="A1889" s="14" t="s">
        <v>3278</v>
      </c>
      <c r="C1889" s="15" t="s">
        <v>3360</v>
      </c>
      <c r="D1889" s="15"/>
      <c r="E1889" s="80">
        <v>1.6888142182577437</v>
      </c>
      <c r="F1889" s="78"/>
      <c r="G1889" s="15"/>
      <c r="H1889" s="15"/>
      <c r="I1889" s="16"/>
      <c r="J1889" s="66"/>
      <c r="K1889" s="66"/>
      <c r="L1889" s="16"/>
      <c r="M1889" s="81"/>
      <c r="N1889" s="82">
        <v>4441.2626953125</v>
      </c>
      <c r="O1889" s="82">
        <v>7896.81494140625</v>
      </c>
      <c r="P1889" s="77"/>
      <c r="Q1889" s="83"/>
      <c r="R1889" s="83"/>
      <c r="S1889" s="51">
        <v>1</v>
      </c>
      <c r="T1889" s="84"/>
      <c r="U1889" s="84"/>
      <c r="V1889" s="52">
        <v>0</v>
      </c>
      <c r="W1889" s="52">
        <v>5.8E-5</v>
      </c>
      <c r="X1889" s="52">
        <v>0</v>
      </c>
      <c r="Y1889" s="52">
        <v>0.57388799999999995</v>
      </c>
      <c r="Z1889" s="52">
        <v>0</v>
      </c>
      <c r="AA1889" s="52"/>
      <c r="AB1889" s="79">
        <v>1889</v>
      </c>
      <c r="AC18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89" s="85"/>
      <c r="AE1889" s="51"/>
      <c r="AF1889" s="51"/>
      <c r="AG1889" s="51"/>
      <c r="AH1889" s="51"/>
      <c r="AI1889" s="51"/>
      <c r="AJ1889" s="51"/>
      <c r="AK1889" s="51"/>
      <c r="AL1889" s="51"/>
      <c r="AM1889" s="51"/>
      <c r="AN1889" s="51"/>
      <c r="AO1889" s="2"/>
      <c r="AP1889" s="3"/>
      <c r="AQ1889" s="3"/>
      <c r="AR1889" s="3"/>
      <c r="AS1889" s="3"/>
    </row>
    <row r="1890" spans="1:45" ht="29" customHeight="1" x14ac:dyDescent="0.35">
      <c r="A1890" s="14" t="s">
        <v>1370</v>
      </c>
      <c r="C1890" s="15" t="s">
        <v>3360</v>
      </c>
      <c r="D1890" s="15"/>
      <c r="E1890" s="80">
        <v>1.6885999357657511</v>
      </c>
      <c r="F1890" s="78"/>
      <c r="G1890" s="15"/>
      <c r="H1890" s="15"/>
      <c r="I1890" s="16"/>
      <c r="J1890" s="66"/>
      <c r="K1890" s="66"/>
      <c r="L1890" s="16"/>
      <c r="M1890" s="81"/>
      <c r="N1890" s="82">
        <v>5173.50146484375</v>
      </c>
      <c r="O1890" s="82">
        <v>4183.044921875</v>
      </c>
      <c r="P1890" s="77"/>
      <c r="Q1890" s="83"/>
      <c r="R1890" s="83"/>
      <c r="S1890" s="51">
        <v>1</v>
      </c>
      <c r="T1890" s="84"/>
      <c r="U1890" s="84"/>
      <c r="V1890" s="52">
        <v>0</v>
      </c>
      <c r="W1890" s="52">
        <v>5.5999999999999999E-5</v>
      </c>
      <c r="X1890" s="52">
        <v>0</v>
      </c>
      <c r="Y1890" s="52">
        <v>0.57355299999999998</v>
      </c>
      <c r="Z1890" s="52">
        <v>0</v>
      </c>
      <c r="AA1890" s="52"/>
      <c r="AB1890" s="79">
        <v>1890</v>
      </c>
      <c r="AC18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0" s="85"/>
      <c r="AE1890" s="51"/>
      <c r="AF1890" s="51"/>
      <c r="AG1890" s="51"/>
      <c r="AH1890" s="51"/>
      <c r="AI1890" s="51"/>
      <c r="AJ1890" s="51"/>
      <c r="AK1890" s="51"/>
      <c r="AL1890" s="51"/>
      <c r="AM1890" s="51"/>
      <c r="AN1890" s="51"/>
      <c r="AO1890" s="2"/>
      <c r="AP1890" s="3"/>
      <c r="AQ1890" s="3"/>
      <c r="AR1890" s="3"/>
      <c r="AS1890" s="3"/>
    </row>
    <row r="1891" spans="1:45" ht="29" customHeight="1" x14ac:dyDescent="0.35">
      <c r="A1891" s="14" t="s">
        <v>1371</v>
      </c>
      <c r="C1891" s="15" t="s">
        <v>3360</v>
      </c>
      <c r="D1891" s="15"/>
      <c r="E1891" s="80">
        <v>1.6885999357657511</v>
      </c>
      <c r="F1891" s="78"/>
      <c r="G1891" s="15"/>
      <c r="H1891" s="15"/>
      <c r="I1891" s="16"/>
      <c r="J1891" s="66"/>
      <c r="K1891" s="66"/>
      <c r="L1891" s="16"/>
      <c r="M1891" s="81"/>
      <c r="N1891" s="82">
        <v>5132.60009765625</v>
      </c>
      <c r="O1891" s="82">
        <v>4130.1337890625</v>
      </c>
      <c r="P1891" s="77"/>
      <c r="Q1891" s="83"/>
      <c r="R1891" s="83"/>
      <c r="S1891" s="51">
        <v>1</v>
      </c>
      <c r="T1891" s="84"/>
      <c r="U1891" s="84"/>
      <c r="V1891" s="52">
        <v>0</v>
      </c>
      <c r="W1891" s="52">
        <v>5.5999999999999999E-5</v>
      </c>
      <c r="X1891" s="52">
        <v>0</v>
      </c>
      <c r="Y1891" s="52">
        <v>0.57355299999999998</v>
      </c>
      <c r="Z1891" s="52">
        <v>0</v>
      </c>
      <c r="AA1891" s="52"/>
      <c r="AB1891" s="79">
        <v>1891</v>
      </c>
      <c r="AC18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1" s="85"/>
      <c r="AE1891" s="51"/>
      <c r="AF1891" s="51"/>
      <c r="AG1891" s="51"/>
      <c r="AH1891" s="51"/>
      <c r="AI1891" s="51"/>
      <c r="AJ1891" s="51"/>
      <c r="AK1891" s="51"/>
      <c r="AL1891" s="51"/>
      <c r="AM1891" s="51"/>
      <c r="AN1891" s="51"/>
      <c r="AO1891" s="2"/>
      <c r="AP1891" s="3"/>
      <c r="AQ1891" s="3"/>
      <c r="AR1891" s="3"/>
      <c r="AS1891" s="3"/>
    </row>
    <row r="1892" spans="1:45" ht="29" customHeight="1" x14ac:dyDescent="0.35">
      <c r="A1892" s="14" t="s">
        <v>2897</v>
      </c>
      <c r="C1892" s="15" t="s">
        <v>3360</v>
      </c>
      <c r="D1892" s="15"/>
      <c r="E1892" s="80">
        <v>1.6885999357657511</v>
      </c>
      <c r="F1892" s="78"/>
      <c r="G1892" s="15"/>
      <c r="H1892" s="15"/>
      <c r="I1892" s="16"/>
      <c r="J1892" s="66"/>
      <c r="K1892" s="66"/>
      <c r="L1892" s="16"/>
      <c r="M1892" s="81"/>
      <c r="N1892" s="82">
        <v>5223.26123046875</v>
      </c>
      <c r="O1892" s="82">
        <v>4364.99560546875</v>
      </c>
      <c r="P1892" s="77"/>
      <c r="Q1892" s="83"/>
      <c r="R1892" s="83"/>
      <c r="S1892" s="51">
        <v>1</v>
      </c>
      <c r="T1892" s="84"/>
      <c r="U1892" s="84"/>
      <c r="V1892" s="52">
        <v>0</v>
      </c>
      <c r="W1892" s="52">
        <v>5.5999999999999999E-5</v>
      </c>
      <c r="X1892" s="52">
        <v>0</v>
      </c>
      <c r="Y1892" s="52">
        <v>0.57355299999999998</v>
      </c>
      <c r="Z1892" s="52">
        <v>0</v>
      </c>
      <c r="AA1892" s="52"/>
      <c r="AB1892" s="79">
        <v>1892</v>
      </c>
      <c r="AC18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2" s="85"/>
      <c r="AE1892" s="51"/>
      <c r="AF1892" s="51"/>
      <c r="AG1892" s="51"/>
      <c r="AH1892" s="51"/>
      <c r="AI1892" s="51"/>
      <c r="AJ1892" s="51"/>
      <c r="AK1892" s="51"/>
      <c r="AL1892" s="51"/>
      <c r="AM1892" s="51"/>
      <c r="AN1892" s="51"/>
      <c r="AO1892" s="2"/>
      <c r="AP1892" s="3"/>
      <c r="AQ1892" s="3"/>
      <c r="AR1892" s="3"/>
      <c r="AS1892" s="3"/>
    </row>
    <row r="1893" spans="1:45" ht="29" customHeight="1" x14ac:dyDescent="0.35">
      <c r="A1893" s="14" t="s">
        <v>2898</v>
      </c>
      <c r="C1893" s="15" t="s">
        <v>3360</v>
      </c>
      <c r="D1893" s="15"/>
      <c r="E1893" s="80">
        <v>1.6885999357657511</v>
      </c>
      <c r="F1893" s="78"/>
      <c r="G1893" s="15"/>
      <c r="H1893" s="15"/>
      <c r="I1893" s="16"/>
      <c r="J1893" s="66"/>
      <c r="K1893" s="66"/>
      <c r="L1893" s="16"/>
      <c r="M1893" s="81"/>
      <c r="N1893" s="82">
        <v>5232.1376953125</v>
      </c>
      <c r="O1893" s="82">
        <v>4488.58935546875</v>
      </c>
      <c r="P1893" s="77"/>
      <c r="Q1893" s="83"/>
      <c r="R1893" s="83"/>
      <c r="S1893" s="51">
        <v>1</v>
      </c>
      <c r="T1893" s="84"/>
      <c r="U1893" s="84"/>
      <c r="V1893" s="52">
        <v>0</v>
      </c>
      <c r="W1893" s="52">
        <v>5.5999999999999999E-5</v>
      </c>
      <c r="X1893" s="52">
        <v>0</v>
      </c>
      <c r="Y1893" s="52">
        <v>0.57355299999999998</v>
      </c>
      <c r="Z1893" s="52">
        <v>0</v>
      </c>
      <c r="AA1893" s="52"/>
      <c r="AB1893" s="79">
        <v>1893</v>
      </c>
      <c r="AC18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3" s="85"/>
      <c r="AE1893" s="51"/>
      <c r="AF1893" s="51"/>
      <c r="AG1893" s="51"/>
      <c r="AH1893" s="51"/>
      <c r="AI1893" s="51"/>
      <c r="AJ1893" s="51"/>
      <c r="AK1893" s="51"/>
      <c r="AL1893" s="51"/>
      <c r="AM1893" s="51"/>
      <c r="AN1893" s="51"/>
      <c r="AO1893" s="2"/>
      <c r="AP1893" s="3"/>
      <c r="AQ1893" s="3"/>
      <c r="AR1893" s="3"/>
      <c r="AS1893" s="3"/>
    </row>
    <row r="1894" spans="1:45" ht="29" customHeight="1" x14ac:dyDescent="0.35">
      <c r="A1894" s="14" t="s">
        <v>1104</v>
      </c>
      <c r="C1894" s="15" t="s">
        <v>3360</v>
      </c>
      <c r="D1894" s="15"/>
      <c r="E1894" s="80">
        <v>1.6884758438151644</v>
      </c>
      <c r="F1894" s="78"/>
      <c r="G1894" s="15"/>
      <c r="H1894" s="15"/>
      <c r="I1894" s="16"/>
      <c r="J1894" s="66"/>
      <c r="K1894" s="66"/>
      <c r="L1894" s="16"/>
      <c r="M1894" s="81"/>
      <c r="N1894" s="82">
        <v>6083.59423828125</v>
      </c>
      <c r="O1894" s="82">
        <v>7753.583984375</v>
      </c>
      <c r="P1894" s="77"/>
      <c r="Q1894" s="83"/>
      <c r="R1894" s="83"/>
      <c r="S1894" s="51">
        <v>1</v>
      </c>
      <c r="T1894" s="84"/>
      <c r="U1894" s="84"/>
      <c r="V1894" s="52">
        <v>0</v>
      </c>
      <c r="W1894" s="52">
        <v>3.7037E-2</v>
      </c>
      <c r="X1894" s="52">
        <v>0</v>
      </c>
      <c r="Y1894" s="52">
        <v>0.57335899999999995</v>
      </c>
      <c r="Z1894" s="52">
        <v>0</v>
      </c>
      <c r="AA1894" s="52"/>
      <c r="AB1894" s="79">
        <v>1894</v>
      </c>
      <c r="AC18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4" s="85"/>
      <c r="AE1894" s="51"/>
      <c r="AF1894" s="51"/>
      <c r="AG1894" s="51"/>
      <c r="AH1894" s="51"/>
      <c r="AI1894" s="51"/>
      <c r="AJ1894" s="51"/>
      <c r="AK1894" s="51"/>
      <c r="AL1894" s="51"/>
      <c r="AM1894" s="51"/>
      <c r="AN1894" s="51"/>
      <c r="AO1894" s="2"/>
      <c r="AP1894" s="3"/>
      <c r="AQ1894" s="3"/>
      <c r="AR1894" s="3"/>
      <c r="AS1894" s="3"/>
    </row>
    <row r="1895" spans="1:45" ht="29" customHeight="1" x14ac:dyDescent="0.35">
      <c r="A1895" s="14" t="s">
        <v>1105</v>
      </c>
      <c r="C1895" s="15" t="s">
        <v>3360</v>
      </c>
      <c r="D1895" s="15"/>
      <c r="E1895" s="80">
        <v>1.6884758438151644</v>
      </c>
      <c r="F1895" s="78"/>
      <c r="G1895" s="15"/>
      <c r="H1895" s="15"/>
      <c r="I1895" s="16"/>
      <c r="J1895" s="66"/>
      <c r="K1895" s="66"/>
      <c r="L1895" s="16"/>
      <c r="M1895" s="81"/>
      <c r="N1895" s="82">
        <v>6006.93212890625</v>
      </c>
      <c r="O1895" s="82">
        <v>8016.04150390625</v>
      </c>
      <c r="P1895" s="77"/>
      <c r="Q1895" s="83"/>
      <c r="R1895" s="83"/>
      <c r="S1895" s="51">
        <v>1</v>
      </c>
      <c r="T1895" s="84"/>
      <c r="U1895" s="84"/>
      <c r="V1895" s="52">
        <v>0</v>
      </c>
      <c r="W1895" s="52">
        <v>3.7037E-2</v>
      </c>
      <c r="X1895" s="52">
        <v>0</v>
      </c>
      <c r="Y1895" s="52">
        <v>0.57335899999999995</v>
      </c>
      <c r="Z1895" s="52">
        <v>0</v>
      </c>
      <c r="AA1895" s="52"/>
      <c r="AB1895" s="79">
        <v>1895</v>
      </c>
      <c r="AC18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5" s="85"/>
      <c r="AE1895" s="51"/>
      <c r="AF1895" s="51"/>
      <c r="AG1895" s="51"/>
      <c r="AH1895" s="51"/>
      <c r="AI1895" s="51"/>
      <c r="AJ1895" s="51"/>
      <c r="AK1895" s="51"/>
      <c r="AL1895" s="51"/>
      <c r="AM1895" s="51"/>
      <c r="AN1895" s="51"/>
      <c r="AO1895" s="2"/>
      <c r="AP1895" s="3"/>
      <c r="AQ1895" s="3"/>
      <c r="AR1895" s="3"/>
      <c r="AS1895" s="3"/>
    </row>
    <row r="1896" spans="1:45" ht="29" customHeight="1" x14ac:dyDescent="0.35">
      <c r="A1896" s="14" t="s">
        <v>1106</v>
      </c>
      <c r="C1896" s="15" t="s">
        <v>3360</v>
      </c>
      <c r="D1896" s="15"/>
      <c r="E1896" s="80">
        <v>1.6884758438151644</v>
      </c>
      <c r="F1896" s="78"/>
      <c r="G1896" s="15"/>
      <c r="H1896" s="15"/>
      <c r="I1896" s="16"/>
      <c r="J1896" s="66"/>
      <c r="K1896" s="66"/>
      <c r="L1896" s="16"/>
      <c r="M1896" s="81"/>
      <c r="N1896" s="82">
        <v>6334.71533203125</v>
      </c>
      <c r="O1896" s="82">
        <v>7671.146484375</v>
      </c>
      <c r="P1896" s="77"/>
      <c r="Q1896" s="83"/>
      <c r="R1896" s="83"/>
      <c r="S1896" s="51">
        <v>1</v>
      </c>
      <c r="T1896" s="84"/>
      <c r="U1896" s="84"/>
      <c r="V1896" s="52">
        <v>0</v>
      </c>
      <c r="W1896" s="52">
        <v>3.7037E-2</v>
      </c>
      <c r="X1896" s="52">
        <v>0</v>
      </c>
      <c r="Y1896" s="52">
        <v>0.57335899999999995</v>
      </c>
      <c r="Z1896" s="52">
        <v>0</v>
      </c>
      <c r="AA1896" s="52"/>
      <c r="AB1896" s="79">
        <v>1896</v>
      </c>
      <c r="AC18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6" s="85"/>
      <c r="AE1896" s="51"/>
      <c r="AF1896" s="51"/>
      <c r="AG1896" s="51"/>
      <c r="AH1896" s="51"/>
      <c r="AI1896" s="51"/>
      <c r="AJ1896" s="51"/>
      <c r="AK1896" s="51"/>
      <c r="AL1896" s="51"/>
      <c r="AM1896" s="51"/>
      <c r="AN1896" s="51"/>
      <c r="AO1896" s="2"/>
      <c r="AP1896" s="3"/>
      <c r="AQ1896" s="3"/>
      <c r="AR1896" s="3"/>
      <c r="AS1896" s="3"/>
    </row>
    <row r="1897" spans="1:45" ht="29" customHeight="1" x14ac:dyDescent="0.35">
      <c r="A1897" s="14" t="s">
        <v>1107</v>
      </c>
      <c r="C1897" s="15" t="s">
        <v>3360</v>
      </c>
      <c r="D1897" s="15"/>
      <c r="E1897" s="80">
        <v>1.6884758438151644</v>
      </c>
      <c r="F1897" s="78"/>
      <c r="G1897" s="15"/>
      <c r="H1897" s="15"/>
      <c r="I1897" s="16"/>
      <c r="J1897" s="66"/>
      <c r="K1897" s="66"/>
      <c r="L1897" s="16"/>
      <c r="M1897" s="81"/>
      <c r="N1897" s="82">
        <v>6477.69482421875</v>
      </c>
      <c r="O1897" s="82">
        <v>7939.97802734375</v>
      </c>
      <c r="P1897" s="77"/>
      <c r="Q1897" s="83"/>
      <c r="R1897" s="83"/>
      <c r="S1897" s="51">
        <v>1</v>
      </c>
      <c r="T1897" s="84"/>
      <c r="U1897" s="84"/>
      <c r="V1897" s="52">
        <v>0</v>
      </c>
      <c r="W1897" s="52">
        <v>3.7037E-2</v>
      </c>
      <c r="X1897" s="52">
        <v>0</v>
      </c>
      <c r="Y1897" s="52">
        <v>0.57335899999999995</v>
      </c>
      <c r="Z1897" s="52">
        <v>0</v>
      </c>
      <c r="AA1897" s="52"/>
      <c r="AB1897" s="79">
        <v>1897</v>
      </c>
      <c r="AC18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7" s="85"/>
      <c r="AE1897" s="51"/>
      <c r="AF1897" s="51"/>
      <c r="AG1897" s="51"/>
      <c r="AH1897" s="51"/>
      <c r="AI1897" s="51"/>
      <c r="AJ1897" s="51"/>
      <c r="AK1897" s="51"/>
      <c r="AL1897" s="51"/>
      <c r="AM1897" s="51"/>
      <c r="AN1897" s="51"/>
      <c r="AO1897" s="2"/>
      <c r="AP1897" s="3"/>
      <c r="AQ1897" s="3"/>
      <c r="AR1897" s="3"/>
      <c r="AS1897" s="3"/>
    </row>
    <row r="1898" spans="1:45" ht="29" customHeight="1" x14ac:dyDescent="0.35">
      <c r="A1898" s="14" t="s">
        <v>1108</v>
      </c>
      <c r="C1898" s="15" t="s">
        <v>3360</v>
      </c>
      <c r="D1898" s="15"/>
      <c r="E1898" s="80">
        <v>1.6884758438151644</v>
      </c>
      <c r="F1898" s="78"/>
      <c r="G1898" s="15"/>
      <c r="H1898" s="15"/>
      <c r="I1898" s="16"/>
      <c r="J1898" s="66"/>
      <c r="K1898" s="66"/>
      <c r="L1898" s="16"/>
      <c r="M1898" s="81"/>
      <c r="N1898" s="82">
        <v>6286.15625</v>
      </c>
      <c r="O1898" s="82">
        <v>7819.646484375</v>
      </c>
      <c r="P1898" s="77"/>
      <c r="Q1898" s="83"/>
      <c r="R1898" s="83"/>
      <c r="S1898" s="51">
        <v>1</v>
      </c>
      <c r="T1898" s="84"/>
      <c r="U1898" s="84"/>
      <c r="V1898" s="52">
        <v>0</v>
      </c>
      <c r="W1898" s="52">
        <v>3.7037E-2</v>
      </c>
      <c r="X1898" s="52">
        <v>0</v>
      </c>
      <c r="Y1898" s="52">
        <v>0.57335899999999995</v>
      </c>
      <c r="Z1898" s="52">
        <v>0</v>
      </c>
      <c r="AA1898" s="52"/>
      <c r="AB1898" s="79">
        <v>1898</v>
      </c>
      <c r="AC18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8" s="85"/>
      <c r="AE1898" s="51"/>
      <c r="AF1898" s="51"/>
      <c r="AG1898" s="51"/>
      <c r="AH1898" s="51"/>
      <c r="AI1898" s="51"/>
      <c r="AJ1898" s="51"/>
      <c r="AK1898" s="51"/>
      <c r="AL1898" s="51"/>
      <c r="AM1898" s="51"/>
      <c r="AN1898" s="51"/>
      <c r="AO1898" s="2"/>
      <c r="AP1898" s="3"/>
      <c r="AQ1898" s="3"/>
      <c r="AR1898" s="3"/>
      <c r="AS1898" s="3"/>
    </row>
    <row r="1899" spans="1:45" ht="29" customHeight="1" x14ac:dyDescent="0.35">
      <c r="A1899" s="14" t="s">
        <v>1109</v>
      </c>
      <c r="C1899" s="15" t="s">
        <v>3360</v>
      </c>
      <c r="D1899" s="15"/>
      <c r="E1899" s="80">
        <v>1.6884758438151644</v>
      </c>
      <c r="F1899" s="78"/>
      <c r="G1899" s="15"/>
      <c r="H1899" s="15"/>
      <c r="I1899" s="16"/>
      <c r="J1899" s="66"/>
      <c r="K1899" s="66"/>
      <c r="L1899" s="16"/>
      <c r="M1899" s="81"/>
      <c r="N1899" s="82">
        <v>6175.2236328125</v>
      </c>
      <c r="O1899" s="82">
        <v>8121.775390625</v>
      </c>
      <c r="P1899" s="77"/>
      <c r="Q1899" s="83"/>
      <c r="R1899" s="83"/>
      <c r="S1899" s="51">
        <v>1</v>
      </c>
      <c r="T1899" s="84"/>
      <c r="U1899" s="84"/>
      <c r="V1899" s="52">
        <v>0</v>
      </c>
      <c r="W1899" s="52">
        <v>3.7037E-2</v>
      </c>
      <c r="X1899" s="52">
        <v>0</v>
      </c>
      <c r="Y1899" s="52">
        <v>0.57335899999999995</v>
      </c>
      <c r="Z1899" s="52">
        <v>0</v>
      </c>
      <c r="AA1899" s="52"/>
      <c r="AB1899" s="79">
        <v>1899</v>
      </c>
      <c r="AC18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899" s="85"/>
      <c r="AE1899" s="51"/>
      <c r="AF1899" s="51"/>
      <c r="AG1899" s="51"/>
      <c r="AH1899" s="51"/>
      <c r="AI1899" s="51"/>
      <c r="AJ1899" s="51"/>
      <c r="AK1899" s="51"/>
      <c r="AL1899" s="51"/>
      <c r="AM1899" s="51"/>
      <c r="AN1899" s="51"/>
      <c r="AO1899" s="2"/>
      <c r="AP1899" s="3"/>
      <c r="AQ1899" s="3"/>
      <c r="AR1899" s="3"/>
      <c r="AS1899" s="3"/>
    </row>
    <row r="1900" spans="1:45" ht="29" customHeight="1" x14ac:dyDescent="0.35">
      <c r="A1900" s="14" t="s">
        <v>1110</v>
      </c>
      <c r="C1900" s="15" t="s">
        <v>3360</v>
      </c>
      <c r="D1900" s="15"/>
      <c r="E1900" s="80">
        <v>1.6884758438151644</v>
      </c>
      <c r="F1900" s="78"/>
      <c r="G1900" s="15"/>
      <c r="H1900" s="15"/>
      <c r="I1900" s="16"/>
      <c r="J1900" s="66"/>
      <c r="K1900" s="66"/>
      <c r="L1900" s="16"/>
      <c r="M1900" s="81"/>
      <c r="N1900" s="82">
        <v>6445.04150390625</v>
      </c>
      <c r="O1900" s="82">
        <v>7794.57666015625</v>
      </c>
      <c r="P1900" s="77"/>
      <c r="Q1900" s="83"/>
      <c r="R1900" s="83"/>
      <c r="S1900" s="51">
        <v>1</v>
      </c>
      <c r="T1900" s="84"/>
      <c r="U1900" s="84"/>
      <c r="V1900" s="52">
        <v>0</v>
      </c>
      <c r="W1900" s="52">
        <v>3.7037E-2</v>
      </c>
      <c r="X1900" s="52">
        <v>0</v>
      </c>
      <c r="Y1900" s="52">
        <v>0.57335899999999995</v>
      </c>
      <c r="Z1900" s="52">
        <v>0</v>
      </c>
      <c r="AA1900" s="52"/>
      <c r="AB1900" s="79">
        <v>1900</v>
      </c>
      <c r="AC19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0" s="85"/>
      <c r="AE1900" s="51"/>
      <c r="AF1900" s="51"/>
      <c r="AG1900" s="51"/>
      <c r="AH1900" s="51"/>
      <c r="AI1900" s="51"/>
      <c r="AJ1900" s="51"/>
      <c r="AK1900" s="51"/>
      <c r="AL1900" s="51"/>
      <c r="AM1900" s="51"/>
      <c r="AN1900" s="51"/>
      <c r="AO1900" s="2"/>
      <c r="AP1900" s="3"/>
      <c r="AQ1900" s="3"/>
      <c r="AR1900" s="3"/>
      <c r="AS1900" s="3"/>
    </row>
    <row r="1901" spans="1:45" ht="29" customHeight="1" x14ac:dyDescent="0.35">
      <c r="A1901" s="14" t="s">
        <v>1111</v>
      </c>
      <c r="C1901" s="15" t="s">
        <v>3360</v>
      </c>
      <c r="D1901" s="15"/>
      <c r="E1901" s="80">
        <v>1.6884758438151644</v>
      </c>
      <c r="F1901" s="78"/>
      <c r="G1901" s="15"/>
      <c r="H1901" s="15"/>
      <c r="I1901" s="16"/>
      <c r="J1901" s="66"/>
      <c r="K1901" s="66"/>
      <c r="L1901" s="16"/>
      <c r="M1901" s="81"/>
      <c r="N1901" s="82">
        <v>6468.1513671875</v>
      </c>
      <c r="O1901" s="82">
        <v>8081.1123046875</v>
      </c>
      <c r="P1901" s="77"/>
      <c r="Q1901" s="83"/>
      <c r="R1901" s="83"/>
      <c r="S1901" s="51">
        <v>1</v>
      </c>
      <c r="T1901" s="84"/>
      <c r="U1901" s="84"/>
      <c r="V1901" s="52">
        <v>0</v>
      </c>
      <c r="W1901" s="52">
        <v>3.7037E-2</v>
      </c>
      <c r="X1901" s="52">
        <v>0</v>
      </c>
      <c r="Y1901" s="52">
        <v>0.57335899999999995</v>
      </c>
      <c r="Z1901" s="52">
        <v>0</v>
      </c>
      <c r="AA1901" s="52"/>
      <c r="AB1901" s="79">
        <v>1901</v>
      </c>
      <c r="AC19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1" s="85"/>
      <c r="AE1901" s="51"/>
      <c r="AF1901" s="51"/>
      <c r="AG1901" s="51"/>
      <c r="AH1901" s="51"/>
      <c r="AI1901" s="51"/>
      <c r="AJ1901" s="51"/>
      <c r="AK1901" s="51"/>
      <c r="AL1901" s="51"/>
      <c r="AM1901" s="51"/>
      <c r="AN1901" s="51"/>
      <c r="AO1901" s="2"/>
      <c r="AP1901" s="3"/>
      <c r="AQ1901" s="3"/>
      <c r="AR1901" s="3"/>
      <c r="AS1901" s="3"/>
    </row>
    <row r="1902" spans="1:45" ht="29" customHeight="1" x14ac:dyDescent="0.35">
      <c r="A1902" s="14" t="s">
        <v>1112</v>
      </c>
      <c r="C1902" s="15" t="s">
        <v>3360</v>
      </c>
      <c r="D1902" s="15"/>
      <c r="E1902" s="80">
        <v>1.6884758438151644</v>
      </c>
      <c r="F1902" s="78"/>
      <c r="G1902" s="15"/>
      <c r="H1902" s="15"/>
      <c r="I1902" s="16"/>
      <c r="J1902" s="66"/>
      <c r="K1902" s="66"/>
      <c r="L1902" s="16"/>
      <c r="M1902" s="81"/>
      <c r="N1902" s="82">
        <v>6044.64990234375</v>
      </c>
      <c r="O1902" s="82">
        <v>8173.283203125</v>
      </c>
      <c r="P1902" s="77"/>
      <c r="Q1902" s="83"/>
      <c r="R1902" s="83"/>
      <c r="S1902" s="51">
        <v>1</v>
      </c>
      <c r="T1902" s="84"/>
      <c r="U1902" s="84"/>
      <c r="V1902" s="52">
        <v>0</v>
      </c>
      <c r="W1902" s="52">
        <v>3.7037E-2</v>
      </c>
      <c r="X1902" s="52">
        <v>0</v>
      </c>
      <c r="Y1902" s="52">
        <v>0.57335899999999995</v>
      </c>
      <c r="Z1902" s="52">
        <v>0</v>
      </c>
      <c r="AA1902" s="52"/>
      <c r="AB1902" s="79">
        <v>1902</v>
      </c>
      <c r="AC19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2" s="85"/>
      <c r="AE1902" s="51"/>
      <c r="AF1902" s="51"/>
      <c r="AG1902" s="51"/>
      <c r="AH1902" s="51"/>
      <c r="AI1902" s="51"/>
      <c r="AJ1902" s="51"/>
      <c r="AK1902" s="51"/>
      <c r="AL1902" s="51"/>
      <c r="AM1902" s="51"/>
      <c r="AN1902" s="51"/>
      <c r="AO1902" s="2"/>
      <c r="AP1902" s="3"/>
      <c r="AQ1902" s="3"/>
      <c r="AR1902" s="3"/>
      <c r="AS1902" s="3"/>
    </row>
    <row r="1903" spans="1:45" ht="29" customHeight="1" x14ac:dyDescent="0.35">
      <c r="A1903" s="14" t="s">
        <v>1113</v>
      </c>
      <c r="C1903" s="15" t="s">
        <v>3360</v>
      </c>
      <c r="D1903" s="15"/>
      <c r="E1903" s="80">
        <v>1.6884758438151644</v>
      </c>
      <c r="F1903" s="78"/>
      <c r="G1903" s="15"/>
      <c r="H1903" s="15"/>
      <c r="I1903" s="16"/>
      <c r="J1903" s="66"/>
      <c r="K1903" s="66"/>
      <c r="L1903" s="16"/>
      <c r="M1903" s="81"/>
      <c r="N1903" s="82">
        <v>6185.1484375</v>
      </c>
      <c r="O1903" s="82">
        <v>7670.24267578125</v>
      </c>
      <c r="P1903" s="77"/>
      <c r="Q1903" s="83"/>
      <c r="R1903" s="83"/>
      <c r="S1903" s="51">
        <v>1</v>
      </c>
      <c r="T1903" s="84"/>
      <c r="U1903" s="84"/>
      <c r="V1903" s="52">
        <v>0</v>
      </c>
      <c r="W1903" s="52">
        <v>3.7037E-2</v>
      </c>
      <c r="X1903" s="52">
        <v>0</v>
      </c>
      <c r="Y1903" s="52">
        <v>0.57335899999999995</v>
      </c>
      <c r="Z1903" s="52">
        <v>0</v>
      </c>
      <c r="AA1903" s="52"/>
      <c r="AB1903" s="79">
        <v>1903</v>
      </c>
      <c r="AC19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3" s="85"/>
      <c r="AE1903" s="51"/>
      <c r="AF1903" s="51"/>
      <c r="AG1903" s="51"/>
      <c r="AH1903" s="51"/>
      <c r="AI1903" s="51"/>
      <c r="AJ1903" s="51"/>
      <c r="AK1903" s="51"/>
      <c r="AL1903" s="51"/>
      <c r="AM1903" s="51"/>
      <c r="AN1903" s="51"/>
      <c r="AO1903" s="2"/>
      <c r="AP1903" s="3"/>
      <c r="AQ1903" s="3"/>
      <c r="AR1903" s="3"/>
      <c r="AS1903" s="3"/>
    </row>
    <row r="1904" spans="1:45" ht="29" customHeight="1" x14ac:dyDescent="0.35">
      <c r="A1904" s="14" t="s">
        <v>1114</v>
      </c>
      <c r="C1904" s="15" t="s">
        <v>3360</v>
      </c>
      <c r="D1904" s="15"/>
      <c r="E1904" s="80">
        <v>1.6884758438151644</v>
      </c>
      <c r="F1904" s="78"/>
      <c r="G1904" s="15"/>
      <c r="H1904" s="15"/>
      <c r="I1904" s="16"/>
      <c r="J1904" s="66"/>
      <c r="K1904" s="66"/>
      <c r="L1904" s="16"/>
      <c r="M1904" s="81"/>
      <c r="N1904" s="82">
        <v>6308.95166015625</v>
      </c>
      <c r="O1904" s="82">
        <v>8274.6044921875</v>
      </c>
      <c r="P1904" s="77"/>
      <c r="Q1904" s="83"/>
      <c r="R1904" s="83"/>
      <c r="S1904" s="51">
        <v>1</v>
      </c>
      <c r="T1904" s="84"/>
      <c r="U1904" s="84"/>
      <c r="V1904" s="52">
        <v>0</v>
      </c>
      <c r="W1904" s="52">
        <v>3.7037E-2</v>
      </c>
      <c r="X1904" s="52">
        <v>0</v>
      </c>
      <c r="Y1904" s="52">
        <v>0.57335899999999995</v>
      </c>
      <c r="Z1904" s="52">
        <v>0</v>
      </c>
      <c r="AA1904" s="52"/>
      <c r="AB1904" s="79">
        <v>1904</v>
      </c>
      <c r="AC19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4" s="85"/>
      <c r="AE1904" s="51"/>
      <c r="AF1904" s="51"/>
      <c r="AG1904" s="51"/>
      <c r="AH1904" s="51"/>
      <c r="AI1904" s="51"/>
      <c r="AJ1904" s="51"/>
      <c r="AK1904" s="51"/>
      <c r="AL1904" s="51"/>
      <c r="AM1904" s="51"/>
      <c r="AN1904" s="51"/>
      <c r="AO1904" s="2"/>
      <c r="AP1904" s="3"/>
      <c r="AQ1904" s="3"/>
      <c r="AR1904" s="3"/>
      <c r="AS1904" s="3"/>
    </row>
    <row r="1905" spans="1:45" ht="29" customHeight="1" x14ac:dyDescent="0.35">
      <c r="A1905" s="14" t="s">
        <v>1115</v>
      </c>
      <c r="C1905" s="15" t="s">
        <v>3360</v>
      </c>
      <c r="D1905" s="15"/>
      <c r="E1905" s="80">
        <v>1.6884758438151644</v>
      </c>
      <c r="F1905" s="78"/>
      <c r="G1905" s="15"/>
      <c r="H1905" s="15"/>
      <c r="I1905" s="16"/>
      <c r="J1905" s="66"/>
      <c r="K1905" s="66"/>
      <c r="L1905" s="16"/>
      <c r="M1905" s="81"/>
      <c r="N1905" s="82">
        <v>6175.3388671875</v>
      </c>
      <c r="O1905" s="82">
        <v>8289.0732421875</v>
      </c>
      <c r="P1905" s="77"/>
      <c r="Q1905" s="83"/>
      <c r="R1905" s="83"/>
      <c r="S1905" s="51">
        <v>1</v>
      </c>
      <c r="T1905" s="84"/>
      <c r="U1905" s="84"/>
      <c r="V1905" s="52">
        <v>0</v>
      </c>
      <c r="W1905" s="52">
        <v>3.7037E-2</v>
      </c>
      <c r="X1905" s="52">
        <v>0</v>
      </c>
      <c r="Y1905" s="52">
        <v>0.57335899999999995</v>
      </c>
      <c r="Z1905" s="52">
        <v>0</v>
      </c>
      <c r="AA1905" s="52"/>
      <c r="AB1905" s="79">
        <v>1905</v>
      </c>
      <c r="AC19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5" s="85"/>
      <c r="AE1905" s="51"/>
      <c r="AF1905" s="51"/>
      <c r="AG1905" s="51"/>
      <c r="AH1905" s="51"/>
      <c r="AI1905" s="51"/>
      <c r="AJ1905" s="51"/>
      <c r="AK1905" s="51"/>
      <c r="AL1905" s="51"/>
      <c r="AM1905" s="51"/>
      <c r="AN1905" s="51"/>
      <c r="AO1905" s="2"/>
      <c r="AP1905" s="3"/>
      <c r="AQ1905" s="3"/>
      <c r="AR1905" s="3"/>
      <c r="AS1905" s="3"/>
    </row>
    <row r="1906" spans="1:45" ht="29" customHeight="1" x14ac:dyDescent="0.35">
      <c r="A1906" s="14" t="s">
        <v>1116</v>
      </c>
      <c r="C1906" s="15" t="s">
        <v>3360</v>
      </c>
      <c r="D1906" s="15"/>
      <c r="E1906" s="80">
        <v>1.6884758438151644</v>
      </c>
      <c r="F1906" s="78"/>
      <c r="G1906" s="15"/>
      <c r="H1906" s="15"/>
      <c r="I1906" s="16"/>
      <c r="J1906" s="66"/>
      <c r="K1906" s="66"/>
      <c r="L1906" s="16"/>
      <c r="M1906" s="81"/>
      <c r="N1906" s="82">
        <v>6404.28662109375</v>
      </c>
      <c r="O1906" s="82">
        <v>8195.5869140625</v>
      </c>
      <c r="P1906" s="77"/>
      <c r="Q1906" s="83"/>
      <c r="R1906" s="83"/>
      <c r="S1906" s="51">
        <v>1</v>
      </c>
      <c r="T1906" s="84"/>
      <c r="U1906" s="84"/>
      <c r="V1906" s="52">
        <v>0</v>
      </c>
      <c r="W1906" s="52">
        <v>3.7037E-2</v>
      </c>
      <c r="X1906" s="52">
        <v>0</v>
      </c>
      <c r="Y1906" s="52">
        <v>0.57335899999999995</v>
      </c>
      <c r="Z1906" s="52">
        <v>0</v>
      </c>
      <c r="AA1906" s="52"/>
      <c r="AB1906" s="79">
        <v>1906</v>
      </c>
      <c r="AC19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6" s="85"/>
      <c r="AE1906" s="51"/>
      <c r="AF1906" s="51"/>
      <c r="AG1906" s="51"/>
      <c r="AH1906" s="51"/>
      <c r="AI1906" s="51"/>
      <c r="AJ1906" s="51"/>
      <c r="AK1906" s="51"/>
      <c r="AL1906" s="51"/>
      <c r="AM1906" s="51"/>
      <c r="AN1906" s="51"/>
      <c r="AO1906" s="2"/>
      <c r="AP1906" s="3"/>
      <c r="AQ1906" s="3"/>
      <c r="AR1906" s="3"/>
      <c r="AS1906" s="3"/>
    </row>
    <row r="1907" spans="1:45" ht="29" customHeight="1" x14ac:dyDescent="0.35">
      <c r="A1907" s="14" t="s">
        <v>1117</v>
      </c>
      <c r="C1907" s="15" t="s">
        <v>3360</v>
      </c>
      <c r="D1907" s="15"/>
      <c r="E1907" s="80">
        <v>1.6884758438151644</v>
      </c>
      <c r="F1907" s="78"/>
      <c r="G1907" s="15"/>
      <c r="H1907" s="15"/>
      <c r="I1907" s="16"/>
      <c r="J1907" s="66"/>
      <c r="K1907" s="66"/>
      <c r="L1907" s="16"/>
      <c r="M1907" s="81"/>
      <c r="N1907" s="82">
        <v>6022.2900390625</v>
      </c>
      <c r="O1907" s="82">
        <v>7872.80615234375</v>
      </c>
      <c r="P1907" s="77"/>
      <c r="Q1907" s="83"/>
      <c r="R1907" s="83"/>
      <c r="S1907" s="51">
        <v>1</v>
      </c>
      <c r="T1907" s="84"/>
      <c r="U1907" s="84"/>
      <c r="V1907" s="52">
        <v>0</v>
      </c>
      <c r="W1907" s="52">
        <v>3.7037E-2</v>
      </c>
      <c r="X1907" s="52">
        <v>0</v>
      </c>
      <c r="Y1907" s="52">
        <v>0.57335899999999995</v>
      </c>
      <c r="Z1907" s="52">
        <v>0</v>
      </c>
      <c r="AA1907" s="52"/>
      <c r="AB1907" s="79">
        <v>1907</v>
      </c>
      <c r="AC19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7" s="85"/>
      <c r="AE1907" s="51"/>
      <c r="AF1907" s="51"/>
      <c r="AG1907" s="51"/>
      <c r="AH1907" s="51"/>
      <c r="AI1907" s="51"/>
      <c r="AJ1907" s="51"/>
      <c r="AK1907" s="51"/>
      <c r="AL1907" s="51"/>
      <c r="AM1907" s="51"/>
      <c r="AN1907" s="51"/>
      <c r="AO1907" s="2"/>
      <c r="AP1907" s="3"/>
      <c r="AQ1907" s="3"/>
      <c r="AR1907" s="3"/>
      <c r="AS1907" s="3"/>
    </row>
    <row r="1908" spans="1:45" ht="29" customHeight="1" x14ac:dyDescent="0.35">
      <c r="A1908" s="14" t="s">
        <v>1404</v>
      </c>
      <c r="C1908" s="15" t="s">
        <v>3360</v>
      </c>
      <c r="D1908" s="15"/>
      <c r="E1908" s="80">
        <v>1.6883690223937828</v>
      </c>
      <c r="F1908" s="78"/>
      <c r="G1908" s="15"/>
      <c r="H1908" s="15"/>
      <c r="I1908" s="16"/>
      <c r="J1908" s="66"/>
      <c r="K1908" s="66"/>
      <c r="L1908" s="16"/>
      <c r="M1908" s="81"/>
      <c r="N1908" s="82">
        <v>2786.915283203125</v>
      </c>
      <c r="O1908" s="82">
        <v>654.885498046875</v>
      </c>
      <c r="P1908" s="77"/>
      <c r="Q1908" s="83"/>
      <c r="R1908" s="83"/>
      <c r="S1908" s="51">
        <v>1</v>
      </c>
      <c r="T1908" s="84"/>
      <c r="U1908" s="84"/>
      <c r="V1908" s="52">
        <v>0</v>
      </c>
      <c r="W1908" s="52">
        <v>7.2000000000000002E-5</v>
      </c>
      <c r="X1908" s="52">
        <v>0</v>
      </c>
      <c r="Y1908" s="52">
        <v>0.57319200000000003</v>
      </c>
      <c r="Z1908" s="52">
        <v>0</v>
      </c>
      <c r="AA1908" s="52"/>
      <c r="AB1908" s="79">
        <v>1908</v>
      </c>
      <c r="AC19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8" s="85"/>
      <c r="AE1908" s="51"/>
      <c r="AF1908" s="51"/>
      <c r="AG1908" s="51"/>
      <c r="AH1908" s="51"/>
      <c r="AI1908" s="51"/>
      <c r="AJ1908" s="51"/>
      <c r="AK1908" s="51"/>
      <c r="AL1908" s="51"/>
      <c r="AM1908" s="51"/>
      <c r="AN1908" s="51"/>
      <c r="AO1908" s="2"/>
      <c r="AP1908" s="3"/>
      <c r="AQ1908" s="3"/>
      <c r="AR1908" s="3"/>
      <c r="AS1908" s="3"/>
    </row>
    <row r="1909" spans="1:45" ht="29" customHeight="1" x14ac:dyDescent="0.35">
      <c r="A1909" s="14" t="s">
        <v>1405</v>
      </c>
      <c r="C1909" s="15" t="s">
        <v>3360</v>
      </c>
      <c r="D1909" s="15"/>
      <c r="E1909" s="80">
        <v>1.6883690223937828</v>
      </c>
      <c r="F1909" s="78"/>
      <c r="G1909" s="15"/>
      <c r="H1909" s="15"/>
      <c r="I1909" s="16"/>
      <c r="J1909" s="66"/>
      <c r="K1909" s="66"/>
      <c r="L1909" s="16"/>
      <c r="M1909" s="81"/>
      <c r="N1909" s="82">
        <v>2821.669921875</v>
      </c>
      <c r="O1909" s="82">
        <v>440.53729248046875</v>
      </c>
      <c r="P1909" s="77"/>
      <c r="Q1909" s="83"/>
      <c r="R1909" s="83"/>
      <c r="S1909" s="51">
        <v>1</v>
      </c>
      <c r="T1909" s="84"/>
      <c r="U1909" s="84"/>
      <c r="V1909" s="52">
        <v>0</v>
      </c>
      <c r="W1909" s="52">
        <v>7.2000000000000002E-5</v>
      </c>
      <c r="X1909" s="52">
        <v>0</v>
      </c>
      <c r="Y1909" s="52">
        <v>0.57319200000000003</v>
      </c>
      <c r="Z1909" s="52">
        <v>0</v>
      </c>
      <c r="AA1909" s="52"/>
      <c r="AB1909" s="79">
        <v>1909</v>
      </c>
      <c r="AC19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09" s="85"/>
      <c r="AE1909" s="51"/>
      <c r="AF1909" s="51"/>
      <c r="AG1909" s="51"/>
      <c r="AH1909" s="51"/>
      <c r="AI1909" s="51"/>
      <c r="AJ1909" s="51"/>
      <c r="AK1909" s="51"/>
      <c r="AL1909" s="51"/>
      <c r="AM1909" s="51"/>
      <c r="AN1909" s="51"/>
      <c r="AO1909" s="2"/>
      <c r="AP1909" s="3"/>
      <c r="AQ1909" s="3"/>
      <c r="AR1909" s="3"/>
      <c r="AS1909" s="3"/>
    </row>
    <row r="1910" spans="1:45" ht="29" customHeight="1" x14ac:dyDescent="0.35">
      <c r="A1910" s="14" t="s">
        <v>2928</v>
      </c>
      <c r="C1910" s="15" t="s">
        <v>3360</v>
      </c>
      <c r="D1910" s="15"/>
      <c r="E1910" s="80">
        <v>1.6882673181662402</v>
      </c>
      <c r="F1910" s="78"/>
      <c r="G1910" s="15"/>
      <c r="H1910" s="15"/>
      <c r="I1910" s="16"/>
      <c r="J1910" s="66"/>
      <c r="K1910" s="66"/>
      <c r="L1910" s="16"/>
      <c r="M1910" s="81"/>
      <c r="N1910" s="82">
        <v>3490.0634765625</v>
      </c>
      <c r="O1910" s="82">
        <v>7205.01953125</v>
      </c>
      <c r="P1910" s="77"/>
      <c r="Q1910" s="83"/>
      <c r="R1910" s="83"/>
      <c r="S1910" s="51">
        <v>1</v>
      </c>
      <c r="T1910" s="84"/>
      <c r="U1910" s="84"/>
      <c r="V1910" s="52">
        <v>0</v>
      </c>
      <c r="W1910" s="52">
        <v>7.3999999999999996E-5</v>
      </c>
      <c r="X1910" s="52">
        <v>0</v>
      </c>
      <c r="Y1910" s="52">
        <v>0.57303300000000001</v>
      </c>
      <c r="Z1910" s="52">
        <v>0</v>
      </c>
      <c r="AA1910" s="52"/>
      <c r="AB1910" s="79">
        <v>1910</v>
      </c>
      <c r="AC19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0" s="85"/>
      <c r="AE1910" s="51"/>
      <c r="AF1910" s="51"/>
      <c r="AG1910" s="51"/>
      <c r="AH1910" s="51"/>
      <c r="AI1910" s="51"/>
      <c r="AJ1910" s="51"/>
      <c r="AK1910" s="51"/>
      <c r="AL1910" s="51"/>
      <c r="AM1910" s="51"/>
      <c r="AN1910" s="51"/>
      <c r="AO1910" s="2"/>
      <c r="AP1910" s="3"/>
      <c r="AQ1910" s="3"/>
      <c r="AR1910" s="3"/>
      <c r="AS1910" s="3"/>
    </row>
    <row r="1911" spans="1:45" ht="29" customHeight="1" x14ac:dyDescent="0.35">
      <c r="A1911" s="14" t="s">
        <v>2929</v>
      </c>
      <c r="C1911" s="15" t="s">
        <v>3360</v>
      </c>
      <c r="D1911" s="15"/>
      <c r="E1911" s="80">
        <v>1.6882673181662402</v>
      </c>
      <c r="F1911" s="78"/>
      <c r="G1911" s="15"/>
      <c r="H1911" s="15"/>
      <c r="I1911" s="16"/>
      <c r="J1911" s="66"/>
      <c r="K1911" s="66"/>
      <c r="L1911" s="16"/>
      <c r="M1911" s="81"/>
      <c r="N1911" s="82">
        <v>3499.4482421875</v>
      </c>
      <c r="O1911" s="82">
        <v>7036.84423828125</v>
      </c>
      <c r="P1911" s="77"/>
      <c r="Q1911" s="83"/>
      <c r="R1911" s="83"/>
      <c r="S1911" s="51">
        <v>1</v>
      </c>
      <c r="T1911" s="84"/>
      <c r="U1911" s="84"/>
      <c r="V1911" s="52">
        <v>0</v>
      </c>
      <c r="W1911" s="52">
        <v>7.3999999999999996E-5</v>
      </c>
      <c r="X1911" s="52">
        <v>0</v>
      </c>
      <c r="Y1911" s="52">
        <v>0.57303300000000001</v>
      </c>
      <c r="Z1911" s="52">
        <v>0</v>
      </c>
      <c r="AA1911" s="52"/>
      <c r="AB1911" s="79">
        <v>1911</v>
      </c>
      <c r="AC19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1" s="85"/>
      <c r="AE1911" s="51"/>
      <c r="AF1911" s="51"/>
      <c r="AG1911" s="51"/>
      <c r="AH1911" s="51"/>
      <c r="AI1911" s="51"/>
      <c r="AJ1911" s="51"/>
      <c r="AK1911" s="51"/>
      <c r="AL1911" s="51"/>
      <c r="AM1911" s="51"/>
      <c r="AN1911" s="51"/>
      <c r="AO1911" s="2"/>
      <c r="AP1911" s="3"/>
      <c r="AQ1911" s="3"/>
      <c r="AR1911" s="3"/>
      <c r="AS1911" s="3"/>
    </row>
    <row r="1912" spans="1:45" ht="29" customHeight="1" x14ac:dyDescent="0.35">
      <c r="A1912" s="14" t="s">
        <v>1132</v>
      </c>
      <c r="C1912" s="15" t="s">
        <v>3360</v>
      </c>
      <c r="D1912" s="15"/>
      <c r="E1912" s="80">
        <v>1.6882135876309345</v>
      </c>
      <c r="F1912" s="78"/>
      <c r="G1912" s="15"/>
      <c r="H1912" s="15"/>
      <c r="I1912" s="16"/>
      <c r="J1912" s="66"/>
      <c r="K1912" s="66"/>
      <c r="L1912" s="16"/>
      <c r="M1912" s="81"/>
      <c r="N1912" s="82">
        <v>7522.5302734375</v>
      </c>
      <c r="O1912" s="82">
        <v>7883.17333984375</v>
      </c>
      <c r="P1912" s="77"/>
      <c r="Q1912" s="83"/>
      <c r="R1912" s="83"/>
      <c r="S1912" s="51">
        <v>1</v>
      </c>
      <c r="T1912" s="84"/>
      <c r="U1912" s="84"/>
      <c r="V1912" s="52">
        <v>0</v>
      </c>
      <c r="W1912" s="52">
        <v>3.0303E-2</v>
      </c>
      <c r="X1912" s="52">
        <v>0</v>
      </c>
      <c r="Y1912" s="52">
        <v>0.57294900000000004</v>
      </c>
      <c r="Z1912" s="52">
        <v>0</v>
      </c>
      <c r="AA1912" s="52"/>
      <c r="AB1912" s="79">
        <v>1912</v>
      </c>
      <c r="AC19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2" s="85"/>
      <c r="AE1912" s="51"/>
      <c r="AF1912" s="51"/>
      <c r="AG1912" s="51"/>
      <c r="AH1912" s="51"/>
      <c r="AI1912" s="51"/>
      <c r="AJ1912" s="51"/>
      <c r="AK1912" s="51"/>
      <c r="AL1912" s="51"/>
      <c r="AM1912" s="51"/>
      <c r="AN1912" s="51"/>
      <c r="AO1912" s="2"/>
      <c r="AP1912" s="3"/>
      <c r="AQ1912" s="3"/>
      <c r="AR1912" s="3"/>
      <c r="AS1912" s="3"/>
    </row>
    <row r="1913" spans="1:45" ht="29" customHeight="1" x14ac:dyDescent="0.35">
      <c r="A1913" s="14" t="s">
        <v>1133</v>
      </c>
      <c r="C1913" s="15" t="s">
        <v>3360</v>
      </c>
      <c r="D1913" s="15"/>
      <c r="E1913" s="80">
        <v>1.6882135876309345</v>
      </c>
      <c r="F1913" s="78"/>
      <c r="G1913" s="15"/>
      <c r="H1913" s="15"/>
      <c r="I1913" s="16"/>
      <c r="J1913" s="66"/>
      <c r="K1913" s="66"/>
      <c r="L1913" s="16"/>
      <c r="M1913" s="81"/>
      <c r="N1913" s="82">
        <v>7483.39013671875</v>
      </c>
      <c r="O1913" s="82">
        <v>7670.24267578125</v>
      </c>
      <c r="P1913" s="77"/>
      <c r="Q1913" s="83"/>
      <c r="R1913" s="83"/>
      <c r="S1913" s="51">
        <v>1</v>
      </c>
      <c r="T1913" s="84"/>
      <c r="U1913" s="84"/>
      <c r="V1913" s="52">
        <v>0</v>
      </c>
      <c r="W1913" s="52">
        <v>3.0303E-2</v>
      </c>
      <c r="X1913" s="52">
        <v>0</v>
      </c>
      <c r="Y1913" s="52">
        <v>0.57294900000000004</v>
      </c>
      <c r="Z1913" s="52">
        <v>0</v>
      </c>
      <c r="AA1913" s="52"/>
      <c r="AB1913" s="79">
        <v>1913</v>
      </c>
      <c r="AC19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3" s="85"/>
      <c r="AE1913" s="51"/>
      <c r="AF1913" s="51"/>
      <c r="AG1913" s="51"/>
      <c r="AH1913" s="51"/>
      <c r="AI1913" s="51"/>
      <c r="AJ1913" s="51"/>
      <c r="AK1913" s="51"/>
      <c r="AL1913" s="51"/>
      <c r="AM1913" s="51"/>
      <c r="AN1913" s="51"/>
      <c r="AO1913" s="2"/>
      <c r="AP1913" s="3"/>
      <c r="AQ1913" s="3"/>
      <c r="AR1913" s="3"/>
      <c r="AS1913" s="3"/>
    </row>
    <row r="1914" spans="1:45" ht="29" customHeight="1" x14ac:dyDescent="0.35">
      <c r="A1914" s="14" t="s">
        <v>1141</v>
      </c>
      <c r="C1914" s="15" t="s">
        <v>3360</v>
      </c>
      <c r="D1914" s="15"/>
      <c r="E1914" s="80">
        <v>1.6882135876309345</v>
      </c>
      <c r="F1914" s="78"/>
      <c r="G1914" s="15"/>
      <c r="H1914" s="15"/>
      <c r="I1914" s="16"/>
      <c r="J1914" s="66"/>
      <c r="K1914" s="66"/>
      <c r="L1914" s="16"/>
      <c r="M1914" s="81"/>
      <c r="N1914" s="82">
        <v>7343.53173828125</v>
      </c>
      <c r="O1914" s="82">
        <v>7787.3974609375</v>
      </c>
      <c r="P1914" s="77"/>
      <c r="Q1914" s="83"/>
      <c r="R1914" s="83"/>
      <c r="S1914" s="51">
        <v>1</v>
      </c>
      <c r="T1914" s="84"/>
      <c r="U1914" s="84"/>
      <c r="V1914" s="52">
        <v>0</v>
      </c>
      <c r="W1914" s="52">
        <v>3.0303E-2</v>
      </c>
      <c r="X1914" s="52">
        <v>0</v>
      </c>
      <c r="Y1914" s="52">
        <v>0.57294900000000004</v>
      </c>
      <c r="Z1914" s="52">
        <v>0</v>
      </c>
      <c r="AA1914" s="52"/>
      <c r="AB1914" s="79">
        <v>1914</v>
      </c>
      <c r="AC19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4" s="85"/>
      <c r="AE1914" s="51"/>
      <c r="AF1914" s="51"/>
      <c r="AG1914" s="51"/>
      <c r="AH1914" s="51"/>
      <c r="AI1914" s="51"/>
      <c r="AJ1914" s="51"/>
      <c r="AK1914" s="51"/>
      <c r="AL1914" s="51"/>
      <c r="AM1914" s="51"/>
      <c r="AN1914" s="51"/>
      <c r="AO1914" s="2"/>
      <c r="AP1914" s="3"/>
      <c r="AQ1914" s="3"/>
      <c r="AR1914" s="3"/>
      <c r="AS1914" s="3"/>
    </row>
    <row r="1915" spans="1:45" ht="29" customHeight="1" x14ac:dyDescent="0.35">
      <c r="A1915" s="14" t="s">
        <v>1142</v>
      </c>
      <c r="C1915" s="15" t="s">
        <v>3360</v>
      </c>
      <c r="D1915" s="15"/>
      <c r="E1915" s="80">
        <v>1.6882135876309345</v>
      </c>
      <c r="F1915" s="78"/>
      <c r="G1915" s="15"/>
      <c r="H1915" s="15"/>
      <c r="I1915" s="16"/>
      <c r="J1915" s="66"/>
      <c r="K1915" s="66"/>
      <c r="L1915" s="16"/>
      <c r="M1915" s="81"/>
      <c r="N1915" s="82">
        <v>7326.47509765625</v>
      </c>
      <c r="O1915" s="82">
        <v>7713.0595703125</v>
      </c>
      <c r="P1915" s="77"/>
      <c r="Q1915" s="83"/>
      <c r="R1915" s="83"/>
      <c r="S1915" s="51">
        <v>1</v>
      </c>
      <c r="T1915" s="84"/>
      <c r="U1915" s="84"/>
      <c r="V1915" s="52">
        <v>0</v>
      </c>
      <c r="W1915" s="52">
        <v>3.0303E-2</v>
      </c>
      <c r="X1915" s="52">
        <v>0</v>
      </c>
      <c r="Y1915" s="52">
        <v>0.57294900000000004</v>
      </c>
      <c r="Z1915" s="52">
        <v>0</v>
      </c>
      <c r="AA1915" s="52"/>
      <c r="AB1915" s="79">
        <v>1915</v>
      </c>
      <c r="AC19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5" s="85"/>
      <c r="AE1915" s="51"/>
      <c r="AF1915" s="51"/>
      <c r="AG1915" s="51"/>
      <c r="AH1915" s="51"/>
      <c r="AI1915" s="51"/>
      <c r="AJ1915" s="51"/>
      <c r="AK1915" s="51"/>
      <c r="AL1915" s="51"/>
      <c r="AM1915" s="51"/>
      <c r="AN1915" s="51"/>
      <c r="AO1915" s="2"/>
      <c r="AP1915" s="3"/>
      <c r="AQ1915" s="3"/>
      <c r="AR1915" s="3"/>
      <c r="AS1915" s="3"/>
    </row>
    <row r="1916" spans="1:45" ht="29" customHeight="1" x14ac:dyDescent="0.35">
      <c r="A1916" s="14" t="s">
        <v>1143</v>
      </c>
      <c r="C1916" s="15" t="s">
        <v>3360</v>
      </c>
      <c r="D1916" s="15"/>
      <c r="E1916" s="80">
        <v>1.6882135876309345</v>
      </c>
      <c r="F1916" s="78"/>
      <c r="G1916" s="15"/>
      <c r="H1916" s="15"/>
      <c r="I1916" s="16"/>
      <c r="J1916" s="66"/>
      <c r="K1916" s="66"/>
      <c r="L1916" s="16"/>
      <c r="M1916" s="81"/>
      <c r="N1916" s="82">
        <v>7554.59326171875</v>
      </c>
      <c r="O1916" s="82">
        <v>7710.7783203125</v>
      </c>
      <c r="P1916" s="77"/>
      <c r="Q1916" s="83"/>
      <c r="R1916" s="83"/>
      <c r="S1916" s="51">
        <v>1</v>
      </c>
      <c r="T1916" s="84"/>
      <c r="U1916" s="84"/>
      <c r="V1916" s="52">
        <v>0</v>
      </c>
      <c r="W1916" s="52">
        <v>3.0303E-2</v>
      </c>
      <c r="X1916" s="52">
        <v>0</v>
      </c>
      <c r="Y1916" s="52">
        <v>0.57294900000000004</v>
      </c>
      <c r="Z1916" s="52">
        <v>0</v>
      </c>
      <c r="AA1916" s="52"/>
      <c r="AB1916" s="79">
        <v>1916</v>
      </c>
      <c r="AC19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6" s="85"/>
      <c r="AE1916" s="51"/>
      <c r="AF1916" s="51"/>
      <c r="AG1916" s="51"/>
      <c r="AH1916" s="51"/>
      <c r="AI1916" s="51"/>
      <c r="AJ1916" s="51"/>
      <c r="AK1916" s="51"/>
      <c r="AL1916" s="51"/>
      <c r="AM1916" s="51"/>
      <c r="AN1916" s="51"/>
      <c r="AO1916" s="2"/>
      <c r="AP1916" s="3"/>
      <c r="AQ1916" s="3"/>
      <c r="AR1916" s="3"/>
      <c r="AS1916" s="3"/>
    </row>
    <row r="1917" spans="1:45" ht="29" customHeight="1" x14ac:dyDescent="0.35">
      <c r="A1917" s="14" t="s">
        <v>1943</v>
      </c>
      <c r="C1917" s="15" t="s">
        <v>3360</v>
      </c>
      <c r="D1917" s="15"/>
      <c r="E1917" s="80">
        <v>1.6882135876309345</v>
      </c>
      <c r="F1917" s="78"/>
      <c r="G1917" s="15"/>
      <c r="H1917" s="15"/>
      <c r="I1917" s="16"/>
      <c r="J1917" s="66"/>
      <c r="K1917" s="66"/>
      <c r="L1917" s="16"/>
      <c r="M1917" s="81"/>
      <c r="N1917" s="82">
        <v>7597.09912109375</v>
      </c>
      <c r="O1917" s="82">
        <v>7779.9892578125</v>
      </c>
      <c r="P1917" s="77"/>
      <c r="Q1917" s="83"/>
      <c r="R1917" s="83"/>
      <c r="S1917" s="51">
        <v>1</v>
      </c>
      <c r="T1917" s="84"/>
      <c r="U1917" s="84"/>
      <c r="V1917" s="52">
        <v>0</v>
      </c>
      <c r="W1917" s="52">
        <v>3.0303E-2</v>
      </c>
      <c r="X1917" s="52">
        <v>0</v>
      </c>
      <c r="Y1917" s="52">
        <v>0.57294900000000004</v>
      </c>
      <c r="Z1917" s="52">
        <v>0</v>
      </c>
      <c r="AA1917" s="52"/>
      <c r="AB1917" s="79">
        <v>1917</v>
      </c>
      <c r="AC19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7" s="85"/>
      <c r="AE1917" s="51"/>
      <c r="AF1917" s="51"/>
      <c r="AG1917" s="51"/>
      <c r="AH1917" s="51"/>
      <c r="AI1917" s="51"/>
      <c r="AJ1917" s="51"/>
      <c r="AK1917" s="51"/>
      <c r="AL1917" s="51"/>
      <c r="AM1917" s="51"/>
      <c r="AN1917" s="51"/>
      <c r="AO1917" s="2"/>
      <c r="AP1917" s="3"/>
      <c r="AQ1917" s="3"/>
      <c r="AR1917" s="3"/>
      <c r="AS1917" s="3"/>
    </row>
    <row r="1918" spans="1:45" ht="29" customHeight="1" x14ac:dyDescent="0.35">
      <c r="A1918" s="14" t="s">
        <v>2587</v>
      </c>
      <c r="C1918" s="15" t="s">
        <v>3360</v>
      </c>
      <c r="D1918" s="15"/>
      <c r="E1918" s="80">
        <v>1.6882135876309345</v>
      </c>
      <c r="F1918" s="78"/>
      <c r="G1918" s="15"/>
      <c r="H1918" s="15"/>
      <c r="I1918" s="16"/>
      <c r="J1918" s="66"/>
      <c r="K1918" s="66"/>
      <c r="L1918" s="16"/>
      <c r="M1918" s="81"/>
      <c r="N1918" s="82">
        <v>7401.87158203125</v>
      </c>
      <c r="O1918" s="82">
        <v>7672.3623046875</v>
      </c>
      <c r="P1918" s="77"/>
      <c r="Q1918" s="83"/>
      <c r="R1918" s="83"/>
      <c r="S1918" s="51">
        <v>1</v>
      </c>
      <c r="T1918" s="84"/>
      <c r="U1918" s="84"/>
      <c r="V1918" s="52">
        <v>0</v>
      </c>
      <c r="W1918" s="52">
        <v>3.0303E-2</v>
      </c>
      <c r="X1918" s="52">
        <v>0</v>
      </c>
      <c r="Y1918" s="52">
        <v>0.57294900000000004</v>
      </c>
      <c r="Z1918" s="52">
        <v>0</v>
      </c>
      <c r="AA1918" s="52"/>
      <c r="AB1918" s="79">
        <v>1918</v>
      </c>
      <c r="AC19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8" s="85"/>
      <c r="AE1918" s="51"/>
      <c r="AF1918" s="51"/>
      <c r="AG1918" s="51"/>
      <c r="AH1918" s="51"/>
      <c r="AI1918" s="51"/>
      <c r="AJ1918" s="51"/>
      <c r="AK1918" s="51"/>
      <c r="AL1918" s="51"/>
      <c r="AM1918" s="51"/>
      <c r="AN1918" s="51"/>
      <c r="AO1918" s="2"/>
      <c r="AP1918" s="3"/>
      <c r="AQ1918" s="3"/>
      <c r="AR1918" s="3"/>
      <c r="AS1918" s="3"/>
    </row>
    <row r="1919" spans="1:45" ht="29" customHeight="1" x14ac:dyDescent="0.35">
      <c r="A1919" s="14" t="s">
        <v>2588</v>
      </c>
      <c r="C1919" s="15" t="s">
        <v>3360</v>
      </c>
      <c r="D1919" s="15"/>
      <c r="E1919" s="80">
        <v>1.6882135876309345</v>
      </c>
      <c r="F1919" s="78"/>
      <c r="G1919" s="15"/>
      <c r="H1919" s="15"/>
      <c r="I1919" s="16"/>
      <c r="J1919" s="66"/>
      <c r="K1919" s="66"/>
      <c r="L1919" s="16"/>
      <c r="M1919" s="81"/>
      <c r="N1919" s="82">
        <v>7598.1103515625</v>
      </c>
      <c r="O1919" s="82">
        <v>7866.5400390625</v>
      </c>
      <c r="P1919" s="77"/>
      <c r="Q1919" s="83"/>
      <c r="R1919" s="83"/>
      <c r="S1919" s="51">
        <v>1</v>
      </c>
      <c r="T1919" s="84"/>
      <c r="U1919" s="84"/>
      <c r="V1919" s="52">
        <v>0</v>
      </c>
      <c r="W1919" s="52">
        <v>3.0303E-2</v>
      </c>
      <c r="X1919" s="52">
        <v>0</v>
      </c>
      <c r="Y1919" s="52">
        <v>0.57294900000000004</v>
      </c>
      <c r="Z1919" s="52">
        <v>0</v>
      </c>
      <c r="AA1919" s="52"/>
      <c r="AB1919" s="79">
        <v>1919</v>
      </c>
      <c r="AC19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19" s="85"/>
      <c r="AE1919" s="51"/>
      <c r="AF1919" s="51"/>
      <c r="AG1919" s="51"/>
      <c r="AH1919" s="51"/>
      <c r="AI1919" s="51"/>
      <c r="AJ1919" s="51"/>
      <c r="AK1919" s="51"/>
      <c r="AL1919" s="51"/>
      <c r="AM1919" s="51"/>
      <c r="AN1919" s="51"/>
      <c r="AO1919" s="2"/>
      <c r="AP1919" s="3"/>
      <c r="AQ1919" s="3"/>
      <c r="AR1919" s="3"/>
      <c r="AS1919" s="3"/>
    </row>
    <row r="1920" spans="1:45" ht="29" customHeight="1" x14ac:dyDescent="0.35">
      <c r="A1920" s="14" t="s">
        <v>233</v>
      </c>
      <c r="C1920" s="15" t="s">
        <v>3360</v>
      </c>
      <c r="D1920" s="15"/>
      <c r="E1920" s="80">
        <v>1.6878598616068392</v>
      </c>
      <c r="F1920" s="78"/>
      <c r="G1920" s="15"/>
      <c r="H1920" s="15"/>
      <c r="I1920" s="16"/>
      <c r="J1920" s="66"/>
      <c r="K1920" s="66"/>
      <c r="L1920" s="16"/>
      <c r="M1920" s="81"/>
      <c r="N1920" s="82">
        <v>417.1636962890625</v>
      </c>
      <c r="O1920" s="82">
        <v>381.82620239257813</v>
      </c>
      <c r="P1920" s="77"/>
      <c r="Q1920" s="83"/>
      <c r="R1920" s="83"/>
      <c r="S1920" s="51">
        <v>1</v>
      </c>
      <c r="T1920" s="84"/>
      <c r="U1920" s="84"/>
      <c r="V1920" s="52">
        <v>0</v>
      </c>
      <c r="W1920" s="52">
        <v>7.2000000000000002E-5</v>
      </c>
      <c r="X1920" s="52">
        <v>0</v>
      </c>
      <c r="Y1920" s="52">
        <v>0.57239600000000002</v>
      </c>
      <c r="Z1920" s="52">
        <v>0</v>
      </c>
      <c r="AA1920" s="52"/>
      <c r="AB1920" s="79">
        <v>1920</v>
      </c>
      <c r="AC19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0" s="85"/>
      <c r="AE1920" s="51"/>
      <c r="AF1920" s="51"/>
      <c r="AG1920" s="51"/>
      <c r="AH1920" s="51"/>
      <c r="AI1920" s="51"/>
      <c r="AJ1920" s="51"/>
      <c r="AK1920" s="51"/>
      <c r="AL1920" s="51"/>
      <c r="AM1920" s="51"/>
      <c r="AN1920" s="51"/>
      <c r="AO1920" s="2"/>
      <c r="AP1920" s="3"/>
      <c r="AQ1920" s="3"/>
      <c r="AR1920" s="3"/>
      <c r="AS1920" s="3"/>
    </row>
    <row r="1921" spans="1:45" ht="29" customHeight="1" x14ac:dyDescent="0.35">
      <c r="A1921" s="14" t="s">
        <v>597</v>
      </c>
      <c r="C1921" s="15" t="s">
        <v>3360</v>
      </c>
      <c r="D1921" s="15"/>
      <c r="E1921" s="80">
        <v>1.6878598616068392</v>
      </c>
      <c r="F1921" s="78"/>
      <c r="G1921" s="15"/>
      <c r="H1921" s="15"/>
      <c r="I1921" s="16"/>
      <c r="J1921" s="66"/>
      <c r="K1921" s="66"/>
      <c r="L1921" s="16"/>
      <c r="M1921" s="81"/>
      <c r="N1921" s="82">
        <v>480.90438842773438</v>
      </c>
      <c r="O1921" s="82">
        <v>362.450927734375</v>
      </c>
      <c r="P1921" s="77"/>
      <c r="Q1921" s="83"/>
      <c r="R1921" s="83"/>
      <c r="S1921" s="51">
        <v>1</v>
      </c>
      <c r="T1921" s="84"/>
      <c r="U1921" s="84"/>
      <c r="V1921" s="52">
        <v>0</v>
      </c>
      <c r="W1921" s="52">
        <v>7.2000000000000002E-5</v>
      </c>
      <c r="X1921" s="52">
        <v>0</v>
      </c>
      <c r="Y1921" s="52">
        <v>0.57239600000000002</v>
      </c>
      <c r="Z1921" s="52">
        <v>0</v>
      </c>
      <c r="AA1921" s="52"/>
      <c r="AB1921" s="79">
        <v>1921</v>
      </c>
      <c r="AC19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1" s="85"/>
      <c r="AE1921" s="51"/>
      <c r="AF1921" s="51"/>
      <c r="AG1921" s="51"/>
      <c r="AH1921" s="51"/>
      <c r="AI1921" s="51"/>
      <c r="AJ1921" s="51"/>
      <c r="AK1921" s="51"/>
      <c r="AL1921" s="51"/>
      <c r="AM1921" s="51"/>
      <c r="AN1921" s="51"/>
      <c r="AO1921" s="2"/>
      <c r="AP1921" s="3"/>
      <c r="AQ1921" s="3"/>
      <c r="AR1921" s="3"/>
      <c r="AS1921" s="3"/>
    </row>
    <row r="1922" spans="1:45" ht="29" customHeight="1" x14ac:dyDescent="0.35">
      <c r="A1922" s="14" t="s">
        <v>356</v>
      </c>
      <c r="C1922" s="15" t="s">
        <v>3360</v>
      </c>
      <c r="D1922" s="15"/>
      <c r="E1922" s="80">
        <v>1.6871715990355436</v>
      </c>
      <c r="F1922" s="78"/>
      <c r="G1922" s="15"/>
      <c r="H1922" s="15"/>
      <c r="I1922" s="16"/>
      <c r="J1922" s="66"/>
      <c r="K1922" s="66"/>
      <c r="L1922" s="16"/>
      <c r="M1922" s="81"/>
      <c r="N1922" s="82">
        <v>6647.16943359375</v>
      </c>
      <c r="O1922" s="82">
        <v>9685.9208984375</v>
      </c>
      <c r="P1922" s="77"/>
      <c r="Q1922" s="83"/>
      <c r="R1922" s="83"/>
      <c r="S1922" s="51">
        <v>1</v>
      </c>
      <c r="T1922" s="84"/>
      <c r="U1922" s="84"/>
      <c r="V1922" s="52">
        <v>0</v>
      </c>
      <c r="W1922" s="52">
        <v>8.1000000000000004E-5</v>
      </c>
      <c r="X1922" s="52">
        <v>0</v>
      </c>
      <c r="Y1922" s="52">
        <v>0.57132000000000005</v>
      </c>
      <c r="Z1922" s="52">
        <v>0</v>
      </c>
      <c r="AA1922" s="52"/>
      <c r="AB1922" s="79">
        <v>1922</v>
      </c>
      <c r="AC19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2" s="85"/>
      <c r="AE1922" s="51"/>
      <c r="AF1922" s="51"/>
      <c r="AG1922" s="51"/>
      <c r="AH1922" s="51"/>
      <c r="AI1922" s="51"/>
      <c r="AJ1922" s="51"/>
      <c r="AK1922" s="51"/>
      <c r="AL1922" s="51"/>
      <c r="AM1922" s="51"/>
      <c r="AN1922" s="51"/>
      <c r="AO1922" s="2"/>
      <c r="AP1922" s="3"/>
      <c r="AQ1922" s="3"/>
      <c r="AR1922" s="3"/>
      <c r="AS1922" s="3"/>
    </row>
    <row r="1923" spans="1:45" ht="29" customHeight="1" x14ac:dyDescent="0.35">
      <c r="A1923" s="14" t="s">
        <v>708</v>
      </c>
      <c r="C1923" s="15" t="s">
        <v>3360</v>
      </c>
      <c r="D1923" s="15"/>
      <c r="E1923" s="80">
        <v>1.6868690449498347</v>
      </c>
      <c r="F1923" s="78"/>
      <c r="G1923" s="15"/>
      <c r="H1923" s="15"/>
      <c r="I1923" s="16"/>
      <c r="J1923" s="66"/>
      <c r="K1923" s="66"/>
      <c r="L1923" s="16"/>
      <c r="M1923" s="81"/>
      <c r="N1923" s="82">
        <v>3530.26806640625</v>
      </c>
      <c r="O1923" s="82">
        <v>3851.728759765625</v>
      </c>
      <c r="P1923" s="77"/>
      <c r="Q1923" s="83"/>
      <c r="R1923" s="83"/>
      <c r="S1923" s="51">
        <v>1</v>
      </c>
      <c r="T1923" s="84"/>
      <c r="U1923" s="84"/>
      <c r="V1923" s="52">
        <v>0</v>
      </c>
      <c r="W1923" s="52">
        <v>7.4999999999999993E-5</v>
      </c>
      <c r="X1923" s="52">
        <v>0</v>
      </c>
      <c r="Y1923" s="52">
        <v>0.57084699999999999</v>
      </c>
      <c r="Z1923" s="52">
        <v>0</v>
      </c>
      <c r="AA1923" s="52"/>
      <c r="AB1923" s="79">
        <v>1923</v>
      </c>
      <c r="AC19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3" s="85"/>
      <c r="AE1923" s="51"/>
      <c r="AF1923" s="51"/>
      <c r="AG1923" s="51"/>
      <c r="AH1923" s="51"/>
      <c r="AI1923" s="51"/>
      <c r="AJ1923" s="51"/>
      <c r="AK1923" s="51"/>
      <c r="AL1923" s="51"/>
      <c r="AM1923" s="51"/>
      <c r="AN1923" s="51"/>
      <c r="AO1923" s="2"/>
      <c r="AP1923" s="3"/>
      <c r="AQ1923" s="3"/>
      <c r="AR1923" s="3"/>
      <c r="AS1923" s="3"/>
    </row>
    <row r="1924" spans="1:45" ht="29" customHeight="1" x14ac:dyDescent="0.35">
      <c r="A1924" s="14" t="s">
        <v>709</v>
      </c>
      <c r="C1924" s="15" t="s">
        <v>3360</v>
      </c>
      <c r="D1924" s="15"/>
      <c r="E1924" s="80">
        <v>1.6868690449498347</v>
      </c>
      <c r="F1924" s="78"/>
      <c r="G1924" s="15"/>
      <c r="H1924" s="15"/>
      <c r="I1924" s="16"/>
      <c r="J1924" s="66"/>
      <c r="K1924" s="66"/>
      <c r="L1924" s="16"/>
      <c r="M1924" s="81"/>
      <c r="N1924" s="82">
        <v>3598.086181640625</v>
      </c>
      <c r="O1924" s="82">
        <v>3991.346923828125</v>
      </c>
      <c r="P1924" s="77"/>
      <c r="Q1924" s="83"/>
      <c r="R1924" s="83"/>
      <c r="S1924" s="51">
        <v>1</v>
      </c>
      <c r="T1924" s="84"/>
      <c r="U1924" s="84"/>
      <c r="V1924" s="52">
        <v>0</v>
      </c>
      <c r="W1924" s="52">
        <v>7.4999999999999993E-5</v>
      </c>
      <c r="X1924" s="52">
        <v>0</v>
      </c>
      <c r="Y1924" s="52">
        <v>0.57084699999999999</v>
      </c>
      <c r="Z1924" s="52">
        <v>0</v>
      </c>
      <c r="AA1924" s="52"/>
      <c r="AB1924" s="79">
        <v>1924</v>
      </c>
      <c r="AC19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4" s="85"/>
      <c r="AE1924" s="51"/>
      <c r="AF1924" s="51"/>
      <c r="AG1924" s="51"/>
      <c r="AH1924" s="51"/>
      <c r="AI1924" s="51"/>
      <c r="AJ1924" s="51"/>
      <c r="AK1924" s="51"/>
      <c r="AL1924" s="51"/>
      <c r="AM1924" s="51"/>
      <c r="AN1924" s="51"/>
      <c r="AO1924" s="2"/>
      <c r="AP1924" s="3"/>
      <c r="AQ1924" s="3"/>
      <c r="AR1924" s="3"/>
      <c r="AS1924" s="3"/>
    </row>
    <row r="1925" spans="1:45" ht="29" customHeight="1" x14ac:dyDescent="0.35">
      <c r="A1925" s="14" t="s">
        <v>303</v>
      </c>
      <c r="C1925" s="15" t="s">
        <v>3360</v>
      </c>
      <c r="D1925" s="15"/>
      <c r="E1925" s="80">
        <v>1.6867775751099692</v>
      </c>
      <c r="F1925" s="78"/>
      <c r="G1925" s="15"/>
      <c r="H1925" s="15"/>
      <c r="I1925" s="16"/>
      <c r="J1925" s="66"/>
      <c r="K1925" s="66"/>
      <c r="L1925" s="16"/>
      <c r="M1925" s="81"/>
      <c r="N1925" s="82">
        <v>2423.56982421875</v>
      </c>
      <c r="O1925" s="82">
        <v>2279.90234375</v>
      </c>
      <c r="P1925" s="77"/>
      <c r="Q1925" s="83"/>
      <c r="R1925" s="83"/>
      <c r="S1925" s="51">
        <v>1</v>
      </c>
      <c r="T1925" s="84"/>
      <c r="U1925" s="84"/>
      <c r="V1925" s="52">
        <v>0</v>
      </c>
      <c r="W1925" s="52">
        <v>6.7000000000000002E-5</v>
      </c>
      <c r="X1925" s="52">
        <v>0</v>
      </c>
      <c r="Y1925" s="52">
        <v>0.57070399999999999</v>
      </c>
      <c r="Z1925" s="52">
        <v>0</v>
      </c>
      <c r="AA1925" s="52"/>
      <c r="AB1925" s="79">
        <v>1925</v>
      </c>
      <c r="AC19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5" s="85"/>
      <c r="AE1925" s="51"/>
      <c r="AF1925" s="51"/>
      <c r="AG1925" s="51"/>
      <c r="AH1925" s="51"/>
      <c r="AI1925" s="51"/>
      <c r="AJ1925" s="51"/>
      <c r="AK1925" s="104" t="s">
        <v>3341</v>
      </c>
      <c r="AL1925" s="104" t="s">
        <v>3341</v>
      </c>
      <c r="AM1925" s="104" t="s">
        <v>3341</v>
      </c>
      <c r="AN1925" s="104" t="s">
        <v>3341</v>
      </c>
      <c r="AO1925" s="2"/>
      <c r="AP1925" s="3"/>
      <c r="AQ1925" s="3"/>
      <c r="AR1925" s="3"/>
      <c r="AS1925" s="3"/>
    </row>
    <row r="1926" spans="1:45" ht="29" customHeight="1" x14ac:dyDescent="0.35">
      <c r="A1926" s="14" t="s">
        <v>2620</v>
      </c>
      <c r="C1926" s="15" t="s">
        <v>3360</v>
      </c>
      <c r="D1926" s="15"/>
      <c r="E1926" s="80">
        <v>1.6867775751099692</v>
      </c>
      <c r="F1926" s="78"/>
      <c r="G1926" s="15"/>
      <c r="H1926" s="15"/>
      <c r="I1926" s="16"/>
      <c r="J1926" s="66"/>
      <c r="K1926" s="66"/>
      <c r="L1926" s="16"/>
      <c r="M1926" s="81"/>
      <c r="N1926" s="82">
        <v>2482.1552734375</v>
      </c>
      <c r="O1926" s="82">
        <v>2269.5517578125</v>
      </c>
      <c r="P1926" s="77"/>
      <c r="Q1926" s="83"/>
      <c r="R1926" s="83"/>
      <c r="S1926" s="51">
        <v>1</v>
      </c>
      <c r="T1926" s="84"/>
      <c r="U1926" s="84"/>
      <c r="V1926" s="52">
        <v>0</v>
      </c>
      <c r="W1926" s="52">
        <v>6.7000000000000002E-5</v>
      </c>
      <c r="X1926" s="52">
        <v>0</v>
      </c>
      <c r="Y1926" s="52">
        <v>0.57070399999999999</v>
      </c>
      <c r="Z1926" s="52">
        <v>0</v>
      </c>
      <c r="AA1926" s="52"/>
      <c r="AB1926" s="79">
        <v>1926</v>
      </c>
      <c r="AC19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6" s="85"/>
      <c r="AE1926" s="51"/>
      <c r="AF1926" s="51"/>
      <c r="AG1926" s="51"/>
      <c r="AH1926" s="51"/>
      <c r="AI1926" s="51"/>
      <c r="AJ1926" s="51"/>
      <c r="AK1926" s="104" t="s">
        <v>3341</v>
      </c>
      <c r="AL1926" s="104" t="s">
        <v>3341</v>
      </c>
      <c r="AM1926" s="104" t="s">
        <v>3341</v>
      </c>
      <c r="AN1926" s="104" t="s">
        <v>3341</v>
      </c>
      <c r="AO1926" s="2"/>
      <c r="AP1926" s="3"/>
      <c r="AQ1926" s="3"/>
      <c r="AR1926" s="3"/>
      <c r="AS1926" s="3"/>
    </row>
    <row r="1927" spans="1:45" ht="29" customHeight="1" x14ac:dyDescent="0.35">
      <c r="A1927" s="14" t="s">
        <v>2890</v>
      </c>
      <c r="C1927" s="15" t="s">
        <v>3360</v>
      </c>
      <c r="D1927" s="15"/>
      <c r="E1927" s="80">
        <v>1.6867775751099692</v>
      </c>
      <c r="F1927" s="78"/>
      <c r="G1927" s="15"/>
      <c r="H1927" s="15"/>
      <c r="I1927" s="16"/>
      <c r="J1927" s="66"/>
      <c r="K1927" s="66"/>
      <c r="L1927" s="16"/>
      <c r="M1927" s="81"/>
      <c r="N1927" s="82">
        <v>2603.152099609375</v>
      </c>
      <c r="O1927" s="82">
        <v>2134.33056640625</v>
      </c>
      <c r="P1927" s="77"/>
      <c r="Q1927" s="83"/>
      <c r="R1927" s="83"/>
      <c r="S1927" s="51">
        <v>1</v>
      </c>
      <c r="T1927" s="84"/>
      <c r="U1927" s="84"/>
      <c r="V1927" s="52">
        <v>0</v>
      </c>
      <c r="W1927" s="52">
        <v>6.7000000000000002E-5</v>
      </c>
      <c r="X1927" s="52">
        <v>0</v>
      </c>
      <c r="Y1927" s="52">
        <v>0.57070399999999999</v>
      </c>
      <c r="Z1927" s="52">
        <v>0</v>
      </c>
      <c r="AA1927" s="52"/>
      <c r="AB1927" s="79">
        <v>1927</v>
      </c>
      <c r="AC19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7" s="85"/>
      <c r="AE1927" s="51"/>
      <c r="AF1927" s="51"/>
      <c r="AG1927" s="51"/>
      <c r="AH1927" s="51"/>
      <c r="AI1927" s="51"/>
      <c r="AJ1927" s="51"/>
      <c r="AK1927" s="104" t="s">
        <v>3341</v>
      </c>
      <c r="AL1927" s="104" t="s">
        <v>3341</v>
      </c>
      <c r="AM1927" s="104" t="s">
        <v>3341</v>
      </c>
      <c r="AN1927" s="104" t="s">
        <v>3341</v>
      </c>
      <c r="AO1927" s="2"/>
      <c r="AP1927" s="3"/>
      <c r="AQ1927" s="3"/>
      <c r="AR1927" s="3"/>
      <c r="AS1927" s="3"/>
    </row>
    <row r="1928" spans="1:45" ht="29" customHeight="1" x14ac:dyDescent="0.35">
      <c r="A1928" s="14" t="s">
        <v>3158</v>
      </c>
      <c r="C1928" s="15" t="s">
        <v>3360</v>
      </c>
      <c r="D1928" s="15"/>
      <c r="E1928" s="80">
        <v>1.6867775751099692</v>
      </c>
      <c r="F1928" s="78"/>
      <c r="G1928" s="15"/>
      <c r="H1928" s="15"/>
      <c r="I1928" s="16"/>
      <c r="J1928" s="66"/>
      <c r="K1928" s="66"/>
      <c r="L1928" s="16"/>
      <c r="M1928" s="81"/>
      <c r="N1928" s="82">
        <v>2577.495361328125</v>
      </c>
      <c r="O1928" s="82">
        <v>2187.927001953125</v>
      </c>
      <c r="P1928" s="77"/>
      <c r="Q1928" s="83"/>
      <c r="R1928" s="83"/>
      <c r="S1928" s="51">
        <v>1</v>
      </c>
      <c r="T1928" s="84"/>
      <c r="U1928" s="84"/>
      <c r="V1928" s="52">
        <v>0</v>
      </c>
      <c r="W1928" s="52">
        <v>6.7000000000000002E-5</v>
      </c>
      <c r="X1928" s="52">
        <v>0</v>
      </c>
      <c r="Y1928" s="52">
        <v>0.57070399999999999</v>
      </c>
      <c r="Z1928" s="52">
        <v>0</v>
      </c>
      <c r="AA1928" s="52"/>
      <c r="AB1928" s="79">
        <v>1928</v>
      </c>
      <c r="AC19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8" s="85"/>
      <c r="AE1928" s="51"/>
      <c r="AF1928" s="51"/>
      <c r="AG1928" s="51"/>
      <c r="AH1928" s="51"/>
      <c r="AI1928" s="51"/>
      <c r="AJ1928" s="51"/>
      <c r="AK1928" s="104" t="s">
        <v>3341</v>
      </c>
      <c r="AL1928" s="104" t="s">
        <v>3341</v>
      </c>
      <c r="AM1928" s="104" t="s">
        <v>3341</v>
      </c>
      <c r="AN1928" s="104" t="s">
        <v>3341</v>
      </c>
      <c r="AO1928" s="2"/>
      <c r="AP1928" s="3"/>
      <c r="AQ1928" s="3"/>
      <c r="AR1928" s="3"/>
      <c r="AS1928" s="3"/>
    </row>
    <row r="1929" spans="1:45" ht="29" customHeight="1" x14ac:dyDescent="0.35">
      <c r="A1929" s="14" t="s">
        <v>3267</v>
      </c>
      <c r="C1929" s="15" t="s">
        <v>3360</v>
      </c>
      <c r="D1929" s="15"/>
      <c r="E1929" s="80">
        <v>1.6867775751099692</v>
      </c>
      <c r="F1929" s="78"/>
      <c r="G1929" s="15"/>
      <c r="H1929" s="15"/>
      <c r="I1929" s="16"/>
      <c r="J1929" s="66"/>
      <c r="K1929" s="66"/>
      <c r="L1929" s="16"/>
      <c r="M1929" s="81"/>
      <c r="N1929" s="82">
        <v>2534.3955078125</v>
      </c>
      <c r="O1929" s="82">
        <v>2241.6064453125</v>
      </c>
      <c r="P1929" s="77"/>
      <c r="Q1929" s="83"/>
      <c r="R1929" s="83"/>
      <c r="S1929" s="51">
        <v>1</v>
      </c>
      <c r="T1929" s="84"/>
      <c r="U1929" s="84"/>
      <c r="V1929" s="52">
        <v>0</v>
      </c>
      <c r="W1929" s="52">
        <v>6.7000000000000002E-5</v>
      </c>
      <c r="X1929" s="52">
        <v>0</v>
      </c>
      <c r="Y1929" s="52">
        <v>0.57070399999999999</v>
      </c>
      <c r="Z1929" s="52">
        <v>0</v>
      </c>
      <c r="AA1929" s="52"/>
      <c r="AB1929" s="79">
        <v>1929</v>
      </c>
      <c r="AC19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29" s="85"/>
      <c r="AE1929" s="51"/>
      <c r="AF1929" s="51"/>
      <c r="AG1929" s="51"/>
      <c r="AH1929" s="51"/>
      <c r="AI1929" s="51"/>
      <c r="AJ1929" s="51"/>
      <c r="AK1929" s="104" t="s">
        <v>3341</v>
      </c>
      <c r="AL1929" s="104" t="s">
        <v>3341</v>
      </c>
      <c r="AM1929" s="104" t="s">
        <v>3341</v>
      </c>
      <c r="AN1929" s="104" t="s">
        <v>3341</v>
      </c>
      <c r="AO1929" s="2"/>
      <c r="AP1929" s="3"/>
      <c r="AQ1929" s="3"/>
      <c r="AR1929" s="3"/>
      <c r="AS1929" s="3"/>
    </row>
    <row r="1930" spans="1:45" ht="29" customHeight="1" x14ac:dyDescent="0.35">
      <c r="A1930" s="14" t="s">
        <v>2225</v>
      </c>
      <c r="C1930" s="15" t="s">
        <v>3360</v>
      </c>
      <c r="D1930" s="15"/>
      <c r="E1930" s="80">
        <v>1.6867513494915463</v>
      </c>
      <c r="F1930" s="78"/>
      <c r="G1930" s="15"/>
      <c r="H1930" s="15"/>
      <c r="I1930" s="16"/>
      <c r="J1930" s="66"/>
      <c r="K1930" s="66"/>
      <c r="L1930" s="16"/>
      <c r="M1930" s="81"/>
      <c r="N1930" s="82">
        <v>1708.281982421875</v>
      </c>
      <c r="O1930" s="82">
        <v>5990.47314453125</v>
      </c>
      <c r="P1930" s="77"/>
      <c r="Q1930" s="83"/>
      <c r="R1930" s="83"/>
      <c r="S1930" s="51">
        <v>1</v>
      </c>
      <c r="T1930" s="84"/>
      <c r="U1930" s="84"/>
      <c r="V1930" s="52">
        <v>0</v>
      </c>
      <c r="W1930" s="52">
        <v>6.7999999999999999E-5</v>
      </c>
      <c r="X1930" s="52">
        <v>0</v>
      </c>
      <c r="Y1930" s="52">
        <v>0.57066300000000003</v>
      </c>
      <c r="Z1930" s="52">
        <v>0</v>
      </c>
      <c r="AA1930" s="52"/>
      <c r="AB1930" s="79">
        <v>1930</v>
      </c>
      <c r="AC19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0" s="85"/>
      <c r="AE1930" s="51"/>
      <c r="AF1930" s="51"/>
      <c r="AG1930" s="51"/>
      <c r="AH1930" s="51"/>
      <c r="AI1930" s="51"/>
      <c r="AJ1930" s="51"/>
      <c r="AK1930" s="51"/>
      <c r="AL1930" s="51"/>
      <c r="AM1930" s="51"/>
      <c r="AN1930" s="51"/>
      <c r="AO1930" s="2"/>
      <c r="AP1930" s="3"/>
      <c r="AQ1930" s="3"/>
      <c r="AR1930" s="3"/>
      <c r="AS1930" s="3"/>
    </row>
    <row r="1931" spans="1:45" ht="29" customHeight="1" x14ac:dyDescent="0.35">
      <c r="A1931" s="14" t="s">
        <v>2226</v>
      </c>
      <c r="C1931" s="15" t="s">
        <v>3360</v>
      </c>
      <c r="D1931" s="15"/>
      <c r="E1931" s="80">
        <v>1.6867513494915463</v>
      </c>
      <c r="F1931" s="78"/>
      <c r="G1931" s="15"/>
      <c r="H1931" s="15"/>
      <c r="I1931" s="16"/>
      <c r="J1931" s="66"/>
      <c r="K1931" s="66"/>
      <c r="L1931" s="16"/>
      <c r="M1931" s="81"/>
      <c r="N1931" s="82">
        <v>1694.7457275390625</v>
      </c>
      <c r="O1931" s="82">
        <v>5860.60400390625</v>
      </c>
      <c r="P1931" s="77"/>
      <c r="Q1931" s="83"/>
      <c r="R1931" s="83"/>
      <c r="S1931" s="51">
        <v>1</v>
      </c>
      <c r="T1931" s="84"/>
      <c r="U1931" s="84"/>
      <c r="V1931" s="52">
        <v>0</v>
      </c>
      <c r="W1931" s="52">
        <v>6.7999999999999999E-5</v>
      </c>
      <c r="X1931" s="52">
        <v>0</v>
      </c>
      <c r="Y1931" s="52">
        <v>0.57066300000000003</v>
      </c>
      <c r="Z1931" s="52">
        <v>0</v>
      </c>
      <c r="AA1931" s="52"/>
      <c r="AB1931" s="79">
        <v>1931</v>
      </c>
      <c r="AC19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1" s="85"/>
      <c r="AE1931" s="51"/>
      <c r="AF1931" s="51"/>
      <c r="AG1931" s="51"/>
      <c r="AH1931" s="51"/>
      <c r="AI1931" s="51"/>
      <c r="AJ1931" s="51"/>
      <c r="AK1931" s="51"/>
      <c r="AL1931" s="51"/>
      <c r="AM1931" s="51"/>
      <c r="AN1931" s="51"/>
      <c r="AO1931" s="2"/>
      <c r="AP1931" s="3"/>
      <c r="AQ1931" s="3"/>
      <c r="AR1931" s="3"/>
      <c r="AS1931" s="3"/>
    </row>
    <row r="1932" spans="1:45" ht="29" customHeight="1" x14ac:dyDescent="0.35">
      <c r="A1932" s="14" t="s">
        <v>2227</v>
      </c>
      <c r="C1932" s="15" t="s">
        <v>3360</v>
      </c>
      <c r="D1932" s="15"/>
      <c r="E1932" s="80">
        <v>1.6867513494915463</v>
      </c>
      <c r="F1932" s="78"/>
      <c r="G1932" s="15"/>
      <c r="H1932" s="15"/>
      <c r="I1932" s="16"/>
      <c r="J1932" s="66"/>
      <c r="K1932" s="66"/>
      <c r="L1932" s="16"/>
      <c r="M1932" s="81"/>
      <c r="N1932" s="82">
        <v>1778.243408203125</v>
      </c>
      <c r="O1932" s="82">
        <v>6210.9912109375</v>
      </c>
      <c r="P1932" s="77"/>
      <c r="Q1932" s="83"/>
      <c r="R1932" s="83"/>
      <c r="S1932" s="51">
        <v>1</v>
      </c>
      <c r="T1932" s="84"/>
      <c r="U1932" s="84"/>
      <c r="V1932" s="52">
        <v>0</v>
      </c>
      <c r="W1932" s="52">
        <v>6.7999999999999999E-5</v>
      </c>
      <c r="X1932" s="52">
        <v>0</v>
      </c>
      <c r="Y1932" s="52">
        <v>0.57066300000000003</v>
      </c>
      <c r="Z1932" s="52">
        <v>0</v>
      </c>
      <c r="AA1932" s="52"/>
      <c r="AB1932" s="79">
        <v>1932</v>
      </c>
      <c r="AC19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2" s="85"/>
      <c r="AE1932" s="51"/>
      <c r="AF1932" s="51"/>
      <c r="AG1932" s="51"/>
      <c r="AH1932" s="51"/>
      <c r="AI1932" s="51"/>
      <c r="AJ1932" s="51"/>
      <c r="AK1932" s="51"/>
      <c r="AL1932" s="51"/>
      <c r="AM1932" s="51"/>
      <c r="AN1932" s="51"/>
      <c r="AO1932" s="2"/>
      <c r="AP1932" s="3"/>
      <c r="AQ1932" s="3"/>
      <c r="AR1932" s="3"/>
      <c r="AS1932" s="3"/>
    </row>
    <row r="1933" spans="1:45" ht="29" customHeight="1" x14ac:dyDescent="0.35">
      <c r="A1933" s="14" t="s">
        <v>2228</v>
      </c>
      <c r="C1933" s="15" t="s">
        <v>3360</v>
      </c>
      <c r="D1933" s="15"/>
      <c r="E1933" s="80">
        <v>1.6867513494915463</v>
      </c>
      <c r="F1933" s="78"/>
      <c r="G1933" s="15"/>
      <c r="H1933" s="15"/>
      <c r="I1933" s="16"/>
      <c r="J1933" s="66"/>
      <c r="K1933" s="66"/>
      <c r="L1933" s="16"/>
      <c r="M1933" s="81"/>
      <c r="N1933" s="82">
        <v>1736.3375244140625</v>
      </c>
      <c r="O1933" s="82">
        <v>6116.59130859375</v>
      </c>
      <c r="P1933" s="77"/>
      <c r="Q1933" s="83"/>
      <c r="R1933" s="83"/>
      <c r="S1933" s="51">
        <v>1</v>
      </c>
      <c r="T1933" s="84"/>
      <c r="U1933" s="84"/>
      <c r="V1933" s="52">
        <v>0</v>
      </c>
      <c r="W1933" s="52">
        <v>6.7999999999999999E-5</v>
      </c>
      <c r="X1933" s="52">
        <v>0</v>
      </c>
      <c r="Y1933" s="52">
        <v>0.57066300000000003</v>
      </c>
      <c r="Z1933" s="52">
        <v>0</v>
      </c>
      <c r="AA1933" s="52"/>
      <c r="AB1933" s="79">
        <v>1933</v>
      </c>
      <c r="AC19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3" s="85"/>
      <c r="AE1933" s="51"/>
      <c r="AF1933" s="51"/>
      <c r="AG1933" s="51"/>
      <c r="AH1933" s="51"/>
      <c r="AI1933" s="51"/>
      <c r="AJ1933" s="51"/>
      <c r="AK1933" s="51"/>
      <c r="AL1933" s="51"/>
      <c r="AM1933" s="51"/>
      <c r="AN1933" s="51"/>
      <c r="AO1933" s="2"/>
      <c r="AP1933" s="3"/>
      <c r="AQ1933" s="3"/>
      <c r="AR1933" s="3"/>
      <c r="AS1933" s="3"/>
    </row>
    <row r="1934" spans="1:45" ht="29" customHeight="1" x14ac:dyDescent="0.35">
      <c r="A1934" s="14" t="s">
        <v>2229</v>
      </c>
      <c r="C1934" s="15" t="s">
        <v>3360</v>
      </c>
      <c r="D1934" s="15"/>
      <c r="E1934" s="80">
        <v>1.6867513494915463</v>
      </c>
      <c r="F1934" s="78"/>
      <c r="G1934" s="15"/>
      <c r="H1934" s="15"/>
      <c r="I1934" s="16"/>
      <c r="J1934" s="66"/>
      <c r="K1934" s="66"/>
      <c r="L1934" s="16"/>
      <c r="M1934" s="81"/>
      <c r="N1934" s="82">
        <v>1821.892822265625</v>
      </c>
      <c r="O1934" s="82">
        <v>6267.806640625</v>
      </c>
      <c r="P1934" s="77"/>
      <c r="Q1934" s="83"/>
      <c r="R1934" s="83"/>
      <c r="S1934" s="51">
        <v>1</v>
      </c>
      <c r="T1934" s="84"/>
      <c r="U1934" s="84"/>
      <c r="V1934" s="52">
        <v>0</v>
      </c>
      <c r="W1934" s="52">
        <v>6.7999999999999999E-5</v>
      </c>
      <c r="X1934" s="52">
        <v>0</v>
      </c>
      <c r="Y1934" s="52">
        <v>0.57066300000000003</v>
      </c>
      <c r="Z1934" s="52">
        <v>0</v>
      </c>
      <c r="AA1934" s="52"/>
      <c r="AB1934" s="79">
        <v>1934</v>
      </c>
      <c r="AC19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4" s="85"/>
      <c r="AE1934" s="51"/>
      <c r="AF1934" s="51"/>
      <c r="AG1934" s="51"/>
      <c r="AH1934" s="51"/>
      <c r="AI1934" s="51"/>
      <c r="AJ1934" s="51"/>
      <c r="AK1934" s="51"/>
      <c r="AL1934" s="51"/>
      <c r="AM1934" s="51"/>
      <c r="AN1934" s="51"/>
      <c r="AO1934" s="2"/>
      <c r="AP1934" s="3"/>
      <c r="AQ1934" s="3"/>
      <c r="AR1934" s="3"/>
      <c r="AS1934" s="3"/>
    </row>
    <row r="1935" spans="1:45" ht="29" customHeight="1" x14ac:dyDescent="0.35">
      <c r="A1935" s="14" t="s">
        <v>2605</v>
      </c>
      <c r="C1935" s="15" t="s">
        <v>3360</v>
      </c>
      <c r="D1935" s="15"/>
      <c r="E1935" s="80">
        <v>1.6864967690980743</v>
      </c>
      <c r="F1935" s="78"/>
      <c r="G1935" s="15"/>
      <c r="H1935" s="15"/>
      <c r="I1935" s="16"/>
      <c r="J1935" s="66"/>
      <c r="K1935" s="66"/>
      <c r="L1935" s="16"/>
      <c r="M1935" s="81"/>
      <c r="N1935" s="82">
        <v>3383.400146484375</v>
      </c>
      <c r="O1935" s="82">
        <v>9782.923828125</v>
      </c>
      <c r="P1935" s="77"/>
      <c r="Q1935" s="83"/>
      <c r="R1935" s="83"/>
      <c r="S1935" s="51">
        <v>1</v>
      </c>
      <c r="T1935" s="84"/>
      <c r="U1935" s="84"/>
      <c r="V1935" s="52">
        <v>0</v>
      </c>
      <c r="W1935" s="52">
        <v>7.6000000000000004E-5</v>
      </c>
      <c r="X1935" s="52">
        <v>0</v>
      </c>
      <c r="Y1935" s="52">
        <v>0.57026500000000002</v>
      </c>
      <c r="Z1935" s="52">
        <v>0</v>
      </c>
      <c r="AA1935" s="52"/>
      <c r="AB1935" s="79">
        <v>1935</v>
      </c>
      <c r="AC19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5" s="85"/>
      <c r="AE1935" s="51"/>
      <c r="AF1935" s="51"/>
      <c r="AG1935" s="51"/>
      <c r="AH1935" s="51"/>
      <c r="AI1935" s="51"/>
      <c r="AJ1935" s="51"/>
      <c r="AK1935" s="104" t="s">
        <v>3341</v>
      </c>
      <c r="AL1935" s="104" t="s">
        <v>3341</v>
      </c>
      <c r="AM1935" s="104" t="s">
        <v>3341</v>
      </c>
      <c r="AN1935" s="104" t="s">
        <v>3341</v>
      </c>
      <c r="AO1935" s="2"/>
      <c r="AP1935" s="3"/>
      <c r="AQ1935" s="3"/>
      <c r="AR1935" s="3"/>
      <c r="AS1935" s="3"/>
    </row>
    <row r="1936" spans="1:45" ht="29" customHeight="1" x14ac:dyDescent="0.35">
      <c r="A1936" s="14" t="s">
        <v>2067</v>
      </c>
      <c r="C1936" s="15" t="s">
        <v>3360</v>
      </c>
      <c r="D1936" s="15"/>
      <c r="E1936" s="80">
        <v>1.6863202259106416</v>
      </c>
      <c r="F1936" s="78"/>
      <c r="G1936" s="15"/>
      <c r="H1936" s="15"/>
      <c r="I1936" s="16"/>
      <c r="J1936" s="66"/>
      <c r="K1936" s="66"/>
      <c r="L1936" s="16"/>
      <c r="M1936" s="81"/>
      <c r="N1936" s="82">
        <v>5558.64501953125</v>
      </c>
      <c r="O1936" s="82">
        <v>9601.466796875</v>
      </c>
      <c r="P1936" s="77"/>
      <c r="Q1936" s="83"/>
      <c r="R1936" s="83"/>
      <c r="S1936" s="51">
        <v>1</v>
      </c>
      <c r="T1936" s="84"/>
      <c r="U1936" s="84"/>
      <c r="V1936" s="52">
        <v>0</v>
      </c>
      <c r="W1936" s="52">
        <v>8.3999999999999995E-5</v>
      </c>
      <c r="X1936" s="52">
        <v>0</v>
      </c>
      <c r="Y1936" s="52">
        <v>0.56998899999999997</v>
      </c>
      <c r="Z1936" s="52">
        <v>0</v>
      </c>
      <c r="AA1936" s="52"/>
      <c r="AB1936" s="79">
        <v>1936</v>
      </c>
      <c r="AC19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6" s="85"/>
      <c r="AE1936" s="51"/>
      <c r="AF1936" s="51"/>
      <c r="AG1936" s="51"/>
      <c r="AH1936" s="51"/>
      <c r="AI1936" s="51"/>
      <c r="AJ1936" s="51"/>
      <c r="AK1936" s="51"/>
      <c r="AL1936" s="51"/>
      <c r="AM1936" s="51"/>
      <c r="AN1936" s="51"/>
      <c r="AO1936" s="2"/>
      <c r="AP1936" s="3"/>
      <c r="AQ1936" s="3"/>
      <c r="AR1936" s="3"/>
      <c r="AS1936" s="3"/>
    </row>
    <row r="1937" spans="1:45" ht="29" customHeight="1" x14ac:dyDescent="0.35">
      <c r="A1937" s="14" t="s">
        <v>2068</v>
      </c>
      <c r="C1937" s="15" t="s">
        <v>3360</v>
      </c>
      <c r="D1937" s="15"/>
      <c r="E1937" s="80">
        <v>1.6863202259106416</v>
      </c>
      <c r="F1937" s="78"/>
      <c r="G1937" s="15"/>
      <c r="H1937" s="15"/>
      <c r="I1937" s="16"/>
      <c r="J1937" s="66"/>
      <c r="K1937" s="66"/>
      <c r="L1937" s="16"/>
      <c r="M1937" s="81"/>
      <c r="N1937" s="82">
        <v>5605.56396484375</v>
      </c>
      <c r="O1937" s="82">
        <v>9420.794921875</v>
      </c>
      <c r="P1937" s="77"/>
      <c r="Q1937" s="83"/>
      <c r="R1937" s="83"/>
      <c r="S1937" s="51">
        <v>1</v>
      </c>
      <c r="T1937" s="84"/>
      <c r="U1937" s="84"/>
      <c r="V1937" s="52">
        <v>0</v>
      </c>
      <c r="W1937" s="52">
        <v>8.3999999999999995E-5</v>
      </c>
      <c r="X1937" s="52">
        <v>0</v>
      </c>
      <c r="Y1937" s="52">
        <v>0.56998899999999997</v>
      </c>
      <c r="Z1937" s="52">
        <v>0</v>
      </c>
      <c r="AA1937" s="52"/>
      <c r="AB1937" s="79">
        <v>1937</v>
      </c>
      <c r="AC19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7" s="85"/>
      <c r="AE1937" s="51"/>
      <c r="AF1937" s="51"/>
      <c r="AG1937" s="51"/>
      <c r="AH1937" s="51"/>
      <c r="AI1937" s="51"/>
      <c r="AJ1937" s="51"/>
      <c r="AK1937" s="51"/>
      <c r="AL1937" s="51"/>
      <c r="AM1937" s="51"/>
      <c r="AN1937" s="51"/>
      <c r="AO1937" s="2"/>
      <c r="AP1937" s="3"/>
      <c r="AQ1937" s="3"/>
      <c r="AR1937" s="3"/>
      <c r="AS1937" s="3"/>
    </row>
    <row r="1938" spans="1:45" ht="29" customHeight="1" x14ac:dyDescent="0.35">
      <c r="A1938" s="14" t="s">
        <v>2445</v>
      </c>
      <c r="C1938" s="15" t="s">
        <v>3360</v>
      </c>
      <c r="D1938" s="15"/>
      <c r="E1938" s="80">
        <v>1.6863202259106416</v>
      </c>
      <c r="F1938" s="78"/>
      <c r="G1938" s="15"/>
      <c r="H1938" s="15"/>
      <c r="I1938" s="16"/>
      <c r="J1938" s="66"/>
      <c r="K1938" s="66"/>
      <c r="L1938" s="16"/>
      <c r="M1938" s="81"/>
      <c r="N1938" s="82">
        <v>5620.90673828125</v>
      </c>
      <c r="O1938" s="82">
        <v>9212.1103515625</v>
      </c>
      <c r="P1938" s="77"/>
      <c r="Q1938" s="83"/>
      <c r="R1938" s="83"/>
      <c r="S1938" s="51">
        <v>1</v>
      </c>
      <c r="T1938" s="84"/>
      <c r="U1938" s="84"/>
      <c r="V1938" s="52">
        <v>0</v>
      </c>
      <c r="W1938" s="52">
        <v>8.3999999999999995E-5</v>
      </c>
      <c r="X1938" s="52">
        <v>0</v>
      </c>
      <c r="Y1938" s="52">
        <v>0.56998899999999997</v>
      </c>
      <c r="Z1938" s="52">
        <v>0</v>
      </c>
      <c r="AA1938" s="52"/>
      <c r="AB1938" s="79">
        <v>1938</v>
      </c>
      <c r="AC19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8" s="85"/>
      <c r="AE1938" s="51"/>
      <c r="AF1938" s="51"/>
      <c r="AG1938" s="51"/>
      <c r="AH1938" s="51"/>
      <c r="AI1938" s="51"/>
      <c r="AJ1938" s="51"/>
      <c r="AK1938" s="51"/>
      <c r="AL1938" s="51"/>
      <c r="AM1938" s="51"/>
      <c r="AN1938" s="51"/>
      <c r="AO1938" s="2"/>
      <c r="AP1938" s="3"/>
      <c r="AQ1938" s="3"/>
      <c r="AR1938" s="3"/>
      <c r="AS1938" s="3"/>
    </row>
    <row r="1939" spans="1:45" ht="29" customHeight="1" x14ac:dyDescent="0.35">
      <c r="A1939" s="14" t="s">
        <v>1609</v>
      </c>
      <c r="C1939" s="15" t="s">
        <v>3360</v>
      </c>
      <c r="D1939" s="15"/>
      <c r="E1939" s="80">
        <v>1.6861161778063263</v>
      </c>
      <c r="F1939" s="78"/>
      <c r="G1939" s="15"/>
      <c r="H1939" s="15"/>
      <c r="I1939" s="16"/>
      <c r="J1939" s="66"/>
      <c r="K1939" s="66"/>
      <c r="L1939" s="16"/>
      <c r="M1939" s="81"/>
      <c r="N1939" s="82">
        <v>181.49937438964844</v>
      </c>
      <c r="O1939" s="82">
        <v>3530.451171875</v>
      </c>
      <c r="P1939" s="77"/>
      <c r="Q1939" s="83"/>
      <c r="R1939" s="83"/>
      <c r="S1939" s="51">
        <v>1</v>
      </c>
      <c r="T1939" s="84"/>
      <c r="U1939" s="84"/>
      <c r="V1939" s="52">
        <v>0</v>
      </c>
      <c r="W1939" s="52">
        <v>8.3999999999999995E-5</v>
      </c>
      <c r="X1939" s="52">
        <v>0</v>
      </c>
      <c r="Y1939" s="52">
        <v>0.56967000000000001</v>
      </c>
      <c r="Z1939" s="52">
        <v>0</v>
      </c>
      <c r="AA1939" s="52"/>
      <c r="AB1939" s="79">
        <v>1939</v>
      </c>
      <c r="AC19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39" s="85"/>
      <c r="AE1939" s="51"/>
      <c r="AF1939" s="51"/>
      <c r="AG1939" s="51"/>
      <c r="AH1939" s="51"/>
      <c r="AI1939" s="51"/>
      <c r="AJ1939" s="51"/>
      <c r="AK1939" s="51"/>
      <c r="AL1939" s="51"/>
      <c r="AM1939" s="51"/>
      <c r="AN1939" s="51"/>
      <c r="AO1939" s="2"/>
      <c r="AP1939" s="3"/>
      <c r="AQ1939" s="3"/>
      <c r="AR1939" s="3"/>
      <c r="AS1939" s="3"/>
    </row>
    <row r="1940" spans="1:45" ht="29" customHeight="1" x14ac:dyDescent="0.35">
      <c r="A1940" s="14" t="s">
        <v>1652</v>
      </c>
      <c r="C1940" s="15" t="s">
        <v>3360</v>
      </c>
      <c r="D1940" s="15"/>
      <c r="E1940" s="80">
        <v>1.6861161778063263</v>
      </c>
      <c r="F1940" s="78"/>
      <c r="G1940" s="15"/>
      <c r="H1940" s="15"/>
      <c r="I1940" s="16"/>
      <c r="J1940" s="66"/>
      <c r="K1940" s="66"/>
      <c r="L1940" s="16"/>
      <c r="M1940" s="81"/>
      <c r="N1940" s="82">
        <v>208.51132202148438</v>
      </c>
      <c r="O1940" s="82">
        <v>3618.623291015625</v>
      </c>
      <c r="P1940" s="77"/>
      <c r="Q1940" s="83"/>
      <c r="R1940" s="83"/>
      <c r="S1940" s="51">
        <v>1</v>
      </c>
      <c r="T1940" s="84"/>
      <c r="U1940" s="84"/>
      <c r="V1940" s="52">
        <v>0</v>
      </c>
      <c r="W1940" s="52">
        <v>8.3999999999999995E-5</v>
      </c>
      <c r="X1940" s="52">
        <v>0</v>
      </c>
      <c r="Y1940" s="52">
        <v>0.56967000000000001</v>
      </c>
      <c r="Z1940" s="52">
        <v>0</v>
      </c>
      <c r="AA1940" s="52"/>
      <c r="AB1940" s="79">
        <v>1940</v>
      </c>
      <c r="AC19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0" s="85"/>
      <c r="AE1940" s="51"/>
      <c r="AF1940" s="51"/>
      <c r="AG1940" s="51"/>
      <c r="AH1940" s="51"/>
      <c r="AI1940" s="51"/>
      <c r="AJ1940" s="51"/>
      <c r="AK1940" s="51"/>
      <c r="AL1940" s="51"/>
      <c r="AM1940" s="51"/>
      <c r="AN1940" s="51"/>
      <c r="AO1940" s="2"/>
      <c r="AP1940" s="3"/>
      <c r="AQ1940" s="3"/>
      <c r="AR1940" s="3"/>
      <c r="AS1940" s="3"/>
    </row>
    <row r="1941" spans="1:45" ht="29" customHeight="1" x14ac:dyDescent="0.35">
      <c r="A1941" s="14" t="s">
        <v>2129</v>
      </c>
      <c r="C1941" s="15" t="s">
        <v>3360</v>
      </c>
      <c r="D1941" s="15"/>
      <c r="E1941" s="80">
        <v>1.6847709954759966</v>
      </c>
      <c r="F1941" s="78"/>
      <c r="G1941" s="15"/>
      <c r="H1941" s="15"/>
      <c r="I1941" s="16"/>
      <c r="J1941" s="66"/>
      <c r="K1941" s="66"/>
      <c r="L1941" s="16"/>
      <c r="M1941" s="81"/>
      <c r="N1941" s="82">
        <v>4851.75732421875</v>
      </c>
      <c r="O1941" s="82">
        <v>6336.1484375</v>
      </c>
      <c r="P1941" s="77"/>
      <c r="Q1941" s="83"/>
      <c r="R1941" s="83"/>
      <c r="S1941" s="51">
        <v>1</v>
      </c>
      <c r="T1941" s="84"/>
      <c r="U1941" s="84"/>
      <c r="V1941" s="52">
        <v>0</v>
      </c>
      <c r="W1941" s="52">
        <v>7.3999999999999996E-5</v>
      </c>
      <c r="X1941" s="52">
        <v>0</v>
      </c>
      <c r="Y1941" s="52">
        <v>0.56756700000000004</v>
      </c>
      <c r="Z1941" s="52">
        <v>0</v>
      </c>
      <c r="AA1941" s="52"/>
      <c r="AB1941" s="79">
        <v>1941</v>
      </c>
      <c r="AC19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1" s="85"/>
      <c r="AE1941" s="51"/>
      <c r="AF1941" s="51"/>
      <c r="AG1941" s="51"/>
      <c r="AH1941" s="51"/>
      <c r="AI1941" s="51"/>
      <c r="AJ1941" s="51"/>
      <c r="AK1941" s="51"/>
      <c r="AL1941" s="51"/>
      <c r="AM1941" s="51"/>
      <c r="AN1941" s="51"/>
      <c r="AO1941" s="2"/>
      <c r="AP1941" s="3"/>
      <c r="AQ1941" s="3"/>
      <c r="AR1941" s="3"/>
      <c r="AS1941" s="3"/>
    </row>
    <row r="1942" spans="1:45" ht="29" customHeight="1" x14ac:dyDescent="0.35">
      <c r="A1942" s="14" t="s">
        <v>2867</v>
      </c>
      <c r="C1942" s="15" t="s">
        <v>3360</v>
      </c>
      <c r="D1942" s="15"/>
      <c r="E1942" s="80">
        <v>1.6847709954759966</v>
      </c>
      <c r="F1942" s="78"/>
      <c r="G1942" s="15"/>
      <c r="H1942" s="15"/>
      <c r="I1942" s="16"/>
      <c r="J1942" s="66"/>
      <c r="K1942" s="66"/>
      <c r="L1942" s="16"/>
      <c r="M1942" s="81"/>
      <c r="N1942" s="82">
        <v>5147.423828125</v>
      </c>
      <c r="O1942" s="82">
        <v>6340.18408203125</v>
      </c>
      <c r="P1942" s="77"/>
      <c r="Q1942" s="83"/>
      <c r="R1942" s="83"/>
      <c r="S1942" s="51">
        <v>1</v>
      </c>
      <c r="T1942" s="84"/>
      <c r="U1942" s="84"/>
      <c r="V1942" s="52">
        <v>0</v>
      </c>
      <c r="W1942" s="52">
        <v>7.3999999999999996E-5</v>
      </c>
      <c r="X1942" s="52">
        <v>0</v>
      </c>
      <c r="Y1942" s="52">
        <v>0.56756700000000004</v>
      </c>
      <c r="Z1942" s="52">
        <v>0</v>
      </c>
      <c r="AA1942" s="52"/>
      <c r="AB1942" s="79">
        <v>1942</v>
      </c>
      <c r="AC19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2" s="85"/>
      <c r="AE1942" s="51"/>
      <c r="AF1942" s="51"/>
      <c r="AG1942" s="51"/>
      <c r="AH1942" s="51"/>
      <c r="AI1942" s="51"/>
      <c r="AJ1942" s="51"/>
      <c r="AK1942" s="51"/>
      <c r="AL1942" s="51"/>
      <c r="AM1942" s="51"/>
      <c r="AN1942" s="51"/>
      <c r="AO1942" s="2"/>
      <c r="AP1942" s="3"/>
      <c r="AQ1942" s="3"/>
      <c r="AR1942" s="3"/>
      <c r="AS1942" s="3"/>
    </row>
    <row r="1943" spans="1:45" ht="29" customHeight="1" x14ac:dyDescent="0.35">
      <c r="A1943" s="14" t="s">
        <v>3019</v>
      </c>
      <c r="C1943" s="15" t="s">
        <v>3360</v>
      </c>
      <c r="D1943" s="15"/>
      <c r="E1943" s="80">
        <v>1.6847709954759966</v>
      </c>
      <c r="F1943" s="78"/>
      <c r="G1943" s="15"/>
      <c r="H1943" s="15"/>
      <c r="I1943" s="16"/>
      <c r="J1943" s="66"/>
      <c r="K1943" s="66"/>
      <c r="L1943" s="16"/>
      <c r="M1943" s="81"/>
      <c r="N1943" s="82">
        <v>4987.4892578125</v>
      </c>
      <c r="O1943" s="82">
        <v>6465.1513671875</v>
      </c>
      <c r="P1943" s="77"/>
      <c r="Q1943" s="83"/>
      <c r="R1943" s="83"/>
      <c r="S1943" s="51">
        <v>1</v>
      </c>
      <c r="T1943" s="84"/>
      <c r="U1943" s="84"/>
      <c r="V1943" s="52">
        <v>0</v>
      </c>
      <c r="W1943" s="52">
        <v>7.3999999999999996E-5</v>
      </c>
      <c r="X1943" s="52">
        <v>0</v>
      </c>
      <c r="Y1943" s="52">
        <v>0.56756700000000004</v>
      </c>
      <c r="Z1943" s="52">
        <v>0</v>
      </c>
      <c r="AA1943" s="52"/>
      <c r="AB1943" s="79">
        <v>1943</v>
      </c>
      <c r="AC19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3" s="85"/>
      <c r="AE1943" s="51"/>
      <c r="AF1943" s="51"/>
      <c r="AG1943" s="51"/>
      <c r="AH1943" s="51"/>
      <c r="AI1943" s="51"/>
      <c r="AJ1943" s="51"/>
      <c r="AK1943" s="51"/>
      <c r="AL1943" s="51"/>
      <c r="AM1943" s="51"/>
      <c r="AN1943" s="51"/>
      <c r="AO1943" s="2"/>
      <c r="AP1943" s="3"/>
      <c r="AQ1943" s="3"/>
      <c r="AR1943" s="3"/>
      <c r="AS1943" s="3"/>
    </row>
    <row r="1944" spans="1:45" ht="29" customHeight="1" x14ac:dyDescent="0.35">
      <c r="A1944" s="14" t="s">
        <v>696</v>
      </c>
      <c r="C1944" s="15" t="s">
        <v>3360</v>
      </c>
      <c r="D1944" s="15"/>
      <c r="E1944" s="80">
        <v>1.6846782463376715</v>
      </c>
      <c r="F1944" s="78"/>
      <c r="G1944" s="15"/>
      <c r="H1944" s="15"/>
      <c r="I1944" s="16"/>
      <c r="J1944" s="66"/>
      <c r="K1944" s="66"/>
      <c r="L1944" s="16"/>
      <c r="M1944" s="81"/>
      <c r="N1944" s="82">
        <v>3080.606201171875</v>
      </c>
      <c r="O1944" s="82">
        <v>8085.42333984375</v>
      </c>
      <c r="P1944" s="77"/>
      <c r="Q1944" s="83"/>
      <c r="R1944" s="83"/>
      <c r="S1944" s="51">
        <v>1</v>
      </c>
      <c r="T1944" s="84"/>
      <c r="U1944" s="84"/>
      <c r="V1944" s="52">
        <v>0</v>
      </c>
      <c r="W1944" s="52">
        <v>7.1000000000000005E-5</v>
      </c>
      <c r="X1944" s="52">
        <v>0</v>
      </c>
      <c r="Y1944" s="52">
        <v>0.56742199999999998</v>
      </c>
      <c r="Z1944" s="52">
        <v>0</v>
      </c>
      <c r="AA1944" s="52"/>
      <c r="AB1944" s="79">
        <v>1944</v>
      </c>
      <c r="AC19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4" s="85"/>
      <c r="AE1944" s="51"/>
      <c r="AF1944" s="51"/>
      <c r="AG1944" s="51"/>
      <c r="AH1944" s="51"/>
      <c r="AI1944" s="51"/>
      <c r="AJ1944" s="51"/>
      <c r="AK1944" s="104" t="s">
        <v>3341</v>
      </c>
      <c r="AL1944" s="104" t="s">
        <v>3341</v>
      </c>
      <c r="AM1944" s="104" t="s">
        <v>3341</v>
      </c>
      <c r="AN1944" s="104" t="s">
        <v>3341</v>
      </c>
      <c r="AO1944" s="2"/>
      <c r="AP1944" s="3"/>
      <c r="AQ1944" s="3"/>
      <c r="AR1944" s="3"/>
      <c r="AS1944" s="3"/>
    </row>
    <row r="1945" spans="1:45" ht="29" customHeight="1" x14ac:dyDescent="0.35">
      <c r="A1945" s="14" t="s">
        <v>974</v>
      </c>
      <c r="C1945" s="15" t="s">
        <v>3360</v>
      </c>
      <c r="D1945" s="15"/>
      <c r="E1945" s="80">
        <v>1.6845400821040286</v>
      </c>
      <c r="F1945" s="78"/>
      <c r="G1945" s="15"/>
      <c r="H1945" s="15"/>
      <c r="I1945" s="16"/>
      <c r="J1945" s="66"/>
      <c r="K1945" s="66"/>
      <c r="L1945" s="16"/>
      <c r="M1945" s="81"/>
      <c r="N1945" s="82">
        <v>3045.720947265625</v>
      </c>
      <c r="O1945" s="82">
        <v>5585.7607421875</v>
      </c>
      <c r="P1945" s="77"/>
      <c r="Q1945" s="83"/>
      <c r="R1945" s="83"/>
      <c r="S1945" s="51">
        <v>1</v>
      </c>
      <c r="T1945" s="84"/>
      <c r="U1945" s="84"/>
      <c r="V1945" s="52">
        <v>0</v>
      </c>
      <c r="W1945" s="52">
        <v>6.3999999999999997E-5</v>
      </c>
      <c r="X1945" s="52">
        <v>0</v>
      </c>
      <c r="Y1945" s="52">
        <v>0.56720599999999999</v>
      </c>
      <c r="Z1945" s="52">
        <v>0</v>
      </c>
      <c r="AA1945" s="52"/>
      <c r="AB1945" s="79">
        <v>1945</v>
      </c>
      <c r="AC19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5" s="85"/>
      <c r="AE1945" s="51"/>
      <c r="AF1945" s="51"/>
      <c r="AG1945" s="51"/>
      <c r="AH1945" s="51"/>
      <c r="AI1945" s="51"/>
      <c r="AJ1945" s="51"/>
      <c r="AK1945" s="104" t="s">
        <v>3341</v>
      </c>
      <c r="AL1945" s="104" t="s">
        <v>3341</v>
      </c>
      <c r="AM1945" s="104" t="s">
        <v>3341</v>
      </c>
      <c r="AN1945" s="104" t="s">
        <v>3341</v>
      </c>
      <c r="AO1945" s="2"/>
      <c r="AP1945" s="3"/>
      <c r="AQ1945" s="3"/>
      <c r="AR1945" s="3"/>
      <c r="AS1945" s="3"/>
    </row>
    <row r="1946" spans="1:45" ht="29" customHeight="1" x14ac:dyDescent="0.35">
      <c r="A1946" s="14" t="s">
        <v>634</v>
      </c>
      <c r="C1946" s="15" t="s">
        <v>3360</v>
      </c>
      <c r="D1946" s="15"/>
      <c r="E1946" s="80">
        <v>1.6841294272984784</v>
      </c>
      <c r="F1946" s="78"/>
      <c r="G1946" s="15"/>
      <c r="H1946" s="15"/>
      <c r="I1946" s="16"/>
      <c r="J1946" s="66"/>
      <c r="K1946" s="66"/>
      <c r="L1946" s="16"/>
      <c r="M1946" s="81"/>
      <c r="N1946" s="82">
        <v>5821.03759765625</v>
      </c>
      <c r="O1946" s="82">
        <v>8179.20458984375</v>
      </c>
      <c r="P1946" s="77"/>
      <c r="Q1946" s="83"/>
      <c r="R1946" s="83"/>
      <c r="S1946" s="51">
        <v>1</v>
      </c>
      <c r="T1946" s="84"/>
      <c r="U1946" s="84"/>
      <c r="V1946" s="52">
        <v>0</v>
      </c>
      <c r="W1946" s="52">
        <v>3.2258000000000002E-2</v>
      </c>
      <c r="X1946" s="52">
        <v>0</v>
      </c>
      <c r="Y1946" s="52">
        <v>0.56656399999999996</v>
      </c>
      <c r="Z1946" s="52">
        <v>0</v>
      </c>
      <c r="AA1946" s="52"/>
      <c r="AB1946" s="79">
        <v>1946</v>
      </c>
      <c r="AC19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6" s="85"/>
      <c r="AE1946" s="51"/>
      <c r="AF1946" s="51"/>
      <c r="AG1946" s="51"/>
      <c r="AH1946" s="51"/>
      <c r="AI1946" s="51"/>
      <c r="AJ1946" s="51"/>
      <c r="AK1946" s="104" t="s">
        <v>3341</v>
      </c>
      <c r="AL1946" s="104" t="s">
        <v>3341</v>
      </c>
      <c r="AM1946" s="104" t="s">
        <v>3341</v>
      </c>
      <c r="AN1946" s="104" t="s">
        <v>3341</v>
      </c>
      <c r="AO1946" s="2"/>
      <c r="AP1946" s="3"/>
      <c r="AQ1946" s="3"/>
      <c r="AR1946" s="3"/>
      <c r="AS1946" s="3"/>
    </row>
    <row r="1947" spans="1:45" ht="29" customHeight="1" x14ac:dyDescent="0.35">
      <c r="A1947" s="14" t="s">
        <v>679</v>
      </c>
      <c r="C1947" s="15" t="s">
        <v>3360</v>
      </c>
      <c r="D1947" s="15"/>
      <c r="E1947" s="80">
        <v>1.6841294272984784</v>
      </c>
      <c r="F1947" s="78"/>
      <c r="G1947" s="15"/>
      <c r="H1947" s="15"/>
      <c r="I1947" s="16"/>
      <c r="J1947" s="66"/>
      <c r="K1947" s="66"/>
      <c r="L1947" s="16"/>
      <c r="M1947" s="81"/>
      <c r="N1947" s="82">
        <v>5730.5322265625</v>
      </c>
      <c r="O1947" s="82">
        <v>8226.076171875</v>
      </c>
      <c r="P1947" s="77"/>
      <c r="Q1947" s="83"/>
      <c r="R1947" s="83"/>
      <c r="S1947" s="51">
        <v>1</v>
      </c>
      <c r="T1947" s="84"/>
      <c r="U1947" s="84"/>
      <c r="V1947" s="52">
        <v>0</v>
      </c>
      <c r="W1947" s="52">
        <v>3.2258000000000002E-2</v>
      </c>
      <c r="X1947" s="52">
        <v>0</v>
      </c>
      <c r="Y1947" s="52">
        <v>0.56656399999999996</v>
      </c>
      <c r="Z1947" s="52">
        <v>0</v>
      </c>
      <c r="AA1947" s="52"/>
      <c r="AB1947" s="79">
        <v>1947</v>
      </c>
      <c r="AC19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7" s="85"/>
      <c r="AE1947" s="51"/>
      <c r="AF1947" s="51"/>
      <c r="AG1947" s="51"/>
      <c r="AH1947" s="51"/>
      <c r="AI1947" s="51"/>
      <c r="AJ1947" s="51"/>
      <c r="AK1947" s="104" t="s">
        <v>3341</v>
      </c>
      <c r="AL1947" s="104" t="s">
        <v>3341</v>
      </c>
      <c r="AM1947" s="104" t="s">
        <v>3341</v>
      </c>
      <c r="AN1947" s="104" t="s">
        <v>3341</v>
      </c>
      <c r="AO1947" s="2"/>
      <c r="AP1947" s="3"/>
      <c r="AQ1947" s="3"/>
      <c r="AR1947" s="3"/>
      <c r="AS1947" s="3"/>
    </row>
    <row r="1948" spans="1:45" ht="29" customHeight="1" x14ac:dyDescent="0.35">
      <c r="A1948" s="14" t="s">
        <v>1334</v>
      </c>
      <c r="C1948" s="15" t="s">
        <v>3360</v>
      </c>
      <c r="D1948" s="15"/>
      <c r="E1948" s="80">
        <v>1.6841294272984784</v>
      </c>
      <c r="F1948" s="78"/>
      <c r="G1948" s="15"/>
      <c r="H1948" s="15"/>
      <c r="I1948" s="16"/>
      <c r="J1948" s="66"/>
      <c r="K1948" s="66"/>
      <c r="L1948" s="16"/>
      <c r="M1948" s="81"/>
      <c r="N1948" s="82">
        <v>5649.51953125</v>
      </c>
      <c r="O1948" s="82">
        <v>8178.9912109375</v>
      </c>
      <c r="P1948" s="77"/>
      <c r="Q1948" s="83"/>
      <c r="R1948" s="83"/>
      <c r="S1948" s="51">
        <v>1</v>
      </c>
      <c r="T1948" s="84"/>
      <c r="U1948" s="84"/>
      <c r="V1948" s="52">
        <v>0</v>
      </c>
      <c r="W1948" s="52">
        <v>3.2258000000000002E-2</v>
      </c>
      <c r="X1948" s="52">
        <v>0</v>
      </c>
      <c r="Y1948" s="52">
        <v>0.56656399999999996</v>
      </c>
      <c r="Z1948" s="52">
        <v>0</v>
      </c>
      <c r="AA1948" s="52"/>
      <c r="AB1948" s="79">
        <v>1948</v>
      </c>
      <c r="AC19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8" s="85"/>
      <c r="AE1948" s="51"/>
      <c r="AF1948" s="51"/>
      <c r="AG1948" s="51"/>
      <c r="AH1948" s="51"/>
      <c r="AI1948" s="51"/>
      <c r="AJ1948" s="51"/>
      <c r="AK1948" s="104" t="s">
        <v>3341</v>
      </c>
      <c r="AL1948" s="104" t="s">
        <v>3341</v>
      </c>
      <c r="AM1948" s="104" t="s">
        <v>3341</v>
      </c>
      <c r="AN1948" s="104" t="s">
        <v>3341</v>
      </c>
      <c r="AO1948" s="2"/>
      <c r="AP1948" s="3"/>
      <c r="AQ1948" s="3"/>
      <c r="AR1948" s="3"/>
      <c r="AS1948" s="3"/>
    </row>
    <row r="1949" spans="1:45" ht="29" customHeight="1" x14ac:dyDescent="0.35">
      <c r="A1949" s="14" t="s">
        <v>1471</v>
      </c>
      <c r="C1949" s="15" t="s">
        <v>3360</v>
      </c>
      <c r="D1949" s="15"/>
      <c r="E1949" s="80">
        <v>1.6841294272984784</v>
      </c>
      <c r="F1949" s="78"/>
      <c r="G1949" s="15"/>
      <c r="H1949" s="15"/>
      <c r="I1949" s="16"/>
      <c r="J1949" s="66"/>
      <c r="K1949" s="66"/>
      <c r="L1949" s="16"/>
      <c r="M1949" s="81"/>
      <c r="N1949" s="82">
        <v>5626.5234375</v>
      </c>
      <c r="O1949" s="82">
        <v>7926.83642578125</v>
      </c>
      <c r="P1949" s="77"/>
      <c r="Q1949" s="83"/>
      <c r="R1949" s="83"/>
      <c r="S1949" s="51">
        <v>1</v>
      </c>
      <c r="T1949" s="84"/>
      <c r="U1949" s="84"/>
      <c r="V1949" s="52">
        <v>0</v>
      </c>
      <c r="W1949" s="52">
        <v>3.2258000000000002E-2</v>
      </c>
      <c r="X1949" s="52">
        <v>0</v>
      </c>
      <c r="Y1949" s="52">
        <v>0.56656399999999996</v>
      </c>
      <c r="Z1949" s="52">
        <v>0</v>
      </c>
      <c r="AA1949" s="52"/>
      <c r="AB1949" s="79">
        <v>1949</v>
      </c>
      <c r="AC19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49" s="85"/>
      <c r="AE1949" s="51"/>
      <c r="AF1949" s="51"/>
      <c r="AG1949" s="51"/>
      <c r="AH1949" s="51"/>
      <c r="AI1949" s="51"/>
      <c r="AJ1949" s="51"/>
      <c r="AK1949" s="104" t="s">
        <v>3341</v>
      </c>
      <c r="AL1949" s="104" t="s">
        <v>3341</v>
      </c>
      <c r="AM1949" s="104" t="s">
        <v>3341</v>
      </c>
      <c r="AN1949" s="104" t="s">
        <v>3341</v>
      </c>
      <c r="AO1949" s="2"/>
      <c r="AP1949" s="3"/>
      <c r="AQ1949" s="3"/>
      <c r="AR1949" s="3"/>
      <c r="AS1949" s="3"/>
    </row>
    <row r="1950" spans="1:45" ht="29" customHeight="1" x14ac:dyDescent="0.35">
      <c r="A1950" s="14" t="s">
        <v>1654</v>
      </c>
      <c r="C1950" s="15" t="s">
        <v>3360</v>
      </c>
      <c r="D1950" s="15"/>
      <c r="E1950" s="80">
        <v>1.6841294272984784</v>
      </c>
      <c r="F1950" s="78"/>
      <c r="G1950" s="15"/>
      <c r="H1950" s="15"/>
      <c r="I1950" s="16"/>
      <c r="J1950" s="66"/>
      <c r="K1950" s="66"/>
      <c r="L1950" s="16"/>
      <c r="M1950" s="81"/>
      <c r="N1950" s="82">
        <v>5519.62451171875</v>
      </c>
      <c r="O1950" s="82">
        <v>7911.99853515625</v>
      </c>
      <c r="P1950" s="77"/>
      <c r="Q1950" s="83"/>
      <c r="R1950" s="83"/>
      <c r="S1950" s="51">
        <v>1</v>
      </c>
      <c r="T1950" s="84"/>
      <c r="U1950" s="84"/>
      <c r="V1950" s="52">
        <v>0</v>
      </c>
      <c r="W1950" s="52">
        <v>3.2258000000000002E-2</v>
      </c>
      <c r="X1950" s="52">
        <v>0</v>
      </c>
      <c r="Y1950" s="52">
        <v>0.56656399999999996</v>
      </c>
      <c r="Z1950" s="52">
        <v>0</v>
      </c>
      <c r="AA1950" s="52"/>
      <c r="AB1950" s="79">
        <v>1950</v>
      </c>
      <c r="AC19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0" s="85"/>
      <c r="AE1950" s="51"/>
      <c r="AF1950" s="51"/>
      <c r="AG1950" s="51"/>
      <c r="AH1950" s="51"/>
      <c r="AI1950" s="51"/>
      <c r="AJ1950" s="51"/>
      <c r="AK1950" s="104" t="s">
        <v>3341</v>
      </c>
      <c r="AL1950" s="104" t="s">
        <v>3341</v>
      </c>
      <c r="AM1950" s="104" t="s">
        <v>3341</v>
      </c>
      <c r="AN1950" s="104" t="s">
        <v>3341</v>
      </c>
      <c r="AO1950" s="2"/>
      <c r="AP1950" s="3"/>
      <c r="AQ1950" s="3"/>
      <c r="AR1950" s="3"/>
      <c r="AS1950" s="3"/>
    </row>
    <row r="1951" spans="1:45" ht="29" customHeight="1" x14ac:dyDescent="0.35">
      <c r="A1951" s="14" t="s">
        <v>1893</v>
      </c>
      <c r="C1951" s="15" t="s">
        <v>3360</v>
      </c>
      <c r="D1951" s="15"/>
      <c r="E1951" s="80">
        <v>1.6841294272984784</v>
      </c>
      <c r="F1951" s="78"/>
      <c r="G1951" s="15"/>
      <c r="H1951" s="15"/>
      <c r="I1951" s="16"/>
      <c r="J1951" s="66"/>
      <c r="K1951" s="66"/>
      <c r="L1951" s="16"/>
      <c r="M1951" s="81"/>
      <c r="N1951" s="82">
        <v>5800.73046875</v>
      </c>
      <c r="O1951" s="82">
        <v>7910.46728515625</v>
      </c>
      <c r="P1951" s="77"/>
      <c r="Q1951" s="83"/>
      <c r="R1951" s="83"/>
      <c r="S1951" s="51">
        <v>1</v>
      </c>
      <c r="T1951" s="84"/>
      <c r="U1951" s="84"/>
      <c r="V1951" s="52">
        <v>0</v>
      </c>
      <c r="W1951" s="52">
        <v>3.2258000000000002E-2</v>
      </c>
      <c r="X1951" s="52">
        <v>0</v>
      </c>
      <c r="Y1951" s="52">
        <v>0.56656399999999996</v>
      </c>
      <c r="Z1951" s="52">
        <v>0</v>
      </c>
      <c r="AA1951" s="52"/>
      <c r="AB1951" s="79">
        <v>1951</v>
      </c>
      <c r="AC19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1" s="85"/>
      <c r="AE1951" s="51"/>
      <c r="AF1951" s="51"/>
      <c r="AG1951" s="51"/>
      <c r="AH1951" s="51"/>
      <c r="AI1951" s="51"/>
      <c r="AJ1951" s="51"/>
      <c r="AK1951" s="104" t="s">
        <v>3341</v>
      </c>
      <c r="AL1951" s="104" t="s">
        <v>3341</v>
      </c>
      <c r="AM1951" s="104" t="s">
        <v>3341</v>
      </c>
      <c r="AN1951" s="104" t="s">
        <v>3341</v>
      </c>
      <c r="AO1951" s="2"/>
      <c r="AP1951" s="3"/>
      <c r="AQ1951" s="3"/>
      <c r="AR1951" s="3"/>
      <c r="AS1951" s="3"/>
    </row>
    <row r="1952" spans="1:45" ht="29" customHeight="1" x14ac:dyDescent="0.35">
      <c r="A1952" s="14" t="s">
        <v>2217</v>
      </c>
      <c r="C1952" s="15" t="s">
        <v>3360</v>
      </c>
      <c r="D1952" s="15"/>
      <c r="E1952" s="80">
        <v>1.6841294272984784</v>
      </c>
      <c r="F1952" s="78"/>
      <c r="G1952" s="15"/>
      <c r="H1952" s="15"/>
      <c r="I1952" s="16"/>
      <c r="J1952" s="66"/>
      <c r="K1952" s="66"/>
      <c r="L1952" s="16"/>
      <c r="M1952" s="81"/>
      <c r="N1952" s="82">
        <v>5887.158203125</v>
      </c>
      <c r="O1952" s="82">
        <v>7971.72802734375</v>
      </c>
      <c r="P1952" s="77"/>
      <c r="Q1952" s="83"/>
      <c r="R1952" s="83"/>
      <c r="S1952" s="51">
        <v>1</v>
      </c>
      <c r="T1952" s="84"/>
      <c r="U1952" s="84"/>
      <c r="V1952" s="52">
        <v>0</v>
      </c>
      <c r="W1952" s="52">
        <v>3.2258000000000002E-2</v>
      </c>
      <c r="X1952" s="52">
        <v>0</v>
      </c>
      <c r="Y1952" s="52">
        <v>0.56656399999999996</v>
      </c>
      <c r="Z1952" s="52">
        <v>0</v>
      </c>
      <c r="AA1952" s="52"/>
      <c r="AB1952" s="79">
        <v>1952</v>
      </c>
      <c r="AC19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2" s="85"/>
      <c r="AE1952" s="51"/>
      <c r="AF1952" s="51"/>
      <c r="AG1952" s="51"/>
      <c r="AH1952" s="51"/>
      <c r="AI1952" s="51"/>
      <c r="AJ1952" s="51"/>
      <c r="AK1952" s="104" t="s">
        <v>3341</v>
      </c>
      <c r="AL1952" s="104" t="s">
        <v>3341</v>
      </c>
      <c r="AM1952" s="104" t="s">
        <v>3341</v>
      </c>
      <c r="AN1952" s="104" t="s">
        <v>3341</v>
      </c>
      <c r="AO1952" s="2"/>
      <c r="AP1952" s="3"/>
      <c r="AQ1952" s="3"/>
      <c r="AR1952" s="3"/>
      <c r="AS1952" s="3"/>
    </row>
    <row r="1953" spans="1:45" ht="29" customHeight="1" x14ac:dyDescent="0.35">
      <c r="A1953" s="14" t="s">
        <v>2446</v>
      </c>
      <c r="C1953" s="15" t="s">
        <v>3360</v>
      </c>
      <c r="D1953" s="15"/>
      <c r="E1953" s="80">
        <v>1.6841294272984784</v>
      </c>
      <c r="F1953" s="78"/>
      <c r="G1953" s="15"/>
      <c r="H1953" s="15"/>
      <c r="I1953" s="16"/>
      <c r="J1953" s="66"/>
      <c r="K1953" s="66"/>
      <c r="L1953" s="16"/>
      <c r="M1953" s="81"/>
      <c r="N1953" s="82">
        <v>5893.94921875</v>
      </c>
      <c r="O1953" s="82">
        <v>8097.33447265625</v>
      </c>
      <c r="P1953" s="77"/>
      <c r="Q1953" s="83"/>
      <c r="R1953" s="83"/>
      <c r="S1953" s="51">
        <v>1</v>
      </c>
      <c r="T1953" s="84"/>
      <c r="U1953" s="84"/>
      <c r="V1953" s="52">
        <v>0</v>
      </c>
      <c r="W1953" s="52">
        <v>3.2258000000000002E-2</v>
      </c>
      <c r="X1953" s="52">
        <v>0</v>
      </c>
      <c r="Y1953" s="52">
        <v>0.56656399999999996</v>
      </c>
      <c r="Z1953" s="52">
        <v>0</v>
      </c>
      <c r="AA1953" s="52"/>
      <c r="AB1953" s="79">
        <v>1953</v>
      </c>
      <c r="AC19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3" s="85"/>
      <c r="AE1953" s="51"/>
      <c r="AF1953" s="51"/>
      <c r="AG1953" s="51"/>
      <c r="AH1953" s="51"/>
      <c r="AI1953" s="51"/>
      <c r="AJ1953" s="51"/>
      <c r="AK1953" s="104" t="s">
        <v>3341</v>
      </c>
      <c r="AL1953" s="104" t="s">
        <v>3341</v>
      </c>
      <c r="AM1953" s="104" t="s">
        <v>3341</v>
      </c>
      <c r="AN1953" s="104" t="s">
        <v>3341</v>
      </c>
      <c r="AO1953" s="2"/>
      <c r="AP1953" s="3"/>
      <c r="AQ1953" s="3"/>
      <c r="AR1953" s="3"/>
      <c r="AS1953" s="3"/>
    </row>
    <row r="1954" spans="1:45" ht="29" customHeight="1" x14ac:dyDescent="0.35">
      <c r="A1954" s="14" t="s">
        <v>2595</v>
      </c>
      <c r="C1954" s="15" t="s">
        <v>3360</v>
      </c>
      <c r="D1954" s="15"/>
      <c r="E1954" s="80">
        <v>1.6841294272984784</v>
      </c>
      <c r="F1954" s="78"/>
      <c r="G1954" s="15"/>
      <c r="H1954" s="15"/>
      <c r="I1954" s="16"/>
      <c r="J1954" s="66"/>
      <c r="K1954" s="66"/>
      <c r="L1954" s="16"/>
      <c r="M1954" s="81"/>
      <c r="N1954" s="82">
        <v>5469.26220703125</v>
      </c>
      <c r="O1954" s="82">
        <v>8001.80224609375</v>
      </c>
      <c r="P1954" s="77"/>
      <c r="Q1954" s="83"/>
      <c r="R1954" s="83"/>
      <c r="S1954" s="51">
        <v>1</v>
      </c>
      <c r="T1954" s="84"/>
      <c r="U1954" s="84"/>
      <c r="V1954" s="52">
        <v>0</v>
      </c>
      <c r="W1954" s="52">
        <v>3.2258000000000002E-2</v>
      </c>
      <c r="X1954" s="52">
        <v>0</v>
      </c>
      <c r="Y1954" s="52">
        <v>0.56656399999999996</v>
      </c>
      <c r="Z1954" s="52">
        <v>0</v>
      </c>
      <c r="AA1954" s="52"/>
      <c r="AB1954" s="79">
        <v>1954</v>
      </c>
      <c r="AC19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4" s="85"/>
      <c r="AE1954" s="51"/>
      <c r="AF1954" s="51"/>
      <c r="AG1954" s="51"/>
      <c r="AH1954" s="51"/>
      <c r="AI1954" s="51"/>
      <c r="AJ1954" s="51"/>
      <c r="AK1954" s="104" t="s">
        <v>3341</v>
      </c>
      <c r="AL1954" s="104" t="s">
        <v>3341</v>
      </c>
      <c r="AM1954" s="104" t="s">
        <v>3341</v>
      </c>
      <c r="AN1954" s="104" t="s">
        <v>3341</v>
      </c>
      <c r="AO1954" s="2"/>
      <c r="AP1954" s="3"/>
      <c r="AQ1954" s="3"/>
      <c r="AR1954" s="3"/>
      <c r="AS1954" s="3"/>
    </row>
    <row r="1955" spans="1:45" ht="29" customHeight="1" x14ac:dyDescent="0.35">
      <c r="A1955" s="14" t="s">
        <v>2686</v>
      </c>
      <c r="C1955" s="15" t="s">
        <v>3360</v>
      </c>
      <c r="D1955" s="15"/>
      <c r="E1955" s="80">
        <v>1.6841294272984784</v>
      </c>
      <c r="F1955" s="78"/>
      <c r="G1955" s="15"/>
      <c r="H1955" s="15"/>
      <c r="I1955" s="16"/>
      <c r="J1955" s="66"/>
      <c r="K1955" s="66"/>
      <c r="L1955" s="16"/>
      <c r="M1955" s="81"/>
      <c r="N1955" s="82">
        <v>5541.01025390625</v>
      </c>
      <c r="O1955" s="82">
        <v>8067.8720703125</v>
      </c>
      <c r="P1955" s="77"/>
      <c r="Q1955" s="83"/>
      <c r="R1955" s="83"/>
      <c r="S1955" s="51">
        <v>1</v>
      </c>
      <c r="T1955" s="84"/>
      <c r="U1955" s="84"/>
      <c r="V1955" s="52">
        <v>0</v>
      </c>
      <c r="W1955" s="52">
        <v>3.2258000000000002E-2</v>
      </c>
      <c r="X1955" s="52">
        <v>0</v>
      </c>
      <c r="Y1955" s="52">
        <v>0.56656399999999996</v>
      </c>
      <c r="Z1955" s="52">
        <v>0</v>
      </c>
      <c r="AA1955" s="52"/>
      <c r="AB1955" s="79">
        <v>1955</v>
      </c>
      <c r="AC19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5" s="85"/>
      <c r="AE1955" s="51"/>
      <c r="AF1955" s="51"/>
      <c r="AG1955" s="51"/>
      <c r="AH1955" s="51"/>
      <c r="AI1955" s="51"/>
      <c r="AJ1955" s="51"/>
      <c r="AK1955" s="104" t="s">
        <v>3341</v>
      </c>
      <c r="AL1955" s="104" t="s">
        <v>3341</v>
      </c>
      <c r="AM1955" s="104" t="s">
        <v>3341</v>
      </c>
      <c r="AN1955" s="104" t="s">
        <v>3341</v>
      </c>
      <c r="AO1955" s="2"/>
      <c r="AP1955" s="3"/>
      <c r="AQ1955" s="3"/>
      <c r="AR1955" s="3"/>
      <c r="AS1955" s="3"/>
    </row>
    <row r="1956" spans="1:45" ht="29" customHeight="1" x14ac:dyDescent="0.35">
      <c r="A1956" s="14" t="s">
        <v>3204</v>
      </c>
      <c r="C1956" s="15" t="s">
        <v>3360</v>
      </c>
      <c r="D1956" s="15"/>
      <c r="E1956" s="80">
        <v>1.6841294272984784</v>
      </c>
      <c r="F1956" s="78"/>
      <c r="G1956" s="15"/>
      <c r="H1956" s="15"/>
      <c r="I1956" s="16"/>
      <c r="J1956" s="66"/>
      <c r="K1956" s="66"/>
      <c r="L1956" s="16"/>
      <c r="M1956" s="81"/>
      <c r="N1956" s="82">
        <v>5803.66455078125</v>
      </c>
      <c r="O1956" s="82">
        <v>8046.9130859375</v>
      </c>
      <c r="P1956" s="77"/>
      <c r="Q1956" s="83"/>
      <c r="R1956" s="83"/>
      <c r="S1956" s="51">
        <v>1</v>
      </c>
      <c r="T1956" s="84"/>
      <c r="U1956" s="84"/>
      <c r="V1956" s="52">
        <v>0</v>
      </c>
      <c r="W1956" s="52">
        <v>3.2258000000000002E-2</v>
      </c>
      <c r="X1956" s="52">
        <v>0</v>
      </c>
      <c r="Y1956" s="52">
        <v>0.56656399999999996</v>
      </c>
      <c r="Z1956" s="52">
        <v>0</v>
      </c>
      <c r="AA1956" s="52"/>
      <c r="AB1956" s="79">
        <v>1956</v>
      </c>
      <c r="AC19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6" s="85"/>
      <c r="AE1956" s="51"/>
      <c r="AF1956" s="51"/>
      <c r="AG1956" s="51"/>
      <c r="AH1956" s="51"/>
      <c r="AI1956" s="51"/>
      <c r="AJ1956" s="51"/>
      <c r="AK1956" s="51"/>
      <c r="AL1956" s="51"/>
      <c r="AM1956" s="51"/>
      <c r="AN1956" s="51"/>
      <c r="AO1956" s="2"/>
      <c r="AP1956" s="3"/>
      <c r="AQ1956" s="3"/>
      <c r="AR1956" s="3"/>
      <c r="AS1956" s="3"/>
    </row>
    <row r="1957" spans="1:45" ht="29" customHeight="1" x14ac:dyDescent="0.35">
      <c r="A1957" s="14" t="s">
        <v>676</v>
      </c>
      <c r="C1957" s="15" t="s">
        <v>3360</v>
      </c>
      <c r="D1957" s="15"/>
      <c r="E1957" s="80">
        <v>1.683754592849799</v>
      </c>
      <c r="F1957" s="78"/>
      <c r="G1957" s="15"/>
      <c r="H1957" s="15"/>
      <c r="I1957" s="16"/>
      <c r="J1957" s="66"/>
      <c r="K1957" s="66"/>
      <c r="L1957" s="16"/>
      <c r="M1957" s="81"/>
      <c r="N1957" s="82">
        <v>3681.364501953125</v>
      </c>
      <c r="O1957" s="82">
        <v>2772.896728515625</v>
      </c>
      <c r="P1957" s="77"/>
      <c r="Q1957" s="83"/>
      <c r="R1957" s="83"/>
      <c r="S1957" s="51">
        <v>1</v>
      </c>
      <c r="T1957" s="84"/>
      <c r="U1957" s="84"/>
      <c r="V1957" s="52">
        <v>0</v>
      </c>
      <c r="W1957" s="52">
        <v>8.5000000000000006E-5</v>
      </c>
      <c r="X1957" s="52">
        <v>0</v>
      </c>
      <c r="Y1957" s="52">
        <v>0.56597799999999998</v>
      </c>
      <c r="Z1957" s="52">
        <v>0</v>
      </c>
      <c r="AA1957" s="52"/>
      <c r="AB1957" s="79">
        <v>1957</v>
      </c>
      <c r="AC19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7" s="85"/>
      <c r="AE1957" s="51"/>
      <c r="AF1957" s="51"/>
      <c r="AG1957" s="51"/>
      <c r="AH1957" s="51"/>
      <c r="AI1957" s="51"/>
      <c r="AJ1957" s="51"/>
      <c r="AK1957" s="51"/>
      <c r="AL1957" s="51"/>
      <c r="AM1957" s="51"/>
      <c r="AN1957" s="51"/>
      <c r="AO1957" s="2"/>
      <c r="AP1957" s="3"/>
      <c r="AQ1957" s="3"/>
      <c r="AR1957" s="3"/>
      <c r="AS1957" s="3"/>
    </row>
    <row r="1958" spans="1:45" ht="29" customHeight="1" x14ac:dyDescent="0.35">
      <c r="A1958" s="14" t="s">
        <v>1262</v>
      </c>
      <c r="C1958" s="15" t="s">
        <v>3360</v>
      </c>
      <c r="D1958" s="15"/>
      <c r="E1958" s="80">
        <v>1.683754592849799</v>
      </c>
      <c r="F1958" s="78"/>
      <c r="G1958" s="15"/>
      <c r="H1958" s="15"/>
      <c r="I1958" s="16"/>
      <c r="J1958" s="66"/>
      <c r="K1958" s="66"/>
      <c r="L1958" s="16"/>
      <c r="M1958" s="81"/>
      <c r="N1958" s="82">
        <v>3680.457275390625</v>
      </c>
      <c r="O1958" s="82">
        <v>3115.040771484375</v>
      </c>
      <c r="P1958" s="77"/>
      <c r="Q1958" s="83"/>
      <c r="R1958" s="83"/>
      <c r="S1958" s="51">
        <v>1</v>
      </c>
      <c r="T1958" s="84"/>
      <c r="U1958" s="84"/>
      <c r="V1958" s="52">
        <v>0</v>
      </c>
      <c r="W1958" s="52">
        <v>8.5000000000000006E-5</v>
      </c>
      <c r="X1958" s="52">
        <v>0</v>
      </c>
      <c r="Y1958" s="52">
        <v>0.56597799999999998</v>
      </c>
      <c r="Z1958" s="52">
        <v>0</v>
      </c>
      <c r="AA1958" s="52"/>
      <c r="AB1958" s="79">
        <v>1958</v>
      </c>
      <c r="AC19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8" s="85"/>
      <c r="AE1958" s="51"/>
      <c r="AF1958" s="51"/>
      <c r="AG1958" s="51"/>
      <c r="AH1958" s="51"/>
      <c r="AI1958" s="51"/>
      <c r="AJ1958" s="51"/>
      <c r="AK1958" s="51"/>
      <c r="AL1958" s="51"/>
      <c r="AM1958" s="51"/>
      <c r="AN1958" s="51"/>
      <c r="AO1958" s="2"/>
      <c r="AP1958" s="3"/>
      <c r="AQ1958" s="3"/>
      <c r="AR1958" s="3"/>
      <c r="AS1958" s="3"/>
    </row>
    <row r="1959" spans="1:45" ht="29" customHeight="1" x14ac:dyDescent="0.35">
      <c r="A1959" s="14" t="s">
        <v>1501</v>
      </c>
      <c r="C1959" s="15" t="s">
        <v>3360</v>
      </c>
      <c r="D1959" s="15"/>
      <c r="E1959" s="80">
        <v>1.683754592849799</v>
      </c>
      <c r="F1959" s="78"/>
      <c r="G1959" s="15"/>
      <c r="H1959" s="15"/>
      <c r="I1959" s="16"/>
      <c r="J1959" s="66"/>
      <c r="K1959" s="66"/>
      <c r="L1959" s="16"/>
      <c r="M1959" s="81"/>
      <c r="N1959" s="82">
        <v>3592.369384765625</v>
      </c>
      <c r="O1959" s="82">
        <v>2493.232666015625</v>
      </c>
      <c r="P1959" s="77"/>
      <c r="Q1959" s="83"/>
      <c r="R1959" s="83"/>
      <c r="S1959" s="51">
        <v>1</v>
      </c>
      <c r="T1959" s="84"/>
      <c r="U1959" s="84"/>
      <c r="V1959" s="52">
        <v>0</v>
      </c>
      <c r="W1959" s="52">
        <v>8.5000000000000006E-5</v>
      </c>
      <c r="X1959" s="52">
        <v>0</v>
      </c>
      <c r="Y1959" s="52">
        <v>0.56597799999999998</v>
      </c>
      <c r="Z1959" s="52">
        <v>0</v>
      </c>
      <c r="AA1959" s="52"/>
      <c r="AB1959" s="79">
        <v>1959</v>
      </c>
      <c r="AC19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59" s="85"/>
      <c r="AE1959" s="51"/>
      <c r="AF1959" s="51"/>
      <c r="AG1959" s="51"/>
      <c r="AH1959" s="51"/>
      <c r="AI1959" s="51"/>
      <c r="AJ1959" s="51"/>
      <c r="AK1959" s="51"/>
      <c r="AL1959" s="51"/>
      <c r="AM1959" s="51"/>
      <c r="AN1959" s="51"/>
      <c r="AO1959" s="2"/>
      <c r="AP1959" s="3"/>
      <c r="AQ1959" s="3"/>
      <c r="AR1959" s="3"/>
      <c r="AS1959" s="3"/>
    </row>
    <row r="1960" spans="1:45" ht="29" customHeight="1" x14ac:dyDescent="0.35">
      <c r="A1960" s="14" t="s">
        <v>2624</v>
      </c>
      <c r="C1960" s="15" t="s">
        <v>3360</v>
      </c>
      <c r="D1960" s="15"/>
      <c r="E1960" s="80">
        <v>1.683754592849799</v>
      </c>
      <c r="F1960" s="78"/>
      <c r="G1960" s="15"/>
      <c r="H1960" s="15"/>
      <c r="I1960" s="16"/>
      <c r="J1960" s="66"/>
      <c r="K1960" s="66"/>
      <c r="L1960" s="16"/>
      <c r="M1960" s="81"/>
      <c r="N1960" s="82">
        <v>3488.29931640625</v>
      </c>
      <c r="O1960" s="82">
        <v>2500.862060546875</v>
      </c>
      <c r="P1960" s="77"/>
      <c r="Q1960" s="83"/>
      <c r="R1960" s="83"/>
      <c r="S1960" s="51">
        <v>1</v>
      </c>
      <c r="T1960" s="84"/>
      <c r="U1960" s="84"/>
      <c r="V1960" s="52">
        <v>0</v>
      </c>
      <c r="W1960" s="52">
        <v>8.5000000000000006E-5</v>
      </c>
      <c r="X1960" s="52">
        <v>0</v>
      </c>
      <c r="Y1960" s="52">
        <v>0.56597799999999998</v>
      </c>
      <c r="Z1960" s="52">
        <v>0</v>
      </c>
      <c r="AA1960" s="52"/>
      <c r="AB1960" s="79">
        <v>1960</v>
      </c>
      <c r="AC19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0" s="85"/>
      <c r="AE1960" s="51"/>
      <c r="AF1960" s="51"/>
      <c r="AG1960" s="51"/>
      <c r="AH1960" s="51"/>
      <c r="AI1960" s="51"/>
      <c r="AJ1960" s="51"/>
      <c r="AK1960" s="51"/>
      <c r="AL1960" s="51"/>
      <c r="AM1960" s="51"/>
      <c r="AN1960" s="51"/>
      <c r="AO1960" s="2"/>
      <c r="AP1960" s="3"/>
      <c r="AQ1960" s="3"/>
      <c r="AR1960" s="3"/>
      <c r="AS1960" s="3"/>
    </row>
    <row r="1961" spans="1:45" ht="29" customHeight="1" x14ac:dyDescent="0.35">
      <c r="A1961" s="14" t="s">
        <v>179</v>
      </c>
      <c r="C1961" s="15" t="s">
        <v>3360</v>
      </c>
      <c r="D1961" s="15"/>
      <c r="E1961" s="80">
        <v>1.6836580058160948</v>
      </c>
      <c r="F1961" s="78"/>
      <c r="G1961" s="15"/>
      <c r="H1961" s="15"/>
      <c r="I1961" s="16"/>
      <c r="J1961" s="66"/>
      <c r="K1961" s="66"/>
      <c r="L1961" s="16"/>
      <c r="M1961" s="81"/>
      <c r="N1961" s="82">
        <v>7244.7802734375</v>
      </c>
      <c r="O1961" s="82">
        <v>9577.630859375</v>
      </c>
      <c r="P1961" s="77"/>
      <c r="Q1961" s="83"/>
      <c r="R1961" s="83"/>
      <c r="S1961" s="51">
        <v>1</v>
      </c>
      <c r="T1961" s="84"/>
      <c r="U1961" s="84"/>
      <c r="V1961" s="52">
        <v>0</v>
      </c>
      <c r="W1961" s="52">
        <v>8.1000000000000004E-5</v>
      </c>
      <c r="X1961" s="52">
        <v>0</v>
      </c>
      <c r="Y1961" s="52">
        <v>0.56582699999999997</v>
      </c>
      <c r="Z1961" s="52">
        <v>0</v>
      </c>
      <c r="AA1961" s="52"/>
      <c r="AB1961" s="79">
        <v>1961</v>
      </c>
      <c r="AC19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1" s="85"/>
      <c r="AE1961" s="51"/>
      <c r="AF1961" s="51"/>
      <c r="AG1961" s="51"/>
      <c r="AH1961" s="51"/>
      <c r="AI1961" s="51"/>
      <c r="AJ1961" s="51"/>
      <c r="AK1961" s="51"/>
      <c r="AL1961" s="51"/>
      <c r="AM1961" s="51"/>
      <c r="AN1961" s="51"/>
      <c r="AO1961" s="2"/>
      <c r="AP1961" s="3"/>
      <c r="AQ1961" s="3"/>
      <c r="AR1961" s="3"/>
      <c r="AS1961" s="3"/>
    </row>
    <row r="1962" spans="1:45" ht="29" customHeight="1" x14ac:dyDescent="0.35">
      <c r="A1962" s="14" t="s">
        <v>181</v>
      </c>
      <c r="C1962" s="15" t="s">
        <v>3360</v>
      </c>
      <c r="D1962" s="15"/>
      <c r="E1962" s="80">
        <v>1.6836580058160948</v>
      </c>
      <c r="F1962" s="78"/>
      <c r="G1962" s="15"/>
      <c r="H1962" s="15"/>
      <c r="I1962" s="16"/>
      <c r="J1962" s="66"/>
      <c r="K1962" s="66"/>
      <c r="L1962" s="16"/>
      <c r="M1962" s="81"/>
      <c r="N1962" s="82">
        <v>7190.76611328125</v>
      </c>
      <c r="O1962" s="82">
        <v>9684.3681640625</v>
      </c>
      <c r="P1962" s="77"/>
      <c r="Q1962" s="83"/>
      <c r="R1962" s="83"/>
      <c r="S1962" s="51">
        <v>1</v>
      </c>
      <c r="T1962" s="84"/>
      <c r="U1962" s="84"/>
      <c r="V1962" s="52">
        <v>0</v>
      </c>
      <c r="W1962" s="52">
        <v>8.1000000000000004E-5</v>
      </c>
      <c r="X1962" s="52">
        <v>0</v>
      </c>
      <c r="Y1962" s="52">
        <v>0.56582699999999997</v>
      </c>
      <c r="Z1962" s="52">
        <v>0</v>
      </c>
      <c r="AA1962" s="52"/>
      <c r="AB1962" s="79">
        <v>1962</v>
      </c>
      <c r="AC19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2" s="85"/>
      <c r="AE1962" s="51"/>
      <c r="AF1962" s="51"/>
      <c r="AG1962" s="51"/>
      <c r="AH1962" s="51"/>
      <c r="AI1962" s="51"/>
      <c r="AJ1962" s="51"/>
      <c r="AK1962" s="51"/>
      <c r="AL1962" s="51"/>
      <c r="AM1962" s="51"/>
      <c r="AN1962" s="51"/>
      <c r="AO1962" s="2"/>
      <c r="AP1962" s="3"/>
      <c r="AQ1962" s="3"/>
      <c r="AR1962" s="3"/>
      <c r="AS1962" s="3"/>
    </row>
    <row r="1963" spans="1:45" ht="29" customHeight="1" x14ac:dyDescent="0.35">
      <c r="A1963" s="14" t="s">
        <v>1425</v>
      </c>
      <c r="C1963" s="15" t="s">
        <v>3360</v>
      </c>
      <c r="D1963" s="15"/>
      <c r="E1963" s="80">
        <v>1.6835345535147379</v>
      </c>
      <c r="F1963" s="78"/>
      <c r="G1963" s="15"/>
      <c r="H1963" s="15"/>
      <c r="I1963" s="16"/>
      <c r="J1963" s="66"/>
      <c r="K1963" s="66"/>
      <c r="L1963" s="16"/>
      <c r="M1963" s="81"/>
      <c r="N1963" s="82">
        <v>9622.3896484375</v>
      </c>
      <c r="O1963" s="82">
        <v>6702.39892578125</v>
      </c>
      <c r="P1963" s="77"/>
      <c r="Q1963" s="83"/>
      <c r="R1963" s="83"/>
      <c r="S1963" s="51">
        <v>1</v>
      </c>
      <c r="T1963" s="84"/>
      <c r="U1963" s="84"/>
      <c r="V1963" s="52">
        <v>0</v>
      </c>
      <c r="W1963" s="52">
        <v>0.2</v>
      </c>
      <c r="X1963" s="52">
        <v>0</v>
      </c>
      <c r="Y1963" s="52">
        <v>0.56563399999999997</v>
      </c>
      <c r="Z1963" s="52">
        <v>0</v>
      </c>
      <c r="AA1963" s="52"/>
      <c r="AB1963" s="79">
        <v>1963</v>
      </c>
      <c r="AC19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3" s="85"/>
      <c r="AE1963" s="51"/>
      <c r="AF1963" s="51"/>
      <c r="AG1963" s="51"/>
      <c r="AH1963" s="51"/>
      <c r="AI1963" s="51"/>
      <c r="AJ1963" s="51"/>
      <c r="AK1963" s="51"/>
      <c r="AL1963" s="51"/>
      <c r="AM1963" s="51"/>
      <c r="AN1963" s="51"/>
      <c r="AO1963" s="2"/>
      <c r="AP1963" s="3"/>
      <c r="AQ1963" s="3"/>
      <c r="AR1963" s="3"/>
      <c r="AS1963" s="3"/>
    </row>
    <row r="1964" spans="1:45" ht="29" customHeight="1" x14ac:dyDescent="0.35">
      <c r="A1964" s="14" t="s">
        <v>837</v>
      </c>
      <c r="C1964" s="15" t="s">
        <v>3360</v>
      </c>
      <c r="D1964" s="15"/>
      <c r="E1964" s="80">
        <v>1.6832972436504714</v>
      </c>
      <c r="F1964" s="78"/>
      <c r="G1964" s="15"/>
      <c r="H1964" s="15"/>
      <c r="I1964" s="16"/>
      <c r="J1964" s="66"/>
      <c r="K1964" s="66"/>
      <c r="L1964" s="16"/>
      <c r="M1964" s="81"/>
      <c r="N1964" s="82">
        <v>4806.796875</v>
      </c>
      <c r="O1964" s="82">
        <v>1841.02197265625</v>
      </c>
      <c r="P1964" s="77"/>
      <c r="Q1964" s="83"/>
      <c r="R1964" s="83"/>
      <c r="S1964" s="51">
        <v>1</v>
      </c>
      <c r="T1964" s="84"/>
      <c r="U1964" s="84"/>
      <c r="V1964" s="52">
        <v>0</v>
      </c>
      <c r="W1964" s="52">
        <v>8.0000000000000007E-5</v>
      </c>
      <c r="X1964" s="52">
        <v>0</v>
      </c>
      <c r="Y1964" s="52">
        <v>0.56526299999999996</v>
      </c>
      <c r="Z1964" s="52">
        <v>0</v>
      </c>
      <c r="AA1964" s="52"/>
      <c r="AB1964" s="79">
        <v>1964</v>
      </c>
      <c r="AC19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4" s="85"/>
      <c r="AE1964" s="51"/>
      <c r="AF1964" s="51"/>
      <c r="AG1964" s="51"/>
      <c r="AH1964" s="51"/>
      <c r="AI1964" s="51"/>
      <c r="AJ1964" s="51"/>
      <c r="AK1964" s="51"/>
      <c r="AL1964" s="51"/>
      <c r="AM1964" s="51"/>
      <c r="AN1964" s="51"/>
      <c r="AO1964" s="2"/>
      <c r="AP1964" s="3"/>
      <c r="AQ1964" s="3"/>
      <c r="AR1964" s="3"/>
      <c r="AS1964" s="3"/>
    </row>
    <row r="1965" spans="1:45" ht="29" customHeight="1" x14ac:dyDescent="0.35">
      <c r="A1965" s="14" t="s">
        <v>838</v>
      </c>
      <c r="C1965" s="15" t="s">
        <v>3360</v>
      </c>
      <c r="D1965" s="15"/>
      <c r="E1965" s="80">
        <v>1.6832972436504714</v>
      </c>
      <c r="F1965" s="78"/>
      <c r="G1965" s="15"/>
      <c r="H1965" s="15"/>
      <c r="I1965" s="16"/>
      <c r="J1965" s="66"/>
      <c r="K1965" s="66"/>
      <c r="L1965" s="16"/>
      <c r="M1965" s="81"/>
      <c r="N1965" s="82">
        <v>4830.1669921875</v>
      </c>
      <c r="O1965" s="82">
        <v>1576.7423095703125</v>
      </c>
      <c r="P1965" s="77"/>
      <c r="Q1965" s="83"/>
      <c r="R1965" s="83"/>
      <c r="S1965" s="51">
        <v>1</v>
      </c>
      <c r="T1965" s="84"/>
      <c r="U1965" s="84"/>
      <c r="V1965" s="52">
        <v>0</v>
      </c>
      <c r="W1965" s="52">
        <v>8.0000000000000007E-5</v>
      </c>
      <c r="X1965" s="52">
        <v>0</v>
      </c>
      <c r="Y1965" s="52">
        <v>0.56526299999999996</v>
      </c>
      <c r="Z1965" s="52">
        <v>0</v>
      </c>
      <c r="AA1965" s="52"/>
      <c r="AB1965" s="79">
        <v>1965</v>
      </c>
      <c r="AC19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5" s="85"/>
      <c r="AE1965" s="51"/>
      <c r="AF1965" s="51"/>
      <c r="AG1965" s="51"/>
      <c r="AH1965" s="51"/>
      <c r="AI1965" s="51"/>
      <c r="AJ1965" s="51"/>
      <c r="AK1965" s="51"/>
      <c r="AL1965" s="51"/>
      <c r="AM1965" s="51"/>
      <c r="AN1965" s="51"/>
      <c r="AO1965" s="2"/>
      <c r="AP1965" s="3"/>
      <c r="AQ1965" s="3"/>
      <c r="AR1965" s="3"/>
      <c r="AS1965" s="3"/>
    </row>
    <row r="1966" spans="1:45" ht="29" customHeight="1" x14ac:dyDescent="0.35">
      <c r="A1966" s="14" t="s">
        <v>840</v>
      </c>
      <c r="C1966" s="15" t="s">
        <v>3360</v>
      </c>
      <c r="D1966" s="15"/>
      <c r="E1966" s="80">
        <v>1.6832972436504714</v>
      </c>
      <c r="F1966" s="78"/>
      <c r="G1966" s="15"/>
      <c r="H1966" s="15"/>
      <c r="I1966" s="16"/>
      <c r="J1966" s="66"/>
      <c r="K1966" s="66"/>
      <c r="L1966" s="16"/>
      <c r="M1966" s="81"/>
      <c r="N1966" s="82">
        <v>4777.8173828125</v>
      </c>
      <c r="O1966" s="82">
        <v>1782.99853515625</v>
      </c>
      <c r="P1966" s="77"/>
      <c r="Q1966" s="83"/>
      <c r="R1966" s="83"/>
      <c r="S1966" s="51">
        <v>1</v>
      </c>
      <c r="T1966" s="84"/>
      <c r="U1966" s="84"/>
      <c r="V1966" s="52">
        <v>0</v>
      </c>
      <c r="W1966" s="52">
        <v>8.0000000000000007E-5</v>
      </c>
      <c r="X1966" s="52">
        <v>0</v>
      </c>
      <c r="Y1966" s="52">
        <v>0.56526299999999996</v>
      </c>
      <c r="Z1966" s="52">
        <v>0</v>
      </c>
      <c r="AA1966" s="52"/>
      <c r="AB1966" s="79">
        <v>1966</v>
      </c>
      <c r="AC19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6" s="85"/>
      <c r="AE1966" s="51"/>
      <c r="AF1966" s="51"/>
      <c r="AG1966" s="51"/>
      <c r="AH1966" s="51"/>
      <c r="AI1966" s="51"/>
      <c r="AJ1966" s="51"/>
      <c r="AK1966" s="51"/>
      <c r="AL1966" s="51"/>
      <c r="AM1966" s="51"/>
      <c r="AN1966" s="51"/>
      <c r="AO1966" s="2"/>
      <c r="AP1966" s="3"/>
      <c r="AQ1966" s="3"/>
      <c r="AR1966" s="3"/>
      <c r="AS1966" s="3"/>
    </row>
    <row r="1967" spans="1:45" ht="29" customHeight="1" x14ac:dyDescent="0.35">
      <c r="A1967" s="14" t="s">
        <v>841</v>
      </c>
      <c r="C1967" s="15" t="s">
        <v>3360</v>
      </c>
      <c r="D1967" s="15"/>
      <c r="E1967" s="80">
        <v>1.6832972436504714</v>
      </c>
      <c r="F1967" s="78"/>
      <c r="G1967" s="15"/>
      <c r="H1967" s="15"/>
      <c r="I1967" s="16"/>
      <c r="J1967" s="66"/>
      <c r="K1967" s="66"/>
      <c r="L1967" s="16"/>
      <c r="M1967" s="81"/>
      <c r="N1967" s="82">
        <v>4793.60791015625</v>
      </c>
      <c r="O1967" s="82">
        <v>1628.5941162109375</v>
      </c>
      <c r="P1967" s="77"/>
      <c r="Q1967" s="83"/>
      <c r="R1967" s="83"/>
      <c r="S1967" s="51">
        <v>1</v>
      </c>
      <c r="T1967" s="84"/>
      <c r="U1967" s="84"/>
      <c r="V1967" s="52">
        <v>0</v>
      </c>
      <c r="W1967" s="52">
        <v>8.0000000000000007E-5</v>
      </c>
      <c r="X1967" s="52">
        <v>0</v>
      </c>
      <c r="Y1967" s="52">
        <v>0.56526299999999996</v>
      </c>
      <c r="Z1967" s="52">
        <v>0</v>
      </c>
      <c r="AA1967" s="52"/>
      <c r="AB1967" s="79">
        <v>1967</v>
      </c>
      <c r="AC19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7" s="85"/>
      <c r="AE1967" s="51"/>
      <c r="AF1967" s="51"/>
      <c r="AG1967" s="51"/>
      <c r="AH1967" s="51"/>
      <c r="AI1967" s="51"/>
      <c r="AJ1967" s="51"/>
      <c r="AK1967" s="51"/>
      <c r="AL1967" s="51"/>
      <c r="AM1967" s="51"/>
      <c r="AN1967" s="51"/>
      <c r="AO1967" s="2"/>
      <c r="AP1967" s="3"/>
      <c r="AQ1967" s="3"/>
      <c r="AR1967" s="3"/>
      <c r="AS1967" s="3"/>
    </row>
    <row r="1968" spans="1:45" ht="29" customHeight="1" x14ac:dyDescent="0.35">
      <c r="A1968" s="14" t="s">
        <v>842</v>
      </c>
      <c r="C1968" s="15" t="s">
        <v>3360</v>
      </c>
      <c r="D1968" s="15"/>
      <c r="E1968" s="80">
        <v>1.6832972436504714</v>
      </c>
      <c r="F1968" s="78"/>
      <c r="G1968" s="15"/>
      <c r="H1968" s="15"/>
      <c r="I1968" s="16"/>
      <c r="J1968" s="66"/>
      <c r="K1968" s="66"/>
      <c r="L1968" s="16"/>
      <c r="M1968" s="81"/>
      <c r="N1968" s="82">
        <v>4773.53369140625</v>
      </c>
      <c r="O1968" s="82">
        <v>1703.2696533203125</v>
      </c>
      <c r="P1968" s="77"/>
      <c r="Q1968" s="83"/>
      <c r="R1968" s="83"/>
      <c r="S1968" s="51">
        <v>1</v>
      </c>
      <c r="T1968" s="84"/>
      <c r="U1968" s="84"/>
      <c r="V1968" s="52">
        <v>0</v>
      </c>
      <c r="W1968" s="52">
        <v>8.0000000000000007E-5</v>
      </c>
      <c r="X1968" s="52">
        <v>0</v>
      </c>
      <c r="Y1968" s="52">
        <v>0.56526299999999996</v>
      </c>
      <c r="Z1968" s="52">
        <v>0</v>
      </c>
      <c r="AA1968" s="52"/>
      <c r="AB1968" s="79">
        <v>1968</v>
      </c>
      <c r="AC19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8" s="85"/>
      <c r="AE1968" s="51"/>
      <c r="AF1968" s="51"/>
      <c r="AG1968" s="51"/>
      <c r="AH1968" s="51"/>
      <c r="AI1968" s="51"/>
      <c r="AJ1968" s="51"/>
      <c r="AK1968" s="51"/>
      <c r="AL1968" s="51"/>
      <c r="AM1968" s="51"/>
      <c r="AN1968" s="51"/>
      <c r="AO1968" s="2"/>
      <c r="AP1968" s="3"/>
      <c r="AQ1968" s="3"/>
      <c r="AR1968" s="3"/>
      <c r="AS1968" s="3"/>
    </row>
    <row r="1969" spans="1:45" ht="29" customHeight="1" x14ac:dyDescent="0.35">
      <c r="A1969" s="14" t="s">
        <v>2010</v>
      </c>
      <c r="C1969" s="15" t="s">
        <v>3360</v>
      </c>
      <c r="D1969" s="15"/>
      <c r="E1969" s="80">
        <v>1.6829716621924886</v>
      </c>
      <c r="F1969" s="78"/>
      <c r="G1969" s="15"/>
      <c r="H1969" s="15"/>
      <c r="I1969" s="16"/>
      <c r="J1969" s="66"/>
      <c r="K1969" s="66"/>
      <c r="L1969" s="16"/>
      <c r="M1969" s="81"/>
      <c r="N1969" s="82">
        <v>2948.1005859375</v>
      </c>
      <c r="O1969" s="82">
        <v>1399.458740234375</v>
      </c>
      <c r="P1969" s="77"/>
      <c r="Q1969" s="83"/>
      <c r="R1969" s="83"/>
      <c r="S1969" s="51">
        <v>1</v>
      </c>
      <c r="T1969" s="84"/>
      <c r="U1969" s="84"/>
      <c r="V1969" s="52">
        <v>0</v>
      </c>
      <c r="W1969" s="52">
        <v>7.2999999999999999E-5</v>
      </c>
      <c r="X1969" s="52">
        <v>0</v>
      </c>
      <c r="Y1969" s="52">
        <v>0.56475399999999998</v>
      </c>
      <c r="Z1969" s="52">
        <v>0</v>
      </c>
      <c r="AA1969" s="52"/>
      <c r="AB1969" s="79">
        <v>1969</v>
      </c>
      <c r="AC19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69" s="85"/>
      <c r="AE1969" s="51"/>
      <c r="AF1969" s="51"/>
      <c r="AG1969" s="51"/>
      <c r="AH1969" s="51"/>
      <c r="AI1969" s="51"/>
      <c r="AJ1969" s="51"/>
      <c r="AK1969" s="51"/>
      <c r="AL1969" s="51"/>
      <c r="AM1969" s="51"/>
      <c r="AN1969" s="51"/>
      <c r="AO1969" s="2"/>
      <c r="AP1969" s="3"/>
      <c r="AQ1969" s="3"/>
      <c r="AR1969" s="3"/>
      <c r="AS1969" s="3"/>
    </row>
    <row r="1970" spans="1:45" ht="29" customHeight="1" x14ac:dyDescent="0.35">
      <c r="A1970" s="14" t="s">
        <v>1285</v>
      </c>
      <c r="C1970" s="15" t="s">
        <v>3360</v>
      </c>
      <c r="D1970" s="15"/>
      <c r="E1970" s="80">
        <v>1.682970382894029</v>
      </c>
      <c r="F1970" s="78"/>
      <c r="G1970" s="15"/>
      <c r="H1970" s="15"/>
      <c r="I1970" s="16"/>
      <c r="J1970" s="66"/>
      <c r="K1970" s="66"/>
      <c r="L1970" s="16"/>
      <c r="M1970" s="81"/>
      <c r="N1970" s="82">
        <v>1074.337646484375</v>
      </c>
      <c r="O1970" s="82">
        <v>9731.099609375</v>
      </c>
      <c r="P1970" s="77"/>
      <c r="Q1970" s="83"/>
      <c r="R1970" s="83"/>
      <c r="S1970" s="51">
        <v>1</v>
      </c>
      <c r="T1970" s="84"/>
      <c r="U1970" s="84"/>
      <c r="V1970" s="52">
        <v>0</v>
      </c>
      <c r="W1970" s="52">
        <v>7.4999999999999993E-5</v>
      </c>
      <c r="X1970" s="52">
        <v>0</v>
      </c>
      <c r="Y1970" s="52">
        <v>0.56475200000000003</v>
      </c>
      <c r="Z1970" s="52">
        <v>0</v>
      </c>
      <c r="AA1970" s="52"/>
      <c r="AB1970" s="79">
        <v>1970</v>
      </c>
      <c r="AC19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0" s="85"/>
      <c r="AE1970" s="51"/>
      <c r="AF1970" s="51"/>
      <c r="AG1970" s="51"/>
      <c r="AH1970" s="51"/>
      <c r="AI1970" s="51"/>
      <c r="AJ1970" s="51"/>
      <c r="AK1970" s="51"/>
      <c r="AL1970" s="51"/>
      <c r="AM1970" s="51"/>
      <c r="AN1970" s="51"/>
      <c r="AO1970" s="2"/>
      <c r="AP1970" s="3"/>
      <c r="AQ1970" s="3"/>
      <c r="AR1970" s="3"/>
      <c r="AS1970" s="3"/>
    </row>
    <row r="1971" spans="1:45" ht="29" customHeight="1" x14ac:dyDescent="0.35">
      <c r="A1971" s="14" t="s">
        <v>1286</v>
      </c>
      <c r="C1971" s="15" t="s">
        <v>3360</v>
      </c>
      <c r="D1971" s="15"/>
      <c r="E1971" s="80">
        <v>1.682970382894029</v>
      </c>
      <c r="F1971" s="78"/>
      <c r="G1971" s="15"/>
      <c r="H1971" s="15"/>
      <c r="I1971" s="16"/>
      <c r="J1971" s="66"/>
      <c r="K1971" s="66"/>
      <c r="L1971" s="16"/>
      <c r="M1971" s="81"/>
      <c r="N1971" s="82">
        <v>1004.3084106445313</v>
      </c>
      <c r="O1971" s="82">
        <v>9770.0947265625</v>
      </c>
      <c r="P1971" s="77"/>
      <c r="Q1971" s="83"/>
      <c r="R1971" s="83"/>
      <c r="S1971" s="51">
        <v>1</v>
      </c>
      <c r="T1971" s="84"/>
      <c r="U1971" s="84"/>
      <c r="V1971" s="52">
        <v>0</v>
      </c>
      <c r="W1971" s="52">
        <v>7.4999999999999993E-5</v>
      </c>
      <c r="X1971" s="52">
        <v>0</v>
      </c>
      <c r="Y1971" s="52">
        <v>0.56475200000000003</v>
      </c>
      <c r="Z1971" s="52">
        <v>0</v>
      </c>
      <c r="AA1971" s="52"/>
      <c r="AB1971" s="79">
        <v>1971</v>
      </c>
      <c r="AC19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1" s="85"/>
      <c r="AE1971" s="51"/>
      <c r="AF1971" s="51"/>
      <c r="AG1971" s="51"/>
      <c r="AH1971" s="51"/>
      <c r="AI1971" s="51"/>
      <c r="AJ1971" s="51"/>
      <c r="AK1971" s="51"/>
      <c r="AL1971" s="51"/>
      <c r="AM1971" s="51"/>
      <c r="AN1971" s="51"/>
      <c r="AO1971" s="2"/>
      <c r="AP1971" s="3"/>
      <c r="AQ1971" s="3"/>
      <c r="AR1971" s="3"/>
      <c r="AS1971" s="3"/>
    </row>
    <row r="1972" spans="1:45" ht="29" customHeight="1" x14ac:dyDescent="0.35">
      <c r="A1972" s="14" t="s">
        <v>1287</v>
      </c>
      <c r="C1972" s="15" t="s">
        <v>3360</v>
      </c>
      <c r="D1972" s="15"/>
      <c r="E1972" s="80">
        <v>1.682970382894029</v>
      </c>
      <c r="F1972" s="78"/>
      <c r="G1972" s="15"/>
      <c r="H1972" s="15"/>
      <c r="I1972" s="16"/>
      <c r="J1972" s="66"/>
      <c r="K1972" s="66"/>
      <c r="L1972" s="16"/>
      <c r="M1972" s="81"/>
      <c r="N1972" s="82">
        <v>934.54473876953125</v>
      </c>
      <c r="O1972" s="82">
        <v>9793.9052734375</v>
      </c>
      <c r="P1972" s="77"/>
      <c r="Q1972" s="83"/>
      <c r="R1972" s="83"/>
      <c r="S1972" s="51">
        <v>1</v>
      </c>
      <c r="T1972" s="84"/>
      <c r="U1972" s="84"/>
      <c r="V1972" s="52">
        <v>0</v>
      </c>
      <c r="W1972" s="52">
        <v>7.4999999999999993E-5</v>
      </c>
      <c r="X1972" s="52">
        <v>0</v>
      </c>
      <c r="Y1972" s="52">
        <v>0.56475200000000003</v>
      </c>
      <c r="Z1972" s="52">
        <v>0</v>
      </c>
      <c r="AA1972" s="52"/>
      <c r="AB1972" s="79">
        <v>1972</v>
      </c>
      <c r="AC19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2" s="85"/>
      <c r="AE1972" s="51"/>
      <c r="AF1972" s="51"/>
      <c r="AG1972" s="51"/>
      <c r="AH1972" s="51"/>
      <c r="AI1972" s="51"/>
      <c r="AJ1972" s="51"/>
      <c r="AK1972" s="51"/>
      <c r="AL1972" s="51"/>
      <c r="AM1972" s="51"/>
      <c r="AN1972" s="51"/>
      <c r="AO1972" s="2"/>
      <c r="AP1972" s="3"/>
      <c r="AQ1972" s="3"/>
      <c r="AR1972" s="3"/>
      <c r="AS1972" s="3"/>
    </row>
    <row r="1973" spans="1:45" ht="29" customHeight="1" x14ac:dyDescent="0.35">
      <c r="A1973" s="14" t="s">
        <v>1288</v>
      </c>
      <c r="C1973" s="15" t="s">
        <v>3360</v>
      </c>
      <c r="D1973" s="15"/>
      <c r="E1973" s="80">
        <v>1.682970382894029</v>
      </c>
      <c r="F1973" s="78"/>
      <c r="G1973" s="15"/>
      <c r="H1973" s="15"/>
      <c r="I1973" s="16"/>
      <c r="J1973" s="66"/>
      <c r="K1973" s="66"/>
      <c r="L1973" s="16"/>
      <c r="M1973" s="81"/>
      <c r="N1973" s="82">
        <v>866.06597900390625</v>
      </c>
      <c r="O1973" s="82">
        <v>9803.580078125</v>
      </c>
      <c r="P1973" s="77"/>
      <c r="Q1973" s="83"/>
      <c r="R1973" s="83"/>
      <c r="S1973" s="51">
        <v>1</v>
      </c>
      <c r="T1973" s="84"/>
      <c r="U1973" s="84"/>
      <c r="V1973" s="52">
        <v>0</v>
      </c>
      <c r="W1973" s="52">
        <v>7.4999999999999993E-5</v>
      </c>
      <c r="X1973" s="52">
        <v>0</v>
      </c>
      <c r="Y1973" s="52">
        <v>0.56475200000000003</v>
      </c>
      <c r="Z1973" s="52">
        <v>0</v>
      </c>
      <c r="AA1973" s="52"/>
      <c r="AB1973" s="79">
        <v>1973</v>
      </c>
      <c r="AC19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3" s="85"/>
      <c r="AE1973" s="51"/>
      <c r="AF1973" s="51"/>
      <c r="AG1973" s="51"/>
      <c r="AH1973" s="51"/>
      <c r="AI1973" s="51"/>
      <c r="AJ1973" s="51"/>
      <c r="AK1973" s="51"/>
      <c r="AL1973" s="51"/>
      <c r="AM1973" s="51"/>
      <c r="AN1973" s="51"/>
      <c r="AO1973" s="2"/>
      <c r="AP1973" s="3"/>
      <c r="AQ1973" s="3"/>
      <c r="AR1973" s="3"/>
      <c r="AS1973" s="3"/>
    </row>
    <row r="1974" spans="1:45" ht="29" customHeight="1" x14ac:dyDescent="0.35">
      <c r="A1974" s="14" t="s">
        <v>2893</v>
      </c>
      <c r="C1974" s="15" t="s">
        <v>3360</v>
      </c>
      <c r="D1974" s="15"/>
      <c r="E1974" s="80">
        <v>1.6828130291834911</v>
      </c>
      <c r="F1974" s="78"/>
      <c r="G1974" s="15"/>
      <c r="H1974" s="15"/>
      <c r="I1974" s="16"/>
      <c r="J1974" s="66"/>
      <c r="K1974" s="66"/>
      <c r="L1974" s="16"/>
      <c r="M1974" s="81"/>
      <c r="N1974" s="82">
        <v>7323.10791015625</v>
      </c>
      <c r="O1974" s="82">
        <v>9164.5888671875</v>
      </c>
      <c r="P1974" s="77"/>
      <c r="Q1974" s="83"/>
      <c r="R1974" s="83"/>
      <c r="S1974" s="51">
        <v>1</v>
      </c>
      <c r="T1974" s="84"/>
      <c r="U1974" s="84"/>
      <c r="V1974" s="52">
        <v>0</v>
      </c>
      <c r="W1974" s="52">
        <v>7.2999999999999999E-5</v>
      </c>
      <c r="X1974" s="52">
        <v>0</v>
      </c>
      <c r="Y1974" s="52">
        <v>0.56450599999999995</v>
      </c>
      <c r="Z1974" s="52">
        <v>0</v>
      </c>
      <c r="AA1974" s="52"/>
      <c r="AB1974" s="79">
        <v>1974</v>
      </c>
      <c r="AC19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4" s="85"/>
      <c r="AE1974" s="51"/>
      <c r="AF1974" s="51"/>
      <c r="AG1974" s="51"/>
      <c r="AH1974" s="51"/>
      <c r="AI1974" s="51"/>
      <c r="AJ1974" s="51"/>
      <c r="AK1974" s="51"/>
      <c r="AL1974" s="51"/>
      <c r="AM1974" s="51"/>
      <c r="AN1974" s="51"/>
      <c r="AO1974" s="2"/>
      <c r="AP1974" s="3"/>
      <c r="AQ1974" s="3"/>
      <c r="AR1974" s="3"/>
      <c r="AS1974" s="3"/>
    </row>
    <row r="1975" spans="1:45" ht="29" customHeight="1" x14ac:dyDescent="0.35">
      <c r="A1975" s="14" t="s">
        <v>3013</v>
      </c>
      <c r="C1975" s="15" t="s">
        <v>3360</v>
      </c>
      <c r="D1975" s="15"/>
      <c r="E1975" s="80">
        <v>1.6828130291834911</v>
      </c>
      <c r="F1975" s="78"/>
      <c r="G1975" s="15"/>
      <c r="H1975" s="15"/>
      <c r="I1975" s="16"/>
      <c r="J1975" s="66"/>
      <c r="K1975" s="66"/>
      <c r="L1975" s="16"/>
      <c r="M1975" s="81"/>
      <c r="N1975" s="82">
        <v>7409.80517578125</v>
      </c>
      <c r="O1975" s="82">
        <v>8968.5322265625</v>
      </c>
      <c r="P1975" s="77"/>
      <c r="Q1975" s="83"/>
      <c r="R1975" s="83"/>
      <c r="S1975" s="51">
        <v>1</v>
      </c>
      <c r="T1975" s="84"/>
      <c r="U1975" s="84"/>
      <c r="V1975" s="52">
        <v>0</v>
      </c>
      <c r="W1975" s="52">
        <v>7.2999999999999999E-5</v>
      </c>
      <c r="X1975" s="52">
        <v>0</v>
      </c>
      <c r="Y1975" s="52">
        <v>0.56450599999999995</v>
      </c>
      <c r="Z1975" s="52">
        <v>0</v>
      </c>
      <c r="AA1975" s="52"/>
      <c r="AB1975" s="79">
        <v>1975</v>
      </c>
      <c r="AC19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5" s="85"/>
      <c r="AE1975" s="51"/>
      <c r="AF1975" s="51"/>
      <c r="AG1975" s="51"/>
      <c r="AH1975" s="51"/>
      <c r="AI1975" s="51"/>
      <c r="AJ1975" s="51"/>
      <c r="AK1975" s="51"/>
      <c r="AL1975" s="51"/>
      <c r="AM1975" s="51"/>
      <c r="AN1975" s="51"/>
      <c r="AO1975" s="2"/>
      <c r="AP1975" s="3"/>
      <c r="AQ1975" s="3"/>
      <c r="AR1975" s="3"/>
      <c r="AS1975" s="3"/>
    </row>
    <row r="1976" spans="1:45" ht="29" customHeight="1" x14ac:dyDescent="0.35">
      <c r="A1976" s="14" t="s">
        <v>3196</v>
      </c>
      <c r="C1976" s="15" t="s">
        <v>3360</v>
      </c>
      <c r="D1976" s="15"/>
      <c r="E1976" s="80">
        <v>1.6828130291834911</v>
      </c>
      <c r="F1976" s="78"/>
      <c r="G1976" s="15"/>
      <c r="H1976" s="15"/>
      <c r="I1976" s="16"/>
      <c r="J1976" s="66"/>
      <c r="K1976" s="66"/>
      <c r="L1976" s="16"/>
      <c r="M1976" s="81"/>
      <c r="N1976" s="82">
        <v>7389.34423828125</v>
      </c>
      <c r="O1976" s="82">
        <v>9078.66015625</v>
      </c>
      <c r="P1976" s="77"/>
      <c r="Q1976" s="83"/>
      <c r="R1976" s="83"/>
      <c r="S1976" s="51">
        <v>1</v>
      </c>
      <c r="T1976" s="84"/>
      <c r="U1976" s="84"/>
      <c r="V1976" s="52">
        <v>0</v>
      </c>
      <c r="W1976" s="52">
        <v>7.2999999999999999E-5</v>
      </c>
      <c r="X1976" s="52">
        <v>0</v>
      </c>
      <c r="Y1976" s="52">
        <v>0.56450599999999995</v>
      </c>
      <c r="Z1976" s="52">
        <v>0</v>
      </c>
      <c r="AA1976" s="52"/>
      <c r="AB1976" s="79">
        <v>1976</v>
      </c>
      <c r="AC19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6" s="85"/>
      <c r="AE1976" s="51"/>
      <c r="AF1976" s="51"/>
      <c r="AG1976" s="51"/>
      <c r="AH1976" s="51"/>
      <c r="AI1976" s="51"/>
      <c r="AJ1976" s="51"/>
      <c r="AK1976" s="51"/>
      <c r="AL1976" s="51"/>
      <c r="AM1976" s="51"/>
      <c r="AN1976" s="51"/>
      <c r="AO1976" s="2"/>
      <c r="AP1976" s="3"/>
      <c r="AQ1976" s="3"/>
      <c r="AR1976" s="3"/>
      <c r="AS1976" s="3"/>
    </row>
    <row r="1977" spans="1:45" ht="29" customHeight="1" x14ac:dyDescent="0.35">
      <c r="A1977" s="14" t="s">
        <v>2211</v>
      </c>
      <c r="C1977" s="15" t="s">
        <v>3360</v>
      </c>
      <c r="D1977" s="15"/>
      <c r="E1977" s="80">
        <v>1.6824548256147871</v>
      </c>
      <c r="F1977" s="78"/>
      <c r="G1977" s="15"/>
      <c r="H1977" s="15"/>
      <c r="I1977" s="16"/>
      <c r="J1977" s="66"/>
      <c r="K1977" s="66"/>
      <c r="L1977" s="16"/>
      <c r="M1977" s="81"/>
      <c r="N1977" s="82">
        <v>5009.3564453125</v>
      </c>
      <c r="O1977" s="82">
        <v>3906.82861328125</v>
      </c>
      <c r="P1977" s="77"/>
      <c r="Q1977" s="83"/>
      <c r="R1977" s="83"/>
      <c r="S1977" s="51">
        <v>1</v>
      </c>
      <c r="T1977" s="84"/>
      <c r="U1977" s="84"/>
      <c r="V1977" s="52">
        <v>0</v>
      </c>
      <c r="W1977" s="52">
        <v>5.1E-5</v>
      </c>
      <c r="X1977" s="52">
        <v>0</v>
      </c>
      <c r="Y1977" s="52">
        <v>0.56394599999999995</v>
      </c>
      <c r="Z1977" s="52">
        <v>0</v>
      </c>
      <c r="AA1977" s="52"/>
      <c r="AB1977" s="79">
        <v>1977</v>
      </c>
      <c r="AC19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7" s="85"/>
      <c r="AE1977" s="51"/>
      <c r="AF1977" s="51"/>
      <c r="AG1977" s="51"/>
      <c r="AH1977" s="51"/>
      <c r="AI1977" s="51"/>
      <c r="AJ1977" s="51"/>
      <c r="AK1977" s="51"/>
      <c r="AL1977" s="51"/>
      <c r="AM1977" s="51"/>
      <c r="AN1977" s="51"/>
      <c r="AO1977" s="2"/>
      <c r="AP1977" s="3"/>
      <c r="AQ1977" s="3"/>
      <c r="AR1977" s="3"/>
      <c r="AS1977" s="3"/>
    </row>
    <row r="1978" spans="1:45" ht="29" customHeight="1" x14ac:dyDescent="0.35">
      <c r="A1978" s="14" t="s">
        <v>1900</v>
      </c>
      <c r="C1978" s="15" t="s">
        <v>3360</v>
      </c>
      <c r="D1978" s="15"/>
      <c r="E1978" s="80">
        <v>1.6821778574982713</v>
      </c>
      <c r="F1978" s="78"/>
      <c r="G1978" s="15"/>
      <c r="H1978" s="15"/>
      <c r="I1978" s="16"/>
      <c r="J1978" s="66"/>
      <c r="K1978" s="66"/>
      <c r="L1978" s="16"/>
      <c r="M1978" s="81"/>
      <c r="N1978" s="82">
        <v>5001.09521484375</v>
      </c>
      <c r="O1978" s="82">
        <v>375.62686157226563</v>
      </c>
      <c r="P1978" s="77"/>
      <c r="Q1978" s="83"/>
      <c r="R1978" s="83"/>
      <c r="S1978" s="51">
        <v>1</v>
      </c>
      <c r="T1978" s="84"/>
      <c r="U1978" s="84"/>
      <c r="V1978" s="52">
        <v>0</v>
      </c>
      <c r="W1978" s="52">
        <v>2.5641000000000001E-2</v>
      </c>
      <c r="X1978" s="52">
        <v>0</v>
      </c>
      <c r="Y1978" s="52">
        <v>0.56351300000000004</v>
      </c>
      <c r="Z1978" s="52">
        <v>0</v>
      </c>
      <c r="AA1978" s="52"/>
      <c r="AB1978" s="79">
        <v>1978</v>
      </c>
      <c r="AC19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8" s="85"/>
      <c r="AE1978" s="51"/>
      <c r="AF1978" s="51"/>
      <c r="AG1978" s="51"/>
      <c r="AH1978" s="51"/>
      <c r="AI1978" s="51"/>
      <c r="AJ1978" s="51"/>
      <c r="AK1978" s="51"/>
      <c r="AL1978" s="51"/>
      <c r="AM1978" s="51"/>
      <c r="AN1978" s="51"/>
      <c r="AO1978" s="2"/>
      <c r="AP1978" s="3"/>
      <c r="AQ1978" s="3"/>
      <c r="AR1978" s="3"/>
      <c r="AS1978" s="3"/>
    </row>
    <row r="1979" spans="1:45" ht="29" customHeight="1" x14ac:dyDescent="0.35">
      <c r="A1979" s="14" t="s">
        <v>1901</v>
      </c>
      <c r="C1979" s="15" t="s">
        <v>3360</v>
      </c>
      <c r="D1979" s="15"/>
      <c r="E1979" s="80">
        <v>1.6821778574982713</v>
      </c>
      <c r="F1979" s="78"/>
      <c r="G1979" s="15"/>
      <c r="H1979" s="15"/>
      <c r="I1979" s="16"/>
      <c r="J1979" s="66"/>
      <c r="K1979" s="66"/>
      <c r="L1979" s="16"/>
      <c r="M1979" s="81"/>
      <c r="N1979" s="82">
        <v>5043.81201171875</v>
      </c>
      <c r="O1979" s="82">
        <v>897.07940673828125</v>
      </c>
      <c r="P1979" s="77"/>
      <c r="Q1979" s="83"/>
      <c r="R1979" s="83"/>
      <c r="S1979" s="51">
        <v>1</v>
      </c>
      <c r="T1979" s="84"/>
      <c r="U1979" s="84"/>
      <c r="V1979" s="52">
        <v>0</v>
      </c>
      <c r="W1979" s="52">
        <v>2.5641000000000001E-2</v>
      </c>
      <c r="X1979" s="52">
        <v>0</v>
      </c>
      <c r="Y1979" s="52">
        <v>0.56351300000000004</v>
      </c>
      <c r="Z1979" s="52">
        <v>0</v>
      </c>
      <c r="AA1979" s="52"/>
      <c r="AB1979" s="79">
        <v>1979</v>
      </c>
      <c r="AC19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79" s="85"/>
      <c r="AE1979" s="51"/>
      <c r="AF1979" s="51"/>
      <c r="AG1979" s="51"/>
      <c r="AH1979" s="51"/>
      <c r="AI1979" s="51"/>
      <c r="AJ1979" s="51"/>
      <c r="AK1979" s="51"/>
      <c r="AL1979" s="51"/>
      <c r="AM1979" s="51"/>
      <c r="AN1979" s="51"/>
      <c r="AO1979" s="2"/>
      <c r="AP1979" s="3"/>
      <c r="AQ1979" s="3"/>
      <c r="AR1979" s="3"/>
      <c r="AS1979" s="3"/>
    </row>
    <row r="1980" spans="1:45" ht="29" customHeight="1" x14ac:dyDescent="0.35">
      <c r="A1980" s="14" t="s">
        <v>1902</v>
      </c>
      <c r="C1980" s="15" t="s">
        <v>3360</v>
      </c>
      <c r="D1980" s="15"/>
      <c r="E1980" s="80">
        <v>1.6821778574982713</v>
      </c>
      <c r="F1980" s="78"/>
      <c r="G1980" s="15"/>
      <c r="H1980" s="15"/>
      <c r="I1980" s="16"/>
      <c r="J1980" s="66"/>
      <c r="K1980" s="66"/>
      <c r="L1980" s="16"/>
      <c r="M1980" s="81"/>
      <c r="N1980" s="82">
        <v>4907.98876953125</v>
      </c>
      <c r="O1980" s="82">
        <v>790.50115966796875</v>
      </c>
      <c r="P1980" s="77"/>
      <c r="Q1980" s="83"/>
      <c r="R1980" s="83"/>
      <c r="S1980" s="51">
        <v>1</v>
      </c>
      <c r="T1980" s="84"/>
      <c r="U1980" s="84"/>
      <c r="V1980" s="52">
        <v>0</v>
      </c>
      <c r="W1980" s="52">
        <v>2.5641000000000001E-2</v>
      </c>
      <c r="X1980" s="52">
        <v>0</v>
      </c>
      <c r="Y1980" s="52">
        <v>0.56351300000000004</v>
      </c>
      <c r="Z1980" s="52">
        <v>0</v>
      </c>
      <c r="AA1980" s="52"/>
      <c r="AB1980" s="79">
        <v>1980</v>
      </c>
      <c r="AC19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0" s="85"/>
      <c r="AE1980" s="51"/>
      <c r="AF1980" s="51"/>
      <c r="AG1980" s="51"/>
      <c r="AH1980" s="51"/>
      <c r="AI1980" s="51"/>
      <c r="AJ1980" s="51"/>
      <c r="AK1980" s="51"/>
      <c r="AL1980" s="51"/>
      <c r="AM1980" s="51"/>
      <c r="AN1980" s="51"/>
      <c r="AO1980" s="2"/>
      <c r="AP1980" s="3"/>
      <c r="AQ1980" s="3"/>
      <c r="AR1980" s="3"/>
      <c r="AS1980" s="3"/>
    </row>
    <row r="1981" spans="1:45" ht="29" customHeight="1" x14ac:dyDescent="0.35">
      <c r="A1981" s="14" t="s">
        <v>1903</v>
      </c>
      <c r="C1981" s="15" t="s">
        <v>3360</v>
      </c>
      <c r="D1981" s="15"/>
      <c r="E1981" s="80">
        <v>1.6821778574982713</v>
      </c>
      <c r="F1981" s="78"/>
      <c r="G1981" s="15"/>
      <c r="H1981" s="15"/>
      <c r="I1981" s="16"/>
      <c r="J1981" s="66"/>
      <c r="K1981" s="66"/>
      <c r="L1981" s="16"/>
      <c r="M1981" s="81"/>
      <c r="N1981" s="82">
        <v>4846.66748046875</v>
      </c>
      <c r="O1981" s="82">
        <v>323.52752685546875</v>
      </c>
      <c r="P1981" s="77"/>
      <c r="Q1981" s="83"/>
      <c r="R1981" s="83"/>
      <c r="S1981" s="51">
        <v>1</v>
      </c>
      <c r="T1981" s="84"/>
      <c r="U1981" s="84"/>
      <c r="V1981" s="52">
        <v>0</v>
      </c>
      <c r="W1981" s="52">
        <v>2.5641000000000001E-2</v>
      </c>
      <c r="X1981" s="52">
        <v>0</v>
      </c>
      <c r="Y1981" s="52">
        <v>0.56351300000000004</v>
      </c>
      <c r="Z1981" s="52">
        <v>0</v>
      </c>
      <c r="AA1981" s="52"/>
      <c r="AB1981" s="79">
        <v>1981</v>
      </c>
      <c r="AC19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1" s="85"/>
      <c r="AE1981" s="51"/>
      <c r="AF1981" s="51"/>
      <c r="AG1981" s="51"/>
      <c r="AH1981" s="51"/>
      <c r="AI1981" s="51"/>
      <c r="AJ1981" s="51"/>
      <c r="AK1981" s="51"/>
      <c r="AL1981" s="51"/>
      <c r="AM1981" s="51"/>
      <c r="AN1981" s="51"/>
      <c r="AO1981" s="2"/>
      <c r="AP1981" s="3"/>
      <c r="AQ1981" s="3"/>
      <c r="AR1981" s="3"/>
      <c r="AS1981" s="3"/>
    </row>
    <row r="1982" spans="1:45" ht="29" customHeight="1" x14ac:dyDescent="0.35">
      <c r="A1982" s="14" t="s">
        <v>1904</v>
      </c>
      <c r="C1982" s="15" t="s">
        <v>3360</v>
      </c>
      <c r="D1982" s="15"/>
      <c r="E1982" s="80">
        <v>1.6821778574982713</v>
      </c>
      <c r="F1982" s="78"/>
      <c r="G1982" s="15"/>
      <c r="H1982" s="15"/>
      <c r="I1982" s="16"/>
      <c r="J1982" s="66"/>
      <c r="K1982" s="66"/>
      <c r="L1982" s="16"/>
      <c r="M1982" s="81"/>
      <c r="N1982" s="82">
        <v>4773.53369140625</v>
      </c>
      <c r="O1982" s="82">
        <v>676.61737060546875</v>
      </c>
      <c r="P1982" s="77"/>
      <c r="Q1982" s="83"/>
      <c r="R1982" s="83"/>
      <c r="S1982" s="51">
        <v>1</v>
      </c>
      <c r="T1982" s="84"/>
      <c r="U1982" s="84"/>
      <c r="V1982" s="52">
        <v>0</v>
      </c>
      <c r="W1982" s="52">
        <v>2.5641000000000001E-2</v>
      </c>
      <c r="X1982" s="52">
        <v>0</v>
      </c>
      <c r="Y1982" s="52">
        <v>0.56351300000000004</v>
      </c>
      <c r="Z1982" s="52">
        <v>0</v>
      </c>
      <c r="AA1982" s="52"/>
      <c r="AB1982" s="79">
        <v>1982</v>
      </c>
      <c r="AC19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2" s="85"/>
      <c r="AE1982" s="51"/>
      <c r="AF1982" s="51"/>
      <c r="AG1982" s="51"/>
      <c r="AH1982" s="51"/>
      <c r="AI1982" s="51"/>
      <c r="AJ1982" s="51"/>
      <c r="AK1982" s="51"/>
      <c r="AL1982" s="51"/>
      <c r="AM1982" s="51"/>
      <c r="AN1982" s="51"/>
      <c r="AO1982" s="2"/>
      <c r="AP1982" s="3"/>
      <c r="AQ1982" s="3"/>
      <c r="AR1982" s="3"/>
      <c r="AS1982" s="3"/>
    </row>
    <row r="1983" spans="1:45" ht="29" customHeight="1" x14ac:dyDescent="0.35">
      <c r="A1983" s="14" t="s">
        <v>1905</v>
      </c>
      <c r="C1983" s="15" t="s">
        <v>3360</v>
      </c>
      <c r="D1983" s="15"/>
      <c r="E1983" s="80">
        <v>1.6821778574982713</v>
      </c>
      <c r="F1983" s="78"/>
      <c r="G1983" s="15"/>
      <c r="H1983" s="15"/>
      <c r="I1983" s="16"/>
      <c r="J1983" s="66"/>
      <c r="K1983" s="66"/>
      <c r="L1983" s="16"/>
      <c r="M1983" s="81"/>
      <c r="N1983" s="82">
        <v>5161.5673828125</v>
      </c>
      <c r="O1983" s="82">
        <v>747.5184326171875</v>
      </c>
      <c r="P1983" s="77"/>
      <c r="Q1983" s="83"/>
      <c r="R1983" s="83"/>
      <c r="S1983" s="51">
        <v>1</v>
      </c>
      <c r="T1983" s="84"/>
      <c r="U1983" s="84"/>
      <c r="V1983" s="52">
        <v>0</v>
      </c>
      <c r="W1983" s="52">
        <v>2.5641000000000001E-2</v>
      </c>
      <c r="X1983" s="52">
        <v>0</v>
      </c>
      <c r="Y1983" s="52">
        <v>0.56351300000000004</v>
      </c>
      <c r="Z1983" s="52">
        <v>0</v>
      </c>
      <c r="AA1983" s="52"/>
      <c r="AB1983" s="79">
        <v>1983</v>
      </c>
      <c r="AC19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3" s="85"/>
      <c r="AE1983" s="51"/>
      <c r="AF1983" s="51"/>
      <c r="AG1983" s="51"/>
      <c r="AH1983" s="51"/>
      <c r="AI1983" s="51"/>
      <c r="AJ1983" s="51"/>
      <c r="AK1983" s="51"/>
      <c r="AL1983" s="51"/>
      <c r="AM1983" s="51"/>
      <c r="AN1983" s="51"/>
      <c r="AO1983" s="2"/>
      <c r="AP1983" s="3"/>
      <c r="AQ1983" s="3"/>
      <c r="AR1983" s="3"/>
      <c r="AS1983" s="3"/>
    </row>
    <row r="1984" spans="1:45" ht="29" customHeight="1" x14ac:dyDescent="0.35">
      <c r="A1984" s="14" t="s">
        <v>1906</v>
      </c>
      <c r="C1984" s="15" t="s">
        <v>3360</v>
      </c>
      <c r="D1984" s="15"/>
      <c r="E1984" s="80">
        <v>1.6821778574982713</v>
      </c>
      <c r="F1984" s="78"/>
      <c r="G1984" s="15"/>
      <c r="H1984" s="15"/>
      <c r="I1984" s="16"/>
      <c r="J1984" s="66"/>
      <c r="K1984" s="66"/>
      <c r="L1984" s="16"/>
      <c r="M1984" s="81"/>
      <c r="N1984" s="82">
        <v>4879.19091796875</v>
      </c>
      <c r="O1984" s="82">
        <v>540.1319580078125</v>
      </c>
      <c r="P1984" s="77"/>
      <c r="Q1984" s="83"/>
      <c r="R1984" s="83"/>
      <c r="S1984" s="51">
        <v>1</v>
      </c>
      <c r="T1984" s="84"/>
      <c r="U1984" s="84"/>
      <c r="V1984" s="52">
        <v>0</v>
      </c>
      <c r="W1984" s="52">
        <v>2.5641000000000001E-2</v>
      </c>
      <c r="X1984" s="52">
        <v>0</v>
      </c>
      <c r="Y1984" s="52">
        <v>0.56351300000000004</v>
      </c>
      <c r="Z1984" s="52">
        <v>0</v>
      </c>
      <c r="AA1984" s="52"/>
      <c r="AB1984" s="79">
        <v>1984</v>
      </c>
      <c r="AC19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4" s="85"/>
      <c r="AE1984" s="51"/>
      <c r="AF1984" s="51"/>
      <c r="AG1984" s="51"/>
      <c r="AH1984" s="51"/>
      <c r="AI1984" s="51"/>
      <c r="AJ1984" s="51"/>
      <c r="AK1984" s="51"/>
      <c r="AL1984" s="51"/>
      <c r="AM1984" s="51"/>
      <c r="AN1984" s="51"/>
      <c r="AO1984" s="2"/>
      <c r="AP1984" s="3"/>
      <c r="AQ1984" s="3"/>
      <c r="AR1984" s="3"/>
      <c r="AS1984" s="3"/>
    </row>
    <row r="1985" spans="1:45" ht="29" customHeight="1" x14ac:dyDescent="0.35">
      <c r="A1985" s="14" t="s">
        <v>1907</v>
      </c>
      <c r="C1985" s="15" t="s">
        <v>3360</v>
      </c>
      <c r="D1985" s="15"/>
      <c r="E1985" s="80">
        <v>1.6821778574982713</v>
      </c>
      <c r="F1985" s="78"/>
      <c r="G1985" s="15"/>
      <c r="H1985" s="15"/>
      <c r="I1985" s="16"/>
      <c r="J1985" s="66"/>
      <c r="K1985" s="66"/>
      <c r="L1985" s="16"/>
      <c r="M1985" s="81"/>
      <c r="N1985" s="82">
        <v>5049.25634765625</v>
      </c>
      <c r="O1985" s="82">
        <v>195.42019653320313</v>
      </c>
      <c r="P1985" s="77"/>
      <c r="Q1985" s="83"/>
      <c r="R1985" s="83"/>
      <c r="S1985" s="51">
        <v>1</v>
      </c>
      <c r="T1985" s="84"/>
      <c r="U1985" s="84"/>
      <c r="V1985" s="52">
        <v>0</v>
      </c>
      <c r="W1985" s="52">
        <v>2.5641000000000001E-2</v>
      </c>
      <c r="X1985" s="52">
        <v>0</v>
      </c>
      <c r="Y1985" s="52">
        <v>0.56351300000000004</v>
      </c>
      <c r="Z1985" s="52">
        <v>0</v>
      </c>
      <c r="AA1985" s="52"/>
      <c r="AB1985" s="79">
        <v>1985</v>
      </c>
      <c r="AC19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5" s="85"/>
      <c r="AE1985" s="51"/>
      <c r="AF1985" s="51"/>
      <c r="AG1985" s="51"/>
      <c r="AH1985" s="51"/>
      <c r="AI1985" s="51"/>
      <c r="AJ1985" s="51"/>
      <c r="AK1985" s="51"/>
      <c r="AL1985" s="51"/>
      <c r="AM1985" s="51"/>
      <c r="AN1985" s="51"/>
      <c r="AO1985" s="2"/>
      <c r="AP1985" s="3"/>
      <c r="AQ1985" s="3"/>
      <c r="AR1985" s="3"/>
      <c r="AS1985" s="3"/>
    </row>
    <row r="1986" spans="1:45" ht="29" customHeight="1" x14ac:dyDescent="0.35">
      <c r="A1986" s="14" t="s">
        <v>1908</v>
      </c>
      <c r="C1986" s="15" t="s">
        <v>3360</v>
      </c>
      <c r="D1986" s="15"/>
      <c r="E1986" s="80">
        <v>1.6821778574982713</v>
      </c>
      <c r="F1986" s="78"/>
      <c r="G1986" s="15"/>
      <c r="H1986" s="15"/>
      <c r="I1986" s="16"/>
      <c r="J1986" s="66"/>
      <c r="K1986" s="66"/>
      <c r="L1986" s="16"/>
      <c r="M1986" s="81"/>
      <c r="N1986" s="82">
        <v>5271.34033203125</v>
      </c>
      <c r="O1986" s="82">
        <v>549.17999267578125</v>
      </c>
      <c r="P1986" s="77"/>
      <c r="Q1986" s="83"/>
      <c r="R1986" s="83"/>
      <c r="S1986" s="51">
        <v>1</v>
      </c>
      <c r="T1986" s="84"/>
      <c r="U1986" s="84"/>
      <c r="V1986" s="52">
        <v>0</v>
      </c>
      <c r="W1986" s="52">
        <v>2.5641000000000001E-2</v>
      </c>
      <c r="X1986" s="52">
        <v>0</v>
      </c>
      <c r="Y1986" s="52">
        <v>0.56351300000000004</v>
      </c>
      <c r="Z1986" s="52">
        <v>0</v>
      </c>
      <c r="AA1986" s="52"/>
      <c r="AB1986" s="79">
        <v>1986</v>
      </c>
      <c r="AC19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6" s="85"/>
      <c r="AE1986" s="51"/>
      <c r="AF1986" s="51"/>
      <c r="AG1986" s="51"/>
      <c r="AH1986" s="51"/>
      <c r="AI1986" s="51"/>
      <c r="AJ1986" s="51"/>
      <c r="AK1986" s="51"/>
      <c r="AL1986" s="51"/>
      <c r="AM1986" s="51"/>
      <c r="AN1986" s="51"/>
      <c r="AO1986" s="2"/>
      <c r="AP1986" s="3"/>
      <c r="AQ1986" s="3"/>
      <c r="AR1986" s="3"/>
      <c r="AS1986" s="3"/>
    </row>
    <row r="1987" spans="1:45" ht="29" customHeight="1" x14ac:dyDescent="0.35">
      <c r="A1987" s="14" t="s">
        <v>1909</v>
      </c>
      <c r="C1987" s="15" t="s">
        <v>3360</v>
      </c>
      <c r="D1987" s="15"/>
      <c r="E1987" s="80">
        <v>1.6821778574982713</v>
      </c>
      <c r="F1987" s="78"/>
      <c r="G1987" s="15"/>
      <c r="H1987" s="15"/>
      <c r="I1987" s="16"/>
      <c r="J1987" s="66"/>
      <c r="K1987" s="66"/>
      <c r="L1987" s="16"/>
      <c r="M1987" s="81"/>
      <c r="N1987" s="82">
        <v>5146.5546875</v>
      </c>
      <c r="O1987" s="82">
        <v>255.4632568359375</v>
      </c>
      <c r="P1987" s="77"/>
      <c r="Q1987" s="83"/>
      <c r="R1987" s="83"/>
      <c r="S1987" s="51">
        <v>1</v>
      </c>
      <c r="T1987" s="84"/>
      <c r="U1987" s="84"/>
      <c r="V1987" s="52">
        <v>0</v>
      </c>
      <c r="W1987" s="52">
        <v>2.5641000000000001E-2</v>
      </c>
      <c r="X1987" s="52">
        <v>0</v>
      </c>
      <c r="Y1987" s="52">
        <v>0.56351300000000004</v>
      </c>
      <c r="Z1987" s="52">
        <v>0</v>
      </c>
      <c r="AA1987" s="52"/>
      <c r="AB1987" s="79">
        <v>1987</v>
      </c>
      <c r="AC19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7" s="85"/>
      <c r="AE1987" s="51"/>
      <c r="AF1987" s="51"/>
      <c r="AG1987" s="51"/>
      <c r="AH1987" s="51"/>
      <c r="AI1987" s="51"/>
      <c r="AJ1987" s="51"/>
      <c r="AK1987" s="51"/>
      <c r="AL1987" s="51"/>
      <c r="AM1987" s="51"/>
      <c r="AN1987" s="51"/>
      <c r="AO1987" s="2"/>
      <c r="AP1987" s="3"/>
      <c r="AQ1987" s="3"/>
      <c r="AR1987" s="3"/>
      <c r="AS1987" s="3"/>
    </row>
    <row r="1988" spans="1:45" ht="29" customHeight="1" x14ac:dyDescent="0.35">
      <c r="A1988" s="14" t="s">
        <v>1910</v>
      </c>
      <c r="C1988" s="15" t="s">
        <v>3360</v>
      </c>
      <c r="D1988" s="15"/>
      <c r="E1988" s="80">
        <v>1.6821778574982713</v>
      </c>
      <c r="F1988" s="78"/>
      <c r="G1988" s="15"/>
      <c r="H1988" s="15"/>
      <c r="I1988" s="16"/>
      <c r="J1988" s="66"/>
      <c r="K1988" s="66"/>
      <c r="L1988" s="16"/>
      <c r="M1988" s="81"/>
      <c r="N1988" s="82">
        <v>5232.87548828125</v>
      </c>
      <c r="O1988" s="82">
        <v>370.68490600585938</v>
      </c>
      <c r="P1988" s="77"/>
      <c r="Q1988" s="83"/>
      <c r="R1988" s="83"/>
      <c r="S1988" s="51">
        <v>1</v>
      </c>
      <c r="T1988" s="84"/>
      <c r="U1988" s="84"/>
      <c r="V1988" s="52">
        <v>0</v>
      </c>
      <c r="W1988" s="52">
        <v>2.5641000000000001E-2</v>
      </c>
      <c r="X1988" s="52">
        <v>0</v>
      </c>
      <c r="Y1988" s="52">
        <v>0.56351300000000004</v>
      </c>
      <c r="Z1988" s="52">
        <v>0</v>
      </c>
      <c r="AA1988" s="52"/>
      <c r="AB1988" s="79">
        <v>1988</v>
      </c>
      <c r="AC19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8" s="85"/>
      <c r="AE1988" s="51"/>
      <c r="AF1988" s="51"/>
      <c r="AG1988" s="51"/>
      <c r="AH1988" s="51"/>
      <c r="AI1988" s="51"/>
      <c r="AJ1988" s="51"/>
      <c r="AK1988" s="51"/>
      <c r="AL1988" s="51"/>
      <c r="AM1988" s="51"/>
      <c r="AN1988" s="51"/>
      <c r="AO1988" s="2"/>
      <c r="AP1988" s="3"/>
      <c r="AQ1988" s="3"/>
      <c r="AR1988" s="3"/>
      <c r="AS1988" s="3"/>
    </row>
    <row r="1989" spans="1:45" ht="29" customHeight="1" x14ac:dyDescent="0.35">
      <c r="A1989" s="14" t="s">
        <v>1911</v>
      </c>
      <c r="C1989" s="15" t="s">
        <v>3360</v>
      </c>
      <c r="D1989" s="15"/>
      <c r="E1989" s="80">
        <v>1.6821778574982713</v>
      </c>
      <c r="F1989" s="78"/>
      <c r="G1989" s="15"/>
      <c r="H1989" s="15"/>
      <c r="I1989" s="16"/>
      <c r="J1989" s="66"/>
      <c r="K1989" s="66"/>
      <c r="L1989" s="16"/>
      <c r="M1989" s="81"/>
      <c r="N1989" s="82">
        <v>5272.54248046875</v>
      </c>
      <c r="O1989" s="82">
        <v>729.58441162109375</v>
      </c>
      <c r="P1989" s="77"/>
      <c r="Q1989" s="83"/>
      <c r="R1989" s="83"/>
      <c r="S1989" s="51">
        <v>1</v>
      </c>
      <c r="T1989" s="84"/>
      <c r="U1989" s="84"/>
      <c r="V1989" s="52">
        <v>0</v>
      </c>
      <c r="W1989" s="52">
        <v>2.5641000000000001E-2</v>
      </c>
      <c r="X1989" s="52">
        <v>0</v>
      </c>
      <c r="Y1989" s="52">
        <v>0.56351300000000004</v>
      </c>
      <c r="Z1989" s="52">
        <v>0</v>
      </c>
      <c r="AA1989" s="52"/>
      <c r="AB1989" s="79">
        <v>1989</v>
      </c>
      <c r="AC19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89" s="85"/>
      <c r="AE1989" s="51"/>
      <c r="AF1989" s="51"/>
      <c r="AG1989" s="51"/>
      <c r="AH1989" s="51"/>
      <c r="AI1989" s="51"/>
      <c r="AJ1989" s="51"/>
      <c r="AK1989" s="51"/>
      <c r="AL1989" s="51"/>
      <c r="AM1989" s="51"/>
      <c r="AN1989" s="51"/>
      <c r="AO1989" s="2"/>
      <c r="AP1989" s="3"/>
      <c r="AQ1989" s="3"/>
      <c r="AR1989" s="3"/>
      <c r="AS1989" s="3"/>
    </row>
    <row r="1990" spans="1:45" ht="29" customHeight="1" x14ac:dyDescent="0.35">
      <c r="A1990" s="14" t="s">
        <v>1912</v>
      </c>
      <c r="C1990" s="15" t="s">
        <v>3360</v>
      </c>
      <c r="D1990" s="15"/>
      <c r="E1990" s="80">
        <v>1.6821778574982713</v>
      </c>
      <c r="F1990" s="78"/>
      <c r="G1990" s="15"/>
      <c r="H1990" s="15"/>
      <c r="I1990" s="16"/>
      <c r="J1990" s="66"/>
      <c r="K1990" s="66"/>
      <c r="L1990" s="16"/>
      <c r="M1990" s="81"/>
      <c r="N1990" s="82">
        <v>4997.91357421875</v>
      </c>
      <c r="O1990" s="82">
        <v>1058.5260009765625</v>
      </c>
      <c r="P1990" s="77"/>
      <c r="Q1990" s="83"/>
      <c r="R1990" s="83"/>
      <c r="S1990" s="51">
        <v>1</v>
      </c>
      <c r="T1990" s="84"/>
      <c r="U1990" s="84"/>
      <c r="V1990" s="52">
        <v>0</v>
      </c>
      <c r="W1990" s="52">
        <v>2.5641000000000001E-2</v>
      </c>
      <c r="X1990" s="52">
        <v>0</v>
      </c>
      <c r="Y1990" s="52">
        <v>0.56351300000000004</v>
      </c>
      <c r="Z1990" s="52">
        <v>0</v>
      </c>
      <c r="AA1990" s="52"/>
      <c r="AB1990" s="79">
        <v>1990</v>
      </c>
      <c r="AC19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0" s="85"/>
      <c r="AE1990" s="51"/>
      <c r="AF1990" s="51"/>
      <c r="AG1990" s="51"/>
      <c r="AH1990" s="51"/>
      <c r="AI1990" s="51"/>
      <c r="AJ1990" s="51"/>
      <c r="AK1990" s="51"/>
      <c r="AL1990" s="51"/>
      <c r="AM1990" s="51"/>
      <c r="AN1990" s="51"/>
      <c r="AO1990" s="2"/>
      <c r="AP1990" s="3"/>
      <c r="AQ1990" s="3"/>
      <c r="AR1990" s="3"/>
      <c r="AS1990" s="3"/>
    </row>
    <row r="1991" spans="1:45" ht="29" customHeight="1" x14ac:dyDescent="0.35">
      <c r="A1991" s="14" t="s">
        <v>1913</v>
      </c>
      <c r="C1991" s="15" t="s">
        <v>3360</v>
      </c>
      <c r="D1991" s="15"/>
      <c r="E1991" s="80">
        <v>1.6821778574982713</v>
      </c>
      <c r="F1991" s="78"/>
      <c r="G1991" s="15"/>
      <c r="H1991" s="15"/>
      <c r="I1991" s="16"/>
      <c r="J1991" s="66"/>
      <c r="K1991" s="66"/>
      <c r="L1991" s="16"/>
      <c r="M1991" s="81"/>
      <c r="N1991" s="82">
        <v>4779.8154296875</v>
      </c>
      <c r="O1991" s="82">
        <v>480.18133544921875</v>
      </c>
      <c r="P1991" s="77"/>
      <c r="Q1991" s="83"/>
      <c r="R1991" s="83"/>
      <c r="S1991" s="51">
        <v>1</v>
      </c>
      <c r="T1991" s="84"/>
      <c r="U1991" s="84"/>
      <c r="V1991" s="52">
        <v>0</v>
      </c>
      <c r="W1991" s="52">
        <v>2.5641000000000001E-2</v>
      </c>
      <c r="X1991" s="52">
        <v>0</v>
      </c>
      <c r="Y1991" s="52">
        <v>0.56351300000000004</v>
      </c>
      <c r="Z1991" s="52">
        <v>0</v>
      </c>
      <c r="AA1991" s="52"/>
      <c r="AB1991" s="79">
        <v>1991</v>
      </c>
      <c r="AC19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1" s="85"/>
      <c r="AE1991" s="51"/>
      <c r="AF1991" s="51"/>
      <c r="AG1991" s="51"/>
      <c r="AH1991" s="51"/>
      <c r="AI1991" s="51"/>
      <c r="AJ1991" s="51"/>
      <c r="AK1991" s="51"/>
      <c r="AL1991" s="51"/>
      <c r="AM1991" s="51"/>
      <c r="AN1991" s="51"/>
      <c r="AO1991" s="2"/>
      <c r="AP1991" s="3"/>
      <c r="AQ1991" s="3"/>
      <c r="AR1991" s="3"/>
      <c r="AS1991" s="3"/>
    </row>
    <row r="1992" spans="1:45" ht="29" customHeight="1" x14ac:dyDescent="0.35">
      <c r="A1992" s="14" t="s">
        <v>1914</v>
      </c>
      <c r="C1992" s="15" t="s">
        <v>3360</v>
      </c>
      <c r="D1992" s="15"/>
      <c r="E1992" s="80">
        <v>1.6821778574982713</v>
      </c>
      <c r="F1992" s="78"/>
      <c r="G1992" s="15"/>
      <c r="H1992" s="15"/>
      <c r="I1992" s="16"/>
      <c r="J1992" s="66"/>
      <c r="K1992" s="66"/>
      <c r="L1992" s="16"/>
      <c r="M1992" s="81"/>
      <c r="N1992" s="82">
        <v>4806.31640625</v>
      </c>
      <c r="O1992" s="82">
        <v>856.0347900390625</v>
      </c>
      <c r="P1992" s="77"/>
      <c r="Q1992" s="83"/>
      <c r="R1992" s="83"/>
      <c r="S1992" s="51">
        <v>1</v>
      </c>
      <c r="T1992" s="84"/>
      <c r="U1992" s="84"/>
      <c r="V1992" s="52">
        <v>0</v>
      </c>
      <c r="W1992" s="52">
        <v>2.5641000000000001E-2</v>
      </c>
      <c r="X1992" s="52">
        <v>0</v>
      </c>
      <c r="Y1992" s="52">
        <v>0.56351300000000004</v>
      </c>
      <c r="Z1992" s="52">
        <v>0</v>
      </c>
      <c r="AA1992" s="52"/>
      <c r="AB1992" s="79">
        <v>1992</v>
      </c>
      <c r="AC19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2" s="85"/>
      <c r="AE1992" s="51"/>
      <c r="AF1992" s="51"/>
      <c r="AG1992" s="51"/>
      <c r="AH1992" s="51"/>
      <c r="AI1992" s="51"/>
      <c r="AJ1992" s="51"/>
      <c r="AK1992" s="51"/>
      <c r="AL1992" s="51"/>
      <c r="AM1992" s="51"/>
      <c r="AN1992" s="51"/>
      <c r="AO1992" s="2"/>
      <c r="AP1992" s="3"/>
      <c r="AQ1992" s="3"/>
      <c r="AR1992" s="3"/>
      <c r="AS1992" s="3"/>
    </row>
    <row r="1993" spans="1:45" ht="29" customHeight="1" x14ac:dyDescent="0.35">
      <c r="A1993" s="14" t="s">
        <v>1915</v>
      </c>
      <c r="C1993" s="15" t="s">
        <v>3360</v>
      </c>
      <c r="D1993" s="15"/>
      <c r="E1993" s="80">
        <v>1.6821778574982713</v>
      </c>
      <c r="F1993" s="78"/>
      <c r="G1993" s="15"/>
      <c r="H1993" s="15"/>
      <c r="I1993" s="16"/>
      <c r="J1993" s="66"/>
      <c r="K1993" s="66"/>
      <c r="L1993" s="16"/>
      <c r="M1993" s="81"/>
      <c r="N1993" s="82">
        <v>4933.58837890625</v>
      </c>
      <c r="O1993" s="82">
        <v>219.70956420898438</v>
      </c>
      <c r="P1993" s="77"/>
      <c r="Q1993" s="83"/>
      <c r="R1993" s="83"/>
      <c r="S1993" s="51">
        <v>1</v>
      </c>
      <c r="T1993" s="84"/>
      <c r="U1993" s="84"/>
      <c r="V1993" s="52">
        <v>0</v>
      </c>
      <c r="W1993" s="52">
        <v>2.5641000000000001E-2</v>
      </c>
      <c r="X1993" s="52">
        <v>0</v>
      </c>
      <c r="Y1993" s="52">
        <v>0.56351300000000004</v>
      </c>
      <c r="Z1993" s="52">
        <v>0</v>
      </c>
      <c r="AA1993" s="52"/>
      <c r="AB1993" s="79">
        <v>1993</v>
      </c>
      <c r="AC19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3" s="85"/>
      <c r="AE1993" s="51"/>
      <c r="AF1993" s="51"/>
      <c r="AG1993" s="51"/>
      <c r="AH1993" s="51"/>
      <c r="AI1993" s="51"/>
      <c r="AJ1993" s="51"/>
      <c r="AK1993" s="51"/>
      <c r="AL1993" s="51"/>
      <c r="AM1993" s="51"/>
      <c r="AN1993" s="51"/>
      <c r="AO1993" s="2"/>
      <c r="AP1993" s="3"/>
      <c r="AQ1993" s="3"/>
      <c r="AR1993" s="3"/>
      <c r="AS1993" s="3"/>
    </row>
    <row r="1994" spans="1:45" ht="29" customHeight="1" x14ac:dyDescent="0.35">
      <c r="A1994" s="14" t="s">
        <v>1916</v>
      </c>
      <c r="C1994" s="15" t="s">
        <v>3360</v>
      </c>
      <c r="D1994" s="15"/>
      <c r="E1994" s="80">
        <v>1.6821778574982713</v>
      </c>
      <c r="F1994" s="78"/>
      <c r="G1994" s="15"/>
      <c r="H1994" s="15"/>
      <c r="I1994" s="16"/>
      <c r="J1994" s="66"/>
      <c r="K1994" s="66"/>
      <c r="L1994" s="16"/>
      <c r="M1994" s="81"/>
      <c r="N1994" s="82">
        <v>5215.8447265625</v>
      </c>
      <c r="O1994" s="82">
        <v>913.3375244140625</v>
      </c>
      <c r="P1994" s="77"/>
      <c r="Q1994" s="83"/>
      <c r="R1994" s="83"/>
      <c r="S1994" s="51">
        <v>1</v>
      </c>
      <c r="T1994" s="84"/>
      <c r="U1994" s="84"/>
      <c r="V1994" s="52">
        <v>0</v>
      </c>
      <c r="W1994" s="52">
        <v>2.5641000000000001E-2</v>
      </c>
      <c r="X1994" s="52">
        <v>0</v>
      </c>
      <c r="Y1994" s="52">
        <v>0.56351300000000004</v>
      </c>
      <c r="Z1994" s="52">
        <v>0</v>
      </c>
      <c r="AA1994" s="52"/>
      <c r="AB1994" s="79">
        <v>1994</v>
      </c>
      <c r="AC19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4" s="85"/>
      <c r="AE1994" s="51"/>
      <c r="AF1994" s="51"/>
      <c r="AG1994" s="51"/>
      <c r="AH1994" s="51"/>
      <c r="AI1994" s="51"/>
      <c r="AJ1994" s="51"/>
      <c r="AK1994" s="51"/>
      <c r="AL1994" s="51"/>
      <c r="AM1994" s="51"/>
      <c r="AN1994" s="51"/>
      <c r="AO1994" s="2"/>
      <c r="AP1994" s="3"/>
      <c r="AQ1994" s="3"/>
      <c r="AR1994" s="3"/>
      <c r="AS1994" s="3"/>
    </row>
    <row r="1995" spans="1:45" ht="29" customHeight="1" x14ac:dyDescent="0.35">
      <c r="A1995" s="14" t="s">
        <v>1917</v>
      </c>
      <c r="C1995" s="15" t="s">
        <v>3360</v>
      </c>
      <c r="D1995" s="15"/>
      <c r="E1995" s="80">
        <v>1.6821778574982713</v>
      </c>
      <c r="F1995" s="78"/>
      <c r="G1995" s="15"/>
      <c r="H1995" s="15"/>
      <c r="I1995" s="16"/>
      <c r="J1995" s="66"/>
      <c r="K1995" s="66"/>
      <c r="L1995" s="16"/>
      <c r="M1995" s="81"/>
      <c r="N1995" s="82">
        <v>4893.19921875</v>
      </c>
      <c r="O1995" s="82">
        <v>992.58782958984375</v>
      </c>
      <c r="P1995" s="77"/>
      <c r="Q1995" s="83"/>
      <c r="R1995" s="83"/>
      <c r="S1995" s="51">
        <v>1</v>
      </c>
      <c r="T1995" s="84"/>
      <c r="U1995" s="84"/>
      <c r="V1995" s="52">
        <v>0</v>
      </c>
      <c r="W1995" s="52">
        <v>2.5641000000000001E-2</v>
      </c>
      <c r="X1995" s="52">
        <v>0</v>
      </c>
      <c r="Y1995" s="52">
        <v>0.56351300000000004</v>
      </c>
      <c r="Z1995" s="52">
        <v>0</v>
      </c>
      <c r="AA1995" s="52"/>
      <c r="AB1995" s="79">
        <v>1995</v>
      </c>
      <c r="AC19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5" s="85"/>
      <c r="AE1995" s="51"/>
      <c r="AF1995" s="51"/>
      <c r="AG1995" s="51"/>
      <c r="AH1995" s="51"/>
      <c r="AI1995" s="51"/>
      <c r="AJ1995" s="51"/>
      <c r="AK1995" s="51"/>
      <c r="AL1995" s="51"/>
      <c r="AM1995" s="51"/>
      <c r="AN1995" s="51"/>
      <c r="AO1995" s="2"/>
      <c r="AP1995" s="3"/>
      <c r="AQ1995" s="3"/>
      <c r="AR1995" s="3"/>
      <c r="AS1995" s="3"/>
    </row>
    <row r="1996" spans="1:45" ht="29" customHeight="1" x14ac:dyDescent="0.35">
      <c r="A1996" s="14" t="s">
        <v>1918</v>
      </c>
      <c r="C1996" s="15" t="s">
        <v>3360</v>
      </c>
      <c r="D1996" s="15"/>
      <c r="E1996" s="80">
        <v>1.6821778574982713</v>
      </c>
      <c r="F1996" s="78"/>
      <c r="G1996" s="15"/>
      <c r="H1996" s="15"/>
      <c r="I1996" s="16"/>
      <c r="J1996" s="66"/>
      <c r="K1996" s="66"/>
      <c r="L1996" s="16"/>
      <c r="M1996" s="81"/>
      <c r="N1996" s="82">
        <v>5145.8681640625</v>
      </c>
      <c r="O1996" s="82">
        <v>485.874755859375</v>
      </c>
      <c r="P1996" s="77"/>
      <c r="Q1996" s="83"/>
      <c r="R1996" s="83"/>
      <c r="S1996" s="51">
        <v>1</v>
      </c>
      <c r="T1996" s="84"/>
      <c r="U1996" s="84"/>
      <c r="V1996" s="52">
        <v>0</v>
      </c>
      <c r="W1996" s="52">
        <v>2.5641000000000001E-2</v>
      </c>
      <c r="X1996" s="52">
        <v>0</v>
      </c>
      <c r="Y1996" s="52">
        <v>0.56351300000000004</v>
      </c>
      <c r="Z1996" s="52">
        <v>0</v>
      </c>
      <c r="AA1996" s="52"/>
      <c r="AB1996" s="79">
        <v>1996</v>
      </c>
      <c r="AC19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6" s="85"/>
      <c r="AE1996" s="51"/>
      <c r="AF1996" s="51"/>
      <c r="AG1996" s="51"/>
      <c r="AH1996" s="51"/>
      <c r="AI1996" s="51"/>
      <c r="AJ1996" s="51"/>
      <c r="AK1996" s="51"/>
      <c r="AL1996" s="51"/>
      <c r="AM1996" s="51"/>
      <c r="AN1996" s="51"/>
      <c r="AO1996" s="2"/>
      <c r="AP1996" s="3"/>
      <c r="AQ1996" s="3"/>
      <c r="AR1996" s="3"/>
      <c r="AS1996" s="3"/>
    </row>
    <row r="1997" spans="1:45" ht="29" customHeight="1" x14ac:dyDescent="0.35">
      <c r="A1997" s="14" t="s">
        <v>1919</v>
      </c>
      <c r="C1997" s="15" t="s">
        <v>3360</v>
      </c>
      <c r="D1997" s="15"/>
      <c r="E1997" s="80">
        <v>1.6821778574982713</v>
      </c>
      <c r="F1997" s="78"/>
      <c r="G1997" s="15"/>
      <c r="H1997" s="15"/>
      <c r="I1997" s="16"/>
      <c r="J1997" s="66"/>
      <c r="K1997" s="66"/>
      <c r="L1997" s="16"/>
      <c r="M1997" s="81"/>
      <c r="N1997" s="82">
        <v>5124.31298828125</v>
      </c>
      <c r="O1997" s="82">
        <v>1024.104248046875</v>
      </c>
      <c r="P1997" s="77"/>
      <c r="Q1997" s="83"/>
      <c r="R1997" s="83"/>
      <c r="S1997" s="51">
        <v>1</v>
      </c>
      <c r="T1997" s="84"/>
      <c r="U1997" s="84"/>
      <c r="V1997" s="52">
        <v>0</v>
      </c>
      <c r="W1997" s="52">
        <v>2.5641000000000001E-2</v>
      </c>
      <c r="X1997" s="52">
        <v>0</v>
      </c>
      <c r="Y1997" s="52">
        <v>0.56351300000000004</v>
      </c>
      <c r="Z1997" s="52">
        <v>0</v>
      </c>
      <c r="AA1997" s="52"/>
      <c r="AB1997" s="79">
        <v>1997</v>
      </c>
      <c r="AC19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7" s="85"/>
      <c r="AE1997" s="51"/>
      <c r="AF1997" s="51"/>
      <c r="AG1997" s="51"/>
      <c r="AH1997" s="51"/>
      <c r="AI1997" s="51"/>
      <c r="AJ1997" s="51"/>
      <c r="AK1997" s="51"/>
      <c r="AL1997" s="51"/>
      <c r="AM1997" s="51"/>
      <c r="AN1997" s="51"/>
      <c r="AO1997" s="2"/>
      <c r="AP1997" s="3"/>
      <c r="AQ1997" s="3"/>
      <c r="AR1997" s="3"/>
      <c r="AS1997" s="3"/>
    </row>
    <row r="1998" spans="1:45" ht="29" customHeight="1" x14ac:dyDescent="0.35">
      <c r="A1998" s="14" t="s">
        <v>1422</v>
      </c>
      <c r="C1998" s="15" t="s">
        <v>3360</v>
      </c>
      <c r="D1998" s="15"/>
      <c r="E1998" s="80">
        <v>1.681909844470973</v>
      </c>
      <c r="F1998" s="78"/>
      <c r="G1998" s="15"/>
      <c r="H1998" s="15"/>
      <c r="I1998" s="16"/>
      <c r="J1998" s="66"/>
      <c r="K1998" s="66"/>
      <c r="L1998" s="16"/>
      <c r="M1998" s="81"/>
      <c r="N1998" s="82">
        <v>5167.486328125</v>
      </c>
      <c r="O1998" s="82">
        <v>4887.83642578125</v>
      </c>
      <c r="P1998" s="77"/>
      <c r="Q1998" s="83"/>
      <c r="R1998" s="83"/>
      <c r="S1998" s="51">
        <v>1</v>
      </c>
      <c r="T1998" s="84"/>
      <c r="U1998" s="84"/>
      <c r="V1998" s="52">
        <v>0</v>
      </c>
      <c r="W1998" s="52">
        <v>5.5999999999999999E-5</v>
      </c>
      <c r="X1998" s="52">
        <v>0</v>
      </c>
      <c r="Y1998" s="52">
        <v>0.56309399999999998</v>
      </c>
      <c r="Z1998" s="52">
        <v>0</v>
      </c>
      <c r="AA1998" s="52"/>
      <c r="AB1998" s="79">
        <v>1998</v>
      </c>
      <c r="AC19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8" s="85"/>
      <c r="AE1998" s="51"/>
      <c r="AF1998" s="51"/>
      <c r="AG1998" s="51"/>
      <c r="AH1998" s="51"/>
      <c r="AI1998" s="51"/>
      <c r="AJ1998" s="51"/>
      <c r="AK1998" s="51"/>
      <c r="AL1998" s="51"/>
      <c r="AM1998" s="51"/>
      <c r="AN1998" s="51"/>
      <c r="AO1998" s="2"/>
      <c r="AP1998" s="3"/>
      <c r="AQ1998" s="3"/>
      <c r="AR1998" s="3"/>
      <c r="AS1998" s="3"/>
    </row>
    <row r="1999" spans="1:45" ht="29" customHeight="1" x14ac:dyDescent="0.35">
      <c r="A1999" s="14" t="s">
        <v>2023</v>
      </c>
      <c r="C1999" s="15" t="s">
        <v>3360</v>
      </c>
      <c r="D1999" s="15"/>
      <c r="E1999" s="80">
        <v>1.6812369334811934</v>
      </c>
      <c r="F1999" s="78"/>
      <c r="G1999" s="15"/>
      <c r="H1999" s="15"/>
      <c r="I1999" s="16"/>
      <c r="J1999" s="66"/>
      <c r="K1999" s="66"/>
      <c r="L1999" s="16"/>
      <c r="M1999" s="81"/>
      <c r="N1999" s="82">
        <v>4915.6455078125</v>
      </c>
      <c r="O1999" s="82">
        <v>4727.61767578125</v>
      </c>
      <c r="P1999" s="77"/>
      <c r="Q1999" s="83"/>
      <c r="R1999" s="83"/>
      <c r="S1999" s="51">
        <v>1</v>
      </c>
      <c r="T1999" s="84"/>
      <c r="U1999" s="84"/>
      <c r="V1999" s="52">
        <v>0</v>
      </c>
      <c r="W1999" s="52">
        <v>5.5999999999999999E-5</v>
      </c>
      <c r="X1999" s="52">
        <v>0</v>
      </c>
      <c r="Y1999" s="52">
        <v>0.56204200000000004</v>
      </c>
      <c r="Z1999" s="52">
        <v>0</v>
      </c>
      <c r="AA1999" s="52"/>
      <c r="AB1999" s="79">
        <v>1999</v>
      </c>
      <c r="AC19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1999" s="85"/>
      <c r="AE1999" s="51"/>
      <c r="AF1999" s="51"/>
      <c r="AG1999" s="51"/>
      <c r="AH1999" s="51"/>
      <c r="AI1999" s="51"/>
      <c r="AJ1999" s="51"/>
      <c r="AK1999" s="51"/>
      <c r="AL1999" s="51"/>
      <c r="AM1999" s="51"/>
      <c r="AN1999" s="51"/>
      <c r="AO1999" s="2"/>
      <c r="AP1999" s="3"/>
      <c r="AQ1999" s="3"/>
      <c r="AR1999" s="3"/>
      <c r="AS1999" s="3"/>
    </row>
    <row r="2000" spans="1:45" ht="29" customHeight="1" x14ac:dyDescent="0.35">
      <c r="A2000" s="14" t="s">
        <v>2024</v>
      </c>
      <c r="C2000" s="15" t="s">
        <v>3360</v>
      </c>
      <c r="D2000" s="15"/>
      <c r="E2000" s="80">
        <v>1.6812369334811934</v>
      </c>
      <c r="F2000" s="78"/>
      <c r="G2000" s="15"/>
      <c r="H2000" s="15"/>
      <c r="I2000" s="16"/>
      <c r="J2000" s="66"/>
      <c r="K2000" s="66"/>
      <c r="L2000" s="16"/>
      <c r="M2000" s="81"/>
      <c r="N2000" s="82">
        <v>4911.18603515625</v>
      </c>
      <c r="O2000" s="82">
        <v>4616.18115234375</v>
      </c>
      <c r="P2000" s="77"/>
      <c r="Q2000" s="83"/>
      <c r="R2000" s="83"/>
      <c r="S2000" s="51">
        <v>1</v>
      </c>
      <c r="T2000" s="84"/>
      <c r="U2000" s="84"/>
      <c r="V2000" s="52">
        <v>0</v>
      </c>
      <c r="W2000" s="52">
        <v>5.5999999999999999E-5</v>
      </c>
      <c r="X2000" s="52">
        <v>0</v>
      </c>
      <c r="Y2000" s="52">
        <v>0.56204200000000004</v>
      </c>
      <c r="Z2000" s="52">
        <v>0</v>
      </c>
      <c r="AA2000" s="52"/>
      <c r="AB2000" s="79">
        <v>2000</v>
      </c>
      <c r="AC20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0" s="85"/>
      <c r="AE2000" s="51"/>
      <c r="AF2000" s="51"/>
      <c r="AG2000" s="51"/>
      <c r="AH2000" s="51"/>
      <c r="AI2000" s="51"/>
      <c r="AJ2000" s="51"/>
      <c r="AK2000" s="51"/>
      <c r="AL2000" s="51"/>
      <c r="AM2000" s="51"/>
      <c r="AN2000" s="51"/>
      <c r="AO2000" s="2"/>
      <c r="AP2000" s="3"/>
      <c r="AQ2000" s="3"/>
      <c r="AR2000" s="3"/>
      <c r="AS2000" s="3"/>
    </row>
    <row r="2001" spans="1:45" ht="29" customHeight="1" x14ac:dyDescent="0.35">
      <c r="A2001" s="14" t="s">
        <v>2025</v>
      </c>
      <c r="C2001" s="15" t="s">
        <v>3360</v>
      </c>
      <c r="D2001" s="15"/>
      <c r="E2001" s="80">
        <v>1.6812369334811934</v>
      </c>
      <c r="F2001" s="78"/>
      <c r="G2001" s="15"/>
      <c r="H2001" s="15"/>
      <c r="I2001" s="16"/>
      <c r="J2001" s="66"/>
      <c r="K2001" s="66"/>
      <c r="L2001" s="16"/>
      <c r="M2001" s="81"/>
      <c r="N2001" s="82">
        <v>4954.9716796875</v>
      </c>
      <c r="O2001" s="82">
        <v>4862.22119140625</v>
      </c>
      <c r="P2001" s="77"/>
      <c r="Q2001" s="83"/>
      <c r="R2001" s="83"/>
      <c r="S2001" s="51">
        <v>1</v>
      </c>
      <c r="T2001" s="84"/>
      <c r="U2001" s="84"/>
      <c r="V2001" s="52">
        <v>0</v>
      </c>
      <c r="W2001" s="52">
        <v>5.5999999999999999E-5</v>
      </c>
      <c r="X2001" s="52">
        <v>0</v>
      </c>
      <c r="Y2001" s="52">
        <v>0.56204200000000004</v>
      </c>
      <c r="Z2001" s="52">
        <v>0</v>
      </c>
      <c r="AA2001" s="52"/>
      <c r="AB2001" s="79">
        <v>2001</v>
      </c>
      <c r="AC20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1" s="85"/>
      <c r="AE2001" s="51"/>
      <c r="AF2001" s="51"/>
      <c r="AG2001" s="51"/>
      <c r="AH2001" s="51"/>
      <c r="AI2001" s="51"/>
      <c r="AJ2001" s="51"/>
      <c r="AK2001" s="51"/>
      <c r="AL2001" s="51"/>
      <c r="AM2001" s="51"/>
      <c r="AN2001" s="51"/>
      <c r="AO2001" s="2"/>
      <c r="AP2001" s="3"/>
      <c r="AQ2001" s="3"/>
      <c r="AR2001" s="3"/>
      <c r="AS2001" s="3"/>
    </row>
    <row r="2002" spans="1:45" ht="29" customHeight="1" x14ac:dyDescent="0.35">
      <c r="A2002" s="14" t="s">
        <v>2058</v>
      </c>
      <c r="C2002" s="15" t="s">
        <v>3360</v>
      </c>
      <c r="D2002" s="15"/>
      <c r="E2002" s="80">
        <v>1.6812369334811934</v>
      </c>
      <c r="F2002" s="78"/>
      <c r="G2002" s="15"/>
      <c r="H2002" s="15"/>
      <c r="I2002" s="16"/>
      <c r="J2002" s="66"/>
      <c r="K2002" s="66"/>
      <c r="L2002" s="16"/>
      <c r="M2002" s="81"/>
      <c r="N2002" s="82">
        <v>4928.20068359375</v>
      </c>
      <c r="O2002" s="82">
        <v>4534.76513671875</v>
      </c>
      <c r="P2002" s="77"/>
      <c r="Q2002" s="83"/>
      <c r="R2002" s="83"/>
      <c r="S2002" s="51">
        <v>1</v>
      </c>
      <c r="T2002" s="84"/>
      <c r="U2002" s="84"/>
      <c r="V2002" s="52">
        <v>0</v>
      </c>
      <c r="W2002" s="52">
        <v>5.5999999999999999E-5</v>
      </c>
      <c r="X2002" s="52">
        <v>0</v>
      </c>
      <c r="Y2002" s="52">
        <v>0.56204200000000004</v>
      </c>
      <c r="Z2002" s="52">
        <v>0</v>
      </c>
      <c r="AA2002" s="52"/>
      <c r="AB2002" s="79">
        <v>2002</v>
      </c>
      <c r="AC20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2" s="85"/>
      <c r="AE2002" s="51"/>
      <c r="AF2002" s="51"/>
      <c r="AG2002" s="51"/>
      <c r="AH2002" s="51"/>
      <c r="AI2002" s="51"/>
      <c r="AJ2002" s="51"/>
      <c r="AK2002" s="51"/>
      <c r="AL2002" s="51"/>
      <c r="AM2002" s="51"/>
      <c r="AN2002" s="51"/>
      <c r="AO2002" s="2"/>
      <c r="AP2002" s="3"/>
      <c r="AQ2002" s="3"/>
      <c r="AR2002" s="3"/>
      <c r="AS2002" s="3"/>
    </row>
    <row r="2003" spans="1:45" ht="29" customHeight="1" x14ac:dyDescent="0.35">
      <c r="A2003" s="14" t="s">
        <v>2059</v>
      </c>
      <c r="C2003" s="15" t="s">
        <v>3360</v>
      </c>
      <c r="D2003" s="15"/>
      <c r="E2003" s="80">
        <v>1.6812369334811934</v>
      </c>
      <c r="F2003" s="78"/>
      <c r="G2003" s="15"/>
      <c r="H2003" s="15"/>
      <c r="I2003" s="16"/>
      <c r="J2003" s="66"/>
      <c r="K2003" s="66"/>
      <c r="L2003" s="16"/>
      <c r="M2003" s="81"/>
      <c r="N2003" s="82">
        <v>4948.22509765625</v>
      </c>
      <c r="O2003" s="82">
        <v>4771.91748046875</v>
      </c>
      <c r="P2003" s="77"/>
      <c r="Q2003" s="83"/>
      <c r="R2003" s="83"/>
      <c r="S2003" s="51">
        <v>1</v>
      </c>
      <c r="T2003" s="84"/>
      <c r="U2003" s="84"/>
      <c r="V2003" s="52">
        <v>0</v>
      </c>
      <c r="W2003" s="52">
        <v>5.5999999999999999E-5</v>
      </c>
      <c r="X2003" s="52">
        <v>0</v>
      </c>
      <c r="Y2003" s="52">
        <v>0.56204200000000004</v>
      </c>
      <c r="Z2003" s="52">
        <v>0</v>
      </c>
      <c r="AA2003" s="52"/>
      <c r="AB2003" s="79">
        <v>2003</v>
      </c>
      <c r="AC20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3" s="85"/>
      <c r="AE2003" s="51"/>
      <c r="AF2003" s="51"/>
      <c r="AG2003" s="51"/>
      <c r="AH2003" s="51"/>
      <c r="AI2003" s="51"/>
      <c r="AJ2003" s="51"/>
      <c r="AK2003" s="51"/>
      <c r="AL2003" s="51"/>
      <c r="AM2003" s="51"/>
      <c r="AN2003" s="51"/>
      <c r="AO2003" s="2"/>
      <c r="AP2003" s="3"/>
      <c r="AQ2003" s="3"/>
      <c r="AR2003" s="3"/>
      <c r="AS2003" s="3"/>
    </row>
    <row r="2004" spans="1:45" ht="29" customHeight="1" x14ac:dyDescent="0.35">
      <c r="A2004" s="14" t="s">
        <v>724</v>
      </c>
      <c r="C2004" s="15" t="s">
        <v>3360</v>
      </c>
      <c r="D2004" s="15"/>
      <c r="E2004" s="80">
        <v>1.6804399305408269</v>
      </c>
      <c r="F2004" s="78"/>
      <c r="G2004" s="15"/>
      <c r="H2004" s="15"/>
      <c r="I2004" s="16"/>
      <c r="J2004" s="66"/>
      <c r="K2004" s="66"/>
      <c r="L2004" s="16"/>
      <c r="M2004" s="81"/>
      <c r="N2004" s="82">
        <v>9037.3994140625</v>
      </c>
      <c r="O2004" s="82">
        <v>8867.7373046875</v>
      </c>
      <c r="P2004" s="77"/>
      <c r="Q2004" s="83"/>
      <c r="R2004" s="83"/>
      <c r="S2004" s="51">
        <v>1</v>
      </c>
      <c r="T2004" s="84"/>
      <c r="U2004" s="84"/>
      <c r="V2004" s="52">
        <v>0</v>
      </c>
      <c r="W2004" s="52">
        <v>9.3999999999999994E-5</v>
      </c>
      <c r="X2004" s="52">
        <v>0</v>
      </c>
      <c r="Y2004" s="52">
        <v>0.56079599999999996</v>
      </c>
      <c r="Z2004" s="52">
        <v>0</v>
      </c>
      <c r="AA2004" s="52"/>
      <c r="AB2004" s="79">
        <v>2004</v>
      </c>
      <c r="AC20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4" s="85"/>
      <c r="AE2004" s="51"/>
      <c r="AF2004" s="51"/>
      <c r="AG2004" s="51"/>
      <c r="AH2004" s="51"/>
      <c r="AI2004" s="51"/>
      <c r="AJ2004" s="51"/>
      <c r="AK2004" s="51"/>
      <c r="AL2004" s="51"/>
      <c r="AM2004" s="51"/>
      <c r="AN2004" s="51"/>
      <c r="AO2004" s="2"/>
      <c r="AP2004" s="3"/>
      <c r="AQ2004" s="3"/>
      <c r="AR2004" s="3"/>
      <c r="AS2004" s="3"/>
    </row>
    <row r="2005" spans="1:45" ht="29" customHeight="1" x14ac:dyDescent="0.35">
      <c r="A2005" s="14" t="s">
        <v>1177</v>
      </c>
      <c r="C2005" s="15" t="s">
        <v>3360</v>
      </c>
      <c r="D2005" s="15"/>
      <c r="E2005" s="80">
        <v>1.6804399305408269</v>
      </c>
      <c r="F2005" s="78"/>
      <c r="G2005" s="15"/>
      <c r="H2005" s="15"/>
      <c r="I2005" s="16"/>
      <c r="J2005" s="66"/>
      <c r="K2005" s="66"/>
      <c r="L2005" s="16"/>
      <c r="M2005" s="81"/>
      <c r="N2005" s="82">
        <v>8828.888671875</v>
      </c>
      <c r="O2005" s="82">
        <v>9803.580078125</v>
      </c>
      <c r="P2005" s="77"/>
      <c r="Q2005" s="83"/>
      <c r="R2005" s="83"/>
      <c r="S2005" s="51">
        <v>1</v>
      </c>
      <c r="T2005" s="84"/>
      <c r="U2005" s="84"/>
      <c r="V2005" s="52">
        <v>0</v>
      </c>
      <c r="W2005" s="52">
        <v>9.3999999999999994E-5</v>
      </c>
      <c r="X2005" s="52">
        <v>0</v>
      </c>
      <c r="Y2005" s="52">
        <v>0.56079599999999996</v>
      </c>
      <c r="Z2005" s="52">
        <v>0</v>
      </c>
      <c r="AA2005" s="52"/>
      <c r="AB2005" s="79">
        <v>2005</v>
      </c>
      <c r="AC20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5" s="85"/>
      <c r="AE2005" s="51"/>
      <c r="AF2005" s="51"/>
      <c r="AG2005" s="51"/>
      <c r="AH2005" s="51"/>
      <c r="AI2005" s="51"/>
      <c r="AJ2005" s="51"/>
      <c r="AK2005" s="51"/>
      <c r="AL2005" s="51"/>
      <c r="AM2005" s="51"/>
      <c r="AN2005" s="51"/>
      <c r="AO2005" s="2"/>
      <c r="AP2005" s="3"/>
      <c r="AQ2005" s="3"/>
      <c r="AR2005" s="3"/>
      <c r="AS2005" s="3"/>
    </row>
    <row r="2006" spans="1:45" ht="29" customHeight="1" x14ac:dyDescent="0.35">
      <c r="A2006" s="14" t="s">
        <v>1736</v>
      </c>
      <c r="C2006" s="15" t="s">
        <v>3360</v>
      </c>
      <c r="D2006" s="15"/>
      <c r="E2006" s="80">
        <v>1.6804399305408269</v>
      </c>
      <c r="F2006" s="78"/>
      <c r="G2006" s="15"/>
      <c r="H2006" s="15"/>
      <c r="I2006" s="16"/>
      <c r="J2006" s="66"/>
      <c r="K2006" s="66"/>
      <c r="L2006" s="16"/>
      <c r="M2006" s="81"/>
      <c r="N2006" s="82">
        <v>9095.1357421875</v>
      </c>
      <c r="O2006" s="82">
        <v>9235.1884765625</v>
      </c>
      <c r="P2006" s="77"/>
      <c r="Q2006" s="83"/>
      <c r="R2006" s="83"/>
      <c r="S2006" s="51">
        <v>1</v>
      </c>
      <c r="T2006" s="84"/>
      <c r="U2006" s="84"/>
      <c r="V2006" s="52">
        <v>0</v>
      </c>
      <c r="W2006" s="52">
        <v>9.3999999999999994E-5</v>
      </c>
      <c r="X2006" s="52">
        <v>0</v>
      </c>
      <c r="Y2006" s="52">
        <v>0.56079599999999996</v>
      </c>
      <c r="Z2006" s="52">
        <v>0</v>
      </c>
      <c r="AA2006" s="52"/>
      <c r="AB2006" s="79">
        <v>2006</v>
      </c>
      <c r="AC20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6" s="85"/>
      <c r="AE2006" s="51"/>
      <c r="AF2006" s="51"/>
      <c r="AG2006" s="51"/>
      <c r="AH2006" s="51"/>
      <c r="AI2006" s="51"/>
      <c r="AJ2006" s="51"/>
      <c r="AK2006" s="51"/>
      <c r="AL2006" s="51"/>
      <c r="AM2006" s="51"/>
      <c r="AN2006" s="51"/>
      <c r="AO2006" s="2"/>
      <c r="AP2006" s="3"/>
      <c r="AQ2006" s="3"/>
      <c r="AR2006" s="3"/>
      <c r="AS2006" s="3"/>
    </row>
    <row r="2007" spans="1:45" ht="29" customHeight="1" x14ac:dyDescent="0.35">
      <c r="A2007" s="14" t="s">
        <v>1841</v>
      </c>
      <c r="C2007" s="15" t="s">
        <v>3360</v>
      </c>
      <c r="D2007" s="15"/>
      <c r="E2007" s="80">
        <v>1.6804399305408269</v>
      </c>
      <c r="F2007" s="78"/>
      <c r="G2007" s="15"/>
      <c r="H2007" s="15"/>
      <c r="I2007" s="16"/>
      <c r="J2007" s="66"/>
      <c r="K2007" s="66"/>
      <c r="L2007" s="16"/>
      <c r="M2007" s="81"/>
      <c r="N2007" s="82">
        <v>8370.1611328125</v>
      </c>
      <c r="O2007" s="82">
        <v>9188.125</v>
      </c>
      <c r="P2007" s="77"/>
      <c r="Q2007" s="83"/>
      <c r="R2007" s="83"/>
      <c r="S2007" s="51">
        <v>1</v>
      </c>
      <c r="T2007" s="84"/>
      <c r="U2007" s="84"/>
      <c r="V2007" s="52">
        <v>0</v>
      </c>
      <c r="W2007" s="52">
        <v>9.3999999999999994E-5</v>
      </c>
      <c r="X2007" s="52">
        <v>0</v>
      </c>
      <c r="Y2007" s="52">
        <v>0.56079599999999996</v>
      </c>
      <c r="Z2007" s="52">
        <v>0</v>
      </c>
      <c r="AA2007" s="52"/>
      <c r="AB2007" s="79">
        <v>2007</v>
      </c>
      <c r="AC20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7" s="85"/>
      <c r="AE2007" s="51"/>
      <c r="AF2007" s="51"/>
      <c r="AG2007" s="51"/>
      <c r="AH2007" s="51"/>
      <c r="AI2007" s="51"/>
      <c r="AJ2007" s="51"/>
      <c r="AK2007" s="51"/>
      <c r="AL2007" s="51"/>
      <c r="AM2007" s="51"/>
      <c r="AN2007" s="51"/>
      <c r="AO2007" s="2"/>
      <c r="AP2007" s="3"/>
      <c r="AQ2007" s="3"/>
      <c r="AR2007" s="3"/>
      <c r="AS2007" s="3"/>
    </row>
    <row r="2008" spans="1:45" ht="29" customHeight="1" x14ac:dyDescent="0.35">
      <c r="A2008" s="14" t="s">
        <v>1925</v>
      </c>
      <c r="C2008" s="15" t="s">
        <v>3360</v>
      </c>
      <c r="D2008" s="15"/>
      <c r="E2008" s="80">
        <v>1.6804399305408269</v>
      </c>
      <c r="F2008" s="78"/>
      <c r="G2008" s="15"/>
      <c r="H2008" s="15"/>
      <c r="I2008" s="16"/>
      <c r="J2008" s="66"/>
      <c r="K2008" s="66"/>
      <c r="L2008" s="16"/>
      <c r="M2008" s="81"/>
      <c r="N2008" s="82">
        <v>9017.82421875</v>
      </c>
      <c r="O2008" s="82">
        <v>9589.6689453125</v>
      </c>
      <c r="P2008" s="77"/>
      <c r="Q2008" s="83"/>
      <c r="R2008" s="83"/>
      <c r="S2008" s="51">
        <v>1</v>
      </c>
      <c r="T2008" s="84"/>
      <c r="U2008" s="84"/>
      <c r="V2008" s="52">
        <v>0</v>
      </c>
      <c r="W2008" s="52">
        <v>9.3999999999999994E-5</v>
      </c>
      <c r="X2008" s="52">
        <v>0</v>
      </c>
      <c r="Y2008" s="52">
        <v>0.56079599999999996</v>
      </c>
      <c r="Z2008" s="52">
        <v>0</v>
      </c>
      <c r="AA2008" s="52"/>
      <c r="AB2008" s="79">
        <v>2008</v>
      </c>
      <c r="AC20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8" s="85"/>
      <c r="AE2008" s="51"/>
      <c r="AF2008" s="51"/>
      <c r="AG2008" s="51"/>
      <c r="AH2008" s="51"/>
      <c r="AI2008" s="51"/>
      <c r="AJ2008" s="51"/>
      <c r="AK2008" s="51"/>
      <c r="AL2008" s="51"/>
      <c r="AM2008" s="51"/>
      <c r="AN2008" s="51"/>
      <c r="AO2008" s="2"/>
      <c r="AP2008" s="3"/>
      <c r="AQ2008" s="3"/>
      <c r="AR2008" s="3"/>
      <c r="AS2008" s="3"/>
    </row>
    <row r="2009" spans="1:45" ht="29" customHeight="1" x14ac:dyDescent="0.35">
      <c r="A2009" s="14" t="s">
        <v>342</v>
      </c>
      <c r="C2009" s="15" t="s">
        <v>3360</v>
      </c>
      <c r="D2009" s="15"/>
      <c r="E2009" s="80">
        <v>1.6804098670270249</v>
      </c>
      <c r="F2009" s="78"/>
      <c r="G2009" s="15"/>
      <c r="H2009" s="15"/>
      <c r="I2009" s="16"/>
      <c r="J2009" s="66"/>
      <c r="K2009" s="66"/>
      <c r="L2009" s="16"/>
      <c r="M2009" s="81"/>
      <c r="N2009" s="82">
        <v>2513.198974609375</v>
      </c>
      <c r="O2009" s="82">
        <v>4543.51953125</v>
      </c>
      <c r="P2009" s="77"/>
      <c r="Q2009" s="83"/>
      <c r="R2009" s="83"/>
      <c r="S2009" s="51">
        <v>1</v>
      </c>
      <c r="T2009" s="84"/>
      <c r="U2009" s="84"/>
      <c r="V2009" s="52">
        <v>0</v>
      </c>
      <c r="W2009" s="52">
        <v>6.2000000000000003E-5</v>
      </c>
      <c r="X2009" s="52">
        <v>0</v>
      </c>
      <c r="Y2009" s="52">
        <v>0.56074900000000005</v>
      </c>
      <c r="Z2009" s="52">
        <v>0</v>
      </c>
      <c r="AA2009" s="52"/>
      <c r="AB2009" s="79">
        <v>2009</v>
      </c>
      <c r="AC20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09" s="85"/>
      <c r="AE2009" s="51"/>
      <c r="AF2009" s="51"/>
      <c r="AG2009" s="51"/>
      <c r="AH2009" s="51"/>
      <c r="AI2009" s="51"/>
      <c r="AJ2009" s="51"/>
      <c r="AK2009" s="51"/>
      <c r="AL2009" s="51"/>
      <c r="AM2009" s="51"/>
      <c r="AN2009" s="51"/>
      <c r="AO2009" s="2"/>
      <c r="AP2009" s="3"/>
      <c r="AQ2009" s="3"/>
      <c r="AR2009" s="3"/>
      <c r="AS2009" s="3"/>
    </row>
    <row r="2010" spans="1:45" ht="29" customHeight="1" x14ac:dyDescent="0.35">
      <c r="A2010" s="14" t="s">
        <v>343</v>
      </c>
      <c r="C2010" s="15" t="s">
        <v>3360</v>
      </c>
      <c r="D2010" s="15"/>
      <c r="E2010" s="80">
        <v>1.6804098670270249</v>
      </c>
      <c r="F2010" s="78"/>
      <c r="G2010" s="15"/>
      <c r="H2010" s="15"/>
      <c r="I2010" s="16"/>
      <c r="J2010" s="66"/>
      <c r="K2010" s="66"/>
      <c r="L2010" s="16"/>
      <c r="M2010" s="81"/>
      <c r="N2010" s="82">
        <v>2670.65234375</v>
      </c>
      <c r="O2010" s="82">
        <v>4248.681640625</v>
      </c>
      <c r="P2010" s="77"/>
      <c r="Q2010" s="83"/>
      <c r="R2010" s="83"/>
      <c r="S2010" s="51">
        <v>1</v>
      </c>
      <c r="T2010" s="84"/>
      <c r="U2010" s="84"/>
      <c r="V2010" s="52">
        <v>0</v>
      </c>
      <c r="W2010" s="52">
        <v>6.2000000000000003E-5</v>
      </c>
      <c r="X2010" s="52">
        <v>0</v>
      </c>
      <c r="Y2010" s="52">
        <v>0.56074900000000005</v>
      </c>
      <c r="Z2010" s="52">
        <v>0</v>
      </c>
      <c r="AA2010" s="52"/>
      <c r="AB2010" s="79">
        <v>2010</v>
      </c>
      <c r="AC20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0" s="85"/>
      <c r="AE2010" s="51"/>
      <c r="AF2010" s="51"/>
      <c r="AG2010" s="51"/>
      <c r="AH2010" s="51"/>
      <c r="AI2010" s="51"/>
      <c r="AJ2010" s="51"/>
      <c r="AK2010" s="51"/>
      <c r="AL2010" s="51"/>
      <c r="AM2010" s="51"/>
      <c r="AN2010" s="51"/>
      <c r="AO2010" s="2"/>
      <c r="AP2010" s="3"/>
      <c r="AQ2010" s="3"/>
      <c r="AR2010" s="3"/>
      <c r="AS2010" s="3"/>
    </row>
    <row r="2011" spans="1:45" ht="29" customHeight="1" x14ac:dyDescent="0.35">
      <c r="A2011" s="14" t="s">
        <v>344</v>
      </c>
      <c r="C2011" s="15" t="s">
        <v>3360</v>
      </c>
      <c r="D2011" s="15"/>
      <c r="E2011" s="80">
        <v>1.6804098670270249</v>
      </c>
      <c r="F2011" s="78"/>
      <c r="G2011" s="15"/>
      <c r="H2011" s="15"/>
      <c r="I2011" s="16"/>
      <c r="J2011" s="66"/>
      <c r="K2011" s="66"/>
      <c r="L2011" s="16"/>
      <c r="M2011" s="81"/>
      <c r="N2011" s="82">
        <v>2656.2353515625</v>
      </c>
      <c r="O2011" s="82">
        <v>4357.45947265625</v>
      </c>
      <c r="P2011" s="77"/>
      <c r="Q2011" s="83"/>
      <c r="R2011" s="83"/>
      <c r="S2011" s="51">
        <v>1</v>
      </c>
      <c r="T2011" s="84"/>
      <c r="U2011" s="84"/>
      <c r="V2011" s="52">
        <v>0</v>
      </c>
      <c r="W2011" s="52">
        <v>6.2000000000000003E-5</v>
      </c>
      <c r="X2011" s="52">
        <v>0</v>
      </c>
      <c r="Y2011" s="52">
        <v>0.56074900000000005</v>
      </c>
      <c r="Z2011" s="52">
        <v>0</v>
      </c>
      <c r="AA2011" s="52"/>
      <c r="AB2011" s="79">
        <v>2011</v>
      </c>
      <c r="AC20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1" s="85"/>
      <c r="AE2011" s="51"/>
      <c r="AF2011" s="51"/>
      <c r="AG2011" s="51"/>
      <c r="AH2011" s="51"/>
      <c r="AI2011" s="51"/>
      <c r="AJ2011" s="51"/>
      <c r="AK2011" s="51"/>
      <c r="AL2011" s="51"/>
      <c r="AM2011" s="51"/>
      <c r="AN2011" s="51"/>
      <c r="AO2011" s="2"/>
      <c r="AP2011" s="3"/>
      <c r="AQ2011" s="3"/>
      <c r="AR2011" s="3"/>
      <c r="AS2011" s="3"/>
    </row>
    <row r="2012" spans="1:45" ht="29" customHeight="1" x14ac:dyDescent="0.35">
      <c r="A2012" s="14" t="s">
        <v>345</v>
      </c>
      <c r="C2012" s="15" t="s">
        <v>3360</v>
      </c>
      <c r="D2012" s="15"/>
      <c r="E2012" s="80">
        <v>1.6804098670270249</v>
      </c>
      <c r="F2012" s="78"/>
      <c r="G2012" s="15"/>
      <c r="H2012" s="15"/>
      <c r="I2012" s="16"/>
      <c r="J2012" s="66"/>
      <c r="K2012" s="66"/>
      <c r="L2012" s="16"/>
      <c r="M2012" s="81"/>
      <c r="N2012" s="82">
        <v>2673.93212890625</v>
      </c>
      <c r="O2012" s="82">
        <v>4126.97802734375</v>
      </c>
      <c r="P2012" s="77"/>
      <c r="Q2012" s="83"/>
      <c r="R2012" s="83"/>
      <c r="S2012" s="51">
        <v>1</v>
      </c>
      <c r="T2012" s="84"/>
      <c r="U2012" s="84"/>
      <c r="V2012" s="52">
        <v>0</v>
      </c>
      <c r="W2012" s="52">
        <v>6.2000000000000003E-5</v>
      </c>
      <c r="X2012" s="52">
        <v>0</v>
      </c>
      <c r="Y2012" s="52">
        <v>0.56074900000000005</v>
      </c>
      <c r="Z2012" s="52">
        <v>0</v>
      </c>
      <c r="AA2012" s="52"/>
      <c r="AB2012" s="79">
        <v>2012</v>
      </c>
      <c r="AC20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2" s="85"/>
      <c r="AE2012" s="51"/>
      <c r="AF2012" s="51"/>
      <c r="AG2012" s="51"/>
      <c r="AH2012" s="51"/>
      <c r="AI2012" s="51"/>
      <c r="AJ2012" s="51"/>
      <c r="AK2012" s="51"/>
      <c r="AL2012" s="51"/>
      <c r="AM2012" s="51"/>
      <c r="AN2012" s="51"/>
      <c r="AO2012" s="2"/>
      <c r="AP2012" s="3"/>
      <c r="AQ2012" s="3"/>
      <c r="AR2012" s="3"/>
      <c r="AS2012" s="3"/>
    </row>
    <row r="2013" spans="1:45" ht="29" customHeight="1" x14ac:dyDescent="0.35">
      <c r="A2013" s="14" t="s">
        <v>346</v>
      </c>
      <c r="C2013" s="15" t="s">
        <v>3360</v>
      </c>
      <c r="D2013" s="15"/>
      <c r="E2013" s="80">
        <v>1.6804098670270249</v>
      </c>
      <c r="F2013" s="78"/>
      <c r="G2013" s="15"/>
      <c r="H2013" s="15"/>
      <c r="I2013" s="16"/>
      <c r="J2013" s="66"/>
      <c r="K2013" s="66"/>
      <c r="L2013" s="16"/>
      <c r="M2013" s="81"/>
      <c r="N2013" s="82">
        <v>2547.98046875</v>
      </c>
      <c r="O2013" s="82">
        <v>4443.51611328125</v>
      </c>
      <c r="P2013" s="77"/>
      <c r="Q2013" s="83"/>
      <c r="R2013" s="83"/>
      <c r="S2013" s="51">
        <v>1</v>
      </c>
      <c r="T2013" s="84"/>
      <c r="U2013" s="84"/>
      <c r="V2013" s="52">
        <v>0</v>
      </c>
      <c r="W2013" s="52">
        <v>6.2000000000000003E-5</v>
      </c>
      <c r="X2013" s="52">
        <v>0</v>
      </c>
      <c r="Y2013" s="52">
        <v>0.56074900000000005</v>
      </c>
      <c r="Z2013" s="52">
        <v>0</v>
      </c>
      <c r="AA2013" s="52"/>
      <c r="AB2013" s="79">
        <v>2013</v>
      </c>
      <c r="AC20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3" s="85"/>
      <c r="AE2013" s="51"/>
      <c r="AF2013" s="51"/>
      <c r="AG2013" s="51"/>
      <c r="AH2013" s="51"/>
      <c r="AI2013" s="51"/>
      <c r="AJ2013" s="51"/>
      <c r="AK2013" s="51"/>
      <c r="AL2013" s="51"/>
      <c r="AM2013" s="51"/>
      <c r="AN2013" s="51"/>
      <c r="AO2013" s="2"/>
      <c r="AP2013" s="3"/>
      <c r="AQ2013" s="3"/>
      <c r="AR2013" s="3"/>
      <c r="AS2013" s="3"/>
    </row>
    <row r="2014" spans="1:45" ht="29" customHeight="1" x14ac:dyDescent="0.35">
      <c r="A2014" s="14" t="s">
        <v>347</v>
      </c>
      <c r="C2014" s="15" t="s">
        <v>3360</v>
      </c>
      <c r="D2014" s="15"/>
      <c r="E2014" s="80">
        <v>1.6804098670270249</v>
      </c>
      <c r="F2014" s="78"/>
      <c r="G2014" s="15"/>
      <c r="H2014" s="15"/>
      <c r="I2014" s="16"/>
      <c r="J2014" s="66"/>
      <c r="K2014" s="66"/>
      <c r="L2014" s="16"/>
      <c r="M2014" s="81"/>
      <c r="N2014" s="82">
        <v>2604.584716796875</v>
      </c>
      <c r="O2014" s="82">
        <v>4340.72509765625</v>
      </c>
      <c r="P2014" s="77"/>
      <c r="Q2014" s="83"/>
      <c r="R2014" s="83"/>
      <c r="S2014" s="51">
        <v>1</v>
      </c>
      <c r="T2014" s="84"/>
      <c r="U2014" s="84"/>
      <c r="V2014" s="52">
        <v>0</v>
      </c>
      <c r="W2014" s="52">
        <v>6.2000000000000003E-5</v>
      </c>
      <c r="X2014" s="52">
        <v>0</v>
      </c>
      <c r="Y2014" s="52">
        <v>0.56074900000000005</v>
      </c>
      <c r="Z2014" s="52">
        <v>0</v>
      </c>
      <c r="AA2014" s="52"/>
      <c r="AB2014" s="79">
        <v>2014</v>
      </c>
      <c r="AC20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4" s="85"/>
      <c r="AE2014" s="51"/>
      <c r="AF2014" s="51"/>
      <c r="AG2014" s="51"/>
      <c r="AH2014" s="51"/>
      <c r="AI2014" s="51"/>
      <c r="AJ2014" s="51"/>
      <c r="AK2014" s="51"/>
      <c r="AL2014" s="51"/>
      <c r="AM2014" s="51"/>
      <c r="AN2014" s="51"/>
      <c r="AO2014" s="2"/>
      <c r="AP2014" s="3"/>
      <c r="AQ2014" s="3"/>
      <c r="AR2014" s="3"/>
      <c r="AS2014" s="3"/>
    </row>
    <row r="2015" spans="1:45" ht="29" customHeight="1" x14ac:dyDescent="0.35">
      <c r="A2015" s="14" t="s">
        <v>348</v>
      </c>
      <c r="C2015" s="15" t="s">
        <v>3360</v>
      </c>
      <c r="D2015" s="15"/>
      <c r="E2015" s="80">
        <v>1.6804098670270249</v>
      </c>
      <c r="F2015" s="78"/>
      <c r="G2015" s="15"/>
      <c r="H2015" s="15"/>
      <c r="I2015" s="16"/>
      <c r="J2015" s="66"/>
      <c r="K2015" s="66"/>
      <c r="L2015" s="16"/>
      <c r="M2015" s="81"/>
      <c r="N2015" s="82">
        <v>2614.312255859375</v>
      </c>
      <c r="O2015" s="82">
        <v>4463.35400390625</v>
      </c>
      <c r="P2015" s="77"/>
      <c r="Q2015" s="83"/>
      <c r="R2015" s="83"/>
      <c r="S2015" s="51">
        <v>1</v>
      </c>
      <c r="T2015" s="84"/>
      <c r="U2015" s="84"/>
      <c r="V2015" s="52">
        <v>0</v>
      </c>
      <c r="W2015" s="52">
        <v>6.2000000000000003E-5</v>
      </c>
      <c r="X2015" s="52">
        <v>0</v>
      </c>
      <c r="Y2015" s="52">
        <v>0.56074900000000005</v>
      </c>
      <c r="Z2015" s="52">
        <v>0</v>
      </c>
      <c r="AA2015" s="52"/>
      <c r="AB2015" s="79">
        <v>2015</v>
      </c>
      <c r="AC20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5" s="85"/>
      <c r="AE2015" s="51"/>
      <c r="AF2015" s="51"/>
      <c r="AG2015" s="51"/>
      <c r="AH2015" s="51"/>
      <c r="AI2015" s="51"/>
      <c r="AJ2015" s="51"/>
      <c r="AK2015" s="51"/>
      <c r="AL2015" s="51"/>
      <c r="AM2015" s="51"/>
      <c r="AN2015" s="51"/>
      <c r="AO2015" s="2"/>
      <c r="AP2015" s="3"/>
      <c r="AQ2015" s="3"/>
      <c r="AR2015" s="3"/>
      <c r="AS2015" s="3"/>
    </row>
    <row r="2016" spans="1:45" ht="29" customHeight="1" x14ac:dyDescent="0.35">
      <c r="A2016" s="14" t="s">
        <v>349</v>
      </c>
      <c r="C2016" s="15" t="s">
        <v>3360</v>
      </c>
      <c r="D2016" s="15"/>
      <c r="E2016" s="80">
        <v>1.6804098670270249</v>
      </c>
      <c r="F2016" s="78"/>
      <c r="G2016" s="15"/>
      <c r="H2016" s="15"/>
      <c r="I2016" s="16"/>
      <c r="J2016" s="66"/>
      <c r="K2016" s="66"/>
      <c r="L2016" s="16"/>
      <c r="M2016" s="81"/>
      <c r="N2016" s="82">
        <v>2649.505615234375</v>
      </c>
      <c r="O2016" s="82">
        <v>4045.34814453125</v>
      </c>
      <c r="P2016" s="77"/>
      <c r="Q2016" s="83"/>
      <c r="R2016" s="83"/>
      <c r="S2016" s="51">
        <v>1</v>
      </c>
      <c r="T2016" s="84"/>
      <c r="U2016" s="84"/>
      <c r="V2016" s="52">
        <v>0</v>
      </c>
      <c r="W2016" s="52">
        <v>6.2000000000000003E-5</v>
      </c>
      <c r="X2016" s="52">
        <v>0</v>
      </c>
      <c r="Y2016" s="52">
        <v>0.56074900000000005</v>
      </c>
      <c r="Z2016" s="52">
        <v>0</v>
      </c>
      <c r="AA2016" s="52"/>
      <c r="AB2016" s="79">
        <v>2016</v>
      </c>
      <c r="AC20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6" s="85"/>
      <c r="AE2016" s="51"/>
      <c r="AF2016" s="51"/>
      <c r="AG2016" s="51"/>
      <c r="AH2016" s="51"/>
      <c r="AI2016" s="51"/>
      <c r="AJ2016" s="51"/>
      <c r="AK2016" s="51"/>
      <c r="AL2016" s="51"/>
      <c r="AM2016" s="51"/>
      <c r="AN2016" s="51"/>
      <c r="AO2016" s="2"/>
      <c r="AP2016" s="3"/>
      <c r="AQ2016" s="3"/>
      <c r="AR2016" s="3"/>
      <c r="AS2016" s="3"/>
    </row>
    <row r="2017" spans="1:45" ht="29" customHeight="1" x14ac:dyDescent="0.35">
      <c r="A2017" s="14" t="s">
        <v>350</v>
      </c>
      <c r="C2017" s="15" t="s">
        <v>3360</v>
      </c>
      <c r="D2017" s="15"/>
      <c r="E2017" s="80">
        <v>1.6804098670270249</v>
      </c>
      <c r="F2017" s="78"/>
      <c r="G2017" s="15"/>
      <c r="H2017" s="15"/>
      <c r="I2017" s="16"/>
      <c r="J2017" s="66"/>
      <c r="K2017" s="66"/>
      <c r="L2017" s="16"/>
      <c r="M2017" s="81"/>
      <c r="N2017" s="82">
        <v>2565.393310546875</v>
      </c>
      <c r="O2017" s="82">
        <v>4535.9423828125</v>
      </c>
      <c r="P2017" s="77"/>
      <c r="Q2017" s="83"/>
      <c r="R2017" s="83"/>
      <c r="S2017" s="51">
        <v>1</v>
      </c>
      <c r="T2017" s="84"/>
      <c r="U2017" s="84"/>
      <c r="V2017" s="52">
        <v>0</v>
      </c>
      <c r="W2017" s="52">
        <v>6.2000000000000003E-5</v>
      </c>
      <c r="X2017" s="52">
        <v>0</v>
      </c>
      <c r="Y2017" s="52">
        <v>0.56074900000000005</v>
      </c>
      <c r="Z2017" s="52">
        <v>0</v>
      </c>
      <c r="AA2017" s="52"/>
      <c r="AB2017" s="79">
        <v>2017</v>
      </c>
      <c r="AC20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7" s="85"/>
      <c r="AE2017" s="51"/>
      <c r="AF2017" s="51"/>
      <c r="AG2017" s="51"/>
      <c r="AH2017" s="51"/>
      <c r="AI2017" s="51"/>
      <c r="AJ2017" s="51"/>
      <c r="AK2017" s="51"/>
      <c r="AL2017" s="51"/>
      <c r="AM2017" s="51"/>
      <c r="AN2017" s="51"/>
      <c r="AO2017" s="2"/>
      <c r="AP2017" s="3"/>
      <c r="AQ2017" s="3"/>
      <c r="AR2017" s="3"/>
      <c r="AS2017" s="3"/>
    </row>
    <row r="2018" spans="1:45" ht="29" customHeight="1" x14ac:dyDescent="0.35">
      <c r="A2018" s="14" t="s">
        <v>351</v>
      </c>
      <c r="C2018" s="15" t="s">
        <v>3360</v>
      </c>
      <c r="D2018" s="15"/>
      <c r="E2018" s="80">
        <v>1.6804098670270249</v>
      </c>
      <c r="F2018" s="78"/>
      <c r="G2018" s="15"/>
      <c r="H2018" s="15"/>
      <c r="I2018" s="16"/>
      <c r="J2018" s="66"/>
      <c r="K2018" s="66"/>
      <c r="L2018" s="16"/>
      <c r="M2018" s="81"/>
      <c r="N2018" s="82">
        <v>2626.87255859375</v>
      </c>
      <c r="O2018" s="82">
        <v>4170.359375</v>
      </c>
      <c r="P2018" s="77"/>
      <c r="Q2018" s="83"/>
      <c r="R2018" s="83"/>
      <c r="S2018" s="51">
        <v>1</v>
      </c>
      <c r="T2018" s="84"/>
      <c r="U2018" s="84"/>
      <c r="V2018" s="52">
        <v>0</v>
      </c>
      <c r="W2018" s="52">
        <v>6.2000000000000003E-5</v>
      </c>
      <c r="X2018" s="52">
        <v>0</v>
      </c>
      <c r="Y2018" s="52">
        <v>0.56074900000000005</v>
      </c>
      <c r="Z2018" s="52">
        <v>0</v>
      </c>
      <c r="AA2018" s="52"/>
      <c r="AB2018" s="79">
        <v>2018</v>
      </c>
      <c r="AC20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8" s="85"/>
      <c r="AE2018" s="51"/>
      <c r="AF2018" s="51"/>
      <c r="AG2018" s="51"/>
      <c r="AH2018" s="51"/>
      <c r="AI2018" s="51"/>
      <c r="AJ2018" s="51"/>
      <c r="AK2018" s="51"/>
      <c r="AL2018" s="51"/>
      <c r="AM2018" s="51"/>
      <c r="AN2018" s="51"/>
      <c r="AO2018" s="2"/>
      <c r="AP2018" s="3"/>
      <c r="AQ2018" s="3"/>
      <c r="AR2018" s="3"/>
      <c r="AS2018" s="3"/>
    </row>
    <row r="2019" spans="1:45" ht="29" customHeight="1" x14ac:dyDescent="0.35">
      <c r="A2019" s="14" t="s">
        <v>2657</v>
      </c>
      <c r="C2019" s="15" t="s">
        <v>3360</v>
      </c>
      <c r="D2019" s="15"/>
      <c r="E2019" s="80">
        <v>1.680207737870399</v>
      </c>
      <c r="F2019" s="78"/>
      <c r="G2019" s="15"/>
      <c r="H2019" s="15"/>
      <c r="I2019" s="16"/>
      <c r="J2019" s="66"/>
      <c r="K2019" s="66"/>
      <c r="L2019" s="16"/>
      <c r="M2019" s="81"/>
      <c r="N2019" s="82">
        <v>3267.845947265625</v>
      </c>
      <c r="O2019" s="82">
        <v>1758.78173828125</v>
      </c>
      <c r="P2019" s="77"/>
      <c r="Q2019" s="83"/>
      <c r="R2019" s="83"/>
      <c r="S2019" s="51">
        <v>1</v>
      </c>
      <c r="T2019" s="84"/>
      <c r="U2019" s="84"/>
      <c r="V2019" s="52">
        <v>0</v>
      </c>
      <c r="W2019" s="52">
        <v>7.2999999999999999E-5</v>
      </c>
      <c r="X2019" s="52">
        <v>0</v>
      </c>
      <c r="Y2019" s="52">
        <v>0.56043299999999996</v>
      </c>
      <c r="Z2019" s="52">
        <v>0</v>
      </c>
      <c r="AA2019" s="52"/>
      <c r="AB2019" s="79">
        <v>2019</v>
      </c>
      <c r="AC20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19" s="85"/>
      <c r="AE2019" s="51"/>
      <c r="AF2019" s="51"/>
      <c r="AG2019" s="51"/>
      <c r="AH2019" s="51"/>
      <c r="AI2019" s="51"/>
      <c r="AJ2019" s="51"/>
      <c r="AK2019" s="51"/>
      <c r="AL2019" s="51"/>
      <c r="AM2019" s="51"/>
      <c r="AN2019" s="51"/>
      <c r="AO2019" s="2"/>
      <c r="AP2019" s="3"/>
      <c r="AQ2019" s="3"/>
      <c r="AR2019" s="3"/>
      <c r="AS2019" s="3"/>
    </row>
    <row r="2020" spans="1:45" ht="29" customHeight="1" x14ac:dyDescent="0.35">
      <c r="A2020" s="14" t="s">
        <v>2658</v>
      </c>
      <c r="C2020" s="15" t="s">
        <v>3360</v>
      </c>
      <c r="D2020" s="15"/>
      <c r="E2020" s="80">
        <v>1.680207737870399</v>
      </c>
      <c r="F2020" s="78"/>
      <c r="G2020" s="15"/>
      <c r="H2020" s="15"/>
      <c r="I2020" s="16"/>
      <c r="J2020" s="66"/>
      <c r="K2020" s="66"/>
      <c r="L2020" s="16"/>
      <c r="M2020" s="81"/>
      <c r="N2020" s="82">
        <v>3144.653076171875</v>
      </c>
      <c r="O2020" s="82">
        <v>1698.137451171875</v>
      </c>
      <c r="P2020" s="77"/>
      <c r="Q2020" s="83"/>
      <c r="R2020" s="83"/>
      <c r="S2020" s="51">
        <v>1</v>
      </c>
      <c r="T2020" s="84"/>
      <c r="U2020" s="84"/>
      <c r="V2020" s="52">
        <v>0</v>
      </c>
      <c r="W2020" s="52">
        <v>7.2999999999999999E-5</v>
      </c>
      <c r="X2020" s="52">
        <v>0</v>
      </c>
      <c r="Y2020" s="52">
        <v>0.56043299999999996</v>
      </c>
      <c r="Z2020" s="52">
        <v>0</v>
      </c>
      <c r="AA2020" s="52"/>
      <c r="AB2020" s="79">
        <v>2020</v>
      </c>
      <c r="AC20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0" s="85"/>
      <c r="AE2020" s="51"/>
      <c r="AF2020" s="51"/>
      <c r="AG2020" s="51"/>
      <c r="AH2020" s="51"/>
      <c r="AI2020" s="51"/>
      <c r="AJ2020" s="51"/>
      <c r="AK2020" s="51"/>
      <c r="AL2020" s="51"/>
      <c r="AM2020" s="51"/>
      <c r="AN2020" s="51"/>
      <c r="AO2020" s="2"/>
      <c r="AP2020" s="3"/>
      <c r="AQ2020" s="3"/>
      <c r="AR2020" s="3"/>
      <c r="AS2020" s="3"/>
    </row>
    <row r="2021" spans="1:45" ht="29" customHeight="1" x14ac:dyDescent="0.35">
      <c r="A2021" s="14" t="s">
        <v>1547</v>
      </c>
      <c r="C2021" s="15" t="s">
        <v>3360</v>
      </c>
      <c r="D2021" s="15"/>
      <c r="E2021" s="80">
        <v>1.6799397248431007</v>
      </c>
      <c r="F2021" s="78"/>
      <c r="G2021" s="15"/>
      <c r="H2021" s="15"/>
      <c r="I2021" s="16"/>
      <c r="J2021" s="66"/>
      <c r="K2021" s="66"/>
      <c r="L2021" s="16"/>
      <c r="M2021" s="81"/>
      <c r="N2021" s="82">
        <v>1231.760498046875</v>
      </c>
      <c r="O2021" s="82">
        <v>1746.1451416015625</v>
      </c>
      <c r="P2021" s="77"/>
      <c r="Q2021" s="83"/>
      <c r="R2021" s="83"/>
      <c r="S2021" s="51">
        <v>1</v>
      </c>
      <c r="T2021" s="84"/>
      <c r="U2021" s="84"/>
      <c r="V2021" s="52">
        <v>0</v>
      </c>
      <c r="W2021" s="52">
        <v>8.2999999999999998E-5</v>
      </c>
      <c r="X2021" s="52">
        <v>0</v>
      </c>
      <c r="Y2021" s="52">
        <v>0.56001400000000001</v>
      </c>
      <c r="Z2021" s="52">
        <v>0</v>
      </c>
      <c r="AA2021" s="52"/>
      <c r="AB2021" s="79">
        <v>2021</v>
      </c>
      <c r="AC20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1" s="85"/>
      <c r="AE2021" s="51"/>
      <c r="AF2021" s="51"/>
      <c r="AG2021" s="51"/>
      <c r="AH2021" s="51"/>
      <c r="AI2021" s="51"/>
      <c r="AJ2021" s="51"/>
      <c r="AK2021" s="51"/>
      <c r="AL2021" s="51"/>
      <c r="AM2021" s="51"/>
      <c r="AN2021" s="51"/>
      <c r="AO2021" s="2"/>
      <c r="AP2021" s="3"/>
      <c r="AQ2021" s="3"/>
      <c r="AR2021" s="3"/>
      <c r="AS2021" s="3"/>
    </row>
    <row r="2022" spans="1:45" ht="29" customHeight="1" x14ac:dyDescent="0.35">
      <c r="A2022" s="14" t="s">
        <v>1548</v>
      </c>
      <c r="C2022" s="15" t="s">
        <v>3360</v>
      </c>
      <c r="D2022" s="15"/>
      <c r="E2022" s="80">
        <v>1.6799397248431007</v>
      </c>
      <c r="F2022" s="78"/>
      <c r="G2022" s="15"/>
      <c r="H2022" s="15"/>
      <c r="I2022" s="16"/>
      <c r="J2022" s="66"/>
      <c r="K2022" s="66"/>
      <c r="L2022" s="16"/>
      <c r="M2022" s="81"/>
      <c r="N2022" s="82">
        <v>1202.840087890625</v>
      </c>
      <c r="O2022" s="82">
        <v>1789.5289306640625</v>
      </c>
      <c r="P2022" s="77"/>
      <c r="Q2022" s="83"/>
      <c r="R2022" s="83"/>
      <c r="S2022" s="51">
        <v>1</v>
      </c>
      <c r="T2022" s="84"/>
      <c r="U2022" s="84"/>
      <c r="V2022" s="52">
        <v>0</v>
      </c>
      <c r="W2022" s="52">
        <v>8.2999999999999998E-5</v>
      </c>
      <c r="X2022" s="52">
        <v>0</v>
      </c>
      <c r="Y2022" s="52">
        <v>0.56001400000000001</v>
      </c>
      <c r="Z2022" s="52">
        <v>0</v>
      </c>
      <c r="AA2022" s="52"/>
      <c r="AB2022" s="79">
        <v>2022</v>
      </c>
      <c r="AC20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2" s="85"/>
      <c r="AE2022" s="51"/>
      <c r="AF2022" s="51"/>
      <c r="AG2022" s="51"/>
      <c r="AH2022" s="51"/>
      <c r="AI2022" s="51"/>
      <c r="AJ2022" s="51"/>
      <c r="AK2022" s="51"/>
      <c r="AL2022" s="51"/>
      <c r="AM2022" s="51"/>
      <c r="AN2022" s="51"/>
      <c r="AO2022" s="2"/>
      <c r="AP2022" s="3"/>
      <c r="AQ2022" s="3"/>
      <c r="AR2022" s="3"/>
      <c r="AS2022" s="3"/>
    </row>
    <row r="2023" spans="1:45" ht="29" customHeight="1" x14ac:dyDescent="0.35">
      <c r="A2023" s="14" t="s">
        <v>2684</v>
      </c>
      <c r="C2023" s="15" t="s">
        <v>3360</v>
      </c>
      <c r="D2023" s="15"/>
      <c r="E2023" s="80">
        <v>1.6781275985749962</v>
      </c>
      <c r="F2023" s="78"/>
      <c r="G2023" s="15"/>
      <c r="H2023" s="15"/>
      <c r="I2023" s="16"/>
      <c r="J2023" s="66"/>
      <c r="K2023" s="66"/>
      <c r="L2023" s="16"/>
      <c r="M2023" s="81"/>
      <c r="N2023" s="82">
        <v>8565.7265625</v>
      </c>
      <c r="O2023" s="82">
        <v>9753.60546875</v>
      </c>
      <c r="P2023" s="77"/>
      <c r="Q2023" s="83"/>
      <c r="R2023" s="83"/>
      <c r="S2023" s="51">
        <v>1</v>
      </c>
      <c r="T2023" s="84"/>
      <c r="U2023" s="84"/>
      <c r="V2023" s="52">
        <v>0</v>
      </c>
      <c r="W2023" s="52">
        <v>9.3999999999999994E-5</v>
      </c>
      <c r="X2023" s="52">
        <v>0</v>
      </c>
      <c r="Y2023" s="52">
        <v>0.55718100000000004</v>
      </c>
      <c r="Z2023" s="52">
        <v>0</v>
      </c>
      <c r="AA2023" s="52"/>
      <c r="AB2023" s="79">
        <v>2023</v>
      </c>
      <c r="AC20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3" s="85"/>
      <c r="AE2023" s="51"/>
      <c r="AF2023" s="51"/>
      <c r="AG2023" s="51"/>
      <c r="AH2023" s="51"/>
      <c r="AI2023" s="51"/>
      <c r="AJ2023" s="51"/>
      <c r="AK2023" s="51"/>
      <c r="AL2023" s="51"/>
      <c r="AM2023" s="51"/>
      <c r="AN2023" s="51"/>
      <c r="AO2023" s="2"/>
      <c r="AP2023" s="3"/>
      <c r="AQ2023" s="3"/>
      <c r="AR2023" s="3"/>
      <c r="AS2023" s="3"/>
    </row>
    <row r="2024" spans="1:45" ht="29" customHeight="1" x14ac:dyDescent="0.35">
      <c r="A2024" s="14" t="s">
        <v>2685</v>
      </c>
      <c r="C2024" s="15" t="s">
        <v>3360</v>
      </c>
      <c r="D2024" s="15"/>
      <c r="E2024" s="80">
        <v>1.6781275985749962</v>
      </c>
      <c r="F2024" s="78"/>
      <c r="G2024" s="15"/>
      <c r="H2024" s="15"/>
      <c r="I2024" s="16"/>
      <c r="J2024" s="66"/>
      <c r="K2024" s="66"/>
      <c r="L2024" s="16"/>
      <c r="M2024" s="81"/>
      <c r="N2024" s="82">
        <v>8461.8212890625</v>
      </c>
      <c r="O2024" s="82">
        <v>9614.8017578125</v>
      </c>
      <c r="P2024" s="77"/>
      <c r="Q2024" s="83"/>
      <c r="R2024" s="83"/>
      <c r="S2024" s="51">
        <v>1</v>
      </c>
      <c r="T2024" s="84"/>
      <c r="U2024" s="84"/>
      <c r="V2024" s="52">
        <v>0</v>
      </c>
      <c r="W2024" s="52">
        <v>9.3999999999999994E-5</v>
      </c>
      <c r="X2024" s="52">
        <v>0</v>
      </c>
      <c r="Y2024" s="52">
        <v>0.55718100000000004</v>
      </c>
      <c r="Z2024" s="52">
        <v>0</v>
      </c>
      <c r="AA2024" s="52"/>
      <c r="AB2024" s="79">
        <v>2024</v>
      </c>
      <c r="AC20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4" s="85"/>
      <c r="AE2024" s="51"/>
      <c r="AF2024" s="51"/>
      <c r="AG2024" s="51"/>
      <c r="AH2024" s="51"/>
      <c r="AI2024" s="51"/>
      <c r="AJ2024" s="51"/>
      <c r="AK2024" s="51"/>
      <c r="AL2024" s="51"/>
      <c r="AM2024" s="51"/>
      <c r="AN2024" s="51"/>
      <c r="AO2024" s="2"/>
      <c r="AP2024" s="3"/>
      <c r="AQ2024" s="3"/>
      <c r="AR2024" s="3"/>
      <c r="AS2024" s="3"/>
    </row>
    <row r="2025" spans="1:45" ht="29" customHeight="1" x14ac:dyDescent="0.35">
      <c r="A2025" s="14" t="s">
        <v>1036</v>
      </c>
      <c r="C2025" s="15" t="s">
        <v>3360</v>
      </c>
      <c r="D2025" s="15"/>
      <c r="E2025" s="80">
        <v>1.6779510553875634</v>
      </c>
      <c r="F2025" s="78"/>
      <c r="G2025" s="15"/>
      <c r="H2025" s="15"/>
      <c r="I2025" s="16"/>
      <c r="J2025" s="66"/>
      <c r="K2025" s="66"/>
      <c r="L2025" s="16"/>
      <c r="M2025" s="81"/>
      <c r="N2025" s="82">
        <v>3472.247314453125</v>
      </c>
      <c r="O2025" s="82">
        <v>3631.55859375</v>
      </c>
      <c r="P2025" s="77"/>
      <c r="Q2025" s="83"/>
      <c r="R2025" s="83"/>
      <c r="S2025" s="51">
        <v>1</v>
      </c>
      <c r="T2025" s="84"/>
      <c r="U2025" s="84"/>
      <c r="V2025" s="52">
        <v>0</v>
      </c>
      <c r="W2025" s="52">
        <v>8.3999999999999995E-5</v>
      </c>
      <c r="X2025" s="52">
        <v>0</v>
      </c>
      <c r="Y2025" s="52">
        <v>0.55690499999999998</v>
      </c>
      <c r="Z2025" s="52">
        <v>0</v>
      </c>
      <c r="AA2025" s="52"/>
      <c r="AB2025" s="79">
        <v>2025</v>
      </c>
      <c r="AC20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5" s="85"/>
      <c r="AE2025" s="51"/>
      <c r="AF2025" s="51"/>
      <c r="AG2025" s="51"/>
      <c r="AH2025" s="51"/>
      <c r="AI2025" s="51"/>
      <c r="AJ2025" s="51"/>
      <c r="AK2025" s="51"/>
      <c r="AL2025" s="51"/>
      <c r="AM2025" s="51"/>
      <c r="AN2025" s="51"/>
      <c r="AO2025" s="2"/>
      <c r="AP2025" s="3"/>
      <c r="AQ2025" s="3"/>
      <c r="AR2025" s="3"/>
      <c r="AS2025" s="3"/>
    </row>
    <row r="2026" spans="1:45" ht="29" customHeight="1" x14ac:dyDescent="0.35">
      <c r="A2026" s="14" t="s">
        <v>1037</v>
      </c>
      <c r="C2026" s="15" t="s">
        <v>3360</v>
      </c>
      <c r="D2026" s="15"/>
      <c r="E2026" s="80">
        <v>1.6779510553875634</v>
      </c>
      <c r="F2026" s="78"/>
      <c r="G2026" s="15"/>
      <c r="H2026" s="15"/>
      <c r="I2026" s="16"/>
      <c r="J2026" s="66"/>
      <c r="K2026" s="66"/>
      <c r="L2026" s="16"/>
      <c r="M2026" s="81"/>
      <c r="N2026" s="82">
        <v>3506.526611328125</v>
      </c>
      <c r="O2026" s="82">
        <v>3611.39892578125</v>
      </c>
      <c r="P2026" s="77"/>
      <c r="Q2026" s="83"/>
      <c r="R2026" s="83"/>
      <c r="S2026" s="51">
        <v>1</v>
      </c>
      <c r="T2026" s="84"/>
      <c r="U2026" s="84"/>
      <c r="V2026" s="52">
        <v>0</v>
      </c>
      <c r="W2026" s="52">
        <v>8.3999999999999995E-5</v>
      </c>
      <c r="X2026" s="52">
        <v>0</v>
      </c>
      <c r="Y2026" s="52">
        <v>0.55690499999999998</v>
      </c>
      <c r="Z2026" s="52">
        <v>0</v>
      </c>
      <c r="AA2026" s="52"/>
      <c r="AB2026" s="79">
        <v>2026</v>
      </c>
      <c r="AC20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6" s="85"/>
      <c r="AE2026" s="51"/>
      <c r="AF2026" s="51"/>
      <c r="AG2026" s="51"/>
      <c r="AH2026" s="51"/>
      <c r="AI2026" s="51"/>
      <c r="AJ2026" s="51"/>
      <c r="AK2026" s="51"/>
      <c r="AL2026" s="51"/>
      <c r="AM2026" s="51"/>
      <c r="AN2026" s="51"/>
      <c r="AO2026" s="2"/>
      <c r="AP2026" s="3"/>
      <c r="AQ2026" s="3"/>
      <c r="AR2026" s="3"/>
      <c r="AS2026" s="3"/>
    </row>
    <row r="2027" spans="1:45" ht="29" customHeight="1" x14ac:dyDescent="0.35">
      <c r="A2027" s="14" t="s">
        <v>1038</v>
      </c>
      <c r="C2027" s="15" t="s">
        <v>3360</v>
      </c>
      <c r="D2027" s="15"/>
      <c r="E2027" s="80">
        <v>1.6779510553875634</v>
      </c>
      <c r="F2027" s="78"/>
      <c r="G2027" s="15"/>
      <c r="H2027" s="15"/>
      <c r="I2027" s="16"/>
      <c r="J2027" s="66"/>
      <c r="K2027" s="66"/>
      <c r="L2027" s="16"/>
      <c r="M2027" s="81"/>
      <c r="N2027" s="82">
        <v>3438.171142578125</v>
      </c>
      <c r="O2027" s="82">
        <v>3612.039794921875</v>
      </c>
      <c r="P2027" s="77"/>
      <c r="Q2027" s="83"/>
      <c r="R2027" s="83"/>
      <c r="S2027" s="51">
        <v>1</v>
      </c>
      <c r="T2027" s="84"/>
      <c r="U2027" s="84"/>
      <c r="V2027" s="52">
        <v>0</v>
      </c>
      <c r="W2027" s="52">
        <v>8.3999999999999995E-5</v>
      </c>
      <c r="X2027" s="52">
        <v>0</v>
      </c>
      <c r="Y2027" s="52">
        <v>0.55690499999999998</v>
      </c>
      <c r="Z2027" s="52">
        <v>0</v>
      </c>
      <c r="AA2027" s="52"/>
      <c r="AB2027" s="79">
        <v>2027</v>
      </c>
      <c r="AC20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7" s="85"/>
      <c r="AE2027" s="51"/>
      <c r="AF2027" s="51"/>
      <c r="AG2027" s="51"/>
      <c r="AH2027" s="51"/>
      <c r="AI2027" s="51"/>
      <c r="AJ2027" s="51"/>
      <c r="AK2027" s="51"/>
      <c r="AL2027" s="51"/>
      <c r="AM2027" s="51"/>
      <c r="AN2027" s="51"/>
      <c r="AO2027" s="2"/>
      <c r="AP2027" s="3"/>
      <c r="AQ2027" s="3"/>
      <c r="AR2027" s="3"/>
      <c r="AS2027" s="3"/>
    </row>
    <row r="2028" spans="1:45" ht="29" customHeight="1" x14ac:dyDescent="0.35">
      <c r="A2028" s="14" t="s">
        <v>2591</v>
      </c>
      <c r="C2028" s="15" t="s">
        <v>3360</v>
      </c>
      <c r="D2028" s="15"/>
      <c r="E2028" s="80">
        <v>1.6765124842696788</v>
      </c>
      <c r="F2028" s="78"/>
      <c r="G2028" s="15"/>
      <c r="H2028" s="15"/>
      <c r="I2028" s="16"/>
      <c r="J2028" s="66"/>
      <c r="K2028" s="66"/>
      <c r="L2028" s="16"/>
      <c r="M2028" s="81"/>
      <c r="N2028" s="82">
        <v>4773.53369140625</v>
      </c>
      <c r="O2028" s="82">
        <v>5478.3125</v>
      </c>
      <c r="P2028" s="77"/>
      <c r="Q2028" s="83"/>
      <c r="R2028" s="83"/>
      <c r="S2028" s="51">
        <v>1</v>
      </c>
      <c r="T2028" s="84"/>
      <c r="U2028" s="84"/>
      <c r="V2028" s="52">
        <v>0</v>
      </c>
      <c r="W2028" s="52">
        <v>8.2000000000000001E-5</v>
      </c>
      <c r="X2028" s="52">
        <v>0</v>
      </c>
      <c r="Y2028" s="52">
        <v>0.55465600000000004</v>
      </c>
      <c r="Z2028" s="52">
        <v>0</v>
      </c>
      <c r="AA2028" s="52"/>
      <c r="AB2028" s="79">
        <v>2028</v>
      </c>
      <c r="AC20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8" s="85"/>
      <c r="AE2028" s="51"/>
      <c r="AF2028" s="51"/>
      <c r="AG2028" s="51"/>
      <c r="AH2028" s="51"/>
      <c r="AI2028" s="51"/>
      <c r="AJ2028" s="51"/>
      <c r="AK2028" s="51"/>
      <c r="AL2028" s="51"/>
      <c r="AM2028" s="51"/>
      <c r="AN2028" s="51"/>
      <c r="AO2028" s="2"/>
      <c r="AP2028" s="3"/>
      <c r="AQ2028" s="3"/>
      <c r="AR2028" s="3"/>
      <c r="AS2028" s="3"/>
    </row>
    <row r="2029" spans="1:45" ht="29" customHeight="1" x14ac:dyDescent="0.35">
      <c r="A2029" s="14" t="s">
        <v>2882</v>
      </c>
      <c r="C2029" s="15" t="s">
        <v>3360</v>
      </c>
      <c r="D2029" s="15"/>
      <c r="E2029" s="80">
        <v>1.6765124842696788</v>
      </c>
      <c r="F2029" s="78"/>
      <c r="G2029" s="15"/>
      <c r="H2029" s="15"/>
      <c r="I2029" s="16"/>
      <c r="J2029" s="66"/>
      <c r="K2029" s="66"/>
      <c r="L2029" s="16"/>
      <c r="M2029" s="81"/>
      <c r="N2029" s="82">
        <v>4968.0849609375</v>
      </c>
      <c r="O2029" s="82">
        <v>5194.92041015625</v>
      </c>
      <c r="P2029" s="77"/>
      <c r="Q2029" s="83"/>
      <c r="R2029" s="83"/>
      <c r="S2029" s="51">
        <v>1</v>
      </c>
      <c r="T2029" s="84"/>
      <c r="U2029" s="84"/>
      <c r="V2029" s="52">
        <v>0</v>
      </c>
      <c r="W2029" s="52">
        <v>8.2000000000000001E-5</v>
      </c>
      <c r="X2029" s="52">
        <v>0</v>
      </c>
      <c r="Y2029" s="52">
        <v>0.55465600000000004</v>
      </c>
      <c r="Z2029" s="52">
        <v>0</v>
      </c>
      <c r="AA2029" s="52"/>
      <c r="AB2029" s="79">
        <v>2029</v>
      </c>
      <c r="AC20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29" s="85"/>
      <c r="AE2029" s="51"/>
      <c r="AF2029" s="51"/>
      <c r="AG2029" s="51"/>
      <c r="AH2029" s="51"/>
      <c r="AI2029" s="51"/>
      <c r="AJ2029" s="51"/>
      <c r="AK2029" s="51"/>
      <c r="AL2029" s="51"/>
      <c r="AM2029" s="51"/>
      <c r="AN2029" s="51"/>
      <c r="AO2029" s="2"/>
      <c r="AP2029" s="3"/>
      <c r="AQ2029" s="3"/>
      <c r="AR2029" s="3"/>
      <c r="AS2029" s="3"/>
    </row>
    <row r="2030" spans="1:45" ht="29" customHeight="1" x14ac:dyDescent="0.35">
      <c r="A2030" s="14" t="s">
        <v>2435</v>
      </c>
      <c r="C2030" s="15" t="s">
        <v>3360</v>
      </c>
      <c r="D2030" s="15"/>
      <c r="E2030" s="80">
        <v>1.6758913848675152</v>
      </c>
      <c r="F2030" s="78"/>
      <c r="G2030" s="15"/>
      <c r="H2030" s="15"/>
      <c r="I2030" s="16"/>
      <c r="J2030" s="66"/>
      <c r="K2030" s="66"/>
      <c r="L2030" s="16"/>
      <c r="M2030" s="81"/>
      <c r="N2030" s="82">
        <v>2242.622802734375</v>
      </c>
      <c r="O2030" s="82">
        <v>4821.482421875</v>
      </c>
      <c r="P2030" s="77"/>
      <c r="Q2030" s="83"/>
      <c r="R2030" s="83"/>
      <c r="S2030" s="51">
        <v>1</v>
      </c>
      <c r="T2030" s="84"/>
      <c r="U2030" s="84"/>
      <c r="V2030" s="52">
        <v>0</v>
      </c>
      <c r="W2030" s="52">
        <v>8.3999999999999995E-5</v>
      </c>
      <c r="X2030" s="52">
        <v>0</v>
      </c>
      <c r="Y2030" s="52">
        <v>0.55368499999999998</v>
      </c>
      <c r="Z2030" s="52">
        <v>0</v>
      </c>
      <c r="AA2030" s="52"/>
      <c r="AB2030" s="79">
        <v>2030</v>
      </c>
      <c r="AC20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0" s="85"/>
      <c r="AE2030" s="51"/>
      <c r="AF2030" s="51"/>
      <c r="AG2030" s="51"/>
      <c r="AH2030" s="51"/>
      <c r="AI2030" s="51"/>
      <c r="AJ2030" s="51"/>
      <c r="AK2030" s="51"/>
      <c r="AL2030" s="51"/>
      <c r="AM2030" s="51"/>
      <c r="AN2030" s="51"/>
      <c r="AO2030" s="2"/>
      <c r="AP2030" s="3"/>
      <c r="AQ2030" s="3"/>
      <c r="AR2030" s="3"/>
      <c r="AS2030" s="3"/>
    </row>
    <row r="2031" spans="1:45" ht="29" customHeight="1" x14ac:dyDescent="0.35">
      <c r="A2031" s="14" t="s">
        <v>542</v>
      </c>
      <c r="C2031" s="15" t="s">
        <v>3360</v>
      </c>
      <c r="D2031" s="15"/>
      <c r="E2031" s="80">
        <v>1.6757788066030654</v>
      </c>
      <c r="F2031" s="78"/>
      <c r="G2031" s="15"/>
      <c r="H2031" s="15"/>
      <c r="I2031" s="16"/>
      <c r="J2031" s="66"/>
      <c r="K2031" s="66"/>
      <c r="L2031" s="16"/>
      <c r="M2031" s="81"/>
      <c r="N2031" s="82">
        <v>2250.371826171875</v>
      </c>
      <c r="O2031" s="82">
        <v>6801.755859375</v>
      </c>
      <c r="P2031" s="77"/>
      <c r="Q2031" s="83"/>
      <c r="R2031" s="83"/>
      <c r="S2031" s="51">
        <v>1</v>
      </c>
      <c r="T2031" s="84"/>
      <c r="U2031" s="84"/>
      <c r="V2031" s="52">
        <v>0</v>
      </c>
      <c r="W2031" s="52">
        <v>7.1000000000000005E-5</v>
      </c>
      <c r="X2031" s="52">
        <v>0</v>
      </c>
      <c r="Y2031" s="52">
        <v>0.55350900000000003</v>
      </c>
      <c r="Z2031" s="52">
        <v>0</v>
      </c>
      <c r="AA2031" s="52"/>
      <c r="AB2031" s="79">
        <v>2031</v>
      </c>
      <c r="AC20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1" s="85"/>
      <c r="AE2031" s="51"/>
      <c r="AF2031" s="51"/>
      <c r="AG2031" s="51"/>
      <c r="AH2031" s="51"/>
      <c r="AI2031" s="51"/>
      <c r="AJ2031" s="51"/>
      <c r="AK2031" s="51"/>
      <c r="AL2031" s="51"/>
      <c r="AM2031" s="51"/>
      <c r="AN2031" s="51"/>
      <c r="AO2031" s="2"/>
      <c r="AP2031" s="3"/>
      <c r="AQ2031" s="3"/>
      <c r="AR2031" s="3"/>
      <c r="AS2031" s="3"/>
    </row>
    <row r="2032" spans="1:45" ht="29" customHeight="1" x14ac:dyDescent="0.35">
      <c r="A2032" s="14" t="s">
        <v>689</v>
      </c>
      <c r="C2032" s="15" t="s">
        <v>3360</v>
      </c>
      <c r="D2032" s="15"/>
      <c r="E2032" s="80">
        <v>1.6757148416800824</v>
      </c>
      <c r="F2032" s="78"/>
      <c r="G2032" s="15"/>
      <c r="H2032" s="15"/>
      <c r="I2032" s="16"/>
      <c r="J2032" s="66"/>
      <c r="K2032" s="66"/>
      <c r="L2032" s="16"/>
      <c r="M2032" s="81"/>
      <c r="N2032" s="82">
        <v>3083.769287109375</v>
      </c>
      <c r="O2032" s="82">
        <v>195.42019653320313</v>
      </c>
      <c r="P2032" s="77"/>
      <c r="Q2032" s="83"/>
      <c r="R2032" s="83"/>
      <c r="S2032" s="51">
        <v>1</v>
      </c>
      <c r="T2032" s="84"/>
      <c r="U2032" s="84"/>
      <c r="V2032" s="52">
        <v>0</v>
      </c>
      <c r="W2032" s="52">
        <v>7.2999999999999999E-5</v>
      </c>
      <c r="X2032" s="52">
        <v>0</v>
      </c>
      <c r="Y2032" s="52">
        <v>0.55340900000000004</v>
      </c>
      <c r="Z2032" s="52">
        <v>0</v>
      </c>
      <c r="AA2032" s="52"/>
      <c r="AB2032" s="79">
        <v>2032</v>
      </c>
      <c r="AC20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2" s="85"/>
      <c r="AE2032" s="51"/>
      <c r="AF2032" s="51"/>
      <c r="AG2032" s="51"/>
      <c r="AH2032" s="51"/>
      <c r="AI2032" s="51"/>
      <c r="AJ2032" s="51"/>
      <c r="AK2032" s="104" t="s">
        <v>3341</v>
      </c>
      <c r="AL2032" s="104" t="s">
        <v>3341</v>
      </c>
      <c r="AM2032" s="104" t="s">
        <v>3341</v>
      </c>
      <c r="AN2032" s="104" t="s">
        <v>3341</v>
      </c>
      <c r="AO2032" s="2"/>
      <c r="AP2032" s="3"/>
      <c r="AQ2032" s="3"/>
      <c r="AR2032" s="3"/>
      <c r="AS2032" s="3"/>
    </row>
    <row r="2033" spans="1:45" ht="29" customHeight="1" x14ac:dyDescent="0.35">
      <c r="A2033" s="14" t="s">
        <v>214</v>
      </c>
      <c r="C2033" s="15" t="s">
        <v>3360</v>
      </c>
      <c r="D2033" s="15"/>
      <c r="E2033" s="80">
        <v>1.6755677223572218</v>
      </c>
      <c r="F2033" s="78"/>
      <c r="G2033" s="15"/>
      <c r="H2033" s="15"/>
      <c r="I2033" s="16"/>
      <c r="J2033" s="66"/>
      <c r="K2033" s="66"/>
      <c r="L2033" s="16"/>
      <c r="M2033" s="81"/>
      <c r="N2033" s="82">
        <v>316.17227172851563</v>
      </c>
      <c r="O2033" s="82">
        <v>475.90335083007813</v>
      </c>
      <c r="P2033" s="77"/>
      <c r="Q2033" s="83"/>
      <c r="R2033" s="83"/>
      <c r="S2033" s="51">
        <v>1</v>
      </c>
      <c r="T2033" s="84"/>
      <c r="U2033" s="84"/>
      <c r="V2033" s="52">
        <v>0</v>
      </c>
      <c r="W2033" s="52">
        <v>7.2999999999999999E-5</v>
      </c>
      <c r="X2033" s="52">
        <v>0</v>
      </c>
      <c r="Y2033" s="52">
        <v>0.55317899999999998</v>
      </c>
      <c r="Z2033" s="52">
        <v>0</v>
      </c>
      <c r="AA2033" s="52"/>
      <c r="AB2033" s="79">
        <v>2033</v>
      </c>
      <c r="AC20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3" s="85"/>
      <c r="AE2033" s="51"/>
      <c r="AF2033" s="51"/>
      <c r="AG2033" s="51"/>
      <c r="AH2033" s="51"/>
      <c r="AI2033" s="51"/>
      <c r="AJ2033" s="51"/>
      <c r="AK2033" s="51"/>
      <c r="AL2033" s="51"/>
      <c r="AM2033" s="51"/>
      <c r="AN2033" s="51"/>
      <c r="AO2033" s="2"/>
      <c r="AP2033" s="3"/>
      <c r="AQ2033" s="3"/>
      <c r="AR2033" s="3"/>
      <c r="AS2033" s="3"/>
    </row>
    <row r="2034" spans="1:45" ht="29" customHeight="1" x14ac:dyDescent="0.35">
      <c r="A2034" s="14" t="s">
        <v>1582</v>
      </c>
      <c r="C2034" s="15" t="s">
        <v>3360</v>
      </c>
      <c r="D2034" s="15"/>
      <c r="E2034" s="80">
        <v>1.6755677223572218</v>
      </c>
      <c r="F2034" s="78"/>
      <c r="G2034" s="15"/>
      <c r="H2034" s="15"/>
      <c r="I2034" s="16"/>
      <c r="J2034" s="66"/>
      <c r="K2034" s="66"/>
      <c r="L2034" s="16"/>
      <c r="M2034" s="81"/>
      <c r="N2034" s="82">
        <v>283.60064697265625</v>
      </c>
      <c r="O2034" s="82">
        <v>549.56756591796875</v>
      </c>
      <c r="P2034" s="77"/>
      <c r="Q2034" s="83"/>
      <c r="R2034" s="83"/>
      <c r="S2034" s="51">
        <v>1</v>
      </c>
      <c r="T2034" s="84"/>
      <c r="U2034" s="84"/>
      <c r="V2034" s="52">
        <v>0</v>
      </c>
      <c r="W2034" s="52">
        <v>7.2999999999999999E-5</v>
      </c>
      <c r="X2034" s="52">
        <v>0</v>
      </c>
      <c r="Y2034" s="52">
        <v>0.55317899999999998</v>
      </c>
      <c r="Z2034" s="52">
        <v>0</v>
      </c>
      <c r="AA2034" s="52"/>
      <c r="AB2034" s="79">
        <v>2034</v>
      </c>
      <c r="AC20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4" s="85"/>
      <c r="AE2034" s="51"/>
      <c r="AF2034" s="51"/>
      <c r="AG2034" s="51"/>
      <c r="AH2034" s="51"/>
      <c r="AI2034" s="51"/>
      <c r="AJ2034" s="51"/>
      <c r="AK2034" s="51"/>
      <c r="AL2034" s="51"/>
      <c r="AM2034" s="51"/>
      <c r="AN2034" s="51"/>
      <c r="AO2034" s="2"/>
      <c r="AP2034" s="3"/>
      <c r="AQ2034" s="3"/>
      <c r="AR2034" s="3"/>
      <c r="AS2034" s="3"/>
    </row>
    <row r="2035" spans="1:45" ht="29" customHeight="1" x14ac:dyDescent="0.35">
      <c r="A2035" s="14" t="s">
        <v>1643</v>
      </c>
      <c r="C2035" s="15" t="s">
        <v>3360</v>
      </c>
      <c r="D2035" s="15"/>
      <c r="E2035" s="80">
        <v>1.6755677223572218</v>
      </c>
      <c r="F2035" s="78"/>
      <c r="G2035" s="15"/>
      <c r="H2035" s="15"/>
      <c r="I2035" s="16"/>
      <c r="J2035" s="66"/>
      <c r="K2035" s="66"/>
      <c r="L2035" s="16"/>
      <c r="M2035" s="81"/>
      <c r="N2035" s="82">
        <v>221.77076721191406</v>
      </c>
      <c r="O2035" s="82">
        <v>715.05078125</v>
      </c>
      <c r="P2035" s="77"/>
      <c r="Q2035" s="83"/>
      <c r="R2035" s="83"/>
      <c r="S2035" s="51">
        <v>1</v>
      </c>
      <c r="T2035" s="84"/>
      <c r="U2035" s="84"/>
      <c r="V2035" s="52">
        <v>0</v>
      </c>
      <c r="W2035" s="52">
        <v>7.2999999999999999E-5</v>
      </c>
      <c r="X2035" s="52">
        <v>0</v>
      </c>
      <c r="Y2035" s="52">
        <v>0.55317899999999998</v>
      </c>
      <c r="Z2035" s="52">
        <v>0</v>
      </c>
      <c r="AA2035" s="52"/>
      <c r="AB2035" s="79">
        <v>2035</v>
      </c>
      <c r="AC20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5" s="85"/>
      <c r="AE2035" s="51"/>
      <c r="AF2035" s="51"/>
      <c r="AG2035" s="51"/>
      <c r="AH2035" s="51"/>
      <c r="AI2035" s="51"/>
      <c r="AJ2035" s="51"/>
      <c r="AK2035" s="51"/>
      <c r="AL2035" s="51"/>
      <c r="AM2035" s="51"/>
      <c r="AN2035" s="51"/>
      <c r="AO2035" s="2"/>
      <c r="AP2035" s="3"/>
      <c r="AQ2035" s="3"/>
      <c r="AR2035" s="3"/>
      <c r="AS2035" s="3"/>
    </row>
    <row r="2036" spans="1:45" ht="29" customHeight="1" x14ac:dyDescent="0.35">
      <c r="A2036" s="14" t="s">
        <v>1644</v>
      </c>
      <c r="C2036" s="15" t="s">
        <v>3360</v>
      </c>
      <c r="D2036" s="15"/>
      <c r="E2036" s="80">
        <v>1.6755677223572218</v>
      </c>
      <c r="F2036" s="78"/>
      <c r="G2036" s="15"/>
      <c r="H2036" s="15"/>
      <c r="I2036" s="16"/>
      <c r="J2036" s="66"/>
      <c r="K2036" s="66"/>
      <c r="L2036" s="16"/>
      <c r="M2036" s="81"/>
      <c r="N2036" s="82">
        <v>247.56082153320313</v>
      </c>
      <c r="O2036" s="82">
        <v>641.5018310546875</v>
      </c>
      <c r="P2036" s="77"/>
      <c r="Q2036" s="83"/>
      <c r="R2036" s="83"/>
      <c r="S2036" s="51">
        <v>1</v>
      </c>
      <c r="T2036" s="84"/>
      <c r="U2036" s="84"/>
      <c r="V2036" s="52">
        <v>0</v>
      </c>
      <c r="W2036" s="52">
        <v>7.2999999999999999E-5</v>
      </c>
      <c r="X2036" s="52">
        <v>0</v>
      </c>
      <c r="Y2036" s="52">
        <v>0.55317899999999998</v>
      </c>
      <c r="Z2036" s="52">
        <v>0</v>
      </c>
      <c r="AA2036" s="52"/>
      <c r="AB2036" s="79">
        <v>2036</v>
      </c>
      <c r="AC20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6" s="85"/>
      <c r="AE2036" s="51"/>
      <c r="AF2036" s="51"/>
      <c r="AG2036" s="51"/>
      <c r="AH2036" s="51"/>
      <c r="AI2036" s="51"/>
      <c r="AJ2036" s="51"/>
      <c r="AK2036" s="51"/>
      <c r="AL2036" s="51"/>
      <c r="AM2036" s="51"/>
      <c r="AN2036" s="51"/>
      <c r="AO2036" s="2"/>
      <c r="AP2036" s="3"/>
      <c r="AQ2036" s="3"/>
      <c r="AR2036" s="3"/>
      <c r="AS2036" s="3"/>
    </row>
    <row r="2037" spans="1:45" ht="29" customHeight="1" x14ac:dyDescent="0.35">
      <c r="A2037" s="14" t="s">
        <v>1645</v>
      </c>
      <c r="C2037" s="15" t="s">
        <v>3360</v>
      </c>
      <c r="D2037" s="15"/>
      <c r="E2037" s="80">
        <v>1.6755677223572218</v>
      </c>
      <c r="F2037" s="78"/>
      <c r="G2037" s="15"/>
      <c r="H2037" s="15"/>
      <c r="I2037" s="16"/>
      <c r="J2037" s="66"/>
      <c r="K2037" s="66"/>
      <c r="L2037" s="16"/>
      <c r="M2037" s="81"/>
      <c r="N2037" s="82">
        <v>267.6812744140625</v>
      </c>
      <c r="O2037" s="82">
        <v>491.31866455078125</v>
      </c>
      <c r="P2037" s="77"/>
      <c r="Q2037" s="83"/>
      <c r="R2037" s="83"/>
      <c r="S2037" s="51">
        <v>1</v>
      </c>
      <c r="T2037" s="84"/>
      <c r="U2037" s="84"/>
      <c r="V2037" s="52">
        <v>0</v>
      </c>
      <c r="W2037" s="52">
        <v>7.2999999999999999E-5</v>
      </c>
      <c r="X2037" s="52">
        <v>0</v>
      </c>
      <c r="Y2037" s="52">
        <v>0.55317899999999998</v>
      </c>
      <c r="Z2037" s="52">
        <v>0</v>
      </c>
      <c r="AA2037" s="52"/>
      <c r="AB2037" s="79">
        <v>2037</v>
      </c>
      <c r="AC20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7" s="85"/>
      <c r="AE2037" s="51"/>
      <c r="AF2037" s="51"/>
      <c r="AG2037" s="51"/>
      <c r="AH2037" s="51"/>
      <c r="AI2037" s="51"/>
      <c r="AJ2037" s="51"/>
      <c r="AK2037" s="51"/>
      <c r="AL2037" s="51"/>
      <c r="AM2037" s="51"/>
      <c r="AN2037" s="51"/>
      <c r="AO2037" s="2"/>
      <c r="AP2037" s="3"/>
      <c r="AQ2037" s="3"/>
      <c r="AR2037" s="3"/>
      <c r="AS2037" s="3"/>
    </row>
    <row r="2038" spans="1:45" ht="29" customHeight="1" x14ac:dyDescent="0.35">
      <c r="A2038" s="14" t="s">
        <v>1646</v>
      </c>
      <c r="C2038" s="15" t="s">
        <v>3360</v>
      </c>
      <c r="D2038" s="15"/>
      <c r="E2038" s="80">
        <v>1.6755677223572218</v>
      </c>
      <c r="F2038" s="78"/>
      <c r="G2038" s="15"/>
      <c r="H2038" s="15"/>
      <c r="I2038" s="16"/>
      <c r="J2038" s="66"/>
      <c r="K2038" s="66"/>
      <c r="L2038" s="16"/>
      <c r="M2038" s="81"/>
      <c r="N2038" s="82">
        <v>194.15495300292969</v>
      </c>
      <c r="O2038" s="82">
        <v>675.6641845703125</v>
      </c>
      <c r="P2038" s="77"/>
      <c r="Q2038" s="83"/>
      <c r="R2038" s="83"/>
      <c r="S2038" s="51">
        <v>1</v>
      </c>
      <c r="T2038" s="84"/>
      <c r="U2038" s="84"/>
      <c r="V2038" s="52">
        <v>0</v>
      </c>
      <c r="W2038" s="52">
        <v>7.2999999999999999E-5</v>
      </c>
      <c r="X2038" s="52">
        <v>0</v>
      </c>
      <c r="Y2038" s="52">
        <v>0.55317899999999998</v>
      </c>
      <c r="Z2038" s="52">
        <v>0</v>
      </c>
      <c r="AA2038" s="52"/>
      <c r="AB2038" s="79">
        <v>2038</v>
      </c>
      <c r="AC20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8" s="85"/>
      <c r="AE2038" s="51"/>
      <c r="AF2038" s="51"/>
      <c r="AG2038" s="51"/>
      <c r="AH2038" s="51"/>
      <c r="AI2038" s="51"/>
      <c r="AJ2038" s="51"/>
      <c r="AK2038" s="51"/>
      <c r="AL2038" s="51"/>
      <c r="AM2038" s="51"/>
      <c r="AN2038" s="51"/>
      <c r="AO2038" s="2"/>
      <c r="AP2038" s="3"/>
      <c r="AQ2038" s="3"/>
      <c r="AR2038" s="3"/>
      <c r="AS2038" s="3"/>
    </row>
    <row r="2039" spans="1:45" ht="29" customHeight="1" x14ac:dyDescent="0.35">
      <c r="A2039" s="14" t="s">
        <v>1647</v>
      </c>
      <c r="C2039" s="15" t="s">
        <v>3360</v>
      </c>
      <c r="D2039" s="15"/>
      <c r="E2039" s="80">
        <v>1.6755677223572218</v>
      </c>
      <c r="F2039" s="78"/>
      <c r="G2039" s="15"/>
      <c r="H2039" s="15"/>
      <c r="I2039" s="16"/>
      <c r="J2039" s="66"/>
      <c r="K2039" s="66"/>
      <c r="L2039" s="16"/>
      <c r="M2039" s="81"/>
      <c r="N2039" s="82">
        <v>226.37568664550781</v>
      </c>
      <c r="O2039" s="82">
        <v>550.2574462890625</v>
      </c>
      <c r="P2039" s="77"/>
      <c r="Q2039" s="83"/>
      <c r="R2039" s="83"/>
      <c r="S2039" s="51">
        <v>1</v>
      </c>
      <c r="T2039" s="84"/>
      <c r="U2039" s="84"/>
      <c r="V2039" s="52">
        <v>0</v>
      </c>
      <c r="W2039" s="52">
        <v>7.2999999999999999E-5</v>
      </c>
      <c r="X2039" s="52">
        <v>0</v>
      </c>
      <c r="Y2039" s="52">
        <v>0.55317899999999998</v>
      </c>
      <c r="Z2039" s="52">
        <v>0</v>
      </c>
      <c r="AA2039" s="52"/>
      <c r="AB2039" s="79">
        <v>2039</v>
      </c>
      <c r="AC20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39" s="85"/>
      <c r="AE2039" s="51"/>
      <c r="AF2039" s="51"/>
      <c r="AG2039" s="51"/>
      <c r="AH2039" s="51"/>
      <c r="AI2039" s="51"/>
      <c r="AJ2039" s="51"/>
      <c r="AK2039" s="51"/>
      <c r="AL2039" s="51"/>
      <c r="AM2039" s="51"/>
      <c r="AN2039" s="51"/>
      <c r="AO2039" s="2"/>
      <c r="AP2039" s="3"/>
      <c r="AQ2039" s="3"/>
      <c r="AR2039" s="3"/>
      <c r="AS2039" s="3"/>
    </row>
    <row r="2040" spans="1:45" ht="29" customHeight="1" x14ac:dyDescent="0.35">
      <c r="A2040" s="14" t="s">
        <v>1648</v>
      </c>
      <c r="C2040" s="15" t="s">
        <v>3360</v>
      </c>
      <c r="D2040" s="15"/>
      <c r="E2040" s="80">
        <v>1.6755677223572218</v>
      </c>
      <c r="F2040" s="78"/>
      <c r="G2040" s="15"/>
      <c r="H2040" s="15"/>
      <c r="I2040" s="16"/>
      <c r="J2040" s="66"/>
      <c r="K2040" s="66"/>
      <c r="L2040" s="16"/>
      <c r="M2040" s="81"/>
      <c r="N2040" s="82">
        <v>201.89720153808594</v>
      </c>
      <c r="O2040" s="82">
        <v>607.8404541015625</v>
      </c>
      <c r="P2040" s="77"/>
      <c r="Q2040" s="83"/>
      <c r="R2040" s="83"/>
      <c r="S2040" s="51">
        <v>1</v>
      </c>
      <c r="T2040" s="84"/>
      <c r="U2040" s="84"/>
      <c r="V2040" s="52">
        <v>0</v>
      </c>
      <c r="W2040" s="52">
        <v>7.2999999999999999E-5</v>
      </c>
      <c r="X2040" s="52">
        <v>0</v>
      </c>
      <c r="Y2040" s="52">
        <v>0.55317899999999998</v>
      </c>
      <c r="Z2040" s="52">
        <v>0</v>
      </c>
      <c r="AA2040" s="52"/>
      <c r="AB2040" s="79">
        <v>2040</v>
      </c>
      <c r="AC20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0" s="85"/>
      <c r="AE2040" s="51"/>
      <c r="AF2040" s="51"/>
      <c r="AG2040" s="51"/>
      <c r="AH2040" s="51"/>
      <c r="AI2040" s="51"/>
      <c r="AJ2040" s="51"/>
      <c r="AK2040" s="51"/>
      <c r="AL2040" s="51"/>
      <c r="AM2040" s="51"/>
      <c r="AN2040" s="51"/>
      <c r="AO2040" s="2"/>
      <c r="AP2040" s="3"/>
      <c r="AQ2040" s="3"/>
      <c r="AR2040" s="3"/>
      <c r="AS2040" s="3"/>
    </row>
    <row r="2041" spans="1:45" ht="29" customHeight="1" x14ac:dyDescent="0.35">
      <c r="A2041" s="14" t="s">
        <v>2914</v>
      </c>
      <c r="C2041" s="15" t="s">
        <v>3360</v>
      </c>
      <c r="D2041" s="15"/>
      <c r="E2041" s="80">
        <v>1.6754455493543245</v>
      </c>
      <c r="F2041" s="78"/>
      <c r="G2041" s="15"/>
      <c r="H2041" s="15"/>
      <c r="I2041" s="16"/>
      <c r="J2041" s="66"/>
      <c r="K2041" s="66"/>
      <c r="L2041" s="16"/>
      <c r="M2041" s="81"/>
      <c r="N2041" s="82">
        <v>5833.84912109375</v>
      </c>
      <c r="O2041" s="82">
        <v>9316.81640625</v>
      </c>
      <c r="P2041" s="77"/>
      <c r="Q2041" s="83"/>
      <c r="R2041" s="83"/>
      <c r="S2041" s="51">
        <v>1</v>
      </c>
      <c r="T2041" s="84"/>
      <c r="U2041" s="84"/>
      <c r="V2041" s="52">
        <v>0</v>
      </c>
      <c r="W2041" s="52">
        <v>7.5189999999999996E-3</v>
      </c>
      <c r="X2041" s="52">
        <v>0</v>
      </c>
      <c r="Y2041" s="52">
        <v>0.55298800000000004</v>
      </c>
      <c r="Z2041" s="52">
        <v>0</v>
      </c>
      <c r="AA2041" s="52"/>
      <c r="AB2041" s="79">
        <v>2041</v>
      </c>
      <c r="AC20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1" s="85"/>
      <c r="AE2041" s="51"/>
      <c r="AF2041" s="51"/>
      <c r="AG2041" s="51"/>
      <c r="AH2041" s="51"/>
      <c r="AI2041" s="51"/>
      <c r="AJ2041" s="51"/>
      <c r="AK2041" s="104" t="s">
        <v>3341</v>
      </c>
      <c r="AL2041" s="104" t="s">
        <v>3341</v>
      </c>
      <c r="AM2041" s="104" t="s">
        <v>3341</v>
      </c>
      <c r="AN2041" s="104" t="s">
        <v>3341</v>
      </c>
      <c r="AO2041" s="2"/>
      <c r="AP2041" s="3"/>
      <c r="AQ2041" s="3"/>
      <c r="AR2041" s="3"/>
      <c r="AS2041" s="3"/>
    </row>
    <row r="2042" spans="1:45" ht="29" customHeight="1" x14ac:dyDescent="0.35">
      <c r="A2042" s="14" t="s">
        <v>574</v>
      </c>
      <c r="C2042" s="15" t="s">
        <v>3360</v>
      </c>
      <c r="D2042" s="15"/>
      <c r="E2042" s="80">
        <v>1.6753962963636277</v>
      </c>
      <c r="F2042" s="78"/>
      <c r="G2042" s="15"/>
      <c r="H2042" s="15"/>
      <c r="I2042" s="16"/>
      <c r="J2042" s="66"/>
      <c r="K2042" s="66"/>
      <c r="L2042" s="16"/>
      <c r="M2042" s="81"/>
      <c r="N2042" s="82">
        <v>249.02754211425781</v>
      </c>
      <c r="O2042" s="82">
        <v>3285.433349609375</v>
      </c>
      <c r="P2042" s="77"/>
      <c r="Q2042" s="83"/>
      <c r="R2042" s="83"/>
      <c r="S2042" s="51">
        <v>1</v>
      </c>
      <c r="T2042" s="84"/>
      <c r="U2042" s="84"/>
      <c r="V2042" s="52">
        <v>0</v>
      </c>
      <c r="W2042" s="52">
        <v>8.3999999999999995E-5</v>
      </c>
      <c r="X2042" s="52">
        <v>0</v>
      </c>
      <c r="Y2042" s="52">
        <v>0.55291100000000004</v>
      </c>
      <c r="Z2042" s="52">
        <v>0</v>
      </c>
      <c r="AA2042" s="52"/>
      <c r="AB2042" s="79">
        <v>2042</v>
      </c>
      <c r="AC20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2" s="85"/>
      <c r="AE2042" s="51"/>
      <c r="AF2042" s="51"/>
      <c r="AG2042" s="51"/>
      <c r="AH2042" s="51"/>
      <c r="AI2042" s="51"/>
      <c r="AJ2042" s="51"/>
      <c r="AK2042" s="51"/>
      <c r="AL2042" s="51"/>
      <c r="AM2042" s="51"/>
      <c r="AN2042" s="51"/>
      <c r="AO2042" s="2"/>
      <c r="AP2042" s="3"/>
      <c r="AQ2042" s="3"/>
      <c r="AR2042" s="3"/>
      <c r="AS2042" s="3"/>
    </row>
    <row r="2043" spans="1:45" ht="29" customHeight="1" x14ac:dyDescent="0.35">
      <c r="A2043" s="14" t="s">
        <v>595</v>
      </c>
      <c r="C2043" s="15" t="s">
        <v>3360</v>
      </c>
      <c r="D2043" s="15"/>
      <c r="E2043" s="80">
        <v>1.6753962963636277</v>
      </c>
      <c r="F2043" s="78"/>
      <c r="G2043" s="15"/>
      <c r="H2043" s="15"/>
      <c r="I2043" s="16"/>
      <c r="J2043" s="66"/>
      <c r="K2043" s="66"/>
      <c r="L2043" s="16"/>
      <c r="M2043" s="81"/>
      <c r="N2043" s="82">
        <v>247.86878967285156</v>
      </c>
      <c r="O2043" s="82">
        <v>3195.27001953125</v>
      </c>
      <c r="P2043" s="77"/>
      <c r="Q2043" s="83"/>
      <c r="R2043" s="83"/>
      <c r="S2043" s="51">
        <v>1</v>
      </c>
      <c r="T2043" s="84"/>
      <c r="U2043" s="84"/>
      <c r="V2043" s="52">
        <v>0</v>
      </c>
      <c r="W2043" s="52">
        <v>8.3999999999999995E-5</v>
      </c>
      <c r="X2043" s="52">
        <v>0</v>
      </c>
      <c r="Y2043" s="52">
        <v>0.55291100000000004</v>
      </c>
      <c r="Z2043" s="52">
        <v>0</v>
      </c>
      <c r="AA2043" s="52"/>
      <c r="AB2043" s="79">
        <v>2043</v>
      </c>
      <c r="AC20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3" s="85"/>
      <c r="AE2043" s="51"/>
      <c r="AF2043" s="51"/>
      <c r="AG2043" s="51"/>
      <c r="AH2043" s="51"/>
      <c r="AI2043" s="51"/>
      <c r="AJ2043" s="51"/>
      <c r="AK2043" s="51"/>
      <c r="AL2043" s="51"/>
      <c r="AM2043" s="51"/>
      <c r="AN2043" s="51"/>
      <c r="AO2043" s="2"/>
      <c r="AP2043" s="3"/>
      <c r="AQ2043" s="3"/>
      <c r="AR2043" s="3"/>
      <c r="AS2043" s="3"/>
    </row>
    <row r="2044" spans="1:45" ht="29" customHeight="1" x14ac:dyDescent="0.35">
      <c r="A2044" s="14" t="s">
        <v>1894</v>
      </c>
      <c r="C2044" s="15" t="s">
        <v>3360</v>
      </c>
      <c r="D2044" s="15"/>
      <c r="E2044" s="80">
        <v>1.6753150609114396</v>
      </c>
      <c r="F2044" s="78"/>
      <c r="G2044" s="15"/>
      <c r="H2044" s="15"/>
      <c r="I2044" s="16"/>
      <c r="J2044" s="66"/>
      <c r="K2044" s="66"/>
      <c r="L2044" s="16"/>
      <c r="M2044" s="81"/>
      <c r="N2044" s="82">
        <v>3549.698486328125</v>
      </c>
      <c r="O2044" s="82">
        <v>7313.34619140625</v>
      </c>
      <c r="P2044" s="77"/>
      <c r="Q2044" s="83"/>
      <c r="R2044" s="83"/>
      <c r="S2044" s="51">
        <v>1</v>
      </c>
      <c r="T2044" s="84"/>
      <c r="U2044" s="84"/>
      <c r="V2044" s="52">
        <v>0</v>
      </c>
      <c r="W2044" s="52">
        <v>8.2999999999999998E-5</v>
      </c>
      <c r="X2044" s="52">
        <v>0</v>
      </c>
      <c r="Y2044" s="52">
        <v>0.55278400000000005</v>
      </c>
      <c r="Z2044" s="52">
        <v>0</v>
      </c>
      <c r="AA2044" s="52"/>
      <c r="AB2044" s="79">
        <v>2044</v>
      </c>
      <c r="AC20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4" s="85"/>
      <c r="AE2044" s="51"/>
      <c r="AF2044" s="51"/>
      <c r="AG2044" s="51"/>
      <c r="AH2044" s="51"/>
      <c r="AI2044" s="51"/>
      <c r="AJ2044" s="51"/>
      <c r="AK2044" s="104" t="s">
        <v>3341</v>
      </c>
      <c r="AL2044" s="104" t="s">
        <v>3341</v>
      </c>
      <c r="AM2044" s="104" t="s">
        <v>3341</v>
      </c>
      <c r="AN2044" s="104" t="s">
        <v>3341</v>
      </c>
      <c r="AO2044" s="2"/>
      <c r="AP2044" s="3"/>
      <c r="AQ2044" s="3"/>
      <c r="AR2044" s="3"/>
      <c r="AS2044" s="3"/>
    </row>
    <row r="2045" spans="1:45" ht="29" customHeight="1" x14ac:dyDescent="0.35">
      <c r="A2045" s="14" t="s">
        <v>2064</v>
      </c>
      <c r="C2045" s="15" t="s">
        <v>3360</v>
      </c>
      <c r="D2045" s="15"/>
      <c r="E2045" s="80">
        <v>1.6751800949239457</v>
      </c>
      <c r="F2045" s="78"/>
      <c r="G2045" s="15"/>
      <c r="H2045" s="15"/>
      <c r="I2045" s="16"/>
      <c r="J2045" s="66"/>
      <c r="K2045" s="66"/>
      <c r="L2045" s="16"/>
      <c r="M2045" s="81"/>
      <c r="N2045" s="82">
        <v>3578.320068359375</v>
      </c>
      <c r="O2045" s="82">
        <v>9347.84375</v>
      </c>
      <c r="P2045" s="77"/>
      <c r="Q2045" s="83"/>
      <c r="R2045" s="83"/>
      <c r="S2045" s="51">
        <v>1</v>
      </c>
      <c r="T2045" s="84"/>
      <c r="U2045" s="84"/>
      <c r="V2045" s="52">
        <v>0</v>
      </c>
      <c r="W2045" s="52">
        <v>8.7000000000000001E-5</v>
      </c>
      <c r="X2045" s="52">
        <v>0</v>
      </c>
      <c r="Y2045" s="52">
        <v>0.55257299999999998</v>
      </c>
      <c r="Z2045" s="52">
        <v>0</v>
      </c>
      <c r="AA2045" s="52"/>
      <c r="AB2045" s="79">
        <v>2045</v>
      </c>
      <c r="AC20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5" s="85"/>
      <c r="AE2045" s="51"/>
      <c r="AF2045" s="51"/>
      <c r="AG2045" s="51"/>
      <c r="AH2045" s="51"/>
      <c r="AI2045" s="51"/>
      <c r="AJ2045" s="51"/>
      <c r="AK2045" s="51"/>
      <c r="AL2045" s="51"/>
      <c r="AM2045" s="51"/>
      <c r="AN2045" s="51"/>
      <c r="AO2045" s="2"/>
      <c r="AP2045" s="3"/>
      <c r="AQ2045" s="3"/>
      <c r="AR2045" s="3"/>
      <c r="AS2045" s="3"/>
    </row>
    <row r="2046" spans="1:45" ht="29" customHeight="1" x14ac:dyDescent="0.35">
      <c r="A2046" s="14" t="s">
        <v>2065</v>
      </c>
      <c r="C2046" s="15" t="s">
        <v>3360</v>
      </c>
      <c r="D2046" s="15"/>
      <c r="E2046" s="80">
        <v>1.6751800949239457</v>
      </c>
      <c r="F2046" s="78"/>
      <c r="G2046" s="15"/>
      <c r="H2046" s="15"/>
      <c r="I2046" s="16"/>
      <c r="J2046" s="66"/>
      <c r="K2046" s="66"/>
      <c r="L2046" s="16"/>
      <c r="M2046" s="81"/>
      <c r="N2046" s="82">
        <v>3027.02099609375</v>
      </c>
      <c r="O2046" s="82">
        <v>9454.1865234375</v>
      </c>
      <c r="P2046" s="77"/>
      <c r="Q2046" s="83"/>
      <c r="R2046" s="83"/>
      <c r="S2046" s="51">
        <v>1</v>
      </c>
      <c r="T2046" s="84"/>
      <c r="U2046" s="84"/>
      <c r="V2046" s="52">
        <v>0</v>
      </c>
      <c r="W2046" s="52">
        <v>8.7000000000000001E-5</v>
      </c>
      <c r="X2046" s="52">
        <v>0</v>
      </c>
      <c r="Y2046" s="52">
        <v>0.55257299999999998</v>
      </c>
      <c r="Z2046" s="52">
        <v>0</v>
      </c>
      <c r="AA2046" s="52"/>
      <c r="AB2046" s="79">
        <v>2046</v>
      </c>
      <c r="AC20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6" s="85"/>
      <c r="AE2046" s="51"/>
      <c r="AF2046" s="51"/>
      <c r="AG2046" s="51"/>
      <c r="AH2046" s="51"/>
      <c r="AI2046" s="51"/>
      <c r="AJ2046" s="51"/>
      <c r="AK2046" s="51"/>
      <c r="AL2046" s="51"/>
      <c r="AM2046" s="51"/>
      <c r="AN2046" s="51"/>
      <c r="AO2046" s="2"/>
      <c r="AP2046" s="3"/>
      <c r="AQ2046" s="3"/>
      <c r="AR2046" s="3"/>
      <c r="AS2046" s="3"/>
    </row>
    <row r="2047" spans="1:45" ht="29" customHeight="1" x14ac:dyDescent="0.35">
      <c r="A2047" s="14" t="s">
        <v>1171</v>
      </c>
      <c r="C2047" s="15" t="s">
        <v>3360</v>
      </c>
      <c r="D2047" s="15"/>
      <c r="E2047" s="80">
        <v>1.6744835169126624</v>
      </c>
      <c r="F2047" s="78"/>
      <c r="G2047" s="15"/>
      <c r="H2047" s="15"/>
      <c r="I2047" s="16"/>
      <c r="J2047" s="66"/>
      <c r="K2047" s="66"/>
      <c r="L2047" s="16"/>
      <c r="M2047" s="81"/>
      <c r="N2047" s="82">
        <v>1292.815673828125</v>
      </c>
      <c r="O2047" s="82">
        <v>5905.27197265625</v>
      </c>
      <c r="P2047" s="77"/>
      <c r="Q2047" s="83"/>
      <c r="R2047" s="83"/>
      <c r="S2047" s="51">
        <v>1</v>
      </c>
      <c r="T2047" s="84"/>
      <c r="U2047" s="84"/>
      <c r="V2047" s="52">
        <v>0</v>
      </c>
      <c r="W2047" s="52">
        <v>9.1000000000000003E-5</v>
      </c>
      <c r="X2047" s="52">
        <v>0</v>
      </c>
      <c r="Y2047" s="52">
        <v>0.55148399999999997</v>
      </c>
      <c r="Z2047" s="52">
        <v>0</v>
      </c>
      <c r="AA2047" s="52"/>
      <c r="AB2047" s="79">
        <v>2047</v>
      </c>
      <c r="AC20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7" s="85"/>
      <c r="AE2047" s="51"/>
      <c r="AF2047" s="51"/>
      <c r="AG2047" s="51"/>
      <c r="AH2047" s="51"/>
      <c r="AI2047" s="51"/>
      <c r="AJ2047" s="51"/>
      <c r="AK2047" s="104" t="s">
        <v>3341</v>
      </c>
      <c r="AL2047" s="104" t="s">
        <v>3341</v>
      </c>
      <c r="AM2047" s="104" t="s">
        <v>3341</v>
      </c>
      <c r="AN2047" s="104" t="s">
        <v>3341</v>
      </c>
      <c r="AO2047" s="2"/>
      <c r="AP2047" s="3"/>
      <c r="AQ2047" s="3"/>
      <c r="AR2047" s="3"/>
      <c r="AS2047" s="3"/>
    </row>
    <row r="2048" spans="1:45" ht="29" customHeight="1" x14ac:dyDescent="0.35">
      <c r="A2048" s="14" t="s">
        <v>670</v>
      </c>
      <c r="C2048" s="15" t="s">
        <v>3360</v>
      </c>
      <c r="D2048" s="15"/>
      <c r="E2048" s="80">
        <v>1.6744777600695939</v>
      </c>
      <c r="F2048" s="78"/>
      <c r="G2048" s="15"/>
      <c r="H2048" s="15"/>
      <c r="I2048" s="16"/>
      <c r="J2048" s="66"/>
      <c r="K2048" s="66"/>
      <c r="L2048" s="16"/>
      <c r="M2048" s="81"/>
      <c r="N2048" s="82">
        <v>3794.347412109375</v>
      </c>
      <c r="O2048" s="82">
        <v>7677.490234375</v>
      </c>
      <c r="P2048" s="77"/>
      <c r="Q2048" s="83"/>
      <c r="R2048" s="83"/>
      <c r="S2048" s="51">
        <v>1</v>
      </c>
      <c r="T2048" s="84"/>
      <c r="U2048" s="84"/>
      <c r="V2048" s="52">
        <v>0</v>
      </c>
      <c r="W2048" s="52">
        <v>6.7000000000000002E-5</v>
      </c>
      <c r="X2048" s="52">
        <v>0</v>
      </c>
      <c r="Y2048" s="52">
        <v>0.55147500000000005</v>
      </c>
      <c r="Z2048" s="52">
        <v>0</v>
      </c>
      <c r="AA2048" s="52"/>
      <c r="AB2048" s="79">
        <v>2048</v>
      </c>
      <c r="AC20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8" s="85"/>
      <c r="AE2048" s="51"/>
      <c r="AF2048" s="51"/>
      <c r="AG2048" s="51"/>
      <c r="AH2048" s="51"/>
      <c r="AI2048" s="51"/>
      <c r="AJ2048" s="51"/>
      <c r="AK2048" s="51"/>
      <c r="AL2048" s="51"/>
      <c r="AM2048" s="51"/>
      <c r="AN2048" s="51"/>
      <c r="AO2048" s="2"/>
      <c r="AP2048" s="3"/>
      <c r="AQ2048" s="3"/>
      <c r="AR2048" s="3"/>
      <c r="AS2048" s="3"/>
    </row>
    <row r="2049" spans="1:45" ht="29" customHeight="1" x14ac:dyDescent="0.35">
      <c r="A2049" s="14" t="s">
        <v>671</v>
      </c>
      <c r="C2049" s="15" t="s">
        <v>3360</v>
      </c>
      <c r="D2049" s="15"/>
      <c r="E2049" s="80">
        <v>1.6744777600695939</v>
      </c>
      <c r="F2049" s="78"/>
      <c r="G2049" s="15"/>
      <c r="H2049" s="15"/>
      <c r="I2049" s="16"/>
      <c r="J2049" s="66"/>
      <c r="K2049" s="66"/>
      <c r="L2049" s="16"/>
      <c r="M2049" s="81"/>
      <c r="N2049" s="82">
        <v>3865.666748046875</v>
      </c>
      <c r="O2049" s="82">
        <v>7885.48876953125</v>
      </c>
      <c r="P2049" s="77"/>
      <c r="Q2049" s="83"/>
      <c r="R2049" s="83"/>
      <c r="S2049" s="51">
        <v>1</v>
      </c>
      <c r="T2049" s="84"/>
      <c r="U2049" s="84"/>
      <c r="V2049" s="52">
        <v>0</v>
      </c>
      <c r="W2049" s="52">
        <v>6.7000000000000002E-5</v>
      </c>
      <c r="X2049" s="52">
        <v>0</v>
      </c>
      <c r="Y2049" s="52">
        <v>0.55147500000000005</v>
      </c>
      <c r="Z2049" s="52">
        <v>0</v>
      </c>
      <c r="AA2049" s="52"/>
      <c r="AB2049" s="79">
        <v>2049</v>
      </c>
      <c r="AC20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49" s="85"/>
      <c r="AE2049" s="51"/>
      <c r="AF2049" s="51"/>
      <c r="AG2049" s="51"/>
      <c r="AH2049" s="51"/>
      <c r="AI2049" s="51"/>
      <c r="AJ2049" s="51"/>
      <c r="AK2049" s="51"/>
      <c r="AL2049" s="51"/>
      <c r="AM2049" s="51"/>
      <c r="AN2049" s="51"/>
      <c r="AO2049" s="2"/>
      <c r="AP2049" s="3"/>
      <c r="AQ2049" s="3"/>
      <c r="AR2049" s="3"/>
      <c r="AS2049" s="3"/>
    </row>
    <row r="2050" spans="1:45" ht="29" customHeight="1" x14ac:dyDescent="0.35">
      <c r="A2050" s="14" t="s">
        <v>672</v>
      </c>
      <c r="C2050" s="15" t="s">
        <v>3360</v>
      </c>
      <c r="D2050" s="15"/>
      <c r="E2050" s="80">
        <v>1.6744777600695939</v>
      </c>
      <c r="F2050" s="78"/>
      <c r="G2050" s="15"/>
      <c r="H2050" s="15"/>
      <c r="I2050" s="16"/>
      <c r="J2050" s="66"/>
      <c r="K2050" s="66"/>
      <c r="L2050" s="16"/>
      <c r="M2050" s="81"/>
      <c r="N2050" s="82">
        <v>3818.88916015625</v>
      </c>
      <c r="O2050" s="82">
        <v>7795.78271484375</v>
      </c>
      <c r="P2050" s="77"/>
      <c r="Q2050" s="83"/>
      <c r="R2050" s="83"/>
      <c r="S2050" s="51">
        <v>1</v>
      </c>
      <c r="T2050" s="84"/>
      <c r="U2050" s="84"/>
      <c r="V2050" s="52">
        <v>0</v>
      </c>
      <c r="W2050" s="52">
        <v>6.7000000000000002E-5</v>
      </c>
      <c r="X2050" s="52">
        <v>0</v>
      </c>
      <c r="Y2050" s="52">
        <v>0.55147500000000005</v>
      </c>
      <c r="Z2050" s="52">
        <v>0</v>
      </c>
      <c r="AA2050" s="52"/>
      <c r="AB2050" s="79">
        <v>2050</v>
      </c>
      <c r="AC20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0" s="85"/>
      <c r="AE2050" s="51"/>
      <c r="AF2050" s="51"/>
      <c r="AG2050" s="51"/>
      <c r="AH2050" s="51"/>
      <c r="AI2050" s="51"/>
      <c r="AJ2050" s="51"/>
      <c r="AK2050" s="51"/>
      <c r="AL2050" s="51"/>
      <c r="AM2050" s="51"/>
      <c r="AN2050" s="51"/>
      <c r="AO2050" s="2"/>
      <c r="AP2050" s="3"/>
      <c r="AQ2050" s="3"/>
      <c r="AR2050" s="3"/>
      <c r="AS2050" s="3"/>
    </row>
    <row r="2051" spans="1:45" ht="29" customHeight="1" x14ac:dyDescent="0.35">
      <c r="A2051" s="14" t="s">
        <v>1791</v>
      </c>
      <c r="C2051" s="15" t="s">
        <v>3360</v>
      </c>
      <c r="D2051" s="15"/>
      <c r="E2051" s="80">
        <v>1.67434215443287</v>
      </c>
      <c r="F2051" s="78"/>
      <c r="G2051" s="15"/>
      <c r="H2051" s="15"/>
      <c r="I2051" s="16"/>
      <c r="J2051" s="66"/>
      <c r="K2051" s="66"/>
      <c r="L2051" s="16"/>
      <c r="M2051" s="81"/>
      <c r="N2051" s="82">
        <v>2940.32177734375</v>
      </c>
      <c r="O2051" s="82">
        <v>8726.8896484375</v>
      </c>
      <c r="P2051" s="77"/>
      <c r="Q2051" s="83"/>
      <c r="R2051" s="83"/>
      <c r="S2051" s="51">
        <v>1</v>
      </c>
      <c r="T2051" s="84"/>
      <c r="U2051" s="84"/>
      <c r="V2051" s="52">
        <v>0</v>
      </c>
      <c r="W2051" s="52">
        <v>8.3999999999999995E-5</v>
      </c>
      <c r="X2051" s="52">
        <v>0</v>
      </c>
      <c r="Y2051" s="52">
        <v>0.55126299999999995</v>
      </c>
      <c r="Z2051" s="52">
        <v>0</v>
      </c>
      <c r="AA2051" s="52"/>
      <c r="AB2051" s="79">
        <v>2051</v>
      </c>
      <c r="AC20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1" s="85"/>
      <c r="AE2051" s="51"/>
      <c r="AF2051" s="51"/>
      <c r="AG2051" s="51"/>
      <c r="AH2051" s="51"/>
      <c r="AI2051" s="51"/>
      <c r="AJ2051" s="51"/>
      <c r="AK2051" s="51"/>
      <c r="AL2051" s="51"/>
      <c r="AM2051" s="51"/>
      <c r="AN2051" s="51"/>
      <c r="AO2051" s="2"/>
      <c r="AP2051" s="3"/>
      <c r="AQ2051" s="3"/>
      <c r="AR2051" s="3"/>
      <c r="AS2051" s="3"/>
    </row>
    <row r="2052" spans="1:45" ht="29" customHeight="1" x14ac:dyDescent="0.35">
      <c r="A2052" s="14" t="s">
        <v>1792</v>
      </c>
      <c r="C2052" s="15" t="s">
        <v>3360</v>
      </c>
      <c r="D2052" s="15"/>
      <c r="E2052" s="80">
        <v>1.67434215443287</v>
      </c>
      <c r="F2052" s="78"/>
      <c r="G2052" s="15"/>
      <c r="H2052" s="15"/>
      <c r="I2052" s="16"/>
      <c r="J2052" s="66"/>
      <c r="K2052" s="66"/>
      <c r="L2052" s="16"/>
      <c r="M2052" s="81"/>
      <c r="N2052" s="82">
        <v>2900.226806640625</v>
      </c>
      <c r="O2052" s="82">
        <v>8823.7646484375</v>
      </c>
      <c r="P2052" s="77"/>
      <c r="Q2052" s="83"/>
      <c r="R2052" s="83"/>
      <c r="S2052" s="51">
        <v>1</v>
      </c>
      <c r="T2052" s="84"/>
      <c r="U2052" s="84"/>
      <c r="V2052" s="52">
        <v>0</v>
      </c>
      <c r="W2052" s="52">
        <v>8.3999999999999995E-5</v>
      </c>
      <c r="X2052" s="52">
        <v>0</v>
      </c>
      <c r="Y2052" s="52">
        <v>0.55126299999999995</v>
      </c>
      <c r="Z2052" s="52">
        <v>0</v>
      </c>
      <c r="AA2052" s="52"/>
      <c r="AB2052" s="79">
        <v>2052</v>
      </c>
      <c r="AC20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2" s="85"/>
      <c r="AE2052" s="51"/>
      <c r="AF2052" s="51"/>
      <c r="AG2052" s="51"/>
      <c r="AH2052" s="51"/>
      <c r="AI2052" s="51"/>
      <c r="AJ2052" s="51"/>
      <c r="AK2052" s="51"/>
      <c r="AL2052" s="51"/>
      <c r="AM2052" s="51"/>
      <c r="AN2052" s="51"/>
      <c r="AO2052" s="2"/>
      <c r="AP2052" s="3"/>
      <c r="AQ2052" s="3"/>
      <c r="AR2052" s="3"/>
      <c r="AS2052" s="3"/>
    </row>
    <row r="2053" spans="1:45" ht="29" customHeight="1" x14ac:dyDescent="0.35">
      <c r="A2053" s="14" t="s">
        <v>1793</v>
      </c>
      <c r="C2053" s="15" t="s">
        <v>3360</v>
      </c>
      <c r="D2053" s="15"/>
      <c r="E2053" s="80">
        <v>1.67434215443287</v>
      </c>
      <c r="F2053" s="78"/>
      <c r="G2053" s="15"/>
      <c r="H2053" s="15"/>
      <c r="I2053" s="16"/>
      <c r="J2053" s="66"/>
      <c r="K2053" s="66"/>
      <c r="L2053" s="16"/>
      <c r="M2053" s="81"/>
      <c r="N2053" s="82">
        <v>2916.495361328125</v>
      </c>
      <c r="O2053" s="82">
        <v>8772.974609375</v>
      </c>
      <c r="P2053" s="77"/>
      <c r="Q2053" s="83"/>
      <c r="R2053" s="83"/>
      <c r="S2053" s="51">
        <v>1</v>
      </c>
      <c r="T2053" s="84"/>
      <c r="U2053" s="84"/>
      <c r="V2053" s="52">
        <v>0</v>
      </c>
      <c r="W2053" s="52">
        <v>8.3999999999999995E-5</v>
      </c>
      <c r="X2053" s="52">
        <v>0</v>
      </c>
      <c r="Y2053" s="52">
        <v>0.55126299999999995</v>
      </c>
      <c r="Z2053" s="52">
        <v>0</v>
      </c>
      <c r="AA2053" s="52"/>
      <c r="AB2053" s="79">
        <v>2053</v>
      </c>
      <c r="AC20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3" s="85"/>
      <c r="AE2053" s="51"/>
      <c r="AF2053" s="51"/>
      <c r="AG2053" s="51"/>
      <c r="AH2053" s="51"/>
      <c r="AI2053" s="51"/>
      <c r="AJ2053" s="51"/>
      <c r="AK2053" s="51"/>
      <c r="AL2053" s="51"/>
      <c r="AM2053" s="51"/>
      <c r="AN2053" s="51"/>
      <c r="AO2053" s="2"/>
      <c r="AP2053" s="3"/>
      <c r="AQ2053" s="3"/>
      <c r="AR2053" s="3"/>
      <c r="AS2053" s="3"/>
    </row>
    <row r="2054" spans="1:45" ht="29" customHeight="1" x14ac:dyDescent="0.35">
      <c r="A2054" s="14" t="s">
        <v>2481</v>
      </c>
      <c r="C2054" s="15" t="s">
        <v>3360</v>
      </c>
      <c r="D2054" s="15"/>
      <c r="E2054" s="80">
        <v>1.6737715873198631</v>
      </c>
      <c r="F2054" s="78"/>
      <c r="G2054" s="15"/>
      <c r="H2054" s="15"/>
      <c r="I2054" s="16"/>
      <c r="J2054" s="66"/>
      <c r="K2054" s="66"/>
      <c r="L2054" s="16"/>
      <c r="M2054" s="81"/>
      <c r="N2054" s="82">
        <v>385.2703857421875</v>
      </c>
      <c r="O2054" s="82">
        <v>7344.2939453125</v>
      </c>
      <c r="P2054" s="77"/>
      <c r="Q2054" s="83"/>
      <c r="R2054" s="83"/>
      <c r="S2054" s="51">
        <v>1</v>
      </c>
      <c r="T2054" s="84"/>
      <c r="U2054" s="84"/>
      <c r="V2054" s="52">
        <v>0</v>
      </c>
      <c r="W2054" s="52">
        <v>8.0000000000000007E-5</v>
      </c>
      <c r="X2054" s="52">
        <v>0</v>
      </c>
      <c r="Y2054" s="52">
        <v>0.55037100000000005</v>
      </c>
      <c r="Z2054" s="52">
        <v>0</v>
      </c>
      <c r="AA2054" s="52"/>
      <c r="AB2054" s="79">
        <v>2054</v>
      </c>
      <c r="AC20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4" s="85"/>
      <c r="AE2054" s="51"/>
      <c r="AF2054" s="51"/>
      <c r="AG2054" s="51"/>
      <c r="AH2054" s="51"/>
      <c r="AI2054" s="51"/>
      <c r="AJ2054" s="51"/>
      <c r="AK2054" s="51"/>
      <c r="AL2054" s="51"/>
      <c r="AM2054" s="51"/>
      <c r="AN2054" s="51"/>
      <c r="AO2054" s="2"/>
      <c r="AP2054" s="3"/>
      <c r="AQ2054" s="3"/>
      <c r="AR2054" s="3"/>
      <c r="AS2054" s="3"/>
    </row>
    <row r="2055" spans="1:45" ht="29" customHeight="1" x14ac:dyDescent="0.35">
      <c r="A2055" s="14" t="s">
        <v>358</v>
      </c>
      <c r="C2055" s="15" t="s">
        <v>3360</v>
      </c>
      <c r="D2055" s="15"/>
      <c r="E2055" s="80">
        <v>1.6733615721635429</v>
      </c>
      <c r="F2055" s="78"/>
      <c r="G2055" s="15"/>
      <c r="H2055" s="15"/>
      <c r="I2055" s="16"/>
      <c r="J2055" s="66"/>
      <c r="K2055" s="66"/>
      <c r="L2055" s="16"/>
      <c r="M2055" s="81"/>
      <c r="N2055" s="82">
        <v>4385.38037109375</v>
      </c>
      <c r="O2055" s="82">
        <v>4361.27294921875</v>
      </c>
      <c r="P2055" s="77"/>
      <c r="Q2055" s="83"/>
      <c r="R2055" s="83"/>
      <c r="S2055" s="51">
        <v>1</v>
      </c>
      <c r="T2055" s="84"/>
      <c r="U2055" s="84"/>
      <c r="V2055" s="52">
        <v>0</v>
      </c>
      <c r="W2055" s="52">
        <v>1.0101000000000001E-2</v>
      </c>
      <c r="X2055" s="52">
        <v>0</v>
      </c>
      <c r="Y2055" s="52">
        <v>0.54973000000000005</v>
      </c>
      <c r="Z2055" s="52">
        <v>0</v>
      </c>
      <c r="AA2055" s="52"/>
      <c r="AB2055" s="79">
        <v>2055</v>
      </c>
      <c r="AC20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5" s="85"/>
      <c r="AE2055" s="51"/>
      <c r="AF2055" s="51"/>
      <c r="AG2055" s="51"/>
      <c r="AH2055" s="51"/>
      <c r="AI2055" s="51"/>
      <c r="AJ2055" s="51"/>
      <c r="AK2055" s="51"/>
      <c r="AL2055" s="51"/>
      <c r="AM2055" s="51"/>
      <c r="AN2055" s="51"/>
      <c r="AO2055" s="2"/>
      <c r="AP2055" s="3"/>
      <c r="AQ2055" s="3"/>
      <c r="AR2055" s="3"/>
      <c r="AS2055" s="3"/>
    </row>
    <row r="2056" spans="1:45" ht="29" customHeight="1" x14ac:dyDescent="0.35">
      <c r="A2056" s="14" t="s">
        <v>359</v>
      </c>
      <c r="C2056" s="15" t="s">
        <v>3360</v>
      </c>
      <c r="D2056" s="15"/>
      <c r="E2056" s="80">
        <v>1.6733615721635429</v>
      </c>
      <c r="F2056" s="78"/>
      <c r="G2056" s="15"/>
      <c r="H2056" s="15"/>
      <c r="I2056" s="16"/>
      <c r="J2056" s="66"/>
      <c r="K2056" s="66"/>
      <c r="L2056" s="16"/>
      <c r="M2056" s="81"/>
      <c r="N2056" s="82">
        <v>4448.68603515625</v>
      </c>
      <c r="O2056" s="82">
        <v>3730.798095703125</v>
      </c>
      <c r="P2056" s="77"/>
      <c r="Q2056" s="83"/>
      <c r="R2056" s="83"/>
      <c r="S2056" s="51">
        <v>1</v>
      </c>
      <c r="T2056" s="84"/>
      <c r="U2056" s="84"/>
      <c r="V2056" s="52">
        <v>0</v>
      </c>
      <c r="W2056" s="52">
        <v>1.0101000000000001E-2</v>
      </c>
      <c r="X2056" s="52">
        <v>0</v>
      </c>
      <c r="Y2056" s="52">
        <v>0.54973000000000005</v>
      </c>
      <c r="Z2056" s="52">
        <v>0</v>
      </c>
      <c r="AA2056" s="52"/>
      <c r="AB2056" s="79">
        <v>2056</v>
      </c>
      <c r="AC20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6" s="85"/>
      <c r="AE2056" s="51"/>
      <c r="AF2056" s="51"/>
      <c r="AG2056" s="51"/>
      <c r="AH2056" s="51"/>
      <c r="AI2056" s="51"/>
      <c r="AJ2056" s="51"/>
      <c r="AK2056" s="51"/>
      <c r="AL2056" s="51"/>
      <c r="AM2056" s="51"/>
      <c r="AN2056" s="51"/>
      <c r="AO2056" s="2"/>
      <c r="AP2056" s="3"/>
      <c r="AQ2056" s="3"/>
      <c r="AR2056" s="3"/>
      <c r="AS2056" s="3"/>
    </row>
    <row r="2057" spans="1:45" ht="29" customHeight="1" x14ac:dyDescent="0.35">
      <c r="A2057" s="14" t="s">
        <v>360</v>
      </c>
      <c r="C2057" s="15" t="s">
        <v>3360</v>
      </c>
      <c r="D2057" s="15"/>
      <c r="E2057" s="80">
        <v>1.6733615721635429</v>
      </c>
      <c r="F2057" s="78"/>
      <c r="G2057" s="15"/>
      <c r="H2057" s="15"/>
      <c r="I2057" s="16"/>
      <c r="J2057" s="66"/>
      <c r="K2057" s="66"/>
      <c r="L2057" s="16"/>
      <c r="M2057" s="81"/>
      <c r="N2057" s="82">
        <v>3905.727783203125</v>
      </c>
      <c r="O2057" s="82">
        <v>3948.1494140625</v>
      </c>
      <c r="P2057" s="77"/>
      <c r="Q2057" s="83"/>
      <c r="R2057" s="83"/>
      <c r="S2057" s="51">
        <v>1</v>
      </c>
      <c r="T2057" s="84"/>
      <c r="U2057" s="84"/>
      <c r="V2057" s="52">
        <v>0</v>
      </c>
      <c r="W2057" s="52">
        <v>1.0101000000000001E-2</v>
      </c>
      <c r="X2057" s="52">
        <v>0</v>
      </c>
      <c r="Y2057" s="52">
        <v>0.54973000000000005</v>
      </c>
      <c r="Z2057" s="52">
        <v>0</v>
      </c>
      <c r="AA2057" s="52"/>
      <c r="AB2057" s="79">
        <v>2057</v>
      </c>
      <c r="AC20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7" s="85"/>
      <c r="AE2057" s="51"/>
      <c r="AF2057" s="51"/>
      <c r="AG2057" s="51"/>
      <c r="AH2057" s="51"/>
      <c r="AI2057" s="51"/>
      <c r="AJ2057" s="51"/>
      <c r="AK2057" s="51"/>
      <c r="AL2057" s="51"/>
      <c r="AM2057" s="51"/>
      <c r="AN2057" s="51"/>
      <c r="AO2057" s="2"/>
      <c r="AP2057" s="3"/>
      <c r="AQ2057" s="3"/>
      <c r="AR2057" s="3"/>
      <c r="AS2057" s="3"/>
    </row>
    <row r="2058" spans="1:45" ht="29" customHeight="1" x14ac:dyDescent="0.35">
      <c r="A2058" s="14" t="s">
        <v>361</v>
      </c>
      <c r="C2058" s="15" t="s">
        <v>3360</v>
      </c>
      <c r="D2058" s="15"/>
      <c r="E2058" s="80">
        <v>1.6733615721635429</v>
      </c>
      <c r="F2058" s="78"/>
      <c r="G2058" s="15"/>
      <c r="H2058" s="15"/>
      <c r="I2058" s="16"/>
      <c r="J2058" s="66"/>
      <c r="K2058" s="66"/>
      <c r="L2058" s="16"/>
      <c r="M2058" s="81"/>
      <c r="N2058" s="82">
        <v>4450.328125</v>
      </c>
      <c r="O2058" s="82">
        <v>3484.6494140625</v>
      </c>
      <c r="P2058" s="77"/>
      <c r="Q2058" s="83"/>
      <c r="R2058" s="83"/>
      <c r="S2058" s="51">
        <v>1</v>
      </c>
      <c r="T2058" s="84"/>
      <c r="U2058" s="84"/>
      <c r="V2058" s="52">
        <v>0</v>
      </c>
      <c r="W2058" s="52">
        <v>1.0101000000000001E-2</v>
      </c>
      <c r="X2058" s="52">
        <v>0</v>
      </c>
      <c r="Y2058" s="52">
        <v>0.54973000000000005</v>
      </c>
      <c r="Z2058" s="52">
        <v>0</v>
      </c>
      <c r="AA2058" s="52"/>
      <c r="AB2058" s="79">
        <v>2058</v>
      </c>
      <c r="AC20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8" s="85"/>
      <c r="AE2058" s="51"/>
      <c r="AF2058" s="51"/>
      <c r="AG2058" s="51"/>
      <c r="AH2058" s="51"/>
      <c r="AI2058" s="51"/>
      <c r="AJ2058" s="51"/>
      <c r="AK2058" s="51"/>
      <c r="AL2058" s="51"/>
      <c r="AM2058" s="51"/>
      <c r="AN2058" s="51"/>
      <c r="AO2058" s="2"/>
      <c r="AP2058" s="3"/>
      <c r="AQ2058" s="3"/>
      <c r="AR2058" s="3"/>
      <c r="AS2058" s="3"/>
    </row>
    <row r="2059" spans="1:45" ht="29" customHeight="1" x14ac:dyDescent="0.35">
      <c r="A2059" s="14" t="s">
        <v>362</v>
      </c>
      <c r="C2059" s="15" t="s">
        <v>3360</v>
      </c>
      <c r="D2059" s="15"/>
      <c r="E2059" s="80">
        <v>1.6733615721635429</v>
      </c>
      <c r="F2059" s="78"/>
      <c r="G2059" s="15"/>
      <c r="H2059" s="15"/>
      <c r="I2059" s="16"/>
      <c r="J2059" s="66"/>
      <c r="K2059" s="66"/>
      <c r="L2059" s="16"/>
      <c r="M2059" s="81"/>
      <c r="N2059" s="82">
        <v>4529.03271484375</v>
      </c>
      <c r="O2059" s="82">
        <v>3590.2548828125</v>
      </c>
      <c r="P2059" s="77"/>
      <c r="Q2059" s="83"/>
      <c r="R2059" s="83"/>
      <c r="S2059" s="51">
        <v>1</v>
      </c>
      <c r="T2059" s="84"/>
      <c r="U2059" s="84"/>
      <c r="V2059" s="52">
        <v>0</v>
      </c>
      <c r="W2059" s="52">
        <v>1.0101000000000001E-2</v>
      </c>
      <c r="X2059" s="52">
        <v>0</v>
      </c>
      <c r="Y2059" s="52">
        <v>0.54973000000000005</v>
      </c>
      <c r="Z2059" s="52">
        <v>0</v>
      </c>
      <c r="AA2059" s="52"/>
      <c r="AB2059" s="79">
        <v>2059</v>
      </c>
      <c r="AC20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59" s="85"/>
      <c r="AE2059" s="51"/>
      <c r="AF2059" s="51"/>
      <c r="AG2059" s="51"/>
      <c r="AH2059" s="51"/>
      <c r="AI2059" s="51"/>
      <c r="AJ2059" s="51"/>
      <c r="AK2059" s="51"/>
      <c r="AL2059" s="51"/>
      <c r="AM2059" s="51"/>
      <c r="AN2059" s="51"/>
      <c r="AO2059" s="2"/>
      <c r="AP2059" s="3"/>
      <c r="AQ2059" s="3"/>
      <c r="AR2059" s="3"/>
      <c r="AS2059" s="3"/>
    </row>
    <row r="2060" spans="1:45" ht="29" customHeight="1" x14ac:dyDescent="0.35">
      <c r="A2060" s="14" t="s">
        <v>363</v>
      </c>
      <c r="C2060" s="15" t="s">
        <v>3360</v>
      </c>
      <c r="D2060" s="15"/>
      <c r="E2060" s="80">
        <v>1.6733615721635429</v>
      </c>
      <c r="F2060" s="78"/>
      <c r="G2060" s="15"/>
      <c r="H2060" s="15"/>
      <c r="I2060" s="16"/>
      <c r="J2060" s="66"/>
      <c r="K2060" s="66"/>
      <c r="L2060" s="16"/>
      <c r="M2060" s="81"/>
      <c r="N2060" s="82">
        <v>4462.69140625</v>
      </c>
      <c r="O2060" s="82">
        <v>4605.4541015625</v>
      </c>
      <c r="P2060" s="77"/>
      <c r="Q2060" s="83"/>
      <c r="R2060" s="83"/>
      <c r="S2060" s="51">
        <v>1</v>
      </c>
      <c r="T2060" s="84"/>
      <c r="U2060" s="84"/>
      <c r="V2060" s="52">
        <v>0</v>
      </c>
      <c r="W2060" s="52">
        <v>1.0101000000000001E-2</v>
      </c>
      <c r="X2060" s="52">
        <v>0</v>
      </c>
      <c r="Y2060" s="52">
        <v>0.54973000000000005</v>
      </c>
      <c r="Z2060" s="52">
        <v>0</v>
      </c>
      <c r="AA2060" s="52"/>
      <c r="AB2060" s="79">
        <v>2060</v>
      </c>
      <c r="AC20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0" s="85"/>
      <c r="AE2060" s="51"/>
      <c r="AF2060" s="51"/>
      <c r="AG2060" s="51"/>
      <c r="AH2060" s="51"/>
      <c r="AI2060" s="51"/>
      <c r="AJ2060" s="51"/>
      <c r="AK2060" s="51"/>
      <c r="AL2060" s="51"/>
      <c r="AM2060" s="51"/>
      <c r="AN2060" s="51"/>
      <c r="AO2060" s="2"/>
      <c r="AP2060" s="3"/>
      <c r="AQ2060" s="3"/>
      <c r="AR2060" s="3"/>
      <c r="AS2060" s="3"/>
    </row>
    <row r="2061" spans="1:45" ht="29" customHeight="1" x14ac:dyDescent="0.35">
      <c r="A2061" s="14" t="s">
        <v>364</v>
      </c>
      <c r="C2061" s="15" t="s">
        <v>3360</v>
      </c>
      <c r="D2061" s="15"/>
      <c r="E2061" s="80">
        <v>1.6733615721635429</v>
      </c>
      <c r="F2061" s="78"/>
      <c r="G2061" s="15"/>
      <c r="H2061" s="15"/>
      <c r="I2061" s="16"/>
      <c r="J2061" s="66"/>
      <c r="K2061" s="66"/>
      <c r="L2061" s="16"/>
      <c r="M2061" s="81"/>
      <c r="N2061" s="82">
        <v>4636.3037109375</v>
      </c>
      <c r="O2061" s="82">
        <v>3855.579833984375</v>
      </c>
      <c r="P2061" s="77"/>
      <c r="Q2061" s="83"/>
      <c r="R2061" s="83"/>
      <c r="S2061" s="51">
        <v>1</v>
      </c>
      <c r="T2061" s="84"/>
      <c r="U2061" s="84"/>
      <c r="V2061" s="52">
        <v>0</v>
      </c>
      <c r="W2061" s="52">
        <v>1.0101000000000001E-2</v>
      </c>
      <c r="X2061" s="52">
        <v>0</v>
      </c>
      <c r="Y2061" s="52">
        <v>0.54973000000000005</v>
      </c>
      <c r="Z2061" s="52">
        <v>0</v>
      </c>
      <c r="AA2061" s="52"/>
      <c r="AB2061" s="79">
        <v>2061</v>
      </c>
      <c r="AC20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1" s="85"/>
      <c r="AE2061" s="51"/>
      <c r="AF2061" s="51"/>
      <c r="AG2061" s="51"/>
      <c r="AH2061" s="51"/>
      <c r="AI2061" s="51"/>
      <c r="AJ2061" s="51"/>
      <c r="AK2061" s="51"/>
      <c r="AL2061" s="51"/>
      <c r="AM2061" s="51"/>
      <c r="AN2061" s="51"/>
      <c r="AO2061" s="2"/>
      <c r="AP2061" s="3"/>
      <c r="AQ2061" s="3"/>
      <c r="AR2061" s="3"/>
      <c r="AS2061" s="3"/>
    </row>
    <row r="2062" spans="1:45" ht="29" customHeight="1" x14ac:dyDescent="0.35">
      <c r="A2062" s="14" t="s">
        <v>365</v>
      </c>
      <c r="C2062" s="15" t="s">
        <v>3360</v>
      </c>
      <c r="D2062" s="15"/>
      <c r="E2062" s="80">
        <v>1.6733615721635429</v>
      </c>
      <c r="F2062" s="78"/>
      <c r="G2062" s="15"/>
      <c r="H2062" s="15"/>
      <c r="I2062" s="16"/>
      <c r="J2062" s="66"/>
      <c r="K2062" s="66"/>
      <c r="L2062" s="16"/>
      <c r="M2062" s="81"/>
      <c r="N2062" s="82">
        <v>4052.930908203125</v>
      </c>
      <c r="O2062" s="82">
        <v>3445.082275390625</v>
      </c>
      <c r="P2062" s="77"/>
      <c r="Q2062" s="83"/>
      <c r="R2062" s="83"/>
      <c r="S2062" s="51">
        <v>1</v>
      </c>
      <c r="T2062" s="84"/>
      <c r="U2062" s="84"/>
      <c r="V2062" s="52">
        <v>0</v>
      </c>
      <c r="W2062" s="52">
        <v>1.0101000000000001E-2</v>
      </c>
      <c r="X2062" s="52">
        <v>0</v>
      </c>
      <c r="Y2062" s="52">
        <v>0.54973000000000005</v>
      </c>
      <c r="Z2062" s="52">
        <v>0</v>
      </c>
      <c r="AA2062" s="52"/>
      <c r="AB2062" s="79">
        <v>2062</v>
      </c>
      <c r="AC20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2" s="85"/>
      <c r="AE2062" s="51"/>
      <c r="AF2062" s="51"/>
      <c r="AG2062" s="51"/>
      <c r="AH2062" s="51"/>
      <c r="AI2062" s="51"/>
      <c r="AJ2062" s="51"/>
      <c r="AK2062" s="51"/>
      <c r="AL2062" s="51"/>
      <c r="AM2062" s="51"/>
      <c r="AN2062" s="51"/>
      <c r="AO2062" s="2"/>
      <c r="AP2062" s="3"/>
      <c r="AQ2062" s="3"/>
      <c r="AR2062" s="3"/>
      <c r="AS2062" s="3"/>
    </row>
    <row r="2063" spans="1:45" ht="29" customHeight="1" x14ac:dyDescent="0.35">
      <c r="A2063" s="14" t="s">
        <v>366</v>
      </c>
      <c r="C2063" s="15" t="s">
        <v>3360</v>
      </c>
      <c r="D2063" s="15"/>
      <c r="E2063" s="80">
        <v>1.6733615721635429</v>
      </c>
      <c r="F2063" s="78"/>
      <c r="G2063" s="15"/>
      <c r="H2063" s="15"/>
      <c r="I2063" s="16"/>
      <c r="J2063" s="66"/>
      <c r="K2063" s="66"/>
      <c r="L2063" s="16"/>
      <c r="M2063" s="81"/>
      <c r="N2063" s="82">
        <v>4063.43603515625</v>
      </c>
      <c r="O2063" s="82">
        <v>4766.68798828125</v>
      </c>
      <c r="P2063" s="77"/>
      <c r="Q2063" s="83"/>
      <c r="R2063" s="83"/>
      <c r="S2063" s="51">
        <v>1</v>
      </c>
      <c r="T2063" s="84"/>
      <c r="U2063" s="84"/>
      <c r="V2063" s="52">
        <v>0</v>
      </c>
      <c r="W2063" s="52">
        <v>1.0101000000000001E-2</v>
      </c>
      <c r="X2063" s="52">
        <v>0</v>
      </c>
      <c r="Y2063" s="52">
        <v>0.54973000000000005</v>
      </c>
      <c r="Z2063" s="52">
        <v>0</v>
      </c>
      <c r="AA2063" s="52"/>
      <c r="AB2063" s="79">
        <v>2063</v>
      </c>
      <c r="AC20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3" s="85"/>
      <c r="AE2063" s="51"/>
      <c r="AF2063" s="51"/>
      <c r="AG2063" s="51"/>
      <c r="AH2063" s="51"/>
      <c r="AI2063" s="51"/>
      <c r="AJ2063" s="51"/>
      <c r="AK2063" s="51"/>
      <c r="AL2063" s="51"/>
      <c r="AM2063" s="51"/>
      <c r="AN2063" s="51"/>
      <c r="AO2063" s="2"/>
      <c r="AP2063" s="3"/>
      <c r="AQ2063" s="3"/>
      <c r="AR2063" s="3"/>
      <c r="AS2063" s="3"/>
    </row>
    <row r="2064" spans="1:45" ht="29" customHeight="1" x14ac:dyDescent="0.35">
      <c r="A2064" s="14" t="s">
        <v>367</v>
      </c>
      <c r="C2064" s="15" t="s">
        <v>3360</v>
      </c>
      <c r="D2064" s="15"/>
      <c r="E2064" s="80">
        <v>1.6733615721635429</v>
      </c>
      <c r="F2064" s="78"/>
      <c r="G2064" s="15"/>
      <c r="H2064" s="15"/>
      <c r="I2064" s="16"/>
      <c r="J2064" s="66"/>
      <c r="K2064" s="66"/>
      <c r="L2064" s="16"/>
      <c r="M2064" s="81"/>
      <c r="N2064" s="82">
        <v>4654.5693359375</v>
      </c>
      <c r="O2064" s="82">
        <v>4006.4189453125</v>
      </c>
      <c r="P2064" s="77"/>
      <c r="Q2064" s="83"/>
      <c r="R2064" s="83"/>
      <c r="S2064" s="51">
        <v>1</v>
      </c>
      <c r="T2064" s="84"/>
      <c r="U2064" s="84"/>
      <c r="V2064" s="52">
        <v>0</v>
      </c>
      <c r="W2064" s="52">
        <v>1.0101000000000001E-2</v>
      </c>
      <c r="X2064" s="52">
        <v>0</v>
      </c>
      <c r="Y2064" s="52">
        <v>0.54973000000000005</v>
      </c>
      <c r="Z2064" s="52">
        <v>0</v>
      </c>
      <c r="AA2064" s="52"/>
      <c r="AB2064" s="79">
        <v>2064</v>
      </c>
      <c r="AC20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4" s="85"/>
      <c r="AE2064" s="51"/>
      <c r="AF2064" s="51"/>
      <c r="AG2064" s="51"/>
      <c r="AH2064" s="51"/>
      <c r="AI2064" s="51"/>
      <c r="AJ2064" s="51"/>
      <c r="AK2064" s="51"/>
      <c r="AL2064" s="51"/>
      <c r="AM2064" s="51"/>
      <c r="AN2064" s="51"/>
      <c r="AO2064" s="2"/>
      <c r="AP2064" s="3"/>
      <c r="AQ2064" s="3"/>
      <c r="AR2064" s="3"/>
      <c r="AS2064" s="3"/>
    </row>
    <row r="2065" spans="1:45" ht="29" customHeight="1" x14ac:dyDescent="0.35">
      <c r="A2065" s="14" t="s">
        <v>368</v>
      </c>
      <c r="C2065" s="15" t="s">
        <v>3360</v>
      </c>
      <c r="D2065" s="15"/>
      <c r="E2065" s="80">
        <v>1.6733615721635429</v>
      </c>
      <c r="F2065" s="78"/>
      <c r="G2065" s="15"/>
      <c r="H2065" s="15"/>
      <c r="I2065" s="16"/>
      <c r="J2065" s="66"/>
      <c r="K2065" s="66"/>
      <c r="L2065" s="16"/>
      <c r="M2065" s="81"/>
      <c r="N2065" s="82">
        <v>3967.859130859375</v>
      </c>
      <c r="O2065" s="82">
        <v>4404.13623046875</v>
      </c>
      <c r="P2065" s="77"/>
      <c r="Q2065" s="83"/>
      <c r="R2065" s="83"/>
      <c r="S2065" s="51">
        <v>1</v>
      </c>
      <c r="T2065" s="84"/>
      <c r="U2065" s="84"/>
      <c r="V2065" s="52">
        <v>0</v>
      </c>
      <c r="W2065" s="52">
        <v>1.0101000000000001E-2</v>
      </c>
      <c r="X2065" s="52">
        <v>0</v>
      </c>
      <c r="Y2065" s="52">
        <v>0.54973000000000005</v>
      </c>
      <c r="Z2065" s="52">
        <v>0</v>
      </c>
      <c r="AA2065" s="52"/>
      <c r="AB2065" s="79">
        <v>2065</v>
      </c>
      <c r="AC20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5" s="85"/>
      <c r="AE2065" s="51"/>
      <c r="AF2065" s="51"/>
      <c r="AG2065" s="51"/>
      <c r="AH2065" s="51"/>
      <c r="AI2065" s="51"/>
      <c r="AJ2065" s="51"/>
      <c r="AK2065" s="51"/>
      <c r="AL2065" s="51"/>
      <c r="AM2065" s="51"/>
      <c r="AN2065" s="51"/>
      <c r="AO2065" s="2"/>
      <c r="AP2065" s="3"/>
      <c r="AQ2065" s="3"/>
      <c r="AR2065" s="3"/>
      <c r="AS2065" s="3"/>
    </row>
    <row r="2066" spans="1:45" ht="29" customHeight="1" x14ac:dyDescent="0.35">
      <c r="A2066" s="14" t="s">
        <v>369</v>
      </c>
      <c r="C2066" s="15" t="s">
        <v>3360</v>
      </c>
      <c r="D2066" s="15"/>
      <c r="E2066" s="80">
        <v>1.6733615721635429</v>
      </c>
      <c r="F2066" s="78"/>
      <c r="G2066" s="15"/>
      <c r="H2066" s="15"/>
      <c r="I2066" s="16"/>
      <c r="J2066" s="66"/>
      <c r="K2066" s="66"/>
      <c r="L2066" s="16"/>
      <c r="M2066" s="81"/>
      <c r="N2066" s="82">
        <v>3982.504638671875</v>
      </c>
      <c r="O2066" s="82">
        <v>4701.28955078125</v>
      </c>
      <c r="P2066" s="77"/>
      <c r="Q2066" s="83"/>
      <c r="R2066" s="83"/>
      <c r="S2066" s="51">
        <v>1</v>
      </c>
      <c r="T2066" s="84"/>
      <c r="U2066" s="84"/>
      <c r="V2066" s="52">
        <v>0</v>
      </c>
      <c r="W2066" s="52">
        <v>1.0101000000000001E-2</v>
      </c>
      <c r="X2066" s="52">
        <v>0</v>
      </c>
      <c r="Y2066" s="52">
        <v>0.54973000000000005</v>
      </c>
      <c r="Z2066" s="52">
        <v>0</v>
      </c>
      <c r="AA2066" s="52"/>
      <c r="AB2066" s="79">
        <v>2066</v>
      </c>
      <c r="AC20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6" s="85"/>
      <c r="AE2066" s="51"/>
      <c r="AF2066" s="51"/>
      <c r="AG2066" s="51"/>
      <c r="AH2066" s="51"/>
      <c r="AI2066" s="51"/>
      <c r="AJ2066" s="51"/>
      <c r="AK2066" s="51"/>
      <c r="AL2066" s="51"/>
      <c r="AM2066" s="51"/>
      <c r="AN2066" s="51"/>
      <c r="AO2066" s="2"/>
      <c r="AP2066" s="3"/>
      <c r="AQ2066" s="3"/>
      <c r="AR2066" s="3"/>
      <c r="AS2066" s="3"/>
    </row>
    <row r="2067" spans="1:45" ht="29" customHeight="1" x14ac:dyDescent="0.35">
      <c r="A2067" s="14" t="s">
        <v>370</v>
      </c>
      <c r="C2067" s="15" t="s">
        <v>3360</v>
      </c>
      <c r="D2067" s="15"/>
      <c r="E2067" s="80">
        <v>1.6733615721635429</v>
      </c>
      <c r="F2067" s="78"/>
      <c r="G2067" s="15"/>
      <c r="H2067" s="15"/>
      <c r="I2067" s="16"/>
      <c r="J2067" s="66"/>
      <c r="K2067" s="66"/>
      <c r="L2067" s="16"/>
      <c r="M2067" s="81"/>
      <c r="N2067" s="82">
        <v>3800.40283203125</v>
      </c>
      <c r="O2067" s="82">
        <v>3906.459716796875</v>
      </c>
      <c r="P2067" s="77"/>
      <c r="Q2067" s="83"/>
      <c r="R2067" s="83"/>
      <c r="S2067" s="51">
        <v>1</v>
      </c>
      <c r="T2067" s="84"/>
      <c r="U2067" s="84"/>
      <c r="V2067" s="52">
        <v>0</v>
      </c>
      <c r="W2067" s="52">
        <v>1.0101000000000001E-2</v>
      </c>
      <c r="X2067" s="52">
        <v>0</v>
      </c>
      <c r="Y2067" s="52">
        <v>0.54973000000000005</v>
      </c>
      <c r="Z2067" s="52">
        <v>0</v>
      </c>
      <c r="AA2067" s="52"/>
      <c r="AB2067" s="79">
        <v>2067</v>
      </c>
      <c r="AC20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7" s="85"/>
      <c r="AE2067" s="51"/>
      <c r="AF2067" s="51"/>
      <c r="AG2067" s="51"/>
      <c r="AH2067" s="51"/>
      <c r="AI2067" s="51"/>
      <c r="AJ2067" s="51"/>
      <c r="AK2067" s="51"/>
      <c r="AL2067" s="51"/>
      <c r="AM2067" s="51"/>
      <c r="AN2067" s="51"/>
      <c r="AO2067" s="2"/>
      <c r="AP2067" s="3"/>
      <c r="AQ2067" s="3"/>
      <c r="AR2067" s="3"/>
      <c r="AS2067" s="3"/>
    </row>
    <row r="2068" spans="1:45" ht="29" customHeight="1" x14ac:dyDescent="0.35">
      <c r="A2068" s="14" t="s">
        <v>371</v>
      </c>
      <c r="C2068" s="15" t="s">
        <v>3360</v>
      </c>
      <c r="D2068" s="15"/>
      <c r="E2068" s="80">
        <v>1.6733615721635429</v>
      </c>
      <c r="F2068" s="78"/>
      <c r="G2068" s="15"/>
      <c r="H2068" s="15"/>
      <c r="I2068" s="16"/>
      <c r="J2068" s="66"/>
      <c r="K2068" s="66"/>
      <c r="L2068" s="16"/>
      <c r="M2068" s="81"/>
      <c r="N2068" s="82">
        <v>3794.347412109375</v>
      </c>
      <c r="O2068" s="82">
        <v>4211.91162109375</v>
      </c>
      <c r="P2068" s="77"/>
      <c r="Q2068" s="83"/>
      <c r="R2068" s="83"/>
      <c r="S2068" s="51">
        <v>1</v>
      </c>
      <c r="T2068" s="84"/>
      <c r="U2068" s="84"/>
      <c r="V2068" s="52">
        <v>0</v>
      </c>
      <c r="W2068" s="52">
        <v>1.0101000000000001E-2</v>
      </c>
      <c r="X2068" s="52">
        <v>0</v>
      </c>
      <c r="Y2068" s="52">
        <v>0.54973000000000005</v>
      </c>
      <c r="Z2068" s="52">
        <v>0</v>
      </c>
      <c r="AA2068" s="52"/>
      <c r="AB2068" s="79">
        <v>2068</v>
      </c>
      <c r="AC20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8" s="85"/>
      <c r="AE2068" s="51"/>
      <c r="AF2068" s="51"/>
      <c r="AG2068" s="51"/>
      <c r="AH2068" s="51"/>
      <c r="AI2068" s="51"/>
      <c r="AJ2068" s="51"/>
      <c r="AK2068" s="51"/>
      <c r="AL2068" s="51"/>
      <c r="AM2068" s="51"/>
      <c r="AN2068" s="51"/>
      <c r="AO2068" s="2"/>
      <c r="AP2068" s="3"/>
      <c r="AQ2068" s="3"/>
      <c r="AR2068" s="3"/>
      <c r="AS2068" s="3"/>
    </row>
    <row r="2069" spans="1:45" ht="29" customHeight="1" x14ac:dyDescent="0.35">
      <c r="A2069" s="14" t="s">
        <v>372</v>
      </c>
      <c r="C2069" s="15" t="s">
        <v>3360</v>
      </c>
      <c r="D2069" s="15"/>
      <c r="E2069" s="80">
        <v>1.6733615721635429</v>
      </c>
      <c r="F2069" s="78"/>
      <c r="G2069" s="15"/>
      <c r="H2069" s="15"/>
      <c r="I2069" s="16"/>
      <c r="J2069" s="66"/>
      <c r="K2069" s="66"/>
      <c r="L2069" s="16"/>
      <c r="M2069" s="81"/>
      <c r="N2069" s="82">
        <v>3897.819580078125</v>
      </c>
      <c r="O2069" s="82">
        <v>3630.549560546875</v>
      </c>
      <c r="P2069" s="77"/>
      <c r="Q2069" s="83"/>
      <c r="R2069" s="83"/>
      <c r="S2069" s="51">
        <v>1</v>
      </c>
      <c r="T2069" s="84"/>
      <c r="U2069" s="84"/>
      <c r="V2069" s="52">
        <v>0</v>
      </c>
      <c r="W2069" s="52">
        <v>1.0101000000000001E-2</v>
      </c>
      <c r="X2069" s="52">
        <v>0</v>
      </c>
      <c r="Y2069" s="52">
        <v>0.54973000000000005</v>
      </c>
      <c r="Z2069" s="52">
        <v>0</v>
      </c>
      <c r="AA2069" s="52"/>
      <c r="AB2069" s="79">
        <v>2069</v>
      </c>
      <c r="AC20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69" s="85"/>
      <c r="AE2069" s="51"/>
      <c r="AF2069" s="51"/>
      <c r="AG2069" s="51"/>
      <c r="AH2069" s="51"/>
      <c r="AI2069" s="51"/>
      <c r="AJ2069" s="51"/>
      <c r="AK2069" s="51"/>
      <c r="AL2069" s="51"/>
      <c r="AM2069" s="51"/>
      <c r="AN2069" s="51"/>
      <c r="AO2069" s="2"/>
      <c r="AP2069" s="3"/>
      <c r="AQ2069" s="3"/>
      <c r="AR2069" s="3"/>
      <c r="AS2069" s="3"/>
    </row>
    <row r="2070" spans="1:45" ht="29" customHeight="1" x14ac:dyDescent="0.35">
      <c r="A2070" s="14" t="s">
        <v>373</v>
      </c>
      <c r="C2070" s="15" t="s">
        <v>3360</v>
      </c>
      <c r="D2070" s="15"/>
      <c r="E2070" s="80">
        <v>1.6733615721635429</v>
      </c>
      <c r="F2070" s="78"/>
      <c r="G2070" s="15"/>
      <c r="H2070" s="15"/>
      <c r="I2070" s="16"/>
      <c r="J2070" s="66"/>
      <c r="K2070" s="66"/>
      <c r="L2070" s="16"/>
      <c r="M2070" s="81"/>
      <c r="N2070" s="82">
        <v>4090.509765625</v>
      </c>
      <c r="O2070" s="82">
        <v>4254.14794921875</v>
      </c>
      <c r="P2070" s="77"/>
      <c r="Q2070" s="83"/>
      <c r="R2070" s="83"/>
      <c r="S2070" s="51">
        <v>1</v>
      </c>
      <c r="T2070" s="84"/>
      <c r="U2070" s="84"/>
      <c r="V2070" s="52">
        <v>0</v>
      </c>
      <c r="W2070" s="52">
        <v>1.0101000000000001E-2</v>
      </c>
      <c r="X2070" s="52">
        <v>0</v>
      </c>
      <c r="Y2070" s="52">
        <v>0.54973000000000005</v>
      </c>
      <c r="Z2070" s="52">
        <v>0</v>
      </c>
      <c r="AA2070" s="52"/>
      <c r="AB2070" s="79">
        <v>2070</v>
      </c>
      <c r="AC20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0" s="85"/>
      <c r="AE2070" s="51"/>
      <c r="AF2070" s="51"/>
      <c r="AG2070" s="51"/>
      <c r="AH2070" s="51"/>
      <c r="AI2070" s="51"/>
      <c r="AJ2070" s="51"/>
      <c r="AK2070" s="51"/>
      <c r="AL2070" s="51"/>
      <c r="AM2070" s="51"/>
      <c r="AN2070" s="51"/>
      <c r="AO2070" s="2"/>
      <c r="AP2070" s="3"/>
      <c r="AQ2070" s="3"/>
      <c r="AR2070" s="3"/>
      <c r="AS2070" s="3"/>
    </row>
    <row r="2071" spans="1:45" ht="29" customHeight="1" x14ac:dyDescent="0.35">
      <c r="A2071" s="14" t="s">
        <v>374</v>
      </c>
      <c r="C2071" s="15" t="s">
        <v>3360</v>
      </c>
      <c r="D2071" s="15"/>
      <c r="E2071" s="80">
        <v>1.6733615721635429</v>
      </c>
      <c r="F2071" s="78"/>
      <c r="G2071" s="15"/>
      <c r="H2071" s="15"/>
      <c r="I2071" s="16"/>
      <c r="J2071" s="66"/>
      <c r="K2071" s="66"/>
      <c r="L2071" s="16"/>
      <c r="M2071" s="81"/>
      <c r="N2071" s="82">
        <v>4048.47509765625</v>
      </c>
      <c r="O2071" s="82">
        <v>3988.319580078125</v>
      </c>
      <c r="P2071" s="77"/>
      <c r="Q2071" s="83"/>
      <c r="R2071" s="83"/>
      <c r="S2071" s="51">
        <v>1</v>
      </c>
      <c r="T2071" s="84"/>
      <c r="U2071" s="84"/>
      <c r="V2071" s="52">
        <v>0</v>
      </c>
      <c r="W2071" s="52">
        <v>1.0101000000000001E-2</v>
      </c>
      <c r="X2071" s="52">
        <v>0</v>
      </c>
      <c r="Y2071" s="52">
        <v>0.54973000000000005</v>
      </c>
      <c r="Z2071" s="52">
        <v>0</v>
      </c>
      <c r="AA2071" s="52"/>
      <c r="AB2071" s="79">
        <v>2071</v>
      </c>
      <c r="AC20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1" s="85"/>
      <c r="AE2071" s="51"/>
      <c r="AF2071" s="51"/>
      <c r="AG2071" s="51"/>
      <c r="AH2071" s="51"/>
      <c r="AI2071" s="51"/>
      <c r="AJ2071" s="51"/>
      <c r="AK2071" s="51"/>
      <c r="AL2071" s="51"/>
      <c r="AM2071" s="51"/>
      <c r="AN2071" s="51"/>
      <c r="AO2071" s="2"/>
      <c r="AP2071" s="3"/>
      <c r="AQ2071" s="3"/>
      <c r="AR2071" s="3"/>
      <c r="AS2071" s="3"/>
    </row>
    <row r="2072" spans="1:45" ht="29" customHeight="1" x14ac:dyDescent="0.35">
      <c r="A2072" s="14" t="s">
        <v>375</v>
      </c>
      <c r="C2072" s="15" t="s">
        <v>3360</v>
      </c>
      <c r="D2072" s="15"/>
      <c r="E2072" s="80">
        <v>1.6733615721635429</v>
      </c>
      <c r="F2072" s="78"/>
      <c r="G2072" s="15"/>
      <c r="H2072" s="15"/>
      <c r="I2072" s="16"/>
      <c r="J2072" s="66"/>
      <c r="K2072" s="66"/>
      <c r="L2072" s="16"/>
      <c r="M2072" s="81"/>
      <c r="N2072" s="82">
        <v>4521.44140625</v>
      </c>
      <c r="O2072" s="82">
        <v>3910.96337890625</v>
      </c>
      <c r="P2072" s="77"/>
      <c r="Q2072" s="83"/>
      <c r="R2072" s="83"/>
      <c r="S2072" s="51">
        <v>1</v>
      </c>
      <c r="T2072" s="84"/>
      <c r="U2072" s="84"/>
      <c r="V2072" s="52">
        <v>0</v>
      </c>
      <c r="W2072" s="52">
        <v>1.0101000000000001E-2</v>
      </c>
      <c r="X2072" s="52">
        <v>0</v>
      </c>
      <c r="Y2072" s="52">
        <v>0.54973000000000005</v>
      </c>
      <c r="Z2072" s="52">
        <v>0</v>
      </c>
      <c r="AA2072" s="52"/>
      <c r="AB2072" s="79">
        <v>2072</v>
      </c>
      <c r="AC20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2" s="85"/>
      <c r="AE2072" s="51"/>
      <c r="AF2072" s="51"/>
      <c r="AG2072" s="51"/>
      <c r="AH2072" s="51"/>
      <c r="AI2072" s="51"/>
      <c r="AJ2072" s="51"/>
      <c r="AK2072" s="51"/>
      <c r="AL2072" s="51"/>
      <c r="AM2072" s="51"/>
      <c r="AN2072" s="51"/>
      <c r="AO2072" s="2"/>
      <c r="AP2072" s="3"/>
      <c r="AQ2072" s="3"/>
      <c r="AR2072" s="3"/>
      <c r="AS2072" s="3"/>
    </row>
    <row r="2073" spans="1:45" ht="29" customHeight="1" x14ac:dyDescent="0.35">
      <c r="A2073" s="14" t="s">
        <v>376</v>
      </c>
      <c r="C2073" s="15" t="s">
        <v>3360</v>
      </c>
      <c r="D2073" s="15"/>
      <c r="E2073" s="80">
        <v>1.6733615721635429</v>
      </c>
      <c r="F2073" s="78"/>
      <c r="G2073" s="15"/>
      <c r="H2073" s="15"/>
      <c r="I2073" s="16"/>
      <c r="J2073" s="66"/>
      <c r="K2073" s="66"/>
      <c r="L2073" s="16"/>
      <c r="M2073" s="81"/>
      <c r="N2073" s="82">
        <v>4165.02685546875</v>
      </c>
      <c r="O2073" s="82">
        <v>3841.906005859375</v>
      </c>
      <c r="P2073" s="77"/>
      <c r="Q2073" s="83"/>
      <c r="R2073" s="83"/>
      <c r="S2073" s="51">
        <v>1</v>
      </c>
      <c r="T2073" s="84"/>
      <c r="U2073" s="84"/>
      <c r="V2073" s="52">
        <v>0</v>
      </c>
      <c r="W2073" s="52">
        <v>1.0101000000000001E-2</v>
      </c>
      <c r="X2073" s="52">
        <v>0</v>
      </c>
      <c r="Y2073" s="52">
        <v>0.54973000000000005</v>
      </c>
      <c r="Z2073" s="52">
        <v>0</v>
      </c>
      <c r="AA2073" s="52"/>
      <c r="AB2073" s="79">
        <v>2073</v>
      </c>
      <c r="AC20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3" s="85"/>
      <c r="AE2073" s="51"/>
      <c r="AF2073" s="51"/>
      <c r="AG2073" s="51"/>
      <c r="AH2073" s="51"/>
      <c r="AI2073" s="51"/>
      <c r="AJ2073" s="51"/>
      <c r="AK2073" s="51"/>
      <c r="AL2073" s="51"/>
      <c r="AM2073" s="51"/>
      <c r="AN2073" s="51"/>
      <c r="AO2073" s="2"/>
      <c r="AP2073" s="3"/>
      <c r="AQ2073" s="3"/>
      <c r="AR2073" s="3"/>
      <c r="AS2073" s="3"/>
    </row>
    <row r="2074" spans="1:45" ht="29" customHeight="1" x14ac:dyDescent="0.35">
      <c r="A2074" s="14" t="s">
        <v>377</v>
      </c>
      <c r="C2074" s="15" t="s">
        <v>3360</v>
      </c>
      <c r="D2074" s="15"/>
      <c r="E2074" s="80">
        <v>1.6733615721635429</v>
      </c>
      <c r="F2074" s="78"/>
      <c r="G2074" s="15"/>
      <c r="H2074" s="15"/>
      <c r="I2074" s="16"/>
      <c r="J2074" s="66"/>
      <c r="K2074" s="66"/>
      <c r="L2074" s="16"/>
      <c r="M2074" s="81"/>
      <c r="N2074" s="82">
        <v>3971.95947265625</v>
      </c>
      <c r="O2074" s="82">
        <v>3532.427001953125</v>
      </c>
      <c r="P2074" s="77"/>
      <c r="Q2074" s="83"/>
      <c r="R2074" s="83"/>
      <c r="S2074" s="51">
        <v>1</v>
      </c>
      <c r="T2074" s="84"/>
      <c r="U2074" s="84"/>
      <c r="V2074" s="52">
        <v>0</v>
      </c>
      <c r="W2074" s="52">
        <v>1.0101000000000001E-2</v>
      </c>
      <c r="X2074" s="52">
        <v>0</v>
      </c>
      <c r="Y2074" s="52">
        <v>0.54973000000000005</v>
      </c>
      <c r="Z2074" s="52">
        <v>0</v>
      </c>
      <c r="AA2074" s="52"/>
      <c r="AB2074" s="79">
        <v>2074</v>
      </c>
      <c r="AC20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4" s="85"/>
      <c r="AE2074" s="51"/>
      <c r="AF2074" s="51"/>
      <c r="AG2074" s="51"/>
      <c r="AH2074" s="51"/>
      <c r="AI2074" s="51"/>
      <c r="AJ2074" s="51"/>
      <c r="AK2074" s="51"/>
      <c r="AL2074" s="51"/>
      <c r="AM2074" s="51"/>
      <c r="AN2074" s="51"/>
      <c r="AO2074" s="2"/>
      <c r="AP2074" s="3"/>
      <c r="AQ2074" s="3"/>
      <c r="AR2074" s="3"/>
      <c r="AS2074" s="3"/>
    </row>
    <row r="2075" spans="1:45" ht="29" customHeight="1" x14ac:dyDescent="0.35">
      <c r="A2075" s="14" t="s">
        <v>378</v>
      </c>
      <c r="C2075" s="15" t="s">
        <v>3360</v>
      </c>
      <c r="D2075" s="15"/>
      <c r="E2075" s="80">
        <v>1.6733615721635429</v>
      </c>
      <c r="F2075" s="78"/>
      <c r="G2075" s="15"/>
      <c r="H2075" s="15"/>
      <c r="I2075" s="16"/>
      <c r="J2075" s="66"/>
      <c r="K2075" s="66"/>
      <c r="L2075" s="16"/>
      <c r="M2075" s="81"/>
      <c r="N2075" s="82">
        <v>4106.3125</v>
      </c>
      <c r="O2075" s="82">
        <v>3600.60107421875</v>
      </c>
      <c r="P2075" s="77"/>
      <c r="Q2075" s="83"/>
      <c r="R2075" s="83"/>
      <c r="S2075" s="51">
        <v>1</v>
      </c>
      <c r="T2075" s="84"/>
      <c r="U2075" s="84"/>
      <c r="V2075" s="52">
        <v>0</v>
      </c>
      <c r="W2075" s="52">
        <v>1.0101000000000001E-2</v>
      </c>
      <c r="X2075" s="52">
        <v>0</v>
      </c>
      <c r="Y2075" s="52">
        <v>0.54973000000000005</v>
      </c>
      <c r="Z2075" s="52">
        <v>0</v>
      </c>
      <c r="AA2075" s="52"/>
      <c r="AB2075" s="79">
        <v>2075</v>
      </c>
      <c r="AC20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5" s="85"/>
      <c r="AE2075" s="51"/>
      <c r="AF2075" s="51"/>
      <c r="AG2075" s="51"/>
      <c r="AH2075" s="51"/>
      <c r="AI2075" s="51"/>
      <c r="AJ2075" s="51"/>
      <c r="AK2075" s="51"/>
      <c r="AL2075" s="51"/>
      <c r="AM2075" s="51"/>
      <c r="AN2075" s="51"/>
      <c r="AO2075" s="2"/>
      <c r="AP2075" s="3"/>
      <c r="AQ2075" s="3"/>
      <c r="AR2075" s="3"/>
      <c r="AS2075" s="3"/>
    </row>
    <row r="2076" spans="1:45" ht="29" customHeight="1" x14ac:dyDescent="0.35">
      <c r="A2076" s="14" t="s">
        <v>379</v>
      </c>
      <c r="C2076" s="15" t="s">
        <v>3360</v>
      </c>
      <c r="D2076" s="15"/>
      <c r="E2076" s="80">
        <v>1.6733615721635429</v>
      </c>
      <c r="F2076" s="78"/>
      <c r="G2076" s="15"/>
      <c r="H2076" s="15"/>
      <c r="I2076" s="16"/>
      <c r="J2076" s="66"/>
      <c r="K2076" s="66"/>
      <c r="L2076" s="16"/>
      <c r="M2076" s="81"/>
      <c r="N2076" s="82">
        <v>4644.26318359375</v>
      </c>
      <c r="O2076" s="82">
        <v>4312.22216796875</v>
      </c>
      <c r="P2076" s="77"/>
      <c r="Q2076" s="83"/>
      <c r="R2076" s="83"/>
      <c r="S2076" s="51">
        <v>1</v>
      </c>
      <c r="T2076" s="84"/>
      <c r="U2076" s="84"/>
      <c r="V2076" s="52">
        <v>0</v>
      </c>
      <c r="W2076" s="52">
        <v>1.0101000000000001E-2</v>
      </c>
      <c r="X2076" s="52">
        <v>0</v>
      </c>
      <c r="Y2076" s="52">
        <v>0.54973000000000005</v>
      </c>
      <c r="Z2076" s="52">
        <v>0</v>
      </c>
      <c r="AA2076" s="52"/>
      <c r="AB2076" s="79">
        <v>2076</v>
      </c>
      <c r="AC20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6" s="85"/>
      <c r="AE2076" s="51"/>
      <c r="AF2076" s="51"/>
      <c r="AG2076" s="51"/>
      <c r="AH2076" s="51"/>
      <c r="AI2076" s="51"/>
      <c r="AJ2076" s="51"/>
      <c r="AK2076" s="51"/>
      <c r="AL2076" s="51"/>
      <c r="AM2076" s="51"/>
      <c r="AN2076" s="51"/>
      <c r="AO2076" s="2"/>
      <c r="AP2076" s="3"/>
      <c r="AQ2076" s="3"/>
      <c r="AR2076" s="3"/>
      <c r="AS2076" s="3"/>
    </row>
    <row r="2077" spans="1:45" ht="29" customHeight="1" x14ac:dyDescent="0.35">
      <c r="A2077" s="14" t="s">
        <v>380</v>
      </c>
      <c r="C2077" s="15" t="s">
        <v>3360</v>
      </c>
      <c r="D2077" s="15"/>
      <c r="E2077" s="80">
        <v>1.6733615721635429</v>
      </c>
      <c r="F2077" s="78"/>
      <c r="G2077" s="15"/>
      <c r="H2077" s="15"/>
      <c r="I2077" s="16"/>
      <c r="J2077" s="66"/>
      <c r="K2077" s="66"/>
      <c r="L2077" s="16"/>
      <c r="M2077" s="81"/>
      <c r="N2077" s="82">
        <v>4241.3603515625</v>
      </c>
      <c r="O2077" s="82">
        <v>3630.30322265625</v>
      </c>
      <c r="P2077" s="77"/>
      <c r="Q2077" s="83"/>
      <c r="R2077" s="83"/>
      <c r="S2077" s="51">
        <v>1</v>
      </c>
      <c r="T2077" s="84"/>
      <c r="U2077" s="84"/>
      <c r="V2077" s="52">
        <v>0</v>
      </c>
      <c r="W2077" s="52">
        <v>1.0101000000000001E-2</v>
      </c>
      <c r="X2077" s="52">
        <v>0</v>
      </c>
      <c r="Y2077" s="52">
        <v>0.54973000000000005</v>
      </c>
      <c r="Z2077" s="52">
        <v>0</v>
      </c>
      <c r="AA2077" s="52"/>
      <c r="AB2077" s="79">
        <v>2077</v>
      </c>
      <c r="AC20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7" s="85"/>
      <c r="AE2077" s="51"/>
      <c r="AF2077" s="51"/>
      <c r="AG2077" s="51"/>
      <c r="AH2077" s="51"/>
      <c r="AI2077" s="51"/>
      <c r="AJ2077" s="51"/>
      <c r="AK2077" s="51"/>
      <c r="AL2077" s="51"/>
      <c r="AM2077" s="51"/>
      <c r="AN2077" s="51"/>
      <c r="AO2077" s="2"/>
      <c r="AP2077" s="3"/>
      <c r="AQ2077" s="3"/>
      <c r="AR2077" s="3"/>
      <c r="AS2077" s="3"/>
    </row>
    <row r="2078" spans="1:45" ht="29" customHeight="1" x14ac:dyDescent="0.35">
      <c r="A2078" s="14" t="s">
        <v>381</v>
      </c>
      <c r="C2078" s="15" t="s">
        <v>3360</v>
      </c>
      <c r="D2078" s="15"/>
      <c r="E2078" s="80">
        <v>1.6733615721635429</v>
      </c>
      <c r="F2078" s="78"/>
      <c r="G2078" s="15"/>
      <c r="H2078" s="15"/>
      <c r="I2078" s="16"/>
      <c r="J2078" s="66"/>
      <c r="K2078" s="66"/>
      <c r="L2078" s="16"/>
      <c r="M2078" s="81"/>
      <c r="N2078" s="82">
        <v>3914.27685546875</v>
      </c>
      <c r="O2078" s="82">
        <v>4602.9716796875</v>
      </c>
      <c r="P2078" s="77"/>
      <c r="Q2078" s="83"/>
      <c r="R2078" s="83"/>
      <c r="S2078" s="51">
        <v>1</v>
      </c>
      <c r="T2078" s="84"/>
      <c r="U2078" s="84"/>
      <c r="V2078" s="52">
        <v>0</v>
      </c>
      <c r="W2078" s="52">
        <v>1.0101000000000001E-2</v>
      </c>
      <c r="X2078" s="52">
        <v>0</v>
      </c>
      <c r="Y2078" s="52">
        <v>0.54973000000000005</v>
      </c>
      <c r="Z2078" s="52">
        <v>0</v>
      </c>
      <c r="AA2078" s="52"/>
      <c r="AB2078" s="79">
        <v>2078</v>
      </c>
      <c r="AC20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8" s="85"/>
      <c r="AE2078" s="51"/>
      <c r="AF2078" s="51"/>
      <c r="AG2078" s="51"/>
      <c r="AH2078" s="51"/>
      <c r="AI2078" s="51"/>
      <c r="AJ2078" s="51"/>
      <c r="AK2078" s="51"/>
      <c r="AL2078" s="51"/>
      <c r="AM2078" s="51"/>
      <c r="AN2078" s="51"/>
      <c r="AO2078" s="2"/>
      <c r="AP2078" s="3"/>
      <c r="AQ2078" s="3"/>
      <c r="AR2078" s="3"/>
      <c r="AS2078" s="3"/>
    </row>
    <row r="2079" spans="1:45" ht="29" customHeight="1" x14ac:dyDescent="0.35">
      <c r="A2079" s="14" t="s">
        <v>382</v>
      </c>
      <c r="C2079" s="15" t="s">
        <v>3360</v>
      </c>
      <c r="D2079" s="15"/>
      <c r="E2079" s="80">
        <v>1.6733615721635429</v>
      </c>
      <c r="F2079" s="78"/>
      <c r="G2079" s="15"/>
      <c r="H2079" s="15"/>
      <c r="I2079" s="16"/>
      <c r="J2079" s="66"/>
      <c r="K2079" s="66"/>
      <c r="L2079" s="16"/>
      <c r="M2079" s="81"/>
      <c r="N2079" s="82">
        <v>3795.032470703125</v>
      </c>
      <c r="O2079" s="82">
        <v>4067.70556640625</v>
      </c>
      <c r="P2079" s="77"/>
      <c r="Q2079" s="83"/>
      <c r="R2079" s="83"/>
      <c r="S2079" s="51">
        <v>1</v>
      </c>
      <c r="T2079" s="84"/>
      <c r="U2079" s="84"/>
      <c r="V2079" s="52">
        <v>0</v>
      </c>
      <c r="W2079" s="52">
        <v>1.0101000000000001E-2</v>
      </c>
      <c r="X2079" s="52">
        <v>0</v>
      </c>
      <c r="Y2079" s="52">
        <v>0.54973000000000005</v>
      </c>
      <c r="Z2079" s="52">
        <v>0</v>
      </c>
      <c r="AA2079" s="52"/>
      <c r="AB2079" s="79">
        <v>2079</v>
      </c>
      <c r="AC20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79" s="85"/>
      <c r="AE2079" s="51"/>
      <c r="AF2079" s="51"/>
      <c r="AG2079" s="51"/>
      <c r="AH2079" s="51"/>
      <c r="AI2079" s="51"/>
      <c r="AJ2079" s="51"/>
      <c r="AK2079" s="51"/>
      <c r="AL2079" s="51"/>
      <c r="AM2079" s="51"/>
      <c r="AN2079" s="51"/>
      <c r="AO2079" s="2"/>
      <c r="AP2079" s="3"/>
      <c r="AQ2079" s="3"/>
      <c r="AR2079" s="3"/>
      <c r="AS2079" s="3"/>
    </row>
    <row r="2080" spans="1:45" ht="29" customHeight="1" x14ac:dyDescent="0.35">
      <c r="A2080" s="14" t="s">
        <v>383</v>
      </c>
      <c r="C2080" s="15" t="s">
        <v>3360</v>
      </c>
      <c r="D2080" s="15"/>
      <c r="E2080" s="80">
        <v>1.6733615721635429</v>
      </c>
      <c r="F2080" s="78"/>
      <c r="G2080" s="15"/>
      <c r="H2080" s="15"/>
      <c r="I2080" s="16"/>
      <c r="J2080" s="66"/>
      <c r="K2080" s="66"/>
      <c r="L2080" s="16"/>
      <c r="M2080" s="81"/>
      <c r="N2080" s="82">
        <v>4149.24951171875</v>
      </c>
      <c r="O2080" s="82">
        <v>4811.7607421875</v>
      </c>
      <c r="P2080" s="77"/>
      <c r="Q2080" s="83"/>
      <c r="R2080" s="83"/>
      <c r="S2080" s="51">
        <v>1</v>
      </c>
      <c r="T2080" s="84"/>
      <c r="U2080" s="84"/>
      <c r="V2080" s="52">
        <v>0</v>
      </c>
      <c r="W2080" s="52">
        <v>1.0101000000000001E-2</v>
      </c>
      <c r="X2080" s="52">
        <v>0</v>
      </c>
      <c r="Y2080" s="52">
        <v>0.54973000000000005</v>
      </c>
      <c r="Z2080" s="52">
        <v>0</v>
      </c>
      <c r="AA2080" s="52"/>
      <c r="AB2080" s="79">
        <v>2080</v>
      </c>
      <c r="AC20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0" s="85"/>
      <c r="AE2080" s="51"/>
      <c r="AF2080" s="51"/>
      <c r="AG2080" s="51"/>
      <c r="AH2080" s="51"/>
      <c r="AI2080" s="51"/>
      <c r="AJ2080" s="51"/>
      <c r="AK2080" s="51"/>
      <c r="AL2080" s="51"/>
      <c r="AM2080" s="51"/>
      <c r="AN2080" s="51"/>
      <c r="AO2080" s="2"/>
      <c r="AP2080" s="3"/>
      <c r="AQ2080" s="3"/>
      <c r="AR2080" s="3"/>
      <c r="AS2080" s="3"/>
    </row>
    <row r="2081" spans="1:45" ht="29" customHeight="1" x14ac:dyDescent="0.35">
      <c r="A2081" s="14" t="s">
        <v>384</v>
      </c>
      <c r="C2081" s="15" t="s">
        <v>3360</v>
      </c>
      <c r="D2081" s="15"/>
      <c r="E2081" s="80">
        <v>1.6733615721635429</v>
      </c>
      <c r="F2081" s="78"/>
      <c r="G2081" s="15"/>
      <c r="H2081" s="15"/>
      <c r="I2081" s="16"/>
      <c r="J2081" s="66"/>
      <c r="K2081" s="66"/>
      <c r="L2081" s="16"/>
      <c r="M2081" s="81"/>
      <c r="N2081" s="82">
        <v>3994.675048828125</v>
      </c>
      <c r="O2081" s="82">
        <v>3745.48828125</v>
      </c>
      <c r="P2081" s="77"/>
      <c r="Q2081" s="83"/>
      <c r="R2081" s="83"/>
      <c r="S2081" s="51">
        <v>1</v>
      </c>
      <c r="T2081" s="84"/>
      <c r="U2081" s="84"/>
      <c r="V2081" s="52">
        <v>0</v>
      </c>
      <c r="W2081" s="52">
        <v>1.0101000000000001E-2</v>
      </c>
      <c r="X2081" s="52">
        <v>0</v>
      </c>
      <c r="Y2081" s="52">
        <v>0.54973000000000005</v>
      </c>
      <c r="Z2081" s="52">
        <v>0</v>
      </c>
      <c r="AA2081" s="52"/>
      <c r="AB2081" s="79">
        <v>2081</v>
      </c>
      <c r="AC20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1" s="85"/>
      <c r="AE2081" s="51"/>
      <c r="AF2081" s="51"/>
      <c r="AG2081" s="51"/>
      <c r="AH2081" s="51"/>
      <c r="AI2081" s="51"/>
      <c r="AJ2081" s="51"/>
      <c r="AK2081" s="51"/>
      <c r="AL2081" s="51"/>
      <c r="AM2081" s="51"/>
      <c r="AN2081" s="51"/>
      <c r="AO2081" s="2"/>
      <c r="AP2081" s="3"/>
      <c r="AQ2081" s="3"/>
      <c r="AR2081" s="3"/>
      <c r="AS2081" s="3"/>
    </row>
    <row r="2082" spans="1:45" ht="29" customHeight="1" x14ac:dyDescent="0.35">
      <c r="A2082" s="14" t="s">
        <v>385</v>
      </c>
      <c r="C2082" s="15" t="s">
        <v>3360</v>
      </c>
      <c r="D2082" s="15"/>
      <c r="E2082" s="80">
        <v>1.6733615721635429</v>
      </c>
      <c r="F2082" s="78"/>
      <c r="G2082" s="15"/>
      <c r="H2082" s="15"/>
      <c r="I2082" s="16"/>
      <c r="J2082" s="66"/>
      <c r="K2082" s="66"/>
      <c r="L2082" s="16"/>
      <c r="M2082" s="81"/>
      <c r="N2082" s="82">
        <v>4518.7841796875</v>
      </c>
      <c r="O2082" s="82">
        <v>4368.37548828125</v>
      </c>
      <c r="P2082" s="77"/>
      <c r="Q2082" s="83"/>
      <c r="R2082" s="83"/>
      <c r="S2082" s="51">
        <v>1</v>
      </c>
      <c r="T2082" s="84"/>
      <c r="U2082" s="84"/>
      <c r="V2082" s="52">
        <v>0</v>
      </c>
      <c r="W2082" s="52">
        <v>1.0101000000000001E-2</v>
      </c>
      <c r="X2082" s="52">
        <v>0</v>
      </c>
      <c r="Y2082" s="52">
        <v>0.54973000000000005</v>
      </c>
      <c r="Z2082" s="52">
        <v>0</v>
      </c>
      <c r="AA2082" s="52"/>
      <c r="AB2082" s="79">
        <v>2082</v>
      </c>
      <c r="AC20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2" s="85"/>
      <c r="AE2082" s="51"/>
      <c r="AF2082" s="51"/>
      <c r="AG2082" s="51"/>
      <c r="AH2082" s="51"/>
      <c r="AI2082" s="51"/>
      <c r="AJ2082" s="51"/>
      <c r="AK2082" s="51"/>
      <c r="AL2082" s="51"/>
      <c r="AM2082" s="51"/>
      <c r="AN2082" s="51"/>
      <c r="AO2082" s="2"/>
      <c r="AP2082" s="3"/>
      <c r="AQ2082" s="3"/>
      <c r="AR2082" s="3"/>
      <c r="AS2082" s="3"/>
    </row>
    <row r="2083" spans="1:45" ht="29" customHeight="1" x14ac:dyDescent="0.35">
      <c r="A2083" s="14" t="s">
        <v>386</v>
      </c>
      <c r="C2083" s="15" t="s">
        <v>3360</v>
      </c>
      <c r="D2083" s="15"/>
      <c r="E2083" s="80">
        <v>1.6733615721635429</v>
      </c>
      <c r="F2083" s="78"/>
      <c r="G2083" s="15"/>
      <c r="H2083" s="15"/>
      <c r="I2083" s="16"/>
      <c r="J2083" s="66"/>
      <c r="K2083" s="66"/>
      <c r="L2083" s="16"/>
      <c r="M2083" s="81"/>
      <c r="N2083" s="82">
        <v>4331.4013671875</v>
      </c>
      <c r="O2083" s="82">
        <v>4604.923828125</v>
      </c>
      <c r="P2083" s="77"/>
      <c r="Q2083" s="83"/>
      <c r="R2083" s="83"/>
      <c r="S2083" s="51">
        <v>1</v>
      </c>
      <c r="T2083" s="84"/>
      <c r="U2083" s="84"/>
      <c r="V2083" s="52">
        <v>0</v>
      </c>
      <c r="W2083" s="52">
        <v>1.0101000000000001E-2</v>
      </c>
      <c r="X2083" s="52">
        <v>0</v>
      </c>
      <c r="Y2083" s="52">
        <v>0.54973000000000005</v>
      </c>
      <c r="Z2083" s="52">
        <v>0</v>
      </c>
      <c r="AA2083" s="52"/>
      <c r="AB2083" s="79">
        <v>2083</v>
      </c>
      <c r="AC20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3" s="85"/>
      <c r="AE2083" s="51"/>
      <c r="AF2083" s="51"/>
      <c r="AG2083" s="51"/>
      <c r="AH2083" s="51"/>
      <c r="AI2083" s="51"/>
      <c r="AJ2083" s="51"/>
      <c r="AK2083" s="51"/>
      <c r="AL2083" s="51"/>
      <c r="AM2083" s="51"/>
      <c r="AN2083" s="51"/>
      <c r="AO2083" s="2"/>
      <c r="AP2083" s="3"/>
      <c r="AQ2083" s="3"/>
      <c r="AR2083" s="3"/>
      <c r="AS2083" s="3"/>
    </row>
    <row r="2084" spans="1:45" ht="29" customHeight="1" x14ac:dyDescent="0.35">
      <c r="A2084" s="14" t="s">
        <v>387</v>
      </c>
      <c r="C2084" s="15" t="s">
        <v>3360</v>
      </c>
      <c r="D2084" s="15"/>
      <c r="E2084" s="80">
        <v>1.6733615721635429</v>
      </c>
      <c r="F2084" s="78"/>
      <c r="G2084" s="15"/>
      <c r="H2084" s="15"/>
      <c r="I2084" s="16"/>
      <c r="J2084" s="66"/>
      <c r="K2084" s="66"/>
      <c r="L2084" s="16"/>
      <c r="M2084" s="81"/>
      <c r="N2084" s="82">
        <v>4152.169921875</v>
      </c>
      <c r="O2084" s="82">
        <v>3403.568359375</v>
      </c>
      <c r="P2084" s="77"/>
      <c r="Q2084" s="83"/>
      <c r="R2084" s="83"/>
      <c r="S2084" s="51">
        <v>1</v>
      </c>
      <c r="T2084" s="84"/>
      <c r="U2084" s="84"/>
      <c r="V2084" s="52">
        <v>0</v>
      </c>
      <c r="W2084" s="52">
        <v>1.0101000000000001E-2</v>
      </c>
      <c r="X2084" s="52">
        <v>0</v>
      </c>
      <c r="Y2084" s="52">
        <v>0.54973000000000005</v>
      </c>
      <c r="Z2084" s="52">
        <v>0</v>
      </c>
      <c r="AA2084" s="52"/>
      <c r="AB2084" s="79">
        <v>2084</v>
      </c>
      <c r="AC20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4" s="85"/>
      <c r="AE2084" s="51"/>
      <c r="AF2084" s="51"/>
      <c r="AG2084" s="51"/>
      <c r="AH2084" s="51"/>
      <c r="AI2084" s="51"/>
      <c r="AJ2084" s="51"/>
      <c r="AK2084" s="51"/>
      <c r="AL2084" s="51"/>
      <c r="AM2084" s="51"/>
      <c r="AN2084" s="51"/>
      <c r="AO2084" s="2"/>
      <c r="AP2084" s="3"/>
      <c r="AQ2084" s="3"/>
      <c r="AR2084" s="3"/>
      <c r="AS2084" s="3"/>
    </row>
    <row r="2085" spans="1:45" ht="29" customHeight="1" x14ac:dyDescent="0.35">
      <c r="A2085" s="14" t="s">
        <v>388</v>
      </c>
      <c r="C2085" s="15" t="s">
        <v>3360</v>
      </c>
      <c r="D2085" s="15"/>
      <c r="E2085" s="80">
        <v>1.6733615721635429</v>
      </c>
      <c r="F2085" s="78"/>
      <c r="G2085" s="15"/>
      <c r="H2085" s="15"/>
      <c r="I2085" s="16"/>
      <c r="J2085" s="66"/>
      <c r="K2085" s="66"/>
      <c r="L2085" s="16"/>
      <c r="M2085" s="81"/>
      <c r="N2085" s="82">
        <v>4195.96337890625</v>
      </c>
      <c r="O2085" s="82">
        <v>4616.328125</v>
      </c>
      <c r="P2085" s="77"/>
      <c r="Q2085" s="83"/>
      <c r="R2085" s="83"/>
      <c r="S2085" s="51">
        <v>1</v>
      </c>
      <c r="T2085" s="84"/>
      <c r="U2085" s="84"/>
      <c r="V2085" s="52">
        <v>0</v>
      </c>
      <c r="W2085" s="52">
        <v>1.0101000000000001E-2</v>
      </c>
      <c r="X2085" s="52">
        <v>0</v>
      </c>
      <c r="Y2085" s="52">
        <v>0.54973000000000005</v>
      </c>
      <c r="Z2085" s="52">
        <v>0</v>
      </c>
      <c r="AA2085" s="52"/>
      <c r="AB2085" s="79">
        <v>2085</v>
      </c>
      <c r="AC20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5" s="85"/>
      <c r="AE2085" s="51"/>
      <c r="AF2085" s="51"/>
      <c r="AG2085" s="51"/>
      <c r="AH2085" s="51"/>
      <c r="AI2085" s="51"/>
      <c r="AJ2085" s="51"/>
      <c r="AK2085" s="51"/>
      <c r="AL2085" s="51"/>
      <c r="AM2085" s="51"/>
      <c r="AN2085" s="51"/>
      <c r="AO2085" s="2"/>
      <c r="AP2085" s="3"/>
      <c r="AQ2085" s="3"/>
      <c r="AR2085" s="3"/>
      <c r="AS2085" s="3"/>
    </row>
    <row r="2086" spans="1:45" ht="29" customHeight="1" x14ac:dyDescent="0.35">
      <c r="A2086" s="14" t="s">
        <v>389</v>
      </c>
      <c r="C2086" s="15" t="s">
        <v>3360</v>
      </c>
      <c r="D2086" s="15"/>
      <c r="E2086" s="80">
        <v>1.6733615721635429</v>
      </c>
      <c r="F2086" s="78"/>
      <c r="G2086" s="15"/>
      <c r="H2086" s="15"/>
      <c r="I2086" s="16"/>
      <c r="J2086" s="66"/>
      <c r="K2086" s="66"/>
      <c r="L2086" s="16"/>
      <c r="M2086" s="81"/>
      <c r="N2086" s="82">
        <v>4433.92333984375</v>
      </c>
      <c r="O2086" s="82">
        <v>4751.75244140625</v>
      </c>
      <c r="P2086" s="77"/>
      <c r="Q2086" s="83"/>
      <c r="R2086" s="83"/>
      <c r="S2086" s="51">
        <v>1</v>
      </c>
      <c r="T2086" s="84"/>
      <c r="U2086" s="84"/>
      <c r="V2086" s="52">
        <v>0</v>
      </c>
      <c r="W2086" s="52">
        <v>1.0101000000000001E-2</v>
      </c>
      <c r="X2086" s="52">
        <v>0</v>
      </c>
      <c r="Y2086" s="52">
        <v>0.54973000000000005</v>
      </c>
      <c r="Z2086" s="52">
        <v>0</v>
      </c>
      <c r="AA2086" s="52"/>
      <c r="AB2086" s="79">
        <v>2086</v>
      </c>
      <c r="AC20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6" s="85"/>
      <c r="AE2086" s="51"/>
      <c r="AF2086" s="51"/>
      <c r="AG2086" s="51"/>
      <c r="AH2086" s="51"/>
      <c r="AI2086" s="51"/>
      <c r="AJ2086" s="51"/>
      <c r="AK2086" s="51"/>
      <c r="AL2086" s="51"/>
      <c r="AM2086" s="51"/>
      <c r="AN2086" s="51"/>
      <c r="AO2086" s="2"/>
      <c r="AP2086" s="3"/>
      <c r="AQ2086" s="3"/>
      <c r="AR2086" s="3"/>
      <c r="AS2086" s="3"/>
    </row>
    <row r="2087" spans="1:45" ht="29" customHeight="1" x14ac:dyDescent="0.35">
      <c r="A2087" s="14" t="s">
        <v>390</v>
      </c>
      <c r="C2087" s="15" t="s">
        <v>3360</v>
      </c>
      <c r="D2087" s="15"/>
      <c r="E2087" s="80">
        <v>1.6733615721635429</v>
      </c>
      <c r="F2087" s="78"/>
      <c r="G2087" s="15"/>
      <c r="H2087" s="15"/>
      <c r="I2087" s="16"/>
      <c r="J2087" s="66"/>
      <c r="K2087" s="66"/>
      <c r="L2087" s="16"/>
      <c r="M2087" s="81"/>
      <c r="N2087" s="82">
        <v>4589.71044921875</v>
      </c>
      <c r="O2087" s="82">
        <v>3716.517822265625</v>
      </c>
      <c r="P2087" s="77"/>
      <c r="Q2087" s="83"/>
      <c r="R2087" s="83"/>
      <c r="S2087" s="51">
        <v>1</v>
      </c>
      <c r="T2087" s="84"/>
      <c r="U2087" s="84"/>
      <c r="V2087" s="52">
        <v>0</v>
      </c>
      <c r="W2087" s="52">
        <v>1.0101000000000001E-2</v>
      </c>
      <c r="X2087" s="52">
        <v>0</v>
      </c>
      <c r="Y2087" s="52">
        <v>0.54973000000000005</v>
      </c>
      <c r="Z2087" s="52">
        <v>0</v>
      </c>
      <c r="AA2087" s="52"/>
      <c r="AB2087" s="79">
        <v>2087</v>
      </c>
      <c r="AC20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7" s="85"/>
      <c r="AE2087" s="51"/>
      <c r="AF2087" s="51"/>
      <c r="AG2087" s="51"/>
      <c r="AH2087" s="51"/>
      <c r="AI2087" s="51"/>
      <c r="AJ2087" s="51"/>
      <c r="AK2087" s="51"/>
      <c r="AL2087" s="51"/>
      <c r="AM2087" s="51"/>
      <c r="AN2087" s="51"/>
      <c r="AO2087" s="2"/>
      <c r="AP2087" s="3"/>
      <c r="AQ2087" s="3"/>
      <c r="AR2087" s="3"/>
      <c r="AS2087" s="3"/>
    </row>
    <row r="2088" spans="1:45" ht="29" customHeight="1" x14ac:dyDescent="0.35">
      <c r="A2088" s="14" t="s">
        <v>391</v>
      </c>
      <c r="C2088" s="15" t="s">
        <v>3360</v>
      </c>
      <c r="D2088" s="15"/>
      <c r="E2088" s="80">
        <v>1.6733615721635429</v>
      </c>
      <c r="F2088" s="78"/>
      <c r="G2088" s="15"/>
      <c r="H2088" s="15"/>
      <c r="I2088" s="16"/>
      <c r="J2088" s="66"/>
      <c r="K2088" s="66"/>
      <c r="L2088" s="16"/>
      <c r="M2088" s="81"/>
      <c r="N2088" s="82">
        <v>4660.55078125</v>
      </c>
      <c r="O2088" s="82">
        <v>4160.89404296875</v>
      </c>
      <c r="P2088" s="77"/>
      <c r="Q2088" s="83"/>
      <c r="R2088" s="83"/>
      <c r="S2088" s="51">
        <v>1</v>
      </c>
      <c r="T2088" s="84"/>
      <c r="U2088" s="84"/>
      <c r="V2088" s="52">
        <v>0</v>
      </c>
      <c r="W2088" s="52">
        <v>1.0101000000000001E-2</v>
      </c>
      <c r="X2088" s="52">
        <v>0</v>
      </c>
      <c r="Y2088" s="52">
        <v>0.54973000000000005</v>
      </c>
      <c r="Z2088" s="52">
        <v>0</v>
      </c>
      <c r="AA2088" s="52"/>
      <c r="AB2088" s="79">
        <v>2088</v>
      </c>
      <c r="AC20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8" s="85"/>
      <c r="AE2088" s="51"/>
      <c r="AF2088" s="51"/>
      <c r="AG2088" s="51"/>
      <c r="AH2088" s="51"/>
      <c r="AI2088" s="51"/>
      <c r="AJ2088" s="51"/>
      <c r="AK2088" s="51"/>
      <c r="AL2088" s="51"/>
      <c r="AM2088" s="51"/>
      <c r="AN2088" s="51"/>
      <c r="AO2088" s="2"/>
      <c r="AP2088" s="3"/>
      <c r="AQ2088" s="3"/>
      <c r="AR2088" s="3"/>
      <c r="AS2088" s="3"/>
    </row>
    <row r="2089" spans="1:45" ht="29" customHeight="1" x14ac:dyDescent="0.35">
      <c r="A2089" s="14" t="s">
        <v>392</v>
      </c>
      <c r="C2089" s="15" t="s">
        <v>3360</v>
      </c>
      <c r="D2089" s="15"/>
      <c r="E2089" s="80">
        <v>1.6733615721635429</v>
      </c>
      <c r="F2089" s="78"/>
      <c r="G2089" s="15"/>
      <c r="H2089" s="15"/>
      <c r="I2089" s="16"/>
      <c r="J2089" s="66"/>
      <c r="K2089" s="66"/>
      <c r="L2089" s="16"/>
      <c r="M2089" s="81"/>
      <c r="N2089" s="82">
        <v>3847.981201171875</v>
      </c>
      <c r="O2089" s="82">
        <v>3760.611083984375</v>
      </c>
      <c r="P2089" s="77"/>
      <c r="Q2089" s="83"/>
      <c r="R2089" s="83"/>
      <c r="S2089" s="51">
        <v>1</v>
      </c>
      <c r="T2089" s="84"/>
      <c r="U2089" s="84"/>
      <c r="V2089" s="52">
        <v>0</v>
      </c>
      <c r="W2089" s="52">
        <v>1.0101000000000001E-2</v>
      </c>
      <c r="X2089" s="52">
        <v>0</v>
      </c>
      <c r="Y2089" s="52">
        <v>0.54973000000000005</v>
      </c>
      <c r="Z2089" s="52">
        <v>0</v>
      </c>
      <c r="AA2089" s="52"/>
      <c r="AB2089" s="79">
        <v>2089</v>
      </c>
      <c r="AC20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89" s="85"/>
      <c r="AE2089" s="51"/>
      <c r="AF2089" s="51"/>
      <c r="AG2089" s="51"/>
      <c r="AH2089" s="51"/>
      <c r="AI2089" s="51"/>
      <c r="AJ2089" s="51"/>
      <c r="AK2089" s="51"/>
      <c r="AL2089" s="51"/>
      <c r="AM2089" s="51"/>
      <c r="AN2089" s="51"/>
      <c r="AO2089" s="2"/>
      <c r="AP2089" s="3"/>
      <c r="AQ2089" s="3"/>
      <c r="AR2089" s="3"/>
      <c r="AS2089" s="3"/>
    </row>
    <row r="2090" spans="1:45" ht="29" customHeight="1" x14ac:dyDescent="0.35">
      <c r="A2090" s="14" t="s">
        <v>393</v>
      </c>
      <c r="C2090" s="15" t="s">
        <v>3360</v>
      </c>
      <c r="D2090" s="15"/>
      <c r="E2090" s="80">
        <v>1.6733615721635429</v>
      </c>
      <c r="F2090" s="78"/>
      <c r="G2090" s="15"/>
      <c r="H2090" s="15"/>
      <c r="I2090" s="16"/>
      <c r="J2090" s="66"/>
      <c r="K2090" s="66"/>
      <c r="L2090" s="16"/>
      <c r="M2090" s="81"/>
      <c r="N2090" s="82">
        <v>4336.4306640625</v>
      </c>
      <c r="O2090" s="82">
        <v>4802.1630859375</v>
      </c>
      <c r="P2090" s="77"/>
      <c r="Q2090" s="83"/>
      <c r="R2090" s="83"/>
      <c r="S2090" s="51">
        <v>1</v>
      </c>
      <c r="T2090" s="84"/>
      <c r="U2090" s="84"/>
      <c r="V2090" s="52">
        <v>0</v>
      </c>
      <c r="W2090" s="52">
        <v>1.0101000000000001E-2</v>
      </c>
      <c r="X2090" s="52">
        <v>0</v>
      </c>
      <c r="Y2090" s="52">
        <v>0.54973000000000005</v>
      </c>
      <c r="Z2090" s="52">
        <v>0</v>
      </c>
      <c r="AA2090" s="52"/>
      <c r="AB2090" s="79">
        <v>2090</v>
      </c>
      <c r="AC20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0" s="85"/>
      <c r="AE2090" s="51"/>
      <c r="AF2090" s="51"/>
      <c r="AG2090" s="51"/>
      <c r="AH2090" s="51"/>
      <c r="AI2090" s="51"/>
      <c r="AJ2090" s="51"/>
      <c r="AK2090" s="51"/>
      <c r="AL2090" s="51"/>
      <c r="AM2090" s="51"/>
      <c r="AN2090" s="51"/>
      <c r="AO2090" s="2"/>
      <c r="AP2090" s="3"/>
      <c r="AQ2090" s="3"/>
      <c r="AR2090" s="3"/>
      <c r="AS2090" s="3"/>
    </row>
    <row r="2091" spans="1:45" ht="29" customHeight="1" x14ac:dyDescent="0.35">
      <c r="A2091" s="14" t="s">
        <v>394</v>
      </c>
      <c r="C2091" s="15" t="s">
        <v>3360</v>
      </c>
      <c r="D2091" s="15"/>
      <c r="E2091" s="80">
        <v>1.6733615721635429</v>
      </c>
      <c r="F2091" s="78"/>
      <c r="G2091" s="15"/>
      <c r="H2091" s="15"/>
      <c r="I2091" s="16"/>
      <c r="J2091" s="66"/>
      <c r="K2091" s="66"/>
      <c r="L2091" s="16"/>
      <c r="M2091" s="81"/>
      <c r="N2091" s="82">
        <v>4360.88818359375</v>
      </c>
      <c r="O2091" s="82">
        <v>3571.876953125</v>
      </c>
      <c r="P2091" s="77"/>
      <c r="Q2091" s="83"/>
      <c r="R2091" s="83"/>
      <c r="S2091" s="51">
        <v>1</v>
      </c>
      <c r="T2091" s="84"/>
      <c r="U2091" s="84"/>
      <c r="V2091" s="52">
        <v>0</v>
      </c>
      <c r="W2091" s="52">
        <v>1.0101000000000001E-2</v>
      </c>
      <c r="X2091" s="52">
        <v>0</v>
      </c>
      <c r="Y2091" s="52">
        <v>0.54973000000000005</v>
      </c>
      <c r="Z2091" s="52">
        <v>0</v>
      </c>
      <c r="AA2091" s="52"/>
      <c r="AB2091" s="79">
        <v>2091</v>
      </c>
      <c r="AC20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1" s="85"/>
      <c r="AE2091" s="51"/>
      <c r="AF2091" s="51"/>
      <c r="AG2091" s="51"/>
      <c r="AH2091" s="51"/>
      <c r="AI2091" s="51"/>
      <c r="AJ2091" s="51"/>
      <c r="AK2091" s="51"/>
      <c r="AL2091" s="51"/>
      <c r="AM2091" s="51"/>
      <c r="AN2091" s="51"/>
      <c r="AO2091" s="2"/>
      <c r="AP2091" s="3"/>
      <c r="AQ2091" s="3"/>
      <c r="AR2091" s="3"/>
      <c r="AS2091" s="3"/>
    </row>
    <row r="2092" spans="1:45" ht="29" customHeight="1" x14ac:dyDescent="0.35">
      <c r="A2092" s="14" t="s">
        <v>395</v>
      </c>
      <c r="C2092" s="15" t="s">
        <v>3360</v>
      </c>
      <c r="D2092" s="15"/>
      <c r="E2092" s="80">
        <v>1.6733615721635429</v>
      </c>
      <c r="F2092" s="78"/>
      <c r="G2092" s="15"/>
      <c r="H2092" s="15"/>
      <c r="I2092" s="16"/>
      <c r="J2092" s="66"/>
      <c r="K2092" s="66"/>
      <c r="L2092" s="16"/>
      <c r="M2092" s="81"/>
      <c r="N2092" s="82">
        <v>4607.634765625</v>
      </c>
      <c r="O2092" s="82">
        <v>4467.25146484375</v>
      </c>
      <c r="P2092" s="77"/>
      <c r="Q2092" s="83"/>
      <c r="R2092" s="83"/>
      <c r="S2092" s="51">
        <v>1</v>
      </c>
      <c r="T2092" s="84"/>
      <c r="U2092" s="84"/>
      <c r="V2092" s="52">
        <v>0</v>
      </c>
      <c r="W2092" s="52">
        <v>1.0101000000000001E-2</v>
      </c>
      <c r="X2092" s="52">
        <v>0</v>
      </c>
      <c r="Y2092" s="52">
        <v>0.54973000000000005</v>
      </c>
      <c r="Z2092" s="52">
        <v>0</v>
      </c>
      <c r="AA2092" s="52"/>
      <c r="AB2092" s="79">
        <v>2092</v>
      </c>
      <c r="AC20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2" s="85"/>
      <c r="AE2092" s="51"/>
      <c r="AF2092" s="51"/>
      <c r="AG2092" s="51"/>
      <c r="AH2092" s="51"/>
      <c r="AI2092" s="51"/>
      <c r="AJ2092" s="51"/>
      <c r="AK2092" s="51"/>
      <c r="AL2092" s="51"/>
      <c r="AM2092" s="51"/>
      <c r="AN2092" s="51"/>
      <c r="AO2092" s="2"/>
      <c r="AP2092" s="3"/>
      <c r="AQ2092" s="3"/>
      <c r="AR2092" s="3"/>
      <c r="AS2092" s="3"/>
    </row>
    <row r="2093" spans="1:45" ht="29" customHeight="1" x14ac:dyDescent="0.35">
      <c r="A2093" s="14" t="s">
        <v>396</v>
      </c>
      <c r="C2093" s="15" t="s">
        <v>3360</v>
      </c>
      <c r="D2093" s="15"/>
      <c r="E2093" s="80">
        <v>1.6733615721635429</v>
      </c>
      <c r="F2093" s="78"/>
      <c r="G2093" s="15"/>
      <c r="H2093" s="15"/>
      <c r="I2093" s="16"/>
      <c r="J2093" s="66"/>
      <c r="K2093" s="66"/>
      <c r="L2093" s="16"/>
      <c r="M2093" s="81"/>
      <c r="N2093" s="82">
        <v>4242.751953125</v>
      </c>
      <c r="O2093" s="82">
        <v>3403.854736328125</v>
      </c>
      <c r="P2093" s="77"/>
      <c r="Q2093" s="83"/>
      <c r="R2093" s="83"/>
      <c r="S2093" s="51">
        <v>1</v>
      </c>
      <c r="T2093" s="84"/>
      <c r="U2093" s="84"/>
      <c r="V2093" s="52">
        <v>0</v>
      </c>
      <c r="W2093" s="52">
        <v>1.0101000000000001E-2</v>
      </c>
      <c r="X2093" s="52">
        <v>0</v>
      </c>
      <c r="Y2093" s="52">
        <v>0.54973000000000005</v>
      </c>
      <c r="Z2093" s="52">
        <v>0</v>
      </c>
      <c r="AA2093" s="52"/>
      <c r="AB2093" s="79">
        <v>2093</v>
      </c>
      <c r="AC20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3" s="85"/>
      <c r="AE2093" s="51"/>
      <c r="AF2093" s="51"/>
      <c r="AG2093" s="51"/>
      <c r="AH2093" s="51"/>
      <c r="AI2093" s="51"/>
      <c r="AJ2093" s="51"/>
      <c r="AK2093" s="51"/>
      <c r="AL2093" s="51"/>
      <c r="AM2093" s="51"/>
      <c r="AN2093" s="51"/>
      <c r="AO2093" s="2"/>
      <c r="AP2093" s="3"/>
      <c r="AQ2093" s="3"/>
      <c r="AR2093" s="3"/>
      <c r="AS2093" s="3"/>
    </row>
    <row r="2094" spans="1:45" ht="29" customHeight="1" x14ac:dyDescent="0.35">
      <c r="A2094" s="14" t="s">
        <v>397</v>
      </c>
      <c r="C2094" s="15" t="s">
        <v>3360</v>
      </c>
      <c r="D2094" s="15"/>
      <c r="E2094" s="80">
        <v>1.6733615721635429</v>
      </c>
      <c r="F2094" s="78"/>
      <c r="G2094" s="15"/>
      <c r="H2094" s="15"/>
      <c r="I2094" s="16"/>
      <c r="J2094" s="66"/>
      <c r="K2094" s="66"/>
      <c r="L2094" s="16"/>
      <c r="M2094" s="81"/>
      <c r="N2094" s="82">
        <v>3852.7939453125</v>
      </c>
      <c r="O2094" s="82">
        <v>4485.888671875</v>
      </c>
      <c r="P2094" s="77"/>
      <c r="Q2094" s="83"/>
      <c r="R2094" s="83"/>
      <c r="S2094" s="51">
        <v>1</v>
      </c>
      <c r="T2094" s="84"/>
      <c r="U2094" s="84"/>
      <c r="V2094" s="52">
        <v>0</v>
      </c>
      <c r="W2094" s="52">
        <v>1.0101000000000001E-2</v>
      </c>
      <c r="X2094" s="52">
        <v>0</v>
      </c>
      <c r="Y2094" s="52">
        <v>0.54973000000000005</v>
      </c>
      <c r="Z2094" s="52">
        <v>0</v>
      </c>
      <c r="AA2094" s="52"/>
      <c r="AB2094" s="79">
        <v>2094</v>
      </c>
      <c r="AC20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4" s="85"/>
      <c r="AE2094" s="51"/>
      <c r="AF2094" s="51"/>
      <c r="AG2094" s="51"/>
      <c r="AH2094" s="51"/>
      <c r="AI2094" s="51"/>
      <c r="AJ2094" s="51"/>
      <c r="AK2094" s="51"/>
      <c r="AL2094" s="51"/>
      <c r="AM2094" s="51"/>
      <c r="AN2094" s="51"/>
      <c r="AO2094" s="2"/>
      <c r="AP2094" s="3"/>
      <c r="AQ2094" s="3"/>
      <c r="AR2094" s="3"/>
      <c r="AS2094" s="3"/>
    </row>
    <row r="2095" spans="1:45" ht="29" customHeight="1" x14ac:dyDescent="0.35">
      <c r="A2095" s="14" t="s">
        <v>398</v>
      </c>
      <c r="C2095" s="15" t="s">
        <v>3360</v>
      </c>
      <c r="D2095" s="15"/>
      <c r="E2095" s="80">
        <v>1.6733615721635429</v>
      </c>
      <c r="F2095" s="78"/>
      <c r="G2095" s="15"/>
      <c r="H2095" s="15"/>
      <c r="I2095" s="16"/>
      <c r="J2095" s="66"/>
      <c r="K2095" s="66"/>
      <c r="L2095" s="16"/>
      <c r="M2095" s="81"/>
      <c r="N2095" s="82">
        <v>4339.93505859375</v>
      </c>
      <c r="O2095" s="82">
        <v>3406.1923828125</v>
      </c>
      <c r="P2095" s="77"/>
      <c r="Q2095" s="83"/>
      <c r="R2095" s="83"/>
      <c r="S2095" s="51">
        <v>1</v>
      </c>
      <c r="T2095" s="84"/>
      <c r="U2095" s="84"/>
      <c r="V2095" s="52">
        <v>0</v>
      </c>
      <c r="W2095" s="52">
        <v>1.0101000000000001E-2</v>
      </c>
      <c r="X2095" s="52">
        <v>0</v>
      </c>
      <c r="Y2095" s="52">
        <v>0.54973000000000005</v>
      </c>
      <c r="Z2095" s="52">
        <v>0</v>
      </c>
      <c r="AA2095" s="52"/>
      <c r="AB2095" s="79">
        <v>2095</v>
      </c>
      <c r="AC20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5" s="85"/>
      <c r="AE2095" s="51"/>
      <c r="AF2095" s="51"/>
      <c r="AG2095" s="51"/>
      <c r="AH2095" s="51"/>
      <c r="AI2095" s="51"/>
      <c r="AJ2095" s="51"/>
      <c r="AK2095" s="51"/>
      <c r="AL2095" s="51"/>
      <c r="AM2095" s="51"/>
      <c r="AN2095" s="51"/>
      <c r="AO2095" s="2"/>
      <c r="AP2095" s="3"/>
      <c r="AQ2095" s="3"/>
      <c r="AR2095" s="3"/>
      <c r="AS2095" s="3"/>
    </row>
    <row r="2096" spans="1:45" ht="29" customHeight="1" x14ac:dyDescent="0.35">
      <c r="A2096" s="14" t="s">
        <v>399</v>
      </c>
      <c r="C2096" s="15" t="s">
        <v>3360</v>
      </c>
      <c r="D2096" s="15"/>
      <c r="E2096" s="80">
        <v>1.6733615721635429</v>
      </c>
      <c r="F2096" s="78"/>
      <c r="G2096" s="15"/>
      <c r="H2096" s="15"/>
      <c r="I2096" s="16"/>
      <c r="J2096" s="66"/>
      <c r="K2096" s="66"/>
      <c r="L2096" s="16"/>
      <c r="M2096" s="81"/>
      <c r="N2096" s="82">
        <v>4549.00830078125</v>
      </c>
      <c r="O2096" s="82">
        <v>4606.365234375</v>
      </c>
      <c r="P2096" s="77"/>
      <c r="Q2096" s="83"/>
      <c r="R2096" s="83"/>
      <c r="S2096" s="51">
        <v>1</v>
      </c>
      <c r="T2096" s="84"/>
      <c r="U2096" s="84"/>
      <c r="V2096" s="52">
        <v>0</v>
      </c>
      <c r="W2096" s="52">
        <v>1.0101000000000001E-2</v>
      </c>
      <c r="X2096" s="52">
        <v>0</v>
      </c>
      <c r="Y2096" s="52">
        <v>0.54973000000000005</v>
      </c>
      <c r="Z2096" s="52">
        <v>0</v>
      </c>
      <c r="AA2096" s="52"/>
      <c r="AB2096" s="79">
        <v>2096</v>
      </c>
      <c r="AC20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6" s="85"/>
      <c r="AE2096" s="51"/>
      <c r="AF2096" s="51"/>
      <c r="AG2096" s="51"/>
      <c r="AH2096" s="51"/>
      <c r="AI2096" s="51"/>
      <c r="AJ2096" s="51"/>
      <c r="AK2096" s="51"/>
      <c r="AL2096" s="51"/>
      <c r="AM2096" s="51"/>
      <c r="AN2096" s="51"/>
      <c r="AO2096" s="2"/>
      <c r="AP2096" s="3"/>
      <c r="AQ2096" s="3"/>
      <c r="AR2096" s="3"/>
      <c r="AS2096" s="3"/>
    </row>
    <row r="2097" spans="1:45" ht="29" customHeight="1" x14ac:dyDescent="0.35">
      <c r="A2097" s="14" t="s">
        <v>400</v>
      </c>
      <c r="C2097" s="15" t="s">
        <v>3360</v>
      </c>
      <c r="D2097" s="15"/>
      <c r="E2097" s="80">
        <v>1.6733615721635429</v>
      </c>
      <c r="F2097" s="78"/>
      <c r="G2097" s="15"/>
      <c r="H2097" s="15"/>
      <c r="I2097" s="16"/>
      <c r="J2097" s="66"/>
      <c r="K2097" s="66"/>
      <c r="L2097" s="16"/>
      <c r="M2097" s="81"/>
      <c r="N2097" s="82">
        <v>4398.33154296875</v>
      </c>
      <c r="O2097" s="82">
        <v>4103.14892578125</v>
      </c>
      <c r="P2097" s="77"/>
      <c r="Q2097" s="83"/>
      <c r="R2097" s="83"/>
      <c r="S2097" s="51">
        <v>1</v>
      </c>
      <c r="T2097" s="84"/>
      <c r="U2097" s="84"/>
      <c r="V2097" s="52">
        <v>0</v>
      </c>
      <c r="W2097" s="52">
        <v>1.0101000000000001E-2</v>
      </c>
      <c r="X2097" s="52">
        <v>0</v>
      </c>
      <c r="Y2097" s="52">
        <v>0.54973000000000005</v>
      </c>
      <c r="Z2097" s="52">
        <v>0</v>
      </c>
      <c r="AA2097" s="52"/>
      <c r="AB2097" s="79">
        <v>2097</v>
      </c>
      <c r="AC20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7" s="85"/>
      <c r="AE2097" s="51"/>
      <c r="AF2097" s="51"/>
      <c r="AG2097" s="51"/>
      <c r="AH2097" s="51"/>
      <c r="AI2097" s="51"/>
      <c r="AJ2097" s="51"/>
      <c r="AK2097" s="51"/>
      <c r="AL2097" s="51"/>
      <c r="AM2097" s="51"/>
      <c r="AN2097" s="51"/>
      <c r="AO2097" s="2"/>
      <c r="AP2097" s="3"/>
      <c r="AQ2097" s="3"/>
      <c r="AR2097" s="3"/>
      <c r="AS2097" s="3"/>
    </row>
    <row r="2098" spans="1:45" ht="29" customHeight="1" x14ac:dyDescent="0.35">
      <c r="A2098" s="14" t="s">
        <v>401</v>
      </c>
      <c r="C2098" s="15" t="s">
        <v>3360</v>
      </c>
      <c r="D2098" s="15"/>
      <c r="E2098" s="80">
        <v>1.6733615721635429</v>
      </c>
      <c r="F2098" s="78"/>
      <c r="G2098" s="15"/>
      <c r="H2098" s="15"/>
      <c r="I2098" s="16"/>
      <c r="J2098" s="66"/>
      <c r="K2098" s="66"/>
      <c r="L2098" s="16"/>
      <c r="M2098" s="81"/>
      <c r="N2098" s="82">
        <v>4330.77392578125</v>
      </c>
      <c r="O2098" s="82">
        <v>3880.824951171875</v>
      </c>
      <c r="P2098" s="77"/>
      <c r="Q2098" s="83"/>
      <c r="R2098" s="83"/>
      <c r="S2098" s="51">
        <v>1</v>
      </c>
      <c r="T2098" s="84"/>
      <c r="U2098" s="84"/>
      <c r="V2098" s="52">
        <v>0</v>
      </c>
      <c r="W2098" s="52">
        <v>1.0101000000000001E-2</v>
      </c>
      <c r="X2098" s="52">
        <v>0</v>
      </c>
      <c r="Y2098" s="52">
        <v>0.54973000000000005</v>
      </c>
      <c r="Z2098" s="52">
        <v>0</v>
      </c>
      <c r="AA2098" s="52"/>
      <c r="AB2098" s="79">
        <v>2098</v>
      </c>
      <c r="AC20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8" s="85"/>
      <c r="AE2098" s="51"/>
      <c r="AF2098" s="51"/>
      <c r="AG2098" s="51"/>
      <c r="AH2098" s="51"/>
      <c r="AI2098" s="51"/>
      <c r="AJ2098" s="51"/>
      <c r="AK2098" s="51"/>
      <c r="AL2098" s="51"/>
      <c r="AM2098" s="51"/>
      <c r="AN2098" s="51"/>
      <c r="AO2098" s="2"/>
      <c r="AP2098" s="3"/>
      <c r="AQ2098" s="3"/>
      <c r="AR2098" s="3"/>
      <c r="AS2098" s="3"/>
    </row>
    <row r="2099" spans="1:45" ht="29" customHeight="1" x14ac:dyDescent="0.35">
      <c r="A2099" s="14" t="s">
        <v>402</v>
      </c>
      <c r="C2099" s="15" t="s">
        <v>3360</v>
      </c>
      <c r="D2099" s="15"/>
      <c r="E2099" s="80">
        <v>1.6733615721635429</v>
      </c>
      <c r="F2099" s="78"/>
      <c r="G2099" s="15"/>
      <c r="H2099" s="15"/>
      <c r="I2099" s="16"/>
      <c r="J2099" s="66"/>
      <c r="K2099" s="66"/>
      <c r="L2099" s="16"/>
      <c r="M2099" s="81"/>
      <c r="N2099" s="82">
        <v>4073.75244140625</v>
      </c>
      <c r="O2099" s="82">
        <v>4540.1396484375</v>
      </c>
      <c r="P2099" s="77"/>
      <c r="Q2099" s="83"/>
      <c r="R2099" s="83"/>
      <c r="S2099" s="51">
        <v>1</v>
      </c>
      <c r="T2099" s="84"/>
      <c r="U2099" s="84"/>
      <c r="V2099" s="52">
        <v>0</v>
      </c>
      <c r="W2099" s="52">
        <v>1.0101000000000001E-2</v>
      </c>
      <c r="X2099" s="52">
        <v>0</v>
      </c>
      <c r="Y2099" s="52">
        <v>0.54973000000000005</v>
      </c>
      <c r="Z2099" s="52">
        <v>0</v>
      </c>
      <c r="AA2099" s="52"/>
      <c r="AB2099" s="79">
        <v>2099</v>
      </c>
      <c r="AC20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099" s="85"/>
      <c r="AE2099" s="51"/>
      <c r="AF2099" s="51"/>
      <c r="AG2099" s="51"/>
      <c r="AH2099" s="51"/>
      <c r="AI2099" s="51"/>
      <c r="AJ2099" s="51"/>
      <c r="AK2099" s="51"/>
      <c r="AL2099" s="51"/>
      <c r="AM2099" s="51"/>
      <c r="AN2099" s="51"/>
      <c r="AO2099" s="2"/>
      <c r="AP2099" s="3"/>
      <c r="AQ2099" s="3"/>
      <c r="AR2099" s="3"/>
      <c r="AS2099" s="3"/>
    </row>
    <row r="2100" spans="1:45" ht="29" customHeight="1" x14ac:dyDescent="0.35">
      <c r="A2100" s="14" t="s">
        <v>403</v>
      </c>
      <c r="C2100" s="15" t="s">
        <v>3360</v>
      </c>
      <c r="D2100" s="15"/>
      <c r="E2100" s="80">
        <v>1.6733615721635429</v>
      </c>
      <c r="F2100" s="78"/>
      <c r="G2100" s="15"/>
      <c r="H2100" s="15"/>
      <c r="I2100" s="16"/>
      <c r="J2100" s="66"/>
      <c r="K2100" s="66"/>
      <c r="L2100" s="16"/>
      <c r="M2100" s="81"/>
      <c r="N2100" s="82">
        <v>3931.180419921875</v>
      </c>
      <c r="O2100" s="82">
        <v>4178.7265625</v>
      </c>
      <c r="P2100" s="77"/>
      <c r="Q2100" s="83"/>
      <c r="R2100" s="83"/>
      <c r="S2100" s="51">
        <v>1</v>
      </c>
      <c r="T2100" s="84"/>
      <c r="U2100" s="84"/>
      <c r="V2100" s="52">
        <v>0</v>
      </c>
      <c r="W2100" s="52">
        <v>1.0101000000000001E-2</v>
      </c>
      <c r="X2100" s="52">
        <v>0</v>
      </c>
      <c r="Y2100" s="52">
        <v>0.54973000000000005</v>
      </c>
      <c r="Z2100" s="52">
        <v>0</v>
      </c>
      <c r="AA2100" s="52"/>
      <c r="AB2100" s="79">
        <v>2100</v>
      </c>
      <c r="AC21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0" s="85"/>
      <c r="AE2100" s="51"/>
      <c r="AF2100" s="51"/>
      <c r="AG2100" s="51"/>
      <c r="AH2100" s="51"/>
      <c r="AI2100" s="51"/>
      <c r="AJ2100" s="51"/>
      <c r="AK2100" s="51"/>
      <c r="AL2100" s="51"/>
      <c r="AM2100" s="51"/>
      <c r="AN2100" s="51"/>
      <c r="AO2100" s="2"/>
      <c r="AP2100" s="3"/>
      <c r="AQ2100" s="3"/>
      <c r="AR2100" s="3"/>
      <c r="AS2100" s="3"/>
    </row>
    <row r="2101" spans="1:45" ht="29" customHeight="1" x14ac:dyDescent="0.35">
      <c r="A2101" s="14" t="s">
        <v>404</v>
      </c>
      <c r="C2101" s="15" t="s">
        <v>3360</v>
      </c>
      <c r="D2101" s="15"/>
      <c r="E2101" s="80">
        <v>1.6733615721635429</v>
      </c>
      <c r="F2101" s="78"/>
      <c r="G2101" s="15"/>
      <c r="H2101" s="15"/>
      <c r="I2101" s="16"/>
      <c r="J2101" s="66"/>
      <c r="K2101" s="66"/>
      <c r="L2101" s="16"/>
      <c r="M2101" s="81"/>
      <c r="N2101" s="82">
        <v>3823.90869140625</v>
      </c>
      <c r="O2101" s="82">
        <v>4347.0849609375</v>
      </c>
      <c r="P2101" s="77"/>
      <c r="Q2101" s="83"/>
      <c r="R2101" s="83"/>
      <c r="S2101" s="51">
        <v>1</v>
      </c>
      <c r="T2101" s="84"/>
      <c r="U2101" s="84"/>
      <c r="V2101" s="52">
        <v>0</v>
      </c>
      <c r="W2101" s="52">
        <v>1.0101000000000001E-2</v>
      </c>
      <c r="X2101" s="52">
        <v>0</v>
      </c>
      <c r="Y2101" s="52">
        <v>0.54973000000000005</v>
      </c>
      <c r="Z2101" s="52">
        <v>0</v>
      </c>
      <c r="AA2101" s="52"/>
      <c r="AB2101" s="79">
        <v>2101</v>
      </c>
      <c r="AC21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1" s="85"/>
      <c r="AE2101" s="51"/>
      <c r="AF2101" s="51"/>
      <c r="AG2101" s="51"/>
      <c r="AH2101" s="51"/>
      <c r="AI2101" s="51"/>
      <c r="AJ2101" s="51"/>
      <c r="AK2101" s="51"/>
      <c r="AL2101" s="51"/>
      <c r="AM2101" s="51"/>
      <c r="AN2101" s="51"/>
      <c r="AO2101" s="2"/>
      <c r="AP2101" s="3"/>
      <c r="AQ2101" s="3"/>
      <c r="AR2101" s="3"/>
      <c r="AS2101" s="3"/>
    </row>
    <row r="2102" spans="1:45" ht="29" customHeight="1" x14ac:dyDescent="0.35">
      <c r="A2102" s="14" t="s">
        <v>405</v>
      </c>
      <c r="C2102" s="15" t="s">
        <v>3360</v>
      </c>
      <c r="D2102" s="15"/>
      <c r="E2102" s="80">
        <v>1.6733615721635429</v>
      </c>
      <c r="F2102" s="78"/>
      <c r="G2102" s="15"/>
      <c r="H2102" s="15"/>
      <c r="I2102" s="16"/>
      <c r="J2102" s="66"/>
      <c r="K2102" s="66"/>
      <c r="L2102" s="16"/>
      <c r="M2102" s="81"/>
      <c r="N2102" s="82">
        <v>4235.45654296875</v>
      </c>
      <c r="O2102" s="82">
        <v>4369.97607421875</v>
      </c>
      <c r="P2102" s="77"/>
      <c r="Q2102" s="83"/>
      <c r="R2102" s="83"/>
      <c r="S2102" s="51">
        <v>1</v>
      </c>
      <c r="T2102" s="84"/>
      <c r="U2102" s="84"/>
      <c r="V2102" s="52">
        <v>0</v>
      </c>
      <c r="W2102" s="52">
        <v>1.0101000000000001E-2</v>
      </c>
      <c r="X2102" s="52">
        <v>0</v>
      </c>
      <c r="Y2102" s="52">
        <v>0.54973000000000005</v>
      </c>
      <c r="Z2102" s="52">
        <v>0</v>
      </c>
      <c r="AA2102" s="52"/>
      <c r="AB2102" s="79">
        <v>2102</v>
      </c>
      <c r="AC21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2" s="85"/>
      <c r="AE2102" s="51"/>
      <c r="AF2102" s="51"/>
      <c r="AG2102" s="51"/>
      <c r="AH2102" s="51"/>
      <c r="AI2102" s="51"/>
      <c r="AJ2102" s="51"/>
      <c r="AK2102" s="51"/>
      <c r="AL2102" s="51"/>
      <c r="AM2102" s="51"/>
      <c r="AN2102" s="51"/>
      <c r="AO2102" s="2"/>
      <c r="AP2102" s="3"/>
      <c r="AQ2102" s="3"/>
      <c r="AR2102" s="3"/>
      <c r="AS2102" s="3"/>
    </row>
    <row r="2103" spans="1:45" ht="29" customHeight="1" x14ac:dyDescent="0.35">
      <c r="A2103" s="14" t="s">
        <v>406</v>
      </c>
      <c r="C2103" s="15" t="s">
        <v>3360</v>
      </c>
      <c r="D2103" s="15"/>
      <c r="E2103" s="80">
        <v>1.6733615721635429</v>
      </c>
      <c r="F2103" s="78"/>
      <c r="G2103" s="15"/>
      <c r="H2103" s="15"/>
      <c r="I2103" s="16"/>
      <c r="J2103" s="66"/>
      <c r="K2103" s="66"/>
      <c r="L2103" s="16"/>
      <c r="M2103" s="81"/>
      <c r="N2103" s="82">
        <v>4541.9814453125</v>
      </c>
      <c r="O2103" s="82">
        <v>4141.0380859375</v>
      </c>
      <c r="P2103" s="77"/>
      <c r="Q2103" s="83"/>
      <c r="R2103" s="83"/>
      <c r="S2103" s="51">
        <v>1</v>
      </c>
      <c r="T2103" s="84"/>
      <c r="U2103" s="84"/>
      <c r="V2103" s="52">
        <v>0</v>
      </c>
      <c r="W2103" s="52">
        <v>1.0101000000000001E-2</v>
      </c>
      <c r="X2103" s="52">
        <v>0</v>
      </c>
      <c r="Y2103" s="52">
        <v>0.54973000000000005</v>
      </c>
      <c r="Z2103" s="52">
        <v>0</v>
      </c>
      <c r="AA2103" s="52"/>
      <c r="AB2103" s="79">
        <v>2103</v>
      </c>
      <c r="AC21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3" s="85"/>
      <c r="AE2103" s="51"/>
      <c r="AF2103" s="51"/>
      <c r="AG2103" s="51"/>
      <c r="AH2103" s="51"/>
      <c r="AI2103" s="51"/>
      <c r="AJ2103" s="51"/>
      <c r="AK2103" s="51"/>
      <c r="AL2103" s="51"/>
      <c r="AM2103" s="51"/>
      <c r="AN2103" s="51"/>
      <c r="AO2103" s="2"/>
      <c r="AP2103" s="3"/>
      <c r="AQ2103" s="3"/>
      <c r="AR2103" s="3"/>
      <c r="AS2103" s="3"/>
    </row>
    <row r="2104" spans="1:45" ht="29" customHeight="1" x14ac:dyDescent="0.35">
      <c r="A2104" s="14" t="s">
        <v>407</v>
      </c>
      <c r="C2104" s="15" t="s">
        <v>3360</v>
      </c>
      <c r="D2104" s="15"/>
      <c r="E2104" s="80">
        <v>1.6733615721635429</v>
      </c>
      <c r="F2104" s="78"/>
      <c r="G2104" s="15"/>
      <c r="H2104" s="15"/>
      <c r="I2104" s="16"/>
      <c r="J2104" s="66"/>
      <c r="K2104" s="66"/>
      <c r="L2104" s="16"/>
      <c r="M2104" s="81"/>
      <c r="N2104" s="82">
        <v>4243.9482421875</v>
      </c>
      <c r="O2104" s="82">
        <v>4820.36474609375</v>
      </c>
      <c r="P2104" s="77"/>
      <c r="Q2104" s="83"/>
      <c r="R2104" s="83"/>
      <c r="S2104" s="51">
        <v>1</v>
      </c>
      <c r="T2104" s="84"/>
      <c r="U2104" s="84"/>
      <c r="V2104" s="52">
        <v>0</v>
      </c>
      <c r="W2104" s="52">
        <v>1.0101000000000001E-2</v>
      </c>
      <c r="X2104" s="52">
        <v>0</v>
      </c>
      <c r="Y2104" s="52">
        <v>0.54973000000000005</v>
      </c>
      <c r="Z2104" s="52">
        <v>0</v>
      </c>
      <c r="AA2104" s="52"/>
      <c r="AB2104" s="79">
        <v>2104</v>
      </c>
      <c r="AC21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4" s="85"/>
      <c r="AE2104" s="51"/>
      <c r="AF2104" s="51"/>
      <c r="AG2104" s="51"/>
      <c r="AH2104" s="51"/>
      <c r="AI2104" s="51"/>
      <c r="AJ2104" s="51"/>
      <c r="AK2104" s="51"/>
      <c r="AL2104" s="51"/>
      <c r="AM2104" s="51"/>
      <c r="AN2104" s="51"/>
      <c r="AO2104" s="2"/>
      <c r="AP2104" s="3"/>
      <c r="AQ2104" s="3"/>
      <c r="AR2104" s="3"/>
      <c r="AS2104" s="3"/>
    </row>
    <row r="2105" spans="1:45" ht="29" customHeight="1" x14ac:dyDescent="0.35">
      <c r="A2105" s="14" t="s">
        <v>2746</v>
      </c>
      <c r="C2105" s="15" t="s">
        <v>3360</v>
      </c>
      <c r="D2105" s="15"/>
      <c r="E2105" s="80">
        <v>1.6733615721635429</v>
      </c>
      <c r="F2105" s="78"/>
      <c r="G2105" s="15"/>
      <c r="H2105" s="15"/>
      <c r="I2105" s="16"/>
      <c r="J2105" s="66"/>
      <c r="K2105" s="66"/>
      <c r="L2105" s="16"/>
      <c r="M2105" s="81"/>
      <c r="N2105" s="82">
        <v>3794.347412109375</v>
      </c>
      <c r="O2105" s="82">
        <v>5732.1806640625</v>
      </c>
      <c r="P2105" s="77"/>
      <c r="Q2105" s="83"/>
      <c r="R2105" s="83"/>
      <c r="S2105" s="51">
        <v>1</v>
      </c>
      <c r="T2105" s="84"/>
      <c r="U2105" s="84"/>
      <c r="V2105" s="52">
        <v>0</v>
      </c>
      <c r="W2105" s="52">
        <v>1.0101000000000001E-2</v>
      </c>
      <c r="X2105" s="52">
        <v>0</v>
      </c>
      <c r="Y2105" s="52">
        <v>0.54973000000000005</v>
      </c>
      <c r="Z2105" s="52">
        <v>0</v>
      </c>
      <c r="AA2105" s="52"/>
      <c r="AB2105" s="79">
        <v>2105</v>
      </c>
      <c r="AC21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5" s="85"/>
      <c r="AE2105" s="51"/>
      <c r="AF2105" s="51"/>
      <c r="AG2105" s="51"/>
      <c r="AH2105" s="51"/>
      <c r="AI2105" s="51"/>
      <c r="AJ2105" s="51"/>
      <c r="AK2105" s="51"/>
      <c r="AL2105" s="51"/>
      <c r="AM2105" s="51"/>
      <c r="AN2105" s="51"/>
      <c r="AO2105" s="2"/>
      <c r="AP2105" s="3"/>
      <c r="AQ2105" s="3"/>
      <c r="AR2105" s="3"/>
      <c r="AS2105" s="3"/>
    </row>
    <row r="2106" spans="1:45" ht="29" customHeight="1" x14ac:dyDescent="0.35">
      <c r="A2106" s="14" t="s">
        <v>2747</v>
      </c>
      <c r="C2106" s="15" t="s">
        <v>3360</v>
      </c>
      <c r="D2106" s="15"/>
      <c r="E2106" s="80">
        <v>1.6733615721635429</v>
      </c>
      <c r="F2106" s="78"/>
      <c r="G2106" s="15"/>
      <c r="H2106" s="15"/>
      <c r="I2106" s="16"/>
      <c r="J2106" s="66"/>
      <c r="K2106" s="66"/>
      <c r="L2106" s="16"/>
      <c r="M2106" s="81"/>
      <c r="N2106" s="82">
        <v>4149.630859375</v>
      </c>
      <c r="O2106" s="82">
        <v>6009.1943359375</v>
      </c>
      <c r="P2106" s="77"/>
      <c r="Q2106" s="83"/>
      <c r="R2106" s="83"/>
      <c r="S2106" s="51">
        <v>1</v>
      </c>
      <c r="T2106" s="84"/>
      <c r="U2106" s="84"/>
      <c r="V2106" s="52">
        <v>0</v>
      </c>
      <c r="W2106" s="52">
        <v>1.0101000000000001E-2</v>
      </c>
      <c r="X2106" s="52">
        <v>0</v>
      </c>
      <c r="Y2106" s="52">
        <v>0.54973000000000005</v>
      </c>
      <c r="Z2106" s="52">
        <v>0</v>
      </c>
      <c r="AA2106" s="52"/>
      <c r="AB2106" s="79">
        <v>2106</v>
      </c>
      <c r="AC21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6" s="85"/>
      <c r="AE2106" s="51"/>
      <c r="AF2106" s="51"/>
      <c r="AG2106" s="51"/>
      <c r="AH2106" s="51"/>
      <c r="AI2106" s="51"/>
      <c r="AJ2106" s="51"/>
      <c r="AK2106" s="51"/>
      <c r="AL2106" s="51"/>
      <c r="AM2106" s="51"/>
      <c r="AN2106" s="51"/>
      <c r="AO2106" s="2"/>
      <c r="AP2106" s="3"/>
      <c r="AQ2106" s="3"/>
      <c r="AR2106" s="3"/>
      <c r="AS2106" s="3"/>
    </row>
    <row r="2107" spans="1:45" ht="29" customHeight="1" x14ac:dyDescent="0.35">
      <c r="A2107" s="14" t="s">
        <v>2748</v>
      </c>
      <c r="C2107" s="15" t="s">
        <v>3360</v>
      </c>
      <c r="D2107" s="15"/>
      <c r="E2107" s="80">
        <v>1.6733615721635429</v>
      </c>
      <c r="F2107" s="78"/>
      <c r="G2107" s="15"/>
      <c r="H2107" s="15"/>
      <c r="I2107" s="16"/>
      <c r="J2107" s="66"/>
      <c r="K2107" s="66"/>
      <c r="L2107" s="16"/>
      <c r="M2107" s="81"/>
      <c r="N2107" s="82">
        <v>3802.829833984375</v>
      </c>
      <c r="O2107" s="82">
        <v>5881.056640625</v>
      </c>
      <c r="P2107" s="77"/>
      <c r="Q2107" s="83"/>
      <c r="R2107" s="83"/>
      <c r="S2107" s="51">
        <v>1</v>
      </c>
      <c r="T2107" s="84"/>
      <c r="U2107" s="84"/>
      <c r="V2107" s="52">
        <v>0</v>
      </c>
      <c r="W2107" s="52">
        <v>1.0101000000000001E-2</v>
      </c>
      <c r="X2107" s="52">
        <v>0</v>
      </c>
      <c r="Y2107" s="52">
        <v>0.54973000000000005</v>
      </c>
      <c r="Z2107" s="52">
        <v>0</v>
      </c>
      <c r="AA2107" s="52"/>
      <c r="AB2107" s="79">
        <v>2107</v>
      </c>
      <c r="AC21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7" s="85"/>
      <c r="AE2107" s="51"/>
      <c r="AF2107" s="51"/>
      <c r="AG2107" s="51"/>
      <c r="AH2107" s="51"/>
      <c r="AI2107" s="51"/>
      <c r="AJ2107" s="51"/>
      <c r="AK2107" s="51"/>
      <c r="AL2107" s="51"/>
      <c r="AM2107" s="51"/>
      <c r="AN2107" s="51"/>
      <c r="AO2107" s="2"/>
      <c r="AP2107" s="3"/>
      <c r="AQ2107" s="3"/>
      <c r="AR2107" s="3"/>
      <c r="AS2107" s="3"/>
    </row>
    <row r="2108" spans="1:45" ht="29" customHeight="1" x14ac:dyDescent="0.35">
      <c r="A2108" s="14" t="s">
        <v>2749</v>
      </c>
      <c r="C2108" s="15" t="s">
        <v>3360</v>
      </c>
      <c r="D2108" s="15"/>
      <c r="E2108" s="80">
        <v>1.6733615721635429</v>
      </c>
      <c r="F2108" s="78"/>
      <c r="G2108" s="15"/>
      <c r="H2108" s="15"/>
      <c r="I2108" s="16"/>
      <c r="J2108" s="66"/>
      <c r="K2108" s="66"/>
      <c r="L2108" s="16"/>
      <c r="M2108" s="81"/>
      <c r="N2108" s="82">
        <v>4306.12548828125</v>
      </c>
      <c r="O2108" s="82">
        <v>5940.29296875</v>
      </c>
      <c r="P2108" s="77"/>
      <c r="Q2108" s="83"/>
      <c r="R2108" s="83"/>
      <c r="S2108" s="51">
        <v>1</v>
      </c>
      <c r="T2108" s="84"/>
      <c r="U2108" s="84"/>
      <c r="V2108" s="52">
        <v>0</v>
      </c>
      <c r="W2108" s="52">
        <v>1.0101000000000001E-2</v>
      </c>
      <c r="X2108" s="52">
        <v>0</v>
      </c>
      <c r="Y2108" s="52">
        <v>0.54973000000000005</v>
      </c>
      <c r="Z2108" s="52">
        <v>0</v>
      </c>
      <c r="AA2108" s="52"/>
      <c r="AB2108" s="79">
        <v>2108</v>
      </c>
      <c r="AC21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8" s="85"/>
      <c r="AE2108" s="51"/>
      <c r="AF2108" s="51"/>
      <c r="AG2108" s="51"/>
      <c r="AH2108" s="51"/>
      <c r="AI2108" s="51"/>
      <c r="AJ2108" s="51"/>
      <c r="AK2108" s="51"/>
      <c r="AL2108" s="51"/>
      <c r="AM2108" s="51"/>
      <c r="AN2108" s="51"/>
      <c r="AO2108" s="2"/>
      <c r="AP2108" s="3"/>
      <c r="AQ2108" s="3"/>
      <c r="AR2108" s="3"/>
      <c r="AS2108" s="3"/>
    </row>
    <row r="2109" spans="1:45" ht="29" customHeight="1" x14ac:dyDescent="0.35">
      <c r="A2109" s="14" t="s">
        <v>2750</v>
      </c>
      <c r="C2109" s="15" t="s">
        <v>3360</v>
      </c>
      <c r="D2109" s="15"/>
      <c r="E2109" s="80">
        <v>1.6733615721635429</v>
      </c>
      <c r="F2109" s="78"/>
      <c r="G2109" s="15"/>
      <c r="H2109" s="15"/>
      <c r="I2109" s="16"/>
      <c r="J2109" s="66"/>
      <c r="K2109" s="66"/>
      <c r="L2109" s="16"/>
      <c r="M2109" s="81"/>
      <c r="N2109" s="82">
        <v>4172.8330078125</v>
      </c>
      <c r="O2109" s="82">
        <v>5471.697265625</v>
      </c>
      <c r="P2109" s="77"/>
      <c r="Q2109" s="83"/>
      <c r="R2109" s="83"/>
      <c r="S2109" s="51">
        <v>1</v>
      </c>
      <c r="T2109" s="84"/>
      <c r="U2109" s="84"/>
      <c r="V2109" s="52">
        <v>0</v>
      </c>
      <c r="W2109" s="52">
        <v>1.0101000000000001E-2</v>
      </c>
      <c r="X2109" s="52">
        <v>0</v>
      </c>
      <c r="Y2109" s="52">
        <v>0.54973000000000005</v>
      </c>
      <c r="Z2109" s="52">
        <v>0</v>
      </c>
      <c r="AA2109" s="52"/>
      <c r="AB2109" s="79">
        <v>2109</v>
      </c>
      <c r="AC21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09" s="85"/>
      <c r="AE2109" s="51"/>
      <c r="AF2109" s="51"/>
      <c r="AG2109" s="51"/>
      <c r="AH2109" s="51"/>
      <c r="AI2109" s="51"/>
      <c r="AJ2109" s="51"/>
      <c r="AK2109" s="51"/>
      <c r="AL2109" s="51"/>
      <c r="AM2109" s="51"/>
      <c r="AN2109" s="51"/>
      <c r="AO2109" s="2"/>
      <c r="AP2109" s="3"/>
      <c r="AQ2109" s="3"/>
      <c r="AR2109" s="3"/>
      <c r="AS2109" s="3"/>
    </row>
    <row r="2110" spans="1:45" ht="29" customHeight="1" x14ac:dyDescent="0.35">
      <c r="A2110" s="14" t="s">
        <v>2751</v>
      </c>
      <c r="C2110" s="15" t="s">
        <v>3360</v>
      </c>
      <c r="D2110" s="15"/>
      <c r="E2110" s="80">
        <v>1.6733615721635429</v>
      </c>
      <c r="F2110" s="78"/>
      <c r="G2110" s="15"/>
      <c r="H2110" s="15"/>
      <c r="I2110" s="16"/>
      <c r="J2110" s="66"/>
      <c r="K2110" s="66"/>
      <c r="L2110" s="16"/>
      <c r="M2110" s="81"/>
      <c r="N2110" s="82">
        <v>4238.82080078125</v>
      </c>
      <c r="O2110" s="82">
        <v>6224.17236328125</v>
      </c>
      <c r="P2110" s="77"/>
      <c r="Q2110" s="83"/>
      <c r="R2110" s="83"/>
      <c r="S2110" s="51">
        <v>1</v>
      </c>
      <c r="T2110" s="84"/>
      <c r="U2110" s="84"/>
      <c r="V2110" s="52">
        <v>0</v>
      </c>
      <c r="W2110" s="52">
        <v>1.0101000000000001E-2</v>
      </c>
      <c r="X2110" s="52">
        <v>0</v>
      </c>
      <c r="Y2110" s="52">
        <v>0.54973000000000005</v>
      </c>
      <c r="Z2110" s="52">
        <v>0</v>
      </c>
      <c r="AA2110" s="52"/>
      <c r="AB2110" s="79">
        <v>2110</v>
      </c>
      <c r="AC21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0" s="85"/>
      <c r="AE2110" s="51"/>
      <c r="AF2110" s="51"/>
      <c r="AG2110" s="51"/>
      <c r="AH2110" s="51"/>
      <c r="AI2110" s="51"/>
      <c r="AJ2110" s="51"/>
      <c r="AK2110" s="51"/>
      <c r="AL2110" s="51"/>
      <c r="AM2110" s="51"/>
      <c r="AN2110" s="51"/>
      <c r="AO2110" s="2"/>
      <c r="AP2110" s="3"/>
      <c r="AQ2110" s="3"/>
      <c r="AR2110" s="3"/>
      <c r="AS2110" s="3"/>
    </row>
    <row r="2111" spans="1:45" ht="29" customHeight="1" x14ac:dyDescent="0.35">
      <c r="A2111" s="14" t="s">
        <v>2752</v>
      </c>
      <c r="C2111" s="15" t="s">
        <v>3360</v>
      </c>
      <c r="D2111" s="15"/>
      <c r="E2111" s="80">
        <v>1.6733615721635429</v>
      </c>
      <c r="F2111" s="78"/>
      <c r="G2111" s="15"/>
      <c r="H2111" s="15"/>
      <c r="I2111" s="16"/>
      <c r="J2111" s="66"/>
      <c r="K2111" s="66"/>
      <c r="L2111" s="16"/>
      <c r="M2111" s="81"/>
      <c r="N2111" s="82">
        <v>4307.0966796875</v>
      </c>
      <c r="O2111" s="82">
        <v>5020.62841796875</v>
      </c>
      <c r="P2111" s="77"/>
      <c r="Q2111" s="83"/>
      <c r="R2111" s="83"/>
      <c r="S2111" s="51">
        <v>1</v>
      </c>
      <c r="T2111" s="84"/>
      <c r="U2111" s="84"/>
      <c r="V2111" s="52">
        <v>0</v>
      </c>
      <c r="W2111" s="52">
        <v>1.0101000000000001E-2</v>
      </c>
      <c r="X2111" s="52">
        <v>0</v>
      </c>
      <c r="Y2111" s="52">
        <v>0.54973000000000005</v>
      </c>
      <c r="Z2111" s="52">
        <v>0</v>
      </c>
      <c r="AA2111" s="52"/>
      <c r="AB2111" s="79">
        <v>2111</v>
      </c>
      <c r="AC21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1" s="85"/>
      <c r="AE2111" s="51"/>
      <c r="AF2111" s="51"/>
      <c r="AG2111" s="51"/>
      <c r="AH2111" s="51"/>
      <c r="AI2111" s="51"/>
      <c r="AJ2111" s="51"/>
      <c r="AK2111" s="51"/>
      <c r="AL2111" s="51"/>
      <c r="AM2111" s="51"/>
      <c r="AN2111" s="51"/>
      <c r="AO2111" s="2"/>
      <c r="AP2111" s="3"/>
      <c r="AQ2111" s="3"/>
      <c r="AR2111" s="3"/>
      <c r="AS2111" s="3"/>
    </row>
    <row r="2112" spans="1:45" ht="29" customHeight="1" x14ac:dyDescent="0.35">
      <c r="A2112" s="14" t="s">
        <v>2753</v>
      </c>
      <c r="C2112" s="15" t="s">
        <v>3360</v>
      </c>
      <c r="D2112" s="15"/>
      <c r="E2112" s="80">
        <v>1.6733615721635429</v>
      </c>
      <c r="F2112" s="78"/>
      <c r="G2112" s="15"/>
      <c r="H2112" s="15"/>
      <c r="I2112" s="16"/>
      <c r="J2112" s="66"/>
      <c r="K2112" s="66"/>
      <c r="L2112" s="16"/>
      <c r="M2112" s="81"/>
      <c r="N2112" s="82">
        <v>4064.22216796875</v>
      </c>
      <c r="O2112" s="82">
        <v>5796.80126953125</v>
      </c>
      <c r="P2112" s="77"/>
      <c r="Q2112" s="83"/>
      <c r="R2112" s="83"/>
      <c r="S2112" s="51">
        <v>1</v>
      </c>
      <c r="T2112" s="84"/>
      <c r="U2112" s="84"/>
      <c r="V2112" s="52">
        <v>0</v>
      </c>
      <c r="W2112" s="52">
        <v>1.0101000000000001E-2</v>
      </c>
      <c r="X2112" s="52">
        <v>0</v>
      </c>
      <c r="Y2112" s="52">
        <v>0.54973000000000005</v>
      </c>
      <c r="Z2112" s="52">
        <v>0</v>
      </c>
      <c r="AA2112" s="52"/>
      <c r="AB2112" s="79">
        <v>2112</v>
      </c>
      <c r="AC21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2" s="85"/>
      <c r="AE2112" s="51"/>
      <c r="AF2112" s="51"/>
      <c r="AG2112" s="51"/>
      <c r="AH2112" s="51"/>
      <c r="AI2112" s="51"/>
      <c r="AJ2112" s="51"/>
      <c r="AK2112" s="51"/>
      <c r="AL2112" s="51"/>
      <c r="AM2112" s="51"/>
      <c r="AN2112" s="51"/>
      <c r="AO2112" s="2"/>
      <c r="AP2112" s="3"/>
      <c r="AQ2112" s="3"/>
      <c r="AR2112" s="3"/>
      <c r="AS2112" s="3"/>
    </row>
    <row r="2113" spans="1:45" ht="29" customHeight="1" x14ac:dyDescent="0.35">
      <c r="A2113" s="14" t="s">
        <v>2754</v>
      </c>
      <c r="C2113" s="15" t="s">
        <v>3360</v>
      </c>
      <c r="D2113" s="15"/>
      <c r="E2113" s="80">
        <v>1.6733615721635429</v>
      </c>
      <c r="F2113" s="78"/>
      <c r="G2113" s="15"/>
      <c r="H2113" s="15"/>
      <c r="I2113" s="16"/>
      <c r="J2113" s="66"/>
      <c r="K2113" s="66"/>
      <c r="L2113" s="16"/>
      <c r="M2113" s="81"/>
      <c r="N2113" s="82">
        <v>3915.486328125</v>
      </c>
      <c r="O2113" s="82">
        <v>5672.27587890625</v>
      </c>
      <c r="P2113" s="77"/>
      <c r="Q2113" s="83"/>
      <c r="R2113" s="83"/>
      <c r="S2113" s="51">
        <v>1</v>
      </c>
      <c r="T2113" s="84"/>
      <c r="U2113" s="84"/>
      <c r="V2113" s="52">
        <v>0</v>
      </c>
      <c r="W2113" s="52">
        <v>1.0101000000000001E-2</v>
      </c>
      <c r="X2113" s="52">
        <v>0</v>
      </c>
      <c r="Y2113" s="52">
        <v>0.54973000000000005</v>
      </c>
      <c r="Z2113" s="52">
        <v>0</v>
      </c>
      <c r="AA2113" s="52"/>
      <c r="AB2113" s="79">
        <v>2113</v>
      </c>
      <c r="AC21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3" s="85"/>
      <c r="AE2113" s="51"/>
      <c r="AF2113" s="51"/>
      <c r="AG2113" s="51"/>
      <c r="AH2113" s="51"/>
      <c r="AI2113" s="51"/>
      <c r="AJ2113" s="51"/>
      <c r="AK2113" s="51"/>
      <c r="AL2113" s="51"/>
      <c r="AM2113" s="51"/>
      <c r="AN2113" s="51"/>
      <c r="AO2113" s="2"/>
      <c r="AP2113" s="3"/>
      <c r="AQ2113" s="3"/>
      <c r="AR2113" s="3"/>
      <c r="AS2113" s="3"/>
    </row>
    <row r="2114" spans="1:45" ht="29" customHeight="1" x14ac:dyDescent="0.35">
      <c r="A2114" s="14" t="s">
        <v>2755</v>
      </c>
      <c r="C2114" s="15" t="s">
        <v>3360</v>
      </c>
      <c r="D2114" s="15"/>
      <c r="E2114" s="80">
        <v>1.6733615721635429</v>
      </c>
      <c r="F2114" s="78"/>
      <c r="G2114" s="15"/>
      <c r="H2114" s="15"/>
      <c r="I2114" s="16"/>
      <c r="J2114" s="66"/>
      <c r="K2114" s="66"/>
      <c r="L2114" s="16"/>
      <c r="M2114" s="81"/>
      <c r="N2114" s="82">
        <v>4652.8095703125</v>
      </c>
      <c r="O2114" s="82">
        <v>5787.734375</v>
      </c>
      <c r="P2114" s="77"/>
      <c r="Q2114" s="83"/>
      <c r="R2114" s="83"/>
      <c r="S2114" s="51">
        <v>1</v>
      </c>
      <c r="T2114" s="84"/>
      <c r="U2114" s="84"/>
      <c r="V2114" s="52">
        <v>0</v>
      </c>
      <c r="W2114" s="52">
        <v>1.0101000000000001E-2</v>
      </c>
      <c r="X2114" s="52">
        <v>0</v>
      </c>
      <c r="Y2114" s="52">
        <v>0.54973000000000005</v>
      </c>
      <c r="Z2114" s="52">
        <v>0</v>
      </c>
      <c r="AA2114" s="52"/>
      <c r="AB2114" s="79">
        <v>2114</v>
      </c>
      <c r="AC21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4" s="85"/>
      <c r="AE2114" s="51"/>
      <c r="AF2114" s="51"/>
      <c r="AG2114" s="51"/>
      <c r="AH2114" s="51"/>
      <c r="AI2114" s="51"/>
      <c r="AJ2114" s="51"/>
      <c r="AK2114" s="51"/>
      <c r="AL2114" s="51"/>
      <c r="AM2114" s="51"/>
      <c r="AN2114" s="51"/>
      <c r="AO2114" s="2"/>
      <c r="AP2114" s="3"/>
      <c r="AQ2114" s="3"/>
      <c r="AR2114" s="3"/>
      <c r="AS2114" s="3"/>
    </row>
    <row r="2115" spans="1:45" ht="29" customHeight="1" x14ac:dyDescent="0.35">
      <c r="A2115" s="14" t="s">
        <v>2756</v>
      </c>
      <c r="C2115" s="15" t="s">
        <v>3360</v>
      </c>
      <c r="D2115" s="15"/>
      <c r="E2115" s="80">
        <v>1.6733615721635429</v>
      </c>
      <c r="F2115" s="78"/>
      <c r="G2115" s="15"/>
      <c r="H2115" s="15"/>
      <c r="I2115" s="16"/>
      <c r="J2115" s="66"/>
      <c r="K2115" s="66"/>
      <c r="L2115" s="16"/>
      <c r="M2115" s="81"/>
      <c r="N2115" s="82">
        <v>4321.32177734375</v>
      </c>
      <c r="O2115" s="82">
        <v>6407.4462890625</v>
      </c>
      <c r="P2115" s="77"/>
      <c r="Q2115" s="83"/>
      <c r="R2115" s="83"/>
      <c r="S2115" s="51">
        <v>1</v>
      </c>
      <c r="T2115" s="84"/>
      <c r="U2115" s="84"/>
      <c r="V2115" s="52">
        <v>0</v>
      </c>
      <c r="W2115" s="52">
        <v>1.0101000000000001E-2</v>
      </c>
      <c r="X2115" s="52">
        <v>0</v>
      </c>
      <c r="Y2115" s="52">
        <v>0.54973000000000005</v>
      </c>
      <c r="Z2115" s="52">
        <v>0</v>
      </c>
      <c r="AA2115" s="52"/>
      <c r="AB2115" s="79">
        <v>2115</v>
      </c>
      <c r="AC21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5" s="85"/>
      <c r="AE2115" s="51"/>
      <c r="AF2115" s="51"/>
      <c r="AG2115" s="51"/>
      <c r="AH2115" s="51"/>
      <c r="AI2115" s="51"/>
      <c r="AJ2115" s="51"/>
      <c r="AK2115" s="51"/>
      <c r="AL2115" s="51"/>
      <c r="AM2115" s="51"/>
      <c r="AN2115" s="51"/>
      <c r="AO2115" s="2"/>
      <c r="AP2115" s="3"/>
      <c r="AQ2115" s="3"/>
      <c r="AR2115" s="3"/>
      <c r="AS2115" s="3"/>
    </row>
    <row r="2116" spans="1:45" ht="29" customHeight="1" x14ac:dyDescent="0.35">
      <c r="A2116" s="14" t="s">
        <v>2757</v>
      </c>
      <c r="C2116" s="15" t="s">
        <v>3360</v>
      </c>
      <c r="D2116" s="15"/>
      <c r="E2116" s="80">
        <v>1.6733615721635429</v>
      </c>
      <c r="F2116" s="78"/>
      <c r="G2116" s="15"/>
      <c r="H2116" s="15"/>
      <c r="I2116" s="16"/>
      <c r="J2116" s="66"/>
      <c r="K2116" s="66"/>
      <c r="L2116" s="16"/>
      <c r="M2116" s="81"/>
      <c r="N2116" s="82">
        <v>4357.36767578125</v>
      </c>
      <c r="O2116" s="82">
        <v>5622.11279296875</v>
      </c>
      <c r="P2116" s="77"/>
      <c r="Q2116" s="83"/>
      <c r="R2116" s="83"/>
      <c r="S2116" s="51">
        <v>1</v>
      </c>
      <c r="T2116" s="84"/>
      <c r="U2116" s="84"/>
      <c r="V2116" s="52">
        <v>0</v>
      </c>
      <c r="W2116" s="52">
        <v>1.0101000000000001E-2</v>
      </c>
      <c r="X2116" s="52">
        <v>0</v>
      </c>
      <c r="Y2116" s="52">
        <v>0.54973000000000005</v>
      </c>
      <c r="Z2116" s="52">
        <v>0</v>
      </c>
      <c r="AA2116" s="52"/>
      <c r="AB2116" s="79">
        <v>2116</v>
      </c>
      <c r="AC21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6" s="85"/>
      <c r="AE2116" s="51"/>
      <c r="AF2116" s="51"/>
      <c r="AG2116" s="51"/>
      <c r="AH2116" s="51"/>
      <c r="AI2116" s="51"/>
      <c r="AJ2116" s="51"/>
      <c r="AK2116" s="51"/>
      <c r="AL2116" s="51"/>
      <c r="AM2116" s="51"/>
      <c r="AN2116" s="51"/>
      <c r="AO2116" s="2"/>
      <c r="AP2116" s="3"/>
      <c r="AQ2116" s="3"/>
      <c r="AR2116" s="3"/>
      <c r="AS2116" s="3"/>
    </row>
    <row r="2117" spans="1:45" ht="29" customHeight="1" x14ac:dyDescent="0.35">
      <c r="A2117" s="14" t="s">
        <v>2758</v>
      </c>
      <c r="C2117" s="15" t="s">
        <v>3360</v>
      </c>
      <c r="D2117" s="15"/>
      <c r="E2117" s="80">
        <v>1.6733615721635429</v>
      </c>
      <c r="F2117" s="78"/>
      <c r="G2117" s="15"/>
      <c r="H2117" s="15"/>
      <c r="I2117" s="16"/>
      <c r="J2117" s="66"/>
      <c r="K2117" s="66"/>
      <c r="L2117" s="16"/>
      <c r="M2117" s="81"/>
      <c r="N2117" s="82">
        <v>4475.51708984375</v>
      </c>
      <c r="O2117" s="82">
        <v>5853.7578125</v>
      </c>
      <c r="P2117" s="77"/>
      <c r="Q2117" s="83"/>
      <c r="R2117" s="83"/>
      <c r="S2117" s="51">
        <v>1</v>
      </c>
      <c r="T2117" s="84"/>
      <c r="U2117" s="84"/>
      <c r="V2117" s="52">
        <v>0</v>
      </c>
      <c r="W2117" s="52">
        <v>1.0101000000000001E-2</v>
      </c>
      <c r="X2117" s="52">
        <v>0</v>
      </c>
      <c r="Y2117" s="52">
        <v>0.54973000000000005</v>
      </c>
      <c r="Z2117" s="52">
        <v>0</v>
      </c>
      <c r="AA2117" s="52"/>
      <c r="AB2117" s="79">
        <v>2117</v>
      </c>
      <c r="AC21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7" s="85"/>
      <c r="AE2117" s="51"/>
      <c r="AF2117" s="51"/>
      <c r="AG2117" s="51"/>
      <c r="AH2117" s="51"/>
      <c r="AI2117" s="51"/>
      <c r="AJ2117" s="51"/>
      <c r="AK2117" s="51"/>
      <c r="AL2117" s="51"/>
      <c r="AM2117" s="51"/>
      <c r="AN2117" s="51"/>
      <c r="AO2117" s="2"/>
      <c r="AP2117" s="3"/>
      <c r="AQ2117" s="3"/>
      <c r="AR2117" s="3"/>
      <c r="AS2117" s="3"/>
    </row>
    <row r="2118" spans="1:45" ht="29" customHeight="1" x14ac:dyDescent="0.35">
      <c r="A2118" s="14" t="s">
        <v>2759</v>
      </c>
      <c r="C2118" s="15" t="s">
        <v>3360</v>
      </c>
      <c r="D2118" s="15"/>
      <c r="E2118" s="80">
        <v>1.6733615721635429</v>
      </c>
      <c r="F2118" s="78"/>
      <c r="G2118" s="15"/>
      <c r="H2118" s="15"/>
      <c r="I2118" s="16"/>
      <c r="J2118" s="66"/>
      <c r="K2118" s="66"/>
      <c r="L2118" s="16"/>
      <c r="M2118" s="81"/>
      <c r="N2118" s="82">
        <v>4034.421875</v>
      </c>
      <c r="O2118" s="82">
        <v>5537.14892578125</v>
      </c>
      <c r="P2118" s="77"/>
      <c r="Q2118" s="83"/>
      <c r="R2118" s="83"/>
      <c r="S2118" s="51">
        <v>1</v>
      </c>
      <c r="T2118" s="84"/>
      <c r="U2118" s="84"/>
      <c r="V2118" s="52">
        <v>0</v>
      </c>
      <c r="W2118" s="52">
        <v>1.0101000000000001E-2</v>
      </c>
      <c r="X2118" s="52">
        <v>0</v>
      </c>
      <c r="Y2118" s="52">
        <v>0.54973000000000005</v>
      </c>
      <c r="Z2118" s="52">
        <v>0</v>
      </c>
      <c r="AA2118" s="52"/>
      <c r="AB2118" s="79">
        <v>2118</v>
      </c>
      <c r="AC21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8" s="85"/>
      <c r="AE2118" s="51"/>
      <c r="AF2118" s="51"/>
      <c r="AG2118" s="51"/>
      <c r="AH2118" s="51"/>
      <c r="AI2118" s="51"/>
      <c r="AJ2118" s="51"/>
      <c r="AK2118" s="51"/>
      <c r="AL2118" s="51"/>
      <c r="AM2118" s="51"/>
      <c r="AN2118" s="51"/>
      <c r="AO2118" s="2"/>
      <c r="AP2118" s="3"/>
      <c r="AQ2118" s="3"/>
      <c r="AR2118" s="3"/>
      <c r="AS2118" s="3"/>
    </row>
    <row r="2119" spans="1:45" ht="29" customHeight="1" x14ac:dyDescent="0.35">
      <c r="A2119" s="14" t="s">
        <v>2760</v>
      </c>
      <c r="C2119" s="15" t="s">
        <v>3360</v>
      </c>
      <c r="D2119" s="15"/>
      <c r="E2119" s="80">
        <v>1.6733615721635429</v>
      </c>
      <c r="F2119" s="78"/>
      <c r="G2119" s="15"/>
      <c r="H2119" s="15"/>
      <c r="I2119" s="16"/>
      <c r="J2119" s="66"/>
      <c r="K2119" s="66"/>
      <c r="L2119" s="16"/>
      <c r="M2119" s="81"/>
      <c r="N2119" s="82">
        <v>4481.9248046875</v>
      </c>
      <c r="O2119" s="82">
        <v>6286.17822265625</v>
      </c>
      <c r="P2119" s="77"/>
      <c r="Q2119" s="83"/>
      <c r="R2119" s="83"/>
      <c r="S2119" s="51">
        <v>1</v>
      </c>
      <c r="T2119" s="84"/>
      <c r="U2119" s="84"/>
      <c r="V2119" s="52">
        <v>0</v>
      </c>
      <c r="W2119" s="52">
        <v>1.0101000000000001E-2</v>
      </c>
      <c r="X2119" s="52">
        <v>0</v>
      </c>
      <c r="Y2119" s="52">
        <v>0.54973000000000005</v>
      </c>
      <c r="Z2119" s="52">
        <v>0</v>
      </c>
      <c r="AA2119" s="52"/>
      <c r="AB2119" s="79">
        <v>2119</v>
      </c>
      <c r="AC21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19" s="85"/>
      <c r="AE2119" s="51"/>
      <c r="AF2119" s="51"/>
      <c r="AG2119" s="51"/>
      <c r="AH2119" s="51"/>
      <c r="AI2119" s="51"/>
      <c r="AJ2119" s="51"/>
      <c r="AK2119" s="51"/>
      <c r="AL2119" s="51"/>
      <c r="AM2119" s="51"/>
      <c r="AN2119" s="51"/>
      <c r="AO2119" s="2"/>
      <c r="AP2119" s="3"/>
      <c r="AQ2119" s="3"/>
      <c r="AR2119" s="3"/>
      <c r="AS2119" s="3"/>
    </row>
    <row r="2120" spans="1:45" ht="29" customHeight="1" x14ac:dyDescent="0.35">
      <c r="A2120" s="14" t="s">
        <v>2761</v>
      </c>
      <c r="C2120" s="15" t="s">
        <v>3360</v>
      </c>
      <c r="D2120" s="15"/>
      <c r="E2120" s="80">
        <v>1.6733615721635429</v>
      </c>
      <c r="F2120" s="78"/>
      <c r="G2120" s="15"/>
      <c r="H2120" s="15"/>
      <c r="I2120" s="16"/>
      <c r="J2120" s="66"/>
      <c r="K2120" s="66"/>
      <c r="L2120" s="16"/>
      <c r="M2120" s="81"/>
      <c r="N2120" s="82">
        <v>4231.9140625</v>
      </c>
      <c r="O2120" s="82">
        <v>6432.58154296875</v>
      </c>
      <c r="P2120" s="77"/>
      <c r="Q2120" s="83"/>
      <c r="R2120" s="83"/>
      <c r="S2120" s="51">
        <v>1</v>
      </c>
      <c r="T2120" s="84"/>
      <c r="U2120" s="84"/>
      <c r="V2120" s="52">
        <v>0</v>
      </c>
      <c r="W2120" s="52">
        <v>1.0101000000000001E-2</v>
      </c>
      <c r="X2120" s="52">
        <v>0</v>
      </c>
      <c r="Y2120" s="52">
        <v>0.54973000000000005</v>
      </c>
      <c r="Z2120" s="52">
        <v>0</v>
      </c>
      <c r="AA2120" s="52"/>
      <c r="AB2120" s="79">
        <v>2120</v>
      </c>
      <c r="AC21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0" s="85"/>
      <c r="AE2120" s="51"/>
      <c r="AF2120" s="51"/>
      <c r="AG2120" s="51"/>
      <c r="AH2120" s="51"/>
      <c r="AI2120" s="51"/>
      <c r="AJ2120" s="51"/>
      <c r="AK2120" s="51"/>
      <c r="AL2120" s="51"/>
      <c r="AM2120" s="51"/>
      <c r="AN2120" s="51"/>
      <c r="AO2120" s="2"/>
      <c r="AP2120" s="3"/>
      <c r="AQ2120" s="3"/>
      <c r="AR2120" s="3"/>
      <c r="AS2120" s="3"/>
    </row>
    <row r="2121" spans="1:45" ht="29" customHeight="1" x14ac:dyDescent="0.35">
      <c r="A2121" s="14" t="s">
        <v>2762</v>
      </c>
      <c r="C2121" s="15" t="s">
        <v>3360</v>
      </c>
      <c r="D2121" s="15"/>
      <c r="E2121" s="80">
        <v>1.6733615721635429</v>
      </c>
      <c r="F2121" s="78"/>
      <c r="G2121" s="15"/>
      <c r="H2121" s="15"/>
      <c r="I2121" s="16"/>
      <c r="J2121" s="66"/>
      <c r="K2121" s="66"/>
      <c r="L2121" s="16"/>
      <c r="M2121" s="81"/>
      <c r="N2121" s="82">
        <v>3803.10107421875</v>
      </c>
      <c r="O2121" s="82">
        <v>5580.7744140625</v>
      </c>
      <c r="P2121" s="77"/>
      <c r="Q2121" s="83"/>
      <c r="R2121" s="83"/>
      <c r="S2121" s="51">
        <v>1</v>
      </c>
      <c r="T2121" s="84"/>
      <c r="U2121" s="84"/>
      <c r="V2121" s="52">
        <v>0</v>
      </c>
      <c r="W2121" s="52">
        <v>1.0101000000000001E-2</v>
      </c>
      <c r="X2121" s="52">
        <v>0</v>
      </c>
      <c r="Y2121" s="52">
        <v>0.54973000000000005</v>
      </c>
      <c r="Z2121" s="52">
        <v>0</v>
      </c>
      <c r="AA2121" s="52"/>
      <c r="AB2121" s="79">
        <v>2121</v>
      </c>
      <c r="AC21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1" s="85"/>
      <c r="AE2121" s="51"/>
      <c r="AF2121" s="51"/>
      <c r="AG2121" s="51"/>
      <c r="AH2121" s="51"/>
      <c r="AI2121" s="51"/>
      <c r="AJ2121" s="51"/>
      <c r="AK2121" s="51"/>
      <c r="AL2121" s="51"/>
      <c r="AM2121" s="51"/>
      <c r="AN2121" s="51"/>
      <c r="AO2121" s="2"/>
      <c r="AP2121" s="3"/>
      <c r="AQ2121" s="3"/>
      <c r="AR2121" s="3"/>
      <c r="AS2121" s="3"/>
    </row>
    <row r="2122" spans="1:45" ht="29" customHeight="1" x14ac:dyDescent="0.35">
      <c r="A2122" s="14" t="s">
        <v>2763</v>
      </c>
      <c r="C2122" s="15" t="s">
        <v>3360</v>
      </c>
      <c r="D2122" s="15"/>
      <c r="E2122" s="80">
        <v>1.6733615721635429</v>
      </c>
      <c r="F2122" s="78"/>
      <c r="G2122" s="15"/>
      <c r="H2122" s="15"/>
      <c r="I2122" s="16"/>
      <c r="J2122" s="66"/>
      <c r="K2122" s="66"/>
      <c r="L2122" s="16"/>
      <c r="M2122" s="81"/>
      <c r="N2122" s="82">
        <v>3929.6875</v>
      </c>
      <c r="O2122" s="82">
        <v>5409.267578125</v>
      </c>
      <c r="P2122" s="77"/>
      <c r="Q2122" s="83"/>
      <c r="R2122" s="83"/>
      <c r="S2122" s="51">
        <v>1</v>
      </c>
      <c r="T2122" s="84"/>
      <c r="U2122" s="84"/>
      <c r="V2122" s="52">
        <v>0</v>
      </c>
      <c r="W2122" s="52">
        <v>1.0101000000000001E-2</v>
      </c>
      <c r="X2122" s="52">
        <v>0</v>
      </c>
      <c r="Y2122" s="52">
        <v>0.54973000000000005</v>
      </c>
      <c r="Z2122" s="52">
        <v>0</v>
      </c>
      <c r="AA2122" s="52"/>
      <c r="AB2122" s="79">
        <v>2122</v>
      </c>
      <c r="AC21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2" s="85"/>
      <c r="AE2122" s="51"/>
      <c r="AF2122" s="51"/>
      <c r="AG2122" s="51"/>
      <c r="AH2122" s="51"/>
      <c r="AI2122" s="51"/>
      <c r="AJ2122" s="51"/>
      <c r="AK2122" s="51"/>
      <c r="AL2122" s="51"/>
      <c r="AM2122" s="51"/>
      <c r="AN2122" s="51"/>
      <c r="AO2122" s="2"/>
      <c r="AP2122" s="3"/>
      <c r="AQ2122" s="3"/>
      <c r="AR2122" s="3"/>
      <c r="AS2122" s="3"/>
    </row>
    <row r="2123" spans="1:45" ht="29" customHeight="1" x14ac:dyDescent="0.35">
      <c r="A2123" s="14" t="s">
        <v>2764</v>
      </c>
      <c r="C2123" s="15" t="s">
        <v>3360</v>
      </c>
      <c r="D2123" s="15"/>
      <c r="E2123" s="80">
        <v>1.6733615721635429</v>
      </c>
      <c r="F2123" s="78"/>
      <c r="G2123" s="15"/>
      <c r="H2123" s="15"/>
      <c r="I2123" s="16"/>
      <c r="J2123" s="66"/>
      <c r="K2123" s="66"/>
      <c r="L2123" s="16"/>
      <c r="M2123" s="81"/>
      <c r="N2123" s="82">
        <v>3959.161376953125</v>
      </c>
      <c r="O2123" s="82">
        <v>5171.83837890625</v>
      </c>
      <c r="P2123" s="77"/>
      <c r="Q2123" s="83"/>
      <c r="R2123" s="83"/>
      <c r="S2123" s="51">
        <v>1</v>
      </c>
      <c r="T2123" s="84"/>
      <c r="U2123" s="84"/>
      <c r="V2123" s="52">
        <v>0</v>
      </c>
      <c r="W2123" s="52">
        <v>1.0101000000000001E-2</v>
      </c>
      <c r="X2123" s="52">
        <v>0</v>
      </c>
      <c r="Y2123" s="52">
        <v>0.54973000000000005</v>
      </c>
      <c r="Z2123" s="52">
        <v>0</v>
      </c>
      <c r="AA2123" s="52"/>
      <c r="AB2123" s="79">
        <v>2123</v>
      </c>
      <c r="AC21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3" s="85"/>
      <c r="AE2123" s="51"/>
      <c r="AF2123" s="51"/>
      <c r="AG2123" s="51"/>
      <c r="AH2123" s="51"/>
      <c r="AI2123" s="51"/>
      <c r="AJ2123" s="51"/>
      <c r="AK2123" s="51"/>
      <c r="AL2123" s="51"/>
      <c r="AM2123" s="51"/>
      <c r="AN2123" s="51"/>
      <c r="AO2123" s="2"/>
      <c r="AP2123" s="3"/>
      <c r="AQ2123" s="3"/>
      <c r="AR2123" s="3"/>
      <c r="AS2123" s="3"/>
    </row>
    <row r="2124" spans="1:45" ht="29" customHeight="1" x14ac:dyDescent="0.35">
      <c r="A2124" s="14" t="s">
        <v>2765</v>
      </c>
      <c r="C2124" s="15" t="s">
        <v>3360</v>
      </c>
      <c r="D2124" s="15"/>
      <c r="E2124" s="80">
        <v>1.6733615721635429</v>
      </c>
      <c r="F2124" s="78"/>
      <c r="G2124" s="15"/>
      <c r="H2124" s="15"/>
      <c r="I2124" s="16"/>
      <c r="J2124" s="66"/>
      <c r="K2124" s="66"/>
      <c r="L2124" s="16"/>
      <c r="M2124" s="81"/>
      <c r="N2124" s="82">
        <v>4367.01513671875</v>
      </c>
      <c r="O2124" s="82">
        <v>6157.53271484375</v>
      </c>
      <c r="P2124" s="77"/>
      <c r="Q2124" s="83"/>
      <c r="R2124" s="83"/>
      <c r="S2124" s="51">
        <v>1</v>
      </c>
      <c r="T2124" s="84"/>
      <c r="U2124" s="84"/>
      <c r="V2124" s="52">
        <v>0</v>
      </c>
      <c r="W2124" s="52">
        <v>1.0101000000000001E-2</v>
      </c>
      <c r="X2124" s="52">
        <v>0</v>
      </c>
      <c r="Y2124" s="52">
        <v>0.54973000000000005</v>
      </c>
      <c r="Z2124" s="52">
        <v>0</v>
      </c>
      <c r="AA2124" s="52"/>
      <c r="AB2124" s="79">
        <v>2124</v>
      </c>
      <c r="AC21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4" s="85"/>
      <c r="AE2124" s="51"/>
      <c r="AF2124" s="51"/>
      <c r="AG2124" s="51"/>
      <c r="AH2124" s="51"/>
      <c r="AI2124" s="51"/>
      <c r="AJ2124" s="51"/>
      <c r="AK2124" s="51"/>
      <c r="AL2124" s="51"/>
      <c r="AM2124" s="51"/>
      <c r="AN2124" s="51"/>
      <c r="AO2124" s="2"/>
      <c r="AP2124" s="3"/>
      <c r="AQ2124" s="3"/>
      <c r="AR2124" s="3"/>
      <c r="AS2124" s="3"/>
    </row>
    <row r="2125" spans="1:45" ht="29" customHeight="1" x14ac:dyDescent="0.35">
      <c r="A2125" s="14" t="s">
        <v>2766</v>
      </c>
      <c r="C2125" s="15" t="s">
        <v>3360</v>
      </c>
      <c r="D2125" s="15"/>
      <c r="E2125" s="80">
        <v>1.6733615721635429</v>
      </c>
      <c r="F2125" s="78"/>
      <c r="G2125" s="15"/>
      <c r="H2125" s="15"/>
      <c r="I2125" s="16"/>
      <c r="J2125" s="66"/>
      <c r="K2125" s="66"/>
      <c r="L2125" s="16"/>
      <c r="M2125" s="81"/>
      <c r="N2125" s="82">
        <v>3883.782958984375</v>
      </c>
      <c r="O2125" s="82">
        <v>5268.6279296875</v>
      </c>
      <c r="P2125" s="77"/>
      <c r="Q2125" s="83"/>
      <c r="R2125" s="83"/>
      <c r="S2125" s="51">
        <v>1</v>
      </c>
      <c r="T2125" s="84"/>
      <c r="U2125" s="84"/>
      <c r="V2125" s="52">
        <v>0</v>
      </c>
      <c r="W2125" s="52">
        <v>1.0101000000000001E-2</v>
      </c>
      <c r="X2125" s="52">
        <v>0</v>
      </c>
      <c r="Y2125" s="52">
        <v>0.54973000000000005</v>
      </c>
      <c r="Z2125" s="52">
        <v>0</v>
      </c>
      <c r="AA2125" s="52"/>
      <c r="AB2125" s="79">
        <v>2125</v>
      </c>
      <c r="AC21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5" s="85"/>
      <c r="AE2125" s="51"/>
      <c r="AF2125" s="51"/>
      <c r="AG2125" s="51"/>
      <c r="AH2125" s="51"/>
      <c r="AI2125" s="51"/>
      <c r="AJ2125" s="51"/>
      <c r="AK2125" s="51"/>
      <c r="AL2125" s="51"/>
      <c r="AM2125" s="51"/>
      <c r="AN2125" s="51"/>
      <c r="AO2125" s="2"/>
      <c r="AP2125" s="3"/>
      <c r="AQ2125" s="3"/>
      <c r="AR2125" s="3"/>
      <c r="AS2125" s="3"/>
    </row>
    <row r="2126" spans="1:45" ht="29" customHeight="1" x14ac:dyDescent="0.35">
      <c r="A2126" s="14" t="s">
        <v>2767</v>
      </c>
      <c r="C2126" s="15" t="s">
        <v>3360</v>
      </c>
      <c r="D2126" s="15"/>
      <c r="E2126" s="80">
        <v>1.6733615721635429</v>
      </c>
      <c r="F2126" s="78"/>
      <c r="G2126" s="15"/>
      <c r="H2126" s="15"/>
      <c r="I2126" s="16"/>
      <c r="J2126" s="66"/>
      <c r="K2126" s="66"/>
      <c r="L2126" s="16"/>
      <c r="M2126" s="81"/>
      <c r="N2126" s="82">
        <v>4630.3798828125</v>
      </c>
      <c r="O2126" s="82">
        <v>5916.3291015625</v>
      </c>
      <c r="P2126" s="77"/>
      <c r="Q2126" s="83"/>
      <c r="R2126" s="83"/>
      <c r="S2126" s="51">
        <v>1</v>
      </c>
      <c r="T2126" s="84"/>
      <c r="U2126" s="84"/>
      <c r="V2126" s="52">
        <v>0</v>
      </c>
      <c r="W2126" s="52">
        <v>1.0101000000000001E-2</v>
      </c>
      <c r="X2126" s="52">
        <v>0</v>
      </c>
      <c r="Y2126" s="52">
        <v>0.54973000000000005</v>
      </c>
      <c r="Z2126" s="52">
        <v>0</v>
      </c>
      <c r="AA2126" s="52"/>
      <c r="AB2126" s="79">
        <v>2126</v>
      </c>
      <c r="AC21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6" s="85"/>
      <c r="AE2126" s="51"/>
      <c r="AF2126" s="51"/>
      <c r="AG2126" s="51"/>
      <c r="AH2126" s="51"/>
      <c r="AI2126" s="51"/>
      <c r="AJ2126" s="51"/>
      <c r="AK2126" s="51"/>
      <c r="AL2126" s="51"/>
      <c r="AM2126" s="51"/>
      <c r="AN2126" s="51"/>
      <c r="AO2126" s="2"/>
      <c r="AP2126" s="3"/>
      <c r="AQ2126" s="3"/>
      <c r="AR2126" s="3"/>
      <c r="AS2126" s="3"/>
    </row>
    <row r="2127" spans="1:45" ht="29" customHeight="1" x14ac:dyDescent="0.35">
      <c r="A2127" s="14" t="s">
        <v>2768</v>
      </c>
      <c r="C2127" s="15" t="s">
        <v>3360</v>
      </c>
      <c r="D2127" s="15"/>
      <c r="E2127" s="80">
        <v>1.6733615721635429</v>
      </c>
      <c r="F2127" s="78"/>
      <c r="G2127" s="15"/>
      <c r="H2127" s="15"/>
      <c r="I2127" s="16"/>
      <c r="J2127" s="66"/>
      <c r="K2127" s="66"/>
      <c r="L2127" s="16"/>
      <c r="M2127" s="81"/>
      <c r="N2127" s="82">
        <v>4474.796875</v>
      </c>
      <c r="O2127" s="82">
        <v>5351.3125</v>
      </c>
      <c r="P2127" s="77"/>
      <c r="Q2127" s="83"/>
      <c r="R2127" s="83"/>
      <c r="S2127" s="51">
        <v>1</v>
      </c>
      <c r="T2127" s="84"/>
      <c r="U2127" s="84"/>
      <c r="V2127" s="52">
        <v>0</v>
      </c>
      <c r="W2127" s="52">
        <v>1.0101000000000001E-2</v>
      </c>
      <c r="X2127" s="52">
        <v>0</v>
      </c>
      <c r="Y2127" s="52">
        <v>0.54973000000000005</v>
      </c>
      <c r="Z2127" s="52">
        <v>0</v>
      </c>
      <c r="AA2127" s="52"/>
      <c r="AB2127" s="79">
        <v>2127</v>
      </c>
      <c r="AC21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7" s="85"/>
      <c r="AE2127" s="51"/>
      <c r="AF2127" s="51"/>
      <c r="AG2127" s="51"/>
      <c r="AH2127" s="51"/>
      <c r="AI2127" s="51"/>
      <c r="AJ2127" s="51"/>
      <c r="AK2127" s="51"/>
      <c r="AL2127" s="51"/>
      <c r="AM2127" s="51"/>
      <c r="AN2127" s="51"/>
      <c r="AO2127" s="2"/>
      <c r="AP2127" s="3"/>
      <c r="AQ2127" s="3"/>
      <c r="AR2127" s="3"/>
      <c r="AS2127" s="3"/>
    </row>
    <row r="2128" spans="1:45" ht="29" customHeight="1" x14ac:dyDescent="0.35">
      <c r="A2128" s="14" t="s">
        <v>2769</v>
      </c>
      <c r="C2128" s="15" t="s">
        <v>3360</v>
      </c>
      <c r="D2128" s="15"/>
      <c r="E2128" s="80">
        <v>1.6733615721635429</v>
      </c>
      <c r="F2128" s="78"/>
      <c r="G2128" s="15"/>
      <c r="H2128" s="15"/>
      <c r="I2128" s="16"/>
      <c r="J2128" s="66"/>
      <c r="K2128" s="66"/>
      <c r="L2128" s="16"/>
      <c r="M2128" s="81"/>
      <c r="N2128" s="82">
        <v>4214.20361328125</v>
      </c>
      <c r="O2128" s="82">
        <v>5015.78515625</v>
      </c>
      <c r="P2128" s="77"/>
      <c r="Q2128" s="83"/>
      <c r="R2128" s="83"/>
      <c r="S2128" s="51">
        <v>1</v>
      </c>
      <c r="T2128" s="84"/>
      <c r="U2128" s="84"/>
      <c r="V2128" s="52">
        <v>0</v>
      </c>
      <c r="W2128" s="52">
        <v>1.0101000000000001E-2</v>
      </c>
      <c r="X2128" s="52">
        <v>0</v>
      </c>
      <c r="Y2128" s="52">
        <v>0.54973000000000005</v>
      </c>
      <c r="Z2128" s="52">
        <v>0</v>
      </c>
      <c r="AA2128" s="52"/>
      <c r="AB2128" s="79">
        <v>2128</v>
      </c>
      <c r="AC21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8" s="85"/>
      <c r="AE2128" s="51"/>
      <c r="AF2128" s="51"/>
      <c r="AG2128" s="51"/>
      <c r="AH2128" s="51"/>
      <c r="AI2128" s="51"/>
      <c r="AJ2128" s="51"/>
      <c r="AK2128" s="51"/>
      <c r="AL2128" s="51"/>
      <c r="AM2128" s="51"/>
      <c r="AN2128" s="51"/>
      <c r="AO2128" s="2"/>
      <c r="AP2128" s="3"/>
      <c r="AQ2128" s="3"/>
      <c r="AR2128" s="3"/>
      <c r="AS2128" s="3"/>
    </row>
    <row r="2129" spans="1:45" ht="29" customHeight="1" x14ac:dyDescent="0.35">
      <c r="A2129" s="14" t="s">
        <v>2770</v>
      </c>
      <c r="C2129" s="15" t="s">
        <v>3360</v>
      </c>
      <c r="D2129" s="15"/>
      <c r="E2129" s="80">
        <v>1.6733615721635429</v>
      </c>
      <c r="F2129" s="78"/>
      <c r="G2129" s="15"/>
      <c r="H2129" s="15"/>
      <c r="I2129" s="16"/>
      <c r="J2129" s="66"/>
      <c r="K2129" s="66"/>
      <c r="L2129" s="16"/>
      <c r="M2129" s="81"/>
      <c r="N2129" s="82">
        <v>4136.33740234375</v>
      </c>
      <c r="O2129" s="82">
        <v>6424.20849609375</v>
      </c>
      <c r="P2129" s="77"/>
      <c r="Q2129" s="83"/>
      <c r="R2129" s="83"/>
      <c r="S2129" s="51">
        <v>1</v>
      </c>
      <c r="T2129" s="84"/>
      <c r="U2129" s="84"/>
      <c r="V2129" s="52">
        <v>0</v>
      </c>
      <c r="W2129" s="52">
        <v>1.0101000000000001E-2</v>
      </c>
      <c r="X2129" s="52">
        <v>0</v>
      </c>
      <c r="Y2129" s="52">
        <v>0.54973000000000005</v>
      </c>
      <c r="Z2129" s="52">
        <v>0</v>
      </c>
      <c r="AA2129" s="52"/>
      <c r="AB2129" s="79">
        <v>2129</v>
      </c>
      <c r="AC21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29" s="85"/>
      <c r="AE2129" s="51"/>
      <c r="AF2129" s="51"/>
      <c r="AG2129" s="51"/>
      <c r="AH2129" s="51"/>
      <c r="AI2129" s="51"/>
      <c r="AJ2129" s="51"/>
      <c r="AK2129" s="51"/>
      <c r="AL2129" s="51"/>
      <c r="AM2129" s="51"/>
      <c r="AN2129" s="51"/>
      <c r="AO2129" s="2"/>
      <c r="AP2129" s="3"/>
      <c r="AQ2129" s="3"/>
      <c r="AR2129" s="3"/>
      <c r="AS2129" s="3"/>
    </row>
    <row r="2130" spans="1:45" ht="29" customHeight="1" x14ac:dyDescent="0.35">
      <c r="A2130" s="14" t="s">
        <v>2771</v>
      </c>
      <c r="C2130" s="15" t="s">
        <v>3360</v>
      </c>
      <c r="D2130" s="15"/>
      <c r="E2130" s="80">
        <v>1.6733615721635429</v>
      </c>
      <c r="F2130" s="78"/>
      <c r="G2130" s="15"/>
      <c r="H2130" s="15"/>
      <c r="I2130" s="16"/>
      <c r="J2130" s="66"/>
      <c r="K2130" s="66"/>
      <c r="L2130" s="16"/>
      <c r="M2130" s="81"/>
      <c r="N2130" s="82">
        <v>3925.4521484375</v>
      </c>
      <c r="O2130" s="82">
        <v>5906.36083984375</v>
      </c>
      <c r="P2130" s="77"/>
      <c r="Q2130" s="83"/>
      <c r="R2130" s="83"/>
      <c r="S2130" s="51">
        <v>1</v>
      </c>
      <c r="T2130" s="84"/>
      <c r="U2130" s="84"/>
      <c r="V2130" s="52">
        <v>0</v>
      </c>
      <c r="W2130" s="52">
        <v>1.0101000000000001E-2</v>
      </c>
      <c r="X2130" s="52">
        <v>0</v>
      </c>
      <c r="Y2130" s="52">
        <v>0.54973000000000005</v>
      </c>
      <c r="Z2130" s="52">
        <v>0</v>
      </c>
      <c r="AA2130" s="52"/>
      <c r="AB2130" s="79">
        <v>2130</v>
      </c>
      <c r="AC21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0" s="85"/>
      <c r="AE2130" s="51"/>
      <c r="AF2130" s="51"/>
      <c r="AG2130" s="51"/>
      <c r="AH2130" s="51"/>
      <c r="AI2130" s="51"/>
      <c r="AJ2130" s="51"/>
      <c r="AK2130" s="51"/>
      <c r="AL2130" s="51"/>
      <c r="AM2130" s="51"/>
      <c r="AN2130" s="51"/>
      <c r="AO2130" s="2"/>
      <c r="AP2130" s="3"/>
      <c r="AQ2130" s="3"/>
      <c r="AR2130" s="3"/>
      <c r="AS2130" s="3"/>
    </row>
    <row r="2131" spans="1:45" ht="29" customHeight="1" x14ac:dyDescent="0.35">
      <c r="A2131" s="14" t="s">
        <v>2772</v>
      </c>
      <c r="C2131" s="15" t="s">
        <v>3360</v>
      </c>
      <c r="D2131" s="15"/>
      <c r="E2131" s="80">
        <v>1.6733615721635429</v>
      </c>
      <c r="F2131" s="78"/>
      <c r="G2131" s="15"/>
      <c r="H2131" s="15"/>
      <c r="I2131" s="16"/>
      <c r="J2131" s="66"/>
      <c r="K2131" s="66"/>
      <c r="L2131" s="16"/>
      <c r="M2131" s="81"/>
      <c r="N2131" s="82">
        <v>4419.01416015625</v>
      </c>
      <c r="O2131" s="82">
        <v>5070.2119140625</v>
      </c>
      <c r="P2131" s="77"/>
      <c r="Q2131" s="83"/>
      <c r="R2131" s="83"/>
      <c r="S2131" s="51">
        <v>1</v>
      </c>
      <c r="T2131" s="84"/>
      <c r="U2131" s="84"/>
      <c r="V2131" s="52">
        <v>0</v>
      </c>
      <c r="W2131" s="52">
        <v>1.0101000000000001E-2</v>
      </c>
      <c r="X2131" s="52">
        <v>0</v>
      </c>
      <c r="Y2131" s="52">
        <v>0.54973000000000005</v>
      </c>
      <c r="Z2131" s="52">
        <v>0</v>
      </c>
      <c r="AA2131" s="52"/>
      <c r="AB2131" s="79">
        <v>2131</v>
      </c>
      <c r="AC21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1" s="85"/>
      <c r="AE2131" s="51"/>
      <c r="AF2131" s="51"/>
      <c r="AG2131" s="51"/>
      <c r="AH2131" s="51"/>
      <c r="AI2131" s="51"/>
      <c r="AJ2131" s="51"/>
      <c r="AK2131" s="51"/>
      <c r="AL2131" s="51"/>
      <c r="AM2131" s="51"/>
      <c r="AN2131" s="51"/>
      <c r="AO2131" s="2"/>
      <c r="AP2131" s="3"/>
      <c r="AQ2131" s="3"/>
      <c r="AR2131" s="3"/>
      <c r="AS2131" s="3"/>
    </row>
    <row r="2132" spans="1:45" ht="29" customHeight="1" x14ac:dyDescent="0.35">
      <c r="A2132" s="14" t="s">
        <v>2773</v>
      </c>
      <c r="C2132" s="15" t="s">
        <v>3360</v>
      </c>
      <c r="D2132" s="15"/>
      <c r="E2132" s="80">
        <v>1.6733615721635429</v>
      </c>
      <c r="F2132" s="78"/>
      <c r="G2132" s="15"/>
      <c r="H2132" s="15"/>
      <c r="I2132" s="16"/>
      <c r="J2132" s="66"/>
      <c r="K2132" s="66"/>
      <c r="L2132" s="16"/>
      <c r="M2132" s="81"/>
      <c r="N2132" s="82">
        <v>3825.462646484375</v>
      </c>
      <c r="O2132" s="82">
        <v>5433.74853515625</v>
      </c>
      <c r="P2132" s="77"/>
      <c r="Q2132" s="83"/>
      <c r="R2132" s="83"/>
      <c r="S2132" s="51">
        <v>1</v>
      </c>
      <c r="T2132" s="84"/>
      <c r="U2132" s="84"/>
      <c r="V2132" s="52">
        <v>0</v>
      </c>
      <c r="W2132" s="52">
        <v>1.0101000000000001E-2</v>
      </c>
      <c r="X2132" s="52">
        <v>0</v>
      </c>
      <c r="Y2132" s="52">
        <v>0.54973000000000005</v>
      </c>
      <c r="Z2132" s="52">
        <v>0</v>
      </c>
      <c r="AA2132" s="52"/>
      <c r="AB2132" s="79">
        <v>2132</v>
      </c>
      <c r="AC21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2" s="85"/>
      <c r="AE2132" s="51"/>
      <c r="AF2132" s="51"/>
      <c r="AG2132" s="51"/>
      <c r="AH2132" s="51"/>
      <c r="AI2132" s="51"/>
      <c r="AJ2132" s="51"/>
      <c r="AK2132" s="51"/>
      <c r="AL2132" s="51"/>
      <c r="AM2132" s="51"/>
      <c r="AN2132" s="51"/>
      <c r="AO2132" s="2"/>
      <c r="AP2132" s="3"/>
      <c r="AQ2132" s="3"/>
      <c r="AR2132" s="3"/>
      <c r="AS2132" s="3"/>
    </row>
    <row r="2133" spans="1:45" ht="29" customHeight="1" x14ac:dyDescent="0.35">
      <c r="A2133" s="14" t="s">
        <v>2774</v>
      </c>
      <c r="C2133" s="15" t="s">
        <v>3360</v>
      </c>
      <c r="D2133" s="15"/>
      <c r="E2133" s="80">
        <v>1.6733615721635429</v>
      </c>
      <c r="F2133" s="78"/>
      <c r="G2133" s="15"/>
      <c r="H2133" s="15"/>
      <c r="I2133" s="16"/>
      <c r="J2133" s="66"/>
      <c r="K2133" s="66"/>
      <c r="L2133" s="16"/>
      <c r="M2133" s="81"/>
      <c r="N2133" s="82">
        <v>4028.61669921875</v>
      </c>
      <c r="O2133" s="82">
        <v>6365.95361328125</v>
      </c>
      <c r="P2133" s="77"/>
      <c r="Q2133" s="83"/>
      <c r="R2133" s="83"/>
      <c r="S2133" s="51">
        <v>1</v>
      </c>
      <c r="T2133" s="84"/>
      <c r="U2133" s="84"/>
      <c r="V2133" s="52">
        <v>0</v>
      </c>
      <c r="W2133" s="52">
        <v>1.0101000000000001E-2</v>
      </c>
      <c r="X2133" s="52">
        <v>0</v>
      </c>
      <c r="Y2133" s="52">
        <v>0.54973000000000005</v>
      </c>
      <c r="Z2133" s="52">
        <v>0</v>
      </c>
      <c r="AA2133" s="52"/>
      <c r="AB2133" s="79">
        <v>2133</v>
      </c>
      <c r="AC21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3" s="85"/>
      <c r="AE2133" s="51"/>
      <c r="AF2133" s="51"/>
      <c r="AG2133" s="51"/>
      <c r="AH2133" s="51"/>
      <c r="AI2133" s="51"/>
      <c r="AJ2133" s="51"/>
      <c r="AK2133" s="51"/>
      <c r="AL2133" s="51"/>
      <c r="AM2133" s="51"/>
      <c r="AN2133" s="51"/>
      <c r="AO2133" s="2"/>
      <c r="AP2133" s="3"/>
      <c r="AQ2133" s="3"/>
      <c r="AR2133" s="3"/>
      <c r="AS2133" s="3"/>
    </row>
    <row r="2134" spans="1:45" ht="29" customHeight="1" x14ac:dyDescent="0.35">
      <c r="A2134" s="14" t="s">
        <v>2775</v>
      </c>
      <c r="C2134" s="15" t="s">
        <v>3360</v>
      </c>
      <c r="D2134" s="15"/>
      <c r="E2134" s="80">
        <v>1.6733615721635429</v>
      </c>
      <c r="F2134" s="78"/>
      <c r="G2134" s="15"/>
      <c r="H2134" s="15"/>
      <c r="I2134" s="16"/>
      <c r="J2134" s="66"/>
      <c r="K2134" s="66"/>
      <c r="L2134" s="16"/>
      <c r="M2134" s="81"/>
      <c r="N2134" s="82">
        <v>4613.51953125</v>
      </c>
      <c r="O2134" s="82">
        <v>6057.00244140625</v>
      </c>
      <c r="P2134" s="77"/>
      <c r="Q2134" s="83"/>
      <c r="R2134" s="83"/>
      <c r="S2134" s="51">
        <v>1</v>
      </c>
      <c r="T2134" s="84"/>
      <c r="U2134" s="84"/>
      <c r="V2134" s="52">
        <v>0</v>
      </c>
      <c r="W2134" s="52">
        <v>1.0101000000000001E-2</v>
      </c>
      <c r="X2134" s="52">
        <v>0</v>
      </c>
      <c r="Y2134" s="52">
        <v>0.54973000000000005</v>
      </c>
      <c r="Z2134" s="52">
        <v>0</v>
      </c>
      <c r="AA2134" s="52"/>
      <c r="AB2134" s="79">
        <v>2134</v>
      </c>
      <c r="AC21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4" s="85"/>
      <c r="AE2134" s="51"/>
      <c r="AF2134" s="51"/>
      <c r="AG2134" s="51"/>
      <c r="AH2134" s="51"/>
      <c r="AI2134" s="51"/>
      <c r="AJ2134" s="51"/>
      <c r="AK2134" s="51"/>
      <c r="AL2134" s="51"/>
      <c r="AM2134" s="51"/>
      <c r="AN2134" s="51"/>
      <c r="AO2134" s="2"/>
      <c r="AP2134" s="3"/>
      <c r="AQ2134" s="3"/>
      <c r="AR2134" s="3"/>
      <c r="AS2134" s="3"/>
    </row>
    <row r="2135" spans="1:45" ht="29" customHeight="1" x14ac:dyDescent="0.35">
      <c r="A2135" s="14" t="s">
        <v>2776</v>
      </c>
      <c r="C2135" s="15" t="s">
        <v>3360</v>
      </c>
      <c r="D2135" s="15"/>
      <c r="E2135" s="80">
        <v>1.6733615721635429</v>
      </c>
      <c r="F2135" s="78"/>
      <c r="G2135" s="15"/>
      <c r="H2135" s="15"/>
      <c r="I2135" s="16"/>
      <c r="J2135" s="66"/>
      <c r="K2135" s="66"/>
      <c r="L2135" s="16"/>
      <c r="M2135" s="81"/>
      <c r="N2135" s="82">
        <v>3833.633056640625</v>
      </c>
      <c r="O2135" s="82">
        <v>6030.84423828125</v>
      </c>
      <c r="P2135" s="77"/>
      <c r="Q2135" s="83"/>
      <c r="R2135" s="83"/>
      <c r="S2135" s="51">
        <v>1</v>
      </c>
      <c r="T2135" s="84"/>
      <c r="U2135" s="84"/>
      <c r="V2135" s="52">
        <v>0</v>
      </c>
      <c r="W2135" s="52">
        <v>1.0101000000000001E-2</v>
      </c>
      <c r="X2135" s="52">
        <v>0</v>
      </c>
      <c r="Y2135" s="52">
        <v>0.54973000000000005</v>
      </c>
      <c r="Z2135" s="52">
        <v>0</v>
      </c>
      <c r="AA2135" s="52"/>
      <c r="AB2135" s="79">
        <v>2135</v>
      </c>
      <c r="AC21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5" s="85"/>
      <c r="AE2135" s="51"/>
      <c r="AF2135" s="51"/>
      <c r="AG2135" s="51"/>
      <c r="AH2135" s="51"/>
      <c r="AI2135" s="51"/>
      <c r="AJ2135" s="51"/>
      <c r="AK2135" s="51"/>
      <c r="AL2135" s="51"/>
      <c r="AM2135" s="51"/>
      <c r="AN2135" s="51"/>
      <c r="AO2135" s="2"/>
      <c r="AP2135" s="3"/>
      <c r="AQ2135" s="3"/>
      <c r="AR2135" s="3"/>
      <c r="AS2135" s="3"/>
    </row>
    <row r="2136" spans="1:45" ht="29" customHeight="1" x14ac:dyDescent="0.35">
      <c r="A2136" s="14" t="s">
        <v>2777</v>
      </c>
      <c r="C2136" s="15" t="s">
        <v>3360</v>
      </c>
      <c r="D2136" s="15"/>
      <c r="E2136" s="80">
        <v>1.6733615721635429</v>
      </c>
      <c r="F2136" s="78"/>
      <c r="G2136" s="15"/>
      <c r="H2136" s="15"/>
      <c r="I2136" s="16"/>
      <c r="J2136" s="66"/>
      <c r="K2136" s="66"/>
      <c r="L2136" s="16"/>
      <c r="M2136" s="81"/>
      <c r="N2136" s="82">
        <v>4406.2470703125</v>
      </c>
      <c r="O2136" s="82">
        <v>6367.171875</v>
      </c>
      <c r="P2136" s="77"/>
      <c r="Q2136" s="83"/>
      <c r="R2136" s="83"/>
      <c r="S2136" s="51">
        <v>1</v>
      </c>
      <c r="T2136" s="84"/>
      <c r="U2136" s="84"/>
      <c r="V2136" s="52">
        <v>0</v>
      </c>
      <c r="W2136" s="52">
        <v>1.0101000000000001E-2</v>
      </c>
      <c r="X2136" s="52">
        <v>0</v>
      </c>
      <c r="Y2136" s="52">
        <v>0.54973000000000005</v>
      </c>
      <c r="Z2136" s="52">
        <v>0</v>
      </c>
      <c r="AA2136" s="52"/>
      <c r="AB2136" s="79">
        <v>2136</v>
      </c>
      <c r="AC21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6" s="85"/>
      <c r="AE2136" s="51"/>
      <c r="AF2136" s="51"/>
      <c r="AG2136" s="51"/>
      <c r="AH2136" s="51"/>
      <c r="AI2136" s="51"/>
      <c r="AJ2136" s="51"/>
      <c r="AK2136" s="51"/>
      <c r="AL2136" s="51"/>
      <c r="AM2136" s="51"/>
      <c r="AN2136" s="51"/>
      <c r="AO2136" s="2"/>
      <c r="AP2136" s="3"/>
      <c r="AQ2136" s="3"/>
      <c r="AR2136" s="3"/>
      <c r="AS2136" s="3"/>
    </row>
    <row r="2137" spans="1:45" ht="29" customHeight="1" x14ac:dyDescent="0.35">
      <c r="A2137" s="14" t="s">
        <v>2778</v>
      </c>
      <c r="C2137" s="15" t="s">
        <v>3360</v>
      </c>
      <c r="D2137" s="15"/>
      <c r="E2137" s="80">
        <v>1.6733615721635429</v>
      </c>
      <c r="F2137" s="78"/>
      <c r="G2137" s="15"/>
      <c r="H2137" s="15"/>
      <c r="I2137" s="16"/>
      <c r="J2137" s="66"/>
      <c r="K2137" s="66"/>
      <c r="L2137" s="16"/>
      <c r="M2137" s="81"/>
      <c r="N2137" s="82">
        <v>4205.75</v>
      </c>
      <c r="O2137" s="82">
        <v>5217.892578125</v>
      </c>
      <c r="P2137" s="77"/>
      <c r="Q2137" s="83"/>
      <c r="R2137" s="83"/>
      <c r="S2137" s="51">
        <v>1</v>
      </c>
      <c r="T2137" s="84"/>
      <c r="U2137" s="84"/>
      <c r="V2137" s="52">
        <v>0</v>
      </c>
      <c r="W2137" s="52">
        <v>1.0101000000000001E-2</v>
      </c>
      <c r="X2137" s="52">
        <v>0</v>
      </c>
      <c r="Y2137" s="52">
        <v>0.54973000000000005</v>
      </c>
      <c r="Z2137" s="52">
        <v>0</v>
      </c>
      <c r="AA2137" s="52"/>
      <c r="AB2137" s="79">
        <v>2137</v>
      </c>
      <c r="AC21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7" s="85"/>
      <c r="AE2137" s="51"/>
      <c r="AF2137" s="51"/>
      <c r="AG2137" s="51"/>
      <c r="AH2137" s="51"/>
      <c r="AI2137" s="51"/>
      <c r="AJ2137" s="51"/>
      <c r="AK2137" s="51"/>
      <c r="AL2137" s="51"/>
      <c r="AM2137" s="51"/>
      <c r="AN2137" s="51"/>
      <c r="AO2137" s="2"/>
      <c r="AP2137" s="3"/>
      <c r="AQ2137" s="3"/>
      <c r="AR2137" s="3"/>
      <c r="AS2137" s="3"/>
    </row>
    <row r="2138" spans="1:45" ht="29" customHeight="1" x14ac:dyDescent="0.35">
      <c r="A2138" s="14" t="s">
        <v>2779</v>
      </c>
      <c r="C2138" s="15" t="s">
        <v>3360</v>
      </c>
      <c r="D2138" s="15"/>
      <c r="E2138" s="80">
        <v>1.6733615721635429</v>
      </c>
      <c r="F2138" s="78"/>
      <c r="G2138" s="15"/>
      <c r="H2138" s="15"/>
      <c r="I2138" s="16"/>
      <c r="J2138" s="66"/>
      <c r="K2138" s="66"/>
      <c r="L2138" s="16"/>
      <c r="M2138" s="81"/>
      <c r="N2138" s="82">
        <v>4555.4296875</v>
      </c>
      <c r="O2138" s="82">
        <v>6195.10791015625</v>
      </c>
      <c r="P2138" s="77"/>
      <c r="Q2138" s="83"/>
      <c r="R2138" s="83"/>
      <c r="S2138" s="51">
        <v>1</v>
      </c>
      <c r="T2138" s="84"/>
      <c r="U2138" s="84"/>
      <c r="V2138" s="52">
        <v>0</v>
      </c>
      <c r="W2138" s="52">
        <v>1.0101000000000001E-2</v>
      </c>
      <c r="X2138" s="52">
        <v>0</v>
      </c>
      <c r="Y2138" s="52">
        <v>0.54973000000000005</v>
      </c>
      <c r="Z2138" s="52">
        <v>0</v>
      </c>
      <c r="AA2138" s="52"/>
      <c r="AB2138" s="79">
        <v>2138</v>
      </c>
      <c r="AC21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8" s="85"/>
      <c r="AE2138" s="51"/>
      <c r="AF2138" s="51"/>
      <c r="AG2138" s="51"/>
      <c r="AH2138" s="51"/>
      <c r="AI2138" s="51"/>
      <c r="AJ2138" s="51"/>
      <c r="AK2138" s="51"/>
      <c r="AL2138" s="51"/>
      <c r="AM2138" s="51"/>
      <c r="AN2138" s="51"/>
      <c r="AO2138" s="2"/>
      <c r="AP2138" s="3"/>
      <c r="AQ2138" s="3"/>
      <c r="AR2138" s="3"/>
      <c r="AS2138" s="3"/>
    </row>
    <row r="2139" spans="1:45" ht="29" customHeight="1" x14ac:dyDescent="0.35">
      <c r="A2139" s="14" t="s">
        <v>2780</v>
      </c>
      <c r="C2139" s="15" t="s">
        <v>3360</v>
      </c>
      <c r="D2139" s="15"/>
      <c r="E2139" s="80">
        <v>1.6733615721635429</v>
      </c>
      <c r="F2139" s="78"/>
      <c r="G2139" s="15"/>
      <c r="H2139" s="15"/>
      <c r="I2139" s="16"/>
      <c r="J2139" s="66"/>
      <c r="K2139" s="66"/>
      <c r="L2139" s="16"/>
      <c r="M2139" s="81"/>
      <c r="N2139" s="82">
        <v>4124.95654296875</v>
      </c>
      <c r="O2139" s="82">
        <v>5036.34912109375</v>
      </c>
      <c r="P2139" s="77"/>
      <c r="Q2139" s="83"/>
      <c r="R2139" s="83"/>
      <c r="S2139" s="51">
        <v>1</v>
      </c>
      <c r="T2139" s="84"/>
      <c r="U2139" s="84"/>
      <c r="V2139" s="52">
        <v>0</v>
      </c>
      <c r="W2139" s="52">
        <v>1.0101000000000001E-2</v>
      </c>
      <c r="X2139" s="52">
        <v>0</v>
      </c>
      <c r="Y2139" s="52">
        <v>0.54973000000000005</v>
      </c>
      <c r="Z2139" s="52">
        <v>0</v>
      </c>
      <c r="AA2139" s="52"/>
      <c r="AB2139" s="79">
        <v>2139</v>
      </c>
      <c r="AC21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39" s="85"/>
      <c r="AE2139" s="51"/>
      <c r="AF2139" s="51"/>
      <c r="AG2139" s="51"/>
      <c r="AH2139" s="51"/>
      <c r="AI2139" s="51"/>
      <c r="AJ2139" s="51"/>
      <c r="AK2139" s="51"/>
      <c r="AL2139" s="51"/>
      <c r="AM2139" s="51"/>
      <c r="AN2139" s="51"/>
      <c r="AO2139" s="2"/>
      <c r="AP2139" s="3"/>
      <c r="AQ2139" s="3"/>
      <c r="AR2139" s="3"/>
      <c r="AS2139" s="3"/>
    </row>
    <row r="2140" spans="1:45" ht="29" customHeight="1" x14ac:dyDescent="0.35">
      <c r="A2140" s="14" t="s">
        <v>2781</v>
      </c>
      <c r="C2140" s="15" t="s">
        <v>3360</v>
      </c>
      <c r="D2140" s="15"/>
      <c r="E2140" s="80">
        <v>1.6733615721635429</v>
      </c>
      <c r="F2140" s="78"/>
      <c r="G2140" s="15"/>
      <c r="H2140" s="15"/>
      <c r="I2140" s="16"/>
      <c r="J2140" s="66"/>
      <c r="K2140" s="66"/>
      <c r="L2140" s="16"/>
      <c r="M2140" s="81"/>
      <c r="N2140" s="82">
        <v>4105.208984375</v>
      </c>
      <c r="O2140" s="82">
        <v>6252.69580078125</v>
      </c>
      <c r="P2140" s="77"/>
      <c r="Q2140" s="83"/>
      <c r="R2140" s="83"/>
      <c r="S2140" s="51">
        <v>1</v>
      </c>
      <c r="T2140" s="84"/>
      <c r="U2140" s="84"/>
      <c r="V2140" s="52">
        <v>0</v>
      </c>
      <c r="W2140" s="52">
        <v>1.0101000000000001E-2</v>
      </c>
      <c r="X2140" s="52">
        <v>0</v>
      </c>
      <c r="Y2140" s="52">
        <v>0.54973000000000005</v>
      </c>
      <c r="Z2140" s="52">
        <v>0</v>
      </c>
      <c r="AA2140" s="52"/>
      <c r="AB2140" s="79">
        <v>2140</v>
      </c>
      <c r="AC21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0" s="85"/>
      <c r="AE2140" s="51"/>
      <c r="AF2140" s="51"/>
      <c r="AG2140" s="51"/>
      <c r="AH2140" s="51"/>
      <c r="AI2140" s="51"/>
      <c r="AJ2140" s="51"/>
      <c r="AK2140" s="51"/>
      <c r="AL2140" s="51"/>
      <c r="AM2140" s="51"/>
      <c r="AN2140" s="51"/>
      <c r="AO2140" s="2"/>
      <c r="AP2140" s="3"/>
      <c r="AQ2140" s="3"/>
      <c r="AR2140" s="3"/>
      <c r="AS2140" s="3"/>
    </row>
    <row r="2141" spans="1:45" ht="29" customHeight="1" x14ac:dyDescent="0.35">
      <c r="A2141" s="14" t="s">
        <v>2782</v>
      </c>
      <c r="C2141" s="15" t="s">
        <v>3360</v>
      </c>
      <c r="D2141" s="15"/>
      <c r="E2141" s="80">
        <v>1.6733615721635429</v>
      </c>
      <c r="F2141" s="78"/>
      <c r="G2141" s="15"/>
      <c r="H2141" s="15"/>
      <c r="I2141" s="16"/>
      <c r="J2141" s="66"/>
      <c r="K2141" s="66"/>
      <c r="L2141" s="16"/>
      <c r="M2141" s="81"/>
      <c r="N2141" s="82">
        <v>4500.7451171875</v>
      </c>
      <c r="O2141" s="82">
        <v>5660.79248046875</v>
      </c>
      <c r="P2141" s="77"/>
      <c r="Q2141" s="83"/>
      <c r="R2141" s="83"/>
      <c r="S2141" s="51">
        <v>1</v>
      </c>
      <c r="T2141" s="84"/>
      <c r="U2141" s="84"/>
      <c r="V2141" s="52">
        <v>0</v>
      </c>
      <c r="W2141" s="52">
        <v>1.0101000000000001E-2</v>
      </c>
      <c r="X2141" s="52">
        <v>0</v>
      </c>
      <c r="Y2141" s="52">
        <v>0.54973000000000005</v>
      </c>
      <c r="Z2141" s="52">
        <v>0</v>
      </c>
      <c r="AA2141" s="52"/>
      <c r="AB2141" s="79">
        <v>2141</v>
      </c>
      <c r="AC21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1" s="85"/>
      <c r="AE2141" s="51"/>
      <c r="AF2141" s="51"/>
      <c r="AG2141" s="51"/>
      <c r="AH2141" s="51"/>
      <c r="AI2141" s="51"/>
      <c r="AJ2141" s="51"/>
      <c r="AK2141" s="51"/>
      <c r="AL2141" s="51"/>
      <c r="AM2141" s="51"/>
      <c r="AN2141" s="51"/>
      <c r="AO2141" s="2"/>
      <c r="AP2141" s="3"/>
      <c r="AQ2141" s="3"/>
      <c r="AR2141" s="3"/>
      <c r="AS2141" s="3"/>
    </row>
    <row r="2142" spans="1:45" ht="29" customHeight="1" x14ac:dyDescent="0.35">
      <c r="A2142" s="14" t="s">
        <v>2783</v>
      </c>
      <c r="C2142" s="15" t="s">
        <v>3360</v>
      </c>
      <c r="D2142" s="15"/>
      <c r="E2142" s="80">
        <v>1.6733615721635429</v>
      </c>
      <c r="F2142" s="78"/>
      <c r="G2142" s="15"/>
      <c r="H2142" s="15"/>
      <c r="I2142" s="16"/>
      <c r="J2142" s="66"/>
      <c r="K2142" s="66"/>
      <c r="L2142" s="16"/>
      <c r="M2142" s="81"/>
      <c r="N2142" s="82">
        <v>4577.29345703125</v>
      </c>
      <c r="O2142" s="82">
        <v>5294.66259765625</v>
      </c>
      <c r="P2142" s="77"/>
      <c r="Q2142" s="83"/>
      <c r="R2142" s="83"/>
      <c r="S2142" s="51">
        <v>1</v>
      </c>
      <c r="T2142" s="84"/>
      <c r="U2142" s="84"/>
      <c r="V2142" s="52">
        <v>0</v>
      </c>
      <c r="W2142" s="52">
        <v>1.0101000000000001E-2</v>
      </c>
      <c r="X2142" s="52">
        <v>0</v>
      </c>
      <c r="Y2142" s="52">
        <v>0.54973000000000005</v>
      </c>
      <c r="Z2142" s="52">
        <v>0</v>
      </c>
      <c r="AA2142" s="52"/>
      <c r="AB2142" s="79">
        <v>2142</v>
      </c>
      <c r="AC21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2" s="85"/>
      <c r="AE2142" s="51"/>
      <c r="AF2142" s="51"/>
      <c r="AG2142" s="51"/>
      <c r="AH2142" s="51"/>
      <c r="AI2142" s="51"/>
      <c r="AJ2142" s="51"/>
      <c r="AK2142" s="51"/>
      <c r="AL2142" s="51"/>
      <c r="AM2142" s="51"/>
      <c r="AN2142" s="51"/>
      <c r="AO2142" s="2"/>
      <c r="AP2142" s="3"/>
      <c r="AQ2142" s="3"/>
      <c r="AR2142" s="3"/>
      <c r="AS2142" s="3"/>
    </row>
    <row r="2143" spans="1:45" ht="29" customHeight="1" x14ac:dyDescent="0.35">
      <c r="A2143" s="14" t="s">
        <v>2784</v>
      </c>
      <c r="C2143" s="15" t="s">
        <v>3360</v>
      </c>
      <c r="D2143" s="15"/>
      <c r="E2143" s="80">
        <v>1.6733615721635429</v>
      </c>
      <c r="F2143" s="78"/>
      <c r="G2143" s="15"/>
      <c r="H2143" s="15"/>
      <c r="I2143" s="16"/>
      <c r="J2143" s="66"/>
      <c r="K2143" s="66"/>
      <c r="L2143" s="16"/>
      <c r="M2143" s="81"/>
      <c r="N2143" s="82">
        <v>4329.95361328125</v>
      </c>
      <c r="O2143" s="82">
        <v>5387.43359375</v>
      </c>
      <c r="P2143" s="77"/>
      <c r="Q2143" s="83"/>
      <c r="R2143" s="83"/>
      <c r="S2143" s="51">
        <v>1</v>
      </c>
      <c r="T2143" s="84"/>
      <c r="U2143" s="84"/>
      <c r="V2143" s="52">
        <v>0</v>
      </c>
      <c r="W2143" s="52">
        <v>1.0101000000000001E-2</v>
      </c>
      <c r="X2143" s="52">
        <v>0</v>
      </c>
      <c r="Y2143" s="52">
        <v>0.54973000000000005</v>
      </c>
      <c r="Z2143" s="52">
        <v>0</v>
      </c>
      <c r="AA2143" s="52"/>
      <c r="AB2143" s="79">
        <v>2143</v>
      </c>
      <c r="AC21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3" s="85"/>
      <c r="AE2143" s="51"/>
      <c r="AF2143" s="51"/>
      <c r="AG2143" s="51"/>
      <c r="AH2143" s="51"/>
      <c r="AI2143" s="51"/>
      <c r="AJ2143" s="51"/>
      <c r="AK2143" s="51"/>
      <c r="AL2143" s="51"/>
      <c r="AM2143" s="51"/>
      <c r="AN2143" s="51"/>
      <c r="AO2143" s="2"/>
      <c r="AP2143" s="3"/>
      <c r="AQ2143" s="3"/>
      <c r="AR2143" s="3"/>
      <c r="AS2143" s="3"/>
    </row>
    <row r="2144" spans="1:45" ht="29" customHeight="1" x14ac:dyDescent="0.35">
      <c r="A2144" s="14" t="s">
        <v>2785</v>
      </c>
      <c r="C2144" s="15" t="s">
        <v>3360</v>
      </c>
      <c r="D2144" s="15"/>
      <c r="E2144" s="80">
        <v>1.6733615721635429</v>
      </c>
      <c r="F2144" s="78"/>
      <c r="G2144" s="15"/>
      <c r="H2144" s="15"/>
      <c r="I2144" s="16"/>
      <c r="J2144" s="66"/>
      <c r="K2144" s="66"/>
      <c r="L2144" s="16"/>
      <c r="M2144" s="81"/>
      <c r="N2144" s="82">
        <v>4036.853515625</v>
      </c>
      <c r="O2144" s="82">
        <v>5079.0849609375</v>
      </c>
      <c r="P2144" s="77"/>
      <c r="Q2144" s="83"/>
      <c r="R2144" s="83"/>
      <c r="S2144" s="51">
        <v>1</v>
      </c>
      <c r="T2144" s="84"/>
      <c r="U2144" s="84"/>
      <c r="V2144" s="52">
        <v>0</v>
      </c>
      <c r="W2144" s="52">
        <v>1.0101000000000001E-2</v>
      </c>
      <c r="X2144" s="52">
        <v>0</v>
      </c>
      <c r="Y2144" s="52">
        <v>0.54973000000000005</v>
      </c>
      <c r="Z2144" s="52">
        <v>0</v>
      </c>
      <c r="AA2144" s="52"/>
      <c r="AB2144" s="79">
        <v>2144</v>
      </c>
      <c r="AC21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4" s="85"/>
      <c r="AE2144" s="51"/>
      <c r="AF2144" s="51"/>
      <c r="AG2144" s="51"/>
      <c r="AH2144" s="51"/>
      <c r="AI2144" s="51"/>
      <c r="AJ2144" s="51"/>
      <c r="AK2144" s="51"/>
      <c r="AL2144" s="51"/>
      <c r="AM2144" s="51"/>
      <c r="AN2144" s="51"/>
      <c r="AO2144" s="2"/>
      <c r="AP2144" s="3"/>
      <c r="AQ2144" s="3"/>
      <c r="AR2144" s="3"/>
      <c r="AS2144" s="3"/>
    </row>
    <row r="2145" spans="1:45" ht="29" customHeight="1" x14ac:dyDescent="0.35">
      <c r="A2145" s="14" t="s">
        <v>2786</v>
      </c>
      <c r="C2145" s="15" t="s">
        <v>3360</v>
      </c>
      <c r="D2145" s="15"/>
      <c r="E2145" s="80">
        <v>1.6733615721635429</v>
      </c>
      <c r="F2145" s="78"/>
      <c r="G2145" s="15"/>
      <c r="H2145" s="15"/>
      <c r="I2145" s="16"/>
      <c r="J2145" s="66"/>
      <c r="K2145" s="66"/>
      <c r="L2145" s="16"/>
      <c r="M2145" s="81"/>
      <c r="N2145" s="82">
        <v>3886.6123046875</v>
      </c>
      <c r="O2145" s="82">
        <v>6157.9912109375</v>
      </c>
      <c r="P2145" s="77"/>
      <c r="Q2145" s="83"/>
      <c r="R2145" s="83"/>
      <c r="S2145" s="51">
        <v>1</v>
      </c>
      <c r="T2145" s="84"/>
      <c r="U2145" s="84"/>
      <c r="V2145" s="52">
        <v>0</v>
      </c>
      <c r="W2145" s="52">
        <v>1.0101000000000001E-2</v>
      </c>
      <c r="X2145" s="52">
        <v>0</v>
      </c>
      <c r="Y2145" s="52">
        <v>0.54973000000000005</v>
      </c>
      <c r="Z2145" s="52">
        <v>0</v>
      </c>
      <c r="AA2145" s="52"/>
      <c r="AB2145" s="79">
        <v>2145</v>
      </c>
      <c r="AC21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5" s="85"/>
      <c r="AE2145" s="51"/>
      <c r="AF2145" s="51"/>
      <c r="AG2145" s="51"/>
      <c r="AH2145" s="51"/>
      <c r="AI2145" s="51"/>
      <c r="AJ2145" s="51"/>
      <c r="AK2145" s="51"/>
      <c r="AL2145" s="51"/>
      <c r="AM2145" s="51"/>
      <c r="AN2145" s="51"/>
      <c r="AO2145" s="2"/>
      <c r="AP2145" s="3"/>
      <c r="AQ2145" s="3"/>
      <c r="AR2145" s="3"/>
      <c r="AS2145" s="3"/>
    </row>
    <row r="2146" spans="1:45" ht="29" customHeight="1" x14ac:dyDescent="0.35">
      <c r="A2146" s="14" t="s">
        <v>2787</v>
      </c>
      <c r="C2146" s="15" t="s">
        <v>3360</v>
      </c>
      <c r="D2146" s="15"/>
      <c r="E2146" s="80">
        <v>1.6733615721635429</v>
      </c>
      <c r="F2146" s="78"/>
      <c r="G2146" s="15"/>
      <c r="H2146" s="15"/>
      <c r="I2146" s="16"/>
      <c r="J2146" s="66"/>
      <c r="K2146" s="66"/>
      <c r="L2146" s="16"/>
      <c r="M2146" s="81"/>
      <c r="N2146" s="82">
        <v>4638.50634765625</v>
      </c>
      <c r="O2146" s="82">
        <v>5442.18994140625</v>
      </c>
      <c r="P2146" s="77"/>
      <c r="Q2146" s="83"/>
      <c r="R2146" s="83"/>
      <c r="S2146" s="51">
        <v>1</v>
      </c>
      <c r="T2146" s="84"/>
      <c r="U2146" s="84"/>
      <c r="V2146" s="52">
        <v>0</v>
      </c>
      <c r="W2146" s="52">
        <v>1.0101000000000001E-2</v>
      </c>
      <c r="X2146" s="52">
        <v>0</v>
      </c>
      <c r="Y2146" s="52">
        <v>0.54973000000000005</v>
      </c>
      <c r="Z2146" s="52">
        <v>0</v>
      </c>
      <c r="AA2146" s="52"/>
      <c r="AB2146" s="79">
        <v>2146</v>
      </c>
      <c r="AC21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6" s="85"/>
      <c r="AE2146" s="51"/>
      <c r="AF2146" s="51"/>
      <c r="AG2146" s="51"/>
      <c r="AH2146" s="51"/>
      <c r="AI2146" s="51"/>
      <c r="AJ2146" s="51"/>
      <c r="AK2146" s="51"/>
      <c r="AL2146" s="51"/>
      <c r="AM2146" s="51"/>
      <c r="AN2146" s="51"/>
      <c r="AO2146" s="2"/>
      <c r="AP2146" s="3"/>
      <c r="AQ2146" s="3"/>
      <c r="AR2146" s="3"/>
      <c r="AS2146" s="3"/>
    </row>
    <row r="2147" spans="1:45" ht="29" customHeight="1" x14ac:dyDescent="0.35">
      <c r="A2147" s="14" t="s">
        <v>2788</v>
      </c>
      <c r="C2147" s="15" t="s">
        <v>3360</v>
      </c>
      <c r="D2147" s="15"/>
      <c r="E2147" s="80">
        <v>1.6733615721635429</v>
      </c>
      <c r="F2147" s="78"/>
      <c r="G2147" s="15"/>
      <c r="H2147" s="15"/>
      <c r="I2147" s="16"/>
      <c r="J2147" s="66"/>
      <c r="K2147" s="66"/>
      <c r="L2147" s="16"/>
      <c r="M2147" s="81"/>
      <c r="N2147" s="82">
        <v>4005.55078125</v>
      </c>
      <c r="O2147" s="82">
        <v>6084.7265625</v>
      </c>
      <c r="P2147" s="77"/>
      <c r="Q2147" s="83"/>
      <c r="R2147" s="83"/>
      <c r="S2147" s="51">
        <v>1</v>
      </c>
      <c r="T2147" s="84"/>
      <c r="U2147" s="84"/>
      <c r="V2147" s="52">
        <v>0</v>
      </c>
      <c r="W2147" s="52">
        <v>1.0101000000000001E-2</v>
      </c>
      <c r="X2147" s="52">
        <v>0</v>
      </c>
      <c r="Y2147" s="52">
        <v>0.54973000000000005</v>
      </c>
      <c r="Z2147" s="52">
        <v>0</v>
      </c>
      <c r="AA2147" s="52"/>
      <c r="AB2147" s="79">
        <v>2147</v>
      </c>
      <c r="AC21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7" s="85"/>
      <c r="AE2147" s="51"/>
      <c r="AF2147" s="51"/>
      <c r="AG2147" s="51"/>
      <c r="AH2147" s="51"/>
      <c r="AI2147" s="51"/>
      <c r="AJ2147" s="51"/>
      <c r="AK2147" s="51"/>
      <c r="AL2147" s="51"/>
      <c r="AM2147" s="51"/>
      <c r="AN2147" s="51"/>
      <c r="AO2147" s="2"/>
      <c r="AP2147" s="3"/>
      <c r="AQ2147" s="3"/>
      <c r="AR2147" s="3"/>
      <c r="AS2147" s="3"/>
    </row>
    <row r="2148" spans="1:45" ht="29" customHeight="1" x14ac:dyDescent="0.35">
      <c r="A2148" s="14" t="s">
        <v>2789</v>
      </c>
      <c r="C2148" s="15" t="s">
        <v>3360</v>
      </c>
      <c r="D2148" s="15"/>
      <c r="E2148" s="80">
        <v>1.6733615721635429</v>
      </c>
      <c r="F2148" s="78"/>
      <c r="G2148" s="15"/>
      <c r="H2148" s="15"/>
      <c r="I2148" s="16"/>
      <c r="J2148" s="66"/>
      <c r="K2148" s="66"/>
      <c r="L2148" s="16"/>
      <c r="M2148" s="81"/>
      <c r="N2148" s="82">
        <v>4489.6337890625</v>
      </c>
      <c r="O2148" s="82">
        <v>6046.53271484375</v>
      </c>
      <c r="P2148" s="77"/>
      <c r="Q2148" s="83"/>
      <c r="R2148" s="83"/>
      <c r="S2148" s="51">
        <v>1</v>
      </c>
      <c r="T2148" s="84"/>
      <c r="U2148" s="84"/>
      <c r="V2148" s="52">
        <v>0</v>
      </c>
      <c r="W2148" s="52">
        <v>1.0101000000000001E-2</v>
      </c>
      <c r="X2148" s="52">
        <v>0</v>
      </c>
      <c r="Y2148" s="52">
        <v>0.54973000000000005</v>
      </c>
      <c r="Z2148" s="52">
        <v>0</v>
      </c>
      <c r="AA2148" s="52"/>
      <c r="AB2148" s="79">
        <v>2148</v>
      </c>
      <c r="AC21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8" s="85"/>
      <c r="AE2148" s="51"/>
      <c r="AF2148" s="51"/>
      <c r="AG2148" s="51"/>
      <c r="AH2148" s="51"/>
      <c r="AI2148" s="51"/>
      <c r="AJ2148" s="51"/>
      <c r="AK2148" s="51"/>
      <c r="AL2148" s="51"/>
      <c r="AM2148" s="51"/>
      <c r="AN2148" s="51"/>
      <c r="AO2148" s="2"/>
      <c r="AP2148" s="3"/>
      <c r="AQ2148" s="3"/>
      <c r="AR2148" s="3"/>
      <c r="AS2148" s="3"/>
    </row>
    <row r="2149" spans="1:45" ht="29" customHeight="1" x14ac:dyDescent="0.35">
      <c r="A2149" s="14" t="s">
        <v>2790</v>
      </c>
      <c r="C2149" s="15" t="s">
        <v>3360</v>
      </c>
      <c r="D2149" s="15"/>
      <c r="E2149" s="80">
        <v>1.6733615721635429</v>
      </c>
      <c r="F2149" s="78"/>
      <c r="G2149" s="15"/>
      <c r="H2149" s="15"/>
      <c r="I2149" s="16"/>
      <c r="J2149" s="66"/>
      <c r="K2149" s="66"/>
      <c r="L2149" s="16"/>
      <c r="M2149" s="81"/>
      <c r="N2149" s="82">
        <v>4067.770263671875</v>
      </c>
      <c r="O2149" s="82">
        <v>5269.3525390625</v>
      </c>
      <c r="P2149" s="77"/>
      <c r="Q2149" s="83"/>
      <c r="R2149" s="83"/>
      <c r="S2149" s="51">
        <v>1</v>
      </c>
      <c r="T2149" s="84"/>
      <c r="U2149" s="84"/>
      <c r="V2149" s="52">
        <v>0</v>
      </c>
      <c r="W2149" s="52">
        <v>1.0101000000000001E-2</v>
      </c>
      <c r="X2149" s="52">
        <v>0</v>
      </c>
      <c r="Y2149" s="52">
        <v>0.54973000000000005</v>
      </c>
      <c r="Z2149" s="52">
        <v>0</v>
      </c>
      <c r="AA2149" s="52"/>
      <c r="AB2149" s="79">
        <v>2149</v>
      </c>
      <c r="AC21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49" s="85"/>
      <c r="AE2149" s="51"/>
      <c r="AF2149" s="51"/>
      <c r="AG2149" s="51"/>
      <c r="AH2149" s="51"/>
      <c r="AI2149" s="51"/>
      <c r="AJ2149" s="51"/>
      <c r="AK2149" s="51"/>
      <c r="AL2149" s="51"/>
      <c r="AM2149" s="51"/>
      <c r="AN2149" s="51"/>
      <c r="AO2149" s="2"/>
      <c r="AP2149" s="3"/>
      <c r="AQ2149" s="3"/>
      <c r="AR2149" s="3"/>
      <c r="AS2149" s="3"/>
    </row>
    <row r="2150" spans="1:45" ht="29" customHeight="1" x14ac:dyDescent="0.35">
      <c r="A2150" s="14" t="s">
        <v>2791</v>
      </c>
      <c r="C2150" s="15" t="s">
        <v>3360</v>
      </c>
      <c r="D2150" s="15"/>
      <c r="E2150" s="80">
        <v>1.6733615721635429</v>
      </c>
      <c r="F2150" s="78"/>
      <c r="G2150" s="15"/>
      <c r="H2150" s="15"/>
      <c r="I2150" s="16"/>
      <c r="J2150" s="66"/>
      <c r="K2150" s="66"/>
      <c r="L2150" s="16"/>
      <c r="M2150" s="81"/>
      <c r="N2150" s="82">
        <v>4573.55224609375</v>
      </c>
      <c r="O2150" s="82">
        <v>5528.27392578125</v>
      </c>
      <c r="P2150" s="77"/>
      <c r="Q2150" s="83"/>
      <c r="R2150" s="83"/>
      <c r="S2150" s="51">
        <v>1</v>
      </c>
      <c r="T2150" s="84"/>
      <c r="U2150" s="84"/>
      <c r="V2150" s="52">
        <v>0</v>
      </c>
      <c r="W2150" s="52">
        <v>1.0101000000000001E-2</v>
      </c>
      <c r="X2150" s="52">
        <v>0</v>
      </c>
      <c r="Y2150" s="52">
        <v>0.54973000000000005</v>
      </c>
      <c r="Z2150" s="52">
        <v>0</v>
      </c>
      <c r="AA2150" s="52"/>
      <c r="AB2150" s="79">
        <v>2150</v>
      </c>
      <c r="AC21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0" s="85"/>
      <c r="AE2150" s="51"/>
      <c r="AF2150" s="51"/>
      <c r="AG2150" s="51"/>
      <c r="AH2150" s="51"/>
      <c r="AI2150" s="51"/>
      <c r="AJ2150" s="51"/>
      <c r="AK2150" s="51"/>
      <c r="AL2150" s="51"/>
      <c r="AM2150" s="51"/>
      <c r="AN2150" s="51"/>
      <c r="AO2150" s="2"/>
      <c r="AP2150" s="3"/>
      <c r="AQ2150" s="3"/>
      <c r="AR2150" s="3"/>
      <c r="AS2150" s="3"/>
    </row>
    <row r="2151" spans="1:45" ht="29" customHeight="1" x14ac:dyDescent="0.35">
      <c r="A2151" s="14" t="s">
        <v>2792</v>
      </c>
      <c r="C2151" s="15" t="s">
        <v>3360</v>
      </c>
      <c r="D2151" s="15"/>
      <c r="E2151" s="80">
        <v>1.6733615721635429</v>
      </c>
      <c r="F2151" s="78"/>
      <c r="G2151" s="15"/>
      <c r="H2151" s="15"/>
      <c r="I2151" s="16"/>
      <c r="J2151" s="66"/>
      <c r="K2151" s="66"/>
      <c r="L2151" s="16"/>
      <c r="M2151" s="81"/>
      <c r="N2151" s="82">
        <v>4660.55078125</v>
      </c>
      <c r="O2151" s="82">
        <v>5643.236328125</v>
      </c>
      <c r="P2151" s="77"/>
      <c r="Q2151" s="83"/>
      <c r="R2151" s="83"/>
      <c r="S2151" s="51">
        <v>1</v>
      </c>
      <c r="T2151" s="84"/>
      <c r="U2151" s="84"/>
      <c r="V2151" s="52">
        <v>0</v>
      </c>
      <c r="W2151" s="52">
        <v>1.0101000000000001E-2</v>
      </c>
      <c r="X2151" s="52">
        <v>0</v>
      </c>
      <c r="Y2151" s="52">
        <v>0.54973000000000005</v>
      </c>
      <c r="Z2151" s="52">
        <v>0</v>
      </c>
      <c r="AA2151" s="52"/>
      <c r="AB2151" s="79">
        <v>2151</v>
      </c>
      <c r="AC21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1" s="85"/>
      <c r="AE2151" s="51"/>
      <c r="AF2151" s="51"/>
      <c r="AG2151" s="51"/>
      <c r="AH2151" s="51"/>
      <c r="AI2151" s="51"/>
      <c r="AJ2151" s="51"/>
      <c r="AK2151" s="51"/>
      <c r="AL2151" s="51"/>
      <c r="AM2151" s="51"/>
      <c r="AN2151" s="51"/>
      <c r="AO2151" s="2"/>
      <c r="AP2151" s="3"/>
      <c r="AQ2151" s="3"/>
      <c r="AR2151" s="3"/>
      <c r="AS2151" s="3"/>
    </row>
    <row r="2152" spans="1:45" ht="29" customHeight="1" x14ac:dyDescent="0.35">
      <c r="A2152" s="14" t="s">
        <v>2793</v>
      </c>
      <c r="C2152" s="15" t="s">
        <v>3360</v>
      </c>
      <c r="D2152" s="15"/>
      <c r="E2152" s="80">
        <v>1.6733615721635429</v>
      </c>
      <c r="F2152" s="78"/>
      <c r="G2152" s="15"/>
      <c r="H2152" s="15"/>
      <c r="I2152" s="16"/>
      <c r="J2152" s="66"/>
      <c r="K2152" s="66"/>
      <c r="L2152" s="16"/>
      <c r="M2152" s="81"/>
      <c r="N2152" s="82">
        <v>4356.14697265625</v>
      </c>
      <c r="O2152" s="82">
        <v>5181.37939453125</v>
      </c>
      <c r="P2152" s="77"/>
      <c r="Q2152" s="83"/>
      <c r="R2152" s="83"/>
      <c r="S2152" s="51">
        <v>1</v>
      </c>
      <c r="T2152" s="84"/>
      <c r="U2152" s="84"/>
      <c r="V2152" s="52">
        <v>0</v>
      </c>
      <c r="W2152" s="52">
        <v>1.0101000000000001E-2</v>
      </c>
      <c r="X2152" s="52">
        <v>0</v>
      </c>
      <c r="Y2152" s="52">
        <v>0.54973000000000005</v>
      </c>
      <c r="Z2152" s="52">
        <v>0</v>
      </c>
      <c r="AA2152" s="52"/>
      <c r="AB2152" s="79">
        <v>2152</v>
      </c>
      <c r="AC21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2" s="85"/>
      <c r="AE2152" s="51"/>
      <c r="AF2152" s="51"/>
      <c r="AG2152" s="51"/>
      <c r="AH2152" s="51"/>
      <c r="AI2152" s="51"/>
      <c r="AJ2152" s="51"/>
      <c r="AK2152" s="51"/>
      <c r="AL2152" s="51"/>
      <c r="AM2152" s="51"/>
      <c r="AN2152" s="51"/>
      <c r="AO2152" s="2"/>
      <c r="AP2152" s="3"/>
      <c r="AQ2152" s="3"/>
      <c r="AR2152" s="3"/>
      <c r="AS2152" s="3"/>
    </row>
    <row r="2153" spans="1:45" ht="29" customHeight="1" x14ac:dyDescent="0.35">
      <c r="A2153" s="14" t="s">
        <v>2794</v>
      </c>
      <c r="C2153" s="15" t="s">
        <v>3360</v>
      </c>
      <c r="D2153" s="15"/>
      <c r="E2153" s="80">
        <v>1.6733615721635429</v>
      </c>
      <c r="F2153" s="78"/>
      <c r="G2153" s="15"/>
      <c r="H2153" s="15"/>
      <c r="I2153" s="16"/>
      <c r="J2153" s="66"/>
      <c r="K2153" s="66"/>
      <c r="L2153" s="16"/>
      <c r="M2153" s="81"/>
      <c r="N2153" s="82">
        <v>3950.424560546875</v>
      </c>
      <c r="O2153" s="82">
        <v>6270.3447265625</v>
      </c>
      <c r="P2153" s="77"/>
      <c r="Q2153" s="83"/>
      <c r="R2153" s="83"/>
      <c r="S2153" s="51">
        <v>1</v>
      </c>
      <c r="T2153" s="84"/>
      <c r="U2153" s="84"/>
      <c r="V2153" s="52">
        <v>0</v>
      </c>
      <c r="W2153" s="52">
        <v>1.0101000000000001E-2</v>
      </c>
      <c r="X2153" s="52">
        <v>0</v>
      </c>
      <c r="Y2153" s="52">
        <v>0.54973000000000005</v>
      </c>
      <c r="Z2153" s="52">
        <v>0</v>
      </c>
      <c r="AA2153" s="52"/>
      <c r="AB2153" s="79">
        <v>2153</v>
      </c>
      <c r="AC21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3" s="85"/>
      <c r="AE2153" s="51"/>
      <c r="AF2153" s="51"/>
      <c r="AG2153" s="51"/>
      <c r="AH2153" s="51"/>
      <c r="AI2153" s="51"/>
      <c r="AJ2153" s="51"/>
      <c r="AK2153" s="51"/>
      <c r="AL2153" s="51"/>
      <c r="AM2153" s="51"/>
      <c r="AN2153" s="51"/>
      <c r="AO2153" s="2"/>
      <c r="AP2153" s="3"/>
      <c r="AQ2153" s="3"/>
      <c r="AR2153" s="3"/>
      <c r="AS2153" s="3"/>
    </row>
    <row r="2154" spans="1:45" ht="29" customHeight="1" x14ac:dyDescent="0.35">
      <c r="A2154" s="14" t="s">
        <v>2795</v>
      </c>
      <c r="C2154" s="15" t="s">
        <v>3360</v>
      </c>
      <c r="D2154" s="15"/>
      <c r="E2154" s="80">
        <v>1.6733615721635429</v>
      </c>
      <c r="F2154" s="78"/>
      <c r="G2154" s="15"/>
      <c r="H2154" s="15"/>
      <c r="I2154" s="16"/>
      <c r="J2154" s="66"/>
      <c r="K2154" s="66"/>
      <c r="L2154" s="16"/>
      <c r="M2154" s="81"/>
      <c r="N2154" s="82">
        <v>4503.01416015625</v>
      </c>
      <c r="O2154" s="82">
        <v>5170.123046875</v>
      </c>
      <c r="P2154" s="77"/>
      <c r="Q2154" s="83"/>
      <c r="R2154" s="83"/>
      <c r="S2154" s="51">
        <v>1</v>
      </c>
      <c r="T2154" s="84"/>
      <c r="U2154" s="84"/>
      <c r="V2154" s="52">
        <v>0</v>
      </c>
      <c r="W2154" s="52">
        <v>1.0101000000000001E-2</v>
      </c>
      <c r="X2154" s="52">
        <v>0</v>
      </c>
      <c r="Y2154" s="52">
        <v>0.54973000000000005</v>
      </c>
      <c r="Z2154" s="52">
        <v>0</v>
      </c>
      <c r="AA2154" s="52"/>
      <c r="AB2154" s="79">
        <v>2154</v>
      </c>
      <c r="AC21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4" s="85"/>
      <c r="AE2154" s="51"/>
      <c r="AF2154" s="51"/>
      <c r="AG2154" s="51"/>
      <c r="AH2154" s="51"/>
      <c r="AI2154" s="51"/>
      <c r="AJ2154" s="51"/>
      <c r="AK2154" s="51"/>
      <c r="AL2154" s="51"/>
      <c r="AM2154" s="51"/>
      <c r="AN2154" s="51"/>
      <c r="AO2154" s="2"/>
      <c r="AP2154" s="3"/>
      <c r="AQ2154" s="3"/>
      <c r="AR2154" s="3"/>
      <c r="AS2154" s="3"/>
    </row>
    <row r="2155" spans="1:45" ht="29" customHeight="1" x14ac:dyDescent="0.35">
      <c r="A2155" s="14" t="s">
        <v>3102</v>
      </c>
      <c r="C2155" s="15" t="s">
        <v>3360</v>
      </c>
      <c r="D2155" s="15"/>
      <c r="E2155" s="80">
        <v>1.6733615721635429</v>
      </c>
      <c r="F2155" s="78"/>
      <c r="G2155" s="15"/>
      <c r="H2155" s="15"/>
      <c r="I2155" s="16"/>
      <c r="J2155" s="66"/>
      <c r="K2155" s="66"/>
      <c r="L2155" s="16"/>
      <c r="M2155" s="81"/>
      <c r="N2155" s="82">
        <v>4393.48095703125</v>
      </c>
      <c r="O2155" s="82">
        <v>946.70672607421875</v>
      </c>
      <c r="P2155" s="77"/>
      <c r="Q2155" s="83"/>
      <c r="R2155" s="83"/>
      <c r="S2155" s="51">
        <v>1</v>
      </c>
      <c r="T2155" s="84"/>
      <c r="U2155" s="84"/>
      <c r="V2155" s="52">
        <v>0</v>
      </c>
      <c r="W2155" s="52">
        <v>1.0101000000000001E-2</v>
      </c>
      <c r="X2155" s="52">
        <v>0</v>
      </c>
      <c r="Y2155" s="52">
        <v>0.54973000000000005</v>
      </c>
      <c r="Z2155" s="52">
        <v>0</v>
      </c>
      <c r="AA2155" s="52"/>
      <c r="AB2155" s="79">
        <v>2155</v>
      </c>
      <c r="AC21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5" s="85"/>
      <c r="AE2155" s="51"/>
      <c r="AF2155" s="51"/>
      <c r="AG2155" s="51"/>
      <c r="AH2155" s="51"/>
      <c r="AI2155" s="51"/>
      <c r="AJ2155" s="51"/>
      <c r="AK2155" s="51"/>
      <c r="AL2155" s="51"/>
      <c r="AM2155" s="51"/>
      <c r="AN2155" s="51"/>
      <c r="AO2155" s="2"/>
      <c r="AP2155" s="3"/>
      <c r="AQ2155" s="3"/>
      <c r="AR2155" s="3"/>
      <c r="AS2155" s="3"/>
    </row>
    <row r="2156" spans="1:45" ht="29" customHeight="1" x14ac:dyDescent="0.35">
      <c r="A2156" s="14" t="s">
        <v>3103</v>
      </c>
      <c r="C2156" s="15" t="s">
        <v>3360</v>
      </c>
      <c r="D2156" s="15"/>
      <c r="E2156" s="80">
        <v>1.6733615721635429</v>
      </c>
      <c r="F2156" s="78"/>
      <c r="G2156" s="15"/>
      <c r="H2156" s="15"/>
      <c r="I2156" s="16"/>
      <c r="J2156" s="66"/>
      <c r="K2156" s="66"/>
      <c r="L2156" s="16"/>
      <c r="M2156" s="81"/>
      <c r="N2156" s="82">
        <v>4345.5537109375</v>
      </c>
      <c r="O2156" s="82">
        <v>337.85546875</v>
      </c>
      <c r="P2156" s="77"/>
      <c r="Q2156" s="83"/>
      <c r="R2156" s="83"/>
      <c r="S2156" s="51">
        <v>1</v>
      </c>
      <c r="T2156" s="84"/>
      <c r="U2156" s="84"/>
      <c r="V2156" s="52">
        <v>0</v>
      </c>
      <c r="W2156" s="52">
        <v>1.0101000000000001E-2</v>
      </c>
      <c r="X2156" s="52">
        <v>0</v>
      </c>
      <c r="Y2156" s="52">
        <v>0.54973000000000005</v>
      </c>
      <c r="Z2156" s="52">
        <v>0</v>
      </c>
      <c r="AA2156" s="52"/>
      <c r="AB2156" s="79">
        <v>2156</v>
      </c>
      <c r="AC21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6" s="85"/>
      <c r="AE2156" s="51"/>
      <c r="AF2156" s="51"/>
      <c r="AG2156" s="51"/>
      <c r="AH2156" s="51"/>
      <c r="AI2156" s="51"/>
      <c r="AJ2156" s="51"/>
      <c r="AK2156" s="51"/>
      <c r="AL2156" s="51"/>
      <c r="AM2156" s="51"/>
      <c r="AN2156" s="51"/>
      <c r="AO2156" s="2"/>
      <c r="AP2156" s="3"/>
      <c r="AQ2156" s="3"/>
      <c r="AR2156" s="3"/>
      <c r="AS2156" s="3"/>
    </row>
    <row r="2157" spans="1:45" ht="29" customHeight="1" x14ac:dyDescent="0.35">
      <c r="A2157" s="14" t="s">
        <v>3104</v>
      </c>
      <c r="C2157" s="15" t="s">
        <v>3360</v>
      </c>
      <c r="D2157" s="15"/>
      <c r="E2157" s="80">
        <v>1.6733615721635429</v>
      </c>
      <c r="F2157" s="78"/>
      <c r="G2157" s="15"/>
      <c r="H2157" s="15"/>
      <c r="I2157" s="16"/>
      <c r="J2157" s="66"/>
      <c r="K2157" s="66"/>
      <c r="L2157" s="16"/>
      <c r="M2157" s="81"/>
      <c r="N2157" s="82">
        <v>3886.246826171875</v>
      </c>
      <c r="O2157" s="82">
        <v>480.72903442382813</v>
      </c>
      <c r="P2157" s="77"/>
      <c r="Q2157" s="83"/>
      <c r="R2157" s="83"/>
      <c r="S2157" s="51">
        <v>1</v>
      </c>
      <c r="T2157" s="84"/>
      <c r="U2157" s="84"/>
      <c r="V2157" s="52">
        <v>0</v>
      </c>
      <c r="W2157" s="52">
        <v>1.0101000000000001E-2</v>
      </c>
      <c r="X2157" s="52">
        <v>0</v>
      </c>
      <c r="Y2157" s="52">
        <v>0.54973000000000005</v>
      </c>
      <c r="Z2157" s="52">
        <v>0</v>
      </c>
      <c r="AA2157" s="52"/>
      <c r="AB2157" s="79">
        <v>2157</v>
      </c>
      <c r="AC21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7" s="85"/>
      <c r="AE2157" s="51"/>
      <c r="AF2157" s="51"/>
      <c r="AG2157" s="51"/>
      <c r="AH2157" s="51"/>
      <c r="AI2157" s="51"/>
      <c r="AJ2157" s="51"/>
      <c r="AK2157" s="51"/>
      <c r="AL2157" s="51"/>
      <c r="AM2157" s="51"/>
      <c r="AN2157" s="51"/>
      <c r="AO2157" s="2"/>
      <c r="AP2157" s="3"/>
      <c r="AQ2157" s="3"/>
      <c r="AR2157" s="3"/>
      <c r="AS2157" s="3"/>
    </row>
    <row r="2158" spans="1:45" ht="29" customHeight="1" x14ac:dyDescent="0.35">
      <c r="A2158" s="14" t="s">
        <v>3105</v>
      </c>
      <c r="C2158" s="15" t="s">
        <v>3360</v>
      </c>
      <c r="D2158" s="15"/>
      <c r="E2158" s="80">
        <v>1.6733615721635429</v>
      </c>
      <c r="F2158" s="78"/>
      <c r="G2158" s="15"/>
      <c r="H2158" s="15"/>
      <c r="I2158" s="16"/>
      <c r="J2158" s="66"/>
      <c r="K2158" s="66"/>
      <c r="L2158" s="16"/>
      <c r="M2158" s="81"/>
      <c r="N2158" s="82">
        <v>4018.451416015625</v>
      </c>
      <c r="O2158" s="82">
        <v>1299.0799560546875</v>
      </c>
      <c r="P2158" s="77"/>
      <c r="Q2158" s="83"/>
      <c r="R2158" s="83"/>
      <c r="S2158" s="51">
        <v>1</v>
      </c>
      <c r="T2158" s="84"/>
      <c r="U2158" s="84"/>
      <c r="V2158" s="52">
        <v>0</v>
      </c>
      <c r="W2158" s="52">
        <v>1.0101000000000001E-2</v>
      </c>
      <c r="X2158" s="52">
        <v>0</v>
      </c>
      <c r="Y2158" s="52">
        <v>0.54973000000000005</v>
      </c>
      <c r="Z2158" s="52">
        <v>0</v>
      </c>
      <c r="AA2158" s="52"/>
      <c r="AB2158" s="79">
        <v>2158</v>
      </c>
      <c r="AC21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8" s="85"/>
      <c r="AE2158" s="51"/>
      <c r="AF2158" s="51"/>
      <c r="AG2158" s="51"/>
      <c r="AH2158" s="51"/>
      <c r="AI2158" s="51"/>
      <c r="AJ2158" s="51"/>
      <c r="AK2158" s="51"/>
      <c r="AL2158" s="51"/>
      <c r="AM2158" s="51"/>
      <c r="AN2158" s="51"/>
      <c r="AO2158" s="2"/>
      <c r="AP2158" s="3"/>
      <c r="AQ2158" s="3"/>
      <c r="AR2158" s="3"/>
      <c r="AS2158" s="3"/>
    </row>
    <row r="2159" spans="1:45" ht="29" customHeight="1" x14ac:dyDescent="0.35">
      <c r="A2159" s="14" t="s">
        <v>3106</v>
      </c>
      <c r="C2159" s="15" t="s">
        <v>3360</v>
      </c>
      <c r="D2159" s="15"/>
      <c r="E2159" s="80">
        <v>1.6733615721635429</v>
      </c>
      <c r="F2159" s="78"/>
      <c r="G2159" s="15"/>
      <c r="H2159" s="15"/>
      <c r="I2159" s="16"/>
      <c r="J2159" s="66"/>
      <c r="K2159" s="66"/>
      <c r="L2159" s="16"/>
      <c r="M2159" s="81"/>
      <c r="N2159" s="82">
        <v>4114.29150390625</v>
      </c>
      <c r="O2159" s="82">
        <v>714.58856201171875</v>
      </c>
      <c r="P2159" s="77"/>
      <c r="Q2159" s="83"/>
      <c r="R2159" s="83"/>
      <c r="S2159" s="51">
        <v>1</v>
      </c>
      <c r="T2159" s="84"/>
      <c r="U2159" s="84"/>
      <c r="V2159" s="52">
        <v>0</v>
      </c>
      <c r="W2159" s="52">
        <v>1.0101000000000001E-2</v>
      </c>
      <c r="X2159" s="52">
        <v>0</v>
      </c>
      <c r="Y2159" s="52">
        <v>0.54973000000000005</v>
      </c>
      <c r="Z2159" s="52">
        <v>0</v>
      </c>
      <c r="AA2159" s="52"/>
      <c r="AB2159" s="79">
        <v>2159</v>
      </c>
      <c r="AC21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59" s="85"/>
      <c r="AE2159" s="51"/>
      <c r="AF2159" s="51"/>
      <c r="AG2159" s="51"/>
      <c r="AH2159" s="51"/>
      <c r="AI2159" s="51"/>
      <c r="AJ2159" s="51"/>
      <c r="AK2159" s="51"/>
      <c r="AL2159" s="51"/>
      <c r="AM2159" s="51"/>
      <c r="AN2159" s="51"/>
      <c r="AO2159" s="2"/>
      <c r="AP2159" s="3"/>
      <c r="AQ2159" s="3"/>
      <c r="AR2159" s="3"/>
      <c r="AS2159" s="3"/>
    </row>
    <row r="2160" spans="1:45" ht="29" customHeight="1" x14ac:dyDescent="0.35">
      <c r="A2160" s="14" t="s">
        <v>3107</v>
      </c>
      <c r="C2160" s="15" t="s">
        <v>3360</v>
      </c>
      <c r="D2160" s="15"/>
      <c r="E2160" s="80">
        <v>1.6733615721635429</v>
      </c>
      <c r="F2160" s="78"/>
      <c r="G2160" s="15"/>
      <c r="H2160" s="15"/>
      <c r="I2160" s="16"/>
      <c r="J2160" s="66"/>
      <c r="K2160" s="66"/>
      <c r="L2160" s="16"/>
      <c r="M2160" s="81"/>
      <c r="N2160" s="82">
        <v>4573.2705078125</v>
      </c>
      <c r="O2160" s="82">
        <v>496.65420532226563</v>
      </c>
      <c r="P2160" s="77"/>
      <c r="Q2160" s="83"/>
      <c r="R2160" s="83"/>
      <c r="S2160" s="51">
        <v>1</v>
      </c>
      <c r="T2160" s="84"/>
      <c r="U2160" s="84"/>
      <c r="V2160" s="52">
        <v>0</v>
      </c>
      <c r="W2160" s="52">
        <v>1.0101000000000001E-2</v>
      </c>
      <c r="X2160" s="52">
        <v>0</v>
      </c>
      <c r="Y2160" s="52">
        <v>0.54973000000000005</v>
      </c>
      <c r="Z2160" s="52">
        <v>0</v>
      </c>
      <c r="AA2160" s="52"/>
      <c r="AB2160" s="79">
        <v>2160</v>
      </c>
      <c r="AC21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0" s="85"/>
      <c r="AE2160" s="51"/>
      <c r="AF2160" s="51"/>
      <c r="AG2160" s="51"/>
      <c r="AH2160" s="51"/>
      <c r="AI2160" s="51"/>
      <c r="AJ2160" s="51"/>
      <c r="AK2160" s="51"/>
      <c r="AL2160" s="51"/>
      <c r="AM2160" s="51"/>
      <c r="AN2160" s="51"/>
      <c r="AO2160" s="2"/>
      <c r="AP2160" s="3"/>
      <c r="AQ2160" s="3"/>
      <c r="AR2160" s="3"/>
      <c r="AS2160" s="3"/>
    </row>
    <row r="2161" spans="1:45" ht="29" customHeight="1" x14ac:dyDescent="0.35">
      <c r="A2161" s="14" t="s">
        <v>3108</v>
      </c>
      <c r="C2161" s="15" t="s">
        <v>3360</v>
      </c>
      <c r="D2161" s="15"/>
      <c r="E2161" s="80">
        <v>1.6733615721635429</v>
      </c>
      <c r="F2161" s="78"/>
      <c r="G2161" s="15"/>
      <c r="H2161" s="15"/>
      <c r="I2161" s="16"/>
      <c r="J2161" s="66"/>
      <c r="K2161" s="66"/>
      <c r="L2161" s="16"/>
      <c r="M2161" s="81"/>
      <c r="N2161" s="82">
        <v>4042.71337890625</v>
      </c>
      <c r="O2161" s="82">
        <v>1538.779052734375</v>
      </c>
      <c r="P2161" s="77"/>
      <c r="Q2161" s="83"/>
      <c r="R2161" s="83"/>
      <c r="S2161" s="51">
        <v>1</v>
      </c>
      <c r="T2161" s="84"/>
      <c r="U2161" s="84"/>
      <c r="V2161" s="52">
        <v>0</v>
      </c>
      <c r="W2161" s="52">
        <v>1.0101000000000001E-2</v>
      </c>
      <c r="X2161" s="52">
        <v>0</v>
      </c>
      <c r="Y2161" s="52">
        <v>0.54973000000000005</v>
      </c>
      <c r="Z2161" s="52">
        <v>0</v>
      </c>
      <c r="AA2161" s="52"/>
      <c r="AB2161" s="79">
        <v>2161</v>
      </c>
      <c r="AC21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1" s="85"/>
      <c r="AE2161" s="51"/>
      <c r="AF2161" s="51"/>
      <c r="AG2161" s="51"/>
      <c r="AH2161" s="51"/>
      <c r="AI2161" s="51"/>
      <c r="AJ2161" s="51"/>
      <c r="AK2161" s="51"/>
      <c r="AL2161" s="51"/>
      <c r="AM2161" s="51"/>
      <c r="AN2161" s="51"/>
      <c r="AO2161" s="2"/>
      <c r="AP2161" s="3"/>
      <c r="AQ2161" s="3"/>
      <c r="AR2161" s="3"/>
      <c r="AS2161" s="3"/>
    </row>
    <row r="2162" spans="1:45" ht="29" customHeight="1" x14ac:dyDescent="0.35">
      <c r="A2162" s="14" t="s">
        <v>3109</v>
      </c>
      <c r="C2162" s="15" t="s">
        <v>3360</v>
      </c>
      <c r="D2162" s="15"/>
      <c r="E2162" s="80">
        <v>1.6733615721635429</v>
      </c>
      <c r="F2162" s="78"/>
      <c r="G2162" s="15"/>
      <c r="H2162" s="15"/>
      <c r="I2162" s="16"/>
      <c r="J2162" s="66"/>
      <c r="K2162" s="66"/>
      <c r="L2162" s="16"/>
      <c r="M2162" s="81"/>
      <c r="N2162" s="82">
        <v>4433.97265625</v>
      </c>
      <c r="O2162" s="82">
        <v>273.86837768554688</v>
      </c>
      <c r="P2162" s="77"/>
      <c r="Q2162" s="83"/>
      <c r="R2162" s="83"/>
      <c r="S2162" s="51">
        <v>1</v>
      </c>
      <c r="T2162" s="84"/>
      <c r="U2162" s="84"/>
      <c r="V2162" s="52">
        <v>0</v>
      </c>
      <c r="W2162" s="52">
        <v>1.0101000000000001E-2</v>
      </c>
      <c r="X2162" s="52">
        <v>0</v>
      </c>
      <c r="Y2162" s="52">
        <v>0.54973000000000005</v>
      </c>
      <c r="Z2162" s="52">
        <v>0</v>
      </c>
      <c r="AA2162" s="52"/>
      <c r="AB2162" s="79">
        <v>2162</v>
      </c>
      <c r="AC21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2" s="85"/>
      <c r="AE2162" s="51"/>
      <c r="AF2162" s="51"/>
      <c r="AG2162" s="51"/>
      <c r="AH2162" s="51"/>
      <c r="AI2162" s="51"/>
      <c r="AJ2162" s="51"/>
      <c r="AK2162" s="51"/>
      <c r="AL2162" s="51"/>
      <c r="AM2162" s="51"/>
      <c r="AN2162" s="51"/>
      <c r="AO2162" s="2"/>
      <c r="AP2162" s="3"/>
      <c r="AQ2162" s="3"/>
      <c r="AR2162" s="3"/>
      <c r="AS2162" s="3"/>
    </row>
    <row r="2163" spans="1:45" ht="29" customHeight="1" x14ac:dyDescent="0.35">
      <c r="A2163" s="14" t="s">
        <v>3110</v>
      </c>
      <c r="C2163" s="15" t="s">
        <v>3360</v>
      </c>
      <c r="D2163" s="15"/>
      <c r="E2163" s="80">
        <v>1.6733615721635429</v>
      </c>
      <c r="F2163" s="78"/>
      <c r="G2163" s="15"/>
      <c r="H2163" s="15"/>
      <c r="I2163" s="16"/>
      <c r="J2163" s="66"/>
      <c r="K2163" s="66"/>
      <c r="L2163" s="16"/>
      <c r="M2163" s="81"/>
      <c r="N2163" s="82">
        <v>4306.4892578125</v>
      </c>
      <c r="O2163" s="82">
        <v>200.69413757324219</v>
      </c>
      <c r="P2163" s="77"/>
      <c r="Q2163" s="83"/>
      <c r="R2163" s="83"/>
      <c r="S2163" s="51">
        <v>1</v>
      </c>
      <c r="T2163" s="84"/>
      <c r="U2163" s="84"/>
      <c r="V2163" s="52">
        <v>0</v>
      </c>
      <c r="W2163" s="52">
        <v>1.0101000000000001E-2</v>
      </c>
      <c r="X2163" s="52">
        <v>0</v>
      </c>
      <c r="Y2163" s="52">
        <v>0.54973000000000005</v>
      </c>
      <c r="Z2163" s="52">
        <v>0</v>
      </c>
      <c r="AA2163" s="52"/>
      <c r="AB2163" s="79">
        <v>2163</v>
      </c>
      <c r="AC21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3" s="85"/>
      <c r="AE2163" s="51"/>
      <c r="AF2163" s="51"/>
      <c r="AG2163" s="51"/>
      <c r="AH2163" s="51"/>
      <c r="AI2163" s="51"/>
      <c r="AJ2163" s="51"/>
      <c r="AK2163" s="51"/>
      <c r="AL2163" s="51"/>
      <c r="AM2163" s="51"/>
      <c r="AN2163" s="51"/>
      <c r="AO2163" s="2"/>
      <c r="AP2163" s="3"/>
      <c r="AQ2163" s="3"/>
      <c r="AR2163" s="3"/>
      <c r="AS2163" s="3"/>
    </row>
    <row r="2164" spans="1:45" ht="29" customHeight="1" x14ac:dyDescent="0.35">
      <c r="A2164" s="14" t="s">
        <v>3111</v>
      </c>
      <c r="C2164" s="15" t="s">
        <v>3360</v>
      </c>
      <c r="D2164" s="15"/>
      <c r="E2164" s="80">
        <v>1.6733615721635429</v>
      </c>
      <c r="F2164" s="78"/>
      <c r="G2164" s="15"/>
      <c r="H2164" s="15"/>
      <c r="I2164" s="16"/>
      <c r="J2164" s="66"/>
      <c r="K2164" s="66"/>
      <c r="L2164" s="16"/>
      <c r="M2164" s="81"/>
      <c r="N2164" s="82">
        <v>4022.269775390625</v>
      </c>
      <c r="O2164" s="82">
        <v>288.4686279296875</v>
      </c>
      <c r="P2164" s="77"/>
      <c r="Q2164" s="83"/>
      <c r="R2164" s="83"/>
      <c r="S2164" s="51">
        <v>1</v>
      </c>
      <c r="T2164" s="84"/>
      <c r="U2164" s="84"/>
      <c r="V2164" s="52">
        <v>0</v>
      </c>
      <c r="W2164" s="52">
        <v>1.0101000000000001E-2</v>
      </c>
      <c r="X2164" s="52">
        <v>0</v>
      </c>
      <c r="Y2164" s="52">
        <v>0.54973000000000005</v>
      </c>
      <c r="Z2164" s="52">
        <v>0</v>
      </c>
      <c r="AA2164" s="52"/>
      <c r="AB2164" s="79">
        <v>2164</v>
      </c>
      <c r="AC21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4" s="85"/>
      <c r="AE2164" s="51"/>
      <c r="AF2164" s="51"/>
      <c r="AG2164" s="51"/>
      <c r="AH2164" s="51"/>
      <c r="AI2164" s="51"/>
      <c r="AJ2164" s="51"/>
      <c r="AK2164" s="51"/>
      <c r="AL2164" s="51"/>
      <c r="AM2164" s="51"/>
      <c r="AN2164" s="51"/>
      <c r="AO2164" s="2"/>
      <c r="AP2164" s="3"/>
      <c r="AQ2164" s="3"/>
      <c r="AR2164" s="3"/>
      <c r="AS2164" s="3"/>
    </row>
    <row r="2165" spans="1:45" ht="29" customHeight="1" x14ac:dyDescent="0.35">
      <c r="A2165" s="14" t="s">
        <v>3112</v>
      </c>
      <c r="C2165" s="15" t="s">
        <v>3360</v>
      </c>
      <c r="D2165" s="15"/>
      <c r="E2165" s="80">
        <v>1.6733615721635429</v>
      </c>
      <c r="F2165" s="78"/>
      <c r="G2165" s="15"/>
      <c r="H2165" s="15"/>
      <c r="I2165" s="16"/>
      <c r="J2165" s="66"/>
      <c r="K2165" s="66"/>
      <c r="L2165" s="16"/>
      <c r="M2165" s="81"/>
      <c r="N2165" s="82">
        <v>4388.228515625</v>
      </c>
      <c r="O2165" s="82">
        <v>1583.091552734375</v>
      </c>
      <c r="P2165" s="77"/>
      <c r="Q2165" s="83"/>
      <c r="R2165" s="83"/>
      <c r="S2165" s="51">
        <v>1</v>
      </c>
      <c r="T2165" s="84"/>
      <c r="U2165" s="84"/>
      <c r="V2165" s="52">
        <v>0</v>
      </c>
      <c r="W2165" s="52">
        <v>1.0101000000000001E-2</v>
      </c>
      <c r="X2165" s="52">
        <v>0</v>
      </c>
      <c r="Y2165" s="52">
        <v>0.54973000000000005</v>
      </c>
      <c r="Z2165" s="52">
        <v>0</v>
      </c>
      <c r="AA2165" s="52"/>
      <c r="AB2165" s="79">
        <v>2165</v>
      </c>
      <c r="AC21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5" s="85"/>
      <c r="AE2165" s="51"/>
      <c r="AF2165" s="51"/>
      <c r="AG2165" s="51"/>
      <c r="AH2165" s="51"/>
      <c r="AI2165" s="51"/>
      <c r="AJ2165" s="51"/>
      <c r="AK2165" s="51"/>
      <c r="AL2165" s="51"/>
      <c r="AM2165" s="51"/>
      <c r="AN2165" s="51"/>
      <c r="AO2165" s="2"/>
      <c r="AP2165" s="3"/>
      <c r="AQ2165" s="3"/>
      <c r="AR2165" s="3"/>
      <c r="AS2165" s="3"/>
    </row>
    <row r="2166" spans="1:45" ht="29" customHeight="1" x14ac:dyDescent="0.35">
      <c r="A2166" s="14" t="s">
        <v>3113</v>
      </c>
      <c r="C2166" s="15" t="s">
        <v>3360</v>
      </c>
      <c r="D2166" s="15"/>
      <c r="E2166" s="80">
        <v>1.6733615721635429</v>
      </c>
      <c r="F2166" s="78"/>
      <c r="G2166" s="15"/>
      <c r="H2166" s="15"/>
      <c r="I2166" s="16"/>
      <c r="J2166" s="66"/>
      <c r="K2166" s="66"/>
      <c r="L2166" s="16"/>
      <c r="M2166" s="81"/>
      <c r="N2166" s="82">
        <v>3896.835205078125</v>
      </c>
      <c r="O2166" s="82">
        <v>1359.0067138671875</v>
      </c>
      <c r="P2166" s="77"/>
      <c r="Q2166" s="83"/>
      <c r="R2166" s="83"/>
      <c r="S2166" s="51">
        <v>1</v>
      </c>
      <c r="T2166" s="84"/>
      <c r="U2166" s="84"/>
      <c r="V2166" s="52">
        <v>0</v>
      </c>
      <c r="W2166" s="52">
        <v>1.0101000000000001E-2</v>
      </c>
      <c r="X2166" s="52">
        <v>0</v>
      </c>
      <c r="Y2166" s="52">
        <v>0.54973000000000005</v>
      </c>
      <c r="Z2166" s="52">
        <v>0</v>
      </c>
      <c r="AA2166" s="52"/>
      <c r="AB2166" s="79">
        <v>2166</v>
      </c>
      <c r="AC21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6" s="85"/>
      <c r="AE2166" s="51"/>
      <c r="AF2166" s="51"/>
      <c r="AG2166" s="51"/>
      <c r="AH2166" s="51"/>
      <c r="AI2166" s="51"/>
      <c r="AJ2166" s="51"/>
      <c r="AK2166" s="51"/>
      <c r="AL2166" s="51"/>
      <c r="AM2166" s="51"/>
      <c r="AN2166" s="51"/>
      <c r="AO2166" s="2"/>
      <c r="AP2166" s="3"/>
      <c r="AQ2166" s="3"/>
      <c r="AR2166" s="3"/>
      <c r="AS2166" s="3"/>
    </row>
    <row r="2167" spans="1:45" ht="29" customHeight="1" x14ac:dyDescent="0.35">
      <c r="A2167" s="14" t="s">
        <v>3114</v>
      </c>
      <c r="C2167" s="15" t="s">
        <v>3360</v>
      </c>
      <c r="D2167" s="15"/>
      <c r="E2167" s="80">
        <v>1.6733615721635429</v>
      </c>
      <c r="F2167" s="78"/>
      <c r="G2167" s="15"/>
      <c r="H2167" s="15"/>
      <c r="I2167" s="16"/>
      <c r="J2167" s="66"/>
      <c r="K2167" s="66"/>
      <c r="L2167" s="16"/>
      <c r="M2167" s="81"/>
      <c r="N2167" s="82">
        <v>4424.38818359375</v>
      </c>
      <c r="O2167" s="82">
        <v>496.24771118164063</v>
      </c>
      <c r="P2167" s="77"/>
      <c r="Q2167" s="83"/>
      <c r="R2167" s="83"/>
      <c r="S2167" s="51">
        <v>1</v>
      </c>
      <c r="T2167" s="84"/>
      <c r="U2167" s="84"/>
      <c r="V2167" s="52">
        <v>0</v>
      </c>
      <c r="W2167" s="52">
        <v>1.0101000000000001E-2</v>
      </c>
      <c r="X2167" s="52">
        <v>0</v>
      </c>
      <c r="Y2167" s="52">
        <v>0.54973000000000005</v>
      </c>
      <c r="Z2167" s="52">
        <v>0</v>
      </c>
      <c r="AA2167" s="52"/>
      <c r="AB2167" s="79">
        <v>2167</v>
      </c>
      <c r="AC21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7" s="85"/>
      <c r="AE2167" s="51"/>
      <c r="AF2167" s="51"/>
      <c r="AG2167" s="51"/>
      <c r="AH2167" s="51"/>
      <c r="AI2167" s="51"/>
      <c r="AJ2167" s="51"/>
      <c r="AK2167" s="51"/>
      <c r="AL2167" s="51"/>
      <c r="AM2167" s="51"/>
      <c r="AN2167" s="51"/>
      <c r="AO2167" s="2"/>
      <c r="AP2167" s="3"/>
      <c r="AQ2167" s="3"/>
      <c r="AR2167" s="3"/>
      <c r="AS2167" s="3"/>
    </row>
    <row r="2168" spans="1:45" ht="29" customHeight="1" x14ac:dyDescent="0.35">
      <c r="A2168" s="14" t="s">
        <v>3115</v>
      </c>
      <c r="C2168" s="15" t="s">
        <v>3360</v>
      </c>
      <c r="D2168" s="15"/>
      <c r="E2168" s="80">
        <v>1.6733615721635429</v>
      </c>
      <c r="F2168" s="78"/>
      <c r="G2168" s="15"/>
      <c r="H2168" s="15"/>
      <c r="I2168" s="16"/>
      <c r="J2168" s="66"/>
      <c r="K2168" s="66"/>
      <c r="L2168" s="16"/>
      <c r="M2168" s="81"/>
      <c r="N2168" s="82">
        <v>4268.93359375</v>
      </c>
      <c r="O2168" s="82">
        <v>1165.048583984375</v>
      </c>
      <c r="P2168" s="77"/>
      <c r="Q2168" s="83"/>
      <c r="R2168" s="83"/>
      <c r="S2168" s="51">
        <v>1</v>
      </c>
      <c r="T2168" s="84"/>
      <c r="U2168" s="84"/>
      <c r="V2168" s="52">
        <v>0</v>
      </c>
      <c r="W2168" s="52">
        <v>1.0101000000000001E-2</v>
      </c>
      <c r="X2168" s="52">
        <v>0</v>
      </c>
      <c r="Y2168" s="52">
        <v>0.54973000000000005</v>
      </c>
      <c r="Z2168" s="52">
        <v>0</v>
      </c>
      <c r="AA2168" s="52"/>
      <c r="AB2168" s="79">
        <v>2168</v>
      </c>
      <c r="AC21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8" s="85"/>
      <c r="AE2168" s="51"/>
      <c r="AF2168" s="51"/>
      <c r="AG2168" s="51"/>
      <c r="AH2168" s="51"/>
      <c r="AI2168" s="51"/>
      <c r="AJ2168" s="51"/>
      <c r="AK2168" s="51"/>
      <c r="AL2168" s="51"/>
      <c r="AM2168" s="51"/>
      <c r="AN2168" s="51"/>
      <c r="AO2168" s="2"/>
      <c r="AP2168" s="3"/>
      <c r="AQ2168" s="3"/>
      <c r="AR2168" s="3"/>
      <c r="AS2168" s="3"/>
    </row>
    <row r="2169" spans="1:45" ht="29" customHeight="1" x14ac:dyDescent="0.35">
      <c r="A2169" s="14" t="s">
        <v>3116</v>
      </c>
      <c r="C2169" s="15" t="s">
        <v>3360</v>
      </c>
      <c r="D2169" s="15"/>
      <c r="E2169" s="80">
        <v>1.6733615721635429</v>
      </c>
      <c r="F2169" s="78"/>
      <c r="G2169" s="15"/>
      <c r="H2169" s="15"/>
      <c r="I2169" s="16"/>
      <c r="J2169" s="66"/>
      <c r="K2169" s="66"/>
      <c r="L2169" s="16"/>
      <c r="M2169" s="81"/>
      <c r="N2169" s="82">
        <v>4015.189208984375</v>
      </c>
      <c r="O2169" s="82">
        <v>882.41741943359375</v>
      </c>
      <c r="P2169" s="77"/>
      <c r="Q2169" s="83"/>
      <c r="R2169" s="83"/>
      <c r="S2169" s="51">
        <v>1</v>
      </c>
      <c r="T2169" s="84"/>
      <c r="U2169" s="84"/>
      <c r="V2169" s="52">
        <v>0</v>
      </c>
      <c r="W2169" s="52">
        <v>1.0101000000000001E-2</v>
      </c>
      <c r="X2169" s="52">
        <v>0</v>
      </c>
      <c r="Y2169" s="52">
        <v>0.54973000000000005</v>
      </c>
      <c r="Z2169" s="52">
        <v>0</v>
      </c>
      <c r="AA2169" s="52"/>
      <c r="AB2169" s="79">
        <v>2169</v>
      </c>
      <c r="AC21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69" s="85"/>
      <c r="AE2169" s="51"/>
      <c r="AF2169" s="51"/>
      <c r="AG2169" s="51"/>
      <c r="AH2169" s="51"/>
      <c r="AI2169" s="51"/>
      <c r="AJ2169" s="51"/>
      <c r="AK2169" s="51"/>
      <c r="AL2169" s="51"/>
      <c r="AM2169" s="51"/>
      <c r="AN2169" s="51"/>
      <c r="AO2169" s="2"/>
      <c r="AP2169" s="3"/>
      <c r="AQ2169" s="3"/>
      <c r="AR2169" s="3"/>
      <c r="AS2169" s="3"/>
    </row>
    <row r="2170" spans="1:45" ht="29" customHeight="1" x14ac:dyDescent="0.35">
      <c r="A2170" s="14" t="s">
        <v>3117</v>
      </c>
      <c r="C2170" s="15" t="s">
        <v>3360</v>
      </c>
      <c r="D2170" s="15"/>
      <c r="E2170" s="80">
        <v>1.6733615721635429</v>
      </c>
      <c r="F2170" s="78"/>
      <c r="G2170" s="15"/>
      <c r="H2170" s="15"/>
      <c r="I2170" s="16"/>
      <c r="J2170" s="66"/>
      <c r="K2170" s="66"/>
      <c r="L2170" s="16"/>
      <c r="M2170" s="81"/>
      <c r="N2170" s="82">
        <v>4620.5947265625</v>
      </c>
      <c r="O2170" s="82">
        <v>625.56268310546875</v>
      </c>
      <c r="P2170" s="77"/>
      <c r="Q2170" s="83"/>
      <c r="R2170" s="83"/>
      <c r="S2170" s="51">
        <v>1</v>
      </c>
      <c r="T2170" s="84"/>
      <c r="U2170" s="84"/>
      <c r="V2170" s="52">
        <v>0</v>
      </c>
      <c r="W2170" s="52">
        <v>1.0101000000000001E-2</v>
      </c>
      <c r="X2170" s="52">
        <v>0</v>
      </c>
      <c r="Y2170" s="52">
        <v>0.54973000000000005</v>
      </c>
      <c r="Z2170" s="52">
        <v>0</v>
      </c>
      <c r="AA2170" s="52"/>
      <c r="AB2170" s="79">
        <v>2170</v>
      </c>
      <c r="AC21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0" s="85"/>
      <c r="AE2170" s="51"/>
      <c r="AF2170" s="51"/>
      <c r="AG2170" s="51"/>
      <c r="AH2170" s="51"/>
      <c r="AI2170" s="51"/>
      <c r="AJ2170" s="51"/>
      <c r="AK2170" s="51"/>
      <c r="AL2170" s="51"/>
      <c r="AM2170" s="51"/>
      <c r="AN2170" s="51"/>
      <c r="AO2170" s="2"/>
      <c r="AP2170" s="3"/>
      <c r="AQ2170" s="3"/>
      <c r="AR2170" s="3"/>
      <c r="AS2170" s="3"/>
    </row>
    <row r="2171" spans="1:45" ht="29" customHeight="1" x14ac:dyDescent="0.35">
      <c r="A2171" s="14" t="s">
        <v>3118</v>
      </c>
      <c r="C2171" s="15" t="s">
        <v>3360</v>
      </c>
      <c r="D2171" s="15"/>
      <c r="E2171" s="80">
        <v>1.6733615721635429</v>
      </c>
      <c r="F2171" s="78"/>
      <c r="G2171" s="15"/>
      <c r="H2171" s="15"/>
      <c r="I2171" s="16"/>
      <c r="J2171" s="66"/>
      <c r="K2171" s="66"/>
      <c r="L2171" s="16"/>
      <c r="M2171" s="81"/>
      <c r="N2171" s="82">
        <v>3952.520263671875</v>
      </c>
      <c r="O2171" s="82">
        <v>381.28048706054688</v>
      </c>
      <c r="P2171" s="77"/>
      <c r="Q2171" s="83"/>
      <c r="R2171" s="83"/>
      <c r="S2171" s="51">
        <v>1</v>
      </c>
      <c r="T2171" s="84"/>
      <c r="U2171" s="84"/>
      <c r="V2171" s="52">
        <v>0</v>
      </c>
      <c r="W2171" s="52">
        <v>1.0101000000000001E-2</v>
      </c>
      <c r="X2171" s="52">
        <v>0</v>
      </c>
      <c r="Y2171" s="52">
        <v>0.54973000000000005</v>
      </c>
      <c r="Z2171" s="52">
        <v>0</v>
      </c>
      <c r="AA2171" s="52"/>
      <c r="AB2171" s="79">
        <v>2171</v>
      </c>
      <c r="AC21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1" s="85"/>
      <c r="AE2171" s="51"/>
      <c r="AF2171" s="51"/>
      <c r="AG2171" s="51"/>
      <c r="AH2171" s="51"/>
      <c r="AI2171" s="51"/>
      <c r="AJ2171" s="51"/>
      <c r="AK2171" s="51"/>
      <c r="AL2171" s="51"/>
      <c r="AM2171" s="51"/>
      <c r="AN2171" s="51"/>
      <c r="AO2171" s="2"/>
      <c r="AP2171" s="3"/>
      <c r="AQ2171" s="3"/>
      <c r="AR2171" s="3"/>
      <c r="AS2171" s="3"/>
    </row>
    <row r="2172" spans="1:45" ht="29" customHeight="1" x14ac:dyDescent="0.35">
      <c r="A2172" s="14" t="s">
        <v>3119</v>
      </c>
      <c r="C2172" s="15" t="s">
        <v>3360</v>
      </c>
      <c r="D2172" s="15"/>
      <c r="E2172" s="80">
        <v>1.6733615721635429</v>
      </c>
      <c r="F2172" s="78"/>
      <c r="G2172" s="15"/>
      <c r="H2172" s="15"/>
      <c r="I2172" s="16"/>
      <c r="J2172" s="66"/>
      <c r="K2172" s="66"/>
      <c r="L2172" s="16"/>
      <c r="M2172" s="81"/>
      <c r="N2172" s="82">
        <v>3848.36328125</v>
      </c>
      <c r="O2172" s="82">
        <v>1236.273681640625</v>
      </c>
      <c r="P2172" s="77"/>
      <c r="Q2172" s="83"/>
      <c r="R2172" s="83"/>
      <c r="S2172" s="51">
        <v>1</v>
      </c>
      <c r="T2172" s="84"/>
      <c r="U2172" s="84"/>
      <c r="V2172" s="52">
        <v>0</v>
      </c>
      <c r="W2172" s="52">
        <v>1.0101000000000001E-2</v>
      </c>
      <c r="X2172" s="52">
        <v>0</v>
      </c>
      <c r="Y2172" s="52">
        <v>0.54973000000000005</v>
      </c>
      <c r="Z2172" s="52">
        <v>0</v>
      </c>
      <c r="AA2172" s="52"/>
      <c r="AB2172" s="79">
        <v>2172</v>
      </c>
      <c r="AC21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2" s="85"/>
      <c r="AE2172" s="51"/>
      <c r="AF2172" s="51"/>
      <c r="AG2172" s="51"/>
      <c r="AH2172" s="51"/>
      <c r="AI2172" s="51"/>
      <c r="AJ2172" s="51"/>
      <c r="AK2172" s="51"/>
      <c r="AL2172" s="51"/>
      <c r="AM2172" s="51"/>
      <c r="AN2172" s="51"/>
      <c r="AO2172" s="2"/>
      <c r="AP2172" s="3"/>
      <c r="AQ2172" s="3"/>
      <c r="AR2172" s="3"/>
      <c r="AS2172" s="3"/>
    </row>
    <row r="2173" spans="1:45" ht="29" customHeight="1" x14ac:dyDescent="0.35">
      <c r="A2173" s="14" t="s">
        <v>3120</v>
      </c>
      <c r="C2173" s="15" t="s">
        <v>3360</v>
      </c>
      <c r="D2173" s="15"/>
      <c r="E2173" s="80">
        <v>1.6733615721635429</v>
      </c>
      <c r="F2173" s="78"/>
      <c r="G2173" s="15"/>
      <c r="H2173" s="15"/>
      <c r="I2173" s="16"/>
      <c r="J2173" s="66"/>
      <c r="K2173" s="66"/>
      <c r="L2173" s="16"/>
      <c r="M2173" s="81"/>
      <c r="N2173" s="82">
        <v>4106.58251953125</v>
      </c>
      <c r="O2173" s="82">
        <v>239.63345336914063</v>
      </c>
      <c r="P2173" s="77"/>
      <c r="Q2173" s="83"/>
      <c r="R2173" s="83"/>
      <c r="S2173" s="51">
        <v>1</v>
      </c>
      <c r="T2173" s="84"/>
      <c r="U2173" s="84"/>
      <c r="V2173" s="52">
        <v>0</v>
      </c>
      <c r="W2173" s="52">
        <v>1.0101000000000001E-2</v>
      </c>
      <c r="X2173" s="52">
        <v>0</v>
      </c>
      <c r="Y2173" s="52">
        <v>0.54973000000000005</v>
      </c>
      <c r="Z2173" s="52">
        <v>0</v>
      </c>
      <c r="AA2173" s="52"/>
      <c r="AB2173" s="79">
        <v>2173</v>
      </c>
      <c r="AC21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3" s="85"/>
      <c r="AE2173" s="51"/>
      <c r="AF2173" s="51"/>
      <c r="AG2173" s="51"/>
      <c r="AH2173" s="51"/>
      <c r="AI2173" s="51"/>
      <c r="AJ2173" s="51"/>
      <c r="AK2173" s="51"/>
      <c r="AL2173" s="51"/>
      <c r="AM2173" s="51"/>
      <c r="AN2173" s="51"/>
      <c r="AO2173" s="2"/>
      <c r="AP2173" s="3"/>
      <c r="AQ2173" s="3"/>
      <c r="AR2173" s="3"/>
      <c r="AS2173" s="3"/>
    </row>
    <row r="2174" spans="1:45" ht="29" customHeight="1" x14ac:dyDescent="0.35">
      <c r="A2174" s="14" t="s">
        <v>3121</v>
      </c>
      <c r="C2174" s="15" t="s">
        <v>3360</v>
      </c>
      <c r="D2174" s="15"/>
      <c r="E2174" s="80">
        <v>1.6733615721635429</v>
      </c>
      <c r="F2174" s="78"/>
      <c r="G2174" s="15"/>
      <c r="H2174" s="15"/>
      <c r="I2174" s="16"/>
      <c r="J2174" s="66"/>
      <c r="K2174" s="66"/>
      <c r="L2174" s="16"/>
      <c r="M2174" s="81"/>
      <c r="N2174" s="82">
        <v>4145.841796875</v>
      </c>
      <c r="O2174" s="82">
        <v>1362.658447265625</v>
      </c>
      <c r="P2174" s="77"/>
      <c r="Q2174" s="83"/>
      <c r="R2174" s="83"/>
      <c r="S2174" s="51">
        <v>1</v>
      </c>
      <c r="T2174" s="84"/>
      <c r="U2174" s="84"/>
      <c r="V2174" s="52">
        <v>0</v>
      </c>
      <c r="W2174" s="52">
        <v>1.0101000000000001E-2</v>
      </c>
      <c r="X2174" s="52">
        <v>0</v>
      </c>
      <c r="Y2174" s="52">
        <v>0.54973000000000005</v>
      </c>
      <c r="Z2174" s="52">
        <v>0</v>
      </c>
      <c r="AA2174" s="52"/>
      <c r="AB2174" s="79">
        <v>2174</v>
      </c>
      <c r="AC21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4" s="85"/>
      <c r="AE2174" s="51"/>
      <c r="AF2174" s="51"/>
      <c r="AG2174" s="51"/>
      <c r="AH2174" s="51"/>
      <c r="AI2174" s="51"/>
      <c r="AJ2174" s="51"/>
      <c r="AK2174" s="51"/>
      <c r="AL2174" s="51"/>
      <c r="AM2174" s="51"/>
      <c r="AN2174" s="51"/>
      <c r="AO2174" s="2"/>
      <c r="AP2174" s="3"/>
      <c r="AQ2174" s="3"/>
      <c r="AR2174" s="3"/>
      <c r="AS2174" s="3"/>
    </row>
    <row r="2175" spans="1:45" ht="29" customHeight="1" x14ac:dyDescent="0.35">
      <c r="A2175" s="14" t="s">
        <v>3122</v>
      </c>
      <c r="C2175" s="15" t="s">
        <v>3360</v>
      </c>
      <c r="D2175" s="15"/>
      <c r="E2175" s="80">
        <v>1.6733615721635429</v>
      </c>
      <c r="F2175" s="78"/>
      <c r="G2175" s="15"/>
      <c r="H2175" s="15"/>
      <c r="I2175" s="16"/>
      <c r="J2175" s="66"/>
      <c r="K2175" s="66"/>
      <c r="L2175" s="16"/>
      <c r="M2175" s="81"/>
      <c r="N2175" s="82">
        <v>4294.40771484375</v>
      </c>
      <c r="O2175" s="82">
        <v>1612.216552734375</v>
      </c>
      <c r="P2175" s="77"/>
      <c r="Q2175" s="83"/>
      <c r="R2175" s="83"/>
      <c r="S2175" s="51">
        <v>1</v>
      </c>
      <c r="T2175" s="84"/>
      <c r="U2175" s="84"/>
      <c r="V2175" s="52">
        <v>0</v>
      </c>
      <c r="W2175" s="52">
        <v>1.0101000000000001E-2</v>
      </c>
      <c r="X2175" s="52">
        <v>0</v>
      </c>
      <c r="Y2175" s="52">
        <v>0.54973000000000005</v>
      </c>
      <c r="Z2175" s="52">
        <v>0</v>
      </c>
      <c r="AA2175" s="52"/>
      <c r="AB2175" s="79">
        <v>2175</v>
      </c>
      <c r="AC21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5" s="85"/>
      <c r="AE2175" s="51"/>
      <c r="AF2175" s="51"/>
      <c r="AG2175" s="51"/>
      <c r="AH2175" s="51"/>
      <c r="AI2175" s="51"/>
      <c r="AJ2175" s="51"/>
      <c r="AK2175" s="51"/>
      <c r="AL2175" s="51"/>
      <c r="AM2175" s="51"/>
      <c r="AN2175" s="51"/>
      <c r="AO2175" s="2"/>
      <c r="AP2175" s="3"/>
      <c r="AQ2175" s="3"/>
      <c r="AR2175" s="3"/>
      <c r="AS2175" s="3"/>
    </row>
    <row r="2176" spans="1:45" ht="29" customHeight="1" x14ac:dyDescent="0.35">
      <c r="A2176" s="14" t="s">
        <v>3123</v>
      </c>
      <c r="C2176" s="15" t="s">
        <v>3360</v>
      </c>
      <c r="D2176" s="15"/>
      <c r="E2176" s="80">
        <v>1.6733615721635429</v>
      </c>
      <c r="F2176" s="78"/>
      <c r="G2176" s="15"/>
      <c r="H2176" s="15"/>
      <c r="I2176" s="16"/>
      <c r="J2176" s="66"/>
      <c r="K2176" s="66"/>
      <c r="L2176" s="16"/>
      <c r="M2176" s="81"/>
      <c r="N2176" s="82">
        <v>4204.21923828125</v>
      </c>
      <c r="O2176" s="82">
        <v>1611.492919921875</v>
      </c>
      <c r="P2176" s="77"/>
      <c r="Q2176" s="83"/>
      <c r="R2176" s="83"/>
      <c r="S2176" s="51">
        <v>1</v>
      </c>
      <c r="T2176" s="84"/>
      <c r="U2176" s="84"/>
      <c r="V2176" s="52">
        <v>0</v>
      </c>
      <c r="W2176" s="52">
        <v>1.0101000000000001E-2</v>
      </c>
      <c r="X2176" s="52">
        <v>0</v>
      </c>
      <c r="Y2176" s="52">
        <v>0.54973000000000005</v>
      </c>
      <c r="Z2176" s="52">
        <v>0</v>
      </c>
      <c r="AA2176" s="52"/>
      <c r="AB2176" s="79">
        <v>2176</v>
      </c>
      <c r="AC21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6" s="85"/>
      <c r="AE2176" s="51"/>
      <c r="AF2176" s="51"/>
      <c r="AG2176" s="51"/>
      <c r="AH2176" s="51"/>
      <c r="AI2176" s="51"/>
      <c r="AJ2176" s="51"/>
      <c r="AK2176" s="51"/>
      <c r="AL2176" s="51"/>
      <c r="AM2176" s="51"/>
      <c r="AN2176" s="51"/>
      <c r="AO2176" s="2"/>
      <c r="AP2176" s="3"/>
      <c r="AQ2176" s="3"/>
      <c r="AR2176" s="3"/>
      <c r="AS2176" s="3"/>
    </row>
    <row r="2177" spans="1:45" ht="29" customHeight="1" x14ac:dyDescent="0.35">
      <c r="A2177" s="14" t="s">
        <v>3124</v>
      </c>
      <c r="C2177" s="15" t="s">
        <v>3360</v>
      </c>
      <c r="D2177" s="15"/>
      <c r="E2177" s="80">
        <v>1.6733615721635429</v>
      </c>
      <c r="F2177" s="78"/>
      <c r="G2177" s="15"/>
      <c r="H2177" s="15"/>
      <c r="I2177" s="16"/>
      <c r="J2177" s="66"/>
      <c r="K2177" s="66"/>
      <c r="L2177" s="16"/>
      <c r="M2177" s="81"/>
      <c r="N2177" s="82">
        <v>4207.94580078125</v>
      </c>
      <c r="O2177" s="82">
        <v>364.8424072265625</v>
      </c>
      <c r="P2177" s="77"/>
      <c r="Q2177" s="83"/>
      <c r="R2177" s="83"/>
      <c r="S2177" s="51">
        <v>1</v>
      </c>
      <c r="T2177" s="84"/>
      <c r="U2177" s="84"/>
      <c r="V2177" s="52">
        <v>0</v>
      </c>
      <c r="W2177" s="52">
        <v>1.0101000000000001E-2</v>
      </c>
      <c r="X2177" s="52">
        <v>0</v>
      </c>
      <c r="Y2177" s="52">
        <v>0.54973000000000005</v>
      </c>
      <c r="Z2177" s="52">
        <v>0</v>
      </c>
      <c r="AA2177" s="52"/>
      <c r="AB2177" s="79">
        <v>2177</v>
      </c>
      <c r="AC21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7" s="85"/>
      <c r="AE2177" s="51"/>
      <c r="AF2177" s="51"/>
      <c r="AG2177" s="51"/>
      <c r="AH2177" s="51"/>
      <c r="AI2177" s="51"/>
      <c r="AJ2177" s="51"/>
      <c r="AK2177" s="51"/>
      <c r="AL2177" s="51"/>
      <c r="AM2177" s="51"/>
      <c r="AN2177" s="51"/>
      <c r="AO2177" s="2"/>
      <c r="AP2177" s="3"/>
      <c r="AQ2177" s="3"/>
      <c r="AR2177" s="3"/>
      <c r="AS2177" s="3"/>
    </row>
    <row r="2178" spans="1:45" ht="29" customHeight="1" x14ac:dyDescent="0.35">
      <c r="A2178" s="14" t="s">
        <v>3125</v>
      </c>
      <c r="C2178" s="15" t="s">
        <v>3360</v>
      </c>
      <c r="D2178" s="15"/>
      <c r="E2178" s="80">
        <v>1.6733615721635429</v>
      </c>
      <c r="F2178" s="78"/>
      <c r="G2178" s="15"/>
      <c r="H2178" s="15"/>
      <c r="I2178" s="16"/>
      <c r="J2178" s="66"/>
      <c r="K2178" s="66"/>
      <c r="L2178" s="16"/>
      <c r="M2178" s="81"/>
      <c r="N2178" s="82">
        <v>4551.455078125</v>
      </c>
      <c r="O2178" s="82">
        <v>887.28594970703125</v>
      </c>
      <c r="P2178" s="77"/>
      <c r="Q2178" s="83"/>
      <c r="R2178" s="83"/>
      <c r="S2178" s="51">
        <v>1</v>
      </c>
      <c r="T2178" s="84"/>
      <c r="U2178" s="84"/>
      <c r="V2178" s="52">
        <v>0</v>
      </c>
      <c r="W2178" s="52">
        <v>1.0101000000000001E-2</v>
      </c>
      <c r="X2178" s="52">
        <v>0</v>
      </c>
      <c r="Y2178" s="52">
        <v>0.54973000000000005</v>
      </c>
      <c r="Z2178" s="52">
        <v>0</v>
      </c>
      <c r="AA2178" s="52"/>
      <c r="AB2178" s="79">
        <v>2178</v>
      </c>
      <c r="AC21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8" s="85"/>
      <c r="AE2178" s="51"/>
      <c r="AF2178" s="51"/>
      <c r="AG2178" s="51"/>
      <c r="AH2178" s="51"/>
      <c r="AI2178" s="51"/>
      <c r="AJ2178" s="51"/>
      <c r="AK2178" s="51"/>
      <c r="AL2178" s="51"/>
      <c r="AM2178" s="51"/>
      <c r="AN2178" s="51"/>
      <c r="AO2178" s="2"/>
      <c r="AP2178" s="3"/>
      <c r="AQ2178" s="3"/>
      <c r="AR2178" s="3"/>
      <c r="AS2178" s="3"/>
    </row>
    <row r="2179" spans="1:45" ht="29" customHeight="1" x14ac:dyDescent="0.35">
      <c r="A2179" s="14" t="s">
        <v>3126</v>
      </c>
      <c r="C2179" s="15" t="s">
        <v>3360</v>
      </c>
      <c r="D2179" s="15"/>
      <c r="E2179" s="80">
        <v>1.6733615721635429</v>
      </c>
      <c r="F2179" s="78"/>
      <c r="G2179" s="15"/>
      <c r="H2179" s="15"/>
      <c r="I2179" s="16"/>
      <c r="J2179" s="66"/>
      <c r="K2179" s="66"/>
      <c r="L2179" s="16"/>
      <c r="M2179" s="81"/>
      <c r="N2179" s="82">
        <v>4120.5859375</v>
      </c>
      <c r="O2179" s="82">
        <v>1593.4696044921875</v>
      </c>
      <c r="P2179" s="77"/>
      <c r="Q2179" s="83"/>
      <c r="R2179" s="83"/>
      <c r="S2179" s="51">
        <v>1</v>
      </c>
      <c r="T2179" s="84"/>
      <c r="U2179" s="84"/>
      <c r="V2179" s="52">
        <v>0</v>
      </c>
      <c r="W2179" s="52">
        <v>1.0101000000000001E-2</v>
      </c>
      <c r="X2179" s="52">
        <v>0</v>
      </c>
      <c r="Y2179" s="52">
        <v>0.54973000000000005</v>
      </c>
      <c r="Z2179" s="52">
        <v>0</v>
      </c>
      <c r="AA2179" s="52"/>
      <c r="AB2179" s="79">
        <v>2179</v>
      </c>
      <c r="AC21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79" s="85"/>
      <c r="AE2179" s="51"/>
      <c r="AF2179" s="51"/>
      <c r="AG2179" s="51"/>
      <c r="AH2179" s="51"/>
      <c r="AI2179" s="51"/>
      <c r="AJ2179" s="51"/>
      <c r="AK2179" s="51"/>
      <c r="AL2179" s="51"/>
      <c r="AM2179" s="51"/>
      <c r="AN2179" s="51"/>
      <c r="AO2179" s="2"/>
      <c r="AP2179" s="3"/>
      <c r="AQ2179" s="3"/>
      <c r="AR2179" s="3"/>
      <c r="AS2179" s="3"/>
    </row>
    <row r="2180" spans="1:45" ht="29" customHeight="1" x14ac:dyDescent="0.35">
      <c r="A2180" s="14" t="s">
        <v>3127</v>
      </c>
      <c r="C2180" s="15" t="s">
        <v>3360</v>
      </c>
      <c r="D2180" s="15"/>
      <c r="E2180" s="80">
        <v>1.6733615721635429</v>
      </c>
      <c r="F2180" s="78"/>
      <c r="G2180" s="15"/>
      <c r="H2180" s="15"/>
      <c r="I2180" s="16"/>
      <c r="J2180" s="66"/>
      <c r="K2180" s="66"/>
      <c r="L2180" s="16"/>
      <c r="M2180" s="81"/>
      <c r="N2180" s="82">
        <v>3943.998779296875</v>
      </c>
      <c r="O2180" s="82">
        <v>1103.9580078125</v>
      </c>
      <c r="P2180" s="77"/>
      <c r="Q2180" s="83"/>
      <c r="R2180" s="83"/>
      <c r="S2180" s="51">
        <v>1</v>
      </c>
      <c r="T2180" s="84"/>
      <c r="U2180" s="84"/>
      <c r="V2180" s="52">
        <v>0</v>
      </c>
      <c r="W2180" s="52">
        <v>1.0101000000000001E-2</v>
      </c>
      <c r="X2180" s="52">
        <v>0</v>
      </c>
      <c r="Y2180" s="52">
        <v>0.54973000000000005</v>
      </c>
      <c r="Z2180" s="52">
        <v>0</v>
      </c>
      <c r="AA2180" s="52"/>
      <c r="AB2180" s="79">
        <v>2180</v>
      </c>
      <c r="AC21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0" s="85"/>
      <c r="AE2180" s="51"/>
      <c r="AF2180" s="51"/>
      <c r="AG2180" s="51"/>
      <c r="AH2180" s="51"/>
      <c r="AI2180" s="51"/>
      <c r="AJ2180" s="51"/>
      <c r="AK2180" s="51"/>
      <c r="AL2180" s="51"/>
      <c r="AM2180" s="51"/>
      <c r="AN2180" s="51"/>
      <c r="AO2180" s="2"/>
      <c r="AP2180" s="3"/>
      <c r="AQ2180" s="3"/>
      <c r="AR2180" s="3"/>
      <c r="AS2180" s="3"/>
    </row>
    <row r="2181" spans="1:45" ht="29" customHeight="1" x14ac:dyDescent="0.35">
      <c r="A2181" s="14" t="s">
        <v>3128</v>
      </c>
      <c r="C2181" s="15" t="s">
        <v>3360</v>
      </c>
      <c r="D2181" s="15"/>
      <c r="E2181" s="80">
        <v>1.6733615721635429</v>
      </c>
      <c r="F2181" s="78"/>
      <c r="G2181" s="15"/>
      <c r="H2181" s="15"/>
      <c r="I2181" s="16"/>
      <c r="J2181" s="66"/>
      <c r="K2181" s="66"/>
      <c r="L2181" s="16"/>
      <c r="M2181" s="81"/>
      <c r="N2181" s="82">
        <v>4514.4326171875</v>
      </c>
      <c r="O2181" s="82">
        <v>378.78762817382813</v>
      </c>
      <c r="P2181" s="77"/>
      <c r="Q2181" s="83"/>
      <c r="R2181" s="83"/>
      <c r="S2181" s="51">
        <v>1</v>
      </c>
      <c r="T2181" s="84"/>
      <c r="U2181" s="84"/>
      <c r="V2181" s="52">
        <v>0</v>
      </c>
      <c r="W2181" s="52">
        <v>1.0101000000000001E-2</v>
      </c>
      <c r="X2181" s="52">
        <v>0</v>
      </c>
      <c r="Y2181" s="52">
        <v>0.54973000000000005</v>
      </c>
      <c r="Z2181" s="52">
        <v>0</v>
      </c>
      <c r="AA2181" s="52"/>
      <c r="AB2181" s="79">
        <v>2181</v>
      </c>
      <c r="AC21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1" s="85"/>
      <c r="AE2181" s="51"/>
      <c r="AF2181" s="51"/>
      <c r="AG2181" s="51"/>
      <c r="AH2181" s="51"/>
      <c r="AI2181" s="51"/>
      <c r="AJ2181" s="51"/>
      <c r="AK2181" s="51"/>
      <c r="AL2181" s="51"/>
      <c r="AM2181" s="51"/>
      <c r="AN2181" s="51"/>
      <c r="AO2181" s="2"/>
      <c r="AP2181" s="3"/>
      <c r="AQ2181" s="3"/>
      <c r="AR2181" s="3"/>
      <c r="AS2181" s="3"/>
    </row>
    <row r="2182" spans="1:45" ht="29" customHeight="1" x14ac:dyDescent="0.35">
      <c r="A2182" s="14" t="s">
        <v>3129</v>
      </c>
      <c r="C2182" s="15" t="s">
        <v>3360</v>
      </c>
      <c r="D2182" s="15"/>
      <c r="E2182" s="80">
        <v>1.6733615721635429</v>
      </c>
      <c r="F2182" s="78"/>
      <c r="G2182" s="15"/>
      <c r="H2182" s="15"/>
      <c r="I2182" s="16"/>
      <c r="J2182" s="66"/>
      <c r="K2182" s="66"/>
      <c r="L2182" s="16"/>
      <c r="M2182" s="81"/>
      <c r="N2182" s="82">
        <v>4651.00537109375</v>
      </c>
      <c r="O2182" s="82">
        <v>769.90936279296875</v>
      </c>
      <c r="P2182" s="77"/>
      <c r="Q2182" s="83"/>
      <c r="R2182" s="83"/>
      <c r="S2182" s="51">
        <v>1</v>
      </c>
      <c r="T2182" s="84"/>
      <c r="U2182" s="84"/>
      <c r="V2182" s="52">
        <v>0</v>
      </c>
      <c r="W2182" s="52">
        <v>1.0101000000000001E-2</v>
      </c>
      <c r="X2182" s="52">
        <v>0</v>
      </c>
      <c r="Y2182" s="52">
        <v>0.54973000000000005</v>
      </c>
      <c r="Z2182" s="52">
        <v>0</v>
      </c>
      <c r="AA2182" s="52"/>
      <c r="AB2182" s="79">
        <v>2182</v>
      </c>
      <c r="AC21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2" s="85"/>
      <c r="AE2182" s="51"/>
      <c r="AF2182" s="51"/>
      <c r="AG2182" s="51"/>
      <c r="AH2182" s="51"/>
      <c r="AI2182" s="51"/>
      <c r="AJ2182" s="51"/>
      <c r="AK2182" s="51"/>
      <c r="AL2182" s="51"/>
      <c r="AM2182" s="51"/>
      <c r="AN2182" s="51"/>
      <c r="AO2182" s="2"/>
      <c r="AP2182" s="3"/>
      <c r="AQ2182" s="3"/>
      <c r="AR2182" s="3"/>
      <c r="AS2182" s="3"/>
    </row>
    <row r="2183" spans="1:45" ht="29" customHeight="1" x14ac:dyDescent="0.35">
      <c r="A2183" s="14" t="s">
        <v>3130</v>
      </c>
      <c r="C2183" s="15" t="s">
        <v>3360</v>
      </c>
      <c r="D2183" s="15"/>
      <c r="E2183" s="80">
        <v>1.6733615721635429</v>
      </c>
      <c r="F2183" s="78"/>
      <c r="G2183" s="15"/>
      <c r="H2183" s="15"/>
      <c r="I2183" s="16"/>
      <c r="J2183" s="66"/>
      <c r="K2183" s="66"/>
      <c r="L2183" s="16"/>
      <c r="M2183" s="81"/>
      <c r="N2183" s="82">
        <v>3958.323974609375</v>
      </c>
      <c r="O2183" s="82">
        <v>634.00537109375</v>
      </c>
      <c r="P2183" s="77"/>
      <c r="Q2183" s="83"/>
      <c r="R2183" s="83"/>
      <c r="S2183" s="51">
        <v>1</v>
      </c>
      <c r="T2183" s="84"/>
      <c r="U2183" s="84"/>
      <c r="V2183" s="52">
        <v>0</v>
      </c>
      <c r="W2183" s="52">
        <v>1.0101000000000001E-2</v>
      </c>
      <c r="X2183" s="52">
        <v>0</v>
      </c>
      <c r="Y2183" s="52">
        <v>0.54973000000000005</v>
      </c>
      <c r="Z2183" s="52">
        <v>0</v>
      </c>
      <c r="AA2183" s="52"/>
      <c r="AB2183" s="79">
        <v>2183</v>
      </c>
      <c r="AC21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3" s="85"/>
      <c r="AE2183" s="51"/>
      <c r="AF2183" s="51"/>
      <c r="AG2183" s="51"/>
      <c r="AH2183" s="51"/>
      <c r="AI2183" s="51"/>
      <c r="AJ2183" s="51"/>
      <c r="AK2183" s="51"/>
      <c r="AL2183" s="51"/>
      <c r="AM2183" s="51"/>
      <c r="AN2183" s="51"/>
      <c r="AO2183" s="2"/>
      <c r="AP2183" s="3"/>
      <c r="AQ2183" s="3"/>
      <c r="AR2183" s="3"/>
      <c r="AS2183" s="3"/>
    </row>
    <row r="2184" spans="1:45" ht="29" customHeight="1" x14ac:dyDescent="0.35">
      <c r="A2184" s="14" t="s">
        <v>3131</v>
      </c>
      <c r="C2184" s="15" t="s">
        <v>3360</v>
      </c>
      <c r="D2184" s="15"/>
      <c r="E2184" s="80">
        <v>1.6733615721635429</v>
      </c>
      <c r="F2184" s="78"/>
      <c r="G2184" s="15"/>
      <c r="H2184" s="15"/>
      <c r="I2184" s="16"/>
      <c r="J2184" s="66"/>
      <c r="K2184" s="66"/>
      <c r="L2184" s="16"/>
      <c r="M2184" s="81"/>
      <c r="N2184" s="82">
        <v>3961.819580078125</v>
      </c>
      <c r="O2184" s="82">
        <v>1472.8128662109375</v>
      </c>
      <c r="P2184" s="77"/>
      <c r="Q2184" s="83"/>
      <c r="R2184" s="83"/>
      <c r="S2184" s="51">
        <v>1</v>
      </c>
      <c r="T2184" s="84"/>
      <c r="U2184" s="84"/>
      <c r="V2184" s="52">
        <v>0</v>
      </c>
      <c r="W2184" s="52">
        <v>1.0101000000000001E-2</v>
      </c>
      <c r="X2184" s="52">
        <v>0</v>
      </c>
      <c r="Y2184" s="52">
        <v>0.54973000000000005</v>
      </c>
      <c r="Z2184" s="52">
        <v>0</v>
      </c>
      <c r="AA2184" s="52"/>
      <c r="AB2184" s="79">
        <v>2184</v>
      </c>
      <c r="AC21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4" s="85"/>
      <c r="AE2184" s="51"/>
      <c r="AF2184" s="51"/>
      <c r="AG2184" s="51"/>
      <c r="AH2184" s="51"/>
      <c r="AI2184" s="51"/>
      <c r="AJ2184" s="51"/>
      <c r="AK2184" s="51"/>
      <c r="AL2184" s="51"/>
      <c r="AM2184" s="51"/>
      <c r="AN2184" s="51"/>
      <c r="AO2184" s="2"/>
      <c r="AP2184" s="3"/>
      <c r="AQ2184" s="3"/>
      <c r="AR2184" s="3"/>
      <c r="AS2184" s="3"/>
    </row>
    <row r="2185" spans="1:45" ht="29" customHeight="1" x14ac:dyDescent="0.35">
      <c r="A2185" s="14" t="s">
        <v>3132</v>
      </c>
      <c r="C2185" s="15" t="s">
        <v>3360</v>
      </c>
      <c r="D2185" s="15"/>
      <c r="E2185" s="80">
        <v>1.6733615721635429</v>
      </c>
      <c r="F2185" s="78"/>
      <c r="G2185" s="15"/>
      <c r="H2185" s="15"/>
      <c r="I2185" s="16"/>
      <c r="J2185" s="66"/>
      <c r="K2185" s="66"/>
      <c r="L2185" s="16"/>
      <c r="M2185" s="81"/>
      <c r="N2185" s="82">
        <v>4201.75439453125</v>
      </c>
      <c r="O2185" s="82">
        <v>195.42019653320313</v>
      </c>
      <c r="P2185" s="77"/>
      <c r="Q2185" s="83"/>
      <c r="R2185" s="83"/>
      <c r="S2185" s="51">
        <v>1</v>
      </c>
      <c r="T2185" s="84"/>
      <c r="U2185" s="84"/>
      <c r="V2185" s="52">
        <v>0</v>
      </c>
      <c r="W2185" s="52">
        <v>1.0101000000000001E-2</v>
      </c>
      <c r="X2185" s="52">
        <v>0</v>
      </c>
      <c r="Y2185" s="52">
        <v>0.54973000000000005</v>
      </c>
      <c r="Z2185" s="52">
        <v>0</v>
      </c>
      <c r="AA2185" s="52"/>
      <c r="AB2185" s="79">
        <v>2185</v>
      </c>
      <c r="AC21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5" s="85"/>
      <c r="AE2185" s="51"/>
      <c r="AF2185" s="51"/>
      <c r="AG2185" s="51"/>
      <c r="AH2185" s="51"/>
      <c r="AI2185" s="51"/>
      <c r="AJ2185" s="51"/>
      <c r="AK2185" s="51"/>
      <c r="AL2185" s="51"/>
      <c r="AM2185" s="51"/>
      <c r="AN2185" s="51"/>
      <c r="AO2185" s="2"/>
      <c r="AP2185" s="3"/>
      <c r="AQ2185" s="3"/>
      <c r="AR2185" s="3"/>
      <c r="AS2185" s="3"/>
    </row>
    <row r="2186" spans="1:45" ht="29" customHeight="1" x14ac:dyDescent="0.35">
      <c r="A2186" s="14" t="s">
        <v>3133</v>
      </c>
      <c r="C2186" s="15" t="s">
        <v>3360</v>
      </c>
      <c r="D2186" s="15"/>
      <c r="E2186" s="80">
        <v>1.6733615721635429</v>
      </c>
      <c r="F2186" s="78"/>
      <c r="G2186" s="15"/>
      <c r="H2186" s="15"/>
      <c r="I2186" s="16"/>
      <c r="J2186" s="66"/>
      <c r="K2186" s="66"/>
      <c r="L2186" s="16"/>
      <c r="M2186" s="81"/>
      <c r="N2186" s="82">
        <v>3885.37646484375</v>
      </c>
      <c r="O2186" s="82">
        <v>865.54205322265625</v>
      </c>
      <c r="P2186" s="77"/>
      <c r="Q2186" s="83"/>
      <c r="R2186" s="83"/>
      <c r="S2186" s="51">
        <v>1</v>
      </c>
      <c r="T2186" s="84"/>
      <c r="U2186" s="84"/>
      <c r="V2186" s="52">
        <v>0</v>
      </c>
      <c r="W2186" s="52">
        <v>1.0101000000000001E-2</v>
      </c>
      <c r="X2186" s="52">
        <v>0</v>
      </c>
      <c r="Y2186" s="52">
        <v>0.54973000000000005</v>
      </c>
      <c r="Z2186" s="52">
        <v>0</v>
      </c>
      <c r="AA2186" s="52"/>
      <c r="AB2186" s="79">
        <v>2186</v>
      </c>
      <c r="AC21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6" s="85"/>
      <c r="AE2186" s="51"/>
      <c r="AF2186" s="51"/>
      <c r="AG2186" s="51"/>
      <c r="AH2186" s="51"/>
      <c r="AI2186" s="51"/>
      <c r="AJ2186" s="51"/>
      <c r="AK2186" s="51"/>
      <c r="AL2186" s="51"/>
      <c r="AM2186" s="51"/>
      <c r="AN2186" s="51"/>
      <c r="AO2186" s="2"/>
      <c r="AP2186" s="3"/>
      <c r="AQ2186" s="3"/>
      <c r="AR2186" s="3"/>
      <c r="AS2186" s="3"/>
    </row>
    <row r="2187" spans="1:45" ht="29" customHeight="1" x14ac:dyDescent="0.35">
      <c r="A2187" s="14" t="s">
        <v>3134</v>
      </c>
      <c r="C2187" s="15" t="s">
        <v>3360</v>
      </c>
      <c r="D2187" s="15"/>
      <c r="E2187" s="80">
        <v>1.6733615721635429</v>
      </c>
      <c r="F2187" s="78"/>
      <c r="G2187" s="15"/>
      <c r="H2187" s="15"/>
      <c r="I2187" s="16"/>
      <c r="J2187" s="66"/>
      <c r="K2187" s="66"/>
      <c r="L2187" s="16"/>
      <c r="M2187" s="81"/>
      <c r="N2187" s="82">
        <v>3804.774658203125</v>
      </c>
      <c r="O2187" s="82">
        <v>763.3154296875</v>
      </c>
      <c r="P2187" s="77"/>
      <c r="Q2187" s="83"/>
      <c r="R2187" s="83"/>
      <c r="S2187" s="51">
        <v>1</v>
      </c>
      <c r="T2187" s="84"/>
      <c r="U2187" s="84"/>
      <c r="V2187" s="52">
        <v>0</v>
      </c>
      <c r="W2187" s="52">
        <v>1.0101000000000001E-2</v>
      </c>
      <c r="X2187" s="52">
        <v>0</v>
      </c>
      <c r="Y2187" s="52">
        <v>0.54973000000000005</v>
      </c>
      <c r="Z2187" s="52">
        <v>0</v>
      </c>
      <c r="AA2187" s="52"/>
      <c r="AB2187" s="79">
        <v>2187</v>
      </c>
      <c r="AC21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7" s="85"/>
      <c r="AE2187" s="51"/>
      <c r="AF2187" s="51"/>
      <c r="AG2187" s="51"/>
      <c r="AH2187" s="51"/>
      <c r="AI2187" s="51"/>
      <c r="AJ2187" s="51"/>
      <c r="AK2187" s="51"/>
      <c r="AL2187" s="51"/>
      <c r="AM2187" s="51"/>
      <c r="AN2187" s="51"/>
      <c r="AO2187" s="2"/>
      <c r="AP2187" s="3"/>
      <c r="AQ2187" s="3"/>
      <c r="AR2187" s="3"/>
      <c r="AS2187" s="3"/>
    </row>
    <row r="2188" spans="1:45" ht="29" customHeight="1" x14ac:dyDescent="0.35">
      <c r="A2188" s="14" t="s">
        <v>3135</v>
      </c>
      <c r="C2188" s="15" t="s">
        <v>3360</v>
      </c>
      <c r="D2188" s="15"/>
      <c r="E2188" s="80">
        <v>1.6733615721635429</v>
      </c>
      <c r="F2188" s="78"/>
      <c r="G2188" s="15"/>
      <c r="H2188" s="15"/>
      <c r="I2188" s="16"/>
      <c r="J2188" s="66"/>
      <c r="K2188" s="66"/>
      <c r="L2188" s="16"/>
      <c r="M2188" s="81"/>
      <c r="N2188" s="82">
        <v>3838.0185546875</v>
      </c>
      <c r="O2188" s="82">
        <v>617.28900146484375</v>
      </c>
      <c r="P2188" s="77"/>
      <c r="Q2188" s="83"/>
      <c r="R2188" s="83"/>
      <c r="S2188" s="51">
        <v>1</v>
      </c>
      <c r="T2188" s="84"/>
      <c r="U2188" s="84"/>
      <c r="V2188" s="52">
        <v>0</v>
      </c>
      <c r="W2188" s="52">
        <v>1.0101000000000001E-2</v>
      </c>
      <c r="X2188" s="52">
        <v>0</v>
      </c>
      <c r="Y2188" s="52">
        <v>0.54973000000000005</v>
      </c>
      <c r="Z2188" s="52">
        <v>0</v>
      </c>
      <c r="AA2188" s="52"/>
      <c r="AB2188" s="79">
        <v>2188</v>
      </c>
      <c r="AC21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8" s="85"/>
      <c r="AE2188" s="51"/>
      <c r="AF2188" s="51"/>
      <c r="AG2188" s="51"/>
      <c r="AH2188" s="51"/>
      <c r="AI2188" s="51"/>
      <c r="AJ2188" s="51"/>
      <c r="AK2188" s="51"/>
      <c r="AL2188" s="51"/>
      <c r="AM2188" s="51"/>
      <c r="AN2188" s="51"/>
      <c r="AO2188" s="2"/>
      <c r="AP2188" s="3"/>
      <c r="AQ2188" s="3"/>
      <c r="AR2188" s="3"/>
      <c r="AS2188" s="3"/>
    </row>
    <row r="2189" spans="1:45" ht="29" customHeight="1" x14ac:dyDescent="0.35">
      <c r="A2189" s="14" t="s">
        <v>3136</v>
      </c>
      <c r="C2189" s="15" t="s">
        <v>3360</v>
      </c>
      <c r="D2189" s="15"/>
      <c r="E2189" s="80">
        <v>1.6733615721635429</v>
      </c>
      <c r="F2189" s="78"/>
      <c r="G2189" s="15"/>
      <c r="H2189" s="15"/>
      <c r="I2189" s="16"/>
      <c r="J2189" s="66"/>
      <c r="K2189" s="66"/>
      <c r="L2189" s="16"/>
      <c r="M2189" s="81"/>
      <c r="N2189" s="82">
        <v>4109.38037109375</v>
      </c>
      <c r="O2189" s="82">
        <v>1089.8287353515625</v>
      </c>
      <c r="P2189" s="77"/>
      <c r="Q2189" s="83"/>
      <c r="R2189" s="83"/>
      <c r="S2189" s="51">
        <v>1</v>
      </c>
      <c r="T2189" s="84"/>
      <c r="U2189" s="84"/>
      <c r="V2189" s="52">
        <v>0</v>
      </c>
      <c r="W2189" s="52">
        <v>1.0101000000000001E-2</v>
      </c>
      <c r="X2189" s="52">
        <v>0</v>
      </c>
      <c r="Y2189" s="52">
        <v>0.54973000000000005</v>
      </c>
      <c r="Z2189" s="52">
        <v>0</v>
      </c>
      <c r="AA2189" s="52"/>
      <c r="AB2189" s="79">
        <v>2189</v>
      </c>
      <c r="AC21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89" s="85"/>
      <c r="AE2189" s="51"/>
      <c r="AF2189" s="51"/>
      <c r="AG2189" s="51"/>
      <c r="AH2189" s="51"/>
      <c r="AI2189" s="51"/>
      <c r="AJ2189" s="51"/>
      <c r="AK2189" s="51"/>
      <c r="AL2189" s="51"/>
      <c r="AM2189" s="51"/>
      <c r="AN2189" s="51"/>
      <c r="AO2189" s="2"/>
      <c r="AP2189" s="3"/>
      <c r="AQ2189" s="3"/>
      <c r="AR2189" s="3"/>
      <c r="AS2189" s="3"/>
    </row>
    <row r="2190" spans="1:45" ht="29" customHeight="1" x14ac:dyDescent="0.35">
      <c r="A2190" s="14" t="s">
        <v>3137</v>
      </c>
      <c r="C2190" s="15" t="s">
        <v>3360</v>
      </c>
      <c r="D2190" s="15"/>
      <c r="E2190" s="80">
        <v>1.6733615721635429</v>
      </c>
      <c r="F2190" s="78"/>
      <c r="G2190" s="15"/>
      <c r="H2190" s="15"/>
      <c r="I2190" s="16"/>
      <c r="J2190" s="66"/>
      <c r="K2190" s="66"/>
      <c r="L2190" s="16"/>
      <c r="M2190" s="81"/>
      <c r="N2190" s="82">
        <v>4235.00830078125</v>
      </c>
      <c r="O2190" s="82">
        <v>569.8702392578125</v>
      </c>
      <c r="P2190" s="77"/>
      <c r="Q2190" s="83"/>
      <c r="R2190" s="83"/>
      <c r="S2190" s="51">
        <v>1</v>
      </c>
      <c r="T2190" s="84"/>
      <c r="U2190" s="84"/>
      <c r="V2190" s="52">
        <v>0</v>
      </c>
      <c r="W2190" s="52">
        <v>1.0101000000000001E-2</v>
      </c>
      <c r="X2190" s="52">
        <v>0</v>
      </c>
      <c r="Y2190" s="52">
        <v>0.54973000000000005</v>
      </c>
      <c r="Z2190" s="52">
        <v>0</v>
      </c>
      <c r="AA2190" s="52"/>
      <c r="AB2190" s="79">
        <v>2190</v>
      </c>
      <c r="AC21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0" s="85"/>
      <c r="AE2190" s="51"/>
      <c r="AF2190" s="51"/>
      <c r="AG2190" s="51"/>
      <c r="AH2190" s="51"/>
      <c r="AI2190" s="51"/>
      <c r="AJ2190" s="51"/>
      <c r="AK2190" s="51"/>
      <c r="AL2190" s="51"/>
      <c r="AM2190" s="51"/>
      <c r="AN2190" s="51"/>
      <c r="AO2190" s="2"/>
      <c r="AP2190" s="3"/>
      <c r="AQ2190" s="3"/>
      <c r="AR2190" s="3"/>
      <c r="AS2190" s="3"/>
    </row>
    <row r="2191" spans="1:45" ht="29" customHeight="1" x14ac:dyDescent="0.35">
      <c r="A2191" s="14" t="s">
        <v>3138</v>
      </c>
      <c r="C2191" s="15" t="s">
        <v>3360</v>
      </c>
      <c r="D2191" s="15"/>
      <c r="E2191" s="80">
        <v>1.6733615721635429</v>
      </c>
      <c r="F2191" s="78"/>
      <c r="G2191" s="15"/>
      <c r="H2191" s="15"/>
      <c r="I2191" s="16"/>
      <c r="J2191" s="66"/>
      <c r="K2191" s="66"/>
      <c r="L2191" s="16"/>
      <c r="M2191" s="81"/>
      <c r="N2191" s="82">
        <v>4502.037109375</v>
      </c>
      <c r="O2191" s="82">
        <v>689.84698486328125</v>
      </c>
      <c r="P2191" s="77"/>
      <c r="Q2191" s="83"/>
      <c r="R2191" s="83"/>
      <c r="S2191" s="51">
        <v>1</v>
      </c>
      <c r="T2191" s="84"/>
      <c r="U2191" s="84"/>
      <c r="V2191" s="52">
        <v>0</v>
      </c>
      <c r="W2191" s="52">
        <v>1.0101000000000001E-2</v>
      </c>
      <c r="X2191" s="52">
        <v>0</v>
      </c>
      <c r="Y2191" s="52">
        <v>0.54973000000000005</v>
      </c>
      <c r="Z2191" s="52">
        <v>0</v>
      </c>
      <c r="AA2191" s="52"/>
      <c r="AB2191" s="79">
        <v>2191</v>
      </c>
      <c r="AC21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1" s="85"/>
      <c r="AE2191" s="51"/>
      <c r="AF2191" s="51"/>
      <c r="AG2191" s="51"/>
      <c r="AH2191" s="51"/>
      <c r="AI2191" s="51"/>
      <c r="AJ2191" s="51"/>
      <c r="AK2191" s="51"/>
      <c r="AL2191" s="51"/>
      <c r="AM2191" s="51"/>
      <c r="AN2191" s="51"/>
      <c r="AO2191" s="2"/>
      <c r="AP2191" s="3"/>
      <c r="AQ2191" s="3"/>
      <c r="AR2191" s="3"/>
      <c r="AS2191" s="3"/>
    </row>
    <row r="2192" spans="1:45" ht="29" customHeight="1" x14ac:dyDescent="0.35">
      <c r="A2192" s="14" t="s">
        <v>3139</v>
      </c>
      <c r="C2192" s="15" t="s">
        <v>3360</v>
      </c>
      <c r="D2192" s="15"/>
      <c r="E2192" s="80">
        <v>1.6733615721635429</v>
      </c>
      <c r="F2192" s="78"/>
      <c r="G2192" s="15"/>
      <c r="H2192" s="15"/>
      <c r="I2192" s="16"/>
      <c r="J2192" s="66"/>
      <c r="K2192" s="66"/>
      <c r="L2192" s="16"/>
      <c r="M2192" s="81"/>
      <c r="N2192" s="82">
        <v>3794.347412109375</v>
      </c>
      <c r="O2192" s="82">
        <v>946.61627197265625</v>
      </c>
      <c r="P2192" s="77"/>
      <c r="Q2192" s="83"/>
      <c r="R2192" s="83"/>
      <c r="S2192" s="51">
        <v>1</v>
      </c>
      <c r="T2192" s="84"/>
      <c r="U2192" s="84"/>
      <c r="V2192" s="52">
        <v>0</v>
      </c>
      <c r="W2192" s="52">
        <v>1.0101000000000001E-2</v>
      </c>
      <c r="X2192" s="52">
        <v>0</v>
      </c>
      <c r="Y2192" s="52">
        <v>0.54973000000000005</v>
      </c>
      <c r="Z2192" s="52">
        <v>0</v>
      </c>
      <c r="AA2192" s="52"/>
      <c r="AB2192" s="79">
        <v>2192</v>
      </c>
      <c r="AC21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2" s="85"/>
      <c r="AE2192" s="51"/>
      <c r="AF2192" s="51"/>
      <c r="AG2192" s="51"/>
      <c r="AH2192" s="51"/>
      <c r="AI2192" s="51"/>
      <c r="AJ2192" s="51"/>
      <c r="AK2192" s="51"/>
      <c r="AL2192" s="51"/>
      <c r="AM2192" s="51"/>
      <c r="AN2192" s="51"/>
      <c r="AO2192" s="2"/>
      <c r="AP2192" s="3"/>
      <c r="AQ2192" s="3"/>
      <c r="AR2192" s="3"/>
      <c r="AS2192" s="3"/>
    </row>
    <row r="2193" spans="1:45" ht="29" customHeight="1" x14ac:dyDescent="0.35">
      <c r="A2193" s="14" t="s">
        <v>3140</v>
      </c>
      <c r="C2193" s="15" t="s">
        <v>3360</v>
      </c>
      <c r="D2193" s="15"/>
      <c r="E2193" s="80">
        <v>1.6733615721635429</v>
      </c>
      <c r="F2193" s="78"/>
      <c r="G2193" s="15"/>
      <c r="H2193" s="15"/>
      <c r="I2193" s="16"/>
      <c r="J2193" s="66"/>
      <c r="K2193" s="66"/>
      <c r="L2193" s="16"/>
      <c r="M2193" s="81"/>
      <c r="N2193" s="82">
        <v>4553.26171875</v>
      </c>
      <c r="O2193" s="82">
        <v>1340.4017333984375</v>
      </c>
      <c r="P2193" s="77"/>
      <c r="Q2193" s="83"/>
      <c r="R2193" s="83"/>
      <c r="S2193" s="51">
        <v>1</v>
      </c>
      <c r="T2193" s="84"/>
      <c r="U2193" s="84"/>
      <c r="V2193" s="52">
        <v>0</v>
      </c>
      <c r="W2193" s="52">
        <v>1.0101000000000001E-2</v>
      </c>
      <c r="X2193" s="52">
        <v>0</v>
      </c>
      <c r="Y2193" s="52">
        <v>0.54973000000000005</v>
      </c>
      <c r="Z2193" s="52">
        <v>0</v>
      </c>
      <c r="AA2193" s="52"/>
      <c r="AB2193" s="79">
        <v>2193</v>
      </c>
      <c r="AC21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3" s="85"/>
      <c r="AE2193" s="51"/>
      <c r="AF2193" s="51"/>
      <c r="AG2193" s="51"/>
      <c r="AH2193" s="51"/>
      <c r="AI2193" s="51"/>
      <c r="AJ2193" s="51"/>
      <c r="AK2193" s="51"/>
      <c r="AL2193" s="51"/>
      <c r="AM2193" s="51"/>
      <c r="AN2193" s="51"/>
      <c r="AO2193" s="2"/>
      <c r="AP2193" s="3"/>
      <c r="AQ2193" s="3"/>
      <c r="AR2193" s="3"/>
      <c r="AS2193" s="3"/>
    </row>
    <row r="2194" spans="1:45" ht="29" customHeight="1" x14ac:dyDescent="0.35">
      <c r="A2194" s="14" t="s">
        <v>3141</v>
      </c>
      <c r="C2194" s="15" t="s">
        <v>3360</v>
      </c>
      <c r="D2194" s="15"/>
      <c r="E2194" s="80">
        <v>1.6733615721635429</v>
      </c>
      <c r="F2194" s="78"/>
      <c r="G2194" s="15"/>
      <c r="H2194" s="15"/>
      <c r="I2194" s="16"/>
      <c r="J2194" s="66"/>
      <c r="K2194" s="66"/>
      <c r="L2194" s="16"/>
      <c r="M2194" s="81"/>
      <c r="N2194" s="82">
        <v>3816.89990234375</v>
      </c>
      <c r="O2194" s="82">
        <v>1095.2110595703125</v>
      </c>
      <c r="P2194" s="77"/>
      <c r="Q2194" s="83"/>
      <c r="R2194" s="83"/>
      <c r="S2194" s="51">
        <v>1</v>
      </c>
      <c r="T2194" s="84"/>
      <c r="U2194" s="84"/>
      <c r="V2194" s="52">
        <v>0</v>
      </c>
      <c r="W2194" s="52">
        <v>1.0101000000000001E-2</v>
      </c>
      <c r="X2194" s="52">
        <v>0</v>
      </c>
      <c r="Y2194" s="52">
        <v>0.54973000000000005</v>
      </c>
      <c r="Z2194" s="52">
        <v>0</v>
      </c>
      <c r="AA2194" s="52"/>
      <c r="AB2194" s="79">
        <v>2194</v>
      </c>
      <c r="AC21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4" s="85"/>
      <c r="AE2194" s="51"/>
      <c r="AF2194" s="51"/>
      <c r="AG2194" s="51"/>
      <c r="AH2194" s="51"/>
      <c r="AI2194" s="51"/>
      <c r="AJ2194" s="51"/>
      <c r="AK2194" s="51"/>
      <c r="AL2194" s="51"/>
      <c r="AM2194" s="51"/>
      <c r="AN2194" s="51"/>
      <c r="AO2194" s="2"/>
      <c r="AP2194" s="3"/>
      <c r="AQ2194" s="3"/>
      <c r="AR2194" s="3"/>
      <c r="AS2194" s="3"/>
    </row>
    <row r="2195" spans="1:45" ht="29" customHeight="1" x14ac:dyDescent="0.35">
      <c r="A2195" s="14" t="s">
        <v>3142</v>
      </c>
      <c r="C2195" s="15" t="s">
        <v>3360</v>
      </c>
      <c r="D2195" s="15"/>
      <c r="E2195" s="80">
        <v>1.6733615721635429</v>
      </c>
      <c r="F2195" s="78"/>
      <c r="G2195" s="15"/>
      <c r="H2195" s="15"/>
      <c r="I2195" s="16"/>
      <c r="J2195" s="66"/>
      <c r="K2195" s="66"/>
      <c r="L2195" s="16"/>
      <c r="M2195" s="81"/>
      <c r="N2195" s="82">
        <v>4509.361328125</v>
      </c>
      <c r="O2195" s="82">
        <v>1468.956298828125</v>
      </c>
      <c r="P2195" s="77"/>
      <c r="Q2195" s="83"/>
      <c r="R2195" s="83"/>
      <c r="S2195" s="51">
        <v>1</v>
      </c>
      <c r="T2195" s="84"/>
      <c r="U2195" s="84"/>
      <c r="V2195" s="52">
        <v>0</v>
      </c>
      <c r="W2195" s="52">
        <v>1.0101000000000001E-2</v>
      </c>
      <c r="X2195" s="52">
        <v>0</v>
      </c>
      <c r="Y2195" s="52">
        <v>0.54973000000000005</v>
      </c>
      <c r="Z2195" s="52">
        <v>0</v>
      </c>
      <c r="AA2195" s="52"/>
      <c r="AB2195" s="79">
        <v>2195</v>
      </c>
      <c r="AC21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5" s="85"/>
      <c r="AE2195" s="51"/>
      <c r="AF2195" s="51"/>
      <c r="AG2195" s="51"/>
      <c r="AH2195" s="51"/>
      <c r="AI2195" s="51"/>
      <c r="AJ2195" s="51"/>
      <c r="AK2195" s="51"/>
      <c r="AL2195" s="51"/>
      <c r="AM2195" s="51"/>
      <c r="AN2195" s="51"/>
      <c r="AO2195" s="2"/>
      <c r="AP2195" s="3"/>
      <c r="AQ2195" s="3"/>
      <c r="AR2195" s="3"/>
      <c r="AS2195" s="3"/>
    </row>
    <row r="2196" spans="1:45" ht="29" customHeight="1" x14ac:dyDescent="0.35">
      <c r="A2196" s="14" t="s">
        <v>3143</v>
      </c>
      <c r="C2196" s="15" t="s">
        <v>3360</v>
      </c>
      <c r="D2196" s="15"/>
      <c r="E2196" s="80">
        <v>1.6733615721635429</v>
      </c>
      <c r="F2196" s="78"/>
      <c r="G2196" s="15"/>
      <c r="H2196" s="15"/>
      <c r="I2196" s="16"/>
      <c r="J2196" s="66"/>
      <c r="K2196" s="66"/>
      <c r="L2196" s="16"/>
      <c r="M2196" s="81"/>
      <c r="N2196" s="82">
        <v>4419.7470703125</v>
      </c>
      <c r="O2196" s="82">
        <v>1444.929443359375</v>
      </c>
      <c r="P2196" s="77"/>
      <c r="Q2196" s="83"/>
      <c r="R2196" s="83"/>
      <c r="S2196" s="51">
        <v>1</v>
      </c>
      <c r="T2196" s="84"/>
      <c r="U2196" s="84"/>
      <c r="V2196" s="52">
        <v>0</v>
      </c>
      <c r="W2196" s="52">
        <v>1.0101000000000001E-2</v>
      </c>
      <c r="X2196" s="52">
        <v>0</v>
      </c>
      <c r="Y2196" s="52">
        <v>0.54973000000000005</v>
      </c>
      <c r="Z2196" s="52">
        <v>0</v>
      </c>
      <c r="AA2196" s="52"/>
      <c r="AB2196" s="79">
        <v>2196</v>
      </c>
      <c r="AC21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6" s="85"/>
      <c r="AE2196" s="51"/>
      <c r="AF2196" s="51"/>
      <c r="AG2196" s="51"/>
      <c r="AH2196" s="51"/>
      <c r="AI2196" s="51"/>
      <c r="AJ2196" s="51"/>
      <c r="AK2196" s="51"/>
      <c r="AL2196" s="51"/>
      <c r="AM2196" s="51"/>
      <c r="AN2196" s="51"/>
      <c r="AO2196" s="2"/>
      <c r="AP2196" s="3"/>
      <c r="AQ2196" s="3"/>
      <c r="AR2196" s="3"/>
      <c r="AS2196" s="3"/>
    </row>
    <row r="2197" spans="1:45" ht="29" customHeight="1" x14ac:dyDescent="0.35">
      <c r="A2197" s="14" t="s">
        <v>3144</v>
      </c>
      <c r="C2197" s="15" t="s">
        <v>3360</v>
      </c>
      <c r="D2197" s="15"/>
      <c r="E2197" s="80">
        <v>1.6733615721635429</v>
      </c>
      <c r="F2197" s="78"/>
      <c r="G2197" s="15"/>
      <c r="H2197" s="15"/>
      <c r="I2197" s="16"/>
      <c r="J2197" s="66"/>
      <c r="K2197" s="66"/>
      <c r="L2197" s="16"/>
      <c r="M2197" s="81"/>
      <c r="N2197" s="82">
        <v>4660.55078125</v>
      </c>
      <c r="O2197" s="82">
        <v>933.61138916015625</v>
      </c>
      <c r="P2197" s="77"/>
      <c r="Q2197" s="83"/>
      <c r="R2197" s="83"/>
      <c r="S2197" s="51">
        <v>1</v>
      </c>
      <c r="T2197" s="84"/>
      <c r="U2197" s="84"/>
      <c r="V2197" s="52">
        <v>0</v>
      </c>
      <c r="W2197" s="52">
        <v>1.0101000000000001E-2</v>
      </c>
      <c r="X2197" s="52">
        <v>0</v>
      </c>
      <c r="Y2197" s="52">
        <v>0.54973000000000005</v>
      </c>
      <c r="Z2197" s="52">
        <v>0</v>
      </c>
      <c r="AA2197" s="52"/>
      <c r="AB2197" s="79">
        <v>2197</v>
      </c>
      <c r="AC21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7" s="85"/>
      <c r="AE2197" s="51"/>
      <c r="AF2197" s="51"/>
      <c r="AG2197" s="51"/>
      <c r="AH2197" s="51"/>
      <c r="AI2197" s="51"/>
      <c r="AJ2197" s="51"/>
      <c r="AK2197" s="51"/>
      <c r="AL2197" s="51"/>
      <c r="AM2197" s="51"/>
      <c r="AN2197" s="51"/>
      <c r="AO2197" s="2"/>
      <c r="AP2197" s="3"/>
      <c r="AQ2197" s="3"/>
      <c r="AR2197" s="3"/>
      <c r="AS2197" s="3"/>
    </row>
    <row r="2198" spans="1:45" ht="29" customHeight="1" x14ac:dyDescent="0.35">
      <c r="A2198" s="14" t="s">
        <v>3145</v>
      </c>
      <c r="C2198" s="15" t="s">
        <v>3360</v>
      </c>
      <c r="D2198" s="15"/>
      <c r="E2198" s="80">
        <v>1.6733615721635429</v>
      </c>
      <c r="F2198" s="78"/>
      <c r="G2198" s="15"/>
      <c r="H2198" s="15"/>
      <c r="I2198" s="16"/>
      <c r="J2198" s="66"/>
      <c r="K2198" s="66"/>
      <c r="L2198" s="16"/>
      <c r="M2198" s="81"/>
      <c r="N2198" s="82">
        <v>4613.5009765625</v>
      </c>
      <c r="O2198" s="82">
        <v>1235.45556640625</v>
      </c>
      <c r="P2198" s="77"/>
      <c r="Q2198" s="83"/>
      <c r="R2198" s="83"/>
      <c r="S2198" s="51">
        <v>1</v>
      </c>
      <c r="T2198" s="84"/>
      <c r="U2198" s="84"/>
      <c r="V2198" s="52">
        <v>0</v>
      </c>
      <c r="W2198" s="52">
        <v>1.0101000000000001E-2</v>
      </c>
      <c r="X2198" s="52">
        <v>0</v>
      </c>
      <c r="Y2198" s="52">
        <v>0.54973000000000005</v>
      </c>
      <c r="Z2198" s="52">
        <v>0</v>
      </c>
      <c r="AA2198" s="52"/>
      <c r="AB2198" s="79">
        <v>2198</v>
      </c>
      <c r="AC21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8" s="85"/>
      <c r="AE2198" s="51"/>
      <c r="AF2198" s="51"/>
      <c r="AG2198" s="51"/>
      <c r="AH2198" s="51"/>
      <c r="AI2198" s="51"/>
      <c r="AJ2198" s="51"/>
      <c r="AK2198" s="51"/>
      <c r="AL2198" s="51"/>
      <c r="AM2198" s="51"/>
      <c r="AN2198" s="51"/>
      <c r="AO2198" s="2"/>
      <c r="AP2198" s="3"/>
      <c r="AQ2198" s="3"/>
      <c r="AR2198" s="3"/>
      <c r="AS2198" s="3"/>
    </row>
    <row r="2199" spans="1:45" ht="29" customHeight="1" x14ac:dyDescent="0.35">
      <c r="A2199" s="14" t="s">
        <v>3146</v>
      </c>
      <c r="C2199" s="15" t="s">
        <v>3360</v>
      </c>
      <c r="D2199" s="15"/>
      <c r="E2199" s="80">
        <v>1.6733615721635429</v>
      </c>
      <c r="F2199" s="78"/>
      <c r="G2199" s="15"/>
      <c r="H2199" s="15"/>
      <c r="I2199" s="16"/>
      <c r="J2199" s="66"/>
      <c r="K2199" s="66"/>
      <c r="L2199" s="16"/>
      <c r="M2199" s="81"/>
      <c r="N2199" s="82">
        <v>4349.392578125</v>
      </c>
      <c r="O2199" s="82">
        <v>705.550537109375</v>
      </c>
      <c r="P2199" s="77"/>
      <c r="Q2199" s="83"/>
      <c r="R2199" s="83"/>
      <c r="S2199" s="51">
        <v>1</v>
      </c>
      <c r="T2199" s="84"/>
      <c r="U2199" s="84"/>
      <c r="V2199" s="52">
        <v>0</v>
      </c>
      <c r="W2199" s="52">
        <v>1.0101000000000001E-2</v>
      </c>
      <c r="X2199" s="52">
        <v>0</v>
      </c>
      <c r="Y2199" s="52">
        <v>0.54973000000000005</v>
      </c>
      <c r="Z2199" s="52">
        <v>0</v>
      </c>
      <c r="AA2199" s="52"/>
      <c r="AB2199" s="79">
        <v>2199</v>
      </c>
      <c r="AC21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199" s="85"/>
      <c r="AE2199" s="51"/>
      <c r="AF2199" s="51"/>
      <c r="AG2199" s="51"/>
      <c r="AH2199" s="51"/>
      <c r="AI2199" s="51"/>
      <c r="AJ2199" s="51"/>
      <c r="AK2199" s="51"/>
      <c r="AL2199" s="51"/>
      <c r="AM2199" s="51"/>
      <c r="AN2199" s="51"/>
      <c r="AO2199" s="2"/>
      <c r="AP2199" s="3"/>
      <c r="AQ2199" s="3"/>
      <c r="AR2199" s="3"/>
      <c r="AS2199" s="3"/>
    </row>
    <row r="2200" spans="1:45" ht="29" customHeight="1" x14ac:dyDescent="0.35">
      <c r="A2200" s="14" t="s">
        <v>3147</v>
      </c>
      <c r="C2200" s="15" t="s">
        <v>3360</v>
      </c>
      <c r="D2200" s="15"/>
      <c r="E2200" s="80">
        <v>1.6733615721635429</v>
      </c>
      <c r="F2200" s="78"/>
      <c r="G2200" s="15"/>
      <c r="H2200" s="15"/>
      <c r="I2200" s="16"/>
      <c r="J2200" s="66"/>
      <c r="K2200" s="66"/>
      <c r="L2200" s="16"/>
      <c r="M2200" s="81"/>
      <c r="N2200" s="82">
        <v>4408.9013671875</v>
      </c>
      <c r="O2200" s="82">
        <v>1233.0284423828125</v>
      </c>
      <c r="P2200" s="77"/>
      <c r="Q2200" s="83"/>
      <c r="R2200" s="83"/>
      <c r="S2200" s="51">
        <v>1</v>
      </c>
      <c r="T2200" s="84"/>
      <c r="U2200" s="84"/>
      <c r="V2200" s="52">
        <v>0</v>
      </c>
      <c r="W2200" s="52">
        <v>1.0101000000000001E-2</v>
      </c>
      <c r="X2200" s="52">
        <v>0</v>
      </c>
      <c r="Y2200" s="52">
        <v>0.54973000000000005</v>
      </c>
      <c r="Z2200" s="52">
        <v>0</v>
      </c>
      <c r="AA2200" s="52"/>
      <c r="AB2200" s="79">
        <v>2200</v>
      </c>
      <c r="AC22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0" s="85"/>
      <c r="AE2200" s="51"/>
      <c r="AF2200" s="51"/>
      <c r="AG2200" s="51"/>
      <c r="AH2200" s="51"/>
      <c r="AI2200" s="51"/>
      <c r="AJ2200" s="51"/>
      <c r="AK2200" s="51"/>
      <c r="AL2200" s="51"/>
      <c r="AM2200" s="51"/>
      <c r="AN2200" s="51"/>
      <c r="AO2200" s="2"/>
      <c r="AP2200" s="3"/>
      <c r="AQ2200" s="3"/>
      <c r="AR2200" s="3"/>
      <c r="AS2200" s="3"/>
    </row>
    <row r="2201" spans="1:45" ht="29" customHeight="1" x14ac:dyDescent="0.35">
      <c r="A2201" s="14" t="s">
        <v>3148</v>
      </c>
      <c r="C2201" s="15" t="s">
        <v>3360</v>
      </c>
      <c r="D2201" s="15"/>
      <c r="E2201" s="80">
        <v>1.6733615721635429</v>
      </c>
      <c r="F2201" s="78"/>
      <c r="G2201" s="15"/>
      <c r="H2201" s="15"/>
      <c r="I2201" s="16"/>
      <c r="J2201" s="66"/>
      <c r="K2201" s="66"/>
      <c r="L2201" s="16"/>
      <c r="M2201" s="81"/>
      <c r="N2201" s="82">
        <v>4071.46240234375</v>
      </c>
      <c r="O2201" s="82">
        <v>476.46096801757813</v>
      </c>
      <c r="P2201" s="77"/>
      <c r="Q2201" s="83"/>
      <c r="R2201" s="83"/>
      <c r="S2201" s="51">
        <v>1</v>
      </c>
      <c r="T2201" s="84"/>
      <c r="U2201" s="84"/>
      <c r="V2201" s="52">
        <v>0</v>
      </c>
      <c r="W2201" s="52">
        <v>1.0101000000000001E-2</v>
      </c>
      <c r="X2201" s="52">
        <v>0</v>
      </c>
      <c r="Y2201" s="52">
        <v>0.54973000000000005</v>
      </c>
      <c r="Z2201" s="52">
        <v>0</v>
      </c>
      <c r="AA2201" s="52"/>
      <c r="AB2201" s="79">
        <v>2201</v>
      </c>
      <c r="AC22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1" s="85"/>
      <c r="AE2201" s="51"/>
      <c r="AF2201" s="51"/>
      <c r="AG2201" s="51"/>
      <c r="AH2201" s="51"/>
      <c r="AI2201" s="51"/>
      <c r="AJ2201" s="51"/>
      <c r="AK2201" s="51"/>
      <c r="AL2201" s="51"/>
      <c r="AM2201" s="51"/>
      <c r="AN2201" s="51"/>
      <c r="AO2201" s="2"/>
      <c r="AP2201" s="3"/>
      <c r="AQ2201" s="3"/>
      <c r="AR2201" s="3"/>
      <c r="AS2201" s="3"/>
    </row>
    <row r="2202" spans="1:45" ht="29" customHeight="1" x14ac:dyDescent="0.35">
      <c r="A2202" s="14" t="s">
        <v>3149</v>
      </c>
      <c r="C2202" s="15" t="s">
        <v>3360</v>
      </c>
      <c r="D2202" s="15"/>
      <c r="E2202" s="80">
        <v>1.6733615721635429</v>
      </c>
      <c r="F2202" s="78"/>
      <c r="G2202" s="15"/>
      <c r="H2202" s="15"/>
      <c r="I2202" s="16"/>
      <c r="J2202" s="66"/>
      <c r="K2202" s="66"/>
      <c r="L2202" s="16"/>
      <c r="M2202" s="81"/>
      <c r="N2202" s="82">
        <v>4275.06298828125</v>
      </c>
      <c r="O2202" s="82">
        <v>1413.297607421875</v>
      </c>
      <c r="P2202" s="77"/>
      <c r="Q2202" s="83"/>
      <c r="R2202" s="83"/>
      <c r="S2202" s="51">
        <v>1</v>
      </c>
      <c r="T2202" s="84"/>
      <c r="U2202" s="84"/>
      <c r="V2202" s="52">
        <v>0</v>
      </c>
      <c r="W2202" s="52">
        <v>1.0101000000000001E-2</v>
      </c>
      <c r="X2202" s="52">
        <v>0</v>
      </c>
      <c r="Y2202" s="52">
        <v>0.54973000000000005</v>
      </c>
      <c r="Z2202" s="52">
        <v>0</v>
      </c>
      <c r="AA2202" s="52"/>
      <c r="AB2202" s="79">
        <v>2202</v>
      </c>
      <c r="AC22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2" s="85"/>
      <c r="AE2202" s="51"/>
      <c r="AF2202" s="51"/>
      <c r="AG2202" s="51"/>
      <c r="AH2202" s="51"/>
      <c r="AI2202" s="51"/>
      <c r="AJ2202" s="51"/>
      <c r="AK2202" s="51"/>
      <c r="AL2202" s="51"/>
      <c r="AM2202" s="51"/>
      <c r="AN2202" s="51"/>
      <c r="AO2202" s="2"/>
      <c r="AP2202" s="3"/>
      <c r="AQ2202" s="3"/>
      <c r="AR2202" s="3"/>
      <c r="AS2202" s="3"/>
    </row>
    <row r="2203" spans="1:45" ht="29" customHeight="1" x14ac:dyDescent="0.35">
      <c r="A2203" s="14" t="s">
        <v>3150</v>
      </c>
      <c r="C2203" s="15" t="s">
        <v>3360</v>
      </c>
      <c r="D2203" s="15"/>
      <c r="E2203" s="80">
        <v>1.6733615721635429</v>
      </c>
      <c r="F2203" s="78"/>
      <c r="G2203" s="15"/>
      <c r="H2203" s="15"/>
      <c r="I2203" s="16"/>
      <c r="J2203" s="66"/>
      <c r="K2203" s="66"/>
      <c r="L2203" s="16"/>
      <c r="M2203" s="81"/>
      <c r="N2203" s="82">
        <v>4643.33740234375</v>
      </c>
      <c r="O2203" s="82">
        <v>1087.3677978515625</v>
      </c>
      <c r="P2203" s="77"/>
      <c r="Q2203" s="83"/>
      <c r="R2203" s="83"/>
      <c r="S2203" s="51">
        <v>1</v>
      </c>
      <c r="T2203" s="84"/>
      <c r="U2203" s="84"/>
      <c r="V2203" s="52">
        <v>0</v>
      </c>
      <c r="W2203" s="52">
        <v>1.0101000000000001E-2</v>
      </c>
      <c r="X2203" s="52">
        <v>0</v>
      </c>
      <c r="Y2203" s="52">
        <v>0.54973000000000005</v>
      </c>
      <c r="Z2203" s="52">
        <v>0</v>
      </c>
      <c r="AA2203" s="52"/>
      <c r="AB2203" s="79">
        <v>2203</v>
      </c>
      <c r="AC22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3" s="85"/>
      <c r="AE2203" s="51"/>
      <c r="AF2203" s="51"/>
      <c r="AG2203" s="51"/>
      <c r="AH2203" s="51"/>
      <c r="AI2203" s="51"/>
      <c r="AJ2203" s="51"/>
      <c r="AK2203" s="51"/>
      <c r="AL2203" s="51"/>
      <c r="AM2203" s="51"/>
      <c r="AN2203" s="51"/>
      <c r="AO2203" s="2"/>
      <c r="AP2203" s="3"/>
      <c r="AQ2203" s="3"/>
      <c r="AR2203" s="3"/>
      <c r="AS2203" s="3"/>
    </row>
    <row r="2204" spans="1:45" ht="29" customHeight="1" x14ac:dyDescent="0.35">
      <c r="A2204" s="14" t="s">
        <v>3151</v>
      </c>
      <c r="C2204" s="15" t="s">
        <v>3360</v>
      </c>
      <c r="D2204" s="15"/>
      <c r="E2204" s="80">
        <v>1.6733615721635429</v>
      </c>
      <c r="F2204" s="78"/>
      <c r="G2204" s="15"/>
      <c r="H2204" s="15"/>
      <c r="I2204" s="16"/>
      <c r="J2204" s="66"/>
      <c r="K2204" s="66"/>
      <c r="L2204" s="16"/>
      <c r="M2204" s="81"/>
      <c r="N2204" s="82">
        <v>4518.14208984375</v>
      </c>
      <c r="O2204" s="82">
        <v>1103.4410400390625</v>
      </c>
      <c r="P2204" s="77"/>
      <c r="Q2204" s="83"/>
      <c r="R2204" s="83"/>
      <c r="S2204" s="51">
        <v>1</v>
      </c>
      <c r="T2204" s="84"/>
      <c r="U2204" s="84"/>
      <c r="V2204" s="52">
        <v>0</v>
      </c>
      <c r="W2204" s="52">
        <v>1.0101000000000001E-2</v>
      </c>
      <c r="X2204" s="52">
        <v>0</v>
      </c>
      <c r="Y2204" s="52">
        <v>0.54973000000000005</v>
      </c>
      <c r="Z2204" s="52">
        <v>0</v>
      </c>
      <c r="AA2204" s="52"/>
      <c r="AB2204" s="79">
        <v>2204</v>
      </c>
      <c r="AC22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4" s="85"/>
      <c r="AE2204" s="51"/>
      <c r="AF2204" s="51"/>
      <c r="AG2204" s="51"/>
      <c r="AH2204" s="51"/>
      <c r="AI2204" s="51"/>
      <c r="AJ2204" s="51"/>
      <c r="AK2204" s="51"/>
      <c r="AL2204" s="51"/>
      <c r="AM2204" s="51"/>
      <c r="AN2204" s="51"/>
      <c r="AO2204" s="2"/>
      <c r="AP2204" s="3"/>
      <c r="AQ2204" s="3"/>
      <c r="AR2204" s="3"/>
      <c r="AS2204" s="3"/>
    </row>
    <row r="2205" spans="1:45" ht="29" customHeight="1" x14ac:dyDescent="0.35">
      <c r="A2205" s="14" t="s">
        <v>3207</v>
      </c>
      <c r="C2205" s="15" t="s">
        <v>3360</v>
      </c>
      <c r="D2205" s="15"/>
      <c r="E2205" s="80">
        <v>1.6733615721635429</v>
      </c>
      <c r="F2205" s="78"/>
      <c r="G2205" s="15"/>
      <c r="H2205" s="15"/>
      <c r="I2205" s="16"/>
      <c r="J2205" s="66"/>
      <c r="K2205" s="66"/>
      <c r="L2205" s="16"/>
      <c r="M2205" s="81"/>
      <c r="N2205" s="82">
        <v>4338.36572265625</v>
      </c>
      <c r="O2205" s="82">
        <v>2371.291748046875</v>
      </c>
      <c r="P2205" s="77"/>
      <c r="Q2205" s="83"/>
      <c r="R2205" s="83"/>
      <c r="S2205" s="51">
        <v>1</v>
      </c>
      <c r="T2205" s="84"/>
      <c r="U2205" s="84"/>
      <c r="V2205" s="52">
        <v>0</v>
      </c>
      <c r="W2205" s="52">
        <v>1.0101000000000001E-2</v>
      </c>
      <c r="X2205" s="52">
        <v>0</v>
      </c>
      <c r="Y2205" s="52">
        <v>0.54973000000000005</v>
      </c>
      <c r="Z2205" s="52">
        <v>0</v>
      </c>
      <c r="AA2205" s="52"/>
      <c r="AB2205" s="79">
        <v>2205</v>
      </c>
      <c r="AC22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5" s="85"/>
      <c r="AE2205" s="51"/>
      <c r="AF2205" s="51"/>
      <c r="AG2205" s="51"/>
      <c r="AH2205" s="51"/>
      <c r="AI2205" s="51"/>
      <c r="AJ2205" s="51"/>
      <c r="AK2205" s="51"/>
      <c r="AL2205" s="51"/>
      <c r="AM2205" s="51"/>
      <c r="AN2205" s="51"/>
      <c r="AO2205" s="2"/>
      <c r="AP2205" s="3"/>
      <c r="AQ2205" s="3"/>
      <c r="AR2205" s="3"/>
      <c r="AS2205" s="3"/>
    </row>
    <row r="2206" spans="1:45" ht="29" customHeight="1" x14ac:dyDescent="0.35">
      <c r="A2206" s="14" t="s">
        <v>3208</v>
      </c>
      <c r="C2206" s="15" t="s">
        <v>3360</v>
      </c>
      <c r="D2206" s="15"/>
      <c r="E2206" s="80">
        <v>1.6733615721635429</v>
      </c>
      <c r="F2206" s="78"/>
      <c r="G2206" s="15"/>
      <c r="H2206" s="15"/>
      <c r="I2206" s="16"/>
      <c r="J2206" s="66"/>
      <c r="K2206" s="66"/>
      <c r="L2206" s="16"/>
      <c r="M2206" s="81"/>
      <c r="N2206" s="82">
        <v>4426.70068359375</v>
      </c>
      <c r="O2206" s="82">
        <v>2190.001708984375</v>
      </c>
      <c r="P2206" s="77"/>
      <c r="Q2206" s="83"/>
      <c r="R2206" s="83"/>
      <c r="S2206" s="51">
        <v>1</v>
      </c>
      <c r="T2206" s="84"/>
      <c r="U2206" s="84"/>
      <c r="V2206" s="52">
        <v>0</v>
      </c>
      <c r="W2206" s="52">
        <v>1.0101000000000001E-2</v>
      </c>
      <c r="X2206" s="52">
        <v>0</v>
      </c>
      <c r="Y2206" s="52">
        <v>0.54973000000000005</v>
      </c>
      <c r="Z2206" s="52">
        <v>0</v>
      </c>
      <c r="AA2206" s="52"/>
      <c r="AB2206" s="79">
        <v>2206</v>
      </c>
      <c r="AC22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6" s="85"/>
      <c r="AE2206" s="51"/>
      <c r="AF2206" s="51"/>
      <c r="AG2206" s="51"/>
      <c r="AH2206" s="51"/>
      <c r="AI2206" s="51"/>
      <c r="AJ2206" s="51"/>
      <c r="AK2206" s="51"/>
      <c r="AL2206" s="51"/>
      <c r="AM2206" s="51"/>
      <c r="AN2206" s="51"/>
      <c r="AO2206" s="2"/>
      <c r="AP2206" s="3"/>
      <c r="AQ2206" s="3"/>
      <c r="AR2206" s="3"/>
      <c r="AS2206" s="3"/>
    </row>
    <row r="2207" spans="1:45" ht="29" customHeight="1" x14ac:dyDescent="0.35">
      <c r="A2207" s="14" t="s">
        <v>3209</v>
      </c>
      <c r="C2207" s="15" t="s">
        <v>3360</v>
      </c>
      <c r="D2207" s="15"/>
      <c r="E2207" s="80">
        <v>1.6733615721635429</v>
      </c>
      <c r="F2207" s="78"/>
      <c r="G2207" s="15"/>
      <c r="H2207" s="15"/>
      <c r="I2207" s="16"/>
      <c r="J2207" s="66"/>
      <c r="K2207" s="66"/>
      <c r="L2207" s="16"/>
      <c r="M2207" s="81"/>
      <c r="N2207" s="82">
        <v>4643.3037109375</v>
      </c>
      <c r="O2207" s="82">
        <v>2293.56787109375</v>
      </c>
      <c r="P2207" s="77"/>
      <c r="Q2207" s="83"/>
      <c r="R2207" s="83"/>
      <c r="S2207" s="51">
        <v>1</v>
      </c>
      <c r="T2207" s="84"/>
      <c r="U2207" s="84"/>
      <c r="V2207" s="52">
        <v>0</v>
      </c>
      <c r="W2207" s="52">
        <v>1.0101000000000001E-2</v>
      </c>
      <c r="X2207" s="52">
        <v>0</v>
      </c>
      <c r="Y2207" s="52">
        <v>0.54973000000000005</v>
      </c>
      <c r="Z2207" s="52">
        <v>0</v>
      </c>
      <c r="AA2207" s="52"/>
      <c r="AB2207" s="79">
        <v>2207</v>
      </c>
      <c r="AC22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7" s="85"/>
      <c r="AE2207" s="51"/>
      <c r="AF2207" s="51"/>
      <c r="AG2207" s="51"/>
      <c r="AH2207" s="51"/>
      <c r="AI2207" s="51"/>
      <c r="AJ2207" s="51"/>
      <c r="AK2207" s="51"/>
      <c r="AL2207" s="51"/>
      <c r="AM2207" s="51"/>
      <c r="AN2207" s="51"/>
      <c r="AO2207" s="2"/>
      <c r="AP2207" s="3"/>
      <c r="AQ2207" s="3"/>
      <c r="AR2207" s="3"/>
      <c r="AS2207" s="3"/>
    </row>
    <row r="2208" spans="1:45" ht="29" customHeight="1" x14ac:dyDescent="0.35">
      <c r="A2208" s="14" t="s">
        <v>3210</v>
      </c>
      <c r="C2208" s="15" t="s">
        <v>3360</v>
      </c>
      <c r="D2208" s="15"/>
      <c r="E2208" s="80">
        <v>1.6733615721635429</v>
      </c>
      <c r="F2208" s="78"/>
      <c r="G2208" s="15"/>
      <c r="H2208" s="15"/>
      <c r="I2208" s="16"/>
      <c r="J2208" s="66"/>
      <c r="K2208" s="66"/>
      <c r="L2208" s="16"/>
      <c r="M2208" s="81"/>
      <c r="N2208" s="82">
        <v>4080.6982421875</v>
      </c>
      <c r="O2208" s="82">
        <v>1938.5352783203125</v>
      </c>
      <c r="P2208" s="77"/>
      <c r="Q2208" s="83"/>
      <c r="R2208" s="83"/>
      <c r="S2208" s="51">
        <v>1</v>
      </c>
      <c r="T2208" s="84"/>
      <c r="U2208" s="84"/>
      <c r="V2208" s="52">
        <v>0</v>
      </c>
      <c r="W2208" s="52">
        <v>1.0101000000000001E-2</v>
      </c>
      <c r="X2208" s="52">
        <v>0</v>
      </c>
      <c r="Y2208" s="52">
        <v>0.54973000000000005</v>
      </c>
      <c r="Z2208" s="52">
        <v>0</v>
      </c>
      <c r="AA2208" s="52"/>
      <c r="AB2208" s="79">
        <v>2208</v>
      </c>
      <c r="AC22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8" s="85"/>
      <c r="AE2208" s="51"/>
      <c r="AF2208" s="51"/>
      <c r="AG2208" s="51"/>
      <c r="AH2208" s="51"/>
      <c r="AI2208" s="51"/>
      <c r="AJ2208" s="51"/>
      <c r="AK2208" s="51"/>
      <c r="AL2208" s="51"/>
      <c r="AM2208" s="51"/>
      <c r="AN2208" s="51"/>
      <c r="AO2208" s="2"/>
      <c r="AP2208" s="3"/>
      <c r="AQ2208" s="3"/>
      <c r="AR2208" s="3"/>
      <c r="AS2208" s="3"/>
    </row>
    <row r="2209" spans="1:45" ht="29" customHeight="1" x14ac:dyDescent="0.35">
      <c r="A2209" s="14" t="s">
        <v>3211</v>
      </c>
      <c r="C2209" s="15" t="s">
        <v>3360</v>
      </c>
      <c r="D2209" s="15"/>
      <c r="E2209" s="80">
        <v>1.6733615721635429</v>
      </c>
      <c r="F2209" s="78"/>
      <c r="G2209" s="15"/>
      <c r="H2209" s="15"/>
      <c r="I2209" s="16"/>
      <c r="J2209" s="66"/>
      <c r="K2209" s="66"/>
      <c r="L2209" s="16"/>
      <c r="M2209" s="81"/>
      <c r="N2209" s="82">
        <v>4641.14208984375</v>
      </c>
      <c r="O2209" s="82">
        <v>2749.599853515625</v>
      </c>
      <c r="P2209" s="77"/>
      <c r="Q2209" s="83"/>
      <c r="R2209" s="83"/>
      <c r="S2209" s="51">
        <v>1</v>
      </c>
      <c r="T2209" s="84"/>
      <c r="U2209" s="84"/>
      <c r="V2209" s="52">
        <v>0</v>
      </c>
      <c r="W2209" s="52">
        <v>1.0101000000000001E-2</v>
      </c>
      <c r="X2209" s="52">
        <v>0</v>
      </c>
      <c r="Y2209" s="52">
        <v>0.54973000000000005</v>
      </c>
      <c r="Z2209" s="52">
        <v>0</v>
      </c>
      <c r="AA2209" s="52"/>
      <c r="AB2209" s="79">
        <v>2209</v>
      </c>
      <c r="AC22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09" s="85"/>
      <c r="AE2209" s="51"/>
      <c r="AF2209" s="51"/>
      <c r="AG2209" s="51"/>
      <c r="AH2209" s="51"/>
      <c r="AI2209" s="51"/>
      <c r="AJ2209" s="51"/>
      <c r="AK2209" s="51"/>
      <c r="AL2209" s="51"/>
      <c r="AM2209" s="51"/>
      <c r="AN2209" s="51"/>
      <c r="AO2209" s="2"/>
      <c r="AP2209" s="3"/>
      <c r="AQ2209" s="3"/>
      <c r="AR2209" s="3"/>
      <c r="AS2209" s="3"/>
    </row>
    <row r="2210" spans="1:45" ht="29" customHeight="1" x14ac:dyDescent="0.35">
      <c r="A2210" s="14" t="s">
        <v>3212</v>
      </c>
      <c r="C2210" s="15" t="s">
        <v>3360</v>
      </c>
      <c r="D2210" s="15"/>
      <c r="E2210" s="80">
        <v>1.6733615721635429</v>
      </c>
      <c r="F2210" s="78"/>
      <c r="G2210" s="15"/>
      <c r="H2210" s="15"/>
      <c r="I2210" s="16"/>
      <c r="J2210" s="66"/>
      <c r="K2210" s="66"/>
      <c r="L2210" s="16"/>
      <c r="M2210" s="81"/>
      <c r="N2210" s="82">
        <v>4087.671875</v>
      </c>
      <c r="O2210" s="82">
        <v>2291.3916015625</v>
      </c>
      <c r="P2210" s="77"/>
      <c r="Q2210" s="83"/>
      <c r="R2210" s="83"/>
      <c r="S2210" s="51">
        <v>1</v>
      </c>
      <c r="T2210" s="84"/>
      <c r="U2210" s="84"/>
      <c r="V2210" s="52">
        <v>0</v>
      </c>
      <c r="W2210" s="52">
        <v>1.0101000000000001E-2</v>
      </c>
      <c r="X2210" s="52">
        <v>0</v>
      </c>
      <c r="Y2210" s="52">
        <v>0.54973000000000005</v>
      </c>
      <c r="Z2210" s="52">
        <v>0</v>
      </c>
      <c r="AA2210" s="52"/>
      <c r="AB2210" s="79">
        <v>2210</v>
      </c>
      <c r="AC22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0" s="85"/>
      <c r="AE2210" s="51"/>
      <c r="AF2210" s="51"/>
      <c r="AG2210" s="51"/>
      <c r="AH2210" s="51"/>
      <c r="AI2210" s="51"/>
      <c r="AJ2210" s="51"/>
      <c r="AK2210" s="51"/>
      <c r="AL2210" s="51"/>
      <c r="AM2210" s="51"/>
      <c r="AN2210" s="51"/>
      <c r="AO2210" s="2"/>
      <c r="AP2210" s="3"/>
      <c r="AQ2210" s="3"/>
      <c r="AR2210" s="3"/>
      <c r="AS2210" s="3"/>
    </row>
    <row r="2211" spans="1:45" ht="29" customHeight="1" x14ac:dyDescent="0.35">
      <c r="A2211" s="14" t="s">
        <v>3213</v>
      </c>
      <c r="C2211" s="15" t="s">
        <v>3360</v>
      </c>
      <c r="D2211" s="15"/>
      <c r="E2211" s="80">
        <v>1.6733615721635429</v>
      </c>
      <c r="F2211" s="78"/>
      <c r="G2211" s="15"/>
      <c r="H2211" s="15"/>
      <c r="I2211" s="16"/>
      <c r="J2211" s="66"/>
      <c r="K2211" s="66"/>
      <c r="L2211" s="16"/>
      <c r="M2211" s="81"/>
      <c r="N2211" s="82">
        <v>4037.96240234375</v>
      </c>
      <c r="O2211" s="82">
        <v>2834.161376953125</v>
      </c>
      <c r="P2211" s="77"/>
      <c r="Q2211" s="83"/>
      <c r="R2211" s="83"/>
      <c r="S2211" s="51">
        <v>1</v>
      </c>
      <c r="T2211" s="84"/>
      <c r="U2211" s="84"/>
      <c r="V2211" s="52">
        <v>0</v>
      </c>
      <c r="W2211" s="52">
        <v>1.0101000000000001E-2</v>
      </c>
      <c r="X2211" s="52">
        <v>0</v>
      </c>
      <c r="Y2211" s="52">
        <v>0.54973000000000005</v>
      </c>
      <c r="Z2211" s="52">
        <v>0</v>
      </c>
      <c r="AA2211" s="52"/>
      <c r="AB2211" s="79">
        <v>2211</v>
      </c>
      <c r="AC22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1" s="85"/>
      <c r="AE2211" s="51"/>
      <c r="AF2211" s="51"/>
      <c r="AG2211" s="51"/>
      <c r="AH2211" s="51"/>
      <c r="AI2211" s="51"/>
      <c r="AJ2211" s="51"/>
      <c r="AK2211" s="51"/>
      <c r="AL2211" s="51"/>
      <c r="AM2211" s="51"/>
      <c r="AN2211" s="51"/>
      <c r="AO2211" s="2"/>
      <c r="AP2211" s="3"/>
      <c r="AQ2211" s="3"/>
      <c r="AR2211" s="3"/>
      <c r="AS2211" s="3"/>
    </row>
    <row r="2212" spans="1:45" ht="29" customHeight="1" x14ac:dyDescent="0.35">
      <c r="A2212" s="14" t="s">
        <v>3214</v>
      </c>
      <c r="C2212" s="15" t="s">
        <v>3360</v>
      </c>
      <c r="D2212" s="15"/>
      <c r="E2212" s="80">
        <v>1.6733615721635429</v>
      </c>
      <c r="F2212" s="78"/>
      <c r="G2212" s="15"/>
      <c r="H2212" s="15"/>
      <c r="I2212" s="16"/>
      <c r="J2212" s="66"/>
      <c r="K2212" s="66"/>
      <c r="L2212" s="16"/>
      <c r="M2212" s="81"/>
      <c r="N2212" s="82">
        <v>3915.069091796875</v>
      </c>
      <c r="O2212" s="82">
        <v>2356.10009765625</v>
      </c>
      <c r="P2212" s="77"/>
      <c r="Q2212" s="83"/>
      <c r="R2212" s="83"/>
      <c r="S2212" s="51">
        <v>1</v>
      </c>
      <c r="T2212" s="84"/>
      <c r="U2212" s="84"/>
      <c r="V2212" s="52">
        <v>0</v>
      </c>
      <c r="W2212" s="52">
        <v>1.0101000000000001E-2</v>
      </c>
      <c r="X2212" s="52">
        <v>0</v>
      </c>
      <c r="Y2212" s="52">
        <v>0.54973000000000005</v>
      </c>
      <c r="Z2212" s="52">
        <v>0</v>
      </c>
      <c r="AA2212" s="52"/>
      <c r="AB2212" s="79">
        <v>2212</v>
      </c>
      <c r="AC22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2" s="85"/>
      <c r="AE2212" s="51"/>
      <c r="AF2212" s="51"/>
      <c r="AG2212" s="51"/>
      <c r="AH2212" s="51"/>
      <c r="AI2212" s="51"/>
      <c r="AJ2212" s="51"/>
      <c r="AK2212" s="51"/>
      <c r="AL2212" s="51"/>
      <c r="AM2212" s="51"/>
      <c r="AN2212" s="51"/>
      <c r="AO2212" s="2"/>
      <c r="AP2212" s="3"/>
      <c r="AQ2212" s="3"/>
      <c r="AR2212" s="3"/>
      <c r="AS2212" s="3"/>
    </row>
    <row r="2213" spans="1:45" ht="29" customHeight="1" x14ac:dyDescent="0.35">
      <c r="A2213" s="14" t="s">
        <v>3215</v>
      </c>
      <c r="C2213" s="15" t="s">
        <v>3360</v>
      </c>
      <c r="D2213" s="15"/>
      <c r="E2213" s="80">
        <v>1.6733615721635429</v>
      </c>
      <c r="F2213" s="78"/>
      <c r="G2213" s="15"/>
      <c r="H2213" s="15"/>
      <c r="I2213" s="16"/>
      <c r="J2213" s="66"/>
      <c r="K2213" s="66"/>
      <c r="L2213" s="16"/>
      <c r="M2213" s="81"/>
      <c r="N2213" s="82">
        <v>3977.398681640625</v>
      </c>
      <c r="O2213" s="82">
        <v>1917.8438720703125</v>
      </c>
      <c r="P2213" s="77"/>
      <c r="Q2213" s="83"/>
      <c r="R2213" s="83"/>
      <c r="S2213" s="51">
        <v>1</v>
      </c>
      <c r="T2213" s="84"/>
      <c r="U2213" s="84"/>
      <c r="V2213" s="52">
        <v>0</v>
      </c>
      <c r="W2213" s="52">
        <v>1.0101000000000001E-2</v>
      </c>
      <c r="X2213" s="52">
        <v>0</v>
      </c>
      <c r="Y2213" s="52">
        <v>0.54973000000000005</v>
      </c>
      <c r="Z2213" s="52">
        <v>0</v>
      </c>
      <c r="AA2213" s="52"/>
      <c r="AB2213" s="79">
        <v>2213</v>
      </c>
      <c r="AC22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3" s="85"/>
      <c r="AE2213" s="51"/>
      <c r="AF2213" s="51"/>
      <c r="AG2213" s="51"/>
      <c r="AH2213" s="51"/>
      <c r="AI2213" s="51"/>
      <c r="AJ2213" s="51"/>
      <c r="AK2213" s="51"/>
      <c r="AL2213" s="51"/>
      <c r="AM2213" s="51"/>
      <c r="AN2213" s="51"/>
      <c r="AO2213" s="2"/>
      <c r="AP2213" s="3"/>
      <c r="AQ2213" s="3"/>
      <c r="AR2213" s="3"/>
      <c r="AS2213" s="3"/>
    </row>
    <row r="2214" spans="1:45" ht="29" customHeight="1" x14ac:dyDescent="0.35">
      <c r="A2214" s="14" t="s">
        <v>3216</v>
      </c>
      <c r="C2214" s="15" t="s">
        <v>3360</v>
      </c>
      <c r="D2214" s="15"/>
      <c r="E2214" s="80">
        <v>1.6733615721635429</v>
      </c>
      <c r="F2214" s="78"/>
      <c r="G2214" s="15"/>
      <c r="H2214" s="15"/>
      <c r="I2214" s="16"/>
      <c r="J2214" s="66"/>
      <c r="K2214" s="66"/>
      <c r="L2214" s="16"/>
      <c r="M2214" s="81"/>
      <c r="N2214" s="82">
        <v>3816.28857421875</v>
      </c>
      <c r="O2214" s="82">
        <v>2289.84521484375</v>
      </c>
      <c r="P2214" s="77"/>
      <c r="Q2214" s="83"/>
      <c r="R2214" s="83"/>
      <c r="S2214" s="51">
        <v>1</v>
      </c>
      <c r="T2214" s="84"/>
      <c r="U2214" s="84"/>
      <c r="V2214" s="52">
        <v>0</v>
      </c>
      <c r="W2214" s="52">
        <v>1.0101000000000001E-2</v>
      </c>
      <c r="X2214" s="52">
        <v>0</v>
      </c>
      <c r="Y2214" s="52">
        <v>0.54973000000000005</v>
      </c>
      <c r="Z2214" s="52">
        <v>0</v>
      </c>
      <c r="AA2214" s="52"/>
      <c r="AB2214" s="79">
        <v>2214</v>
      </c>
      <c r="AC22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4" s="85"/>
      <c r="AE2214" s="51"/>
      <c r="AF2214" s="51"/>
      <c r="AG2214" s="51"/>
      <c r="AH2214" s="51"/>
      <c r="AI2214" s="51"/>
      <c r="AJ2214" s="51"/>
      <c r="AK2214" s="51"/>
      <c r="AL2214" s="51"/>
      <c r="AM2214" s="51"/>
      <c r="AN2214" s="51"/>
      <c r="AO2214" s="2"/>
      <c r="AP2214" s="3"/>
      <c r="AQ2214" s="3"/>
      <c r="AR2214" s="3"/>
      <c r="AS2214" s="3"/>
    </row>
    <row r="2215" spans="1:45" ht="29" customHeight="1" x14ac:dyDescent="0.35">
      <c r="A2215" s="14" t="s">
        <v>3217</v>
      </c>
      <c r="C2215" s="15" t="s">
        <v>3360</v>
      </c>
      <c r="D2215" s="15"/>
      <c r="E2215" s="80">
        <v>1.6733615721635429</v>
      </c>
      <c r="F2215" s="78"/>
      <c r="G2215" s="15"/>
      <c r="H2215" s="15"/>
      <c r="I2215" s="16"/>
      <c r="J2215" s="66"/>
      <c r="K2215" s="66"/>
      <c r="L2215" s="16"/>
      <c r="M2215" s="81"/>
      <c r="N2215" s="82">
        <v>4155.28271484375</v>
      </c>
      <c r="O2215" s="82">
        <v>2905.48046875</v>
      </c>
      <c r="P2215" s="77"/>
      <c r="Q2215" s="83"/>
      <c r="R2215" s="83"/>
      <c r="S2215" s="51">
        <v>1</v>
      </c>
      <c r="T2215" s="84"/>
      <c r="U2215" s="84"/>
      <c r="V2215" s="52">
        <v>0</v>
      </c>
      <c r="W2215" s="52">
        <v>1.0101000000000001E-2</v>
      </c>
      <c r="X2215" s="52">
        <v>0</v>
      </c>
      <c r="Y2215" s="52">
        <v>0.54973000000000005</v>
      </c>
      <c r="Z2215" s="52">
        <v>0</v>
      </c>
      <c r="AA2215" s="52"/>
      <c r="AB2215" s="79">
        <v>2215</v>
      </c>
      <c r="AC22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5" s="85"/>
      <c r="AE2215" s="51"/>
      <c r="AF2215" s="51"/>
      <c r="AG2215" s="51"/>
      <c r="AH2215" s="51"/>
      <c r="AI2215" s="51"/>
      <c r="AJ2215" s="51"/>
      <c r="AK2215" s="51"/>
      <c r="AL2215" s="51"/>
      <c r="AM2215" s="51"/>
      <c r="AN2215" s="51"/>
      <c r="AO2215" s="2"/>
      <c r="AP2215" s="3"/>
      <c r="AQ2215" s="3"/>
      <c r="AR2215" s="3"/>
      <c r="AS2215" s="3"/>
    </row>
    <row r="2216" spans="1:45" ht="29" customHeight="1" x14ac:dyDescent="0.35">
      <c r="A2216" s="14" t="s">
        <v>3218</v>
      </c>
      <c r="C2216" s="15" t="s">
        <v>3360</v>
      </c>
      <c r="D2216" s="15"/>
      <c r="E2216" s="80">
        <v>1.6733615721635429</v>
      </c>
      <c r="F2216" s="78"/>
      <c r="G2216" s="15"/>
      <c r="H2216" s="15"/>
      <c r="I2216" s="16"/>
      <c r="J2216" s="66"/>
      <c r="K2216" s="66"/>
      <c r="L2216" s="16"/>
      <c r="M2216" s="81"/>
      <c r="N2216" s="82">
        <v>4585.56787109375</v>
      </c>
      <c r="O2216" s="82">
        <v>2886.243896484375</v>
      </c>
      <c r="P2216" s="77"/>
      <c r="Q2216" s="83"/>
      <c r="R2216" s="83"/>
      <c r="S2216" s="51">
        <v>1</v>
      </c>
      <c r="T2216" s="84"/>
      <c r="U2216" s="84"/>
      <c r="V2216" s="52">
        <v>0</v>
      </c>
      <c r="W2216" s="52">
        <v>1.0101000000000001E-2</v>
      </c>
      <c r="X2216" s="52">
        <v>0</v>
      </c>
      <c r="Y2216" s="52">
        <v>0.54973000000000005</v>
      </c>
      <c r="Z2216" s="52">
        <v>0</v>
      </c>
      <c r="AA2216" s="52"/>
      <c r="AB2216" s="79">
        <v>2216</v>
      </c>
      <c r="AC22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6" s="85"/>
      <c r="AE2216" s="51"/>
      <c r="AF2216" s="51"/>
      <c r="AG2216" s="51"/>
      <c r="AH2216" s="51"/>
      <c r="AI2216" s="51"/>
      <c r="AJ2216" s="51"/>
      <c r="AK2216" s="51"/>
      <c r="AL2216" s="51"/>
      <c r="AM2216" s="51"/>
      <c r="AN2216" s="51"/>
      <c r="AO2216" s="2"/>
      <c r="AP2216" s="3"/>
      <c r="AQ2216" s="3"/>
      <c r="AR2216" s="3"/>
      <c r="AS2216" s="3"/>
    </row>
    <row r="2217" spans="1:45" ht="29" customHeight="1" x14ac:dyDescent="0.35">
      <c r="A2217" s="14" t="s">
        <v>3219</v>
      </c>
      <c r="C2217" s="15" t="s">
        <v>3360</v>
      </c>
      <c r="D2217" s="15"/>
      <c r="E2217" s="80">
        <v>1.6733615721635429</v>
      </c>
      <c r="F2217" s="78"/>
      <c r="G2217" s="15"/>
      <c r="H2217" s="15"/>
      <c r="I2217" s="16"/>
      <c r="J2217" s="66"/>
      <c r="K2217" s="66"/>
      <c r="L2217" s="16"/>
      <c r="M2217" s="81"/>
      <c r="N2217" s="82">
        <v>3994.27392578125</v>
      </c>
      <c r="O2217" s="82">
        <v>2499.11083984375</v>
      </c>
      <c r="P2217" s="77"/>
      <c r="Q2217" s="83"/>
      <c r="R2217" s="83"/>
      <c r="S2217" s="51">
        <v>1</v>
      </c>
      <c r="T2217" s="84"/>
      <c r="U2217" s="84"/>
      <c r="V2217" s="52">
        <v>0</v>
      </c>
      <c r="W2217" s="52">
        <v>1.0101000000000001E-2</v>
      </c>
      <c r="X2217" s="52">
        <v>0</v>
      </c>
      <c r="Y2217" s="52">
        <v>0.54973000000000005</v>
      </c>
      <c r="Z2217" s="52">
        <v>0</v>
      </c>
      <c r="AA2217" s="52"/>
      <c r="AB2217" s="79">
        <v>2217</v>
      </c>
      <c r="AC22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7" s="85"/>
      <c r="AE2217" s="51"/>
      <c r="AF2217" s="51"/>
      <c r="AG2217" s="51"/>
      <c r="AH2217" s="51"/>
      <c r="AI2217" s="51"/>
      <c r="AJ2217" s="51"/>
      <c r="AK2217" s="51"/>
      <c r="AL2217" s="51"/>
      <c r="AM2217" s="51"/>
      <c r="AN2217" s="51"/>
      <c r="AO2217" s="2"/>
      <c r="AP2217" s="3"/>
      <c r="AQ2217" s="3"/>
      <c r="AR2217" s="3"/>
      <c r="AS2217" s="3"/>
    </row>
    <row r="2218" spans="1:45" ht="29" customHeight="1" x14ac:dyDescent="0.35">
      <c r="A2218" s="14" t="s">
        <v>3220</v>
      </c>
      <c r="C2218" s="15" t="s">
        <v>3360</v>
      </c>
      <c r="D2218" s="15"/>
      <c r="E2218" s="80">
        <v>1.6733615721635429</v>
      </c>
      <c r="F2218" s="78"/>
      <c r="G2218" s="15"/>
      <c r="H2218" s="15"/>
      <c r="I2218" s="16"/>
      <c r="J2218" s="66"/>
      <c r="K2218" s="66"/>
      <c r="L2218" s="16"/>
      <c r="M2218" s="81"/>
      <c r="N2218" s="82">
        <v>4441.03564453125</v>
      </c>
      <c r="O2218" s="82">
        <v>3012.660400390625</v>
      </c>
      <c r="P2218" s="77"/>
      <c r="Q2218" s="83"/>
      <c r="R2218" s="83"/>
      <c r="S2218" s="51">
        <v>1</v>
      </c>
      <c r="T2218" s="84"/>
      <c r="U2218" s="84"/>
      <c r="V2218" s="52">
        <v>0</v>
      </c>
      <c r="W2218" s="52">
        <v>1.0101000000000001E-2</v>
      </c>
      <c r="X2218" s="52">
        <v>0</v>
      </c>
      <c r="Y2218" s="52">
        <v>0.54973000000000005</v>
      </c>
      <c r="Z2218" s="52">
        <v>0</v>
      </c>
      <c r="AA2218" s="52"/>
      <c r="AB2218" s="79">
        <v>2218</v>
      </c>
      <c r="AC22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8" s="85"/>
      <c r="AE2218" s="51"/>
      <c r="AF2218" s="51"/>
      <c r="AG2218" s="51"/>
      <c r="AH2218" s="51"/>
      <c r="AI2218" s="51"/>
      <c r="AJ2218" s="51"/>
      <c r="AK2218" s="51"/>
      <c r="AL2218" s="51"/>
      <c r="AM2218" s="51"/>
      <c r="AN2218" s="51"/>
      <c r="AO2218" s="2"/>
      <c r="AP2218" s="3"/>
      <c r="AQ2218" s="3"/>
      <c r="AR2218" s="3"/>
      <c r="AS2218" s="3"/>
    </row>
    <row r="2219" spans="1:45" ht="29" customHeight="1" x14ac:dyDescent="0.35">
      <c r="A2219" s="14" t="s">
        <v>3221</v>
      </c>
      <c r="C2219" s="15" t="s">
        <v>3360</v>
      </c>
      <c r="D2219" s="15"/>
      <c r="E2219" s="80">
        <v>1.6733615721635429</v>
      </c>
      <c r="F2219" s="78"/>
      <c r="G2219" s="15"/>
      <c r="H2219" s="15"/>
      <c r="I2219" s="16"/>
      <c r="J2219" s="66"/>
      <c r="K2219" s="66"/>
      <c r="L2219" s="16"/>
      <c r="M2219" s="81"/>
      <c r="N2219" s="82">
        <v>4116.6669921875</v>
      </c>
      <c r="O2219" s="82">
        <v>3129.6611328125</v>
      </c>
      <c r="P2219" s="77"/>
      <c r="Q2219" s="83"/>
      <c r="R2219" s="83"/>
      <c r="S2219" s="51">
        <v>1</v>
      </c>
      <c r="T2219" s="84"/>
      <c r="U2219" s="84"/>
      <c r="V2219" s="52">
        <v>0</v>
      </c>
      <c r="W2219" s="52">
        <v>1.0101000000000001E-2</v>
      </c>
      <c r="X2219" s="52">
        <v>0</v>
      </c>
      <c r="Y2219" s="52">
        <v>0.54973000000000005</v>
      </c>
      <c r="Z2219" s="52">
        <v>0</v>
      </c>
      <c r="AA2219" s="52"/>
      <c r="AB2219" s="79">
        <v>2219</v>
      </c>
      <c r="AC22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19" s="85"/>
      <c r="AE2219" s="51"/>
      <c r="AF2219" s="51"/>
      <c r="AG2219" s="51"/>
      <c r="AH2219" s="51"/>
      <c r="AI2219" s="51"/>
      <c r="AJ2219" s="51"/>
      <c r="AK2219" s="51"/>
      <c r="AL2219" s="51"/>
      <c r="AM2219" s="51"/>
      <c r="AN2219" s="51"/>
      <c r="AO2219" s="2"/>
      <c r="AP2219" s="3"/>
      <c r="AQ2219" s="3"/>
      <c r="AR2219" s="3"/>
      <c r="AS2219" s="3"/>
    </row>
    <row r="2220" spans="1:45" ht="29" customHeight="1" x14ac:dyDescent="0.35">
      <c r="A2220" s="14" t="s">
        <v>3222</v>
      </c>
      <c r="C2220" s="15" t="s">
        <v>3360</v>
      </c>
      <c r="D2220" s="15"/>
      <c r="E2220" s="80">
        <v>1.6733615721635429</v>
      </c>
      <c r="F2220" s="78"/>
      <c r="G2220" s="15"/>
      <c r="H2220" s="15"/>
      <c r="I2220" s="16"/>
      <c r="J2220" s="66"/>
      <c r="K2220" s="66"/>
      <c r="L2220" s="16"/>
      <c r="M2220" s="81"/>
      <c r="N2220" s="82">
        <v>4521.77685546875</v>
      </c>
      <c r="O2220" s="82">
        <v>2351.137939453125</v>
      </c>
      <c r="P2220" s="77"/>
      <c r="Q2220" s="83"/>
      <c r="R2220" s="83"/>
      <c r="S2220" s="51">
        <v>1</v>
      </c>
      <c r="T2220" s="84"/>
      <c r="U2220" s="84"/>
      <c r="V2220" s="52">
        <v>0</v>
      </c>
      <c r="W2220" s="52">
        <v>1.0101000000000001E-2</v>
      </c>
      <c r="X2220" s="52">
        <v>0</v>
      </c>
      <c r="Y2220" s="52">
        <v>0.54973000000000005</v>
      </c>
      <c r="Z2220" s="52">
        <v>0</v>
      </c>
      <c r="AA2220" s="52"/>
      <c r="AB2220" s="79">
        <v>2220</v>
      </c>
      <c r="AC22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0" s="85"/>
      <c r="AE2220" s="51"/>
      <c r="AF2220" s="51"/>
      <c r="AG2220" s="51"/>
      <c r="AH2220" s="51"/>
      <c r="AI2220" s="51"/>
      <c r="AJ2220" s="51"/>
      <c r="AK2220" s="51"/>
      <c r="AL2220" s="51"/>
      <c r="AM2220" s="51"/>
      <c r="AN2220" s="51"/>
      <c r="AO2220" s="2"/>
      <c r="AP2220" s="3"/>
      <c r="AQ2220" s="3"/>
      <c r="AR2220" s="3"/>
      <c r="AS2220" s="3"/>
    </row>
    <row r="2221" spans="1:45" ht="29" customHeight="1" x14ac:dyDescent="0.35">
      <c r="A2221" s="14" t="s">
        <v>3223</v>
      </c>
      <c r="C2221" s="15" t="s">
        <v>3360</v>
      </c>
      <c r="D2221" s="15"/>
      <c r="E2221" s="80">
        <v>1.6733615721635429</v>
      </c>
      <c r="F2221" s="78"/>
      <c r="G2221" s="15"/>
      <c r="H2221" s="15"/>
      <c r="I2221" s="16"/>
      <c r="J2221" s="66"/>
      <c r="K2221" s="66"/>
      <c r="L2221" s="16"/>
      <c r="M2221" s="81"/>
      <c r="N2221" s="82">
        <v>4173.56884765625</v>
      </c>
      <c r="O2221" s="82">
        <v>2159.618896484375</v>
      </c>
      <c r="P2221" s="77"/>
      <c r="Q2221" s="83"/>
      <c r="R2221" s="83"/>
      <c r="S2221" s="51">
        <v>1</v>
      </c>
      <c r="T2221" s="84"/>
      <c r="U2221" s="84"/>
      <c r="V2221" s="52">
        <v>0</v>
      </c>
      <c r="W2221" s="52">
        <v>1.0101000000000001E-2</v>
      </c>
      <c r="X2221" s="52">
        <v>0</v>
      </c>
      <c r="Y2221" s="52">
        <v>0.54973000000000005</v>
      </c>
      <c r="Z2221" s="52">
        <v>0</v>
      </c>
      <c r="AA2221" s="52"/>
      <c r="AB2221" s="79">
        <v>2221</v>
      </c>
      <c r="AC22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1" s="85"/>
      <c r="AE2221" s="51"/>
      <c r="AF2221" s="51"/>
      <c r="AG2221" s="51"/>
      <c r="AH2221" s="51"/>
      <c r="AI2221" s="51"/>
      <c r="AJ2221" s="51"/>
      <c r="AK2221" s="51"/>
      <c r="AL2221" s="51"/>
      <c r="AM2221" s="51"/>
      <c r="AN2221" s="51"/>
      <c r="AO2221" s="2"/>
      <c r="AP2221" s="3"/>
      <c r="AQ2221" s="3"/>
      <c r="AR2221" s="3"/>
      <c r="AS2221" s="3"/>
    </row>
    <row r="2222" spans="1:45" ht="29" customHeight="1" x14ac:dyDescent="0.35">
      <c r="A2222" s="14" t="s">
        <v>3224</v>
      </c>
      <c r="C2222" s="15" t="s">
        <v>3360</v>
      </c>
      <c r="D2222" s="15"/>
      <c r="E2222" s="80">
        <v>1.6733615721635429</v>
      </c>
      <c r="F2222" s="78"/>
      <c r="G2222" s="15"/>
      <c r="H2222" s="15"/>
      <c r="I2222" s="16"/>
      <c r="J2222" s="66"/>
      <c r="K2222" s="66"/>
      <c r="L2222" s="16"/>
      <c r="M2222" s="81"/>
      <c r="N2222" s="82">
        <v>4314.294921875</v>
      </c>
      <c r="O2222" s="82">
        <v>2903.550048828125</v>
      </c>
      <c r="P2222" s="77"/>
      <c r="Q2222" s="83"/>
      <c r="R2222" s="83"/>
      <c r="S2222" s="51">
        <v>1</v>
      </c>
      <c r="T2222" s="84"/>
      <c r="U2222" s="84"/>
      <c r="V2222" s="52">
        <v>0</v>
      </c>
      <c r="W2222" s="52">
        <v>1.0101000000000001E-2</v>
      </c>
      <c r="X2222" s="52">
        <v>0</v>
      </c>
      <c r="Y2222" s="52">
        <v>0.54973000000000005</v>
      </c>
      <c r="Z2222" s="52">
        <v>0</v>
      </c>
      <c r="AA2222" s="52"/>
      <c r="AB2222" s="79">
        <v>2222</v>
      </c>
      <c r="AC22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2" s="85"/>
      <c r="AE2222" s="51"/>
      <c r="AF2222" s="51"/>
      <c r="AG2222" s="51"/>
      <c r="AH2222" s="51"/>
      <c r="AI2222" s="51"/>
      <c r="AJ2222" s="51"/>
      <c r="AK2222" s="51"/>
      <c r="AL2222" s="51"/>
      <c r="AM2222" s="51"/>
      <c r="AN2222" s="51"/>
      <c r="AO2222" s="2"/>
      <c r="AP2222" s="3"/>
      <c r="AQ2222" s="3"/>
      <c r="AR2222" s="3"/>
      <c r="AS2222" s="3"/>
    </row>
    <row r="2223" spans="1:45" ht="29" customHeight="1" x14ac:dyDescent="0.35">
      <c r="A2223" s="14" t="s">
        <v>3225</v>
      </c>
      <c r="C2223" s="15" t="s">
        <v>3360</v>
      </c>
      <c r="D2223" s="15"/>
      <c r="E2223" s="80">
        <v>1.6733615721635429</v>
      </c>
      <c r="F2223" s="78"/>
      <c r="G2223" s="15"/>
      <c r="H2223" s="15"/>
      <c r="I2223" s="16"/>
      <c r="J2223" s="66"/>
      <c r="K2223" s="66"/>
      <c r="L2223" s="16"/>
      <c r="M2223" s="81"/>
      <c r="N2223" s="82">
        <v>4592.73095703125</v>
      </c>
      <c r="O2223" s="82">
        <v>2169.652587890625</v>
      </c>
      <c r="P2223" s="77"/>
      <c r="Q2223" s="83"/>
      <c r="R2223" s="83"/>
      <c r="S2223" s="51">
        <v>1</v>
      </c>
      <c r="T2223" s="84"/>
      <c r="U2223" s="84"/>
      <c r="V2223" s="52">
        <v>0</v>
      </c>
      <c r="W2223" s="52">
        <v>1.0101000000000001E-2</v>
      </c>
      <c r="X2223" s="52">
        <v>0</v>
      </c>
      <c r="Y2223" s="52">
        <v>0.54973000000000005</v>
      </c>
      <c r="Z2223" s="52">
        <v>0</v>
      </c>
      <c r="AA2223" s="52"/>
      <c r="AB2223" s="79">
        <v>2223</v>
      </c>
      <c r="AC22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3" s="85"/>
      <c r="AE2223" s="51"/>
      <c r="AF2223" s="51"/>
      <c r="AG2223" s="51"/>
      <c r="AH2223" s="51"/>
      <c r="AI2223" s="51"/>
      <c r="AJ2223" s="51"/>
      <c r="AK2223" s="51"/>
      <c r="AL2223" s="51"/>
      <c r="AM2223" s="51"/>
      <c r="AN2223" s="51"/>
      <c r="AO2223" s="2"/>
      <c r="AP2223" s="3"/>
      <c r="AQ2223" s="3"/>
      <c r="AR2223" s="3"/>
      <c r="AS2223" s="3"/>
    </row>
    <row r="2224" spans="1:45" ht="29" customHeight="1" x14ac:dyDescent="0.35">
      <c r="A2224" s="14" t="s">
        <v>3226</v>
      </c>
      <c r="C2224" s="15" t="s">
        <v>3360</v>
      </c>
      <c r="D2224" s="15"/>
      <c r="E2224" s="80">
        <v>1.6733615721635429</v>
      </c>
      <c r="F2224" s="78"/>
      <c r="G2224" s="15"/>
      <c r="H2224" s="15"/>
      <c r="I2224" s="16"/>
      <c r="J2224" s="66"/>
      <c r="K2224" s="66"/>
      <c r="L2224" s="16"/>
      <c r="M2224" s="81"/>
      <c r="N2224" s="82">
        <v>4250.111328125</v>
      </c>
      <c r="O2224" s="82">
        <v>3069.78515625</v>
      </c>
      <c r="P2224" s="77"/>
      <c r="Q2224" s="83"/>
      <c r="R2224" s="83"/>
      <c r="S2224" s="51">
        <v>1</v>
      </c>
      <c r="T2224" s="84"/>
      <c r="U2224" s="84"/>
      <c r="V2224" s="52">
        <v>0</v>
      </c>
      <c r="W2224" s="52">
        <v>1.0101000000000001E-2</v>
      </c>
      <c r="X2224" s="52">
        <v>0</v>
      </c>
      <c r="Y2224" s="52">
        <v>0.54973000000000005</v>
      </c>
      <c r="Z2224" s="52">
        <v>0</v>
      </c>
      <c r="AA2224" s="52"/>
      <c r="AB2224" s="79">
        <v>2224</v>
      </c>
      <c r="AC22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4" s="85"/>
      <c r="AE2224" s="51"/>
      <c r="AF2224" s="51"/>
      <c r="AG2224" s="51"/>
      <c r="AH2224" s="51"/>
      <c r="AI2224" s="51"/>
      <c r="AJ2224" s="51"/>
      <c r="AK2224" s="51"/>
      <c r="AL2224" s="51"/>
      <c r="AM2224" s="51"/>
      <c r="AN2224" s="51"/>
      <c r="AO2224" s="2"/>
      <c r="AP2224" s="3"/>
      <c r="AQ2224" s="3"/>
      <c r="AR2224" s="3"/>
      <c r="AS2224" s="3"/>
    </row>
    <row r="2225" spans="1:45" ht="29" customHeight="1" x14ac:dyDescent="0.35">
      <c r="A2225" s="14" t="s">
        <v>3227</v>
      </c>
      <c r="C2225" s="15" t="s">
        <v>3360</v>
      </c>
      <c r="D2225" s="15"/>
      <c r="E2225" s="80">
        <v>1.6733615721635429</v>
      </c>
      <c r="F2225" s="78"/>
      <c r="G2225" s="15"/>
      <c r="H2225" s="15"/>
      <c r="I2225" s="16"/>
      <c r="J2225" s="66"/>
      <c r="K2225" s="66"/>
      <c r="L2225" s="16"/>
      <c r="M2225" s="81"/>
      <c r="N2225" s="82">
        <v>4126.9912109375</v>
      </c>
      <c r="O2225" s="82">
        <v>1822.269287109375</v>
      </c>
      <c r="P2225" s="77"/>
      <c r="Q2225" s="83"/>
      <c r="R2225" s="83"/>
      <c r="S2225" s="51">
        <v>1</v>
      </c>
      <c r="T2225" s="84"/>
      <c r="U2225" s="84"/>
      <c r="V2225" s="52">
        <v>0</v>
      </c>
      <c r="W2225" s="52">
        <v>1.0101000000000001E-2</v>
      </c>
      <c r="X2225" s="52">
        <v>0</v>
      </c>
      <c r="Y2225" s="52">
        <v>0.54973000000000005</v>
      </c>
      <c r="Z2225" s="52">
        <v>0</v>
      </c>
      <c r="AA2225" s="52"/>
      <c r="AB2225" s="79">
        <v>2225</v>
      </c>
      <c r="AC22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5" s="85"/>
      <c r="AE2225" s="51"/>
      <c r="AF2225" s="51"/>
      <c r="AG2225" s="51"/>
      <c r="AH2225" s="51"/>
      <c r="AI2225" s="51"/>
      <c r="AJ2225" s="51"/>
      <c r="AK2225" s="51"/>
      <c r="AL2225" s="51"/>
      <c r="AM2225" s="51"/>
      <c r="AN2225" s="51"/>
      <c r="AO2225" s="2"/>
      <c r="AP2225" s="3"/>
      <c r="AQ2225" s="3"/>
      <c r="AR2225" s="3"/>
      <c r="AS2225" s="3"/>
    </row>
    <row r="2226" spans="1:45" ht="29" customHeight="1" x14ac:dyDescent="0.35">
      <c r="A2226" s="14" t="s">
        <v>3228</v>
      </c>
      <c r="C2226" s="15" t="s">
        <v>3360</v>
      </c>
      <c r="D2226" s="15"/>
      <c r="E2226" s="80">
        <v>1.6733615721635429</v>
      </c>
      <c r="F2226" s="78"/>
      <c r="G2226" s="15"/>
      <c r="H2226" s="15"/>
      <c r="I2226" s="16"/>
      <c r="J2226" s="66"/>
      <c r="K2226" s="66"/>
      <c r="L2226" s="16"/>
      <c r="M2226" s="81"/>
      <c r="N2226" s="82">
        <v>4343.51513671875</v>
      </c>
      <c r="O2226" s="82">
        <v>1863.51611328125</v>
      </c>
      <c r="P2226" s="77"/>
      <c r="Q2226" s="83"/>
      <c r="R2226" s="83"/>
      <c r="S2226" s="51">
        <v>1</v>
      </c>
      <c r="T2226" s="84"/>
      <c r="U2226" s="84"/>
      <c r="V2226" s="52">
        <v>0</v>
      </c>
      <c r="W2226" s="52">
        <v>1.0101000000000001E-2</v>
      </c>
      <c r="X2226" s="52">
        <v>0</v>
      </c>
      <c r="Y2226" s="52">
        <v>0.54973000000000005</v>
      </c>
      <c r="Z2226" s="52">
        <v>0</v>
      </c>
      <c r="AA2226" s="52"/>
      <c r="AB2226" s="79">
        <v>2226</v>
      </c>
      <c r="AC22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6" s="85"/>
      <c r="AE2226" s="51"/>
      <c r="AF2226" s="51"/>
      <c r="AG2226" s="51"/>
      <c r="AH2226" s="51"/>
      <c r="AI2226" s="51"/>
      <c r="AJ2226" s="51"/>
      <c r="AK2226" s="51"/>
      <c r="AL2226" s="51"/>
      <c r="AM2226" s="51"/>
      <c r="AN2226" s="51"/>
      <c r="AO2226" s="2"/>
      <c r="AP2226" s="3"/>
      <c r="AQ2226" s="3"/>
      <c r="AR2226" s="3"/>
      <c r="AS2226" s="3"/>
    </row>
    <row r="2227" spans="1:45" ht="29" customHeight="1" x14ac:dyDescent="0.35">
      <c r="A2227" s="14" t="s">
        <v>3229</v>
      </c>
      <c r="C2227" s="15" t="s">
        <v>3360</v>
      </c>
      <c r="D2227" s="15"/>
      <c r="E2227" s="80">
        <v>1.6733615721635429</v>
      </c>
      <c r="F2227" s="78"/>
      <c r="G2227" s="15"/>
      <c r="H2227" s="15"/>
      <c r="I2227" s="16"/>
      <c r="J2227" s="66"/>
      <c r="K2227" s="66"/>
      <c r="L2227" s="16"/>
      <c r="M2227" s="81"/>
      <c r="N2227" s="82">
        <v>4032.016357421875</v>
      </c>
      <c r="O2227" s="82">
        <v>3131.22021484375</v>
      </c>
      <c r="P2227" s="77"/>
      <c r="Q2227" s="83"/>
      <c r="R2227" s="83"/>
      <c r="S2227" s="51">
        <v>1</v>
      </c>
      <c r="T2227" s="84"/>
      <c r="U2227" s="84"/>
      <c r="V2227" s="52">
        <v>0</v>
      </c>
      <c r="W2227" s="52">
        <v>1.0101000000000001E-2</v>
      </c>
      <c r="X2227" s="52">
        <v>0</v>
      </c>
      <c r="Y2227" s="52">
        <v>0.54973000000000005</v>
      </c>
      <c r="Z2227" s="52">
        <v>0</v>
      </c>
      <c r="AA2227" s="52"/>
      <c r="AB2227" s="79">
        <v>2227</v>
      </c>
      <c r="AC22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7" s="85"/>
      <c r="AE2227" s="51"/>
      <c r="AF2227" s="51"/>
      <c r="AG2227" s="51"/>
      <c r="AH2227" s="51"/>
      <c r="AI2227" s="51"/>
      <c r="AJ2227" s="51"/>
      <c r="AK2227" s="51"/>
      <c r="AL2227" s="51"/>
      <c r="AM2227" s="51"/>
      <c r="AN2227" s="51"/>
      <c r="AO2227" s="2"/>
      <c r="AP2227" s="3"/>
      <c r="AQ2227" s="3"/>
      <c r="AR2227" s="3"/>
      <c r="AS2227" s="3"/>
    </row>
    <row r="2228" spans="1:45" ht="29" customHeight="1" x14ac:dyDescent="0.35">
      <c r="A2228" s="14" t="s">
        <v>3230</v>
      </c>
      <c r="C2228" s="15" t="s">
        <v>3360</v>
      </c>
      <c r="D2228" s="15"/>
      <c r="E2228" s="80">
        <v>1.6733615721635429</v>
      </c>
      <c r="F2228" s="78"/>
      <c r="G2228" s="15"/>
      <c r="H2228" s="15"/>
      <c r="I2228" s="16"/>
      <c r="J2228" s="66"/>
      <c r="K2228" s="66"/>
      <c r="L2228" s="16"/>
      <c r="M2228" s="81"/>
      <c r="N2228" s="82">
        <v>4462.28515625</v>
      </c>
      <c r="O2228" s="82">
        <v>2544.762939453125</v>
      </c>
      <c r="P2228" s="77"/>
      <c r="Q2228" s="83"/>
      <c r="R2228" s="83"/>
      <c r="S2228" s="51">
        <v>1</v>
      </c>
      <c r="T2228" s="84"/>
      <c r="U2228" s="84"/>
      <c r="V2228" s="52">
        <v>0</v>
      </c>
      <c r="W2228" s="52">
        <v>1.0101000000000001E-2</v>
      </c>
      <c r="X2228" s="52">
        <v>0</v>
      </c>
      <c r="Y2228" s="52">
        <v>0.54973000000000005</v>
      </c>
      <c r="Z2228" s="52">
        <v>0</v>
      </c>
      <c r="AA2228" s="52"/>
      <c r="AB2228" s="79">
        <v>2228</v>
      </c>
      <c r="AC22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8" s="85"/>
      <c r="AE2228" s="51"/>
      <c r="AF2228" s="51"/>
      <c r="AG2228" s="51"/>
      <c r="AH2228" s="51"/>
      <c r="AI2228" s="51"/>
      <c r="AJ2228" s="51"/>
      <c r="AK2228" s="51"/>
      <c r="AL2228" s="51"/>
      <c r="AM2228" s="51"/>
      <c r="AN2228" s="51"/>
      <c r="AO2228" s="2"/>
      <c r="AP2228" s="3"/>
      <c r="AQ2228" s="3"/>
      <c r="AR2228" s="3"/>
      <c r="AS2228" s="3"/>
    </row>
    <row r="2229" spans="1:45" ht="29" customHeight="1" x14ac:dyDescent="0.35">
      <c r="A2229" s="14" t="s">
        <v>3231</v>
      </c>
      <c r="C2229" s="15" t="s">
        <v>3360</v>
      </c>
      <c r="D2229" s="15"/>
      <c r="E2229" s="80">
        <v>1.6733615721635429</v>
      </c>
      <c r="F2229" s="78"/>
      <c r="G2229" s="15"/>
      <c r="H2229" s="15"/>
      <c r="I2229" s="16"/>
      <c r="J2229" s="66"/>
      <c r="K2229" s="66"/>
      <c r="L2229" s="16"/>
      <c r="M2229" s="81"/>
      <c r="N2229" s="82">
        <v>3994.849365234375</v>
      </c>
      <c r="O2229" s="82">
        <v>2048.090087890625</v>
      </c>
      <c r="P2229" s="77"/>
      <c r="Q2229" s="83"/>
      <c r="R2229" s="83"/>
      <c r="S2229" s="51">
        <v>1</v>
      </c>
      <c r="T2229" s="84"/>
      <c r="U2229" s="84"/>
      <c r="V2229" s="52">
        <v>0</v>
      </c>
      <c r="W2229" s="52">
        <v>1.0101000000000001E-2</v>
      </c>
      <c r="X2229" s="52">
        <v>0</v>
      </c>
      <c r="Y2229" s="52">
        <v>0.54973000000000005</v>
      </c>
      <c r="Z2229" s="52">
        <v>0</v>
      </c>
      <c r="AA2229" s="52"/>
      <c r="AB2229" s="79">
        <v>2229</v>
      </c>
      <c r="AC22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29" s="85"/>
      <c r="AE2229" s="51"/>
      <c r="AF2229" s="51"/>
      <c r="AG2229" s="51"/>
      <c r="AH2229" s="51"/>
      <c r="AI2229" s="51"/>
      <c r="AJ2229" s="51"/>
      <c r="AK2229" s="51"/>
      <c r="AL2229" s="51"/>
      <c r="AM2229" s="51"/>
      <c r="AN2229" s="51"/>
      <c r="AO2229" s="2"/>
      <c r="AP2229" s="3"/>
      <c r="AQ2229" s="3"/>
      <c r="AR2229" s="3"/>
      <c r="AS2229" s="3"/>
    </row>
    <row r="2230" spans="1:45" ht="29" customHeight="1" x14ac:dyDescent="0.35">
      <c r="A2230" s="14" t="s">
        <v>3232</v>
      </c>
      <c r="C2230" s="15" t="s">
        <v>3360</v>
      </c>
      <c r="D2230" s="15"/>
      <c r="E2230" s="80">
        <v>1.6733615721635429</v>
      </c>
      <c r="F2230" s="78"/>
      <c r="G2230" s="15"/>
      <c r="H2230" s="15"/>
      <c r="I2230" s="16"/>
      <c r="J2230" s="66"/>
      <c r="K2230" s="66"/>
      <c r="L2230" s="16"/>
      <c r="M2230" s="81"/>
      <c r="N2230" s="82">
        <v>4566.2099609375</v>
      </c>
      <c r="O2230" s="82">
        <v>2665.6416015625</v>
      </c>
      <c r="P2230" s="77"/>
      <c r="Q2230" s="83"/>
      <c r="R2230" s="83"/>
      <c r="S2230" s="51">
        <v>1</v>
      </c>
      <c r="T2230" s="84"/>
      <c r="U2230" s="84"/>
      <c r="V2230" s="52">
        <v>0</v>
      </c>
      <c r="W2230" s="52">
        <v>1.0101000000000001E-2</v>
      </c>
      <c r="X2230" s="52">
        <v>0</v>
      </c>
      <c r="Y2230" s="52">
        <v>0.54973000000000005</v>
      </c>
      <c r="Z2230" s="52">
        <v>0</v>
      </c>
      <c r="AA2230" s="52"/>
      <c r="AB2230" s="79">
        <v>2230</v>
      </c>
      <c r="AC22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0" s="85"/>
      <c r="AE2230" s="51"/>
      <c r="AF2230" s="51"/>
      <c r="AG2230" s="51"/>
      <c r="AH2230" s="51"/>
      <c r="AI2230" s="51"/>
      <c r="AJ2230" s="51"/>
      <c r="AK2230" s="51"/>
      <c r="AL2230" s="51"/>
      <c r="AM2230" s="51"/>
      <c r="AN2230" s="51"/>
      <c r="AO2230" s="2"/>
      <c r="AP2230" s="3"/>
      <c r="AQ2230" s="3"/>
      <c r="AR2230" s="3"/>
      <c r="AS2230" s="3"/>
    </row>
    <row r="2231" spans="1:45" ht="29" customHeight="1" x14ac:dyDescent="0.35">
      <c r="A2231" s="14" t="s">
        <v>3233</v>
      </c>
      <c r="C2231" s="15" t="s">
        <v>3360</v>
      </c>
      <c r="D2231" s="15"/>
      <c r="E2231" s="80">
        <v>1.6733615721635429</v>
      </c>
      <c r="F2231" s="78"/>
      <c r="G2231" s="15"/>
      <c r="H2231" s="15"/>
      <c r="I2231" s="16"/>
      <c r="J2231" s="66"/>
      <c r="K2231" s="66"/>
      <c r="L2231" s="16"/>
      <c r="M2231" s="81"/>
      <c r="N2231" s="82">
        <v>4214.7314453125</v>
      </c>
      <c r="O2231" s="82">
        <v>1939.8924560546875</v>
      </c>
      <c r="P2231" s="77"/>
      <c r="Q2231" s="83"/>
      <c r="R2231" s="83"/>
      <c r="S2231" s="51">
        <v>1</v>
      </c>
      <c r="T2231" s="84"/>
      <c r="U2231" s="84"/>
      <c r="V2231" s="52">
        <v>0</v>
      </c>
      <c r="W2231" s="52">
        <v>1.0101000000000001E-2</v>
      </c>
      <c r="X2231" s="52">
        <v>0</v>
      </c>
      <c r="Y2231" s="52">
        <v>0.54973000000000005</v>
      </c>
      <c r="Z2231" s="52">
        <v>0</v>
      </c>
      <c r="AA2231" s="52"/>
      <c r="AB2231" s="79">
        <v>2231</v>
      </c>
      <c r="AC22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1" s="85"/>
      <c r="AE2231" s="51"/>
      <c r="AF2231" s="51"/>
      <c r="AG2231" s="51"/>
      <c r="AH2231" s="51"/>
      <c r="AI2231" s="51"/>
      <c r="AJ2231" s="51"/>
      <c r="AK2231" s="51"/>
      <c r="AL2231" s="51"/>
      <c r="AM2231" s="51"/>
      <c r="AN2231" s="51"/>
      <c r="AO2231" s="2"/>
      <c r="AP2231" s="3"/>
      <c r="AQ2231" s="3"/>
      <c r="AR2231" s="3"/>
      <c r="AS2231" s="3"/>
    </row>
    <row r="2232" spans="1:45" ht="29" customHeight="1" x14ac:dyDescent="0.35">
      <c r="A2232" s="14" t="s">
        <v>3234</v>
      </c>
      <c r="C2232" s="15" t="s">
        <v>3360</v>
      </c>
      <c r="D2232" s="15"/>
      <c r="E2232" s="80">
        <v>1.6733615721635429</v>
      </c>
      <c r="F2232" s="78"/>
      <c r="G2232" s="15"/>
      <c r="H2232" s="15"/>
      <c r="I2232" s="16"/>
      <c r="J2232" s="66"/>
      <c r="K2232" s="66"/>
      <c r="L2232" s="16"/>
      <c r="M2232" s="81"/>
      <c r="N2232" s="82">
        <v>4642.06494140625</v>
      </c>
      <c r="O2232" s="82">
        <v>2434.146240234375</v>
      </c>
      <c r="P2232" s="77"/>
      <c r="Q2232" s="83"/>
      <c r="R2232" s="83"/>
      <c r="S2232" s="51">
        <v>1</v>
      </c>
      <c r="T2232" s="84"/>
      <c r="U2232" s="84"/>
      <c r="V2232" s="52">
        <v>0</v>
      </c>
      <c r="W2232" s="52">
        <v>1.0101000000000001E-2</v>
      </c>
      <c r="X2232" s="52">
        <v>0</v>
      </c>
      <c r="Y2232" s="52">
        <v>0.54973000000000005</v>
      </c>
      <c r="Z2232" s="52">
        <v>0</v>
      </c>
      <c r="AA2232" s="52"/>
      <c r="AB2232" s="79">
        <v>2232</v>
      </c>
      <c r="AC22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2" s="85"/>
      <c r="AE2232" s="51"/>
      <c r="AF2232" s="51"/>
      <c r="AG2232" s="51"/>
      <c r="AH2232" s="51"/>
      <c r="AI2232" s="51"/>
      <c r="AJ2232" s="51"/>
      <c r="AK2232" s="51"/>
      <c r="AL2232" s="51"/>
      <c r="AM2232" s="51"/>
      <c r="AN2232" s="51"/>
      <c r="AO2232" s="2"/>
      <c r="AP2232" s="3"/>
      <c r="AQ2232" s="3"/>
      <c r="AR2232" s="3"/>
      <c r="AS2232" s="3"/>
    </row>
    <row r="2233" spans="1:45" ht="29" customHeight="1" x14ac:dyDescent="0.35">
      <c r="A2233" s="14" t="s">
        <v>3235</v>
      </c>
      <c r="C2233" s="15" t="s">
        <v>3360</v>
      </c>
      <c r="D2233" s="15"/>
      <c r="E2233" s="80">
        <v>1.6733615721635429</v>
      </c>
      <c r="F2233" s="78"/>
      <c r="G2233" s="15"/>
      <c r="H2233" s="15"/>
      <c r="I2233" s="16"/>
      <c r="J2233" s="66"/>
      <c r="K2233" s="66"/>
      <c r="L2233" s="16"/>
      <c r="M2233" s="81"/>
      <c r="N2233" s="82">
        <v>4660.55078125</v>
      </c>
      <c r="O2233" s="82">
        <v>2567.15625</v>
      </c>
      <c r="P2233" s="77"/>
      <c r="Q2233" s="83"/>
      <c r="R2233" s="83"/>
      <c r="S2233" s="51">
        <v>1</v>
      </c>
      <c r="T2233" s="84"/>
      <c r="U2233" s="84"/>
      <c r="V2233" s="52">
        <v>0</v>
      </c>
      <c r="W2233" s="52">
        <v>1.0101000000000001E-2</v>
      </c>
      <c r="X2233" s="52">
        <v>0</v>
      </c>
      <c r="Y2233" s="52">
        <v>0.54973000000000005</v>
      </c>
      <c r="Z2233" s="52">
        <v>0</v>
      </c>
      <c r="AA2233" s="52"/>
      <c r="AB2233" s="79">
        <v>2233</v>
      </c>
      <c r="AC22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3" s="85"/>
      <c r="AE2233" s="51"/>
      <c r="AF2233" s="51"/>
      <c r="AG2233" s="51"/>
      <c r="AH2233" s="51"/>
      <c r="AI2233" s="51"/>
      <c r="AJ2233" s="51"/>
      <c r="AK2233" s="51"/>
      <c r="AL2233" s="51"/>
      <c r="AM2233" s="51"/>
      <c r="AN2233" s="51"/>
      <c r="AO2233" s="2"/>
      <c r="AP2233" s="3"/>
      <c r="AQ2233" s="3"/>
      <c r="AR2233" s="3"/>
      <c r="AS2233" s="3"/>
    </row>
    <row r="2234" spans="1:45" ht="29" customHeight="1" x14ac:dyDescent="0.35">
      <c r="A2234" s="14" t="s">
        <v>3236</v>
      </c>
      <c r="C2234" s="15" t="s">
        <v>3360</v>
      </c>
      <c r="D2234" s="15"/>
      <c r="E2234" s="80">
        <v>1.6733615721635429</v>
      </c>
      <c r="F2234" s="78"/>
      <c r="G2234" s="15"/>
      <c r="H2234" s="15"/>
      <c r="I2234" s="16"/>
      <c r="J2234" s="66"/>
      <c r="K2234" s="66"/>
      <c r="L2234" s="16"/>
      <c r="M2234" s="81"/>
      <c r="N2234" s="82">
        <v>4411.3486328125</v>
      </c>
      <c r="O2234" s="82">
        <v>3141.589111328125</v>
      </c>
      <c r="P2234" s="77"/>
      <c r="Q2234" s="83"/>
      <c r="R2234" s="83"/>
      <c r="S2234" s="51">
        <v>1</v>
      </c>
      <c r="T2234" s="84"/>
      <c r="U2234" s="84"/>
      <c r="V2234" s="52">
        <v>0</v>
      </c>
      <c r="W2234" s="52">
        <v>1.0101000000000001E-2</v>
      </c>
      <c r="X2234" s="52">
        <v>0</v>
      </c>
      <c r="Y2234" s="52">
        <v>0.54973000000000005</v>
      </c>
      <c r="Z2234" s="52">
        <v>0</v>
      </c>
      <c r="AA2234" s="52"/>
      <c r="AB2234" s="79">
        <v>2234</v>
      </c>
      <c r="AC22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4" s="85"/>
      <c r="AE2234" s="51"/>
      <c r="AF2234" s="51"/>
      <c r="AG2234" s="51"/>
      <c r="AH2234" s="51"/>
      <c r="AI2234" s="51"/>
      <c r="AJ2234" s="51"/>
      <c r="AK2234" s="51"/>
      <c r="AL2234" s="51"/>
      <c r="AM2234" s="51"/>
      <c r="AN2234" s="51"/>
      <c r="AO2234" s="2"/>
      <c r="AP2234" s="3"/>
      <c r="AQ2234" s="3"/>
      <c r="AR2234" s="3"/>
      <c r="AS2234" s="3"/>
    </row>
    <row r="2235" spans="1:45" ht="29" customHeight="1" x14ac:dyDescent="0.35">
      <c r="A2235" s="14" t="s">
        <v>3237</v>
      </c>
      <c r="C2235" s="15" t="s">
        <v>3360</v>
      </c>
      <c r="D2235" s="15"/>
      <c r="E2235" s="80">
        <v>1.6733615721635429</v>
      </c>
      <c r="F2235" s="78"/>
      <c r="G2235" s="15"/>
      <c r="H2235" s="15"/>
      <c r="I2235" s="16"/>
      <c r="J2235" s="66"/>
      <c r="K2235" s="66"/>
      <c r="L2235" s="16"/>
      <c r="M2235" s="81"/>
      <c r="N2235" s="82">
        <v>3806.546875</v>
      </c>
      <c r="O2235" s="82">
        <v>2702.96240234375</v>
      </c>
      <c r="P2235" s="77"/>
      <c r="Q2235" s="83"/>
      <c r="R2235" s="83"/>
      <c r="S2235" s="51">
        <v>1</v>
      </c>
      <c r="T2235" s="84"/>
      <c r="U2235" s="84"/>
      <c r="V2235" s="52">
        <v>0</v>
      </c>
      <c r="W2235" s="52">
        <v>1.0101000000000001E-2</v>
      </c>
      <c r="X2235" s="52">
        <v>0</v>
      </c>
      <c r="Y2235" s="52">
        <v>0.54973000000000005</v>
      </c>
      <c r="Z2235" s="52">
        <v>0</v>
      </c>
      <c r="AA2235" s="52"/>
      <c r="AB2235" s="79">
        <v>2235</v>
      </c>
      <c r="AC22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5" s="85"/>
      <c r="AE2235" s="51"/>
      <c r="AF2235" s="51"/>
      <c r="AG2235" s="51"/>
      <c r="AH2235" s="51"/>
      <c r="AI2235" s="51"/>
      <c r="AJ2235" s="51"/>
      <c r="AK2235" s="51"/>
      <c r="AL2235" s="51"/>
      <c r="AM2235" s="51"/>
      <c r="AN2235" s="51"/>
      <c r="AO2235" s="2"/>
      <c r="AP2235" s="3"/>
      <c r="AQ2235" s="3"/>
      <c r="AR2235" s="3"/>
      <c r="AS2235" s="3"/>
    </row>
    <row r="2236" spans="1:45" ht="29" customHeight="1" x14ac:dyDescent="0.35">
      <c r="A2236" s="14" t="s">
        <v>3238</v>
      </c>
      <c r="C2236" s="15" t="s">
        <v>3360</v>
      </c>
      <c r="D2236" s="15"/>
      <c r="E2236" s="80">
        <v>1.6733615721635429</v>
      </c>
      <c r="F2236" s="78"/>
      <c r="G2236" s="15"/>
      <c r="H2236" s="15"/>
      <c r="I2236" s="16"/>
      <c r="J2236" s="66"/>
      <c r="K2236" s="66"/>
      <c r="L2236" s="16"/>
      <c r="M2236" s="81"/>
      <c r="N2236" s="82">
        <v>4116.2001953125</v>
      </c>
      <c r="O2236" s="82">
        <v>2618.145751953125</v>
      </c>
      <c r="P2236" s="77"/>
      <c r="Q2236" s="83"/>
      <c r="R2236" s="83"/>
      <c r="S2236" s="51">
        <v>1</v>
      </c>
      <c r="T2236" s="84"/>
      <c r="U2236" s="84"/>
      <c r="V2236" s="52">
        <v>0</v>
      </c>
      <c r="W2236" s="52">
        <v>1.0101000000000001E-2</v>
      </c>
      <c r="X2236" s="52">
        <v>0</v>
      </c>
      <c r="Y2236" s="52">
        <v>0.54973000000000005</v>
      </c>
      <c r="Z2236" s="52">
        <v>0</v>
      </c>
      <c r="AA2236" s="52"/>
      <c r="AB2236" s="79">
        <v>2236</v>
      </c>
      <c r="AC22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6" s="85"/>
      <c r="AE2236" s="51"/>
      <c r="AF2236" s="51"/>
      <c r="AG2236" s="51"/>
      <c r="AH2236" s="51"/>
      <c r="AI2236" s="51"/>
      <c r="AJ2236" s="51"/>
      <c r="AK2236" s="51"/>
      <c r="AL2236" s="51"/>
      <c r="AM2236" s="51"/>
      <c r="AN2236" s="51"/>
      <c r="AO2236" s="2"/>
      <c r="AP2236" s="3"/>
      <c r="AQ2236" s="3"/>
      <c r="AR2236" s="3"/>
      <c r="AS2236" s="3"/>
    </row>
    <row r="2237" spans="1:45" ht="29" customHeight="1" x14ac:dyDescent="0.35">
      <c r="A2237" s="14" t="s">
        <v>3239</v>
      </c>
      <c r="C2237" s="15" t="s">
        <v>3360</v>
      </c>
      <c r="D2237" s="15"/>
      <c r="E2237" s="80">
        <v>1.6733615721635429</v>
      </c>
      <c r="F2237" s="78"/>
      <c r="G2237" s="15"/>
      <c r="H2237" s="15"/>
      <c r="I2237" s="16"/>
      <c r="J2237" s="66"/>
      <c r="K2237" s="66"/>
      <c r="L2237" s="16"/>
      <c r="M2237" s="81"/>
      <c r="N2237" s="82">
        <v>4196.21240234375</v>
      </c>
      <c r="O2237" s="82">
        <v>3208.148193359375</v>
      </c>
      <c r="P2237" s="77"/>
      <c r="Q2237" s="83"/>
      <c r="R2237" s="83"/>
      <c r="S2237" s="51">
        <v>1</v>
      </c>
      <c r="T2237" s="84"/>
      <c r="U2237" s="84"/>
      <c r="V2237" s="52">
        <v>0</v>
      </c>
      <c r="W2237" s="52">
        <v>1.0101000000000001E-2</v>
      </c>
      <c r="X2237" s="52">
        <v>0</v>
      </c>
      <c r="Y2237" s="52">
        <v>0.54973000000000005</v>
      </c>
      <c r="Z2237" s="52">
        <v>0</v>
      </c>
      <c r="AA2237" s="52"/>
      <c r="AB2237" s="79">
        <v>2237</v>
      </c>
      <c r="AC22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7" s="85"/>
      <c r="AE2237" s="51"/>
      <c r="AF2237" s="51"/>
      <c r="AG2237" s="51"/>
      <c r="AH2237" s="51"/>
      <c r="AI2237" s="51"/>
      <c r="AJ2237" s="51"/>
      <c r="AK2237" s="51"/>
      <c r="AL2237" s="51"/>
      <c r="AM2237" s="51"/>
      <c r="AN2237" s="51"/>
      <c r="AO2237" s="2"/>
      <c r="AP2237" s="3"/>
      <c r="AQ2237" s="3"/>
      <c r="AR2237" s="3"/>
      <c r="AS2237" s="3"/>
    </row>
    <row r="2238" spans="1:45" ht="29" customHeight="1" x14ac:dyDescent="0.35">
      <c r="A2238" s="14" t="s">
        <v>3240</v>
      </c>
      <c r="C2238" s="15" t="s">
        <v>3360</v>
      </c>
      <c r="D2238" s="15"/>
      <c r="E2238" s="80">
        <v>1.6733615721635429</v>
      </c>
      <c r="F2238" s="78"/>
      <c r="G2238" s="15"/>
      <c r="H2238" s="15"/>
      <c r="I2238" s="16"/>
      <c r="J2238" s="66"/>
      <c r="K2238" s="66"/>
      <c r="L2238" s="16"/>
      <c r="M2238" s="81"/>
      <c r="N2238" s="82">
        <v>3856.082763671875</v>
      </c>
      <c r="O2238" s="82">
        <v>2116.186767578125</v>
      </c>
      <c r="P2238" s="77"/>
      <c r="Q2238" s="83"/>
      <c r="R2238" s="83"/>
      <c r="S2238" s="51">
        <v>1</v>
      </c>
      <c r="T2238" s="84"/>
      <c r="U2238" s="84"/>
      <c r="V2238" s="52">
        <v>0</v>
      </c>
      <c r="W2238" s="52">
        <v>1.0101000000000001E-2</v>
      </c>
      <c r="X2238" s="52">
        <v>0</v>
      </c>
      <c r="Y2238" s="52">
        <v>0.54973000000000005</v>
      </c>
      <c r="Z2238" s="52">
        <v>0</v>
      </c>
      <c r="AA2238" s="52"/>
      <c r="AB2238" s="79">
        <v>2238</v>
      </c>
      <c r="AC22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8" s="85"/>
      <c r="AE2238" s="51"/>
      <c r="AF2238" s="51"/>
      <c r="AG2238" s="51"/>
      <c r="AH2238" s="51"/>
      <c r="AI2238" s="51"/>
      <c r="AJ2238" s="51"/>
      <c r="AK2238" s="51"/>
      <c r="AL2238" s="51"/>
      <c r="AM2238" s="51"/>
      <c r="AN2238" s="51"/>
      <c r="AO2238" s="2"/>
      <c r="AP2238" s="3"/>
      <c r="AQ2238" s="3"/>
      <c r="AR2238" s="3"/>
      <c r="AS2238" s="3"/>
    </row>
    <row r="2239" spans="1:45" ht="29" customHeight="1" x14ac:dyDescent="0.35">
      <c r="A2239" s="14" t="s">
        <v>3241</v>
      </c>
      <c r="C2239" s="15" t="s">
        <v>3360</v>
      </c>
      <c r="D2239" s="15"/>
      <c r="E2239" s="80">
        <v>1.6733615721635429</v>
      </c>
      <c r="F2239" s="78"/>
      <c r="G2239" s="15"/>
      <c r="H2239" s="15"/>
      <c r="I2239" s="16"/>
      <c r="J2239" s="66"/>
      <c r="K2239" s="66"/>
      <c r="L2239" s="16"/>
      <c r="M2239" s="81"/>
      <c r="N2239" s="82">
        <v>4428.02392578125</v>
      </c>
      <c r="O2239" s="82">
        <v>1891.9996337890625</v>
      </c>
      <c r="P2239" s="77"/>
      <c r="Q2239" s="83"/>
      <c r="R2239" s="83"/>
      <c r="S2239" s="51">
        <v>1</v>
      </c>
      <c r="T2239" s="84"/>
      <c r="U2239" s="84"/>
      <c r="V2239" s="52">
        <v>0</v>
      </c>
      <c r="W2239" s="52">
        <v>1.0101000000000001E-2</v>
      </c>
      <c r="X2239" s="52">
        <v>0</v>
      </c>
      <c r="Y2239" s="52">
        <v>0.54973000000000005</v>
      </c>
      <c r="Z2239" s="52">
        <v>0</v>
      </c>
      <c r="AA2239" s="52"/>
      <c r="AB2239" s="79">
        <v>2239</v>
      </c>
      <c r="AC22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39" s="85"/>
      <c r="AE2239" s="51"/>
      <c r="AF2239" s="51"/>
      <c r="AG2239" s="51"/>
      <c r="AH2239" s="51"/>
      <c r="AI2239" s="51"/>
      <c r="AJ2239" s="51"/>
      <c r="AK2239" s="51"/>
      <c r="AL2239" s="51"/>
      <c r="AM2239" s="51"/>
      <c r="AN2239" s="51"/>
      <c r="AO2239" s="2"/>
      <c r="AP2239" s="3"/>
      <c r="AQ2239" s="3"/>
      <c r="AR2239" s="3"/>
      <c r="AS2239" s="3"/>
    </row>
    <row r="2240" spans="1:45" ht="29" customHeight="1" x14ac:dyDescent="0.35">
      <c r="A2240" s="14" t="s">
        <v>3242</v>
      </c>
      <c r="C2240" s="15" t="s">
        <v>3360</v>
      </c>
      <c r="D2240" s="15"/>
      <c r="E2240" s="80">
        <v>1.6733615721635429</v>
      </c>
      <c r="F2240" s="78"/>
      <c r="G2240" s="15"/>
      <c r="H2240" s="15"/>
      <c r="I2240" s="16"/>
      <c r="J2240" s="66"/>
      <c r="K2240" s="66"/>
      <c r="L2240" s="16"/>
      <c r="M2240" s="81"/>
      <c r="N2240" s="82">
        <v>3931.37158203125</v>
      </c>
      <c r="O2240" s="82">
        <v>2156.045166015625</v>
      </c>
      <c r="P2240" s="77"/>
      <c r="Q2240" s="83"/>
      <c r="R2240" s="83"/>
      <c r="S2240" s="51">
        <v>1</v>
      </c>
      <c r="T2240" s="84"/>
      <c r="U2240" s="84"/>
      <c r="V2240" s="52">
        <v>0</v>
      </c>
      <c r="W2240" s="52">
        <v>1.0101000000000001E-2</v>
      </c>
      <c r="X2240" s="52">
        <v>0</v>
      </c>
      <c r="Y2240" s="52">
        <v>0.54973000000000005</v>
      </c>
      <c r="Z2240" s="52">
        <v>0</v>
      </c>
      <c r="AA2240" s="52"/>
      <c r="AB2240" s="79">
        <v>2240</v>
      </c>
      <c r="AC22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0" s="85"/>
      <c r="AE2240" s="51"/>
      <c r="AF2240" s="51"/>
      <c r="AG2240" s="51"/>
      <c r="AH2240" s="51"/>
      <c r="AI2240" s="51"/>
      <c r="AJ2240" s="51"/>
      <c r="AK2240" s="51"/>
      <c r="AL2240" s="51"/>
      <c r="AM2240" s="51"/>
      <c r="AN2240" s="51"/>
      <c r="AO2240" s="2"/>
      <c r="AP2240" s="3"/>
      <c r="AQ2240" s="3"/>
      <c r="AR2240" s="3"/>
      <c r="AS2240" s="3"/>
    </row>
    <row r="2241" spans="1:45" ht="29" customHeight="1" x14ac:dyDescent="0.35">
      <c r="A2241" s="14" t="s">
        <v>3243</v>
      </c>
      <c r="C2241" s="15" t="s">
        <v>3360</v>
      </c>
      <c r="D2241" s="15"/>
      <c r="E2241" s="80">
        <v>1.6733615721635429</v>
      </c>
      <c r="F2241" s="78"/>
      <c r="G2241" s="15"/>
      <c r="H2241" s="15"/>
      <c r="I2241" s="16"/>
      <c r="J2241" s="66"/>
      <c r="K2241" s="66"/>
      <c r="L2241" s="16"/>
      <c r="M2241" s="81"/>
      <c r="N2241" s="82">
        <v>4463.36376953125</v>
      </c>
      <c r="O2241" s="82">
        <v>2801.520751953125</v>
      </c>
      <c r="P2241" s="77"/>
      <c r="Q2241" s="83"/>
      <c r="R2241" s="83"/>
      <c r="S2241" s="51">
        <v>1</v>
      </c>
      <c r="T2241" s="84"/>
      <c r="U2241" s="84"/>
      <c r="V2241" s="52">
        <v>0</v>
      </c>
      <c r="W2241" s="52">
        <v>1.0101000000000001E-2</v>
      </c>
      <c r="X2241" s="52">
        <v>0</v>
      </c>
      <c r="Y2241" s="52">
        <v>0.54973000000000005</v>
      </c>
      <c r="Z2241" s="52">
        <v>0</v>
      </c>
      <c r="AA2241" s="52"/>
      <c r="AB2241" s="79">
        <v>2241</v>
      </c>
      <c r="AC22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1" s="85"/>
      <c r="AE2241" s="51"/>
      <c r="AF2241" s="51"/>
      <c r="AG2241" s="51"/>
      <c r="AH2241" s="51"/>
      <c r="AI2241" s="51"/>
      <c r="AJ2241" s="51"/>
      <c r="AK2241" s="51"/>
      <c r="AL2241" s="51"/>
      <c r="AM2241" s="51"/>
      <c r="AN2241" s="51"/>
      <c r="AO2241" s="2"/>
      <c r="AP2241" s="3"/>
      <c r="AQ2241" s="3"/>
      <c r="AR2241" s="3"/>
      <c r="AS2241" s="3"/>
    </row>
    <row r="2242" spans="1:45" ht="29" customHeight="1" x14ac:dyDescent="0.35">
      <c r="A2242" s="14" t="s">
        <v>3244</v>
      </c>
      <c r="C2242" s="15" t="s">
        <v>3360</v>
      </c>
      <c r="D2242" s="15"/>
      <c r="E2242" s="80">
        <v>1.6733615721635429</v>
      </c>
      <c r="F2242" s="78"/>
      <c r="G2242" s="15"/>
      <c r="H2242" s="15"/>
      <c r="I2242" s="16"/>
      <c r="J2242" s="66"/>
      <c r="K2242" s="66"/>
      <c r="L2242" s="16"/>
      <c r="M2242" s="81"/>
      <c r="N2242" s="82">
        <v>4308.43310546875</v>
      </c>
      <c r="O2242" s="82">
        <v>2095.260986328125</v>
      </c>
      <c r="P2242" s="77"/>
      <c r="Q2242" s="83"/>
      <c r="R2242" s="83"/>
      <c r="S2242" s="51">
        <v>1</v>
      </c>
      <c r="T2242" s="84"/>
      <c r="U2242" s="84"/>
      <c r="V2242" s="52">
        <v>0</v>
      </c>
      <c r="W2242" s="52">
        <v>1.0101000000000001E-2</v>
      </c>
      <c r="X2242" s="52">
        <v>0</v>
      </c>
      <c r="Y2242" s="52">
        <v>0.54973000000000005</v>
      </c>
      <c r="Z2242" s="52">
        <v>0</v>
      </c>
      <c r="AA2242" s="52"/>
      <c r="AB2242" s="79">
        <v>2242</v>
      </c>
      <c r="AC22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2" s="85"/>
      <c r="AE2242" s="51"/>
      <c r="AF2242" s="51"/>
      <c r="AG2242" s="51"/>
      <c r="AH2242" s="51"/>
      <c r="AI2242" s="51"/>
      <c r="AJ2242" s="51"/>
      <c r="AK2242" s="51"/>
      <c r="AL2242" s="51"/>
      <c r="AM2242" s="51"/>
      <c r="AN2242" s="51"/>
      <c r="AO2242" s="2"/>
      <c r="AP2242" s="3"/>
      <c r="AQ2242" s="3"/>
      <c r="AR2242" s="3"/>
      <c r="AS2242" s="3"/>
    </row>
    <row r="2243" spans="1:45" ht="29" customHeight="1" x14ac:dyDescent="0.35">
      <c r="A2243" s="14" t="s">
        <v>3245</v>
      </c>
      <c r="C2243" s="15" t="s">
        <v>3360</v>
      </c>
      <c r="D2243" s="15"/>
      <c r="E2243" s="80">
        <v>1.6733615721635429</v>
      </c>
      <c r="F2243" s="78"/>
      <c r="G2243" s="15"/>
      <c r="H2243" s="15"/>
      <c r="I2243" s="16"/>
      <c r="J2243" s="66"/>
      <c r="K2243" s="66"/>
      <c r="L2243" s="16"/>
      <c r="M2243" s="81"/>
      <c r="N2243" s="82">
        <v>4315.57275390625</v>
      </c>
      <c r="O2243" s="82">
        <v>3186.131103515625</v>
      </c>
      <c r="P2243" s="77"/>
      <c r="Q2243" s="83"/>
      <c r="R2243" s="83"/>
      <c r="S2243" s="51">
        <v>1</v>
      </c>
      <c r="T2243" s="84"/>
      <c r="U2243" s="84"/>
      <c r="V2243" s="52">
        <v>0</v>
      </c>
      <c r="W2243" s="52">
        <v>1.0101000000000001E-2</v>
      </c>
      <c r="X2243" s="52">
        <v>0</v>
      </c>
      <c r="Y2243" s="52">
        <v>0.54973000000000005</v>
      </c>
      <c r="Z2243" s="52">
        <v>0</v>
      </c>
      <c r="AA2243" s="52"/>
      <c r="AB2243" s="79">
        <v>2243</v>
      </c>
      <c r="AC22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3" s="85"/>
      <c r="AE2243" s="51"/>
      <c r="AF2243" s="51"/>
      <c r="AG2243" s="51"/>
      <c r="AH2243" s="51"/>
      <c r="AI2243" s="51"/>
      <c r="AJ2243" s="51"/>
      <c r="AK2243" s="51"/>
      <c r="AL2243" s="51"/>
      <c r="AM2243" s="51"/>
      <c r="AN2243" s="51"/>
      <c r="AO2243" s="2"/>
      <c r="AP2243" s="3"/>
      <c r="AQ2243" s="3"/>
      <c r="AR2243" s="3"/>
      <c r="AS2243" s="3"/>
    </row>
    <row r="2244" spans="1:45" ht="29" customHeight="1" x14ac:dyDescent="0.35">
      <c r="A2244" s="14" t="s">
        <v>3246</v>
      </c>
      <c r="C2244" s="15" t="s">
        <v>3360</v>
      </c>
      <c r="D2244" s="15"/>
      <c r="E2244" s="80">
        <v>1.6733615721635429</v>
      </c>
      <c r="F2244" s="78"/>
      <c r="G2244" s="15"/>
      <c r="H2244" s="15"/>
      <c r="I2244" s="16"/>
      <c r="J2244" s="66"/>
      <c r="K2244" s="66"/>
      <c r="L2244" s="16"/>
      <c r="M2244" s="81"/>
      <c r="N2244" s="82">
        <v>3794.347412109375</v>
      </c>
      <c r="O2244" s="82">
        <v>2443.35595703125</v>
      </c>
      <c r="P2244" s="77"/>
      <c r="Q2244" s="83"/>
      <c r="R2244" s="83"/>
      <c r="S2244" s="51">
        <v>1</v>
      </c>
      <c r="T2244" s="84"/>
      <c r="U2244" s="84"/>
      <c r="V2244" s="52">
        <v>0</v>
      </c>
      <c r="W2244" s="52">
        <v>1.0101000000000001E-2</v>
      </c>
      <c r="X2244" s="52">
        <v>0</v>
      </c>
      <c r="Y2244" s="52">
        <v>0.54973000000000005</v>
      </c>
      <c r="Z2244" s="52">
        <v>0</v>
      </c>
      <c r="AA2244" s="52"/>
      <c r="AB2244" s="79">
        <v>2244</v>
      </c>
      <c r="AC22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4" s="85"/>
      <c r="AE2244" s="51"/>
      <c r="AF2244" s="51"/>
      <c r="AG2244" s="51"/>
      <c r="AH2244" s="51"/>
      <c r="AI2244" s="51"/>
      <c r="AJ2244" s="51"/>
      <c r="AK2244" s="51"/>
      <c r="AL2244" s="51"/>
      <c r="AM2244" s="51"/>
      <c r="AN2244" s="51"/>
      <c r="AO2244" s="2"/>
      <c r="AP2244" s="3"/>
      <c r="AQ2244" s="3"/>
      <c r="AR2244" s="3"/>
      <c r="AS2244" s="3"/>
    </row>
    <row r="2245" spans="1:45" ht="29" customHeight="1" x14ac:dyDescent="0.35">
      <c r="A2245" s="14" t="s">
        <v>3247</v>
      </c>
      <c r="C2245" s="15" t="s">
        <v>3360</v>
      </c>
      <c r="D2245" s="15"/>
      <c r="E2245" s="80">
        <v>1.6733615721635429</v>
      </c>
      <c r="F2245" s="78"/>
      <c r="G2245" s="15"/>
      <c r="H2245" s="15"/>
      <c r="I2245" s="16"/>
      <c r="J2245" s="66"/>
      <c r="K2245" s="66"/>
      <c r="L2245" s="16"/>
      <c r="M2245" s="81"/>
      <c r="N2245" s="82">
        <v>4316.69189453125</v>
      </c>
      <c r="O2245" s="82">
        <v>2692.485595703125</v>
      </c>
      <c r="P2245" s="77"/>
      <c r="Q2245" s="83"/>
      <c r="R2245" s="83"/>
      <c r="S2245" s="51">
        <v>1</v>
      </c>
      <c r="T2245" s="84"/>
      <c r="U2245" s="84"/>
      <c r="V2245" s="52">
        <v>0</v>
      </c>
      <c r="W2245" s="52">
        <v>1.0101000000000001E-2</v>
      </c>
      <c r="X2245" s="52">
        <v>0</v>
      </c>
      <c r="Y2245" s="52">
        <v>0.54973000000000005</v>
      </c>
      <c r="Z2245" s="52">
        <v>0</v>
      </c>
      <c r="AA2245" s="52"/>
      <c r="AB2245" s="79">
        <v>2245</v>
      </c>
      <c r="AC22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5" s="85"/>
      <c r="AE2245" s="51"/>
      <c r="AF2245" s="51"/>
      <c r="AG2245" s="51"/>
      <c r="AH2245" s="51"/>
      <c r="AI2245" s="51"/>
      <c r="AJ2245" s="51"/>
      <c r="AK2245" s="51"/>
      <c r="AL2245" s="51"/>
      <c r="AM2245" s="51"/>
      <c r="AN2245" s="51"/>
      <c r="AO2245" s="2"/>
      <c r="AP2245" s="3"/>
      <c r="AQ2245" s="3"/>
      <c r="AR2245" s="3"/>
      <c r="AS2245" s="3"/>
    </row>
    <row r="2246" spans="1:45" ht="29" customHeight="1" x14ac:dyDescent="0.35">
      <c r="A2246" s="14" t="s">
        <v>3248</v>
      </c>
      <c r="C2246" s="15" t="s">
        <v>3360</v>
      </c>
      <c r="D2246" s="15"/>
      <c r="E2246" s="80">
        <v>1.6733615721635429</v>
      </c>
      <c r="F2246" s="78"/>
      <c r="G2246" s="15"/>
      <c r="H2246" s="15"/>
      <c r="I2246" s="16"/>
      <c r="J2246" s="66"/>
      <c r="K2246" s="66"/>
      <c r="L2246" s="16"/>
      <c r="M2246" s="81"/>
      <c r="N2246" s="82">
        <v>3982.01220703125</v>
      </c>
      <c r="O2246" s="82">
        <v>3024.13525390625</v>
      </c>
      <c r="P2246" s="77"/>
      <c r="Q2246" s="83"/>
      <c r="R2246" s="83"/>
      <c r="S2246" s="51">
        <v>1</v>
      </c>
      <c r="T2246" s="84"/>
      <c r="U2246" s="84"/>
      <c r="V2246" s="52">
        <v>0</v>
      </c>
      <c r="W2246" s="52">
        <v>1.0101000000000001E-2</v>
      </c>
      <c r="X2246" s="52">
        <v>0</v>
      </c>
      <c r="Y2246" s="52">
        <v>0.54973000000000005</v>
      </c>
      <c r="Z2246" s="52">
        <v>0</v>
      </c>
      <c r="AA2246" s="52"/>
      <c r="AB2246" s="79">
        <v>2246</v>
      </c>
      <c r="AC22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6" s="85"/>
      <c r="AE2246" s="51"/>
      <c r="AF2246" s="51"/>
      <c r="AG2246" s="51"/>
      <c r="AH2246" s="51"/>
      <c r="AI2246" s="51"/>
      <c r="AJ2246" s="51"/>
      <c r="AK2246" s="51"/>
      <c r="AL2246" s="51"/>
      <c r="AM2246" s="51"/>
      <c r="AN2246" s="51"/>
      <c r="AO2246" s="2"/>
      <c r="AP2246" s="3"/>
      <c r="AQ2246" s="3"/>
      <c r="AR2246" s="3"/>
      <c r="AS2246" s="3"/>
    </row>
    <row r="2247" spans="1:45" ht="29" customHeight="1" x14ac:dyDescent="0.35">
      <c r="A2247" s="14" t="s">
        <v>3249</v>
      </c>
      <c r="C2247" s="15" t="s">
        <v>3360</v>
      </c>
      <c r="D2247" s="15"/>
      <c r="E2247" s="80">
        <v>1.6733615721635429</v>
      </c>
      <c r="F2247" s="78"/>
      <c r="G2247" s="15"/>
      <c r="H2247" s="15"/>
      <c r="I2247" s="16"/>
      <c r="J2247" s="66"/>
      <c r="K2247" s="66"/>
      <c r="L2247" s="16"/>
      <c r="M2247" s="81"/>
      <c r="N2247" s="82">
        <v>4253.375</v>
      </c>
      <c r="O2247" s="82">
        <v>1807.6368408203125</v>
      </c>
      <c r="P2247" s="77"/>
      <c r="Q2247" s="83"/>
      <c r="R2247" s="83"/>
      <c r="S2247" s="51">
        <v>1</v>
      </c>
      <c r="T2247" s="84"/>
      <c r="U2247" s="84"/>
      <c r="V2247" s="52">
        <v>0</v>
      </c>
      <c r="W2247" s="52">
        <v>1.0101000000000001E-2</v>
      </c>
      <c r="X2247" s="52">
        <v>0</v>
      </c>
      <c r="Y2247" s="52">
        <v>0.54973000000000005</v>
      </c>
      <c r="Z2247" s="52">
        <v>0</v>
      </c>
      <c r="AA2247" s="52"/>
      <c r="AB2247" s="79">
        <v>2247</v>
      </c>
      <c r="AC22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7" s="85"/>
      <c r="AE2247" s="51"/>
      <c r="AF2247" s="51"/>
      <c r="AG2247" s="51"/>
      <c r="AH2247" s="51"/>
      <c r="AI2247" s="51"/>
      <c r="AJ2247" s="51"/>
      <c r="AK2247" s="51"/>
      <c r="AL2247" s="51"/>
      <c r="AM2247" s="51"/>
      <c r="AN2247" s="51"/>
      <c r="AO2247" s="2"/>
      <c r="AP2247" s="3"/>
      <c r="AQ2247" s="3"/>
      <c r="AR2247" s="3"/>
      <c r="AS2247" s="3"/>
    </row>
    <row r="2248" spans="1:45" ht="29" customHeight="1" x14ac:dyDescent="0.35">
      <c r="A2248" s="14" t="s">
        <v>3250</v>
      </c>
      <c r="C2248" s="15" t="s">
        <v>3360</v>
      </c>
      <c r="D2248" s="15"/>
      <c r="E2248" s="80">
        <v>1.6733615721635429</v>
      </c>
      <c r="F2248" s="78"/>
      <c r="G2248" s="15"/>
      <c r="H2248" s="15"/>
      <c r="I2248" s="16"/>
      <c r="J2248" s="66"/>
      <c r="K2248" s="66"/>
      <c r="L2248" s="16"/>
      <c r="M2248" s="81"/>
      <c r="N2248" s="82">
        <v>4529.671875</v>
      </c>
      <c r="O2248" s="82">
        <v>3013.529052734375</v>
      </c>
      <c r="P2248" s="77"/>
      <c r="Q2248" s="83"/>
      <c r="R2248" s="83"/>
      <c r="S2248" s="51">
        <v>1</v>
      </c>
      <c r="T2248" s="84"/>
      <c r="U2248" s="84"/>
      <c r="V2248" s="52">
        <v>0</v>
      </c>
      <c r="W2248" s="52">
        <v>1.0101000000000001E-2</v>
      </c>
      <c r="X2248" s="52">
        <v>0</v>
      </c>
      <c r="Y2248" s="52">
        <v>0.54973000000000005</v>
      </c>
      <c r="Z2248" s="52">
        <v>0</v>
      </c>
      <c r="AA2248" s="52"/>
      <c r="AB2248" s="79">
        <v>2248</v>
      </c>
      <c r="AC22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8" s="85"/>
      <c r="AE2248" s="51"/>
      <c r="AF2248" s="51"/>
      <c r="AG2248" s="51"/>
      <c r="AH2248" s="51"/>
      <c r="AI2248" s="51"/>
      <c r="AJ2248" s="51"/>
      <c r="AK2248" s="51"/>
      <c r="AL2248" s="51"/>
      <c r="AM2248" s="51"/>
      <c r="AN2248" s="51"/>
      <c r="AO2248" s="2"/>
      <c r="AP2248" s="3"/>
      <c r="AQ2248" s="3"/>
      <c r="AR2248" s="3"/>
      <c r="AS2248" s="3"/>
    </row>
    <row r="2249" spans="1:45" ht="29" customHeight="1" x14ac:dyDescent="0.35">
      <c r="A2249" s="14" t="s">
        <v>3251</v>
      </c>
      <c r="C2249" s="15" t="s">
        <v>3360</v>
      </c>
      <c r="D2249" s="15"/>
      <c r="E2249" s="80">
        <v>1.6733615721635429</v>
      </c>
      <c r="F2249" s="78"/>
      <c r="G2249" s="15"/>
      <c r="H2249" s="15"/>
      <c r="I2249" s="16"/>
      <c r="J2249" s="66"/>
      <c r="K2249" s="66"/>
      <c r="L2249" s="16"/>
      <c r="M2249" s="81"/>
      <c r="N2249" s="82">
        <v>3853.048095703125</v>
      </c>
      <c r="O2249" s="82">
        <v>2848.004638671875</v>
      </c>
      <c r="P2249" s="77"/>
      <c r="Q2249" s="83"/>
      <c r="R2249" s="83"/>
      <c r="S2249" s="51">
        <v>1</v>
      </c>
      <c r="T2249" s="84"/>
      <c r="U2249" s="84"/>
      <c r="V2249" s="52">
        <v>0</v>
      </c>
      <c r="W2249" s="52">
        <v>1.0101000000000001E-2</v>
      </c>
      <c r="X2249" s="52">
        <v>0</v>
      </c>
      <c r="Y2249" s="52">
        <v>0.54973000000000005</v>
      </c>
      <c r="Z2249" s="52">
        <v>0</v>
      </c>
      <c r="AA2249" s="52"/>
      <c r="AB2249" s="79">
        <v>2249</v>
      </c>
      <c r="AC22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49" s="85"/>
      <c r="AE2249" s="51"/>
      <c r="AF2249" s="51"/>
      <c r="AG2249" s="51"/>
      <c r="AH2249" s="51"/>
      <c r="AI2249" s="51"/>
      <c r="AJ2249" s="51"/>
      <c r="AK2249" s="51"/>
      <c r="AL2249" s="51"/>
      <c r="AM2249" s="51"/>
      <c r="AN2249" s="51"/>
      <c r="AO2249" s="2"/>
      <c r="AP2249" s="3"/>
      <c r="AQ2249" s="3"/>
      <c r="AR2249" s="3"/>
      <c r="AS2249" s="3"/>
    </row>
    <row r="2250" spans="1:45" ht="29" customHeight="1" x14ac:dyDescent="0.35">
      <c r="A2250" s="14" t="s">
        <v>3252</v>
      </c>
      <c r="C2250" s="15" t="s">
        <v>3360</v>
      </c>
      <c r="D2250" s="15"/>
      <c r="E2250" s="80">
        <v>1.6733615721635429</v>
      </c>
      <c r="F2250" s="78"/>
      <c r="G2250" s="15"/>
      <c r="H2250" s="15"/>
      <c r="I2250" s="16"/>
      <c r="J2250" s="66"/>
      <c r="K2250" s="66"/>
      <c r="L2250" s="16"/>
      <c r="M2250" s="81"/>
      <c r="N2250" s="82">
        <v>3829.0556640625</v>
      </c>
      <c r="O2250" s="82">
        <v>2569.706787109375</v>
      </c>
      <c r="P2250" s="77"/>
      <c r="Q2250" s="83"/>
      <c r="R2250" s="83"/>
      <c r="S2250" s="51">
        <v>1</v>
      </c>
      <c r="T2250" s="84"/>
      <c r="U2250" s="84"/>
      <c r="V2250" s="52">
        <v>0</v>
      </c>
      <c r="W2250" s="52">
        <v>1.0101000000000001E-2</v>
      </c>
      <c r="X2250" s="52">
        <v>0</v>
      </c>
      <c r="Y2250" s="52">
        <v>0.54973000000000005</v>
      </c>
      <c r="Z2250" s="52">
        <v>0</v>
      </c>
      <c r="AA2250" s="52"/>
      <c r="AB2250" s="79">
        <v>2250</v>
      </c>
      <c r="AC22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0" s="85"/>
      <c r="AE2250" s="51"/>
      <c r="AF2250" s="51"/>
      <c r="AG2250" s="51"/>
      <c r="AH2250" s="51"/>
      <c r="AI2250" s="51"/>
      <c r="AJ2250" s="51"/>
      <c r="AK2250" s="51"/>
      <c r="AL2250" s="51"/>
      <c r="AM2250" s="51"/>
      <c r="AN2250" s="51"/>
      <c r="AO2250" s="2"/>
      <c r="AP2250" s="3"/>
      <c r="AQ2250" s="3"/>
      <c r="AR2250" s="3"/>
      <c r="AS2250" s="3"/>
    </row>
    <row r="2251" spans="1:45" ht="29" customHeight="1" x14ac:dyDescent="0.35">
      <c r="A2251" s="14" t="s">
        <v>3253</v>
      </c>
      <c r="C2251" s="15" t="s">
        <v>3360</v>
      </c>
      <c r="D2251" s="15"/>
      <c r="E2251" s="80">
        <v>1.6733615721635429</v>
      </c>
      <c r="F2251" s="78"/>
      <c r="G2251" s="15"/>
      <c r="H2251" s="15"/>
      <c r="I2251" s="16"/>
      <c r="J2251" s="66"/>
      <c r="K2251" s="66"/>
      <c r="L2251" s="16"/>
      <c r="M2251" s="81"/>
      <c r="N2251" s="82">
        <v>3931.3203125</v>
      </c>
      <c r="O2251" s="82">
        <v>2713.23779296875</v>
      </c>
      <c r="P2251" s="77"/>
      <c r="Q2251" s="83"/>
      <c r="R2251" s="83"/>
      <c r="S2251" s="51">
        <v>1</v>
      </c>
      <c r="T2251" s="84"/>
      <c r="U2251" s="84"/>
      <c r="V2251" s="52">
        <v>0</v>
      </c>
      <c r="W2251" s="52">
        <v>1.0101000000000001E-2</v>
      </c>
      <c r="X2251" s="52">
        <v>0</v>
      </c>
      <c r="Y2251" s="52">
        <v>0.54973000000000005</v>
      </c>
      <c r="Z2251" s="52">
        <v>0</v>
      </c>
      <c r="AA2251" s="52"/>
      <c r="AB2251" s="79">
        <v>2251</v>
      </c>
      <c r="AC22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1" s="85"/>
      <c r="AE2251" s="51"/>
      <c r="AF2251" s="51"/>
      <c r="AG2251" s="51"/>
      <c r="AH2251" s="51"/>
      <c r="AI2251" s="51"/>
      <c r="AJ2251" s="51"/>
      <c r="AK2251" s="51"/>
      <c r="AL2251" s="51"/>
      <c r="AM2251" s="51"/>
      <c r="AN2251" s="51"/>
      <c r="AO2251" s="2"/>
      <c r="AP2251" s="3"/>
      <c r="AQ2251" s="3"/>
      <c r="AR2251" s="3"/>
      <c r="AS2251" s="3"/>
    </row>
    <row r="2252" spans="1:45" ht="29" customHeight="1" x14ac:dyDescent="0.35">
      <c r="A2252" s="14" t="s">
        <v>3254</v>
      </c>
      <c r="C2252" s="15" t="s">
        <v>3360</v>
      </c>
      <c r="D2252" s="15"/>
      <c r="E2252" s="80">
        <v>1.6733615721635429</v>
      </c>
      <c r="F2252" s="78"/>
      <c r="G2252" s="15"/>
      <c r="H2252" s="15"/>
      <c r="I2252" s="16"/>
      <c r="J2252" s="66"/>
      <c r="K2252" s="66"/>
      <c r="L2252" s="16"/>
      <c r="M2252" s="81"/>
      <c r="N2252" s="82">
        <v>4472.818359375</v>
      </c>
      <c r="O2252" s="82">
        <v>2001.28076171875</v>
      </c>
      <c r="P2252" s="77"/>
      <c r="Q2252" s="83"/>
      <c r="R2252" s="83"/>
      <c r="S2252" s="51">
        <v>1</v>
      </c>
      <c r="T2252" s="84"/>
      <c r="U2252" s="84"/>
      <c r="V2252" s="52">
        <v>0</v>
      </c>
      <c r="W2252" s="52">
        <v>1.0101000000000001E-2</v>
      </c>
      <c r="X2252" s="52">
        <v>0</v>
      </c>
      <c r="Y2252" s="52">
        <v>0.54973000000000005</v>
      </c>
      <c r="Z2252" s="52">
        <v>0</v>
      </c>
      <c r="AA2252" s="52"/>
      <c r="AB2252" s="79">
        <v>2252</v>
      </c>
      <c r="AC22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2" s="85"/>
      <c r="AE2252" s="51"/>
      <c r="AF2252" s="51"/>
      <c r="AG2252" s="51"/>
      <c r="AH2252" s="51"/>
      <c r="AI2252" s="51"/>
      <c r="AJ2252" s="51"/>
      <c r="AK2252" s="51"/>
      <c r="AL2252" s="51"/>
      <c r="AM2252" s="51"/>
      <c r="AN2252" s="51"/>
      <c r="AO2252" s="2"/>
      <c r="AP2252" s="3"/>
      <c r="AQ2252" s="3"/>
      <c r="AR2252" s="3"/>
      <c r="AS2252" s="3"/>
    </row>
    <row r="2253" spans="1:45" ht="29" customHeight="1" x14ac:dyDescent="0.35">
      <c r="A2253" s="14" t="s">
        <v>3255</v>
      </c>
      <c r="C2253" s="15" t="s">
        <v>3360</v>
      </c>
      <c r="D2253" s="15"/>
      <c r="E2253" s="80">
        <v>1.6733615721635429</v>
      </c>
      <c r="F2253" s="78"/>
      <c r="G2253" s="15"/>
      <c r="H2253" s="15"/>
      <c r="I2253" s="16"/>
      <c r="J2253" s="66"/>
      <c r="K2253" s="66"/>
      <c r="L2253" s="16"/>
      <c r="M2253" s="81"/>
      <c r="N2253" s="82">
        <v>4554.2080078125</v>
      </c>
      <c r="O2253" s="82">
        <v>2045.4493408203125</v>
      </c>
      <c r="P2253" s="77"/>
      <c r="Q2253" s="83"/>
      <c r="R2253" s="83"/>
      <c r="S2253" s="51">
        <v>1</v>
      </c>
      <c r="T2253" s="84"/>
      <c r="U2253" s="84"/>
      <c r="V2253" s="52">
        <v>0</v>
      </c>
      <c r="W2253" s="52">
        <v>1.0101000000000001E-2</v>
      </c>
      <c r="X2253" s="52">
        <v>0</v>
      </c>
      <c r="Y2253" s="52">
        <v>0.54973000000000005</v>
      </c>
      <c r="Z2253" s="52">
        <v>0</v>
      </c>
      <c r="AA2253" s="52"/>
      <c r="AB2253" s="79">
        <v>2253</v>
      </c>
      <c r="AC22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3" s="85"/>
      <c r="AE2253" s="51"/>
      <c r="AF2253" s="51"/>
      <c r="AG2253" s="51"/>
      <c r="AH2253" s="51"/>
      <c r="AI2253" s="51"/>
      <c r="AJ2253" s="51"/>
      <c r="AK2253" s="51"/>
      <c r="AL2253" s="51"/>
      <c r="AM2253" s="51"/>
      <c r="AN2253" s="51"/>
      <c r="AO2253" s="2"/>
      <c r="AP2253" s="3"/>
      <c r="AQ2253" s="3"/>
      <c r="AR2253" s="3"/>
      <c r="AS2253" s="3"/>
    </row>
    <row r="2254" spans="1:45" ht="29" customHeight="1" x14ac:dyDescent="0.35">
      <c r="A2254" s="14" t="s">
        <v>3256</v>
      </c>
      <c r="C2254" s="15" t="s">
        <v>3360</v>
      </c>
      <c r="D2254" s="15"/>
      <c r="E2254" s="80">
        <v>1.6733615721635429</v>
      </c>
      <c r="F2254" s="78"/>
      <c r="G2254" s="15"/>
      <c r="H2254" s="15"/>
      <c r="I2254" s="16"/>
      <c r="J2254" s="66"/>
      <c r="K2254" s="66"/>
      <c r="L2254" s="16"/>
      <c r="M2254" s="81"/>
      <c r="N2254" s="82">
        <v>3905.732177734375</v>
      </c>
      <c r="O2254" s="82">
        <v>2965.150146484375</v>
      </c>
      <c r="P2254" s="77"/>
      <c r="Q2254" s="83"/>
      <c r="R2254" s="83"/>
      <c r="S2254" s="51">
        <v>1</v>
      </c>
      <c r="T2254" s="84"/>
      <c r="U2254" s="84"/>
      <c r="V2254" s="52">
        <v>0</v>
      </c>
      <c r="W2254" s="52">
        <v>1.0101000000000001E-2</v>
      </c>
      <c r="X2254" s="52">
        <v>0</v>
      </c>
      <c r="Y2254" s="52">
        <v>0.54973000000000005</v>
      </c>
      <c r="Z2254" s="52">
        <v>0</v>
      </c>
      <c r="AA2254" s="52"/>
      <c r="AB2254" s="79">
        <v>2254</v>
      </c>
      <c r="AC22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4" s="85"/>
      <c r="AE2254" s="51"/>
      <c r="AF2254" s="51"/>
      <c r="AG2254" s="51"/>
      <c r="AH2254" s="51"/>
      <c r="AI2254" s="51"/>
      <c r="AJ2254" s="51"/>
      <c r="AK2254" s="51"/>
      <c r="AL2254" s="51"/>
      <c r="AM2254" s="51"/>
      <c r="AN2254" s="51"/>
      <c r="AO2254" s="2"/>
      <c r="AP2254" s="3"/>
      <c r="AQ2254" s="3"/>
      <c r="AR2254" s="3"/>
      <c r="AS2254" s="3"/>
    </row>
    <row r="2255" spans="1:45" ht="29" customHeight="1" x14ac:dyDescent="0.35">
      <c r="A2255" s="14" t="s">
        <v>2002</v>
      </c>
      <c r="C2255" s="15" t="s">
        <v>3360</v>
      </c>
      <c r="D2255" s="15"/>
      <c r="E2255" s="80">
        <v>1.6733449412835673</v>
      </c>
      <c r="F2255" s="78"/>
      <c r="G2255" s="15"/>
      <c r="H2255" s="15"/>
      <c r="I2255" s="16"/>
      <c r="J2255" s="66"/>
      <c r="K2255" s="66"/>
      <c r="L2255" s="16"/>
      <c r="M2255" s="81"/>
      <c r="N2255" s="82">
        <v>2370.225830078125</v>
      </c>
      <c r="O2255" s="82">
        <v>4738.93994140625</v>
      </c>
      <c r="P2255" s="77"/>
      <c r="Q2255" s="83"/>
      <c r="R2255" s="83"/>
      <c r="S2255" s="51">
        <v>1</v>
      </c>
      <c r="T2255" s="84"/>
      <c r="U2255" s="84"/>
      <c r="V2255" s="52">
        <v>0</v>
      </c>
      <c r="W2255" s="52">
        <v>8.3999999999999995E-5</v>
      </c>
      <c r="X2255" s="52">
        <v>0</v>
      </c>
      <c r="Y2255" s="52">
        <v>0.54970399999999997</v>
      </c>
      <c r="Z2255" s="52">
        <v>0</v>
      </c>
      <c r="AA2255" s="52"/>
      <c r="AB2255" s="79">
        <v>2255</v>
      </c>
      <c r="AC22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5" s="85"/>
      <c r="AE2255" s="51"/>
      <c r="AF2255" s="51"/>
      <c r="AG2255" s="51"/>
      <c r="AH2255" s="51"/>
      <c r="AI2255" s="51"/>
      <c r="AJ2255" s="51"/>
      <c r="AK2255" s="51"/>
      <c r="AL2255" s="51"/>
      <c r="AM2255" s="51"/>
      <c r="AN2255" s="51"/>
      <c r="AO2255" s="2"/>
      <c r="AP2255" s="3"/>
      <c r="AQ2255" s="3"/>
      <c r="AR2255" s="3"/>
      <c r="AS2255" s="3"/>
    </row>
    <row r="2256" spans="1:45" ht="29" customHeight="1" x14ac:dyDescent="0.35">
      <c r="A2256" s="14" t="s">
        <v>2003</v>
      </c>
      <c r="C2256" s="15" t="s">
        <v>3360</v>
      </c>
      <c r="D2256" s="15"/>
      <c r="E2256" s="80">
        <v>1.6733449412835673</v>
      </c>
      <c r="F2256" s="78"/>
      <c r="G2256" s="15"/>
      <c r="H2256" s="15"/>
      <c r="I2256" s="16"/>
      <c r="J2256" s="66"/>
      <c r="K2256" s="66"/>
      <c r="L2256" s="16"/>
      <c r="M2256" s="81"/>
      <c r="N2256" s="82">
        <v>2318.157470703125</v>
      </c>
      <c r="O2256" s="82">
        <v>4753.6796875</v>
      </c>
      <c r="P2256" s="77"/>
      <c r="Q2256" s="83"/>
      <c r="R2256" s="83"/>
      <c r="S2256" s="51">
        <v>1</v>
      </c>
      <c r="T2256" s="84"/>
      <c r="U2256" s="84"/>
      <c r="V2256" s="52">
        <v>0</v>
      </c>
      <c r="W2256" s="52">
        <v>8.3999999999999995E-5</v>
      </c>
      <c r="X2256" s="52">
        <v>0</v>
      </c>
      <c r="Y2256" s="52">
        <v>0.54970399999999997</v>
      </c>
      <c r="Z2256" s="52">
        <v>0</v>
      </c>
      <c r="AA2256" s="52"/>
      <c r="AB2256" s="79">
        <v>2256</v>
      </c>
      <c r="AC22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6" s="85"/>
      <c r="AE2256" s="51"/>
      <c r="AF2256" s="51"/>
      <c r="AG2256" s="51"/>
      <c r="AH2256" s="51"/>
      <c r="AI2256" s="51"/>
      <c r="AJ2256" s="51"/>
      <c r="AK2256" s="51"/>
      <c r="AL2256" s="51"/>
      <c r="AM2256" s="51"/>
      <c r="AN2256" s="51"/>
      <c r="AO2256" s="2"/>
      <c r="AP2256" s="3"/>
      <c r="AQ2256" s="3"/>
      <c r="AR2256" s="3"/>
      <c r="AS2256" s="3"/>
    </row>
    <row r="2257" spans="1:45" ht="29" customHeight="1" x14ac:dyDescent="0.35">
      <c r="A2257" s="14" t="s">
        <v>3304</v>
      </c>
      <c r="C2257" s="15" t="s">
        <v>3360</v>
      </c>
      <c r="D2257" s="15"/>
      <c r="E2257" s="80">
        <v>1.6733449412835673</v>
      </c>
      <c r="F2257" s="78"/>
      <c r="G2257" s="15"/>
      <c r="H2257" s="15"/>
      <c r="I2257" s="16"/>
      <c r="J2257" s="66"/>
      <c r="K2257" s="66"/>
      <c r="L2257" s="16"/>
      <c r="M2257" s="81"/>
      <c r="N2257" s="82">
        <v>2426.371826171875</v>
      </c>
      <c r="O2257" s="82">
        <v>4768.46142578125</v>
      </c>
      <c r="P2257" s="77"/>
      <c r="Q2257" s="83"/>
      <c r="R2257" s="83"/>
      <c r="S2257" s="51">
        <v>1</v>
      </c>
      <c r="T2257" s="84"/>
      <c r="U2257" s="84"/>
      <c r="V2257" s="52">
        <v>0</v>
      </c>
      <c r="W2257" s="52">
        <v>8.3999999999999995E-5</v>
      </c>
      <c r="X2257" s="52">
        <v>0</v>
      </c>
      <c r="Y2257" s="52">
        <v>0.54970399999999997</v>
      </c>
      <c r="Z2257" s="52">
        <v>0</v>
      </c>
      <c r="AA2257" s="52"/>
      <c r="AB2257" s="79">
        <v>2257</v>
      </c>
      <c r="AC22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7" s="85"/>
      <c r="AE2257" s="51"/>
      <c r="AF2257" s="51"/>
      <c r="AG2257" s="51"/>
      <c r="AH2257" s="51"/>
      <c r="AI2257" s="51"/>
      <c r="AJ2257" s="51"/>
      <c r="AK2257" s="51"/>
      <c r="AL2257" s="51"/>
      <c r="AM2257" s="51"/>
      <c r="AN2257" s="51"/>
      <c r="AO2257" s="2"/>
      <c r="AP2257" s="3"/>
      <c r="AQ2257" s="3"/>
      <c r="AR2257" s="3"/>
      <c r="AS2257" s="3"/>
    </row>
    <row r="2258" spans="1:45" ht="29" customHeight="1" x14ac:dyDescent="0.35">
      <c r="A2258" s="14" t="s">
        <v>2506</v>
      </c>
      <c r="C2258" s="15" t="s">
        <v>3360</v>
      </c>
      <c r="D2258" s="15"/>
      <c r="E2258" s="80">
        <v>1.6730276752655722</v>
      </c>
      <c r="F2258" s="78"/>
      <c r="G2258" s="15"/>
      <c r="H2258" s="15"/>
      <c r="I2258" s="16"/>
      <c r="J2258" s="66"/>
      <c r="K2258" s="66"/>
      <c r="L2258" s="16"/>
      <c r="M2258" s="81"/>
      <c r="N2258" s="82">
        <v>2542.0361328125</v>
      </c>
      <c r="O2258" s="82">
        <v>3908.3720703125</v>
      </c>
      <c r="P2258" s="77"/>
      <c r="Q2258" s="83"/>
      <c r="R2258" s="83"/>
      <c r="S2258" s="51">
        <v>1</v>
      </c>
      <c r="T2258" s="84"/>
      <c r="U2258" s="84"/>
      <c r="V2258" s="52">
        <v>0</v>
      </c>
      <c r="W2258" s="52">
        <v>6.8999999999999997E-5</v>
      </c>
      <c r="X2258" s="52">
        <v>0</v>
      </c>
      <c r="Y2258" s="52">
        <v>0.54920800000000003</v>
      </c>
      <c r="Z2258" s="52">
        <v>0</v>
      </c>
      <c r="AA2258" s="52"/>
      <c r="AB2258" s="79">
        <v>2258</v>
      </c>
      <c r="AC22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8" s="85"/>
      <c r="AE2258" s="51"/>
      <c r="AF2258" s="51"/>
      <c r="AG2258" s="51"/>
      <c r="AH2258" s="51"/>
      <c r="AI2258" s="51"/>
      <c r="AJ2258" s="51"/>
      <c r="AK2258" s="51"/>
      <c r="AL2258" s="51"/>
      <c r="AM2258" s="51"/>
      <c r="AN2258" s="51"/>
      <c r="AO2258" s="2"/>
      <c r="AP2258" s="3"/>
      <c r="AQ2258" s="3"/>
      <c r="AR2258" s="3"/>
      <c r="AS2258" s="3"/>
    </row>
    <row r="2259" spans="1:45" ht="29" customHeight="1" x14ac:dyDescent="0.35">
      <c r="A2259" s="14" t="s">
        <v>2507</v>
      </c>
      <c r="C2259" s="15" t="s">
        <v>3360</v>
      </c>
      <c r="D2259" s="15"/>
      <c r="E2259" s="80">
        <v>1.6730276752655722</v>
      </c>
      <c r="F2259" s="78"/>
      <c r="G2259" s="15"/>
      <c r="H2259" s="15"/>
      <c r="I2259" s="16"/>
      <c r="J2259" s="66"/>
      <c r="K2259" s="66"/>
      <c r="L2259" s="16"/>
      <c r="M2259" s="81"/>
      <c r="N2259" s="82">
        <v>2408.875244140625</v>
      </c>
      <c r="O2259" s="82">
        <v>4399.20361328125</v>
      </c>
      <c r="P2259" s="77"/>
      <c r="Q2259" s="83"/>
      <c r="R2259" s="83"/>
      <c r="S2259" s="51">
        <v>1</v>
      </c>
      <c r="T2259" s="84"/>
      <c r="U2259" s="84"/>
      <c r="V2259" s="52">
        <v>0</v>
      </c>
      <c r="W2259" s="52">
        <v>6.8999999999999997E-5</v>
      </c>
      <c r="X2259" s="52">
        <v>0</v>
      </c>
      <c r="Y2259" s="52">
        <v>0.54920800000000003</v>
      </c>
      <c r="Z2259" s="52">
        <v>0</v>
      </c>
      <c r="AA2259" s="52"/>
      <c r="AB2259" s="79">
        <v>2259</v>
      </c>
      <c r="AC22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59" s="85"/>
      <c r="AE2259" s="51"/>
      <c r="AF2259" s="51"/>
      <c r="AG2259" s="51"/>
      <c r="AH2259" s="51"/>
      <c r="AI2259" s="51"/>
      <c r="AJ2259" s="51"/>
      <c r="AK2259" s="51"/>
      <c r="AL2259" s="51"/>
      <c r="AM2259" s="51"/>
      <c r="AN2259" s="51"/>
      <c r="AO2259" s="2"/>
      <c r="AP2259" s="3"/>
      <c r="AQ2259" s="3"/>
      <c r="AR2259" s="3"/>
      <c r="AS2259" s="3"/>
    </row>
    <row r="2260" spans="1:45" ht="29" customHeight="1" x14ac:dyDescent="0.35">
      <c r="A2260" s="14" t="s">
        <v>2886</v>
      </c>
      <c r="C2260" s="15" t="s">
        <v>3360</v>
      </c>
      <c r="D2260" s="15"/>
      <c r="E2260" s="80">
        <v>1.6722652133836164</v>
      </c>
      <c r="F2260" s="78"/>
      <c r="G2260" s="15"/>
      <c r="H2260" s="15"/>
      <c r="I2260" s="16"/>
      <c r="J2260" s="66"/>
      <c r="K2260" s="66"/>
      <c r="L2260" s="16"/>
      <c r="M2260" s="81"/>
      <c r="N2260" s="82">
        <v>2894.538330078125</v>
      </c>
      <c r="O2260" s="82">
        <v>3149.0126953125</v>
      </c>
      <c r="P2260" s="77"/>
      <c r="Q2260" s="83"/>
      <c r="R2260" s="83"/>
      <c r="S2260" s="51">
        <v>1</v>
      </c>
      <c r="T2260" s="84"/>
      <c r="U2260" s="84"/>
      <c r="V2260" s="52">
        <v>0</v>
      </c>
      <c r="W2260" s="52">
        <v>6.3999999999999997E-5</v>
      </c>
      <c r="X2260" s="52">
        <v>0</v>
      </c>
      <c r="Y2260" s="52">
        <v>0.54801599999999995</v>
      </c>
      <c r="Z2260" s="52">
        <v>0</v>
      </c>
      <c r="AA2260" s="52"/>
      <c r="AB2260" s="79">
        <v>2260</v>
      </c>
      <c r="AC22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0" s="85"/>
      <c r="AE2260" s="51"/>
      <c r="AF2260" s="51"/>
      <c r="AG2260" s="51"/>
      <c r="AH2260" s="51"/>
      <c r="AI2260" s="51"/>
      <c r="AJ2260" s="51"/>
      <c r="AK2260" s="104" t="s">
        <v>3341</v>
      </c>
      <c r="AL2260" s="104" t="s">
        <v>3341</v>
      </c>
      <c r="AM2260" s="104" t="s">
        <v>3341</v>
      </c>
      <c r="AN2260" s="104" t="s">
        <v>3341</v>
      </c>
      <c r="AO2260" s="2"/>
      <c r="AP2260" s="3"/>
      <c r="AQ2260" s="3"/>
      <c r="AR2260" s="3"/>
      <c r="AS2260" s="3"/>
    </row>
    <row r="2261" spans="1:45" ht="29" customHeight="1" x14ac:dyDescent="0.35">
      <c r="A2261" s="14" t="s">
        <v>3302</v>
      </c>
      <c r="C2261" s="15" t="s">
        <v>3360</v>
      </c>
      <c r="D2261" s="15"/>
      <c r="E2261" s="80">
        <v>1.6717298269782499</v>
      </c>
      <c r="F2261" s="78"/>
      <c r="G2261" s="15"/>
      <c r="H2261" s="15"/>
      <c r="I2261" s="16"/>
      <c r="J2261" s="66"/>
      <c r="K2261" s="66"/>
      <c r="L2261" s="16"/>
      <c r="M2261" s="81"/>
      <c r="N2261" s="82">
        <v>2542.257080078125</v>
      </c>
      <c r="O2261" s="82">
        <v>5824.59912109375</v>
      </c>
      <c r="P2261" s="77"/>
      <c r="Q2261" s="83"/>
      <c r="R2261" s="83"/>
      <c r="S2261" s="51">
        <v>1</v>
      </c>
      <c r="T2261" s="84"/>
      <c r="U2261" s="84"/>
      <c r="V2261" s="52">
        <v>0</v>
      </c>
      <c r="W2261" s="52">
        <v>7.1000000000000005E-5</v>
      </c>
      <c r="X2261" s="52">
        <v>0</v>
      </c>
      <c r="Y2261" s="52">
        <v>0.54717899999999997</v>
      </c>
      <c r="Z2261" s="52">
        <v>0</v>
      </c>
      <c r="AA2261" s="52"/>
      <c r="AB2261" s="79">
        <v>2261</v>
      </c>
      <c r="AC22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1" s="85"/>
      <c r="AE2261" s="51"/>
      <c r="AF2261" s="51"/>
      <c r="AG2261" s="51"/>
      <c r="AH2261" s="51"/>
      <c r="AI2261" s="51"/>
      <c r="AJ2261" s="51"/>
      <c r="AK2261" s="104" t="s">
        <v>3341</v>
      </c>
      <c r="AL2261" s="104" t="s">
        <v>3341</v>
      </c>
      <c r="AM2261" s="104" t="s">
        <v>3341</v>
      </c>
      <c r="AN2261" s="104" t="s">
        <v>3341</v>
      </c>
      <c r="AO2261" s="2"/>
      <c r="AP2261" s="3"/>
      <c r="AQ2261" s="3"/>
      <c r="AR2261" s="3"/>
      <c r="AS2261" s="3"/>
    </row>
    <row r="2262" spans="1:45" ht="29" customHeight="1" x14ac:dyDescent="0.35">
      <c r="A2262" s="14" t="s">
        <v>2052</v>
      </c>
      <c r="C2262" s="15" t="s">
        <v>3360</v>
      </c>
      <c r="D2262" s="15"/>
      <c r="E2262" s="80">
        <v>1.6716952859198391</v>
      </c>
      <c r="F2262" s="78"/>
      <c r="G2262" s="15"/>
      <c r="H2262" s="15"/>
      <c r="I2262" s="16"/>
      <c r="J2262" s="66"/>
      <c r="K2262" s="66"/>
      <c r="L2262" s="16"/>
      <c r="M2262" s="81"/>
      <c r="N2262" s="82">
        <v>604.2430419921875</v>
      </c>
      <c r="O2262" s="82">
        <v>9689.904296875</v>
      </c>
      <c r="P2262" s="77"/>
      <c r="Q2262" s="83"/>
      <c r="R2262" s="83"/>
      <c r="S2262" s="51">
        <v>1</v>
      </c>
      <c r="T2262" s="84"/>
      <c r="U2262" s="84"/>
      <c r="V2262" s="52">
        <v>0</v>
      </c>
      <c r="W2262" s="52">
        <v>8.7000000000000001E-5</v>
      </c>
      <c r="X2262" s="52">
        <v>0</v>
      </c>
      <c r="Y2262" s="52">
        <v>0.54712499999999997</v>
      </c>
      <c r="Z2262" s="52">
        <v>0</v>
      </c>
      <c r="AA2262" s="52"/>
      <c r="AB2262" s="79">
        <v>2262</v>
      </c>
      <c r="AC22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2" s="85"/>
      <c r="AE2262" s="51"/>
      <c r="AF2262" s="51"/>
      <c r="AG2262" s="51"/>
      <c r="AH2262" s="51"/>
      <c r="AI2262" s="51"/>
      <c r="AJ2262" s="51"/>
      <c r="AK2262" s="51"/>
      <c r="AL2262" s="51"/>
      <c r="AM2262" s="51"/>
      <c r="AN2262" s="51"/>
      <c r="AO2262" s="2"/>
      <c r="AP2262" s="3"/>
      <c r="AQ2262" s="3"/>
      <c r="AR2262" s="3"/>
      <c r="AS2262" s="3"/>
    </row>
    <row r="2263" spans="1:45" ht="29" customHeight="1" x14ac:dyDescent="0.35">
      <c r="A2263" s="14" t="s">
        <v>980</v>
      </c>
      <c r="C2263" s="15" t="s">
        <v>3360</v>
      </c>
      <c r="D2263" s="15"/>
      <c r="E2263" s="80">
        <v>1.6716901687260006</v>
      </c>
      <c r="F2263" s="78"/>
      <c r="G2263" s="15"/>
      <c r="H2263" s="15"/>
      <c r="I2263" s="16"/>
      <c r="J2263" s="66"/>
      <c r="K2263" s="66"/>
      <c r="L2263" s="16"/>
      <c r="M2263" s="81"/>
      <c r="N2263" s="82">
        <v>1339.579345703125</v>
      </c>
      <c r="O2263" s="82">
        <v>7456.3916015625</v>
      </c>
      <c r="P2263" s="77"/>
      <c r="Q2263" s="83"/>
      <c r="R2263" s="83"/>
      <c r="S2263" s="51">
        <v>1</v>
      </c>
      <c r="T2263" s="84"/>
      <c r="U2263" s="84"/>
      <c r="V2263" s="52">
        <v>0</v>
      </c>
      <c r="W2263" s="52">
        <v>7.2999999999999999E-5</v>
      </c>
      <c r="X2263" s="52">
        <v>0</v>
      </c>
      <c r="Y2263" s="52">
        <v>0.54711699999999996</v>
      </c>
      <c r="Z2263" s="52">
        <v>0</v>
      </c>
      <c r="AA2263" s="52"/>
      <c r="AB2263" s="79">
        <v>2263</v>
      </c>
      <c r="AC22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3" s="85"/>
      <c r="AE2263" s="51"/>
      <c r="AF2263" s="51"/>
      <c r="AG2263" s="51"/>
      <c r="AH2263" s="51"/>
      <c r="AI2263" s="51"/>
      <c r="AJ2263" s="51"/>
      <c r="AK2263" s="51"/>
      <c r="AL2263" s="51"/>
      <c r="AM2263" s="51"/>
      <c r="AN2263" s="51"/>
      <c r="AO2263" s="2"/>
      <c r="AP2263" s="3"/>
      <c r="AQ2263" s="3"/>
      <c r="AR2263" s="3"/>
      <c r="AS2263" s="3"/>
    </row>
    <row r="2264" spans="1:45" ht="29" customHeight="1" x14ac:dyDescent="0.35">
      <c r="A2264" s="14" t="s">
        <v>873</v>
      </c>
      <c r="C2264" s="15" t="s">
        <v>3360</v>
      </c>
      <c r="D2264" s="15"/>
      <c r="E2264" s="80">
        <v>1.6710620331823087</v>
      </c>
      <c r="F2264" s="78"/>
      <c r="G2264" s="15"/>
      <c r="H2264" s="15"/>
      <c r="I2264" s="16"/>
      <c r="J2264" s="66"/>
      <c r="K2264" s="66"/>
      <c r="L2264" s="16"/>
      <c r="M2264" s="81"/>
      <c r="N2264" s="82">
        <v>7522.7880859375</v>
      </c>
      <c r="O2264" s="82">
        <v>8754.6376953125</v>
      </c>
      <c r="P2264" s="77"/>
      <c r="Q2264" s="83"/>
      <c r="R2264" s="83"/>
      <c r="S2264" s="51">
        <v>1</v>
      </c>
      <c r="T2264" s="84"/>
      <c r="U2264" s="84"/>
      <c r="V2264" s="52">
        <v>0</v>
      </c>
      <c r="W2264" s="52">
        <v>8.5000000000000006E-5</v>
      </c>
      <c r="X2264" s="52">
        <v>0</v>
      </c>
      <c r="Y2264" s="52">
        <v>0.54613500000000004</v>
      </c>
      <c r="Z2264" s="52">
        <v>0</v>
      </c>
      <c r="AA2264" s="52"/>
      <c r="AB2264" s="79">
        <v>2264</v>
      </c>
      <c r="AC22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4" s="85"/>
      <c r="AE2264" s="51"/>
      <c r="AF2264" s="51"/>
      <c r="AG2264" s="51"/>
      <c r="AH2264" s="51"/>
      <c r="AI2264" s="51"/>
      <c r="AJ2264" s="51"/>
      <c r="AK2264" s="51"/>
      <c r="AL2264" s="51"/>
      <c r="AM2264" s="51"/>
      <c r="AN2264" s="51"/>
      <c r="AO2264" s="2"/>
      <c r="AP2264" s="3"/>
      <c r="AQ2264" s="3"/>
      <c r="AR2264" s="3"/>
      <c r="AS2264" s="3"/>
    </row>
    <row r="2265" spans="1:45" ht="29" customHeight="1" x14ac:dyDescent="0.35">
      <c r="A2265" s="14" t="s">
        <v>2007</v>
      </c>
      <c r="C2265" s="15" t="s">
        <v>3360</v>
      </c>
      <c r="D2265" s="15"/>
      <c r="E2265" s="80">
        <v>1.6710127801916119</v>
      </c>
      <c r="F2265" s="78"/>
      <c r="G2265" s="15"/>
      <c r="H2265" s="15"/>
      <c r="I2265" s="16"/>
      <c r="J2265" s="66"/>
      <c r="K2265" s="66"/>
      <c r="L2265" s="16"/>
      <c r="M2265" s="81"/>
      <c r="N2265" s="82">
        <v>1279.0885009765625</v>
      </c>
      <c r="O2265" s="82">
        <v>7773.12451171875</v>
      </c>
      <c r="P2265" s="77"/>
      <c r="Q2265" s="83"/>
      <c r="R2265" s="83"/>
      <c r="S2265" s="51">
        <v>1</v>
      </c>
      <c r="T2265" s="84"/>
      <c r="U2265" s="84"/>
      <c r="V2265" s="52">
        <v>0</v>
      </c>
      <c r="W2265" s="52">
        <v>8.1000000000000004E-5</v>
      </c>
      <c r="X2265" s="52">
        <v>0</v>
      </c>
      <c r="Y2265" s="52">
        <v>0.54605800000000004</v>
      </c>
      <c r="Z2265" s="52">
        <v>0</v>
      </c>
      <c r="AA2265" s="52"/>
      <c r="AB2265" s="79">
        <v>2265</v>
      </c>
      <c r="AC22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5" s="85"/>
      <c r="AE2265" s="51"/>
      <c r="AF2265" s="51"/>
      <c r="AG2265" s="51"/>
      <c r="AH2265" s="51"/>
      <c r="AI2265" s="51"/>
      <c r="AJ2265" s="51"/>
      <c r="AK2265" s="104" t="s">
        <v>3341</v>
      </c>
      <c r="AL2265" s="104" t="s">
        <v>3341</v>
      </c>
      <c r="AM2265" s="104" t="s">
        <v>3341</v>
      </c>
      <c r="AN2265" s="104" t="s">
        <v>3341</v>
      </c>
      <c r="AO2265" s="2"/>
      <c r="AP2265" s="3"/>
      <c r="AQ2265" s="3"/>
      <c r="AR2265" s="3"/>
      <c r="AS2265" s="3"/>
    </row>
    <row r="2266" spans="1:45" ht="29" customHeight="1" x14ac:dyDescent="0.35">
      <c r="A2266" s="14" t="s">
        <v>2943</v>
      </c>
      <c r="C2266" s="15" t="s">
        <v>3360</v>
      </c>
      <c r="D2266" s="15"/>
      <c r="E2266" s="80">
        <v>1.6710063836993136</v>
      </c>
      <c r="F2266" s="78"/>
      <c r="G2266" s="15"/>
      <c r="H2266" s="15"/>
      <c r="I2266" s="16"/>
      <c r="J2266" s="66"/>
      <c r="K2266" s="66"/>
      <c r="L2266" s="16"/>
      <c r="M2266" s="81"/>
      <c r="N2266" s="82">
        <v>3650.4443359375</v>
      </c>
      <c r="O2266" s="82">
        <v>1407.269287109375</v>
      </c>
      <c r="P2266" s="77"/>
      <c r="Q2266" s="83"/>
      <c r="R2266" s="83"/>
      <c r="S2266" s="51">
        <v>1</v>
      </c>
      <c r="T2266" s="84"/>
      <c r="U2266" s="84"/>
      <c r="V2266" s="52">
        <v>0</v>
      </c>
      <c r="W2266" s="52">
        <v>8.2000000000000001E-5</v>
      </c>
      <c r="X2266" s="52">
        <v>0</v>
      </c>
      <c r="Y2266" s="52">
        <v>0.54604799999999998</v>
      </c>
      <c r="Z2266" s="52">
        <v>0</v>
      </c>
      <c r="AA2266" s="52"/>
      <c r="AB2266" s="79">
        <v>2266</v>
      </c>
      <c r="AC22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6" s="85"/>
      <c r="AE2266" s="51"/>
      <c r="AF2266" s="51"/>
      <c r="AG2266" s="51"/>
      <c r="AH2266" s="51"/>
      <c r="AI2266" s="51"/>
      <c r="AJ2266" s="51"/>
      <c r="AK2266" s="104" t="s">
        <v>3341</v>
      </c>
      <c r="AL2266" s="104" t="s">
        <v>3341</v>
      </c>
      <c r="AM2266" s="104" t="s">
        <v>3341</v>
      </c>
      <c r="AN2266" s="104" t="s">
        <v>3341</v>
      </c>
      <c r="AO2266" s="2"/>
      <c r="AP2266" s="3"/>
      <c r="AQ2266" s="3"/>
      <c r="AR2266" s="3"/>
      <c r="AS2266" s="3"/>
    </row>
    <row r="2267" spans="1:45" ht="29" customHeight="1" x14ac:dyDescent="0.35">
      <c r="A2267" s="14" t="s">
        <v>1380</v>
      </c>
      <c r="C2267" s="15" t="s">
        <v>3360</v>
      </c>
      <c r="D2267" s="15"/>
      <c r="E2267" s="80">
        <v>1.6709353826348028</v>
      </c>
      <c r="F2267" s="78"/>
      <c r="G2267" s="15"/>
      <c r="H2267" s="15"/>
      <c r="I2267" s="16"/>
      <c r="J2267" s="66"/>
      <c r="K2267" s="66"/>
      <c r="L2267" s="16"/>
      <c r="M2267" s="81"/>
      <c r="N2267" s="82">
        <v>7750.2138671875</v>
      </c>
      <c r="O2267" s="82">
        <v>7791.9892578125</v>
      </c>
      <c r="P2267" s="77"/>
      <c r="Q2267" s="83"/>
      <c r="R2267" s="83"/>
      <c r="S2267" s="51">
        <v>1</v>
      </c>
      <c r="T2267" s="84"/>
      <c r="U2267" s="84"/>
      <c r="V2267" s="52">
        <v>0</v>
      </c>
      <c r="W2267" s="52">
        <v>2.7778000000000001E-2</v>
      </c>
      <c r="X2267" s="52">
        <v>0</v>
      </c>
      <c r="Y2267" s="52">
        <v>0.54593700000000001</v>
      </c>
      <c r="Z2267" s="52">
        <v>0</v>
      </c>
      <c r="AA2267" s="52"/>
      <c r="AB2267" s="79">
        <v>2267</v>
      </c>
      <c r="AC22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7" s="85"/>
      <c r="AE2267" s="51"/>
      <c r="AF2267" s="51"/>
      <c r="AG2267" s="51"/>
      <c r="AH2267" s="51"/>
      <c r="AI2267" s="51"/>
      <c r="AJ2267" s="51"/>
      <c r="AK2267" s="51"/>
      <c r="AL2267" s="51"/>
      <c r="AM2267" s="51"/>
      <c r="AN2267" s="51"/>
      <c r="AO2267" s="2"/>
      <c r="AP2267" s="3"/>
      <c r="AQ2267" s="3"/>
      <c r="AR2267" s="3"/>
      <c r="AS2267" s="3"/>
    </row>
    <row r="2268" spans="1:45" ht="29" customHeight="1" x14ac:dyDescent="0.35">
      <c r="A2268" s="14" t="s">
        <v>1472</v>
      </c>
      <c r="C2268" s="15" t="s">
        <v>3360</v>
      </c>
      <c r="D2268" s="15"/>
      <c r="E2268" s="80">
        <v>1.6709353826348028</v>
      </c>
      <c r="F2268" s="78"/>
      <c r="G2268" s="15"/>
      <c r="H2268" s="15"/>
      <c r="I2268" s="16"/>
      <c r="J2268" s="66"/>
      <c r="K2268" s="66"/>
      <c r="L2268" s="16"/>
      <c r="M2268" s="81"/>
      <c r="N2268" s="82">
        <v>7864.81298828125</v>
      </c>
      <c r="O2268" s="82">
        <v>7670.24267578125</v>
      </c>
      <c r="P2268" s="77"/>
      <c r="Q2268" s="83"/>
      <c r="R2268" s="83"/>
      <c r="S2268" s="51">
        <v>1</v>
      </c>
      <c r="T2268" s="84"/>
      <c r="U2268" s="84"/>
      <c r="V2268" s="52">
        <v>0</v>
      </c>
      <c r="W2268" s="52">
        <v>2.7778000000000001E-2</v>
      </c>
      <c r="X2268" s="52">
        <v>0</v>
      </c>
      <c r="Y2268" s="52">
        <v>0.54593700000000001</v>
      </c>
      <c r="Z2268" s="52">
        <v>0</v>
      </c>
      <c r="AA2268" s="52"/>
      <c r="AB2268" s="79">
        <v>2268</v>
      </c>
      <c r="AC22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8" s="85"/>
      <c r="AE2268" s="51"/>
      <c r="AF2268" s="51"/>
      <c r="AG2268" s="51"/>
      <c r="AH2268" s="51"/>
      <c r="AI2268" s="51"/>
      <c r="AJ2268" s="51"/>
      <c r="AK2268" s="51"/>
      <c r="AL2268" s="51"/>
      <c r="AM2268" s="51"/>
      <c r="AN2268" s="51"/>
      <c r="AO2268" s="2"/>
      <c r="AP2268" s="3"/>
      <c r="AQ2268" s="3"/>
      <c r="AR2268" s="3"/>
      <c r="AS2268" s="3"/>
    </row>
    <row r="2269" spans="1:45" ht="29" customHeight="1" x14ac:dyDescent="0.35">
      <c r="A2269" s="14" t="s">
        <v>1473</v>
      </c>
      <c r="C2269" s="15" t="s">
        <v>3360</v>
      </c>
      <c r="D2269" s="15"/>
      <c r="E2269" s="80">
        <v>1.6709353826348028</v>
      </c>
      <c r="F2269" s="78"/>
      <c r="G2269" s="15"/>
      <c r="H2269" s="15"/>
      <c r="I2269" s="16"/>
      <c r="J2269" s="66"/>
      <c r="K2269" s="66"/>
      <c r="L2269" s="16"/>
      <c r="M2269" s="81"/>
      <c r="N2269" s="82">
        <v>7795.359375</v>
      </c>
      <c r="O2269" s="82">
        <v>7693.56982421875</v>
      </c>
      <c r="P2269" s="77"/>
      <c r="Q2269" s="83"/>
      <c r="R2269" s="83"/>
      <c r="S2269" s="51">
        <v>1</v>
      </c>
      <c r="T2269" s="84"/>
      <c r="U2269" s="84"/>
      <c r="V2269" s="52">
        <v>0</v>
      </c>
      <c r="W2269" s="52">
        <v>2.7778000000000001E-2</v>
      </c>
      <c r="X2269" s="52">
        <v>0</v>
      </c>
      <c r="Y2269" s="52">
        <v>0.54593700000000001</v>
      </c>
      <c r="Z2269" s="52">
        <v>0</v>
      </c>
      <c r="AA2269" s="52"/>
      <c r="AB2269" s="79">
        <v>2269</v>
      </c>
      <c r="AC22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69" s="85"/>
      <c r="AE2269" s="51"/>
      <c r="AF2269" s="51"/>
      <c r="AG2269" s="51"/>
      <c r="AH2269" s="51"/>
      <c r="AI2269" s="51"/>
      <c r="AJ2269" s="51"/>
      <c r="AK2269" s="51"/>
      <c r="AL2269" s="51"/>
      <c r="AM2269" s="51"/>
      <c r="AN2269" s="51"/>
      <c r="AO2269" s="2"/>
      <c r="AP2269" s="3"/>
      <c r="AQ2269" s="3"/>
      <c r="AR2269" s="3"/>
      <c r="AS2269" s="3"/>
    </row>
    <row r="2270" spans="1:45" ht="29" customHeight="1" x14ac:dyDescent="0.35">
      <c r="A2270" s="14" t="s">
        <v>2361</v>
      </c>
      <c r="C2270" s="15" t="s">
        <v>3360</v>
      </c>
      <c r="D2270" s="15"/>
      <c r="E2270" s="80">
        <v>1.6705400794107685</v>
      </c>
      <c r="F2270" s="78"/>
      <c r="G2270" s="15"/>
      <c r="H2270" s="15"/>
      <c r="I2270" s="16"/>
      <c r="J2270" s="66"/>
      <c r="K2270" s="66"/>
      <c r="L2270" s="16"/>
      <c r="M2270" s="81"/>
      <c r="N2270" s="82">
        <v>9489.0869140625</v>
      </c>
      <c r="O2270" s="82">
        <v>9586.1650390625</v>
      </c>
      <c r="P2270" s="77"/>
      <c r="Q2270" s="83"/>
      <c r="R2270" s="83"/>
      <c r="S2270" s="51">
        <v>1</v>
      </c>
      <c r="T2270" s="84"/>
      <c r="U2270" s="84"/>
      <c r="V2270" s="52">
        <v>0</v>
      </c>
      <c r="W2270" s="52">
        <v>7.2000000000000002E-5</v>
      </c>
      <c r="X2270" s="52">
        <v>0</v>
      </c>
      <c r="Y2270" s="52">
        <v>0.545319</v>
      </c>
      <c r="Z2270" s="52">
        <v>0</v>
      </c>
      <c r="AA2270" s="52"/>
      <c r="AB2270" s="79">
        <v>2270</v>
      </c>
      <c r="AC22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0" s="85"/>
      <c r="AE2270" s="51"/>
      <c r="AF2270" s="51"/>
      <c r="AG2270" s="51"/>
      <c r="AH2270" s="51"/>
      <c r="AI2270" s="51"/>
      <c r="AJ2270" s="51"/>
      <c r="AK2270" s="51"/>
      <c r="AL2270" s="51"/>
      <c r="AM2270" s="51"/>
      <c r="AN2270" s="51"/>
      <c r="AO2270" s="2"/>
      <c r="AP2270" s="3"/>
      <c r="AQ2270" s="3"/>
      <c r="AR2270" s="3"/>
      <c r="AS2270" s="3"/>
    </row>
    <row r="2271" spans="1:45" ht="29" customHeight="1" x14ac:dyDescent="0.35">
      <c r="A2271" s="14" t="s">
        <v>2362</v>
      </c>
      <c r="C2271" s="15" t="s">
        <v>3360</v>
      </c>
      <c r="D2271" s="15"/>
      <c r="E2271" s="80">
        <v>1.6705400794107685</v>
      </c>
      <c r="F2271" s="78"/>
      <c r="G2271" s="15"/>
      <c r="H2271" s="15"/>
      <c r="I2271" s="16"/>
      <c r="J2271" s="66"/>
      <c r="K2271" s="66"/>
      <c r="L2271" s="16"/>
      <c r="M2271" s="81"/>
      <c r="N2271" s="82">
        <v>9394.9140625</v>
      </c>
      <c r="O2271" s="82">
        <v>9399.6474609375</v>
      </c>
      <c r="P2271" s="77"/>
      <c r="Q2271" s="83"/>
      <c r="R2271" s="83"/>
      <c r="S2271" s="51">
        <v>1</v>
      </c>
      <c r="T2271" s="84"/>
      <c r="U2271" s="84"/>
      <c r="V2271" s="52">
        <v>0</v>
      </c>
      <c r="W2271" s="52">
        <v>7.2000000000000002E-5</v>
      </c>
      <c r="X2271" s="52">
        <v>0</v>
      </c>
      <c r="Y2271" s="52">
        <v>0.545319</v>
      </c>
      <c r="Z2271" s="52">
        <v>0</v>
      </c>
      <c r="AA2271" s="52"/>
      <c r="AB2271" s="79">
        <v>2271</v>
      </c>
      <c r="AC22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1" s="85"/>
      <c r="AE2271" s="51"/>
      <c r="AF2271" s="51"/>
      <c r="AG2271" s="51"/>
      <c r="AH2271" s="51"/>
      <c r="AI2271" s="51"/>
      <c r="AJ2271" s="51"/>
      <c r="AK2271" s="51"/>
      <c r="AL2271" s="51"/>
      <c r="AM2271" s="51"/>
      <c r="AN2271" s="51"/>
      <c r="AO2271" s="2"/>
      <c r="AP2271" s="3"/>
      <c r="AQ2271" s="3"/>
      <c r="AR2271" s="3"/>
      <c r="AS2271" s="3"/>
    </row>
    <row r="2272" spans="1:45" ht="29" customHeight="1" x14ac:dyDescent="0.35">
      <c r="A2272" s="14" t="s">
        <v>2369</v>
      </c>
      <c r="C2272" s="15" t="s">
        <v>3360</v>
      </c>
      <c r="D2272" s="15"/>
      <c r="E2272" s="80">
        <v>1.6698134378856833</v>
      </c>
      <c r="F2272" s="78"/>
      <c r="G2272" s="15"/>
      <c r="H2272" s="15"/>
      <c r="I2272" s="16"/>
      <c r="J2272" s="66"/>
      <c r="K2272" s="66"/>
      <c r="L2272" s="16"/>
      <c r="M2272" s="81"/>
      <c r="N2272" s="82">
        <v>2360.5400390625</v>
      </c>
      <c r="O2272" s="82">
        <v>2115.178466796875</v>
      </c>
      <c r="P2272" s="77"/>
      <c r="Q2272" s="83"/>
      <c r="R2272" s="83"/>
      <c r="S2272" s="51">
        <v>1</v>
      </c>
      <c r="T2272" s="84"/>
      <c r="U2272" s="84"/>
      <c r="V2272" s="52">
        <v>0</v>
      </c>
      <c r="W2272" s="52">
        <v>7.3999999999999996E-5</v>
      </c>
      <c r="X2272" s="52">
        <v>0</v>
      </c>
      <c r="Y2272" s="52">
        <v>0.54418299999999997</v>
      </c>
      <c r="Z2272" s="52">
        <v>0</v>
      </c>
      <c r="AA2272" s="52"/>
      <c r="AB2272" s="79">
        <v>2272</v>
      </c>
      <c r="AC22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2" s="85"/>
      <c r="AE2272" s="51"/>
      <c r="AF2272" s="51"/>
      <c r="AG2272" s="51"/>
      <c r="AH2272" s="51"/>
      <c r="AI2272" s="51"/>
      <c r="AJ2272" s="51"/>
      <c r="AK2272" s="51"/>
      <c r="AL2272" s="51"/>
      <c r="AM2272" s="51"/>
      <c r="AN2272" s="51"/>
      <c r="AO2272" s="2"/>
      <c r="AP2272" s="3"/>
      <c r="AQ2272" s="3"/>
      <c r="AR2272" s="3"/>
      <c r="AS2272" s="3"/>
    </row>
    <row r="2273" spans="1:45" ht="29" customHeight="1" x14ac:dyDescent="0.35">
      <c r="A2273" s="14" t="s">
        <v>1584</v>
      </c>
      <c r="C2273" s="15" t="s">
        <v>3360</v>
      </c>
      <c r="D2273" s="15"/>
      <c r="E2273" s="80">
        <v>1.6692633395480305</v>
      </c>
      <c r="F2273" s="78"/>
      <c r="G2273" s="15"/>
      <c r="H2273" s="15"/>
      <c r="I2273" s="16"/>
      <c r="J2273" s="66"/>
      <c r="K2273" s="66"/>
      <c r="L2273" s="16"/>
      <c r="M2273" s="81"/>
      <c r="N2273" s="82">
        <v>1333.4300537109375</v>
      </c>
      <c r="O2273" s="82">
        <v>3042.2197265625</v>
      </c>
      <c r="P2273" s="77"/>
      <c r="Q2273" s="83"/>
      <c r="R2273" s="83"/>
      <c r="S2273" s="51">
        <v>1</v>
      </c>
      <c r="T2273" s="84"/>
      <c r="U2273" s="84"/>
      <c r="V2273" s="52">
        <v>0</v>
      </c>
      <c r="W2273" s="52">
        <v>9.2E-5</v>
      </c>
      <c r="X2273" s="52">
        <v>0</v>
      </c>
      <c r="Y2273" s="52">
        <v>0.543323</v>
      </c>
      <c r="Z2273" s="52">
        <v>0</v>
      </c>
      <c r="AA2273" s="52"/>
      <c r="AB2273" s="79">
        <v>2273</v>
      </c>
      <c r="AC22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3" s="85"/>
      <c r="AE2273" s="51"/>
      <c r="AF2273" s="51"/>
      <c r="AG2273" s="51"/>
      <c r="AH2273" s="51"/>
      <c r="AI2273" s="51"/>
      <c r="AJ2273" s="51"/>
      <c r="AK2273" s="51"/>
      <c r="AL2273" s="51"/>
      <c r="AM2273" s="51"/>
      <c r="AN2273" s="51"/>
      <c r="AO2273" s="2"/>
      <c r="AP2273" s="3"/>
      <c r="AQ2273" s="3"/>
      <c r="AR2273" s="3"/>
      <c r="AS2273" s="3"/>
    </row>
    <row r="2274" spans="1:45" ht="29" customHeight="1" x14ac:dyDescent="0.35">
      <c r="A2274" s="14" t="s">
        <v>664</v>
      </c>
      <c r="C2274" s="15" t="s">
        <v>3360</v>
      </c>
      <c r="D2274" s="15"/>
      <c r="E2274" s="80">
        <v>1.6690586517944854</v>
      </c>
      <c r="F2274" s="78"/>
      <c r="G2274" s="15"/>
      <c r="H2274" s="15"/>
      <c r="I2274" s="16"/>
      <c r="J2274" s="66"/>
      <c r="K2274" s="66"/>
      <c r="L2274" s="16"/>
      <c r="M2274" s="81"/>
      <c r="N2274" s="82">
        <v>3617.963134765625</v>
      </c>
      <c r="O2274" s="82">
        <v>1047.7158203125</v>
      </c>
      <c r="P2274" s="77"/>
      <c r="Q2274" s="83"/>
      <c r="R2274" s="83"/>
      <c r="S2274" s="51">
        <v>1</v>
      </c>
      <c r="T2274" s="84"/>
      <c r="U2274" s="84"/>
      <c r="V2274" s="52">
        <v>0</v>
      </c>
      <c r="W2274" s="52">
        <v>8.0000000000000007E-5</v>
      </c>
      <c r="X2274" s="52">
        <v>0</v>
      </c>
      <c r="Y2274" s="52">
        <v>0.54300300000000001</v>
      </c>
      <c r="Z2274" s="52">
        <v>0</v>
      </c>
      <c r="AA2274" s="52"/>
      <c r="AB2274" s="79">
        <v>2274</v>
      </c>
      <c r="AC22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4" s="85"/>
      <c r="AE2274" s="51"/>
      <c r="AF2274" s="51"/>
      <c r="AG2274" s="51"/>
      <c r="AH2274" s="51"/>
      <c r="AI2274" s="51"/>
      <c r="AJ2274" s="51"/>
      <c r="AK2274" s="51"/>
      <c r="AL2274" s="51"/>
      <c r="AM2274" s="51"/>
      <c r="AN2274" s="51"/>
      <c r="AO2274" s="2"/>
      <c r="AP2274" s="3"/>
      <c r="AQ2274" s="3"/>
      <c r="AR2274" s="3"/>
      <c r="AS2274" s="3"/>
    </row>
    <row r="2275" spans="1:45" ht="29" customHeight="1" x14ac:dyDescent="0.35">
      <c r="A2275" s="14" t="s">
        <v>665</v>
      </c>
      <c r="C2275" s="15" t="s">
        <v>3360</v>
      </c>
      <c r="D2275" s="15"/>
      <c r="E2275" s="80">
        <v>1.6690586517944854</v>
      </c>
      <c r="F2275" s="78"/>
      <c r="G2275" s="15"/>
      <c r="H2275" s="15"/>
      <c r="I2275" s="16"/>
      <c r="J2275" s="66"/>
      <c r="K2275" s="66"/>
      <c r="L2275" s="16"/>
      <c r="M2275" s="81"/>
      <c r="N2275" s="82">
        <v>3150.926025390625</v>
      </c>
      <c r="O2275" s="82">
        <v>982.2716064453125</v>
      </c>
      <c r="P2275" s="77"/>
      <c r="Q2275" s="83"/>
      <c r="R2275" s="83"/>
      <c r="S2275" s="51">
        <v>1</v>
      </c>
      <c r="T2275" s="84"/>
      <c r="U2275" s="84"/>
      <c r="V2275" s="52">
        <v>0</v>
      </c>
      <c r="W2275" s="52">
        <v>8.0000000000000007E-5</v>
      </c>
      <c r="X2275" s="52">
        <v>0</v>
      </c>
      <c r="Y2275" s="52">
        <v>0.54300300000000001</v>
      </c>
      <c r="Z2275" s="52">
        <v>0</v>
      </c>
      <c r="AA2275" s="52"/>
      <c r="AB2275" s="79">
        <v>2275</v>
      </c>
      <c r="AC22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5" s="85"/>
      <c r="AE2275" s="51"/>
      <c r="AF2275" s="51"/>
      <c r="AG2275" s="51"/>
      <c r="AH2275" s="51"/>
      <c r="AI2275" s="51"/>
      <c r="AJ2275" s="51"/>
      <c r="AK2275" s="51"/>
      <c r="AL2275" s="51"/>
      <c r="AM2275" s="51"/>
      <c r="AN2275" s="51"/>
      <c r="AO2275" s="2"/>
      <c r="AP2275" s="3"/>
      <c r="AQ2275" s="3"/>
      <c r="AR2275" s="3"/>
      <c r="AS2275" s="3"/>
    </row>
    <row r="2276" spans="1:45" ht="29" customHeight="1" x14ac:dyDescent="0.35">
      <c r="A2276" s="14" t="s">
        <v>2852</v>
      </c>
      <c r="C2276" s="15" t="s">
        <v>3360</v>
      </c>
      <c r="D2276" s="15"/>
      <c r="E2276" s="80">
        <v>1.6690586517944854</v>
      </c>
      <c r="F2276" s="78"/>
      <c r="G2276" s="15"/>
      <c r="H2276" s="15"/>
      <c r="I2276" s="16"/>
      <c r="J2276" s="66"/>
      <c r="K2276" s="66"/>
      <c r="L2276" s="16"/>
      <c r="M2276" s="81"/>
      <c r="N2276" s="82">
        <v>3511.790771484375</v>
      </c>
      <c r="O2276" s="82">
        <v>373.16085815429688</v>
      </c>
      <c r="P2276" s="77"/>
      <c r="Q2276" s="83"/>
      <c r="R2276" s="83"/>
      <c r="S2276" s="51">
        <v>1</v>
      </c>
      <c r="T2276" s="84"/>
      <c r="U2276" s="84"/>
      <c r="V2276" s="52">
        <v>0</v>
      </c>
      <c r="W2276" s="52">
        <v>8.0000000000000007E-5</v>
      </c>
      <c r="X2276" s="52">
        <v>0</v>
      </c>
      <c r="Y2276" s="52">
        <v>0.54300300000000001</v>
      </c>
      <c r="Z2276" s="52">
        <v>0</v>
      </c>
      <c r="AA2276" s="52"/>
      <c r="AB2276" s="79">
        <v>2276</v>
      </c>
      <c r="AC22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6" s="85"/>
      <c r="AE2276" s="51"/>
      <c r="AF2276" s="51"/>
      <c r="AG2276" s="51"/>
      <c r="AH2276" s="51"/>
      <c r="AI2276" s="51"/>
      <c r="AJ2276" s="51"/>
      <c r="AK2276" s="51"/>
      <c r="AL2276" s="51"/>
      <c r="AM2276" s="51"/>
      <c r="AN2276" s="51"/>
      <c r="AO2276" s="2"/>
      <c r="AP2276" s="3"/>
      <c r="AQ2276" s="3"/>
      <c r="AR2276" s="3"/>
      <c r="AS2276" s="3"/>
    </row>
    <row r="2277" spans="1:45" ht="29" customHeight="1" x14ac:dyDescent="0.35">
      <c r="A2277" s="14" t="s">
        <v>2853</v>
      </c>
      <c r="C2277" s="15" t="s">
        <v>3360</v>
      </c>
      <c r="D2277" s="15"/>
      <c r="E2277" s="80">
        <v>1.6690586517944854</v>
      </c>
      <c r="F2277" s="78"/>
      <c r="G2277" s="15"/>
      <c r="H2277" s="15"/>
      <c r="I2277" s="16"/>
      <c r="J2277" s="66"/>
      <c r="K2277" s="66"/>
      <c r="L2277" s="16"/>
      <c r="M2277" s="81"/>
      <c r="N2277" s="82">
        <v>3444.957275390625</v>
      </c>
      <c r="O2277" s="82">
        <v>325.1685791015625</v>
      </c>
      <c r="P2277" s="77"/>
      <c r="Q2277" s="83"/>
      <c r="R2277" s="83"/>
      <c r="S2277" s="51">
        <v>1</v>
      </c>
      <c r="T2277" s="84"/>
      <c r="U2277" s="84"/>
      <c r="V2277" s="52">
        <v>0</v>
      </c>
      <c r="W2277" s="52">
        <v>8.0000000000000007E-5</v>
      </c>
      <c r="X2277" s="52">
        <v>0</v>
      </c>
      <c r="Y2277" s="52">
        <v>0.54300300000000001</v>
      </c>
      <c r="Z2277" s="52">
        <v>0</v>
      </c>
      <c r="AA2277" s="52"/>
      <c r="AB2277" s="79">
        <v>2277</v>
      </c>
      <c r="AC22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7" s="85"/>
      <c r="AE2277" s="51"/>
      <c r="AF2277" s="51"/>
      <c r="AG2277" s="51"/>
      <c r="AH2277" s="51"/>
      <c r="AI2277" s="51"/>
      <c r="AJ2277" s="51"/>
      <c r="AK2277" s="51"/>
      <c r="AL2277" s="51"/>
      <c r="AM2277" s="51"/>
      <c r="AN2277" s="51"/>
      <c r="AO2277" s="2"/>
      <c r="AP2277" s="3"/>
      <c r="AQ2277" s="3"/>
      <c r="AR2277" s="3"/>
      <c r="AS2277" s="3"/>
    </row>
    <row r="2278" spans="1:45" ht="29" customHeight="1" x14ac:dyDescent="0.35">
      <c r="A2278" s="14" t="s">
        <v>315</v>
      </c>
      <c r="C2278" s="15" t="s">
        <v>3360</v>
      </c>
      <c r="D2278" s="15"/>
      <c r="E2278" s="80">
        <v>1.6689454338808059</v>
      </c>
      <c r="F2278" s="78"/>
      <c r="G2278" s="15"/>
      <c r="H2278" s="15"/>
      <c r="I2278" s="16"/>
      <c r="J2278" s="66"/>
      <c r="K2278" s="66"/>
      <c r="L2278" s="16"/>
      <c r="M2278" s="81"/>
      <c r="N2278" s="82">
        <v>669.5565185546875</v>
      </c>
      <c r="O2278" s="82">
        <v>3986.81689453125</v>
      </c>
      <c r="P2278" s="77"/>
      <c r="Q2278" s="83"/>
      <c r="R2278" s="83"/>
      <c r="S2278" s="51">
        <v>1</v>
      </c>
      <c r="T2278" s="84"/>
      <c r="U2278" s="84"/>
      <c r="V2278" s="52">
        <v>0</v>
      </c>
      <c r="W2278" s="52">
        <v>9.2E-5</v>
      </c>
      <c r="X2278" s="52">
        <v>0</v>
      </c>
      <c r="Y2278" s="52">
        <v>0.54282600000000003</v>
      </c>
      <c r="Z2278" s="52">
        <v>0</v>
      </c>
      <c r="AA2278" s="52"/>
      <c r="AB2278" s="79">
        <v>2278</v>
      </c>
      <c r="AC22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8" s="85"/>
      <c r="AE2278" s="51"/>
      <c r="AF2278" s="51"/>
      <c r="AG2278" s="51"/>
      <c r="AH2278" s="51"/>
      <c r="AI2278" s="51"/>
      <c r="AJ2278" s="51"/>
      <c r="AK2278" s="51"/>
      <c r="AL2278" s="51"/>
      <c r="AM2278" s="51"/>
      <c r="AN2278" s="51"/>
      <c r="AO2278" s="2"/>
      <c r="AP2278" s="3"/>
      <c r="AQ2278" s="3"/>
      <c r="AR2278" s="3"/>
      <c r="AS2278" s="3"/>
    </row>
    <row r="2279" spans="1:45" ht="29" customHeight="1" x14ac:dyDescent="0.35">
      <c r="A2279" s="14" t="s">
        <v>316</v>
      </c>
      <c r="C2279" s="15" t="s">
        <v>3360</v>
      </c>
      <c r="D2279" s="15"/>
      <c r="E2279" s="80">
        <v>1.6689454338808059</v>
      </c>
      <c r="F2279" s="78"/>
      <c r="G2279" s="15"/>
      <c r="H2279" s="15"/>
      <c r="I2279" s="16"/>
      <c r="J2279" s="66"/>
      <c r="K2279" s="66"/>
      <c r="L2279" s="16"/>
      <c r="M2279" s="81"/>
      <c r="N2279" s="82">
        <v>725.06097412109375</v>
      </c>
      <c r="O2279" s="82">
        <v>4013.374267578125</v>
      </c>
      <c r="P2279" s="77"/>
      <c r="Q2279" s="83"/>
      <c r="R2279" s="83"/>
      <c r="S2279" s="51">
        <v>1</v>
      </c>
      <c r="T2279" s="84"/>
      <c r="U2279" s="84"/>
      <c r="V2279" s="52">
        <v>0</v>
      </c>
      <c r="W2279" s="52">
        <v>9.2E-5</v>
      </c>
      <c r="X2279" s="52">
        <v>0</v>
      </c>
      <c r="Y2279" s="52">
        <v>0.54282600000000003</v>
      </c>
      <c r="Z2279" s="52">
        <v>0</v>
      </c>
      <c r="AA2279" s="52"/>
      <c r="AB2279" s="79">
        <v>2279</v>
      </c>
      <c r="AC22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79" s="85"/>
      <c r="AE2279" s="51"/>
      <c r="AF2279" s="51"/>
      <c r="AG2279" s="51"/>
      <c r="AH2279" s="51"/>
      <c r="AI2279" s="51"/>
      <c r="AJ2279" s="51"/>
      <c r="AK2279" s="51"/>
      <c r="AL2279" s="51"/>
      <c r="AM2279" s="51"/>
      <c r="AN2279" s="51"/>
      <c r="AO2279" s="2"/>
      <c r="AP2279" s="3"/>
      <c r="AQ2279" s="3"/>
      <c r="AR2279" s="3"/>
      <c r="AS2279" s="3"/>
    </row>
    <row r="2280" spans="1:45" ht="29" customHeight="1" x14ac:dyDescent="0.35">
      <c r="A2280" s="14" t="s">
        <v>823</v>
      </c>
      <c r="C2280" s="15" t="s">
        <v>3360</v>
      </c>
      <c r="D2280" s="15"/>
      <c r="E2280" s="80">
        <v>1.6684497057276886</v>
      </c>
      <c r="F2280" s="78"/>
      <c r="G2280" s="15"/>
      <c r="H2280" s="15"/>
      <c r="I2280" s="16"/>
      <c r="J2280" s="66"/>
      <c r="K2280" s="66"/>
      <c r="L2280" s="16"/>
      <c r="M2280" s="81"/>
      <c r="N2280" s="82">
        <v>2521.776123046875</v>
      </c>
      <c r="O2280" s="82">
        <v>6497.9375</v>
      </c>
      <c r="P2280" s="77"/>
      <c r="Q2280" s="83"/>
      <c r="R2280" s="83"/>
      <c r="S2280" s="51">
        <v>1</v>
      </c>
      <c r="T2280" s="84"/>
      <c r="U2280" s="84"/>
      <c r="V2280" s="52">
        <v>0</v>
      </c>
      <c r="W2280" s="52">
        <v>7.1000000000000005E-5</v>
      </c>
      <c r="X2280" s="52">
        <v>0</v>
      </c>
      <c r="Y2280" s="52">
        <v>0.54205099999999995</v>
      </c>
      <c r="Z2280" s="52">
        <v>0</v>
      </c>
      <c r="AA2280" s="52"/>
      <c r="AB2280" s="79">
        <v>2280</v>
      </c>
      <c r="AC22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0" s="85"/>
      <c r="AE2280" s="51"/>
      <c r="AF2280" s="51"/>
      <c r="AG2280" s="51"/>
      <c r="AH2280" s="51"/>
      <c r="AI2280" s="51"/>
      <c r="AJ2280" s="51"/>
      <c r="AK2280" s="51"/>
      <c r="AL2280" s="51"/>
      <c r="AM2280" s="51"/>
      <c r="AN2280" s="51"/>
      <c r="AO2280" s="2"/>
      <c r="AP2280" s="3"/>
      <c r="AQ2280" s="3"/>
      <c r="AR2280" s="3"/>
      <c r="AS2280" s="3"/>
    </row>
    <row r="2281" spans="1:45" ht="29" customHeight="1" x14ac:dyDescent="0.35">
      <c r="A2281" s="14" t="s">
        <v>824</v>
      </c>
      <c r="C2281" s="15" t="s">
        <v>3360</v>
      </c>
      <c r="D2281" s="15"/>
      <c r="E2281" s="80">
        <v>1.6684497057276886</v>
      </c>
      <c r="F2281" s="78"/>
      <c r="G2281" s="15"/>
      <c r="H2281" s="15"/>
      <c r="I2281" s="16"/>
      <c r="J2281" s="66"/>
      <c r="K2281" s="66"/>
      <c r="L2281" s="16"/>
      <c r="M2281" s="81"/>
      <c r="N2281" s="82">
        <v>2441.8828125</v>
      </c>
      <c r="O2281" s="82">
        <v>6711.86181640625</v>
      </c>
      <c r="P2281" s="77"/>
      <c r="Q2281" s="83"/>
      <c r="R2281" s="83"/>
      <c r="S2281" s="51">
        <v>1</v>
      </c>
      <c r="T2281" s="84"/>
      <c r="U2281" s="84"/>
      <c r="V2281" s="52">
        <v>0</v>
      </c>
      <c r="W2281" s="52">
        <v>7.1000000000000005E-5</v>
      </c>
      <c r="X2281" s="52">
        <v>0</v>
      </c>
      <c r="Y2281" s="52">
        <v>0.54205099999999995</v>
      </c>
      <c r="Z2281" s="52">
        <v>0</v>
      </c>
      <c r="AA2281" s="52"/>
      <c r="AB2281" s="79">
        <v>2281</v>
      </c>
      <c r="AC22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1" s="85"/>
      <c r="AE2281" s="51"/>
      <c r="AF2281" s="51"/>
      <c r="AG2281" s="51"/>
      <c r="AH2281" s="51"/>
      <c r="AI2281" s="51"/>
      <c r="AJ2281" s="51"/>
      <c r="AK2281" s="51"/>
      <c r="AL2281" s="51"/>
      <c r="AM2281" s="51"/>
      <c r="AN2281" s="51"/>
      <c r="AO2281" s="2"/>
      <c r="AP2281" s="3"/>
      <c r="AQ2281" s="3"/>
      <c r="AR2281" s="3"/>
      <c r="AS2281" s="3"/>
    </row>
    <row r="2282" spans="1:45" ht="29" customHeight="1" x14ac:dyDescent="0.35">
      <c r="A2282" s="14" t="s">
        <v>826</v>
      </c>
      <c r="C2282" s="15" t="s">
        <v>3360</v>
      </c>
      <c r="D2282" s="15"/>
      <c r="E2282" s="80">
        <v>1.6684497057276886</v>
      </c>
      <c r="F2282" s="78"/>
      <c r="G2282" s="15"/>
      <c r="H2282" s="15"/>
      <c r="I2282" s="16"/>
      <c r="J2282" s="66"/>
      <c r="K2282" s="66"/>
      <c r="L2282" s="16"/>
      <c r="M2282" s="81"/>
      <c r="N2282" s="82">
        <v>2473.7880859375</v>
      </c>
      <c r="O2282" s="82">
        <v>6655.12451171875</v>
      </c>
      <c r="P2282" s="77"/>
      <c r="Q2282" s="83"/>
      <c r="R2282" s="83"/>
      <c r="S2282" s="51">
        <v>1</v>
      </c>
      <c r="T2282" s="84"/>
      <c r="U2282" s="84"/>
      <c r="V2282" s="52">
        <v>0</v>
      </c>
      <c r="W2282" s="52">
        <v>7.1000000000000005E-5</v>
      </c>
      <c r="X2282" s="52">
        <v>0</v>
      </c>
      <c r="Y2282" s="52">
        <v>0.54205099999999995</v>
      </c>
      <c r="Z2282" s="52">
        <v>0</v>
      </c>
      <c r="AA2282" s="52"/>
      <c r="AB2282" s="79">
        <v>2282</v>
      </c>
      <c r="AC22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2" s="85"/>
      <c r="AE2282" s="51"/>
      <c r="AF2282" s="51"/>
      <c r="AG2282" s="51"/>
      <c r="AH2282" s="51"/>
      <c r="AI2282" s="51"/>
      <c r="AJ2282" s="51"/>
      <c r="AK2282" s="51"/>
      <c r="AL2282" s="51"/>
      <c r="AM2282" s="51"/>
      <c r="AN2282" s="51"/>
      <c r="AO2282" s="2"/>
      <c r="AP2282" s="3"/>
      <c r="AQ2282" s="3"/>
      <c r="AR2282" s="3"/>
      <c r="AS2282" s="3"/>
    </row>
    <row r="2283" spans="1:45" ht="29" customHeight="1" x14ac:dyDescent="0.35">
      <c r="A2283" s="14" t="s">
        <v>827</v>
      </c>
      <c r="C2283" s="15" t="s">
        <v>3360</v>
      </c>
      <c r="D2283" s="15"/>
      <c r="E2283" s="80">
        <v>1.6684497057276886</v>
      </c>
      <c r="F2283" s="78"/>
      <c r="G2283" s="15"/>
      <c r="H2283" s="15"/>
      <c r="I2283" s="16"/>
      <c r="J2283" s="66"/>
      <c r="K2283" s="66"/>
      <c r="L2283" s="16"/>
      <c r="M2283" s="81"/>
      <c r="N2283" s="82">
        <v>2504.108642578125</v>
      </c>
      <c r="O2283" s="82">
        <v>6590.57470703125</v>
      </c>
      <c r="P2283" s="77"/>
      <c r="Q2283" s="83"/>
      <c r="R2283" s="83"/>
      <c r="S2283" s="51">
        <v>1</v>
      </c>
      <c r="T2283" s="84"/>
      <c r="U2283" s="84"/>
      <c r="V2283" s="52">
        <v>0</v>
      </c>
      <c r="W2283" s="52">
        <v>7.1000000000000005E-5</v>
      </c>
      <c r="X2283" s="52">
        <v>0</v>
      </c>
      <c r="Y2283" s="52">
        <v>0.54205099999999995</v>
      </c>
      <c r="Z2283" s="52">
        <v>0</v>
      </c>
      <c r="AA2283" s="52"/>
      <c r="AB2283" s="79">
        <v>2283</v>
      </c>
      <c r="AC22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3" s="85"/>
      <c r="AE2283" s="51"/>
      <c r="AF2283" s="51"/>
      <c r="AG2283" s="51"/>
      <c r="AH2283" s="51"/>
      <c r="AI2283" s="51"/>
      <c r="AJ2283" s="51"/>
      <c r="AK2283" s="51"/>
      <c r="AL2283" s="51"/>
      <c r="AM2283" s="51"/>
      <c r="AN2283" s="51"/>
      <c r="AO2283" s="2"/>
      <c r="AP2283" s="3"/>
      <c r="AQ2283" s="3"/>
      <c r="AR2283" s="3"/>
      <c r="AS2283" s="3"/>
    </row>
    <row r="2284" spans="1:45" ht="29" customHeight="1" x14ac:dyDescent="0.35">
      <c r="A2284" s="14" t="s">
        <v>2072</v>
      </c>
      <c r="C2284" s="15" t="s">
        <v>3360</v>
      </c>
      <c r="D2284" s="15"/>
      <c r="E2284" s="80">
        <v>1.6680870246143757</v>
      </c>
      <c r="F2284" s="78"/>
      <c r="G2284" s="15"/>
      <c r="H2284" s="15"/>
      <c r="I2284" s="16"/>
      <c r="J2284" s="66"/>
      <c r="K2284" s="66"/>
      <c r="L2284" s="16"/>
      <c r="M2284" s="81"/>
      <c r="N2284" s="82">
        <v>7972.7861328125</v>
      </c>
      <c r="O2284" s="82">
        <v>8171.8369140625</v>
      </c>
      <c r="P2284" s="77"/>
      <c r="Q2284" s="83"/>
      <c r="R2284" s="83"/>
      <c r="S2284" s="51">
        <v>1</v>
      </c>
      <c r="T2284" s="84"/>
      <c r="U2284" s="84"/>
      <c r="V2284" s="52">
        <v>0</v>
      </c>
      <c r="W2284" s="52">
        <v>2.7778000000000001E-2</v>
      </c>
      <c r="X2284" s="52">
        <v>0</v>
      </c>
      <c r="Y2284" s="52">
        <v>0.54148399999999997</v>
      </c>
      <c r="Z2284" s="52">
        <v>0</v>
      </c>
      <c r="AA2284" s="52"/>
      <c r="AB2284" s="79">
        <v>2284</v>
      </c>
      <c r="AC22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4" s="85"/>
      <c r="AE2284" s="51"/>
      <c r="AF2284" s="51"/>
      <c r="AG2284" s="51"/>
      <c r="AH2284" s="51"/>
      <c r="AI2284" s="51"/>
      <c r="AJ2284" s="51"/>
      <c r="AK2284" s="51"/>
      <c r="AL2284" s="51"/>
      <c r="AM2284" s="51"/>
      <c r="AN2284" s="51"/>
      <c r="AO2284" s="2"/>
      <c r="AP2284" s="3"/>
      <c r="AQ2284" s="3"/>
      <c r="AR2284" s="3"/>
      <c r="AS2284" s="3"/>
    </row>
    <row r="2285" spans="1:45" ht="29" customHeight="1" x14ac:dyDescent="0.35">
      <c r="A2285" s="14" t="s">
        <v>472</v>
      </c>
      <c r="C2285" s="15" t="s">
        <v>3360</v>
      </c>
      <c r="D2285" s="15"/>
      <c r="E2285" s="80">
        <v>1.6668211587885446</v>
      </c>
      <c r="F2285" s="78"/>
      <c r="G2285" s="15"/>
      <c r="H2285" s="15"/>
      <c r="I2285" s="16"/>
      <c r="J2285" s="66"/>
      <c r="K2285" s="66"/>
      <c r="L2285" s="16"/>
      <c r="M2285" s="81"/>
      <c r="N2285" s="82">
        <v>3904.99267578125</v>
      </c>
      <c r="O2285" s="82">
        <v>9467.611328125</v>
      </c>
      <c r="P2285" s="77"/>
      <c r="Q2285" s="83"/>
      <c r="R2285" s="83"/>
      <c r="S2285" s="51">
        <v>1</v>
      </c>
      <c r="T2285" s="84"/>
      <c r="U2285" s="84"/>
      <c r="V2285" s="52">
        <v>0</v>
      </c>
      <c r="W2285" s="52">
        <v>7.2000000000000002E-5</v>
      </c>
      <c r="X2285" s="52">
        <v>0</v>
      </c>
      <c r="Y2285" s="52">
        <v>0.53950500000000001</v>
      </c>
      <c r="Z2285" s="52">
        <v>0</v>
      </c>
      <c r="AA2285" s="52"/>
      <c r="AB2285" s="79">
        <v>2285</v>
      </c>
      <c r="AC22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5" s="85"/>
      <c r="AE2285" s="51"/>
      <c r="AF2285" s="51"/>
      <c r="AG2285" s="51"/>
      <c r="AH2285" s="51"/>
      <c r="AI2285" s="51"/>
      <c r="AJ2285" s="51"/>
      <c r="AK2285" s="51"/>
      <c r="AL2285" s="51"/>
      <c r="AM2285" s="51"/>
      <c r="AN2285" s="51"/>
      <c r="AO2285" s="2"/>
      <c r="AP2285" s="3"/>
      <c r="AQ2285" s="3"/>
      <c r="AR2285" s="3"/>
      <c r="AS2285" s="3"/>
    </row>
    <row r="2286" spans="1:45" ht="29" customHeight="1" x14ac:dyDescent="0.35">
      <c r="A2286" s="14" t="s">
        <v>473</v>
      </c>
      <c r="C2286" s="15" t="s">
        <v>3360</v>
      </c>
      <c r="D2286" s="15"/>
      <c r="E2286" s="80">
        <v>1.6668211587885446</v>
      </c>
      <c r="F2286" s="78"/>
      <c r="G2286" s="15"/>
      <c r="H2286" s="15"/>
      <c r="I2286" s="16"/>
      <c r="J2286" s="66"/>
      <c r="K2286" s="66"/>
      <c r="L2286" s="16"/>
      <c r="M2286" s="81"/>
      <c r="N2286" s="82">
        <v>3835.6025390625</v>
      </c>
      <c r="O2286" s="82">
        <v>9348.287109375</v>
      </c>
      <c r="P2286" s="77"/>
      <c r="Q2286" s="83"/>
      <c r="R2286" s="83"/>
      <c r="S2286" s="51">
        <v>1</v>
      </c>
      <c r="T2286" s="84"/>
      <c r="U2286" s="84"/>
      <c r="V2286" s="52">
        <v>0</v>
      </c>
      <c r="W2286" s="52">
        <v>7.2000000000000002E-5</v>
      </c>
      <c r="X2286" s="52">
        <v>0</v>
      </c>
      <c r="Y2286" s="52">
        <v>0.53950500000000001</v>
      </c>
      <c r="Z2286" s="52">
        <v>0</v>
      </c>
      <c r="AA2286" s="52"/>
      <c r="AB2286" s="79">
        <v>2286</v>
      </c>
      <c r="AC22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6" s="85"/>
      <c r="AE2286" s="51"/>
      <c r="AF2286" s="51"/>
      <c r="AG2286" s="51"/>
      <c r="AH2286" s="51"/>
      <c r="AI2286" s="51"/>
      <c r="AJ2286" s="51"/>
      <c r="AK2286" s="51"/>
      <c r="AL2286" s="51"/>
      <c r="AM2286" s="51"/>
      <c r="AN2286" s="51"/>
      <c r="AO2286" s="2"/>
      <c r="AP2286" s="3"/>
      <c r="AQ2286" s="3"/>
      <c r="AR2286" s="3"/>
      <c r="AS2286" s="3"/>
    </row>
    <row r="2287" spans="1:45" ht="29" customHeight="1" x14ac:dyDescent="0.35">
      <c r="A2287" s="14" t="s">
        <v>475</v>
      </c>
      <c r="C2287" s="15" t="s">
        <v>3360</v>
      </c>
      <c r="D2287" s="15"/>
      <c r="E2287" s="80">
        <v>1.6668211587885446</v>
      </c>
      <c r="F2287" s="78"/>
      <c r="G2287" s="15"/>
      <c r="H2287" s="15"/>
      <c r="I2287" s="16"/>
      <c r="J2287" s="66"/>
      <c r="K2287" s="66"/>
      <c r="L2287" s="16"/>
      <c r="M2287" s="81"/>
      <c r="N2287" s="82">
        <v>3861.92138671875</v>
      </c>
      <c r="O2287" s="82">
        <v>9411.7080078125</v>
      </c>
      <c r="P2287" s="77"/>
      <c r="Q2287" s="83"/>
      <c r="R2287" s="83"/>
      <c r="S2287" s="51">
        <v>1</v>
      </c>
      <c r="T2287" s="84"/>
      <c r="U2287" s="84"/>
      <c r="V2287" s="52">
        <v>0</v>
      </c>
      <c r="W2287" s="52">
        <v>7.2000000000000002E-5</v>
      </c>
      <c r="X2287" s="52">
        <v>0</v>
      </c>
      <c r="Y2287" s="52">
        <v>0.53950500000000001</v>
      </c>
      <c r="Z2287" s="52">
        <v>0</v>
      </c>
      <c r="AA2287" s="52"/>
      <c r="AB2287" s="79">
        <v>2287</v>
      </c>
      <c r="AC22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7" s="85"/>
      <c r="AE2287" s="51"/>
      <c r="AF2287" s="51"/>
      <c r="AG2287" s="51"/>
      <c r="AH2287" s="51"/>
      <c r="AI2287" s="51"/>
      <c r="AJ2287" s="51"/>
      <c r="AK2287" s="51"/>
      <c r="AL2287" s="51"/>
      <c r="AM2287" s="51"/>
      <c r="AN2287" s="51"/>
      <c r="AO2287" s="2"/>
      <c r="AP2287" s="3"/>
      <c r="AQ2287" s="3"/>
      <c r="AR2287" s="3"/>
      <c r="AS2287" s="3"/>
    </row>
    <row r="2288" spans="1:45" ht="29" customHeight="1" x14ac:dyDescent="0.35">
      <c r="A2288" s="14" t="s">
        <v>1100</v>
      </c>
      <c r="C2288" s="15" t="s">
        <v>3360</v>
      </c>
      <c r="D2288" s="15"/>
      <c r="E2288" s="80">
        <v>1.6658994242483616</v>
      </c>
      <c r="F2288" s="78"/>
      <c r="G2288" s="15"/>
      <c r="H2288" s="15"/>
      <c r="I2288" s="16"/>
      <c r="J2288" s="66"/>
      <c r="K2288" s="66"/>
      <c r="L2288" s="16"/>
      <c r="M2288" s="81"/>
      <c r="N2288" s="82">
        <v>1887.5709228515625</v>
      </c>
      <c r="O2288" s="82">
        <v>1346.2412109375</v>
      </c>
      <c r="P2288" s="77"/>
      <c r="Q2288" s="83"/>
      <c r="R2288" s="83"/>
      <c r="S2288" s="51">
        <v>1</v>
      </c>
      <c r="T2288" s="84"/>
      <c r="U2288" s="84"/>
      <c r="V2288" s="52">
        <v>0</v>
      </c>
      <c r="W2288" s="52">
        <v>8.6000000000000003E-5</v>
      </c>
      <c r="X2288" s="52">
        <v>0</v>
      </c>
      <c r="Y2288" s="52">
        <v>0.53806399999999999</v>
      </c>
      <c r="Z2288" s="52">
        <v>0</v>
      </c>
      <c r="AA2288" s="52"/>
      <c r="AB2288" s="79">
        <v>2288</v>
      </c>
      <c r="AC22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8" s="85"/>
      <c r="AE2288" s="51"/>
      <c r="AF2288" s="51"/>
      <c r="AG2288" s="51"/>
      <c r="AH2288" s="51"/>
      <c r="AI2288" s="51"/>
      <c r="AJ2288" s="51"/>
      <c r="AK2288" s="51"/>
      <c r="AL2288" s="51"/>
      <c r="AM2288" s="51"/>
      <c r="AN2288" s="51"/>
      <c r="AO2288" s="2"/>
      <c r="AP2288" s="3"/>
      <c r="AQ2288" s="3"/>
      <c r="AR2288" s="3"/>
      <c r="AS2288" s="3"/>
    </row>
    <row r="2289" spans="1:45" ht="29" customHeight="1" x14ac:dyDescent="0.35">
      <c r="A2289" s="14" t="s">
        <v>1173</v>
      </c>
      <c r="C2289" s="15" t="s">
        <v>3360</v>
      </c>
      <c r="D2289" s="15"/>
      <c r="E2289" s="80">
        <v>1.6658994242483616</v>
      </c>
      <c r="F2289" s="78"/>
      <c r="G2289" s="15"/>
      <c r="H2289" s="15"/>
      <c r="I2289" s="16"/>
      <c r="J2289" s="66"/>
      <c r="K2289" s="66"/>
      <c r="L2289" s="16"/>
      <c r="M2289" s="81"/>
      <c r="N2289" s="82">
        <v>1901.396728515625</v>
      </c>
      <c r="O2289" s="82">
        <v>1391.6890869140625</v>
      </c>
      <c r="P2289" s="77"/>
      <c r="Q2289" s="83"/>
      <c r="R2289" s="83"/>
      <c r="S2289" s="51">
        <v>1</v>
      </c>
      <c r="T2289" s="84"/>
      <c r="U2289" s="84"/>
      <c r="V2289" s="52">
        <v>0</v>
      </c>
      <c r="W2289" s="52">
        <v>8.6000000000000003E-5</v>
      </c>
      <c r="X2289" s="52">
        <v>0</v>
      </c>
      <c r="Y2289" s="52">
        <v>0.53806399999999999</v>
      </c>
      <c r="Z2289" s="52">
        <v>0</v>
      </c>
      <c r="AA2289" s="52"/>
      <c r="AB2289" s="79">
        <v>2289</v>
      </c>
      <c r="AC22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89" s="85"/>
      <c r="AE2289" s="51"/>
      <c r="AF2289" s="51"/>
      <c r="AG2289" s="51"/>
      <c r="AH2289" s="51"/>
      <c r="AI2289" s="51"/>
      <c r="AJ2289" s="51"/>
      <c r="AK2289" s="51"/>
      <c r="AL2289" s="51"/>
      <c r="AM2289" s="51"/>
      <c r="AN2289" s="51"/>
      <c r="AO2289" s="2"/>
      <c r="AP2289" s="3"/>
      <c r="AQ2289" s="3"/>
      <c r="AR2289" s="3"/>
      <c r="AS2289" s="3"/>
    </row>
    <row r="2290" spans="1:45" ht="29" customHeight="1" x14ac:dyDescent="0.35">
      <c r="A2290" s="14" t="s">
        <v>291</v>
      </c>
      <c r="C2290" s="15" t="s">
        <v>3360</v>
      </c>
      <c r="D2290" s="15"/>
      <c r="E2290" s="80">
        <v>1.6657900442300608</v>
      </c>
      <c r="F2290" s="78"/>
      <c r="G2290" s="15"/>
      <c r="H2290" s="15"/>
      <c r="I2290" s="16"/>
      <c r="J2290" s="66"/>
      <c r="K2290" s="66"/>
      <c r="L2290" s="16"/>
      <c r="M2290" s="81"/>
      <c r="N2290" s="82">
        <v>1837.9754638671875</v>
      </c>
      <c r="O2290" s="82">
        <v>2957.19189453125</v>
      </c>
      <c r="P2290" s="77"/>
      <c r="Q2290" s="83"/>
      <c r="R2290" s="83"/>
      <c r="S2290" s="51">
        <v>1</v>
      </c>
      <c r="T2290" s="84"/>
      <c r="U2290" s="84"/>
      <c r="V2290" s="52">
        <v>0</v>
      </c>
      <c r="W2290" s="52">
        <v>7.2999999999999999E-5</v>
      </c>
      <c r="X2290" s="52">
        <v>0</v>
      </c>
      <c r="Y2290" s="52">
        <v>0.53789299999999995</v>
      </c>
      <c r="Z2290" s="52">
        <v>0</v>
      </c>
      <c r="AA2290" s="52"/>
      <c r="AB2290" s="79">
        <v>2290</v>
      </c>
      <c r="AC22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0" s="85"/>
      <c r="AE2290" s="51"/>
      <c r="AF2290" s="51"/>
      <c r="AG2290" s="51"/>
      <c r="AH2290" s="51"/>
      <c r="AI2290" s="51"/>
      <c r="AJ2290" s="51"/>
      <c r="AK2290" s="51"/>
      <c r="AL2290" s="51"/>
      <c r="AM2290" s="51"/>
      <c r="AN2290" s="51"/>
      <c r="AO2290" s="2"/>
      <c r="AP2290" s="3"/>
      <c r="AQ2290" s="3"/>
      <c r="AR2290" s="3"/>
      <c r="AS2290" s="3"/>
    </row>
    <row r="2291" spans="1:45" ht="29" customHeight="1" x14ac:dyDescent="0.35">
      <c r="A2291" s="14" t="s">
        <v>292</v>
      </c>
      <c r="C2291" s="15" t="s">
        <v>3360</v>
      </c>
      <c r="D2291" s="15"/>
      <c r="E2291" s="80">
        <v>1.6657900442300608</v>
      </c>
      <c r="F2291" s="78"/>
      <c r="G2291" s="15"/>
      <c r="H2291" s="15"/>
      <c r="I2291" s="16"/>
      <c r="J2291" s="66"/>
      <c r="K2291" s="66"/>
      <c r="L2291" s="16"/>
      <c r="M2291" s="81"/>
      <c r="N2291" s="82">
        <v>1743.133056640625</v>
      </c>
      <c r="O2291" s="82">
        <v>3133.384521484375</v>
      </c>
      <c r="P2291" s="77"/>
      <c r="Q2291" s="83"/>
      <c r="R2291" s="83"/>
      <c r="S2291" s="51">
        <v>1</v>
      </c>
      <c r="T2291" s="84"/>
      <c r="U2291" s="84"/>
      <c r="V2291" s="52">
        <v>0</v>
      </c>
      <c r="W2291" s="52">
        <v>7.2999999999999999E-5</v>
      </c>
      <c r="X2291" s="52">
        <v>0</v>
      </c>
      <c r="Y2291" s="52">
        <v>0.53789299999999995</v>
      </c>
      <c r="Z2291" s="52">
        <v>0</v>
      </c>
      <c r="AA2291" s="52"/>
      <c r="AB2291" s="79">
        <v>2291</v>
      </c>
      <c r="AC22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1" s="85"/>
      <c r="AE2291" s="51"/>
      <c r="AF2291" s="51"/>
      <c r="AG2291" s="51"/>
      <c r="AH2291" s="51"/>
      <c r="AI2291" s="51"/>
      <c r="AJ2291" s="51"/>
      <c r="AK2291" s="51"/>
      <c r="AL2291" s="51"/>
      <c r="AM2291" s="51"/>
      <c r="AN2291" s="51"/>
      <c r="AO2291" s="2"/>
      <c r="AP2291" s="3"/>
      <c r="AQ2291" s="3"/>
      <c r="AR2291" s="3"/>
      <c r="AS2291" s="3"/>
    </row>
    <row r="2292" spans="1:45" ht="29" customHeight="1" x14ac:dyDescent="0.35">
      <c r="A2292" s="14" t="s">
        <v>1058</v>
      </c>
      <c r="C2292" s="15" t="s">
        <v>3360</v>
      </c>
      <c r="D2292" s="15"/>
      <c r="E2292" s="80">
        <v>1.6657695754547064</v>
      </c>
      <c r="F2292" s="78"/>
      <c r="G2292" s="15"/>
      <c r="H2292" s="15"/>
      <c r="I2292" s="16"/>
      <c r="J2292" s="66"/>
      <c r="K2292" s="66"/>
      <c r="L2292" s="16"/>
      <c r="M2292" s="81"/>
      <c r="N2292" s="82">
        <v>3473.167236328125</v>
      </c>
      <c r="O2292" s="82">
        <v>1546.790283203125</v>
      </c>
      <c r="P2292" s="77"/>
      <c r="Q2292" s="83"/>
      <c r="R2292" s="83"/>
      <c r="S2292" s="51">
        <v>1</v>
      </c>
      <c r="T2292" s="84"/>
      <c r="U2292" s="84"/>
      <c r="V2292" s="52">
        <v>0</v>
      </c>
      <c r="W2292" s="52">
        <v>8.1000000000000004E-5</v>
      </c>
      <c r="X2292" s="52">
        <v>0</v>
      </c>
      <c r="Y2292" s="52">
        <v>0.53786100000000003</v>
      </c>
      <c r="Z2292" s="52">
        <v>0</v>
      </c>
      <c r="AA2292" s="52"/>
      <c r="AB2292" s="79">
        <v>2292</v>
      </c>
      <c r="AC22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2" s="85"/>
      <c r="AE2292" s="51"/>
      <c r="AF2292" s="51"/>
      <c r="AG2292" s="51"/>
      <c r="AH2292" s="51"/>
      <c r="AI2292" s="51"/>
      <c r="AJ2292" s="51"/>
      <c r="AK2292" s="104" t="s">
        <v>3341</v>
      </c>
      <c r="AL2292" s="104" t="s">
        <v>3341</v>
      </c>
      <c r="AM2292" s="104" t="s">
        <v>3341</v>
      </c>
      <c r="AN2292" s="104" t="s">
        <v>3341</v>
      </c>
      <c r="AO2292" s="2"/>
      <c r="AP2292" s="3"/>
      <c r="AQ2292" s="3"/>
      <c r="AR2292" s="3"/>
      <c r="AS2292" s="3"/>
    </row>
    <row r="2293" spans="1:45" ht="29" customHeight="1" x14ac:dyDescent="0.35">
      <c r="A2293" s="14" t="s">
        <v>1056</v>
      </c>
      <c r="C2293" s="15" t="s">
        <v>3360</v>
      </c>
      <c r="D2293" s="15"/>
      <c r="E2293" s="80">
        <v>1.6655022020766381</v>
      </c>
      <c r="F2293" s="78"/>
      <c r="G2293" s="15"/>
      <c r="H2293" s="15"/>
      <c r="I2293" s="16"/>
      <c r="J2293" s="66"/>
      <c r="K2293" s="66"/>
      <c r="L2293" s="16"/>
      <c r="M2293" s="81"/>
      <c r="N2293" s="82">
        <v>1165.5609130859375</v>
      </c>
      <c r="O2293" s="82">
        <v>9174.2978515625</v>
      </c>
      <c r="P2293" s="77"/>
      <c r="Q2293" s="83"/>
      <c r="R2293" s="83"/>
      <c r="S2293" s="51">
        <v>1</v>
      </c>
      <c r="T2293" s="84"/>
      <c r="U2293" s="84"/>
      <c r="V2293" s="52">
        <v>0</v>
      </c>
      <c r="W2293" s="52">
        <v>8.5000000000000006E-5</v>
      </c>
      <c r="X2293" s="52">
        <v>0</v>
      </c>
      <c r="Y2293" s="52">
        <v>0.537443</v>
      </c>
      <c r="Z2293" s="52">
        <v>0</v>
      </c>
      <c r="AA2293" s="52"/>
      <c r="AB2293" s="79">
        <v>2293</v>
      </c>
      <c r="AC22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3" s="85"/>
      <c r="AE2293" s="51"/>
      <c r="AF2293" s="51"/>
      <c r="AG2293" s="51"/>
      <c r="AH2293" s="51"/>
      <c r="AI2293" s="51"/>
      <c r="AJ2293" s="51"/>
      <c r="AK2293" s="104" t="s">
        <v>3341</v>
      </c>
      <c r="AL2293" s="104" t="s">
        <v>3341</v>
      </c>
      <c r="AM2293" s="104" t="s">
        <v>3341</v>
      </c>
      <c r="AN2293" s="104" t="s">
        <v>3341</v>
      </c>
      <c r="AO2293" s="2"/>
      <c r="AP2293" s="3"/>
      <c r="AQ2293" s="3"/>
      <c r="AR2293" s="3"/>
      <c r="AS2293" s="3"/>
    </row>
    <row r="2294" spans="1:45" ht="29" customHeight="1" x14ac:dyDescent="0.35">
      <c r="A2294" s="14" t="s">
        <v>3153</v>
      </c>
      <c r="C2294" s="15" t="s">
        <v>3360</v>
      </c>
      <c r="D2294" s="15"/>
      <c r="E2294" s="80">
        <v>1.6650122307665893</v>
      </c>
      <c r="F2294" s="78"/>
      <c r="G2294" s="15"/>
      <c r="H2294" s="15"/>
      <c r="I2294" s="16"/>
      <c r="J2294" s="66"/>
      <c r="K2294" s="66"/>
      <c r="L2294" s="16"/>
      <c r="M2294" s="81"/>
      <c r="N2294" s="82">
        <v>8239.69921875</v>
      </c>
      <c r="O2294" s="82">
        <v>9631.62109375</v>
      </c>
      <c r="P2294" s="77"/>
      <c r="Q2294" s="83"/>
      <c r="R2294" s="83"/>
      <c r="S2294" s="51">
        <v>1</v>
      </c>
      <c r="T2294" s="84"/>
      <c r="U2294" s="84"/>
      <c r="V2294" s="52">
        <v>0</v>
      </c>
      <c r="W2294" s="52">
        <v>6.0000000000000002E-5</v>
      </c>
      <c r="X2294" s="52">
        <v>0</v>
      </c>
      <c r="Y2294" s="52">
        <v>0.53667699999999996</v>
      </c>
      <c r="Z2294" s="52">
        <v>0</v>
      </c>
      <c r="AA2294" s="52"/>
      <c r="AB2294" s="79">
        <v>2294</v>
      </c>
      <c r="AC22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4" s="85"/>
      <c r="AE2294" s="51"/>
      <c r="AF2294" s="51"/>
      <c r="AG2294" s="51"/>
      <c r="AH2294" s="51"/>
      <c r="AI2294" s="51"/>
      <c r="AJ2294" s="51"/>
      <c r="AK2294" s="51"/>
      <c r="AL2294" s="51"/>
      <c r="AM2294" s="51"/>
      <c r="AN2294" s="51"/>
      <c r="AO2294" s="2"/>
      <c r="AP2294" s="3"/>
      <c r="AQ2294" s="3"/>
      <c r="AR2294" s="3"/>
      <c r="AS2294" s="3"/>
    </row>
    <row r="2295" spans="1:45" ht="29" customHeight="1" x14ac:dyDescent="0.35">
      <c r="A2295" s="14" t="s">
        <v>3156</v>
      </c>
      <c r="C2295" s="15" t="s">
        <v>3360</v>
      </c>
      <c r="D2295" s="15"/>
      <c r="E2295" s="80">
        <v>1.6650122307665893</v>
      </c>
      <c r="F2295" s="78"/>
      <c r="G2295" s="15"/>
      <c r="H2295" s="15"/>
      <c r="I2295" s="16"/>
      <c r="J2295" s="66"/>
      <c r="K2295" s="66"/>
      <c r="L2295" s="16"/>
      <c r="M2295" s="81"/>
      <c r="N2295" s="82">
        <v>8160.59033203125</v>
      </c>
      <c r="O2295" s="82">
        <v>9787.11328125</v>
      </c>
      <c r="P2295" s="77"/>
      <c r="Q2295" s="83"/>
      <c r="R2295" s="83"/>
      <c r="S2295" s="51">
        <v>1</v>
      </c>
      <c r="T2295" s="84"/>
      <c r="U2295" s="84"/>
      <c r="V2295" s="52">
        <v>0</v>
      </c>
      <c r="W2295" s="52">
        <v>6.0000000000000002E-5</v>
      </c>
      <c r="X2295" s="52">
        <v>0</v>
      </c>
      <c r="Y2295" s="52">
        <v>0.53667699999999996</v>
      </c>
      <c r="Z2295" s="52">
        <v>0</v>
      </c>
      <c r="AA2295" s="52"/>
      <c r="AB2295" s="79">
        <v>2295</v>
      </c>
      <c r="AC22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5" s="85"/>
      <c r="AE2295" s="51"/>
      <c r="AF2295" s="51"/>
      <c r="AG2295" s="51"/>
      <c r="AH2295" s="51"/>
      <c r="AI2295" s="51"/>
      <c r="AJ2295" s="51"/>
      <c r="AK2295" s="51"/>
      <c r="AL2295" s="51"/>
      <c r="AM2295" s="51"/>
      <c r="AN2295" s="51"/>
      <c r="AO2295" s="2"/>
      <c r="AP2295" s="3"/>
      <c r="AQ2295" s="3"/>
      <c r="AR2295" s="3"/>
      <c r="AS2295" s="3"/>
    </row>
    <row r="2296" spans="1:45" ht="29" customHeight="1" x14ac:dyDescent="0.35">
      <c r="A2296" s="14" t="s">
        <v>2131</v>
      </c>
      <c r="C2296" s="15" t="s">
        <v>3360</v>
      </c>
      <c r="D2296" s="15"/>
      <c r="E2296" s="80">
        <v>1.6643386801275797</v>
      </c>
      <c r="F2296" s="78"/>
      <c r="G2296" s="15"/>
      <c r="H2296" s="15"/>
      <c r="I2296" s="16"/>
      <c r="J2296" s="66"/>
      <c r="K2296" s="66"/>
      <c r="L2296" s="16"/>
      <c r="M2296" s="81"/>
      <c r="N2296" s="82">
        <v>1121.3302001953125</v>
      </c>
      <c r="O2296" s="82">
        <v>5804.98193359375</v>
      </c>
      <c r="P2296" s="77"/>
      <c r="Q2296" s="83"/>
      <c r="R2296" s="83"/>
      <c r="S2296" s="51">
        <v>1</v>
      </c>
      <c r="T2296" s="84"/>
      <c r="U2296" s="84"/>
      <c r="V2296" s="52">
        <v>0</v>
      </c>
      <c r="W2296" s="52">
        <v>1.05E-4</v>
      </c>
      <c r="X2296" s="52">
        <v>0</v>
      </c>
      <c r="Y2296" s="52">
        <v>0.53562399999999999</v>
      </c>
      <c r="Z2296" s="52">
        <v>0</v>
      </c>
      <c r="AA2296" s="52"/>
      <c r="AB2296" s="79">
        <v>2296</v>
      </c>
      <c r="AC22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6" s="85"/>
      <c r="AE2296" s="51"/>
      <c r="AF2296" s="51"/>
      <c r="AG2296" s="51"/>
      <c r="AH2296" s="51"/>
      <c r="AI2296" s="51"/>
      <c r="AJ2296" s="51"/>
      <c r="AK2296" s="51"/>
      <c r="AL2296" s="51"/>
      <c r="AM2296" s="51"/>
      <c r="AN2296" s="51"/>
      <c r="AO2296" s="2"/>
      <c r="AP2296" s="3"/>
      <c r="AQ2296" s="3"/>
      <c r="AR2296" s="3"/>
      <c r="AS2296" s="3"/>
    </row>
    <row r="2297" spans="1:45" ht="29" customHeight="1" x14ac:dyDescent="0.35">
      <c r="A2297" s="14" t="s">
        <v>2132</v>
      </c>
      <c r="C2297" s="15" t="s">
        <v>3360</v>
      </c>
      <c r="D2297" s="15"/>
      <c r="E2297" s="80">
        <v>1.6643386801275797</v>
      </c>
      <c r="F2297" s="78"/>
      <c r="G2297" s="15"/>
      <c r="H2297" s="15"/>
      <c r="I2297" s="16"/>
      <c r="J2297" s="66"/>
      <c r="K2297" s="66"/>
      <c r="L2297" s="16"/>
      <c r="M2297" s="81"/>
      <c r="N2297" s="82">
        <v>1084.09326171875</v>
      </c>
      <c r="O2297" s="82">
        <v>5631.55419921875</v>
      </c>
      <c r="P2297" s="77"/>
      <c r="Q2297" s="83"/>
      <c r="R2297" s="83"/>
      <c r="S2297" s="51">
        <v>1</v>
      </c>
      <c r="T2297" s="84"/>
      <c r="U2297" s="84"/>
      <c r="V2297" s="52">
        <v>0</v>
      </c>
      <c r="W2297" s="52">
        <v>1.05E-4</v>
      </c>
      <c r="X2297" s="52">
        <v>0</v>
      </c>
      <c r="Y2297" s="52">
        <v>0.53562399999999999</v>
      </c>
      <c r="Z2297" s="52">
        <v>0</v>
      </c>
      <c r="AA2297" s="52"/>
      <c r="AB2297" s="79">
        <v>2297</v>
      </c>
      <c r="AC22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7" s="85"/>
      <c r="AE2297" s="51"/>
      <c r="AF2297" s="51"/>
      <c r="AG2297" s="51"/>
      <c r="AH2297" s="51"/>
      <c r="AI2297" s="51"/>
      <c r="AJ2297" s="51"/>
      <c r="AK2297" s="51"/>
      <c r="AL2297" s="51"/>
      <c r="AM2297" s="51"/>
      <c r="AN2297" s="51"/>
      <c r="AO2297" s="2"/>
      <c r="AP2297" s="3"/>
      <c r="AQ2297" s="3"/>
      <c r="AR2297" s="3"/>
      <c r="AS2297" s="3"/>
    </row>
    <row r="2298" spans="1:45" ht="29" customHeight="1" x14ac:dyDescent="0.35">
      <c r="A2298" s="14" t="s">
        <v>2133</v>
      </c>
      <c r="C2298" s="15" t="s">
        <v>3360</v>
      </c>
      <c r="D2298" s="15"/>
      <c r="E2298" s="80">
        <v>1.6643386801275797</v>
      </c>
      <c r="F2298" s="78"/>
      <c r="G2298" s="15"/>
      <c r="H2298" s="15"/>
      <c r="I2298" s="16"/>
      <c r="J2298" s="66"/>
      <c r="K2298" s="66"/>
      <c r="L2298" s="16"/>
      <c r="M2298" s="81"/>
      <c r="N2298" s="82">
        <v>1106.033935546875</v>
      </c>
      <c r="O2298" s="82">
        <v>5715.45947265625</v>
      </c>
      <c r="P2298" s="77"/>
      <c r="Q2298" s="83"/>
      <c r="R2298" s="83"/>
      <c r="S2298" s="51">
        <v>1</v>
      </c>
      <c r="T2298" s="84"/>
      <c r="U2298" s="84"/>
      <c r="V2298" s="52">
        <v>0</v>
      </c>
      <c r="W2298" s="52">
        <v>1.05E-4</v>
      </c>
      <c r="X2298" s="52">
        <v>0</v>
      </c>
      <c r="Y2298" s="52">
        <v>0.53562399999999999</v>
      </c>
      <c r="Z2298" s="52">
        <v>0</v>
      </c>
      <c r="AA2298" s="52"/>
      <c r="AB2298" s="79">
        <v>2298</v>
      </c>
      <c r="AC22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8" s="85"/>
      <c r="AE2298" s="51"/>
      <c r="AF2298" s="51"/>
      <c r="AG2298" s="51"/>
      <c r="AH2298" s="51"/>
      <c r="AI2298" s="51"/>
      <c r="AJ2298" s="51"/>
      <c r="AK2298" s="51"/>
      <c r="AL2298" s="51"/>
      <c r="AM2298" s="51"/>
      <c r="AN2298" s="51"/>
      <c r="AO2298" s="2"/>
      <c r="AP2298" s="3"/>
      <c r="AQ2298" s="3"/>
      <c r="AR2298" s="3"/>
      <c r="AS2298" s="3"/>
    </row>
    <row r="2299" spans="1:45" ht="29" customHeight="1" x14ac:dyDescent="0.35">
      <c r="A2299" s="14" t="s">
        <v>1550</v>
      </c>
      <c r="C2299" s="15" t="s">
        <v>3360</v>
      </c>
      <c r="D2299" s="15"/>
      <c r="E2299" s="80">
        <v>1.6642190657216018</v>
      </c>
      <c r="F2299" s="78"/>
      <c r="G2299" s="15"/>
      <c r="H2299" s="15"/>
      <c r="I2299" s="16"/>
      <c r="J2299" s="66"/>
      <c r="K2299" s="66"/>
      <c r="L2299" s="16"/>
      <c r="M2299" s="81"/>
      <c r="N2299" s="82">
        <v>5322.06591796875</v>
      </c>
      <c r="O2299" s="82">
        <v>8680.5927734375</v>
      </c>
      <c r="P2299" s="77"/>
      <c r="Q2299" s="83"/>
      <c r="R2299" s="83"/>
      <c r="S2299" s="51">
        <v>1</v>
      </c>
      <c r="T2299" s="84"/>
      <c r="U2299" s="84"/>
      <c r="V2299" s="52">
        <v>0</v>
      </c>
      <c r="W2299" s="52">
        <v>9.7E-5</v>
      </c>
      <c r="X2299" s="52">
        <v>0</v>
      </c>
      <c r="Y2299" s="52">
        <v>0.53543700000000005</v>
      </c>
      <c r="Z2299" s="52">
        <v>0</v>
      </c>
      <c r="AA2299" s="52"/>
      <c r="AB2299" s="79">
        <v>2299</v>
      </c>
      <c r="AC22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299" s="85"/>
      <c r="AE2299" s="51"/>
      <c r="AF2299" s="51"/>
      <c r="AG2299" s="51"/>
      <c r="AH2299" s="51"/>
      <c r="AI2299" s="51"/>
      <c r="AJ2299" s="51"/>
      <c r="AK2299" s="104" t="s">
        <v>3341</v>
      </c>
      <c r="AL2299" s="104" t="s">
        <v>3341</v>
      </c>
      <c r="AM2299" s="104" t="s">
        <v>3341</v>
      </c>
      <c r="AN2299" s="104" t="s">
        <v>3341</v>
      </c>
      <c r="AO2299" s="2"/>
      <c r="AP2299" s="3"/>
      <c r="AQ2299" s="3"/>
      <c r="AR2299" s="3"/>
      <c r="AS2299" s="3"/>
    </row>
    <row r="2300" spans="1:45" ht="29" customHeight="1" x14ac:dyDescent="0.35">
      <c r="A2300" s="14" t="s">
        <v>963</v>
      </c>
      <c r="C2300" s="15" t="s">
        <v>3360</v>
      </c>
      <c r="D2300" s="15"/>
      <c r="E2300" s="80">
        <v>1.6637770681037902</v>
      </c>
      <c r="F2300" s="78"/>
      <c r="G2300" s="15"/>
      <c r="H2300" s="15"/>
      <c r="I2300" s="16"/>
      <c r="J2300" s="66"/>
      <c r="K2300" s="66"/>
      <c r="L2300" s="16"/>
      <c r="M2300" s="81"/>
      <c r="N2300" s="82">
        <v>659.0712890625</v>
      </c>
      <c r="O2300" s="82">
        <v>6701.01318359375</v>
      </c>
      <c r="P2300" s="77"/>
      <c r="Q2300" s="83"/>
      <c r="R2300" s="83"/>
      <c r="S2300" s="51">
        <v>1</v>
      </c>
      <c r="T2300" s="84"/>
      <c r="U2300" s="84"/>
      <c r="V2300" s="52">
        <v>0</v>
      </c>
      <c r="W2300" s="52">
        <v>1.05E-4</v>
      </c>
      <c r="X2300" s="52">
        <v>0</v>
      </c>
      <c r="Y2300" s="52">
        <v>0.53474600000000005</v>
      </c>
      <c r="Z2300" s="52">
        <v>0</v>
      </c>
      <c r="AA2300" s="52"/>
      <c r="AB2300" s="79">
        <v>2300</v>
      </c>
      <c r="AC23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0" s="85"/>
      <c r="AE2300" s="51"/>
      <c r="AF2300" s="51"/>
      <c r="AG2300" s="51"/>
      <c r="AH2300" s="51"/>
      <c r="AI2300" s="51"/>
      <c r="AJ2300" s="51"/>
      <c r="AK2300" s="51"/>
      <c r="AL2300" s="51"/>
      <c r="AM2300" s="51"/>
      <c r="AN2300" s="51"/>
      <c r="AO2300" s="2"/>
      <c r="AP2300" s="3"/>
      <c r="AQ2300" s="3"/>
      <c r="AR2300" s="3"/>
      <c r="AS2300" s="3"/>
    </row>
    <row r="2301" spans="1:45" ht="29" customHeight="1" x14ac:dyDescent="0.35">
      <c r="A2301" s="14" t="s">
        <v>964</v>
      </c>
      <c r="C2301" s="15" t="s">
        <v>3360</v>
      </c>
      <c r="D2301" s="15"/>
      <c r="E2301" s="80">
        <v>1.6637770681037902</v>
      </c>
      <c r="F2301" s="78"/>
      <c r="G2301" s="15"/>
      <c r="H2301" s="15"/>
      <c r="I2301" s="16"/>
      <c r="J2301" s="66"/>
      <c r="K2301" s="66"/>
      <c r="L2301" s="16"/>
      <c r="M2301" s="81"/>
      <c r="N2301" s="82">
        <v>723.468017578125</v>
      </c>
      <c r="O2301" s="82">
        <v>6770.77197265625</v>
      </c>
      <c r="P2301" s="77"/>
      <c r="Q2301" s="83"/>
      <c r="R2301" s="83"/>
      <c r="S2301" s="51">
        <v>1</v>
      </c>
      <c r="T2301" s="84"/>
      <c r="U2301" s="84"/>
      <c r="V2301" s="52">
        <v>0</v>
      </c>
      <c r="W2301" s="52">
        <v>1.05E-4</v>
      </c>
      <c r="X2301" s="52">
        <v>0</v>
      </c>
      <c r="Y2301" s="52">
        <v>0.53474600000000005</v>
      </c>
      <c r="Z2301" s="52">
        <v>0</v>
      </c>
      <c r="AA2301" s="52"/>
      <c r="AB2301" s="79">
        <v>2301</v>
      </c>
      <c r="AC23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1" s="85"/>
      <c r="AE2301" s="51"/>
      <c r="AF2301" s="51"/>
      <c r="AG2301" s="51"/>
      <c r="AH2301" s="51"/>
      <c r="AI2301" s="51"/>
      <c r="AJ2301" s="51"/>
      <c r="AK2301" s="51"/>
      <c r="AL2301" s="51"/>
      <c r="AM2301" s="51"/>
      <c r="AN2301" s="51"/>
      <c r="AO2301" s="2"/>
      <c r="AP2301" s="3"/>
      <c r="AQ2301" s="3"/>
      <c r="AR2301" s="3"/>
      <c r="AS2301" s="3"/>
    </row>
    <row r="2302" spans="1:45" ht="29" customHeight="1" x14ac:dyDescent="0.35">
      <c r="A2302" s="14" t="s">
        <v>2426</v>
      </c>
      <c r="C2302" s="15" t="s">
        <v>3360</v>
      </c>
      <c r="D2302" s="15"/>
      <c r="E2302" s="80">
        <v>1.6636209936917119</v>
      </c>
      <c r="F2302" s="78"/>
      <c r="G2302" s="15"/>
      <c r="H2302" s="15"/>
      <c r="I2302" s="16"/>
      <c r="J2302" s="66"/>
      <c r="K2302" s="66"/>
      <c r="L2302" s="16"/>
      <c r="M2302" s="81"/>
      <c r="N2302" s="82">
        <v>330.31484985351563</v>
      </c>
      <c r="O2302" s="82">
        <v>2960.762451171875</v>
      </c>
      <c r="P2302" s="77"/>
      <c r="Q2302" s="83"/>
      <c r="R2302" s="83"/>
      <c r="S2302" s="51">
        <v>1</v>
      </c>
      <c r="T2302" s="84"/>
      <c r="U2302" s="84"/>
      <c r="V2302" s="52">
        <v>0</v>
      </c>
      <c r="W2302" s="52">
        <v>9.2E-5</v>
      </c>
      <c r="X2302" s="52">
        <v>0</v>
      </c>
      <c r="Y2302" s="52">
        <v>0.53450200000000003</v>
      </c>
      <c r="Z2302" s="52">
        <v>0</v>
      </c>
      <c r="AA2302" s="52"/>
      <c r="AB2302" s="79">
        <v>2302</v>
      </c>
      <c r="AC23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2" s="85"/>
      <c r="AE2302" s="51"/>
      <c r="AF2302" s="51"/>
      <c r="AG2302" s="51"/>
      <c r="AH2302" s="51"/>
      <c r="AI2302" s="51"/>
      <c r="AJ2302" s="51"/>
      <c r="AK2302" s="51"/>
      <c r="AL2302" s="51"/>
      <c r="AM2302" s="51"/>
      <c r="AN2302" s="51"/>
      <c r="AO2302" s="2"/>
      <c r="AP2302" s="3"/>
      <c r="AQ2302" s="3"/>
      <c r="AR2302" s="3"/>
      <c r="AS2302" s="3"/>
    </row>
    <row r="2303" spans="1:45" ht="29" customHeight="1" x14ac:dyDescent="0.35">
      <c r="A2303" s="14" t="s">
        <v>2608</v>
      </c>
      <c r="C2303" s="15" t="s">
        <v>3360</v>
      </c>
      <c r="D2303" s="15"/>
      <c r="E2303" s="80">
        <v>1.6636209936917119</v>
      </c>
      <c r="F2303" s="78"/>
      <c r="G2303" s="15"/>
      <c r="H2303" s="15"/>
      <c r="I2303" s="16"/>
      <c r="J2303" s="66"/>
      <c r="K2303" s="66"/>
      <c r="L2303" s="16"/>
      <c r="M2303" s="81"/>
      <c r="N2303" s="82">
        <v>398.21212768554688</v>
      </c>
      <c r="O2303" s="82">
        <v>2816.6298828125</v>
      </c>
      <c r="P2303" s="77"/>
      <c r="Q2303" s="83"/>
      <c r="R2303" s="83"/>
      <c r="S2303" s="51">
        <v>1</v>
      </c>
      <c r="T2303" s="84"/>
      <c r="U2303" s="84"/>
      <c r="V2303" s="52">
        <v>0</v>
      </c>
      <c r="W2303" s="52">
        <v>9.2E-5</v>
      </c>
      <c r="X2303" s="52">
        <v>0</v>
      </c>
      <c r="Y2303" s="52">
        <v>0.53450200000000003</v>
      </c>
      <c r="Z2303" s="52">
        <v>0</v>
      </c>
      <c r="AA2303" s="52"/>
      <c r="AB2303" s="79">
        <v>2303</v>
      </c>
      <c r="AC23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3" s="85"/>
      <c r="AE2303" s="51"/>
      <c r="AF2303" s="51"/>
      <c r="AG2303" s="51"/>
      <c r="AH2303" s="51"/>
      <c r="AI2303" s="51"/>
      <c r="AJ2303" s="51"/>
      <c r="AK2303" s="51"/>
      <c r="AL2303" s="51"/>
      <c r="AM2303" s="51"/>
      <c r="AN2303" s="51"/>
      <c r="AO2303" s="2"/>
      <c r="AP2303" s="3"/>
      <c r="AQ2303" s="3"/>
      <c r="AR2303" s="3"/>
      <c r="AS2303" s="3"/>
    </row>
    <row r="2304" spans="1:45" ht="29" customHeight="1" x14ac:dyDescent="0.35">
      <c r="A2304" s="14" t="s">
        <v>517</v>
      </c>
      <c r="C2304" s="15" t="s">
        <v>3360</v>
      </c>
      <c r="D2304" s="15"/>
      <c r="E2304" s="80">
        <v>1.6634892259503673</v>
      </c>
      <c r="F2304" s="78"/>
      <c r="G2304" s="15"/>
      <c r="H2304" s="15"/>
      <c r="I2304" s="16"/>
      <c r="J2304" s="66"/>
      <c r="K2304" s="66"/>
      <c r="L2304" s="16"/>
      <c r="M2304" s="81"/>
      <c r="N2304" s="82">
        <v>3474.87646484375</v>
      </c>
      <c r="O2304" s="82">
        <v>9482.6591796875</v>
      </c>
      <c r="P2304" s="77"/>
      <c r="Q2304" s="83"/>
      <c r="R2304" s="83"/>
      <c r="S2304" s="51">
        <v>1</v>
      </c>
      <c r="T2304" s="84"/>
      <c r="U2304" s="84"/>
      <c r="V2304" s="52">
        <v>0</v>
      </c>
      <c r="W2304" s="52">
        <v>8.7000000000000001E-5</v>
      </c>
      <c r="X2304" s="52">
        <v>0</v>
      </c>
      <c r="Y2304" s="52">
        <v>0.53429599999999999</v>
      </c>
      <c r="Z2304" s="52">
        <v>0</v>
      </c>
      <c r="AA2304" s="52"/>
      <c r="AB2304" s="79">
        <v>2304</v>
      </c>
      <c r="AC23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4" s="85"/>
      <c r="AE2304" s="51"/>
      <c r="AF2304" s="51"/>
      <c r="AG2304" s="51"/>
      <c r="AH2304" s="51"/>
      <c r="AI2304" s="51"/>
      <c r="AJ2304" s="51"/>
      <c r="AK2304" s="51"/>
      <c r="AL2304" s="51"/>
      <c r="AM2304" s="51"/>
      <c r="AN2304" s="51"/>
      <c r="AO2304" s="2"/>
      <c r="AP2304" s="3"/>
      <c r="AQ2304" s="3"/>
      <c r="AR2304" s="3"/>
      <c r="AS2304" s="3"/>
    </row>
    <row r="2305" spans="1:45" ht="29" customHeight="1" x14ac:dyDescent="0.35">
      <c r="A2305" s="14" t="s">
        <v>518</v>
      </c>
      <c r="C2305" s="15" t="s">
        <v>3360</v>
      </c>
      <c r="D2305" s="15"/>
      <c r="E2305" s="80">
        <v>1.6634892259503673</v>
      </c>
      <c r="F2305" s="78"/>
      <c r="G2305" s="15"/>
      <c r="H2305" s="15"/>
      <c r="I2305" s="16"/>
      <c r="J2305" s="66"/>
      <c r="K2305" s="66"/>
      <c r="L2305" s="16"/>
      <c r="M2305" s="81"/>
      <c r="N2305" s="82">
        <v>3174.312255859375</v>
      </c>
      <c r="O2305" s="82">
        <v>9533.8740234375</v>
      </c>
      <c r="P2305" s="77"/>
      <c r="Q2305" s="83"/>
      <c r="R2305" s="83"/>
      <c r="S2305" s="51">
        <v>1</v>
      </c>
      <c r="T2305" s="84"/>
      <c r="U2305" s="84"/>
      <c r="V2305" s="52">
        <v>0</v>
      </c>
      <c r="W2305" s="52">
        <v>8.7000000000000001E-5</v>
      </c>
      <c r="X2305" s="52">
        <v>0</v>
      </c>
      <c r="Y2305" s="52">
        <v>0.53429599999999999</v>
      </c>
      <c r="Z2305" s="52">
        <v>0</v>
      </c>
      <c r="AA2305" s="52"/>
      <c r="AB2305" s="79">
        <v>2305</v>
      </c>
      <c r="AC23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5" s="85"/>
      <c r="AE2305" s="51"/>
      <c r="AF2305" s="51"/>
      <c r="AG2305" s="51"/>
      <c r="AH2305" s="51"/>
      <c r="AI2305" s="51"/>
      <c r="AJ2305" s="51"/>
      <c r="AK2305" s="51"/>
      <c r="AL2305" s="51"/>
      <c r="AM2305" s="51"/>
      <c r="AN2305" s="51"/>
      <c r="AO2305" s="2"/>
      <c r="AP2305" s="3"/>
      <c r="AQ2305" s="3"/>
      <c r="AR2305" s="3"/>
      <c r="AS2305" s="3"/>
    </row>
    <row r="2306" spans="1:45" ht="29" customHeight="1" x14ac:dyDescent="0.35">
      <c r="A2306" s="14" t="s">
        <v>620</v>
      </c>
      <c r="C2306" s="15" t="s">
        <v>3360</v>
      </c>
      <c r="D2306" s="15"/>
      <c r="E2306" s="80">
        <v>1.6634892259503673</v>
      </c>
      <c r="F2306" s="78"/>
      <c r="G2306" s="15"/>
      <c r="H2306" s="15"/>
      <c r="I2306" s="16"/>
      <c r="J2306" s="66"/>
      <c r="K2306" s="66"/>
      <c r="L2306" s="16"/>
      <c r="M2306" s="81"/>
      <c r="N2306" s="82">
        <v>3377.618408203125</v>
      </c>
      <c r="O2306" s="82">
        <v>9533.6865234375</v>
      </c>
      <c r="P2306" s="77"/>
      <c r="Q2306" s="83"/>
      <c r="R2306" s="83"/>
      <c r="S2306" s="51">
        <v>1</v>
      </c>
      <c r="T2306" s="84"/>
      <c r="U2306" s="84"/>
      <c r="V2306" s="52">
        <v>0</v>
      </c>
      <c r="W2306" s="52">
        <v>8.7000000000000001E-5</v>
      </c>
      <c r="X2306" s="52">
        <v>0</v>
      </c>
      <c r="Y2306" s="52">
        <v>0.53429599999999999</v>
      </c>
      <c r="Z2306" s="52">
        <v>0</v>
      </c>
      <c r="AA2306" s="52"/>
      <c r="AB2306" s="79">
        <v>2306</v>
      </c>
      <c r="AC23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6" s="85"/>
      <c r="AE2306" s="51"/>
      <c r="AF2306" s="51"/>
      <c r="AG2306" s="51"/>
      <c r="AH2306" s="51"/>
      <c r="AI2306" s="51"/>
      <c r="AJ2306" s="51"/>
      <c r="AK2306" s="51"/>
      <c r="AL2306" s="51"/>
      <c r="AM2306" s="51"/>
      <c r="AN2306" s="51"/>
      <c r="AO2306" s="2"/>
      <c r="AP2306" s="3"/>
      <c r="AQ2306" s="3"/>
      <c r="AR2306" s="3"/>
      <c r="AS2306" s="3"/>
    </row>
    <row r="2307" spans="1:45" ht="29" customHeight="1" x14ac:dyDescent="0.35">
      <c r="A2307" s="14" t="s">
        <v>621</v>
      </c>
      <c r="C2307" s="15" t="s">
        <v>3360</v>
      </c>
      <c r="D2307" s="15"/>
      <c r="E2307" s="80">
        <v>1.6634892259503673</v>
      </c>
      <c r="F2307" s="78"/>
      <c r="G2307" s="15"/>
      <c r="H2307" s="15"/>
      <c r="I2307" s="16"/>
      <c r="J2307" s="66"/>
      <c r="K2307" s="66"/>
      <c r="L2307" s="16"/>
      <c r="M2307" s="81"/>
      <c r="N2307" s="82">
        <v>3328.509765625</v>
      </c>
      <c r="O2307" s="82">
        <v>9570.2470703125</v>
      </c>
      <c r="P2307" s="77"/>
      <c r="Q2307" s="83"/>
      <c r="R2307" s="83"/>
      <c r="S2307" s="51">
        <v>1</v>
      </c>
      <c r="T2307" s="84"/>
      <c r="U2307" s="84"/>
      <c r="V2307" s="52">
        <v>0</v>
      </c>
      <c r="W2307" s="52">
        <v>8.7000000000000001E-5</v>
      </c>
      <c r="X2307" s="52">
        <v>0</v>
      </c>
      <c r="Y2307" s="52">
        <v>0.53429599999999999</v>
      </c>
      <c r="Z2307" s="52">
        <v>0</v>
      </c>
      <c r="AA2307" s="52"/>
      <c r="AB2307" s="79">
        <v>2307</v>
      </c>
      <c r="AC23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7" s="85"/>
      <c r="AE2307" s="51"/>
      <c r="AF2307" s="51"/>
      <c r="AG2307" s="51"/>
      <c r="AH2307" s="51"/>
      <c r="AI2307" s="51"/>
      <c r="AJ2307" s="51"/>
      <c r="AK2307" s="51"/>
      <c r="AL2307" s="51"/>
      <c r="AM2307" s="51"/>
      <c r="AN2307" s="51"/>
      <c r="AO2307" s="2"/>
      <c r="AP2307" s="3"/>
      <c r="AQ2307" s="3"/>
      <c r="AR2307" s="3"/>
      <c r="AS2307" s="3"/>
    </row>
    <row r="2308" spans="1:45" ht="29" customHeight="1" x14ac:dyDescent="0.35">
      <c r="A2308" s="14" t="s">
        <v>3085</v>
      </c>
      <c r="C2308" s="15" t="s">
        <v>3360</v>
      </c>
      <c r="D2308" s="15"/>
      <c r="E2308" s="80">
        <v>1.6634892259503673</v>
      </c>
      <c r="F2308" s="78"/>
      <c r="G2308" s="15"/>
      <c r="H2308" s="15"/>
      <c r="I2308" s="16"/>
      <c r="J2308" s="66"/>
      <c r="K2308" s="66"/>
      <c r="L2308" s="16"/>
      <c r="M2308" s="81"/>
      <c r="N2308" s="82">
        <v>3435.51953125</v>
      </c>
      <c r="O2308" s="82">
        <v>9503.1982421875</v>
      </c>
      <c r="P2308" s="77"/>
      <c r="Q2308" s="83"/>
      <c r="R2308" s="83"/>
      <c r="S2308" s="51">
        <v>1</v>
      </c>
      <c r="T2308" s="84"/>
      <c r="U2308" s="84"/>
      <c r="V2308" s="52">
        <v>0</v>
      </c>
      <c r="W2308" s="52">
        <v>8.7000000000000001E-5</v>
      </c>
      <c r="X2308" s="52">
        <v>0</v>
      </c>
      <c r="Y2308" s="52">
        <v>0.53429599999999999</v>
      </c>
      <c r="Z2308" s="52">
        <v>0</v>
      </c>
      <c r="AA2308" s="52"/>
      <c r="AB2308" s="79">
        <v>2308</v>
      </c>
      <c r="AC23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8" s="85"/>
      <c r="AE2308" s="51"/>
      <c r="AF2308" s="51"/>
      <c r="AG2308" s="51"/>
      <c r="AH2308" s="51"/>
      <c r="AI2308" s="51"/>
      <c r="AJ2308" s="51"/>
      <c r="AK2308" s="51"/>
      <c r="AL2308" s="51"/>
      <c r="AM2308" s="51"/>
      <c r="AN2308" s="51"/>
      <c r="AO2308" s="2"/>
      <c r="AP2308" s="3"/>
      <c r="AQ2308" s="3"/>
      <c r="AR2308" s="3"/>
      <c r="AS2308" s="3"/>
    </row>
    <row r="2309" spans="1:45" ht="29" customHeight="1" x14ac:dyDescent="0.35">
      <c r="A2309" s="14" t="s">
        <v>3086</v>
      </c>
      <c r="C2309" s="15" t="s">
        <v>3360</v>
      </c>
      <c r="D2309" s="15"/>
      <c r="E2309" s="80">
        <v>1.6634892259503673</v>
      </c>
      <c r="F2309" s="78"/>
      <c r="G2309" s="15"/>
      <c r="H2309" s="15"/>
      <c r="I2309" s="16"/>
      <c r="J2309" s="66"/>
      <c r="K2309" s="66"/>
      <c r="L2309" s="16"/>
      <c r="M2309" s="81"/>
      <c r="N2309" s="82">
        <v>3276.81640625</v>
      </c>
      <c r="O2309" s="82">
        <v>9584.1591796875</v>
      </c>
      <c r="P2309" s="77"/>
      <c r="Q2309" s="83"/>
      <c r="R2309" s="83"/>
      <c r="S2309" s="51">
        <v>1</v>
      </c>
      <c r="T2309" s="84"/>
      <c r="U2309" s="84"/>
      <c r="V2309" s="52">
        <v>0</v>
      </c>
      <c r="W2309" s="52">
        <v>8.7000000000000001E-5</v>
      </c>
      <c r="X2309" s="52">
        <v>0</v>
      </c>
      <c r="Y2309" s="52">
        <v>0.53429599999999999</v>
      </c>
      <c r="Z2309" s="52">
        <v>0</v>
      </c>
      <c r="AA2309" s="52"/>
      <c r="AB2309" s="79">
        <v>2309</v>
      </c>
      <c r="AC23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09" s="85"/>
      <c r="AE2309" s="51"/>
      <c r="AF2309" s="51"/>
      <c r="AG2309" s="51"/>
      <c r="AH2309" s="51"/>
      <c r="AI2309" s="51"/>
      <c r="AJ2309" s="51"/>
      <c r="AK2309" s="51"/>
      <c r="AL2309" s="51"/>
      <c r="AM2309" s="51"/>
      <c r="AN2309" s="51"/>
      <c r="AO2309" s="2"/>
      <c r="AP2309" s="3"/>
      <c r="AQ2309" s="3"/>
      <c r="AR2309" s="3"/>
      <c r="AS2309" s="3"/>
    </row>
    <row r="2310" spans="1:45" ht="29" customHeight="1" x14ac:dyDescent="0.35">
      <c r="A2310" s="14" t="s">
        <v>3091</v>
      </c>
      <c r="C2310" s="15" t="s">
        <v>3360</v>
      </c>
      <c r="D2310" s="15"/>
      <c r="E2310" s="80">
        <v>1.6634892259503673</v>
      </c>
      <c r="F2310" s="78"/>
      <c r="G2310" s="15"/>
      <c r="H2310" s="15"/>
      <c r="I2310" s="16"/>
      <c r="J2310" s="66"/>
      <c r="K2310" s="66"/>
      <c r="L2310" s="16"/>
      <c r="M2310" s="81"/>
      <c r="N2310" s="82">
        <v>3232.283203125</v>
      </c>
      <c r="O2310" s="82">
        <v>9567.2294921875</v>
      </c>
      <c r="P2310" s="77"/>
      <c r="Q2310" s="83"/>
      <c r="R2310" s="83"/>
      <c r="S2310" s="51">
        <v>1</v>
      </c>
      <c r="T2310" s="84"/>
      <c r="U2310" s="84"/>
      <c r="V2310" s="52">
        <v>0</v>
      </c>
      <c r="W2310" s="52">
        <v>8.7000000000000001E-5</v>
      </c>
      <c r="X2310" s="52">
        <v>0</v>
      </c>
      <c r="Y2310" s="52">
        <v>0.53429599999999999</v>
      </c>
      <c r="Z2310" s="52">
        <v>0</v>
      </c>
      <c r="AA2310" s="52"/>
      <c r="AB2310" s="79">
        <v>2310</v>
      </c>
      <c r="AC23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0" s="85"/>
      <c r="AE2310" s="51"/>
      <c r="AF2310" s="51"/>
      <c r="AG2310" s="51"/>
      <c r="AH2310" s="51"/>
      <c r="AI2310" s="51"/>
      <c r="AJ2310" s="51"/>
      <c r="AK2310" s="51"/>
      <c r="AL2310" s="51"/>
      <c r="AM2310" s="51"/>
      <c r="AN2310" s="51"/>
      <c r="AO2310" s="2"/>
      <c r="AP2310" s="3"/>
      <c r="AQ2310" s="3"/>
      <c r="AR2310" s="3"/>
      <c r="AS2310" s="3"/>
    </row>
    <row r="2311" spans="1:45" ht="29" customHeight="1" x14ac:dyDescent="0.35">
      <c r="A2311" s="14" t="s">
        <v>895</v>
      </c>
      <c r="C2311" s="15" t="s">
        <v>3360</v>
      </c>
      <c r="D2311" s="15"/>
      <c r="E2311" s="80">
        <v>1.6633644943505508</v>
      </c>
      <c r="F2311" s="78"/>
      <c r="G2311" s="15"/>
      <c r="H2311" s="15"/>
      <c r="I2311" s="16"/>
      <c r="J2311" s="66"/>
      <c r="K2311" s="66"/>
      <c r="L2311" s="16"/>
      <c r="M2311" s="81"/>
      <c r="N2311" s="82">
        <v>914.9627685546875</v>
      </c>
      <c r="O2311" s="82">
        <v>195.42019653320313</v>
      </c>
      <c r="P2311" s="77"/>
      <c r="Q2311" s="83"/>
      <c r="R2311" s="83"/>
      <c r="S2311" s="51">
        <v>1</v>
      </c>
      <c r="T2311" s="84"/>
      <c r="U2311" s="84"/>
      <c r="V2311" s="52">
        <v>0</v>
      </c>
      <c r="W2311" s="52">
        <v>8.0000000000000007E-5</v>
      </c>
      <c r="X2311" s="52">
        <v>0</v>
      </c>
      <c r="Y2311" s="52">
        <v>0.53410100000000005</v>
      </c>
      <c r="Z2311" s="52">
        <v>0</v>
      </c>
      <c r="AA2311" s="52"/>
      <c r="AB2311" s="79">
        <v>2311</v>
      </c>
      <c r="AC23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1" s="85"/>
      <c r="AE2311" s="51"/>
      <c r="AF2311" s="51"/>
      <c r="AG2311" s="51"/>
      <c r="AH2311" s="51"/>
      <c r="AI2311" s="51"/>
      <c r="AJ2311" s="51"/>
      <c r="AK2311" s="51"/>
      <c r="AL2311" s="51"/>
      <c r="AM2311" s="51"/>
      <c r="AN2311" s="51"/>
      <c r="AO2311" s="2"/>
      <c r="AP2311" s="3"/>
      <c r="AQ2311" s="3"/>
      <c r="AR2311" s="3"/>
      <c r="AS2311" s="3"/>
    </row>
    <row r="2312" spans="1:45" ht="29" customHeight="1" x14ac:dyDescent="0.35">
      <c r="A2312" s="14" t="s">
        <v>1494</v>
      </c>
      <c r="C2312" s="15" t="s">
        <v>3360</v>
      </c>
      <c r="D2312" s="15"/>
      <c r="E2312" s="80">
        <v>1.66332995329214</v>
      </c>
      <c r="F2312" s="78"/>
      <c r="G2312" s="15"/>
      <c r="H2312" s="15"/>
      <c r="I2312" s="16"/>
      <c r="J2312" s="66"/>
      <c r="K2312" s="66"/>
      <c r="L2312" s="16"/>
      <c r="M2312" s="81"/>
      <c r="N2312" s="82">
        <v>887.0068359375</v>
      </c>
      <c r="O2312" s="82">
        <v>4181.0634765625</v>
      </c>
      <c r="P2312" s="77"/>
      <c r="Q2312" s="83"/>
      <c r="R2312" s="83"/>
      <c r="S2312" s="51">
        <v>1</v>
      </c>
      <c r="T2312" s="84"/>
      <c r="U2312" s="84"/>
      <c r="V2312" s="52">
        <v>0</v>
      </c>
      <c r="W2312" s="52">
        <v>8.0000000000000007E-5</v>
      </c>
      <c r="X2312" s="52">
        <v>0</v>
      </c>
      <c r="Y2312" s="52">
        <v>0.53404700000000005</v>
      </c>
      <c r="Z2312" s="52">
        <v>0</v>
      </c>
      <c r="AA2312" s="52"/>
      <c r="AB2312" s="79">
        <v>2312</v>
      </c>
      <c r="AC23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2" s="85"/>
      <c r="AE2312" s="51"/>
      <c r="AF2312" s="51"/>
      <c r="AG2312" s="51"/>
      <c r="AH2312" s="51"/>
      <c r="AI2312" s="51"/>
      <c r="AJ2312" s="51"/>
      <c r="AK2312" s="104" t="s">
        <v>3341</v>
      </c>
      <c r="AL2312" s="104" t="s">
        <v>3341</v>
      </c>
      <c r="AM2312" s="104" t="s">
        <v>3341</v>
      </c>
      <c r="AN2312" s="104" t="s">
        <v>3341</v>
      </c>
      <c r="AO2312" s="2"/>
      <c r="AP2312" s="3"/>
      <c r="AQ2312" s="3"/>
      <c r="AR2312" s="3"/>
      <c r="AS2312" s="3"/>
    </row>
    <row r="2313" spans="1:45" ht="29" customHeight="1" x14ac:dyDescent="0.35">
      <c r="A2313" s="14" t="s">
        <v>1998</v>
      </c>
      <c r="C2313" s="15" t="s">
        <v>3360</v>
      </c>
      <c r="D2313" s="15"/>
      <c r="E2313" s="80">
        <v>1.66332995329214</v>
      </c>
      <c r="F2313" s="78"/>
      <c r="G2313" s="15"/>
      <c r="H2313" s="15"/>
      <c r="I2313" s="16"/>
      <c r="J2313" s="66"/>
      <c r="K2313" s="66"/>
      <c r="L2313" s="16"/>
      <c r="M2313" s="81"/>
      <c r="N2313" s="82">
        <v>986.25457763671875</v>
      </c>
      <c r="O2313" s="82">
        <v>4188.11669921875</v>
      </c>
      <c r="P2313" s="77"/>
      <c r="Q2313" s="83"/>
      <c r="R2313" s="83"/>
      <c r="S2313" s="51">
        <v>1</v>
      </c>
      <c r="T2313" s="84"/>
      <c r="U2313" s="84"/>
      <c r="V2313" s="52">
        <v>0</v>
      </c>
      <c r="W2313" s="52">
        <v>8.0000000000000007E-5</v>
      </c>
      <c r="X2313" s="52">
        <v>0</v>
      </c>
      <c r="Y2313" s="52">
        <v>0.53404700000000005</v>
      </c>
      <c r="Z2313" s="52">
        <v>0</v>
      </c>
      <c r="AA2313" s="52"/>
      <c r="AB2313" s="79">
        <v>2313</v>
      </c>
      <c r="AC23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3" s="85"/>
      <c r="AE2313" s="51"/>
      <c r="AF2313" s="51"/>
      <c r="AG2313" s="51"/>
      <c r="AH2313" s="51"/>
      <c r="AI2313" s="51"/>
      <c r="AJ2313" s="51"/>
      <c r="AK2313" s="104" t="s">
        <v>3341</v>
      </c>
      <c r="AL2313" s="104" t="s">
        <v>3341</v>
      </c>
      <c r="AM2313" s="104" t="s">
        <v>3341</v>
      </c>
      <c r="AN2313" s="104" t="s">
        <v>3341</v>
      </c>
      <c r="AO2313" s="2"/>
      <c r="AP2313" s="3"/>
      <c r="AQ2313" s="3"/>
      <c r="AR2313" s="3"/>
      <c r="AS2313" s="3"/>
    </row>
    <row r="2314" spans="1:45" ht="29" customHeight="1" x14ac:dyDescent="0.35">
      <c r="A2314" s="14" t="s">
        <v>2107</v>
      </c>
      <c r="C2314" s="15" t="s">
        <v>3360</v>
      </c>
      <c r="D2314" s="15"/>
      <c r="E2314" s="80">
        <v>1.66332995329214</v>
      </c>
      <c r="F2314" s="78"/>
      <c r="G2314" s="15"/>
      <c r="H2314" s="15"/>
      <c r="I2314" s="16"/>
      <c r="J2314" s="66"/>
      <c r="K2314" s="66"/>
      <c r="L2314" s="16"/>
      <c r="M2314" s="81"/>
      <c r="N2314" s="82">
        <v>795.3939208984375</v>
      </c>
      <c r="O2314" s="82">
        <v>4130.40576171875</v>
      </c>
      <c r="P2314" s="77"/>
      <c r="Q2314" s="83"/>
      <c r="R2314" s="83"/>
      <c r="S2314" s="51">
        <v>1</v>
      </c>
      <c r="T2314" s="84"/>
      <c r="U2314" s="84"/>
      <c r="V2314" s="52">
        <v>0</v>
      </c>
      <c r="W2314" s="52">
        <v>8.0000000000000007E-5</v>
      </c>
      <c r="X2314" s="52">
        <v>0</v>
      </c>
      <c r="Y2314" s="52">
        <v>0.53404700000000005</v>
      </c>
      <c r="Z2314" s="52">
        <v>0</v>
      </c>
      <c r="AA2314" s="52"/>
      <c r="AB2314" s="79">
        <v>2314</v>
      </c>
      <c r="AC23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4" s="85"/>
      <c r="AE2314" s="51"/>
      <c r="AF2314" s="51"/>
      <c r="AG2314" s="51"/>
      <c r="AH2314" s="51"/>
      <c r="AI2314" s="51"/>
      <c r="AJ2314" s="51"/>
      <c r="AK2314" s="104" t="s">
        <v>3341</v>
      </c>
      <c r="AL2314" s="104" t="s">
        <v>3341</v>
      </c>
      <c r="AM2314" s="104" t="s">
        <v>3341</v>
      </c>
      <c r="AN2314" s="104" t="s">
        <v>3341</v>
      </c>
      <c r="AO2314" s="2"/>
      <c r="AP2314" s="3"/>
      <c r="AQ2314" s="3"/>
      <c r="AR2314" s="3"/>
      <c r="AS2314" s="3"/>
    </row>
    <row r="2315" spans="1:45" ht="29" customHeight="1" x14ac:dyDescent="0.35">
      <c r="A2315" s="14" t="s">
        <v>2530</v>
      </c>
      <c r="C2315" s="15" t="s">
        <v>3360</v>
      </c>
      <c r="D2315" s="15"/>
      <c r="E2315" s="80">
        <v>1.66332995329214</v>
      </c>
      <c r="F2315" s="78"/>
      <c r="G2315" s="15"/>
      <c r="H2315" s="15"/>
      <c r="I2315" s="16"/>
      <c r="J2315" s="66"/>
      <c r="K2315" s="66"/>
      <c r="L2315" s="16"/>
      <c r="M2315" s="81"/>
      <c r="N2315" s="82">
        <v>840.172607421875</v>
      </c>
      <c r="O2315" s="82">
        <v>4163.03173828125</v>
      </c>
      <c r="P2315" s="77"/>
      <c r="Q2315" s="83"/>
      <c r="R2315" s="83"/>
      <c r="S2315" s="51">
        <v>1</v>
      </c>
      <c r="T2315" s="84"/>
      <c r="U2315" s="84"/>
      <c r="V2315" s="52">
        <v>0</v>
      </c>
      <c r="W2315" s="52">
        <v>8.0000000000000007E-5</v>
      </c>
      <c r="X2315" s="52">
        <v>0</v>
      </c>
      <c r="Y2315" s="52">
        <v>0.53404700000000005</v>
      </c>
      <c r="Z2315" s="52">
        <v>0</v>
      </c>
      <c r="AA2315" s="52"/>
      <c r="AB2315" s="79">
        <v>2315</v>
      </c>
      <c r="AC23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5" s="85"/>
      <c r="AE2315" s="51"/>
      <c r="AF2315" s="51"/>
      <c r="AG2315" s="51"/>
      <c r="AH2315" s="51"/>
      <c r="AI2315" s="51"/>
      <c r="AJ2315" s="51"/>
      <c r="AK2315" s="104" t="s">
        <v>3341</v>
      </c>
      <c r="AL2315" s="104" t="s">
        <v>3341</v>
      </c>
      <c r="AM2315" s="104" t="s">
        <v>3341</v>
      </c>
      <c r="AN2315" s="104" t="s">
        <v>3341</v>
      </c>
      <c r="AO2315" s="2"/>
      <c r="AP2315" s="3"/>
      <c r="AQ2315" s="3"/>
      <c r="AR2315" s="3"/>
      <c r="AS2315" s="3"/>
    </row>
    <row r="2316" spans="1:45" ht="29" customHeight="1" x14ac:dyDescent="0.35">
      <c r="A2316" s="14" t="s">
        <v>2580</v>
      </c>
      <c r="C2316" s="15" t="s">
        <v>3360</v>
      </c>
      <c r="D2316" s="15"/>
      <c r="E2316" s="80">
        <v>1.66332995329214</v>
      </c>
      <c r="F2316" s="78"/>
      <c r="G2316" s="15"/>
      <c r="H2316" s="15"/>
      <c r="I2316" s="16"/>
      <c r="J2316" s="66"/>
      <c r="K2316" s="66"/>
      <c r="L2316" s="16"/>
      <c r="M2316" s="81"/>
      <c r="N2316" s="82">
        <v>935.46563720703125</v>
      </c>
      <c r="O2316" s="82">
        <v>4191.11376953125</v>
      </c>
      <c r="P2316" s="77"/>
      <c r="Q2316" s="83"/>
      <c r="R2316" s="83"/>
      <c r="S2316" s="51">
        <v>1</v>
      </c>
      <c r="T2316" s="84"/>
      <c r="U2316" s="84"/>
      <c r="V2316" s="52">
        <v>0</v>
      </c>
      <c r="W2316" s="52">
        <v>8.0000000000000007E-5</v>
      </c>
      <c r="X2316" s="52">
        <v>0</v>
      </c>
      <c r="Y2316" s="52">
        <v>0.53404700000000005</v>
      </c>
      <c r="Z2316" s="52">
        <v>0</v>
      </c>
      <c r="AA2316" s="52"/>
      <c r="AB2316" s="79">
        <v>2316</v>
      </c>
      <c r="AC23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6" s="85"/>
      <c r="AE2316" s="51"/>
      <c r="AF2316" s="51"/>
      <c r="AG2316" s="51"/>
      <c r="AH2316" s="51"/>
      <c r="AI2316" s="51"/>
      <c r="AJ2316" s="51"/>
      <c r="AK2316" s="104" t="s">
        <v>3341</v>
      </c>
      <c r="AL2316" s="104" t="s">
        <v>3341</v>
      </c>
      <c r="AM2316" s="104" t="s">
        <v>3341</v>
      </c>
      <c r="AN2316" s="104" t="s">
        <v>3341</v>
      </c>
      <c r="AO2316" s="2"/>
      <c r="AP2316" s="3"/>
      <c r="AQ2316" s="3"/>
      <c r="AR2316" s="3"/>
      <c r="AS2316" s="3"/>
    </row>
    <row r="2317" spans="1:45" ht="29" customHeight="1" x14ac:dyDescent="0.35">
      <c r="A2317" s="14" t="s">
        <v>2642</v>
      </c>
      <c r="C2317" s="15" t="s">
        <v>3360</v>
      </c>
      <c r="D2317" s="15"/>
      <c r="E2317" s="80">
        <v>1.6631259051878247</v>
      </c>
      <c r="F2317" s="78"/>
      <c r="G2317" s="15"/>
      <c r="H2317" s="15"/>
      <c r="I2317" s="16"/>
      <c r="J2317" s="66"/>
      <c r="K2317" s="66"/>
      <c r="L2317" s="16"/>
      <c r="M2317" s="81"/>
      <c r="N2317" s="82">
        <v>6667.33984375</v>
      </c>
      <c r="O2317" s="82">
        <v>7753.583984375</v>
      </c>
      <c r="P2317" s="77"/>
      <c r="Q2317" s="83"/>
      <c r="R2317" s="83"/>
      <c r="S2317" s="51">
        <v>1</v>
      </c>
      <c r="T2317" s="84"/>
      <c r="U2317" s="84"/>
      <c r="V2317" s="52">
        <v>0</v>
      </c>
      <c r="W2317" s="52">
        <v>9.5000000000000005E-5</v>
      </c>
      <c r="X2317" s="52">
        <v>0</v>
      </c>
      <c r="Y2317" s="52">
        <v>0.53372799999999998</v>
      </c>
      <c r="Z2317" s="52">
        <v>0</v>
      </c>
      <c r="AA2317" s="52"/>
      <c r="AB2317" s="79">
        <v>2317</v>
      </c>
      <c r="AC23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7" s="85"/>
      <c r="AE2317" s="51"/>
      <c r="AF2317" s="51"/>
      <c r="AG2317" s="51"/>
      <c r="AH2317" s="51"/>
      <c r="AI2317" s="51"/>
      <c r="AJ2317" s="51"/>
      <c r="AK2317" s="51"/>
      <c r="AL2317" s="51"/>
      <c r="AM2317" s="51"/>
      <c r="AN2317" s="51"/>
      <c r="AO2317" s="2"/>
      <c r="AP2317" s="3"/>
      <c r="AQ2317" s="3"/>
      <c r="AR2317" s="3"/>
      <c r="AS2317" s="3"/>
    </row>
    <row r="2318" spans="1:45" ht="29" customHeight="1" x14ac:dyDescent="0.35">
      <c r="A2318" s="14" t="s">
        <v>2643</v>
      </c>
      <c r="C2318" s="15" t="s">
        <v>3360</v>
      </c>
      <c r="D2318" s="15"/>
      <c r="E2318" s="80">
        <v>1.6631259051878247</v>
      </c>
      <c r="F2318" s="78"/>
      <c r="G2318" s="15"/>
      <c r="H2318" s="15"/>
      <c r="I2318" s="16"/>
      <c r="J2318" s="66"/>
      <c r="K2318" s="66"/>
      <c r="L2318" s="16"/>
      <c r="M2318" s="81"/>
      <c r="N2318" s="82">
        <v>6590.677734375</v>
      </c>
      <c r="O2318" s="82">
        <v>8016.04150390625</v>
      </c>
      <c r="P2318" s="77"/>
      <c r="Q2318" s="83"/>
      <c r="R2318" s="83"/>
      <c r="S2318" s="51">
        <v>1</v>
      </c>
      <c r="T2318" s="84"/>
      <c r="U2318" s="84"/>
      <c r="V2318" s="52">
        <v>0</v>
      </c>
      <c r="W2318" s="52">
        <v>9.5000000000000005E-5</v>
      </c>
      <c r="X2318" s="52">
        <v>0</v>
      </c>
      <c r="Y2318" s="52">
        <v>0.53372799999999998</v>
      </c>
      <c r="Z2318" s="52">
        <v>0</v>
      </c>
      <c r="AA2318" s="52"/>
      <c r="AB2318" s="79">
        <v>2318</v>
      </c>
      <c r="AC23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8" s="85"/>
      <c r="AE2318" s="51"/>
      <c r="AF2318" s="51"/>
      <c r="AG2318" s="51"/>
      <c r="AH2318" s="51"/>
      <c r="AI2318" s="51"/>
      <c r="AJ2318" s="51"/>
      <c r="AK2318" s="51"/>
      <c r="AL2318" s="51"/>
      <c r="AM2318" s="51"/>
      <c r="AN2318" s="51"/>
      <c r="AO2318" s="2"/>
      <c r="AP2318" s="3"/>
      <c r="AQ2318" s="3"/>
      <c r="AR2318" s="3"/>
      <c r="AS2318" s="3"/>
    </row>
    <row r="2319" spans="1:45" ht="29" customHeight="1" x14ac:dyDescent="0.35">
      <c r="A2319" s="14" t="s">
        <v>2644</v>
      </c>
      <c r="C2319" s="15" t="s">
        <v>3360</v>
      </c>
      <c r="D2319" s="15"/>
      <c r="E2319" s="80">
        <v>1.6631259051878247</v>
      </c>
      <c r="F2319" s="78"/>
      <c r="G2319" s="15"/>
      <c r="H2319" s="15"/>
      <c r="I2319" s="16"/>
      <c r="J2319" s="66"/>
      <c r="K2319" s="66"/>
      <c r="L2319" s="16"/>
      <c r="M2319" s="81"/>
      <c r="N2319" s="82">
        <v>6918.4609375</v>
      </c>
      <c r="O2319" s="82">
        <v>7671.146484375</v>
      </c>
      <c r="P2319" s="77"/>
      <c r="Q2319" s="83"/>
      <c r="R2319" s="83"/>
      <c r="S2319" s="51">
        <v>1</v>
      </c>
      <c r="T2319" s="84"/>
      <c r="U2319" s="84"/>
      <c r="V2319" s="52">
        <v>0</v>
      </c>
      <c r="W2319" s="52">
        <v>9.5000000000000005E-5</v>
      </c>
      <c r="X2319" s="52">
        <v>0</v>
      </c>
      <c r="Y2319" s="52">
        <v>0.53372799999999998</v>
      </c>
      <c r="Z2319" s="52">
        <v>0</v>
      </c>
      <c r="AA2319" s="52"/>
      <c r="AB2319" s="79">
        <v>2319</v>
      </c>
      <c r="AC23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19" s="85"/>
      <c r="AE2319" s="51"/>
      <c r="AF2319" s="51"/>
      <c r="AG2319" s="51"/>
      <c r="AH2319" s="51"/>
      <c r="AI2319" s="51"/>
      <c r="AJ2319" s="51"/>
      <c r="AK2319" s="51"/>
      <c r="AL2319" s="51"/>
      <c r="AM2319" s="51"/>
      <c r="AN2319" s="51"/>
      <c r="AO2319" s="2"/>
      <c r="AP2319" s="3"/>
      <c r="AQ2319" s="3"/>
      <c r="AR2319" s="3"/>
      <c r="AS2319" s="3"/>
    </row>
    <row r="2320" spans="1:45" ht="29" customHeight="1" x14ac:dyDescent="0.35">
      <c r="A2320" s="14" t="s">
        <v>2645</v>
      </c>
      <c r="C2320" s="15" t="s">
        <v>3360</v>
      </c>
      <c r="D2320" s="15"/>
      <c r="E2320" s="80">
        <v>1.6631259051878247</v>
      </c>
      <c r="F2320" s="78"/>
      <c r="G2320" s="15"/>
      <c r="H2320" s="15"/>
      <c r="I2320" s="16"/>
      <c r="J2320" s="66"/>
      <c r="K2320" s="66"/>
      <c r="L2320" s="16"/>
      <c r="M2320" s="81"/>
      <c r="N2320" s="82">
        <v>7061.44091796875</v>
      </c>
      <c r="O2320" s="82">
        <v>7939.97802734375</v>
      </c>
      <c r="P2320" s="77"/>
      <c r="Q2320" s="83"/>
      <c r="R2320" s="83"/>
      <c r="S2320" s="51">
        <v>1</v>
      </c>
      <c r="T2320" s="84"/>
      <c r="U2320" s="84"/>
      <c r="V2320" s="52">
        <v>0</v>
      </c>
      <c r="W2320" s="52">
        <v>9.5000000000000005E-5</v>
      </c>
      <c r="X2320" s="52">
        <v>0</v>
      </c>
      <c r="Y2320" s="52">
        <v>0.53372799999999998</v>
      </c>
      <c r="Z2320" s="52">
        <v>0</v>
      </c>
      <c r="AA2320" s="52"/>
      <c r="AB2320" s="79">
        <v>2320</v>
      </c>
      <c r="AC23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0" s="85"/>
      <c r="AE2320" s="51"/>
      <c r="AF2320" s="51"/>
      <c r="AG2320" s="51"/>
      <c r="AH2320" s="51"/>
      <c r="AI2320" s="51"/>
      <c r="AJ2320" s="51"/>
      <c r="AK2320" s="51"/>
      <c r="AL2320" s="51"/>
      <c r="AM2320" s="51"/>
      <c r="AN2320" s="51"/>
      <c r="AO2320" s="2"/>
      <c r="AP2320" s="3"/>
      <c r="AQ2320" s="3"/>
      <c r="AR2320" s="3"/>
      <c r="AS2320" s="3"/>
    </row>
    <row r="2321" spans="1:45" ht="29" customHeight="1" x14ac:dyDescent="0.35">
      <c r="A2321" s="14" t="s">
        <v>2646</v>
      </c>
      <c r="C2321" s="15" t="s">
        <v>3360</v>
      </c>
      <c r="D2321" s="15"/>
      <c r="E2321" s="80">
        <v>1.6631259051878247</v>
      </c>
      <c r="F2321" s="78"/>
      <c r="G2321" s="15"/>
      <c r="H2321" s="15"/>
      <c r="I2321" s="16"/>
      <c r="J2321" s="66"/>
      <c r="K2321" s="66"/>
      <c r="L2321" s="16"/>
      <c r="M2321" s="81"/>
      <c r="N2321" s="82">
        <v>6869.90185546875</v>
      </c>
      <c r="O2321" s="82">
        <v>7819.646484375</v>
      </c>
      <c r="P2321" s="77"/>
      <c r="Q2321" s="83"/>
      <c r="R2321" s="83"/>
      <c r="S2321" s="51">
        <v>1</v>
      </c>
      <c r="T2321" s="84"/>
      <c r="U2321" s="84"/>
      <c r="V2321" s="52">
        <v>0</v>
      </c>
      <c r="W2321" s="52">
        <v>9.5000000000000005E-5</v>
      </c>
      <c r="X2321" s="52">
        <v>0</v>
      </c>
      <c r="Y2321" s="52">
        <v>0.53372799999999998</v>
      </c>
      <c r="Z2321" s="52">
        <v>0</v>
      </c>
      <c r="AA2321" s="52"/>
      <c r="AB2321" s="79">
        <v>2321</v>
      </c>
      <c r="AC23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1" s="85"/>
      <c r="AE2321" s="51"/>
      <c r="AF2321" s="51"/>
      <c r="AG2321" s="51"/>
      <c r="AH2321" s="51"/>
      <c r="AI2321" s="51"/>
      <c r="AJ2321" s="51"/>
      <c r="AK2321" s="51"/>
      <c r="AL2321" s="51"/>
      <c r="AM2321" s="51"/>
      <c r="AN2321" s="51"/>
      <c r="AO2321" s="2"/>
      <c r="AP2321" s="3"/>
      <c r="AQ2321" s="3"/>
      <c r="AR2321" s="3"/>
      <c r="AS2321" s="3"/>
    </row>
    <row r="2322" spans="1:45" ht="29" customHeight="1" x14ac:dyDescent="0.35">
      <c r="A2322" s="14" t="s">
        <v>2647</v>
      </c>
      <c r="C2322" s="15" t="s">
        <v>3360</v>
      </c>
      <c r="D2322" s="15"/>
      <c r="E2322" s="80">
        <v>1.6631259051878247</v>
      </c>
      <c r="F2322" s="78"/>
      <c r="G2322" s="15"/>
      <c r="H2322" s="15"/>
      <c r="I2322" s="16"/>
      <c r="J2322" s="66"/>
      <c r="K2322" s="66"/>
      <c r="L2322" s="16"/>
      <c r="M2322" s="81"/>
      <c r="N2322" s="82">
        <v>6758.96923828125</v>
      </c>
      <c r="O2322" s="82">
        <v>8121.775390625</v>
      </c>
      <c r="P2322" s="77"/>
      <c r="Q2322" s="83"/>
      <c r="R2322" s="83"/>
      <c r="S2322" s="51">
        <v>1</v>
      </c>
      <c r="T2322" s="84"/>
      <c r="U2322" s="84"/>
      <c r="V2322" s="52">
        <v>0</v>
      </c>
      <c r="W2322" s="52">
        <v>9.5000000000000005E-5</v>
      </c>
      <c r="X2322" s="52">
        <v>0</v>
      </c>
      <c r="Y2322" s="52">
        <v>0.53372799999999998</v>
      </c>
      <c r="Z2322" s="52">
        <v>0</v>
      </c>
      <c r="AA2322" s="52"/>
      <c r="AB2322" s="79">
        <v>2322</v>
      </c>
      <c r="AC23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2" s="85"/>
      <c r="AE2322" s="51"/>
      <c r="AF2322" s="51"/>
      <c r="AG2322" s="51"/>
      <c r="AH2322" s="51"/>
      <c r="AI2322" s="51"/>
      <c r="AJ2322" s="51"/>
      <c r="AK2322" s="51"/>
      <c r="AL2322" s="51"/>
      <c r="AM2322" s="51"/>
      <c r="AN2322" s="51"/>
      <c r="AO2322" s="2"/>
      <c r="AP2322" s="3"/>
      <c r="AQ2322" s="3"/>
      <c r="AR2322" s="3"/>
      <c r="AS2322" s="3"/>
    </row>
    <row r="2323" spans="1:45" ht="29" customHeight="1" x14ac:dyDescent="0.35">
      <c r="A2323" s="14" t="s">
        <v>2648</v>
      </c>
      <c r="C2323" s="15" t="s">
        <v>3360</v>
      </c>
      <c r="D2323" s="15"/>
      <c r="E2323" s="80">
        <v>1.6631259051878247</v>
      </c>
      <c r="F2323" s="78"/>
      <c r="G2323" s="15"/>
      <c r="H2323" s="15"/>
      <c r="I2323" s="16"/>
      <c r="J2323" s="66"/>
      <c r="K2323" s="66"/>
      <c r="L2323" s="16"/>
      <c r="M2323" s="81"/>
      <c r="N2323" s="82">
        <v>7028.787109375</v>
      </c>
      <c r="O2323" s="82">
        <v>7794.57666015625</v>
      </c>
      <c r="P2323" s="77"/>
      <c r="Q2323" s="83"/>
      <c r="R2323" s="83"/>
      <c r="S2323" s="51">
        <v>1</v>
      </c>
      <c r="T2323" s="84"/>
      <c r="U2323" s="84"/>
      <c r="V2323" s="52">
        <v>0</v>
      </c>
      <c r="W2323" s="52">
        <v>9.5000000000000005E-5</v>
      </c>
      <c r="X2323" s="52">
        <v>0</v>
      </c>
      <c r="Y2323" s="52">
        <v>0.53372799999999998</v>
      </c>
      <c r="Z2323" s="52">
        <v>0</v>
      </c>
      <c r="AA2323" s="52"/>
      <c r="AB2323" s="79">
        <v>2323</v>
      </c>
      <c r="AC23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3" s="85"/>
      <c r="AE2323" s="51"/>
      <c r="AF2323" s="51"/>
      <c r="AG2323" s="51"/>
      <c r="AH2323" s="51"/>
      <c r="AI2323" s="51"/>
      <c r="AJ2323" s="51"/>
      <c r="AK2323" s="51"/>
      <c r="AL2323" s="51"/>
      <c r="AM2323" s="51"/>
      <c r="AN2323" s="51"/>
      <c r="AO2323" s="2"/>
      <c r="AP2323" s="3"/>
      <c r="AQ2323" s="3"/>
      <c r="AR2323" s="3"/>
      <c r="AS2323" s="3"/>
    </row>
    <row r="2324" spans="1:45" ht="29" customHeight="1" x14ac:dyDescent="0.35">
      <c r="A2324" s="14" t="s">
        <v>2649</v>
      </c>
      <c r="C2324" s="15" t="s">
        <v>3360</v>
      </c>
      <c r="D2324" s="15"/>
      <c r="E2324" s="80">
        <v>1.6631259051878247</v>
      </c>
      <c r="F2324" s="78"/>
      <c r="G2324" s="15"/>
      <c r="H2324" s="15"/>
      <c r="I2324" s="16"/>
      <c r="J2324" s="66"/>
      <c r="K2324" s="66"/>
      <c r="L2324" s="16"/>
      <c r="M2324" s="81"/>
      <c r="N2324" s="82">
        <v>7051.89697265625</v>
      </c>
      <c r="O2324" s="82">
        <v>8081.1123046875</v>
      </c>
      <c r="P2324" s="77"/>
      <c r="Q2324" s="83"/>
      <c r="R2324" s="83"/>
      <c r="S2324" s="51">
        <v>1</v>
      </c>
      <c r="T2324" s="84"/>
      <c r="U2324" s="84"/>
      <c r="V2324" s="52">
        <v>0</v>
      </c>
      <c r="W2324" s="52">
        <v>9.5000000000000005E-5</v>
      </c>
      <c r="X2324" s="52">
        <v>0</v>
      </c>
      <c r="Y2324" s="52">
        <v>0.53372799999999998</v>
      </c>
      <c r="Z2324" s="52">
        <v>0</v>
      </c>
      <c r="AA2324" s="52"/>
      <c r="AB2324" s="79">
        <v>2324</v>
      </c>
      <c r="AC23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4" s="85"/>
      <c r="AE2324" s="51"/>
      <c r="AF2324" s="51"/>
      <c r="AG2324" s="51"/>
      <c r="AH2324" s="51"/>
      <c r="AI2324" s="51"/>
      <c r="AJ2324" s="51"/>
      <c r="AK2324" s="51"/>
      <c r="AL2324" s="51"/>
      <c r="AM2324" s="51"/>
      <c r="AN2324" s="51"/>
      <c r="AO2324" s="2"/>
      <c r="AP2324" s="3"/>
      <c r="AQ2324" s="3"/>
      <c r="AR2324" s="3"/>
      <c r="AS2324" s="3"/>
    </row>
    <row r="2325" spans="1:45" ht="29" customHeight="1" x14ac:dyDescent="0.35">
      <c r="A2325" s="14" t="s">
        <v>2650</v>
      </c>
      <c r="C2325" s="15" t="s">
        <v>3360</v>
      </c>
      <c r="D2325" s="15"/>
      <c r="E2325" s="80">
        <v>1.6631259051878247</v>
      </c>
      <c r="F2325" s="78"/>
      <c r="G2325" s="15"/>
      <c r="H2325" s="15"/>
      <c r="I2325" s="16"/>
      <c r="J2325" s="66"/>
      <c r="K2325" s="66"/>
      <c r="L2325" s="16"/>
      <c r="M2325" s="81"/>
      <c r="N2325" s="82">
        <v>6628.3955078125</v>
      </c>
      <c r="O2325" s="82">
        <v>8173.283203125</v>
      </c>
      <c r="P2325" s="77"/>
      <c r="Q2325" s="83"/>
      <c r="R2325" s="83"/>
      <c r="S2325" s="51">
        <v>1</v>
      </c>
      <c r="T2325" s="84"/>
      <c r="U2325" s="84"/>
      <c r="V2325" s="52">
        <v>0</v>
      </c>
      <c r="W2325" s="52">
        <v>9.5000000000000005E-5</v>
      </c>
      <c r="X2325" s="52">
        <v>0</v>
      </c>
      <c r="Y2325" s="52">
        <v>0.53372799999999998</v>
      </c>
      <c r="Z2325" s="52">
        <v>0</v>
      </c>
      <c r="AA2325" s="52"/>
      <c r="AB2325" s="79">
        <v>2325</v>
      </c>
      <c r="AC23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5" s="85"/>
      <c r="AE2325" s="51"/>
      <c r="AF2325" s="51"/>
      <c r="AG2325" s="51"/>
      <c r="AH2325" s="51"/>
      <c r="AI2325" s="51"/>
      <c r="AJ2325" s="51"/>
      <c r="AK2325" s="51"/>
      <c r="AL2325" s="51"/>
      <c r="AM2325" s="51"/>
      <c r="AN2325" s="51"/>
      <c r="AO2325" s="2"/>
      <c r="AP2325" s="3"/>
      <c r="AQ2325" s="3"/>
      <c r="AR2325" s="3"/>
      <c r="AS2325" s="3"/>
    </row>
    <row r="2326" spans="1:45" ht="29" customHeight="1" x14ac:dyDescent="0.35">
      <c r="A2326" s="14" t="s">
        <v>2651</v>
      </c>
      <c r="C2326" s="15" t="s">
        <v>3360</v>
      </c>
      <c r="D2326" s="15"/>
      <c r="E2326" s="80">
        <v>1.6631259051878247</v>
      </c>
      <c r="F2326" s="78"/>
      <c r="G2326" s="15"/>
      <c r="H2326" s="15"/>
      <c r="I2326" s="16"/>
      <c r="J2326" s="66"/>
      <c r="K2326" s="66"/>
      <c r="L2326" s="16"/>
      <c r="M2326" s="81"/>
      <c r="N2326" s="82">
        <v>6768.89404296875</v>
      </c>
      <c r="O2326" s="82">
        <v>7670.24267578125</v>
      </c>
      <c r="P2326" s="77"/>
      <c r="Q2326" s="83"/>
      <c r="R2326" s="83"/>
      <c r="S2326" s="51">
        <v>1</v>
      </c>
      <c r="T2326" s="84"/>
      <c r="U2326" s="84"/>
      <c r="V2326" s="52">
        <v>0</v>
      </c>
      <c r="W2326" s="52">
        <v>9.5000000000000005E-5</v>
      </c>
      <c r="X2326" s="52">
        <v>0</v>
      </c>
      <c r="Y2326" s="52">
        <v>0.53372799999999998</v>
      </c>
      <c r="Z2326" s="52">
        <v>0</v>
      </c>
      <c r="AA2326" s="52"/>
      <c r="AB2326" s="79">
        <v>2326</v>
      </c>
      <c r="AC23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6" s="85"/>
      <c r="AE2326" s="51"/>
      <c r="AF2326" s="51"/>
      <c r="AG2326" s="51"/>
      <c r="AH2326" s="51"/>
      <c r="AI2326" s="51"/>
      <c r="AJ2326" s="51"/>
      <c r="AK2326" s="51"/>
      <c r="AL2326" s="51"/>
      <c r="AM2326" s="51"/>
      <c r="AN2326" s="51"/>
      <c r="AO2326" s="2"/>
      <c r="AP2326" s="3"/>
      <c r="AQ2326" s="3"/>
      <c r="AR2326" s="3"/>
      <c r="AS2326" s="3"/>
    </row>
    <row r="2327" spans="1:45" ht="29" customHeight="1" x14ac:dyDescent="0.35">
      <c r="A2327" s="14" t="s">
        <v>2652</v>
      </c>
      <c r="C2327" s="15" t="s">
        <v>3360</v>
      </c>
      <c r="D2327" s="15"/>
      <c r="E2327" s="80">
        <v>1.6631259051878247</v>
      </c>
      <c r="F2327" s="78"/>
      <c r="G2327" s="15"/>
      <c r="H2327" s="15"/>
      <c r="I2327" s="16"/>
      <c r="J2327" s="66"/>
      <c r="K2327" s="66"/>
      <c r="L2327" s="16"/>
      <c r="M2327" s="81"/>
      <c r="N2327" s="82">
        <v>6892.697265625</v>
      </c>
      <c r="O2327" s="82">
        <v>8274.6044921875</v>
      </c>
      <c r="P2327" s="77"/>
      <c r="Q2327" s="83"/>
      <c r="R2327" s="83"/>
      <c r="S2327" s="51">
        <v>1</v>
      </c>
      <c r="T2327" s="84"/>
      <c r="U2327" s="84"/>
      <c r="V2327" s="52">
        <v>0</v>
      </c>
      <c r="W2327" s="52">
        <v>9.5000000000000005E-5</v>
      </c>
      <c r="X2327" s="52">
        <v>0</v>
      </c>
      <c r="Y2327" s="52">
        <v>0.53372799999999998</v>
      </c>
      <c r="Z2327" s="52">
        <v>0</v>
      </c>
      <c r="AA2327" s="52"/>
      <c r="AB2327" s="79">
        <v>2327</v>
      </c>
      <c r="AC23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7" s="85"/>
      <c r="AE2327" s="51"/>
      <c r="AF2327" s="51"/>
      <c r="AG2327" s="51"/>
      <c r="AH2327" s="51"/>
      <c r="AI2327" s="51"/>
      <c r="AJ2327" s="51"/>
      <c r="AK2327" s="51"/>
      <c r="AL2327" s="51"/>
      <c r="AM2327" s="51"/>
      <c r="AN2327" s="51"/>
      <c r="AO2327" s="2"/>
      <c r="AP2327" s="3"/>
      <c r="AQ2327" s="3"/>
      <c r="AR2327" s="3"/>
      <c r="AS2327" s="3"/>
    </row>
    <row r="2328" spans="1:45" ht="29" customHeight="1" x14ac:dyDescent="0.35">
      <c r="A2328" s="14" t="s">
        <v>2653</v>
      </c>
      <c r="C2328" s="15" t="s">
        <v>3360</v>
      </c>
      <c r="D2328" s="15"/>
      <c r="E2328" s="80">
        <v>1.6631259051878247</v>
      </c>
      <c r="F2328" s="78"/>
      <c r="G2328" s="15"/>
      <c r="H2328" s="15"/>
      <c r="I2328" s="16"/>
      <c r="J2328" s="66"/>
      <c r="K2328" s="66"/>
      <c r="L2328" s="16"/>
      <c r="M2328" s="81"/>
      <c r="N2328" s="82">
        <v>6759.0849609375</v>
      </c>
      <c r="O2328" s="82">
        <v>8289.0732421875</v>
      </c>
      <c r="P2328" s="77"/>
      <c r="Q2328" s="83"/>
      <c r="R2328" s="83"/>
      <c r="S2328" s="51">
        <v>1</v>
      </c>
      <c r="T2328" s="84"/>
      <c r="U2328" s="84"/>
      <c r="V2328" s="52">
        <v>0</v>
      </c>
      <c r="W2328" s="52">
        <v>9.5000000000000005E-5</v>
      </c>
      <c r="X2328" s="52">
        <v>0</v>
      </c>
      <c r="Y2328" s="52">
        <v>0.53372799999999998</v>
      </c>
      <c r="Z2328" s="52">
        <v>0</v>
      </c>
      <c r="AA2328" s="52"/>
      <c r="AB2328" s="79">
        <v>2328</v>
      </c>
      <c r="AC23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8" s="85"/>
      <c r="AE2328" s="51"/>
      <c r="AF2328" s="51"/>
      <c r="AG2328" s="51"/>
      <c r="AH2328" s="51"/>
      <c r="AI2328" s="51"/>
      <c r="AJ2328" s="51"/>
      <c r="AK2328" s="51"/>
      <c r="AL2328" s="51"/>
      <c r="AM2328" s="51"/>
      <c r="AN2328" s="51"/>
      <c r="AO2328" s="2"/>
      <c r="AP2328" s="3"/>
      <c r="AQ2328" s="3"/>
      <c r="AR2328" s="3"/>
      <c r="AS2328" s="3"/>
    </row>
    <row r="2329" spans="1:45" ht="29" customHeight="1" x14ac:dyDescent="0.35">
      <c r="A2329" s="14" t="s">
        <v>2654</v>
      </c>
      <c r="C2329" s="15" t="s">
        <v>3360</v>
      </c>
      <c r="D2329" s="15"/>
      <c r="E2329" s="80">
        <v>1.6631259051878247</v>
      </c>
      <c r="F2329" s="78"/>
      <c r="G2329" s="15"/>
      <c r="H2329" s="15"/>
      <c r="I2329" s="16"/>
      <c r="J2329" s="66"/>
      <c r="K2329" s="66"/>
      <c r="L2329" s="16"/>
      <c r="M2329" s="81"/>
      <c r="N2329" s="82">
        <v>6988.03271484375</v>
      </c>
      <c r="O2329" s="82">
        <v>8195.5869140625</v>
      </c>
      <c r="P2329" s="77"/>
      <c r="Q2329" s="83"/>
      <c r="R2329" s="83"/>
      <c r="S2329" s="51">
        <v>1</v>
      </c>
      <c r="T2329" s="84"/>
      <c r="U2329" s="84"/>
      <c r="V2329" s="52">
        <v>0</v>
      </c>
      <c r="W2329" s="52">
        <v>9.5000000000000005E-5</v>
      </c>
      <c r="X2329" s="52">
        <v>0</v>
      </c>
      <c r="Y2329" s="52">
        <v>0.53372799999999998</v>
      </c>
      <c r="Z2329" s="52">
        <v>0</v>
      </c>
      <c r="AA2329" s="52"/>
      <c r="AB2329" s="79">
        <v>2329</v>
      </c>
      <c r="AC23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29" s="85"/>
      <c r="AE2329" s="51"/>
      <c r="AF2329" s="51"/>
      <c r="AG2329" s="51"/>
      <c r="AH2329" s="51"/>
      <c r="AI2329" s="51"/>
      <c r="AJ2329" s="51"/>
      <c r="AK2329" s="51"/>
      <c r="AL2329" s="51"/>
      <c r="AM2329" s="51"/>
      <c r="AN2329" s="51"/>
      <c r="AO2329" s="2"/>
      <c r="AP2329" s="3"/>
      <c r="AQ2329" s="3"/>
      <c r="AR2329" s="3"/>
      <c r="AS2329" s="3"/>
    </row>
    <row r="2330" spans="1:45" ht="29" customHeight="1" x14ac:dyDescent="0.35">
      <c r="A2330" s="14" t="s">
        <v>2659</v>
      </c>
      <c r="C2330" s="15" t="s">
        <v>3360</v>
      </c>
      <c r="D2330" s="15"/>
      <c r="E2330" s="80">
        <v>1.6631259051878247</v>
      </c>
      <c r="F2330" s="78"/>
      <c r="G2330" s="15"/>
      <c r="H2330" s="15"/>
      <c r="I2330" s="16"/>
      <c r="J2330" s="66"/>
      <c r="K2330" s="66"/>
      <c r="L2330" s="16"/>
      <c r="M2330" s="81"/>
      <c r="N2330" s="82">
        <v>6606.03564453125</v>
      </c>
      <c r="O2330" s="82">
        <v>7872.80615234375</v>
      </c>
      <c r="P2330" s="77"/>
      <c r="Q2330" s="83"/>
      <c r="R2330" s="83"/>
      <c r="S2330" s="51">
        <v>1</v>
      </c>
      <c r="T2330" s="84"/>
      <c r="U2330" s="84"/>
      <c r="V2330" s="52">
        <v>0</v>
      </c>
      <c r="W2330" s="52">
        <v>9.5000000000000005E-5</v>
      </c>
      <c r="X2330" s="52">
        <v>0</v>
      </c>
      <c r="Y2330" s="52">
        <v>0.53372799999999998</v>
      </c>
      <c r="Z2330" s="52">
        <v>0</v>
      </c>
      <c r="AA2330" s="52"/>
      <c r="AB2330" s="79">
        <v>2330</v>
      </c>
      <c r="AC23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0" s="85"/>
      <c r="AE2330" s="51"/>
      <c r="AF2330" s="51"/>
      <c r="AG2330" s="51"/>
      <c r="AH2330" s="51"/>
      <c r="AI2330" s="51"/>
      <c r="AJ2330" s="51"/>
      <c r="AK2330" s="51"/>
      <c r="AL2330" s="51"/>
      <c r="AM2330" s="51"/>
      <c r="AN2330" s="51"/>
      <c r="AO2330" s="2"/>
      <c r="AP2330" s="3"/>
      <c r="AQ2330" s="3"/>
      <c r="AR2330" s="3"/>
      <c r="AS2330" s="3"/>
    </row>
    <row r="2331" spans="1:45" ht="29" customHeight="1" x14ac:dyDescent="0.35">
      <c r="A2331" s="14" t="s">
        <v>184</v>
      </c>
      <c r="C2331" s="15" t="s">
        <v>3360</v>
      </c>
      <c r="D2331" s="15"/>
      <c r="E2331" s="80">
        <v>1.6629922184987904</v>
      </c>
      <c r="F2331" s="78"/>
      <c r="G2331" s="15"/>
      <c r="H2331" s="15"/>
      <c r="I2331" s="16"/>
      <c r="J2331" s="66"/>
      <c r="K2331" s="66"/>
      <c r="L2331" s="16"/>
      <c r="M2331" s="81"/>
      <c r="N2331" s="82">
        <v>8257.177734375</v>
      </c>
      <c r="O2331" s="82">
        <v>9018.0634765625</v>
      </c>
      <c r="P2331" s="77"/>
      <c r="Q2331" s="83"/>
      <c r="R2331" s="83"/>
      <c r="S2331" s="51">
        <v>1</v>
      </c>
      <c r="T2331" s="84"/>
      <c r="U2331" s="84"/>
      <c r="V2331" s="52">
        <v>0</v>
      </c>
      <c r="W2331" s="52">
        <v>8.2000000000000001E-5</v>
      </c>
      <c r="X2331" s="52">
        <v>0</v>
      </c>
      <c r="Y2331" s="52">
        <v>0.53351899999999997</v>
      </c>
      <c r="Z2331" s="52">
        <v>0</v>
      </c>
      <c r="AA2331" s="52"/>
      <c r="AB2331" s="79">
        <v>2331</v>
      </c>
      <c r="AC23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1" s="85"/>
      <c r="AE2331" s="51"/>
      <c r="AF2331" s="51"/>
      <c r="AG2331" s="51"/>
      <c r="AH2331" s="51"/>
      <c r="AI2331" s="51"/>
      <c r="AJ2331" s="51"/>
      <c r="AK2331" s="51"/>
      <c r="AL2331" s="51"/>
      <c r="AM2331" s="51"/>
      <c r="AN2331" s="51"/>
      <c r="AO2331" s="2"/>
      <c r="AP2331" s="3"/>
      <c r="AQ2331" s="3"/>
      <c r="AR2331" s="3"/>
      <c r="AS2331" s="3"/>
    </row>
    <row r="2332" spans="1:45" ht="29" customHeight="1" x14ac:dyDescent="0.35">
      <c r="A2332" s="14" t="s">
        <v>185</v>
      </c>
      <c r="C2332" s="15" t="s">
        <v>3360</v>
      </c>
      <c r="D2332" s="15"/>
      <c r="E2332" s="80">
        <v>1.6629922184987904</v>
      </c>
      <c r="F2332" s="78"/>
      <c r="G2332" s="15"/>
      <c r="H2332" s="15"/>
      <c r="I2332" s="16"/>
      <c r="J2332" s="66"/>
      <c r="K2332" s="66"/>
      <c r="L2332" s="16"/>
      <c r="M2332" s="81"/>
      <c r="N2332" s="82">
        <v>8250.8701171875</v>
      </c>
      <c r="O2332" s="82">
        <v>8874.1865234375</v>
      </c>
      <c r="P2332" s="77"/>
      <c r="Q2332" s="83"/>
      <c r="R2332" s="83"/>
      <c r="S2332" s="51">
        <v>1</v>
      </c>
      <c r="T2332" s="84"/>
      <c r="U2332" s="84"/>
      <c r="V2332" s="52">
        <v>0</v>
      </c>
      <c r="W2332" s="52">
        <v>8.2000000000000001E-5</v>
      </c>
      <c r="X2332" s="52">
        <v>0</v>
      </c>
      <c r="Y2332" s="52">
        <v>0.53351899999999997</v>
      </c>
      <c r="Z2332" s="52">
        <v>0</v>
      </c>
      <c r="AA2332" s="52"/>
      <c r="AB2332" s="79">
        <v>2332</v>
      </c>
      <c r="AC23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2" s="85"/>
      <c r="AE2332" s="51"/>
      <c r="AF2332" s="51"/>
      <c r="AG2332" s="51"/>
      <c r="AH2332" s="51"/>
      <c r="AI2332" s="51"/>
      <c r="AJ2332" s="51"/>
      <c r="AK2332" s="51"/>
      <c r="AL2332" s="51"/>
      <c r="AM2332" s="51"/>
      <c r="AN2332" s="51"/>
      <c r="AO2332" s="2"/>
      <c r="AP2332" s="3"/>
      <c r="AQ2332" s="3"/>
      <c r="AR2332" s="3"/>
      <c r="AS2332" s="3"/>
    </row>
    <row r="2333" spans="1:45" ht="29" customHeight="1" x14ac:dyDescent="0.35">
      <c r="A2333" s="14" t="s">
        <v>186</v>
      </c>
      <c r="C2333" s="15" t="s">
        <v>3360</v>
      </c>
      <c r="D2333" s="15"/>
      <c r="E2333" s="80">
        <v>1.6629922184987904</v>
      </c>
      <c r="F2333" s="78"/>
      <c r="G2333" s="15"/>
      <c r="H2333" s="15"/>
      <c r="I2333" s="16"/>
      <c r="J2333" s="66"/>
      <c r="K2333" s="66"/>
      <c r="L2333" s="16"/>
      <c r="M2333" s="81"/>
      <c r="N2333" s="82">
        <v>8213.3017578125</v>
      </c>
      <c r="O2333" s="82">
        <v>9050.6533203125</v>
      </c>
      <c r="P2333" s="77"/>
      <c r="Q2333" s="83"/>
      <c r="R2333" s="83"/>
      <c r="S2333" s="51">
        <v>1</v>
      </c>
      <c r="T2333" s="84"/>
      <c r="U2333" s="84"/>
      <c r="V2333" s="52">
        <v>0</v>
      </c>
      <c r="W2333" s="52">
        <v>8.2000000000000001E-5</v>
      </c>
      <c r="X2333" s="52">
        <v>0</v>
      </c>
      <c r="Y2333" s="52">
        <v>0.53351899999999997</v>
      </c>
      <c r="Z2333" s="52">
        <v>0</v>
      </c>
      <c r="AA2333" s="52"/>
      <c r="AB2333" s="79">
        <v>2333</v>
      </c>
      <c r="AC23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3" s="85"/>
      <c r="AE2333" s="51"/>
      <c r="AF2333" s="51"/>
      <c r="AG2333" s="51"/>
      <c r="AH2333" s="51"/>
      <c r="AI2333" s="51"/>
      <c r="AJ2333" s="51"/>
      <c r="AK2333" s="51"/>
      <c r="AL2333" s="51"/>
      <c r="AM2333" s="51"/>
      <c r="AN2333" s="51"/>
      <c r="AO2333" s="2"/>
      <c r="AP2333" s="3"/>
      <c r="AQ2333" s="3"/>
      <c r="AR2333" s="3"/>
      <c r="AS2333" s="3"/>
    </row>
    <row r="2334" spans="1:45" ht="29" customHeight="1" x14ac:dyDescent="0.35">
      <c r="A2334" s="14" t="s">
        <v>187</v>
      </c>
      <c r="C2334" s="15" t="s">
        <v>3360</v>
      </c>
      <c r="D2334" s="15"/>
      <c r="E2334" s="80">
        <v>1.6629922184987904</v>
      </c>
      <c r="F2334" s="78"/>
      <c r="G2334" s="15"/>
      <c r="H2334" s="15"/>
      <c r="I2334" s="16"/>
      <c r="J2334" s="66"/>
      <c r="K2334" s="66"/>
      <c r="L2334" s="16"/>
      <c r="M2334" s="81"/>
      <c r="N2334" s="82">
        <v>8202.5791015625</v>
      </c>
      <c r="O2334" s="82">
        <v>9114.8720703125</v>
      </c>
      <c r="P2334" s="77"/>
      <c r="Q2334" s="83"/>
      <c r="R2334" s="83"/>
      <c r="S2334" s="51">
        <v>1</v>
      </c>
      <c r="T2334" s="84"/>
      <c r="U2334" s="84"/>
      <c r="V2334" s="52">
        <v>0</v>
      </c>
      <c r="W2334" s="52">
        <v>8.2000000000000001E-5</v>
      </c>
      <c r="X2334" s="52">
        <v>0</v>
      </c>
      <c r="Y2334" s="52">
        <v>0.53351899999999997</v>
      </c>
      <c r="Z2334" s="52">
        <v>0</v>
      </c>
      <c r="AA2334" s="52"/>
      <c r="AB2334" s="79">
        <v>2334</v>
      </c>
      <c r="AC23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4" s="85"/>
      <c r="AE2334" s="51"/>
      <c r="AF2334" s="51"/>
      <c r="AG2334" s="51"/>
      <c r="AH2334" s="51"/>
      <c r="AI2334" s="51"/>
      <c r="AJ2334" s="51"/>
      <c r="AK2334" s="51"/>
      <c r="AL2334" s="51"/>
      <c r="AM2334" s="51"/>
      <c r="AN2334" s="51"/>
      <c r="AO2334" s="2"/>
      <c r="AP2334" s="3"/>
      <c r="AQ2334" s="3"/>
      <c r="AR2334" s="3"/>
      <c r="AS2334" s="3"/>
    </row>
    <row r="2335" spans="1:45" ht="29" customHeight="1" x14ac:dyDescent="0.35">
      <c r="A2335" s="14" t="s">
        <v>188</v>
      </c>
      <c r="C2335" s="15" t="s">
        <v>3360</v>
      </c>
      <c r="D2335" s="15"/>
      <c r="E2335" s="80">
        <v>1.6629922184987904</v>
      </c>
      <c r="F2335" s="78"/>
      <c r="G2335" s="15"/>
      <c r="H2335" s="15"/>
      <c r="I2335" s="16"/>
      <c r="J2335" s="66"/>
      <c r="K2335" s="66"/>
      <c r="L2335" s="16"/>
      <c r="M2335" s="81"/>
      <c r="N2335" s="82">
        <v>8251.3173828125</v>
      </c>
      <c r="O2335" s="82">
        <v>8942.384765625</v>
      </c>
      <c r="P2335" s="77"/>
      <c r="Q2335" s="83"/>
      <c r="R2335" s="83"/>
      <c r="S2335" s="51">
        <v>1</v>
      </c>
      <c r="T2335" s="84"/>
      <c r="U2335" s="84"/>
      <c r="V2335" s="52">
        <v>0</v>
      </c>
      <c r="W2335" s="52">
        <v>8.2000000000000001E-5</v>
      </c>
      <c r="X2335" s="52">
        <v>0</v>
      </c>
      <c r="Y2335" s="52">
        <v>0.53351899999999997</v>
      </c>
      <c r="Z2335" s="52">
        <v>0</v>
      </c>
      <c r="AA2335" s="52"/>
      <c r="AB2335" s="79">
        <v>2335</v>
      </c>
      <c r="AC23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5" s="85"/>
      <c r="AE2335" s="51"/>
      <c r="AF2335" s="51"/>
      <c r="AG2335" s="51"/>
      <c r="AH2335" s="51"/>
      <c r="AI2335" s="51"/>
      <c r="AJ2335" s="51"/>
      <c r="AK2335" s="51"/>
      <c r="AL2335" s="51"/>
      <c r="AM2335" s="51"/>
      <c r="AN2335" s="51"/>
      <c r="AO2335" s="2"/>
      <c r="AP2335" s="3"/>
      <c r="AQ2335" s="3"/>
      <c r="AR2335" s="3"/>
      <c r="AS2335" s="3"/>
    </row>
    <row r="2336" spans="1:45" ht="29" customHeight="1" x14ac:dyDescent="0.35">
      <c r="A2336" s="14" t="s">
        <v>768</v>
      </c>
      <c r="C2336" s="15" t="s">
        <v>3360</v>
      </c>
      <c r="D2336" s="15"/>
      <c r="E2336" s="80">
        <v>1.662971749723436</v>
      </c>
      <c r="F2336" s="78"/>
      <c r="G2336" s="15"/>
      <c r="H2336" s="15"/>
      <c r="I2336" s="16"/>
      <c r="J2336" s="66"/>
      <c r="K2336" s="66"/>
      <c r="L2336" s="16"/>
      <c r="M2336" s="81"/>
      <c r="N2336" s="82">
        <v>561.2293701171875</v>
      </c>
      <c r="O2336" s="82">
        <v>5609.78076171875</v>
      </c>
      <c r="P2336" s="77"/>
      <c r="Q2336" s="83"/>
      <c r="R2336" s="83"/>
      <c r="S2336" s="51">
        <v>1</v>
      </c>
      <c r="T2336" s="84"/>
      <c r="U2336" s="84"/>
      <c r="V2336" s="52">
        <v>0</v>
      </c>
      <c r="W2336" s="52">
        <v>1.05E-4</v>
      </c>
      <c r="X2336" s="52">
        <v>0</v>
      </c>
      <c r="Y2336" s="52">
        <v>0.53348700000000004</v>
      </c>
      <c r="Z2336" s="52">
        <v>0</v>
      </c>
      <c r="AA2336" s="52"/>
      <c r="AB2336" s="79">
        <v>2336</v>
      </c>
      <c r="AC23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6" s="85"/>
      <c r="AE2336" s="51"/>
      <c r="AF2336" s="51"/>
      <c r="AG2336" s="51"/>
      <c r="AH2336" s="51"/>
      <c r="AI2336" s="51"/>
      <c r="AJ2336" s="51"/>
      <c r="AK2336" s="51"/>
      <c r="AL2336" s="51"/>
      <c r="AM2336" s="51"/>
      <c r="AN2336" s="51"/>
      <c r="AO2336" s="2"/>
      <c r="AP2336" s="3"/>
      <c r="AQ2336" s="3"/>
      <c r="AR2336" s="3"/>
      <c r="AS2336" s="3"/>
    </row>
    <row r="2337" spans="1:45" ht="29" customHeight="1" x14ac:dyDescent="0.35">
      <c r="A2337" s="14" t="s">
        <v>1144</v>
      </c>
      <c r="C2337" s="15" t="s">
        <v>3360</v>
      </c>
      <c r="D2337" s="15"/>
      <c r="E2337" s="80">
        <v>1.662971749723436</v>
      </c>
      <c r="F2337" s="78"/>
      <c r="G2337" s="15"/>
      <c r="H2337" s="15"/>
      <c r="I2337" s="16"/>
      <c r="J2337" s="66"/>
      <c r="K2337" s="66"/>
      <c r="L2337" s="16"/>
      <c r="M2337" s="81"/>
      <c r="N2337" s="82">
        <v>521.6025390625</v>
      </c>
      <c r="O2337" s="82">
        <v>6163.77978515625</v>
      </c>
      <c r="P2337" s="77"/>
      <c r="Q2337" s="83"/>
      <c r="R2337" s="83"/>
      <c r="S2337" s="51">
        <v>1</v>
      </c>
      <c r="T2337" s="84"/>
      <c r="U2337" s="84"/>
      <c r="V2337" s="52">
        <v>0</v>
      </c>
      <c r="W2337" s="52">
        <v>1.05E-4</v>
      </c>
      <c r="X2337" s="52">
        <v>0</v>
      </c>
      <c r="Y2337" s="52">
        <v>0.53348700000000004</v>
      </c>
      <c r="Z2337" s="52">
        <v>0</v>
      </c>
      <c r="AA2337" s="52"/>
      <c r="AB2337" s="79">
        <v>2337</v>
      </c>
      <c r="AC23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7" s="85"/>
      <c r="AE2337" s="51"/>
      <c r="AF2337" s="51"/>
      <c r="AG2337" s="51"/>
      <c r="AH2337" s="51"/>
      <c r="AI2337" s="51"/>
      <c r="AJ2337" s="51"/>
      <c r="AK2337" s="51"/>
      <c r="AL2337" s="51"/>
      <c r="AM2337" s="51"/>
      <c r="AN2337" s="51"/>
      <c r="AO2337" s="2"/>
      <c r="AP2337" s="3"/>
      <c r="AQ2337" s="3"/>
      <c r="AR2337" s="3"/>
      <c r="AS2337" s="3"/>
    </row>
    <row r="2338" spans="1:45" ht="29" customHeight="1" x14ac:dyDescent="0.35">
      <c r="A2338" s="14" t="s">
        <v>1274</v>
      </c>
      <c r="C2338" s="15" t="s">
        <v>3360</v>
      </c>
      <c r="D2338" s="15"/>
      <c r="E2338" s="80">
        <v>1.662971749723436</v>
      </c>
      <c r="F2338" s="78"/>
      <c r="G2338" s="15"/>
      <c r="H2338" s="15"/>
      <c r="I2338" s="16"/>
      <c r="J2338" s="66"/>
      <c r="K2338" s="66"/>
      <c r="L2338" s="16"/>
      <c r="M2338" s="81"/>
      <c r="N2338" s="82">
        <v>689.34442138671875</v>
      </c>
      <c r="O2338" s="82">
        <v>6736.58740234375</v>
      </c>
      <c r="P2338" s="77"/>
      <c r="Q2338" s="83"/>
      <c r="R2338" s="83"/>
      <c r="S2338" s="51">
        <v>1</v>
      </c>
      <c r="T2338" s="84"/>
      <c r="U2338" s="84"/>
      <c r="V2338" s="52">
        <v>0</v>
      </c>
      <c r="W2338" s="52">
        <v>1.05E-4</v>
      </c>
      <c r="X2338" s="52">
        <v>0</v>
      </c>
      <c r="Y2338" s="52">
        <v>0.53348700000000004</v>
      </c>
      <c r="Z2338" s="52">
        <v>0</v>
      </c>
      <c r="AA2338" s="52"/>
      <c r="AB2338" s="79">
        <v>2338</v>
      </c>
      <c r="AC23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8" s="85"/>
      <c r="AE2338" s="51"/>
      <c r="AF2338" s="51"/>
      <c r="AG2338" s="51"/>
      <c r="AH2338" s="51"/>
      <c r="AI2338" s="51"/>
      <c r="AJ2338" s="51"/>
      <c r="AK2338" s="51"/>
      <c r="AL2338" s="51"/>
      <c r="AM2338" s="51"/>
      <c r="AN2338" s="51"/>
      <c r="AO2338" s="2"/>
      <c r="AP2338" s="3"/>
      <c r="AQ2338" s="3"/>
      <c r="AR2338" s="3"/>
      <c r="AS2338" s="3"/>
    </row>
    <row r="2339" spans="1:45" ht="29" customHeight="1" x14ac:dyDescent="0.35">
      <c r="A2339" s="14" t="s">
        <v>2797</v>
      </c>
      <c r="C2339" s="15" t="s">
        <v>3360</v>
      </c>
      <c r="D2339" s="15"/>
      <c r="E2339" s="80">
        <v>1.662971749723436</v>
      </c>
      <c r="F2339" s="78"/>
      <c r="G2339" s="15"/>
      <c r="H2339" s="15"/>
      <c r="I2339" s="16"/>
      <c r="J2339" s="66"/>
      <c r="K2339" s="66"/>
      <c r="L2339" s="16"/>
      <c r="M2339" s="81"/>
      <c r="N2339" s="82">
        <v>533.82269287109375</v>
      </c>
      <c r="O2339" s="82">
        <v>5718.8349609375</v>
      </c>
      <c r="P2339" s="77"/>
      <c r="Q2339" s="83"/>
      <c r="R2339" s="83"/>
      <c r="S2339" s="51">
        <v>1</v>
      </c>
      <c r="T2339" s="84"/>
      <c r="U2339" s="84"/>
      <c r="V2339" s="52">
        <v>0</v>
      </c>
      <c r="W2339" s="52">
        <v>1.05E-4</v>
      </c>
      <c r="X2339" s="52">
        <v>0</v>
      </c>
      <c r="Y2339" s="52">
        <v>0.53348700000000004</v>
      </c>
      <c r="Z2339" s="52">
        <v>0</v>
      </c>
      <c r="AA2339" s="52"/>
      <c r="AB2339" s="79">
        <v>2339</v>
      </c>
      <c r="AC23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39" s="85"/>
      <c r="AE2339" s="51"/>
      <c r="AF2339" s="51"/>
      <c r="AG2339" s="51"/>
      <c r="AH2339" s="51"/>
      <c r="AI2339" s="51"/>
      <c r="AJ2339" s="51"/>
      <c r="AK2339" s="51"/>
      <c r="AL2339" s="51"/>
      <c r="AM2339" s="51"/>
      <c r="AN2339" s="51"/>
      <c r="AO2339" s="2"/>
      <c r="AP2339" s="3"/>
      <c r="AQ2339" s="3"/>
      <c r="AR2339" s="3"/>
      <c r="AS2339" s="3"/>
    </row>
    <row r="2340" spans="1:45" ht="29" customHeight="1" x14ac:dyDescent="0.35">
      <c r="A2340" s="14" t="s">
        <v>1331</v>
      </c>
      <c r="C2340" s="15" t="s">
        <v>3360</v>
      </c>
      <c r="D2340" s="15"/>
      <c r="E2340" s="80">
        <v>1.662665357742348</v>
      </c>
      <c r="F2340" s="78"/>
      <c r="G2340" s="15"/>
      <c r="H2340" s="15"/>
      <c r="I2340" s="16"/>
      <c r="J2340" s="66"/>
      <c r="K2340" s="66"/>
      <c r="L2340" s="16"/>
      <c r="M2340" s="81"/>
      <c r="N2340" s="82">
        <v>353.1484375</v>
      </c>
      <c r="O2340" s="82">
        <v>9468.0400390625</v>
      </c>
      <c r="P2340" s="77"/>
      <c r="Q2340" s="83"/>
      <c r="R2340" s="83"/>
      <c r="S2340" s="51">
        <v>1</v>
      </c>
      <c r="T2340" s="84"/>
      <c r="U2340" s="84"/>
      <c r="V2340" s="52">
        <v>0</v>
      </c>
      <c r="W2340" s="52">
        <v>8.0000000000000007E-5</v>
      </c>
      <c r="X2340" s="52">
        <v>0</v>
      </c>
      <c r="Y2340" s="52">
        <v>0.53300800000000004</v>
      </c>
      <c r="Z2340" s="52">
        <v>0</v>
      </c>
      <c r="AA2340" s="52"/>
      <c r="AB2340" s="79">
        <v>2340</v>
      </c>
      <c r="AC23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0" s="85"/>
      <c r="AE2340" s="51"/>
      <c r="AF2340" s="51"/>
      <c r="AG2340" s="51"/>
      <c r="AH2340" s="51"/>
      <c r="AI2340" s="51"/>
      <c r="AJ2340" s="51"/>
      <c r="AK2340" s="51"/>
      <c r="AL2340" s="51"/>
      <c r="AM2340" s="51"/>
      <c r="AN2340" s="51"/>
      <c r="AO2340" s="2"/>
      <c r="AP2340" s="3"/>
      <c r="AQ2340" s="3"/>
      <c r="AR2340" s="3"/>
      <c r="AS2340" s="3"/>
    </row>
    <row r="2341" spans="1:45" ht="29" customHeight="1" x14ac:dyDescent="0.35">
      <c r="A2341" s="14" t="s">
        <v>1657</v>
      </c>
      <c r="C2341" s="15" t="s">
        <v>3360</v>
      </c>
      <c r="D2341" s="15"/>
      <c r="E2341" s="80">
        <v>1.6620813579955143</v>
      </c>
      <c r="F2341" s="78"/>
      <c r="G2341" s="15"/>
      <c r="H2341" s="15"/>
      <c r="I2341" s="16"/>
      <c r="J2341" s="66"/>
      <c r="K2341" s="66"/>
      <c r="L2341" s="16"/>
      <c r="M2341" s="81"/>
      <c r="N2341" s="82">
        <v>311.78274536132813</v>
      </c>
      <c r="O2341" s="82">
        <v>1130.290771484375</v>
      </c>
      <c r="P2341" s="77"/>
      <c r="Q2341" s="83"/>
      <c r="R2341" s="83"/>
      <c r="S2341" s="51">
        <v>1</v>
      </c>
      <c r="T2341" s="84"/>
      <c r="U2341" s="84"/>
      <c r="V2341" s="52">
        <v>0</v>
      </c>
      <c r="W2341" s="52">
        <v>8.8999999999999995E-5</v>
      </c>
      <c r="X2341" s="52">
        <v>0</v>
      </c>
      <c r="Y2341" s="52">
        <v>0.53209499999999998</v>
      </c>
      <c r="Z2341" s="52">
        <v>0</v>
      </c>
      <c r="AA2341" s="52"/>
      <c r="AB2341" s="79">
        <v>2341</v>
      </c>
      <c r="AC23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1" s="85"/>
      <c r="AE2341" s="51"/>
      <c r="AF2341" s="51"/>
      <c r="AG2341" s="51"/>
      <c r="AH2341" s="51"/>
      <c r="AI2341" s="51"/>
      <c r="AJ2341" s="51"/>
      <c r="AK2341" s="51"/>
      <c r="AL2341" s="51"/>
      <c r="AM2341" s="51"/>
      <c r="AN2341" s="51"/>
      <c r="AO2341" s="2"/>
      <c r="AP2341" s="3"/>
      <c r="AQ2341" s="3"/>
      <c r="AR2341" s="3"/>
      <c r="AS2341" s="3"/>
    </row>
    <row r="2342" spans="1:45" ht="29" customHeight="1" x14ac:dyDescent="0.35">
      <c r="A2342" s="14" t="s">
        <v>1808</v>
      </c>
      <c r="C2342" s="15" t="s">
        <v>3360</v>
      </c>
      <c r="D2342" s="15"/>
      <c r="E2342" s="80">
        <v>1.6620813579955143</v>
      </c>
      <c r="F2342" s="78"/>
      <c r="G2342" s="15"/>
      <c r="H2342" s="15"/>
      <c r="I2342" s="16"/>
      <c r="J2342" s="66"/>
      <c r="K2342" s="66"/>
      <c r="L2342" s="16"/>
      <c r="M2342" s="81"/>
      <c r="N2342" s="82">
        <v>341.90182495117188</v>
      </c>
      <c r="O2342" s="82">
        <v>1093.11279296875</v>
      </c>
      <c r="P2342" s="77"/>
      <c r="Q2342" s="83"/>
      <c r="R2342" s="83"/>
      <c r="S2342" s="51">
        <v>1</v>
      </c>
      <c r="T2342" s="84"/>
      <c r="U2342" s="84"/>
      <c r="V2342" s="52">
        <v>0</v>
      </c>
      <c r="W2342" s="52">
        <v>8.8999999999999995E-5</v>
      </c>
      <c r="X2342" s="52">
        <v>0</v>
      </c>
      <c r="Y2342" s="52">
        <v>0.53209499999999998</v>
      </c>
      <c r="Z2342" s="52">
        <v>0</v>
      </c>
      <c r="AA2342" s="52"/>
      <c r="AB2342" s="79">
        <v>2342</v>
      </c>
      <c r="AC23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2" s="85"/>
      <c r="AE2342" s="51"/>
      <c r="AF2342" s="51"/>
      <c r="AG2342" s="51"/>
      <c r="AH2342" s="51"/>
      <c r="AI2342" s="51"/>
      <c r="AJ2342" s="51"/>
      <c r="AK2342" s="51"/>
      <c r="AL2342" s="51"/>
      <c r="AM2342" s="51"/>
      <c r="AN2342" s="51"/>
      <c r="AO2342" s="2"/>
      <c r="AP2342" s="3"/>
      <c r="AQ2342" s="3"/>
      <c r="AR2342" s="3"/>
      <c r="AS2342" s="3"/>
    </row>
    <row r="2343" spans="1:45" ht="29" customHeight="1" x14ac:dyDescent="0.35">
      <c r="A2343" s="14" t="s">
        <v>498</v>
      </c>
      <c r="C2343" s="15" t="s">
        <v>3360</v>
      </c>
      <c r="D2343" s="15"/>
      <c r="E2343" s="80">
        <v>1.6619118509496098</v>
      </c>
      <c r="F2343" s="78"/>
      <c r="G2343" s="15"/>
      <c r="H2343" s="15"/>
      <c r="I2343" s="16"/>
      <c r="J2343" s="66"/>
      <c r="K2343" s="66"/>
      <c r="L2343" s="16"/>
      <c r="M2343" s="81"/>
      <c r="N2343" s="82">
        <v>3026.71142578125</v>
      </c>
      <c r="O2343" s="82">
        <v>6337.04931640625</v>
      </c>
      <c r="P2343" s="77"/>
      <c r="Q2343" s="83"/>
      <c r="R2343" s="83"/>
      <c r="S2343" s="51">
        <v>1</v>
      </c>
      <c r="T2343" s="84"/>
      <c r="U2343" s="84"/>
      <c r="V2343" s="52">
        <v>0</v>
      </c>
      <c r="W2343" s="52">
        <v>8.6000000000000003E-5</v>
      </c>
      <c r="X2343" s="52">
        <v>0</v>
      </c>
      <c r="Y2343" s="52">
        <v>0.53183000000000002</v>
      </c>
      <c r="Z2343" s="52">
        <v>0</v>
      </c>
      <c r="AA2343" s="52"/>
      <c r="AB2343" s="79">
        <v>2343</v>
      </c>
      <c r="AC23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3" s="85"/>
      <c r="AE2343" s="51"/>
      <c r="AF2343" s="51"/>
      <c r="AG2343" s="51"/>
      <c r="AH2343" s="51"/>
      <c r="AI2343" s="51"/>
      <c r="AJ2343" s="51"/>
      <c r="AK2343" s="51"/>
      <c r="AL2343" s="51"/>
      <c r="AM2343" s="51"/>
      <c r="AN2343" s="51"/>
      <c r="AO2343" s="2"/>
      <c r="AP2343" s="3"/>
      <c r="AQ2343" s="3"/>
      <c r="AR2343" s="3"/>
      <c r="AS2343" s="3"/>
    </row>
    <row r="2344" spans="1:45" ht="29" customHeight="1" x14ac:dyDescent="0.35">
      <c r="A2344" s="14" t="s">
        <v>499</v>
      </c>
      <c r="C2344" s="15" t="s">
        <v>3360</v>
      </c>
      <c r="D2344" s="15"/>
      <c r="E2344" s="80">
        <v>1.6619118509496098</v>
      </c>
      <c r="F2344" s="78"/>
      <c r="G2344" s="15"/>
      <c r="H2344" s="15"/>
      <c r="I2344" s="16"/>
      <c r="J2344" s="66"/>
      <c r="K2344" s="66"/>
      <c r="L2344" s="16"/>
      <c r="M2344" s="81"/>
      <c r="N2344" s="82">
        <v>3066.46240234375</v>
      </c>
      <c r="O2344" s="82">
        <v>6212.7158203125</v>
      </c>
      <c r="P2344" s="77"/>
      <c r="Q2344" s="83"/>
      <c r="R2344" s="83"/>
      <c r="S2344" s="51">
        <v>1</v>
      </c>
      <c r="T2344" s="84"/>
      <c r="U2344" s="84"/>
      <c r="V2344" s="52">
        <v>0</v>
      </c>
      <c r="W2344" s="52">
        <v>8.6000000000000003E-5</v>
      </c>
      <c r="X2344" s="52">
        <v>0</v>
      </c>
      <c r="Y2344" s="52">
        <v>0.53183000000000002</v>
      </c>
      <c r="Z2344" s="52">
        <v>0</v>
      </c>
      <c r="AA2344" s="52"/>
      <c r="AB2344" s="79">
        <v>2344</v>
      </c>
      <c r="AC23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4" s="85"/>
      <c r="AE2344" s="51"/>
      <c r="AF2344" s="51"/>
      <c r="AG2344" s="51"/>
      <c r="AH2344" s="51"/>
      <c r="AI2344" s="51"/>
      <c r="AJ2344" s="51"/>
      <c r="AK2344" s="51"/>
      <c r="AL2344" s="51"/>
      <c r="AM2344" s="51"/>
      <c r="AN2344" s="51"/>
      <c r="AO2344" s="2"/>
      <c r="AP2344" s="3"/>
      <c r="AQ2344" s="3"/>
      <c r="AR2344" s="3"/>
      <c r="AS2344" s="3"/>
    </row>
    <row r="2345" spans="1:45" ht="29" customHeight="1" x14ac:dyDescent="0.35">
      <c r="A2345" s="14" t="s">
        <v>500</v>
      </c>
      <c r="C2345" s="15" t="s">
        <v>3360</v>
      </c>
      <c r="D2345" s="15"/>
      <c r="E2345" s="80">
        <v>1.6619118509496098</v>
      </c>
      <c r="F2345" s="78"/>
      <c r="G2345" s="15"/>
      <c r="H2345" s="15"/>
      <c r="I2345" s="16"/>
      <c r="J2345" s="66"/>
      <c r="K2345" s="66"/>
      <c r="L2345" s="16"/>
      <c r="M2345" s="81"/>
      <c r="N2345" s="82">
        <v>2995.4208984375</v>
      </c>
      <c r="O2345" s="82">
        <v>6335.31494140625</v>
      </c>
      <c r="P2345" s="77"/>
      <c r="Q2345" s="83"/>
      <c r="R2345" s="83"/>
      <c r="S2345" s="51">
        <v>1</v>
      </c>
      <c r="T2345" s="84"/>
      <c r="U2345" s="84"/>
      <c r="V2345" s="52">
        <v>0</v>
      </c>
      <c r="W2345" s="52">
        <v>8.6000000000000003E-5</v>
      </c>
      <c r="X2345" s="52">
        <v>0</v>
      </c>
      <c r="Y2345" s="52">
        <v>0.53183000000000002</v>
      </c>
      <c r="Z2345" s="52">
        <v>0</v>
      </c>
      <c r="AA2345" s="52"/>
      <c r="AB2345" s="79">
        <v>2345</v>
      </c>
      <c r="AC23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5" s="85"/>
      <c r="AE2345" s="51"/>
      <c r="AF2345" s="51"/>
      <c r="AG2345" s="51"/>
      <c r="AH2345" s="51"/>
      <c r="AI2345" s="51"/>
      <c r="AJ2345" s="51"/>
      <c r="AK2345" s="51"/>
      <c r="AL2345" s="51"/>
      <c r="AM2345" s="51"/>
      <c r="AN2345" s="51"/>
      <c r="AO2345" s="2"/>
      <c r="AP2345" s="3"/>
      <c r="AQ2345" s="3"/>
      <c r="AR2345" s="3"/>
      <c r="AS2345" s="3"/>
    </row>
    <row r="2346" spans="1:45" ht="29" customHeight="1" x14ac:dyDescent="0.35">
      <c r="A2346" s="14" t="s">
        <v>501</v>
      </c>
      <c r="C2346" s="15" t="s">
        <v>3360</v>
      </c>
      <c r="D2346" s="15"/>
      <c r="E2346" s="80">
        <v>1.6619118509496098</v>
      </c>
      <c r="F2346" s="78"/>
      <c r="G2346" s="15"/>
      <c r="H2346" s="15"/>
      <c r="I2346" s="16"/>
      <c r="J2346" s="66"/>
      <c r="K2346" s="66"/>
      <c r="L2346" s="16"/>
      <c r="M2346" s="81"/>
      <c r="N2346" s="82">
        <v>3027.922607421875</v>
      </c>
      <c r="O2346" s="82">
        <v>6258.37109375</v>
      </c>
      <c r="P2346" s="77"/>
      <c r="Q2346" s="83"/>
      <c r="R2346" s="83"/>
      <c r="S2346" s="51">
        <v>1</v>
      </c>
      <c r="T2346" s="84"/>
      <c r="U2346" s="84"/>
      <c r="V2346" s="52">
        <v>0</v>
      </c>
      <c r="W2346" s="52">
        <v>8.6000000000000003E-5</v>
      </c>
      <c r="X2346" s="52">
        <v>0</v>
      </c>
      <c r="Y2346" s="52">
        <v>0.53183000000000002</v>
      </c>
      <c r="Z2346" s="52">
        <v>0</v>
      </c>
      <c r="AA2346" s="52"/>
      <c r="AB2346" s="79">
        <v>2346</v>
      </c>
      <c r="AC23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6" s="85"/>
      <c r="AE2346" s="51"/>
      <c r="AF2346" s="51"/>
      <c r="AG2346" s="51"/>
      <c r="AH2346" s="51"/>
      <c r="AI2346" s="51"/>
      <c r="AJ2346" s="51"/>
      <c r="AK2346" s="51"/>
      <c r="AL2346" s="51"/>
      <c r="AM2346" s="51"/>
      <c r="AN2346" s="51"/>
      <c r="AO2346" s="2"/>
      <c r="AP2346" s="3"/>
      <c r="AQ2346" s="3"/>
      <c r="AR2346" s="3"/>
      <c r="AS2346" s="3"/>
    </row>
    <row r="2347" spans="1:45" ht="29" customHeight="1" x14ac:dyDescent="0.35">
      <c r="A2347" s="14" t="s">
        <v>772</v>
      </c>
      <c r="C2347" s="15" t="s">
        <v>3360</v>
      </c>
      <c r="D2347" s="15"/>
      <c r="E2347" s="80">
        <v>1.6619118509496098</v>
      </c>
      <c r="F2347" s="78"/>
      <c r="G2347" s="15"/>
      <c r="H2347" s="15"/>
      <c r="I2347" s="16"/>
      <c r="J2347" s="66"/>
      <c r="K2347" s="66"/>
      <c r="L2347" s="16"/>
      <c r="M2347" s="81"/>
      <c r="N2347" s="82">
        <v>3077.448974609375</v>
      </c>
      <c r="O2347" s="82">
        <v>6283.24365234375</v>
      </c>
      <c r="P2347" s="77"/>
      <c r="Q2347" s="83"/>
      <c r="R2347" s="83"/>
      <c r="S2347" s="51">
        <v>1</v>
      </c>
      <c r="T2347" s="84"/>
      <c r="U2347" s="84"/>
      <c r="V2347" s="52">
        <v>0</v>
      </c>
      <c r="W2347" s="52">
        <v>8.6000000000000003E-5</v>
      </c>
      <c r="X2347" s="52">
        <v>0</v>
      </c>
      <c r="Y2347" s="52">
        <v>0.53183000000000002</v>
      </c>
      <c r="Z2347" s="52">
        <v>0</v>
      </c>
      <c r="AA2347" s="52"/>
      <c r="AB2347" s="79">
        <v>2347</v>
      </c>
      <c r="AC23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7" s="85"/>
      <c r="AE2347" s="51"/>
      <c r="AF2347" s="51"/>
      <c r="AG2347" s="51"/>
      <c r="AH2347" s="51"/>
      <c r="AI2347" s="51"/>
      <c r="AJ2347" s="51"/>
      <c r="AK2347" s="51"/>
      <c r="AL2347" s="51"/>
      <c r="AM2347" s="51"/>
      <c r="AN2347" s="51"/>
      <c r="AO2347" s="2"/>
      <c r="AP2347" s="3"/>
      <c r="AQ2347" s="3"/>
      <c r="AR2347" s="3"/>
      <c r="AS2347" s="3"/>
    </row>
    <row r="2348" spans="1:45" ht="29" customHeight="1" x14ac:dyDescent="0.35">
      <c r="A2348" s="14" t="s">
        <v>773</v>
      </c>
      <c r="C2348" s="15" t="s">
        <v>3360</v>
      </c>
      <c r="D2348" s="15"/>
      <c r="E2348" s="80">
        <v>1.6619118509496098</v>
      </c>
      <c r="F2348" s="78"/>
      <c r="G2348" s="15"/>
      <c r="H2348" s="15"/>
      <c r="I2348" s="16"/>
      <c r="J2348" s="66"/>
      <c r="K2348" s="66"/>
      <c r="L2348" s="16"/>
      <c r="M2348" s="81"/>
      <c r="N2348" s="82">
        <v>3109.470458984375</v>
      </c>
      <c r="O2348" s="82">
        <v>6229.0478515625</v>
      </c>
      <c r="P2348" s="77"/>
      <c r="Q2348" s="83"/>
      <c r="R2348" s="83"/>
      <c r="S2348" s="51">
        <v>1</v>
      </c>
      <c r="T2348" s="84"/>
      <c r="U2348" s="84"/>
      <c r="V2348" s="52">
        <v>0</v>
      </c>
      <c r="W2348" s="52">
        <v>8.6000000000000003E-5</v>
      </c>
      <c r="X2348" s="52">
        <v>0</v>
      </c>
      <c r="Y2348" s="52">
        <v>0.53183000000000002</v>
      </c>
      <c r="Z2348" s="52">
        <v>0</v>
      </c>
      <c r="AA2348" s="52"/>
      <c r="AB2348" s="79">
        <v>2348</v>
      </c>
      <c r="AC23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8" s="85"/>
      <c r="AE2348" s="51"/>
      <c r="AF2348" s="51"/>
      <c r="AG2348" s="51"/>
      <c r="AH2348" s="51"/>
      <c r="AI2348" s="51"/>
      <c r="AJ2348" s="51"/>
      <c r="AK2348" s="51"/>
      <c r="AL2348" s="51"/>
      <c r="AM2348" s="51"/>
      <c r="AN2348" s="51"/>
      <c r="AO2348" s="2"/>
      <c r="AP2348" s="3"/>
      <c r="AQ2348" s="3"/>
      <c r="AR2348" s="3"/>
      <c r="AS2348" s="3"/>
    </row>
    <row r="2349" spans="1:45" ht="29" customHeight="1" x14ac:dyDescent="0.35">
      <c r="A2349" s="14" t="s">
        <v>723</v>
      </c>
      <c r="C2349" s="15" t="s">
        <v>3360</v>
      </c>
      <c r="D2349" s="15"/>
      <c r="E2349" s="80">
        <v>1.6616323242361746</v>
      </c>
      <c r="F2349" s="78"/>
      <c r="G2349" s="15"/>
      <c r="H2349" s="15"/>
      <c r="I2349" s="16"/>
      <c r="J2349" s="66"/>
      <c r="K2349" s="66"/>
      <c r="L2349" s="16"/>
      <c r="M2349" s="81"/>
      <c r="N2349" s="82">
        <v>7898.42138671875</v>
      </c>
      <c r="O2349" s="82">
        <v>8496.9169921875</v>
      </c>
      <c r="P2349" s="77"/>
      <c r="Q2349" s="83"/>
      <c r="R2349" s="83"/>
      <c r="S2349" s="51">
        <v>1</v>
      </c>
      <c r="T2349" s="84"/>
      <c r="U2349" s="84"/>
      <c r="V2349" s="52">
        <v>0</v>
      </c>
      <c r="W2349" s="52">
        <v>8.2000000000000001E-5</v>
      </c>
      <c r="X2349" s="52">
        <v>0</v>
      </c>
      <c r="Y2349" s="52">
        <v>0.531393</v>
      </c>
      <c r="Z2349" s="52">
        <v>0</v>
      </c>
      <c r="AA2349" s="52"/>
      <c r="AB2349" s="79">
        <v>2349</v>
      </c>
      <c r="AC23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49" s="85"/>
      <c r="AE2349" s="51"/>
      <c r="AF2349" s="51"/>
      <c r="AG2349" s="51"/>
      <c r="AH2349" s="51"/>
      <c r="AI2349" s="51"/>
      <c r="AJ2349" s="51"/>
      <c r="AK2349" s="51"/>
      <c r="AL2349" s="51"/>
      <c r="AM2349" s="51"/>
      <c r="AN2349" s="51"/>
      <c r="AO2349" s="2"/>
      <c r="AP2349" s="3"/>
      <c r="AQ2349" s="3"/>
      <c r="AR2349" s="3"/>
      <c r="AS2349" s="3"/>
    </row>
    <row r="2350" spans="1:45" ht="29" customHeight="1" x14ac:dyDescent="0.35">
      <c r="A2350" s="14" t="s">
        <v>2682</v>
      </c>
      <c r="C2350" s="15" t="s">
        <v>3360</v>
      </c>
      <c r="D2350" s="15"/>
      <c r="E2350" s="80">
        <v>1.6616323242361746</v>
      </c>
      <c r="F2350" s="78"/>
      <c r="G2350" s="15"/>
      <c r="H2350" s="15"/>
      <c r="I2350" s="16"/>
      <c r="J2350" s="66"/>
      <c r="K2350" s="66"/>
      <c r="L2350" s="16"/>
      <c r="M2350" s="81"/>
      <c r="N2350" s="82">
        <v>8017.4248046875</v>
      </c>
      <c r="O2350" s="82">
        <v>8491.7041015625</v>
      </c>
      <c r="P2350" s="77"/>
      <c r="Q2350" s="83"/>
      <c r="R2350" s="83"/>
      <c r="S2350" s="51">
        <v>1</v>
      </c>
      <c r="T2350" s="84"/>
      <c r="U2350" s="84"/>
      <c r="V2350" s="52">
        <v>0</v>
      </c>
      <c r="W2350" s="52">
        <v>8.2000000000000001E-5</v>
      </c>
      <c r="X2350" s="52">
        <v>0</v>
      </c>
      <c r="Y2350" s="52">
        <v>0.531393</v>
      </c>
      <c r="Z2350" s="52">
        <v>0</v>
      </c>
      <c r="AA2350" s="52"/>
      <c r="AB2350" s="79">
        <v>2350</v>
      </c>
      <c r="AC23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0" s="85"/>
      <c r="AE2350" s="51"/>
      <c r="AF2350" s="51"/>
      <c r="AG2350" s="51"/>
      <c r="AH2350" s="51"/>
      <c r="AI2350" s="51"/>
      <c r="AJ2350" s="51"/>
      <c r="AK2350" s="51"/>
      <c r="AL2350" s="51"/>
      <c r="AM2350" s="51"/>
      <c r="AN2350" s="51"/>
      <c r="AO2350" s="2"/>
      <c r="AP2350" s="3"/>
      <c r="AQ2350" s="3"/>
      <c r="AR2350" s="3"/>
      <c r="AS2350" s="3"/>
    </row>
    <row r="2351" spans="1:45" ht="29" customHeight="1" x14ac:dyDescent="0.35">
      <c r="A2351" s="14" t="s">
        <v>2683</v>
      </c>
      <c r="C2351" s="15" t="s">
        <v>3360</v>
      </c>
      <c r="D2351" s="15"/>
      <c r="E2351" s="80">
        <v>1.6616323242361746</v>
      </c>
      <c r="F2351" s="78"/>
      <c r="G2351" s="15"/>
      <c r="H2351" s="15"/>
      <c r="I2351" s="16"/>
      <c r="J2351" s="66"/>
      <c r="K2351" s="66"/>
      <c r="L2351" s="16"/>
      <c r="M2351" s="81"/>
      <c r="N2351" s="82">
        <v>7958.16455078125</v>
      </c>
      <c r="O2351" s="82">
        <v>8484.4931640625</v>
      </c>
      <c r="P2351" s="77"/>
      <c r="Q2351" s="83"/>
      <c r="R2351" s="83"/>
      <c r="S2351" s="51">
        <v>1</v>
      </c>
      <c r="T2351" s="84"/>
      <c r="U2351" s="84"/>
      <c r="V2351" s="52">
        <v>0</v>
      </c>
      <c r="W2351" s="52">
        <v>8.2000000000000001E-5</v>
      </c>
      <c r="X2351" s="52">
        <v>0</v>
      </c>
      <c r="Y2351" s="52">
        <v>0.531393</v>
      </c>
      <c r="Z2351" s="52">
        <v>0</v>
      </c>
      <c r="AA2351" s="52"/>
      <c r="AB2351" s="79">
        <v>2351</v>
      </c>
      <c r="AC23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1" s="85"/>
      <c r="AE2351" s="51"/>
      <c r="AF2351" s="51"/>
      <c r="AG2351" s="51"/>
      <c r="AH2351" s="51"/>
      <c r="AI2351" s="51"/>
      <c r="AJ2351" s="51"/>
      <c r="AK2351" s="51"/>
      <c r="AL2351" s="51"/>
      <c r="AM2351" s="51"/>
      <c r="AN2351" s="51"/>
      <c r="AO2351" s="2"/>
      <c r="AP2351" s="3"/>
      <c r="AQ2351" s="3"/>
      <c r="AR2351" s="3"/>
      <c r="AS2351" s="3"/>
    </row>
    <row r="2352" spans="1:45" ht="29" customHeight="1" x14ac:dyDescent="0.35">
      <c r="A2352" s="14" t="s">
        <v>2233</v>
      </c>
      <c r="C2352" s="15" t="s">
        <v>3360</v>
      </c>
      <c r="D2352" s="15"/>
      <c r="E2352" s="80">
        <v>1.6614397898179962</v>
      </c>
      <c r="F2352" s="78"/>
      <c r="G2352" s="15"/>
      <c r="H2352" s="15"/>
      <c r="I2352" s="16"/>
      <c r="J2352" s="66"/>
      <c r="K2352" s="66"/>
      <c r="L2352" s="16"/>
      <c r="M2352" s="81"/>
      <c r="N2352" s="82">
        <v>2203.173828125</v>
      </c>
      <c r="O2352" s="82">
        <v>9638.5419921875</v>
      </c>
      <c r="P2352" s="77"/>
      <c r="Q2352" s="83"/>
      <c r="R2352" s="83"/>
      <c r="S2352" s="51">
        <v>1</v>
      </c>
      <c r="T2352" s="84"/>
      <c r="U2352" s="84"/>
      <c r="V2352" s="52">
        <v>0</v>
      </c>
      <c r="W2352" s="52">
        <v>1.12E-4</v>
      </c>
      <c r="X2352" s="52">
        <v>0</v>
      </c>
      <c r="Y2352" s="52">
        <v>0.53109200000000001</v>
      </c>
      <c r="Z2352" s="52">
        <v>0</v>
      </c>
      <c r="AA2352" s="52"/>
      <c r="AB2352" s="79">
        <v>2352</v>
      </c>
      <c r="AC23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2" s="85"/>
      <c r="AE2352" s="51"/>
      <c r="AF2352" s="51"/>
      <c r="AG2352" s="51"/>
      <c r="AH2352" s="51"/>
      <c r="AI2352" s="51"/>
      <c r="AJ2352" s="51"/>
      <c r="AK2352" s="51"/>
      <c r="AL2352" s="51"/>
      <c r="AM2352" s="51"/>
      <c r="AN2352" s="51"/>
      <c r="AO2352" s="2"/>
      <c r="AP2352" s="3"/>
      <c r="AQ2352" s="3"/>
      <c r="AR2352" s="3"/>
      <c r="AS2352" s="3"/>
    </row>
    <row r="2353" spans="1:45" ht="29" customHeight="1" x14ac:dyDescent="0.35">
      <c r="A2353" s="14" t="s">
        <v>2234</v>
      </c>
      <c r="C2353" s="15" t="s">
        <v>3360</v>
      </c>
      <c r="D2353" s="15"/>
      <c r="E2353" s="80">
        <v>1.6614397898179962</v>
      </c>
      <c r="F2353" s="78"/>
      <c r="G2353" s="15"/>
      <c r="H2353" s="15"/>
      <c r="I2353" s="16"/>
      <c r="J2353" s="66"/>
      <c r="K2353" s="66"/>
      <c r="L2353" s="16"/>
      <c r="M2353" s="81"/>
      <c r="N2353" s="82">
        <v>2425.734619140625</v>
      </c>
      <c r="O2353" s="82">
        <v>8971.857421875</v>
      </c>
      <c r="P2353" s="77"/>
      <c r="Q2353" s="83"/>
      <c r="R2353" s="83"/>
      <c r="S2353" s="51">
        <v>1</v>
      </c>
      <c r="T2353" s="84"/>
      <c r="U2353" s="84"/>
      <c r="V2353" s="52">
        <v>0</v>
      </c>
      <c r="W2353" s="52">
        <v>1.12E-4</v>
      </c>
      <c r="X2353" s="52">
        <v>0</v>
      </c>
      <c r="Y2353" s="52">
        <v>0.53109200000000001</v>
      </c>
      <c r="Z2353" s="52">
        <v>0</v>
      </c>
      <c r="AA2353" s="52"/>
      <c r="AB2353" s="79">
        <v>2353</v>
      </c>
      <c r="AC23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3" s="85"/>
      <c r="AE2353" s="51"/>
      <c r="AF2353" s="51"/>
      <c r="AG2353" s="51"/>
      <c r="AH2353" s="51"/>
      <c r="AI2353" s="51"/>
      <c r="AJ2353" s="51"/>
      <c r="AK2353" s="51"/>
      <c r="AL2353" s="51"/>
      <c r="AM2353" s="51"/>
      <c r="AN2353" s="51"/>
      <c r="AO2353" s="2"/>
      <c r="AP2353" s="3"/>
      <c r="AQ2353" s="3"/>
      <c r="AR2353" s="3"/>
      <c r="AS2353" s="3"/>
    </row>
    <row r="2354" spans="1:45" ht="29" customHeight="1" x14ac:dyDescent="0.35">
      <c r="A2354" s="14" t="s">
        <v>2235</v>
      </c>
      <c r="C2354" s="15" t="s">
        <v>3360</v>
      </c>
      <c r="D2354" s="15"/>
      <c r="E2354" s="80">
        <v>1.6614397898179962</v>
      </c>
      <c r="F2354" s="78"/>
      <c r="G2354" s="15"/>
      <c r="H2354" s="15"/>
      <c r="I2354" s="16"/>
      <c r="J2354" s="66"/>
      <c r="K2354" s="66"/>
      <c r="L2354" s="16"/>
      <c r="M2354" s="81"/>
      <c r="N2354" s="82">
        <v>2370.23828125</v>
      </c>
      <c r="O2354" s="82">
        <v>9519.61328125</v>
      </c>
      <c r="P2354" s="77"/>
      <c r="Q2354" s="83"/>
      <c r="R2354" s="83"/>
      <c r="S2354" s="51">
        <v>1</v>
      </c>
      <c r="T2354" s="84"/>
      <c r="U2354" s="84"/>
      <c r="V2354" s="52">
        <v>0</v>
      </c>
      <c r="W2354" s="52">
        <v>1.12E-4</v>
      </c>
      <c r="X2354" s="52">
        <v>0</v>
      </c>
      <c r="Y2354" s="52">
        <v>0.53109200000000001</v>
      </c>
      <c r="Z2354" s="52">
        <v>0</v>
      </c>
      <c r="AA2354" s="52"/>
      <c r="AB2354" s="79">
        <v>2354</v>
      </c>
      <c r="AC23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4" s="85"/>
      <c r="AE2354" s="51"/>
      <c r="AF2354" s="51"/>
      <c r="AG2354" s="51"/>
      <c r="AH2354" s="51"/>
      <c r="AI2354" s="51"/>
      <c r="AJ2354" s="51"/>
      <c r="AK2354" s="51"/>
      <c r="AL2354" s="51"/>
      <c r="AM2354" s="51"/>
      <c r="AN2354" s="51"/>
      <c r="AO2354" s="2"/>
      <c r="AP2354" s="3"/>
      <c r="AQ2354" s="3"/>
      <c r="AR2354" s="3"/>
      <c r="AS2354" s="3"/>
    </row>
    <row r="2355" spans="1:45" ht="29" customHeight="1" x14ac:dyDescent="0.35">
      <c r="A2355" s="14" t="s">
        <v>2236</v>
      </c>
      <c r="C2355" s="15" t="s">
        <v>3360</v>
      </c>
      <c r="D2355" s="15"/>
      <c r="E2355" s="80">
        <v>1.6614397898179962</v>
      </c>
      <c r="F2355" s="78"/>
      <c r="G2355" s="15"/>
      <c r="H2355" s="15"/>
      <c r="I2355" s="16"/>
      <c r="J2355" s="66"/>
      <c r="K2355" s="66"/>
      <c r="L2355" s="16"/>
      <c r="M2355" s="81"/>
      <c r="N2355" s="82">
        <v>2450.7978515625</v>
      </c>
      <c r="O2355" s="82">
        <v>9538.5322265625</v>
      </c>
      <c r="P2355" s="77"/>
      <c r="Q2355" s="83"/>
      <c r="R2355" s="83"/>
      <c r="S2355" s="51">
        <v>1</v>
      </c>
      <c r="T2355" s="84"/>
      <c r="U2355" s="84"/>
      <c r="V2355" s="52">
        <v>0</v>
      </c>
      <c r="W2355" s="52">
        <v>1.12E-4</v>
      </c>
      <c r="X2355" s="52">
        <v>0</v>
      </c>
      <c r="Y2355" s="52">
        <v>0.53109200000000001</v>
      </c>
      <c r="Z2355" s="52">
        <v>0</v>
      </c>
      <c r="AA2355" s="52"/>
      <c r="AB2355" s="79">
        <v>2355</v>
      </c>
      <c r="AC23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5" s="85"/>
      <c r="AE2355" s="51"/>
      <c r="AF2355" s="51"/>
      <c r="AG2355" s="51"/>
      <c r="AH2355" s="51"/>
      <c r="AI2355" s="51"/>
      <c r="AJ2355" s="51"/>
      <c r="AK2355" s="51"/>
      <c r="AL2355" s="51"/>
      <c r="AM2355" s="51"/>
      <c r="AN2355" s="51"/>
      <c r="AO2355" s="2"/>
      <c r="AP2355" s="3"/>
      <c r="AQ2355" s="3"/>
      <c r="AR2355" s="3"/>
      <c r="AS2355" s="3"/>
    </row>
    <row r="2356" spans="1:45" ht="29" customHeight="1" x14ac:dyDescent="0.35">
      <c r="A2356" s="14" t="s">
        <v>2237</v>
      </c>
      <c r="C2356" s="15" t="s">
        <v>3360</v>
      </c>
      <c r="D2356" s="15"/>
      <c r="E2356" s="80">
        <v>1.6614397898179962</v>
      </c>
      <c r="F2356" s="78"/>
      <c r="G2356" s="15"/>
      <c r="H2356" s="15"/>
      <c r="I2356" s="16"/>
      <c r="J2356" s="66"/>
      <c r="K2356" s="66"/>
      <c r="L2356" s="16"/>
      <c r="M2356" s="81"/>
      <c r="N2356" s="82">
        <v>2336.274169921875</v>
      </c>
      <c r="O2356" s="82">
        <v>8962.8408203125</v>
      </c>
      <c r="P2356" s="77"/>
      <c r="Q2356" s="83"/>
      <c r="R2356" s="83"/>
      <c r="S2356" s="51">
        <v>1</v>
      </c>
      <c r="T2356" s="84"/>
      <c r="U2356" s="84"/>
      <c r="V2356" s="52">
        <v>0</v>
      </c>
      <c r="W2356" s="52">
        <v>1.12E-4</v>
      </c>
      <c r="X2356" s="52">
        <v>0</v>
      </c>
      <c r="Y2356" s="52">
        <v>0.53109200000000001</v>
      </c>
      <c r="Z2356" s="52">
        <v>0</v>
      </c>
      <c r="AA2356" s="52"/>
      <c r="AB2356" s="79">
        <v>2356</v>
      </c>
      <c r="AC23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6" s="85"/>
      <c r="AE2356" s="51"/>
      <c r="AF2356" s="51"/>
      <c r="AG2356" s="51"/>
      <c r="AH2356" s="51"/>
      <c r="AI2356" s="51"/>
      <c r="AJ2356" s="51"/>
      <c r="AK2356" s="51"/>
      <c r="AL2356" s="51"/>
      <c r="AM2356" s="51"/>
      <c r="AN2356" s="51"/>
      <c r="AO2356" s="2"/>
      <c r="AP2356" s="3"/>
      <c r="AQ2356" s="3"/>
      <c r="AR2356" s="3"/>
      <c r="AS2356" s="3"/>
    </row>
    <row r="2357" spans="1:45" ht="29" customHeight="1" x14ac:dyDescent="0.35">
      <c r="A2357" s="14" t="s">
        <v>2238</v>
      </c>
      <c r="C2357" s="15" t="s">
        <v>3360</v>
      </c>
      <c r="D2357" s="15"/>
      <c r="E2357" s="80">
        <v>1.6614397898179962</v>
      </c>
      <c r="F2357" s="78"/>
      <c r="G2357" s="15"/>
      <c r="H2357" s="15"/>
      <c r="I2357" s="16"/>
      <c r="J2357" s="66"/>
      <c r="K2357" s="66"/>
      <c r="L2357" s="16"/>
      <c r="M2357" s="81"/>
      <c r="N2357" s="82">
        <v>2226.412353515625</v>
      </c>
      <c r="O2357" s="82">
        <v>8943.2919921875</v>
      </c>
      <c r="P2357" s="77"/>
      <c r="Q2357" s="83"/>
      <c r="R2357" s="83"/>
      <c r="S2357" s="51">
        <v>1</v>
      </c>
      <c r="T2357" s="84"/>
      <c r="U2357" s="84"/>
      <c r="V2357" s="52">
        <v>0</v>
      </c>
      <c r="W2357" s="52">
        <v>1.12E-4</v>
      </c>
      <c r="X2357" s="52">
        <v>0</v>
      </c>
      <c r="Y2357" s="52">
        <v>0.53109200000000001</v>
      </c>
      <c r="Z2357" s="52">
        <v>0</v>
      </c>
      <c r="AA2357" s="52"/>
      <c r="AB2357" s="79">
        <v>2357</v>
      </c>
      <c r="AC23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7" s="85"/>
      <c r="AE2357" s="51"/>
      <c r="AF2357" s="51"/>
      <c r="AG2357" s="51"/>
      <c r="AH2357" s="51"/>
      <c r="AI2357" s="51"/>
      <c r="AJ2357" s="51"/>
      <c r="AK2357" s="51"/>
      <c r="AL2357" s="51"/>
      <c r="AM2357" s="51"/>
      <c r="AN2357" s="51"/>
      <c r="AO2357" s="2"/>
      <c r="AP2357" s="3"/>
      <c r="AQ2357" s="3"/>
      <c r="AR2357" s="3"/>
      <c r="AS2357" s="3"/>
    </row>
    <row r="2358" spans="1:45" ht="29" customHeight="1" x14ac:dyDescent="0.35">
      <c r="A2358" s="14" t="s">
        <v>2239</v>
      </c>
      <c r="C2358" s="15" t="s">
        <v>3360</v>
      </c>
      <c r="D2358" s="15"/>
      <c r="E2358" s="80">
        <v>1.6614397898179962</v>
      </c>
      <c r="F2358" s="78"/>
      <c r="G2358" s="15"/>
      <c r="H2358" s="15"/>
      <c r="I2358" s="16"/>
      <c r="J2358" s="66"/>
      <c r="K2358" s="66"/>
      <c r="L2358" s="16"/>
      <c r="M2358" s="81"/>
      <c r="N2358" s="82">
        <v>2158.434326171875</v>
      </c>
      <c r="O2358" s="82">
        <v>9293.4619140625</v>
      </c>
      <c r="P2358" s="77"/>
      <c r="Q2358" s="83"/>
      <c r="R2358" s="83"/>
      <c r="S2358" s="51">
        <v>1</v>
      </c>
      <c r="T2358" s="84"/>
      <c r="U2358" s="84"/>
      <c r="V2358" s="52">
        <v>0</v>
      </c>
      <c r="W2358" s="52">
        <v>1.12E-4</v>
      </c>
      <c r="X2358" s="52">
        <v>0</v>
      </c>
      <c r="Y2358" s="52">
        <v>0.53109200000000001</v>
      </c>
      <c r="Z2358" s="52">
        <v>0</v>
      </c>
      <c r="AA2358" s="52"/>
      <c r="AB2358" s="79">
        <v>2358</v>
      </c>
      <c r="AC23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8" s="85"/>
      <c r="AE2358" s="51"/>
      <c r="AF2358" s="51"/>
      <c r="AG2358" s="51"/>
      <c r="AH2358" s="51"/>
      <c r="AI2358" s="51"/>
      <c r="AJ2358" s="51"/>
      <c r="AK2358" s="51"/>
      <c r="AL2358" s="51"/>
      <c r="AM2358" s="51"/>
      <c r="AN2358" s="51"/>
      <c r="AO2358" s="2"/>
      <c r="AP2358" s="3"/>
      <c r="AQ2358" s="3"/>
      <c r="AR2358" s="3"/>
      <c r="AS2358" s="3"/>
    </row>
    <row r="2359" spans="1:45" ht="29" customHeight="1" x14ac:dyDescent="0.35">
      <c r="A2359" s="14" t="s">
        <v>2240</v>
      </c>
      <c r="C2359" s="15" t="s">
        <v>3360</v>
      </c>
      <c r="D2359" s="15"/>
      <c r="E2359" s="80">
        <v>1.6614397898179962</v>
      </c>
      <c r="F2359" s="78"/>
      <c r="G2359" s="15"/>
      <c r="H2359" s="15"/>
      <c r="I2359" s="16"/>
      <c r="J2359" s="66"/>
      <c r="K2359" s="66"/>
      <c r="L2359" s="16"/>
      <c r="M2359" s="81"/>
      <c r="N2359" s="82">
        <v>2342.62060546875</v>
      </c>
      <c r="O2359" s="82">
        <v>9794.94140625</v>
      </c>
      <c r="P2359" s="77"/>
      <c r="Q2359" s="83"/>
      <c r="R2359" s="83"/>
      <c r="S2359" s="51">
        <v>1</v>
      </c>
      <c r="T2359" s="84"/>
      <c r="U2359" s="84"/>
      <c r="V2359" s="52">
        <v>0</v>
      </c>
      <c r="W2359" s="52">
        <v>1.12E-4</v>
      </c>
      <c r="X2359" s="52">
        <v>0</v>
      </c>
      <c r="Y2359" s="52">
        <v>0.53109200000000001</v>
      </c>
      <c r="Z2359" s="52">
        <v>0</v>
      </c>
      <c r="AA2359" s="52"/>
      <c r="AB2359" s="79">
        <v>2359</v>
      </c>
      <c r="AC23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59" s="85"/>
      <c r="AE2359" s="51"/>
      <c r="AF2359" s="51"/>
      <c r="AG2359" s="51"/>
      <c r="AH2359" s="51"/>
      <c r="AI2359" s="51"/>
      <c r="AJ2359" s="51"/>
      <c r="AK2359" s="51"/>
      <c r="AL2359" s="51"/>
      <c r="AM2359" s="51"/>
      <c r="AN2359" s="51"/>
      <c r="AO2359" s="2"/>
      <c r="AP2359" s="3"/>
      <c r="AQ2359" s="3"/>
      <c r="AR2359" s="3"/>
      <c r="AS2359" s="3"/>
    </row>
    <row r="2360" spans="1:45" ht="29" customHeight="1" x14ac:dyDescent="0.35">
      <c r="A2360" s="14" t="s">
        <v>2241</v>
      </c>
      <c r="C2360" s="15" t="s">
        <v>3360</v>
      </c>
      <c r="D2360" s="15"/>
      <c r="E2360" s="80">
        <v>1.6614397898179962</v>
      </c>
      <c r="F2360" s="78"/>
      <c r="G2360" s="15"/>
      <c r="H2360" s="15"/>
      <c r="I2360" s="16"/>
      <c r="J2360" s="66"/>
      <c r="K2360" s="66"/>
      <c r="L2360" s="16"/>
      <c r="M2360" s="81"/>
      <c r="N2360" s="82">
        <v>2417.751708984375</v>
      </c>
      <c r="O2360" s="82">
        <v>8676.53125</v>
      </c>
      <c r="P2360" s="77"/>
      <c r="Q2360" s="83"/>
      <c r="R2360" s="83"/>
      <c r="S2360" s="51">
        <v>1</v>
      </c>
      <c r="T2360" s="84"/>
      <c r="U2360" s="84"/>
      <c r="V2360" s="52">
        <v>0</v>
      </c>
      <c r="W2360" s="52">
        <v>1.12E-4</v>
      </c>
      <c r="X2360" s="52">
        <v>0</v>
      </c>
      <c r="Y2360" s="52">
        <v>0.53109200000000001</v>
      </c>
      <c r="Z2360" s="52">
        <v>0</v>
      </c>
      <c r="AA2360" s="52"/>
      <c r="AB2360" s="79">
        <v>2360</v>
      </c>
      <c r="AC23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0" s="85"/>
      <c r="AE2360" s="51"/>
      <c r="AF2360" s="51"/>
      <c r="AG2360" s="51"/>
      <c r="AH2360" s="51"/>
      <c r="AI2360" s="51"/>
      <c r="AJ2360" s="51"/>
      <c r="AK2360" s="51"/>
      <c r="AL2360" s="51"/>
      <c r="AM2360" s="51"/>
      <c r="AN2360" s="51"/>
      <c r="AO2360" s="2"/>
      <c r="AP2360" s="3"/>
      <c r="AQ2360" s="3"/>
      <c r="AR2360" s="3"/>
      <c r="AS2360" s="3"/>
    </row>
    <row r="2361" spans="1:45" ht="29" customHeight="1" x14ac:dyDescent="0.35">
      <c r="A2361" s="14" t="s">
        <v>2242</v>
      </c>
      <c r="C2361" s="15" t="s">
        <v>3360</v>
      </c>
      <c r="D2361" s="15"/>
      <c r="E2361" s="80">
        <v>1.6614397898179962</v>
      </c>
      <c r="F2361" s="78"/>
      <c r="G2361" s="15"/>
      <c r="H2361" s="15"/>
      <c r="I2361" s="16"/>
      <c r="J2361" s="66"/>
      <c r="K2361" s="66"/>
      <c r="L2361" s="16"/>
      <c r="M2361" s="81"/>
      <c r="N2361" s="82">
        <v>2482.33935546875</v>
      </c>
      <c r="O2361" s="82">
        <v>9405.8330078125</v>
      </c>
      <c r="P2361" s="77"/>
      <c r="Q2361" s="83"/>
      <c r="R2361" s="83"/>
      <c r="S2361" s="51">
        <v>1</v>
      </c>
      <c r="T2361" s="84"/>
      <c r="U2361" s="84"/>
      <c r="V2361" s="52">
        <v>0</v>
      </c>
      <c r="W2361" s="52">
        <v>1.12E-4</v>
      </c>
      <c r="X2361" s="52">
        <v>0</v>
      </c>
      <c r="Y2361" s="52">
        <v>0.53109200000000001</v>
      </c>
      <c r="Z2361" s="52">
        <v>0</v>
      </c>
      <c r="AA2361" s="52"/>
      <c r="AB2361" s="79">
        <v>2361</v>
      </c>
      <c r="AC23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1" s="85"/>
      <c r="AE2361" s="51"/>
      <c r="AF2361" s="51"/>
      <c r="AG2361" s="51"/>
      <c r="AH2361" s="51"/>
      <c r="AI2361" s="51"/>
      <c r="AJ2361" s="51"/>
      <c r="AK2361" s="51"/>
      <c r="AL2361" s="51"/>
      <c r="AM2361" s="51"/>
      <c r="AN2361" s="51"/>
      <c r="AO2361" s="2"/>
      <c r="AP2361" s="3"/>
      <c r="AQ2361" s="3"/>
      <c r="AR2361" s="3"/>
      <c r="AS2361" s="3"/>
    </row>
    <row r="2362" spans="1:45" ht="29" customHeight="1" x14ac:dyDescent="0.35">
      <c r="A2362" s="14" t="s">
        <v>2243</v>
      </c>
      <c r="C2362" s="15" t="s">
        <v>3360</v>
      </c>
      <c r="D2362" s="15"/>
      <c r="E2362" s="80">
        <v>1.6614397898179962</v>
      </c>
      <c r="F2362" s="78"/>
      <c r="G2362" s="15"/>
      <c r="H2362" s="15"/>
      <c r="I2362" s="16"/>
      <c r="J2362" s="66"/>
      <c r="K2362" s="66"/>
      <c r="L2362" s="16"/>
      <c r="M2362" s="81"/>
      <c r="N2362" s="82">
        <v>2560.9619140625</v>
      </c>
      <c r="O2362" s="82">
        <v>9685.935546875</v>
      </c>
      <c r="P2362" s="77"/>
      <c r="Q2362" s="83"/>
      <c r="R2362" s="83"/>
      <c r="S2362" s="51">
        <v>1</v>
      </c>
      <c r="T2362" s="84"/>
      <c r="U2362" s="84"/>
      <c r="V2362" s="52">
        <v>0</v>
      </c>
      <c r="W2362" s="52">
        <v>1.12E-4</v>
      </c>
      <c r="X2362" s="52">
        <v>0</v>
      </c>
      <c r="Y2362" s="52">
        <v>0.53109200000000001</v>
      </c>
      <c r="Z2362" s="52">
        <v>0</v>
      </c>
      <c r="AA2362" s="52"/>
      <c r="AB2362" s="79">
        <v>2362</v>
      </c>
      <c r="AC23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2" s="85"/>
      <c r="AE2362" s="51"/>
      <c r="AF2362" s="51"/>
      <c r="AG2362" s="51"/>
      <c r="AH2362" s="51"/>
      <c r="AI2362" s="51"/>
      <c r="AJ2362" s="51"/>
      <c r="AK2362" s="51"/>
      <c r="AL2362" s="51"/>
      <c r="AM2362" s="51"/>
      <c r="AN2362" s="51"/>
      <c r="AO2362" s="2"/>
      <c r="AP2362" s="3"/>
      <c r="AQ2362" s="3"/>
      <c r="AR2362" s="3"/>
      <c r="AS2362" s="3"/>
    </row>
    <row r="2363" spans="1:45" ht="29" customHeight="1" x14ac:dyDescent="0.35">
      <c r="A2363" s="14" t="s">
        <v>2244</v>
      </c>
      <c r="C2363" s="15" t="s">
        <v>3360</v>
      </c>
      <c r="D2363" s="15"/>
      <c r="E2363" s="80">
        <v>1.6614397898179962</v>
      </c>
      <c r="F2363" s="78"/>
      <c r="G2363" s="15"/>
      <c r="H2363" s="15"/>
      <c r="I2363" s="16"/>
      <c r="J2363" s="66"/>
      <c r="K2363" s="66"/>
      <c r="L2363" s="16"/>
      <c r="M2363" s="81"/>
      <c r="N2363" s="82">
        <v>2265.760009765625</v>
      </c>
      <c r="O2363" s="82">
        <v>8790.0703125</v>
      </c>
      <c r="P2363" s="77"/>
      <c r="Q2363" s="83"/>
      <c r="R2363" s="83"/>
      <c r="S2363" s="51">
        <v>1</v>
      </c>
      <c r="T2363" s="84"/>
      <c r="U2363" s="84"/>
      <c r="V2363" s="52">
        <v>0</v>
      </c>
      <c r="W2363" s="52">
        <v>1.12E-4</v>
      </c>
      <c r="X2363" s="52">
        <v>0</v>
      </c>
      <c r="Y2363" s="52">
        <v>0.53109200000000001</v>
      </c>
      <c r="Z2363" s="52">
        <v>0</v>
      </c>
      <c r="AA2363" s="52"/>
      <c r="AB2363" s="79">
        <v>2363</v>
      </c>
      <c r="AC23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3" s="85"/>
      <c r="AE2363" s="51"/>
      <c r="AF2363" s="51"/>
      <c r="AG2363" s="51"/>
      <c r="AH2363" s="51"/>
      <c r="AI2363" s="51"/>
      <c r="AJ2363" s="51"/>
      <c r="AK2363" s="51"/>
      <c r="AL2363" s="51"/>
      <c r="AM2363" s="51"/>
      <c r="AN2363" s="51"/>
      <c r="AO2363" s="2"/>
      <c r="AP2363" s="3"/>
      <c r="AQ2363" s="3"/>
      <c r="AR2363" s="3"/>
      <c r="AS2363" s="3"/>
    </row>
    <row r="2364" spans="1:45" ht="29" customHeight="1" x14ac:dyDescent="0.35">
      <c r="A2364" s="14" t="s">
        <v>2245</v>
      </c>
      <c r="C2364" s="15" t="s">
        <v>3360</v>
      </c>
      <c r="D2364" s="15"/>
      <c r="E2364" s="80">
        <v>1.6614397898179962</v>
      </c>
      <c r="F2364" s="78"/>
      <c r="G2364" s="15"/>
      <c r="H2364" s="15"/>
      <c r="I2364" s="16"/>
      <c r="J2364" s="66"/>
      <c r="K2364" s="66"/>
      <c r="L2364" s="16"/>
      <c r="M2364" s="81"/>
      <c r="N2364" s="82">
        <v>2468.629150390625</v>
      </c>
      <c r="O2364" s="82">
        <v>9088.7275390625</v>
      </c>
      <c r="P2364" s="77"/>
      <c r="Q2364" s="83"/>
      <c r="R2364" s="83"/>
      <c r="S2364" s="51">
        <v>1</v>
      </c>
      <c r="T2364" s="84"/>
      <c r="U2364" s="84"/>
      <c r="V2364" s="52">
        <v>0</v>
      </c>
      <c r="W2364" s="52">
        <v>1.12E-4</v>
      </c>
      <c r="X2364" s="52">
        <v>0</v>
      </c>
      <c r="Y2364" s="52">
        <v>0.53109200000000001</v>
      </c>
      <c r="Z2364" s="52">
        <v>0</v>
      </c>
      <c r="AA2364" s="52"/>
      <c r="AB2364" s="79">
        <v>2364</v>
      </c>
      <c r="AC23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4" s="85"/>
      <c r="AE2364" s="51"/>
      <c r="AF2364" s="51"/>
      <c r="AG2364" s="51"/>
      <c r="AH2364" s="51"/>
      <c r="AI2364" s="51"/>
      <c r="AJ2364" s="51"/>
      <c r="AK2364" s="51"/>
      <c r="AL2364" s="51"/>
      <c r="AM2364" s="51"/>
      <c r="AN2364" s="51"/>
      <c r="AO2364" s="2"/>
      <c r="AP2364" s="3"/>
      <c r="AQ2364" s="3"/>
      <c r="AR2364" s="3"/>
      <c r="AS2364" s="3"/>
    </row>
    <row r="2365" spans="1:45" ht="29" customHeight="1" x14ac:dyDescent="0.35">
      <c r="A2365" s="14" t="s">
        <v>2246</v>
      </c>
      <c r="C2365" s="15" t="s">
        <v>3360</v>
      </c>
      <c r="D2365" s="15"/>
      <c r="E2365" s="80">
        <v>1.6614397898179962</v>
      </c>
      <c r="F2365" s="78"/>
      <c r="G2365" s="15"/>
      <c r="H2365" s="15"/>
      <c r="I2365" s="16"/>
      <c r="J2365" s="66"/>
      <c r="K2365" s="66"/>
      <c r="L2365" s="16"/>
      <c r="M2365" s="81"/>
      <c r="N2365" s="82">
        <v>2293.346435546875</v>
      </c>
      <c r="O2365" s="82">
        <v>9766.9306640625</v>
      </c>
      <c r="P2365" s="77"/>
      <c r="Q2365" s="83"/>
      <c r="R2365" s="83"/>
      <c r="S2365" s="51">
        <v>1</v>
      </c>
      <c r="T2365" s="84"/>
      <c r="U2365" s="84"/>
      <c r="V2365" s="52">
        <v>0</v>
      </c>
      <c r="W2365" s="52">
        <v>1.12E-4</v>
      </c>
      <c r="X2365" s="52">
        <v>0</v>
      </c>
      <c r="Y2365" s="52">
        <v>0.53109200000000001</v>
      </c>
      <c r="Z2365" s="52">
        <v>0</v>
      </c>
      <c r="AA2365" s="52"/>
      <c r="AB2365" s="79">
        <v>2365</v>
      </c>
      <c r="AC23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5" s="85"/>
      <c r="AE2365" s="51"/>
      <c r="AF2365" s="51"/>
      <c r="AG2365" s="51"/>
      <c r="AH2365" s="51"/>
      <c r="AI2365" s="51"/>
      <c r="AJ2365" s="51"/>
      <c r="AK2365" s="51"/>
      <c r="AL2365" s="51"/>
      <c r="AM2365" s="51"/>
      <c r="AN2365" s="51"/>
      <c r="AO2365" s="2"/>
      <c r="AP2365" s="3"/>
      <c r="AQ2365" s="3"/>
      <c r="AR2365" s="3"/>
      <c r="AS2365" s="3"/>
    </row>
    <row r="2366" spans="1:45" ht="29" customHeight="1" x14ac:dyDescent="0.35">
      <c r="A2366" s="14" t="s">
        <v>2247</v>
      </c>
      <c r="C2366" s="15" t="s">
        <v>3360</v>
      </c>
      <c r="D2366" s="15"/>
      <c r="E2366" s="80">
        <v>1.6614397898179962</v>
      </c>
      <c r="F2366" s="78"/>
      <c r="G2366" s="15"/>
      <c r="H2366" s="15"/>
      <c r="I2366" s="16"/>
      <c r="J2366" s="66"/>
      <c r="K2366" s="66"/>
      <c r="L2366" s="16"/>
      <c r="M2366" s="81"/>
      <c r="N2366" s="82">
        <v>2590.77978515625</v>
      </c>
      <c r="O2366" s="82">
        <v>9362.33984375</v>
      </c>
      <c r="P2366" s="77"/>
      <c r="Q2366" s="83"/>
      <c r="R2366" s="83"/>
      <c r="S2366" s="51">
        <v>1</v>
      </c>
      <c r="T2366" s="84"/>
      <c r="U2366" s="84"/>
      <c r="V2366" s="52">
        <v>0</v>
      </c>
      <c r="W2366" s="52">
        <v>1.12E-4</v>
      </c>
      <c r="X2366" s="52">
        <v>0</v>
      </c>
      <c r="Y2366" s="52">
        <v>0.53109200000000001</v>
      </c>
      <c r="Z2366" s="52">
        <v>0</v>
      </c>
      <c r="AA2366" s="52"/>
      <c r="AB2366" s="79">
        <v>2366</v>
      </c>
      <c r="AC23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6" s="85"/>
      <c r="AE2366" s="51"/>
      <c r="AF2366" s="51"/>
      <c r="AG2366" s="51"/>
      <c r="AH2366" s="51"/>
      <c r="AI2366" s="51"/>
      <c r="AJ2366" s="51"/>
      <c r="AK2366" s="51"/>
      <c r="AL2366" s="51"/>
      <c r="AM2366" s="51"/>
      <c r="AN2366" s="51"/>
      <c r="AO2366" s="2"/>
      <c r="AP2366" s="3"/>
      <c r="AQ2366" s="3"/>
      <c r="AR2366" s="3"/>
      <c r="AS2366" s="3"/>
    </row>
    <row r="2367" spans="1:45" ht="29" customHeight="1" x14ac:dyDescent="0.35">
      <c r="A2367" s="14" t="s">
        <v>2248</v>
      </c>
      <c r="C2367" s="15" t="s">
        <v>3360</v>
      </c>
      <c r="D2367" s="15"/>
      <c r="E2367" s="80">
        <v>1.6614397898179962</v>
      </c>
      <c r="F2367" s="78"/>
      <c r="G2367" s="15"/>
      <c r="H2367" s="15"/>
      <c r="I2367" s="16"/>
      <c r="J2367" s="66"/>
      <c r="K2367" s="66"/>
      <c r="L2367" s="16"/>
      <c r="M2367" s="81"/>
      <c r="N2367" s="82">
        <v>2487.319580078125</v>
      </c>
      <c r="O2367" s="82">
        <v>8772.8779296875</v>
      </c>
      <c r="P2367" s="77"/>
      <c r="Q2367" s="83"/>
      <c r="R2367" s="83"/>
      <c r="S2367" s="51">
        <v>1</v>
      </c>
      <c r="T2367" s="84"/>
      <c r="U2367" s="84"/>
      <c r="V2367" s="52">
        <v>0</v>
      </c>
      <c r="W2367" s="52">
        <v>1.12E-4</v>
      </c>
      <c r="X2367" s="52">
        <v>0</v>
      </c>
      <c r="Y2367" s="52">
        <v>0.53109200000000001</v>
      </c>
      <c r="Z2367" s="52">
        <v>0</v>
      </c>
      <c r="AA2367" s="52"/>
      <c r="AB2367" s="79">
        <v>2367</v>
      </c>
      <c r="AC23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7" s="85"/>
      <c r="AE2367" s="51"/>
      <c r="AF2367" s="51"/>
      <c r="AG2367" s="51"/>
      <c r="AH2367" s="51"/>
      <c r="AI2367" s="51"/>
      <c r="AJ2367" s="51"/>
      <c r="AK2367" s="51"/>
      <c r="AL2367" s="51"/>
      <c r="AM2367" s="51"/>
      <c r="AN2367" s="51"/>
      <c r="AO2367" s="2"/>
      <c r="AP2367" s="3"/>
      <c r="AQ2367" s="3"/>
      <c r="AR2367" s="3"/>
      <c r="AS2367" s="3"/>
    </row>
    <row r="2368" spans="1:45" ht="29" customHeight="1" x14ac:dyDescent="0.35">
      <c r="A2368" s="14" t="s">
        <v>2249</v>
      </c>
      <c r="C2368" s="15" t="s">
        <v>3360</v>
      </c>
      <c r="D2368" s="15"/>
      <c r="E2368" s="80">
        <v>1.6614397898179962</v>
      </c>
      <c r="F2368" s="78"/>
      <c r="G2368" s="15"/>
      <c r="H2368" s="15"/>
      <c r="I2368" s="16"/>
      <c r="J2368" s="66"/>
      <c r="K2368" s="66"/>
      <c r="L2368" s="16"/>
      <c r="M2368" s="81"/>
      <c r="N2368" s="82">
        <v>2579.758544921875</v>
      </c>
      <c r="O2368" s="82">
        <v>9179.25</v>
      </c>
      <c r="P2368" s="77"/>
      <c r="Q2368" s="83"/>
      <c r="R2368" s="83"/>
      <c r="S2368" s="51">
        <v>1</v>
      </c>
      <c r="T2368" s="84"/>
      <c r="U2368" s="84"/>
      <c r="V2368" s="52">
        <v>0</v>
      </c>
      <c r="W2368" s="52">
        <v>1.12E-4</v>
      </c>
      <c r="X2368" s="52">
        <v>0</v>
      </c>
      <c r="Y2368" s="52">
        <v>0.53109200000000001</v>
      </c>
      <c r="Z2368" s="52">
        <v>0</v>
      </c>
      <c r="AA2368" s="52"/>
      <c r="AB2368" s="79">
        <v>2368</v>
      </c>
      <c r="AC23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8" s="85"/>
      <c r="AE2368" s="51"/>
      <c r="AF2368" s="51"/>
      <c r="AG2368" s="51"/>
      <c r="AH2368" s="51"/>
      <c r="AI2368" s="51"/>
      <c r="AJ2368" s="51"/>
      <c r="AK2368" s="51"/>
      <c r="AL2368" s="51"/>
      <c r="AM2368" s="51"/>
      <c r="AN2368" s="51"/>
      <c r="AO2368" s="2"/>
      <c r="AP2368" s="3"/>
      <c r="AQ2368" s="3"/>
      <c r="AR2368" s="3"/>
      <c r="AS2368" s="3"/>
    </row>
    <row r="2369" spans="1:45" ht="29" customHeight="1" x14ac:dyDescent="0.35">
      <c r="A2369" s="14" t="s">
        <v>2250</v>
      </c>
      <c r="C2369" s="15" t="s">
        <v>3360</v>
      </c>
      <c r="D2369" s="15"/>
      <c r="E2369" s="80">
        <v>1.6614397898179962</v>
      </c>
      <c r="F2369" s="78"/>
      <c r="G2369" s="15"/>
      <c r="H2369" s="15"/>
      <c r="I2369" s="16"/>
      <c r="J2369" s="66"/>
      <c r="K2369" s="66"/>
      <c r="L2369" s="16"/>
      <c r="M2369" s="81"/>
      <c r="N2369" s="82">
        <v>2378.859130859375</v>
      </c>
      <c r="O2369" s="82">
        <v>9723.8994140625</v>
      </c>
      <c r="P2369" s="77"/>
      <c r="Q2369" s="83"/>
      <c r="R2369" s="83"/>
      <c r="S2369" s="51">
        <v>1</v>
      </c>
      <c r="T2369" s="84"/>
      <c r="U2369" s="84"/>
      <c r="V2369" s="52">
        <v>0</v>
      </c>
      <c r="W2369" s="52">
        <v>1.12E-4</v>
      </c>
      <c r="X2369" s="52">
        <v>0</v>
      </c>
      <c r="Y2369" s="52">
        <v>0.53109200000000001</v>
      </c>
      <c r="Z2369" s="52">
        <v>0</v>
      </c>
      <c r="AA2369" s="52"/>
      <c r="AB2369" s="79">
        <v>2369</v>
      </c>
      <c r="AC23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69" s="85"/>
      <c r="AE2369" s="51"/>
      <c r="AF2369" s="51"/>
      <c r="AG2369" s="51"/>
      <c r="AH2369" s="51"/>
      <c r="AI2369" s="51"/>
      <c r="AJ2369" s="51"/>
      <c r="AK2369" s="51"/>
      <c r="AL2369" s="51"/>
      <c r="AM2369" s="51"/>
      <c r="AN2369" s="51"/>
      <c r="AO2369" s="2"/>
      <c r="AP2369" s="3"/>
      <c r="AQ2369" s="3"/>
      <c r="AR2369" s="3"/>
      <c r="AS2369" s="3"/>
    </row>
    <row r="2370" spans="1:45" ht="29" customHeight="1" x14ac:dyDescent="0.35">
      <c r="A2370" s="14" t="s">
        <v>2251</v>
      </c>
      <c r="C2370" s="15" t="s">
        <v>3360</v>
      </c>
      <c r="D2370" s="15"/>
      <c r="E2370" s="80">
        <v>1.6614397898179962</v>
      </c>
      <c r="F2370" s="78"/>
      <c r="G2370" s="15"/>
      <c r="H2370" s="15"/>
      <c r="I2370" s="16"/>
      <c r="J2370" s="66"/>
      <c r="K2370" s="66"/>
      <c r="L2370" s="16"/>
      <c r="M2370" s="81"/>
      <c r="N2370" s="82">
        <v>2457.732666015625</v>
      </c>
      <c r="O2370" s="82">
        <v>8866.681640625</v>
      </c>
      <c r="P2370" s="77"/>
      <c r="Q2370" s="83"/>
      <c r="R2370" s="83"/>
      <c r="S2370" s="51">
        <v>1</v>
      </c>
      <c r="T2370" s="84"/>
      <c r="U2370" s="84"/>
      <c r="V2370" s="52">
        <v>0</v>
      </c>
      <c r="W2370" s="52">
        <v>1.12E-4</v>
      </c>
      <c r="X2370" s="52">
        <v>0</v>
      </c>
      <c r="Y2370" s="52">
        <v>0.53109200000000001</v>
      </c>
      <c r="Z2370" s="52">
        <v>0</v>
      </c>
      <c r="AA2370" s="52"/>
      <c r="AB2370" s="79">
        <v>2370</v>
      </c>
      <c r="AC23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0" s="85"/>
      <c r="AE2370" s="51"/>
      <c r="AF2370" s="51"/>
      <c r="AG2370" s="51"/>
      <c r="AH2370" s="51"/>
      <c r="AI2370" s="51"/>
      <c r="AJ2370" s="51"/>
      <c r="AK2370" s="51"/>
      <c r="AL2370" s="51"/>
      <c r="AM2370" s="51"/>
      <c r="AN2370" s="51"/>
      <c r="AO2370" s="2"/>
      <c r="AP2370" s="3"/>
      <c r="AQ2370" s="3"/>
      <c r="AR2370" s="3"/>
      <c r="AS2370" s="3"/>
    </row>
    <row r="2371" spans="1:45" ht="29" customHeight="1" x14ac:dyDescent="0.35">
      <c r="A2371" s="14" t="s">
        <v>2252</v>
      </c>
      <c r="C2371" s="15" t="s">
        <v>3360</v>
      </c>
      <c r="D2371" s="15"/>
      <c r="E2371" s="80">
        <v>1.6614397898179962</v>
      </c>
      <c r="F2371" s="78"/>
      <c r="G2371" s="15"/>
      <c r="H2371" s="15"/>
      <c r="I2371" s="16"/>
      <c r="J2371" s="66"/>
      <c r="K2371" s="66"/>
      <c r="L2371" s="16"/>
      <c r="M2371" s="81"/>
      <c r="N2371" s="82">
        <v>2293.205078125</v>
      </c>
      <c r="O2371" s="82">
        <v>9502.3603515625</v>
      </c>
      <c r="P2371" s="77"/>
      <c r="Q2371" s="83"/>
      <c r="R2371" s="83"/>
      <c r="S2371" s="51">
        <v>1</v>
      </c>
      <c r="T2371" s="84"/>
      <c r="U2371" s="84"/>
      <c r="V2371" s="52">
        <v>0</v>
      </c>
      <c r="W2371" s="52">
        <v>1.12E-4</v>
      </c>
      <c r="X2371" s="52">
        <v>0</v>
      </c>
      <c r="Y2371" s="52">
        <v>0.53109200000000001</v>
      </c>
      <c r="Z2371" s="52">
        <v>0</v>
      </c>
      <c r="AA2371" s="52"/>
      <c r="AB2371" s="79">
        <v>2371</v>
      </c>
      <c r="AC23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1" s="85"/>
      <c r="AE2371" s="51"/>
      <c r="AF2371" s="51"/>
      <c r="AG2371" s="51"/>
      <c r="AH2371" s="51"/>
      <c r="AI2371" s="51"/>
      <c r="AJ2371" s="51"/>
      <c r="AK2371" s="51"/>
      <c r="AL2371" s="51"/>
      <c r="AM2371" s="51"/>
      <c r="AN2371" s="51"/>
      <c r="AO2371" s="2"/>
      <c r="AP2371" s="3"/>
      <c r="AQ2371" s="3"/>
      <c r="AR2371" s="3"/>
      <c r="AS2371" s="3"/>
    </row>
    <row r="2372" spans="1:45" ht="29" customHeight="1" x14ac:dyDescent="0.35">
      <c r="A2372" s="14" t="s">
        <v>2253</v>
      </c>
      <c r="C2372" s="15" t="s">
        <v>3360</v>
      </c>
      <c r="D2372" s="15"/>
      <c r="E2372" s="80">
        <v>1.6614397898179962</v>
      </c>
      <c r="F2372" s="78"/>
      <c r="G2372" s="15"/>
      <c r="H2372" s="15"/>
      <c r="I2372" s="16"/>
      <c r="J2372" s="66"/>
      <c r="K2372" s="66"/>
      <c r="L2372" s="16"/>
      <c r="M2372" s="81"/>
      <c r="N2372" s="82">
        <v>2215.414794921875</v>
      </c>
      <c r="O2372" s="82">
        <v>9076.5673828125</v>
      </c>
      <c r="P2372" s="77"/>
      <c r="Q2372" s="83"/>
      <c r="R2372" s="83"/>
      <c r="S2372" s="51">
        <v>1</v>
      </c>
      <c r="T2372" s="84"/>
      <c r="U2372" s="84"/>
      <c r="V2372" s="52">
        <v>0</v>
      </c>
      <c r="W2372" s="52">
        <v>1.12E-4</v>
      </c>
      <c r="X2372" s="52">
        <v>0</v>
      </c>
      <c r="Y2372" s="52">
        <v>0.53109200000000001</v>
      </c>
      <c r="Z2372" s="52">
        <v>0</v>
      </c>
      <c r="AA2372" s="52"/>
      <c r="AB2372" s="79">
        <v>2372</v>
      </c>
      <c r="AC23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2" s="85"/>
      <c r="AE2372" s="51"/>
      <c r="AF2372" s="51"/>
      <c r="AG2372" s="51"/>
      <c r="AH2372" s="51"/>
      <c r="AI2372" s="51"/>
      <c r="AJ2372" s="51"/>
      <c r="AK2372" s="51"/>
      <c r="AL2372" s="51"/>
      <c r="AM2372" s="51"/>
      <c r="AN2372" s="51"/>
      <c r="AO2372" s="2"/>
      <c r="AP2372" s="3"/>
      <c r="AQ2372" s="3"/>
      <c r="AR2372" s="3"/>
      <c r="AS2372" s="3"/>
    </row>
    <row r="2373" spans="1:45" ht="29" customHeight="1" x14ac:dyDescent="0.35">
      <c r="A2373" s="14" t="s">
        <v>2254</v>
      </c>
      <c r="C2373" s="15" t="s">
        <v>3360</v>
      </c>
      <c r="D2373" s="15"/>
      <c r="E2373" s="80">
        <v>1.6614397898179962</v>
      </c>
      <c r="F2373" s="78"/>
      <c r="G2373" s="15"/>
      <c r="H2373" s="15"/>
      <c r="I2373" s="16"/>
      <c r="J2373" s="66"/>
      <c r="K2373" s="66"/>
      <c r="L2373" s="16"/>
      <c r="M2373" s="81"/>
      <c r="N2373" s="82">
        <v>2600.900634765625</v>
      </c>
      <c r="O2373" s="82">
        <v>9013.404296875</v>
      </c>
      <c r="P2373" s="77"/>
      <c r="Q2373" s="83"/>
      <c r="R2373" s="83"/>
      <c r="S2373" s="51">
        <v>1</v>
      </c>
      <c r="T2373" s="84"/>
      <c r="U2373" s="84"/>
      <c r="V2373" s="52">
        <v>0</v>
      </c>
      <c r="W2373" s="52">
        <v>1.12E-4</v>
      </c>
      <c r="X2373" s="52">
        <v>0</v>
      </c>
      <c r="Y2373" s="52">
        <v>0.53109200000000001</v>
      </c>
      <c r="Z2373" s="52">
        <v>0</v>
      </c>
      <c r="AA2373" s="52"/>
      <c r="AB2373" s="79">
        <v>2373</v>
      </c>
      <c r="AC23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3" s="85"/>
      <c r="AE2373" s="51"/>
      <c r="AF2373" s="51"/>
      <c r="AG2373" s="51"/>
      <c r="AH2373" s="51"/>
      <c r="AI2373" s="51"/>
      <c r="AJ2373" s="51"/>
      <c r="AK2373" s="51"/>
      <c r="AL2373" s="51"/>
      <c r="AM2373" s="51"/>
      <c r="AN2373" s="51"/>
      <c r="AO2373" s="2"/>
      <c r="AP2373" s="3"/>
      <c r="AQ2373" s="3"/>
      <c r="AR2373" s="3"/>
      <c r="AS2373" s="3"/>
    </row>
    <row r="2374" spans="1:45" ht="29" customHeight="1" x14ac:dyDescent="0.35">
      <c r="A2374" s="14" t="s">
        <v>2255</v>
      </c>
      <c r="C2374" s="15" t="s">
        <v>3360</v>
      </c>
      <c r="D2374" s="15"/>
      <c r="E2374" s="80">
        <v>1.6614397898179962</v>
      </c>
      <c r="F2374" s="78"/>
      <c r="G2374" s="15"/>
      <c r="H2374" s="15"/>
      <c r="I2374" s="16"/>
      <c r="J2374" s="66"/>
      <c r="K2374" s="66"/>
      <c r="L2374" s="16"/>
      <c r="M2374" s="81"/>
      <c r="N2374" s="82">
        <v>2539.682373046875</v>
      </c>
      <c r="O2374" s="82">
        <v>8737.712890625</v>
      </c>
      <c r="P2374" s="77"/>
      <c r="Q2374" s="83"/>
      <c r="R2374" s="83"/>
      <c r="S2374" s="51">
        <v>1</v>
      </c>
      <c r="T2374" s="84"/>
      <c r="U2374" s="84"/>
      <c r="V2374" s="52">
        <v>0</v>
      </c>
      <c r="W2374" s="52">
        <v>1.12E-4</v>
      </c>
      <c r="X2374" s="52">
        <v>0</v>
      </c>
      <c r="Y2374" s="52">
        <v>0.53109200000000001</v>
      </c>
      <c r="Z2374" s="52">
        <v>0</v>
      </c>
      <c r="AA2374" s="52"/>
      <c r="AB2374" s="79">
        <v>2374</v>
      </c>
      <c r="AC23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4" s="85"/>
      <c r="AE2374" s="51"/>
      <c r="AF2374" s="51"/>
      <c r="AG2374" s="51"/>
      <c r="AH2374" s="51"/>
      <c r="AI2374" s="51"/>
      <c r="AJ2374" s="51"/>
      <c r="AK2374" s="51"/>
      <c r="AL2374" s="51"/>
      <c r="AM2374" s="51"/>
      <c r="AN2374" s="51"/>
      <c r="AO2374" s="2"/>
      <c r="AP2374" s="3"/>
      <c r="AQ2374" s="3"/>
      <c r="AR2374" s="3"/>
      <c r="AS2374" s="3"/>
    </row>
    <row r="2375" spans="1:45" ht="29" customHeight="1" x14ac:dyDescent="0.35">
      <c r="A2375" s="14" t="s">
        <v>2256</v>
      </c>
      <c r="C2375" s="15" t="s">
        <v>3360</v>
      </c>
      <c r="D2375" s="15"/>
      <c r="E2375" s="80">
        <v>1.6614397898179962</v>
      </c>
      <c r="F2375" s="78"/>
      <c r="G2375" s="15"/>
      <c r="H2375" s="15"/>
      <c r="I2375" s="16"/>
      <c r="J2375" s="66"/>
      <c r="K2375" s="66"/>
      <c r="L2375" s="16"/>
      <c r="M2375" s="81"/>
      <c r="N2375" s="82">
        <v>2116.509765625</v>
      </c>
      <c r="O2375" s="82">
        <v>9248.6064453125</v>
      </c>
      <c r="P2375" s="77"/>
      <c r="Q2375" s="83"/>
      <c r="R2375" s="83"/>
      <c r="S2375" s="51">
        <v>1</v>
      </c>
      <c r="T2375" s="84"/>
      <c r="U2375" s="84"/>
      <c r="V2375" s="52">
        <v>0</v>
      </c>
      <c r="W2375" s="52">
        <v>1.12E-4</v>
      </c>
      <c r="X2375" s="52">
        <v>0</v>
      </c>
      <c r="Y2375" s="52">
        <v>0.53109200000000001</v>
      </c>
      <c r="Z2375" s="52">
        <v>0</v>
      </c>
      <c r="AA2375" s="52"/>
      <c r="AB2375" s="79">
        <v>2375</v>
      </c>
      <c r="AC23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5" s="85"/>
      <c r="AE2375" s="51"/>
      <c r="AF2375" s="51"/>
      <c r="AG2375" s="51"/>
      <c r="AH2375" s="51"/>
      <c r="AI2375" s="51"/>
      <c r="AJ2375" s="51"/>
      <c r="AK2375" s="51"/>
      <c r="AL2375" s="51"/>
      <c r="AM2375" s="51"/>
      <c r="AN2375" s="51"/>
      <c r="AO2375" s="2"/>
      <c r="AP2375" s="3"/>
      <c r="AQ2375" s="3"/>
      <c r="AR2375" s="3"/>
      <c r="AS2375" s="3"/>
    </row>
    <row r="2376" spans="1:45" ht="29" customHeight="1" x14ac:dyDescent="0.35">
      <c r="A2376" s="14" t="s">
        <v>2257</v>
      </c>
      <c r="C2376" s="15" t="s">
        <v>3360</v>
      </c>
      <c r="D2376" s="15"/>
      <c r="E2376" s="80">
        <v>1.6614397898179962</v>
      </c>
      <c r="F2376" s="78"/>
      <c r="G2376" s="15"/>
      <c r="H2376" s="15"/>
      <c r="I2376" s="16"/>
      <c r="J2376" s="66"/>
      <c r="K2376" s="66"/>
      <c r="L2376" s="16"/>
      <c r="M2376" s="81"/>
      <c r="N2376" s="82">
        <v>2601.63330078125</v>
      </c>
      <c r="O2376" s="82">
        <v>8836.8466796875</v>
      </c>
      <c r="P2376" s="77"/>
      <c r="Q2376" s="83"/>
      <c r="R2376" s="83"/>
      <c r="S2376" s="51">
        <v>1</v>
      </c>
      <c r="T2376" s="84"/>
      <c r="U2376" s="84"/>
      <c r="V2376" s="52">
        <v>0</v>
      </c>
      <c r="W2376" s="52">
        <v>1.12E-4</v>
      </c>
      <c r="X2376" s="52">
        <v>0</v>
      </c>
      <c r="Y2376" s="52">
        <v>0.53109200000000001</v>
      </c>
      <c r="Z2376" s="52">
        <v>0</v>
      </c>
      <c r="AA2376" s="52"/>
      <c r="AB2376" s="79">
        <v>2376</v>
      </c>
      <c r="AC23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6" s="85"/>
      <c r="AE2376" s="51"/>
      <c r="AF2376" s="51"/>
      <c r="AG2376" s="51"/>
      <c r="AH2376" s="51"/>
      <c r="AI2376" s="51"/>
      <c r="AJ2376" s="51"/>
      <c r="AK2376" s="51"/>
      <c r="AL2376" s="51"/>
      <c r="AM2376" s="51"/>
      <c r="AN2376" s="51"/>
      <c r="AO2376" s="2"/>
      <c r="AP2376" s="3"/>
      <c r="AQ2376" s="3"/>
      <c r="AR2376" s="3"/>
      <c r="AS2376" s="3"/>
    </row>
    <row r="2377" spans="1:45" ht="29" customHeight="1" x14ac:dyDescent="0.35">
      <c r="A2377" s="14" t="s">
        <v>2258</v>
      </c>
      <c r="C2377" s="15" t="s">
        <v>3360</v>
      </c>
      <c r="D2377" s="15"/>
      <c r="E2377" s="80">
        <v>1.6614397898179962</v>
      </c>
      <c r="F2377" s="78"/>
      <c r="G2377" s="15"/>
      <c r="H2377" s="15"/>
      <c r="I2377" s="16"/>
      <c r="J2377" s="66"/>
      <c r="K2377" s="66"/>
      <c r="L2377" s="16"/>
      <c r="M2377" s="81"/>
      <c r="N2377" s="82">
        <v>2625.22998046875</v>
      </c>
      <c r="O2377" s="82">
        <v>8896.892578125</v>
      </c>
      <c r="P2377" s="77"/>
      <c r="Q2377" s="83"/>
      <c r="R2377" s="83"/>
      <c r="S2377" s="51">
        <v>1</v>
      </c>
      <c r="T2377" s="84"/>
      <c r="U2377" s="84"/>
      <c r="V2377" s="52">
        <v>0</v>
      </c>
      <c r="W2377" s="52">
        <v>1.12E-4</v>
      </c>
      <c r="X2377" s="52">
        <v>0</v>
      </c>
      <c r="Y2377" s="52">
        <v>0.53109200000000001</v>
      </c>
      <c r="Z2377" s="52">
        <v>0</v>
      </c>
      <c r="AA2377" s="52"/>
      <c r="AB2377" s="79">
        <v>2377</v>
      </c>
      <c r="AC23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7" s="85"/>
      <c r="AE2377" s="51"/>
      <c r="AF2377" s="51"/>
      <c r="AG2377" s="51"/>
      <c r="AH2377" s="51"/>
      <c r="AI2377" s="51"/>
      <c r="AJ2377" s="51"/>
      <c r="AK2377" s="51"/>
      <c r="AL2377" s="51"/>
      <c r="AM2377" s="51"/>
      <c r="AN2377" s="51"/>
      <c r="AO2377" s="2"/>
      <c r="AP2377" s="3"/>
      <c r="AQ2377" s="3"/>
      <c r="AR2377" s="3"/>
      <c r="AS2377" s="3"/>
    </row>
    <row r="2378" spans="1:45" ht="29" customHeight="1" x14ac:dyDescent="0.35">
      <c r="A2378" s="14" t="s">
        <v>2259</v>
      </c>
      <c r="C2378" s="15" t="s">
        <v>3360</v>
      </c>
      <c r="D2378" s="15"/>
      <c r="E2378" s="80">
        <v>1.6614397898179962</v>
      </c>
      <c r="F2378" s="78"/>
      <c r="G2378" s="15"/>
      <c r="H2378" s="15"/>
      <c r="I2378" s="16"/>
      <c r="J2378" s="66"/>
      <c r="K2378" s="66"/>
      <c r="L2378" s="16"/>
      <c r="M2378" s="81"/>
      <c r="N2378" s="82">
        <v>2462.5107421875</v>
      </c>
      <c r="O2378" s="82">
        <v>9780.1337890625</v>
      </c>
      <c r="P2378" s="77"/>
      <c r="Q2378" s="83"/>
      <c r="R2378" s="83"/>
      <c r="S2378" s="51">
        <v>1</v>
      </c>
      <c r="T2378" s="84"/>
      <c r="U2378" s="84"/>
      <c r="V2378" s="52">
        <v>0</v>
      </c>
      <c r="W2378" s="52">
        <v>1.12E-4</v>
      </c>
      <c r="X2378" s="52">
        <v>0</v>
      </c>
      <c r="Y2378" s="52">
        <v>0.53109200000000001</v>
      </c>
      <c r="Z2378" s="52">
        <v>0</v>
      </c>
      <c r="AA2378" s="52"/>
      <c r="AB2378" s="79">
        <v>2378</v>
      </c>
      <c r="AC23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8" s="85"/>
      <c r="AE2378" s="51"/>
      <c r="AF2378" s="51"/>
      <c r="AG2378" s="51"/>
      <c r="AH2378" s="51"/>
      <c r="AI2378" s="51"/>
      <c r="AJ2378" s="51"/>
      <c r="AK2378" s="51"/>
      <c r="AL2378" s="51"/>
      <c r="AM2378" s="51"/>
      <c r="AN2378" s="51"/>
      <c r="AO2378" s="2"/>
      <c r="AP2378" s="3"/>
      <c r="AQ2378" s="3"/>
      <c r="AR2378" s="3"/>
      <c r="AS2378" s="3"/>
    </row>
    <row r="2379" spans="1:45" ht="29" customHeight="1" x14ac:dyDescent="0.35">
      <c r="A2379" s="14" t="s">
        <v>2260</v>
      </c>
      <c r="C2379" s="15" t="s">
        <v>3360</v>
      </c>
      <c r="D2379" s="15"/>
      <c r="E2379" s="80">
        <v>1.6614397898179962</v>
      </c>
      <c r="F2379" s="78"/>
      <c r="G2379" s="15"/>
      <c r="H2379" s="15"/>
      <c r="I2379" s="16"/>
      <c r="J2379" s="66"/>
      <c r="K2379" s="66"/>
      <c r="L2379" s="16"/>
      <c r="M2379" s="81"/>
      <c r="N2379" s="82">
        <v>2528.432861328125</v>
      </c>
      <c r="O2379" s="82">
        <v>9720.50390625</v>
      </c>
      <c r="P2379" s="77"/>
      <c r="Q2379" s="83"/>
      <c r="R2379" s="83"/>
      <c r="S2379" s="51">
        <v>1</v>
      </c>
      <c r="T2379" s="84"/>
      <c r="U2379" s="84"/>
      <c r="V2379" s="52">
        <v>0</v>
      </c>
      <c r="W2379" s="52">
        <v>1.12E-4</v>
      </c>
      <c r="X2379" s="52">
        <v>0</v>
      </c>
      <c r="Y2379" s="52">
        <v>0.53109200000000001</v>
      </c>
      <c r="Z2379" s="52">
        <v>0</v>
      </c>
      <c r="AA2379" s="52"/>
      <c r="AB2379" s="79">
        <v>2379</v>
      </c>
      <c r="AC23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79" s="85"/>
      <c r="AE2379" s="51"/>
      <c r="AF2379" s="51"/>
      <c r="AG2379" s="51"/>
      <c r="AH2379" s="51"/>
      <c r="AI2379" s="51"/>
      <c r="AJ2379" s="51"/>
      <c r="AK2379" s="51"/>
      <c r="AL2379" s="51"/>
      <c r="AM2379" s="51"/>
      <c r="AN2379" s="51"/>
      <c r="AO2379" s="2"/>
      <c r="AP2379" s="3"/>
      <c r="AQ2379" s="3"/>
      <c r="AR2379" s="3"/>
      <c r="AS2379" s="3"/>
    </row>
    <row r="2380" spans="1:45" ht="29" customHeight="1" x14ac:dyDescent="0.35">
      <c r="A2380" s="14" t="s">
        <v>2261</v>
      </c>
      <c r="C2380" s="15" t="s">
        <v>3360</v>
      </c>
      <c r="D2380" s="15"/>
      <c r="E2380" s="80">
        <v>1.6614397898179962</v>
      </c>
      <c r="F2380" s="78"/>
      <c r="G2380" s="15"/>
      <c r="H2380" s="15"/>
      <c r="I2380" s="16"/>
      <c r="J2380" s="66"/>
      <c r="K2380" s="66"/>
      <c r="L2380" s="16"/>
      <c r="M2380" s="81"/>
      <c r="N2380" s="82">
        <v>2507.337646484375</v>
      </c>
      <c r="O2380" s="82">
        <v>8952.1357421875</v>
      </c>
      <c r="P2380" s="77"/>
      <c r="Q2380" s="83"/>
      <c r="R2380" s="83"/>
      <c r="S2380" s="51">
        <v>1</v>
      </c>
      <c r="T2380" s="84"/>
      <c r="U2380" s="84"/>
      <c r="V2380" s="52">
        <v>0</v>
      </c>
      <c r="W2380" s="52">
        <v>1.12E-4</v>
      </c>
      <c r="X2380" s="52">
        <v>0</v>
      </c>
      <c r="Y2380" s="52">
        <v>0.53109200000000001</v>
      </c>
      <c r="Z2380" s="52">
        <v>0</v>
      </c>
      <c r="AA2380" s="52"/>
      <c r="AB2380" s="79">
        <v>2380</v>
      </c>
      <c r="AC23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0" s="85"/>
      <c r="AE2380" s="51"/>
      <c r="AF2380" s="51"/>
      <c r="AG2380" s="51"/>
      <c r="AH2380" s="51"/>
      <c r="AI2380" s="51"/>
      <c r="AJ2380" s="51"/>
      <c r="AK2380" s="51"/>
      <c r="AL2380" s="51"/>
      <c r="AM2380" s="51"/>
      <c r="AN2380" s="51"/>
      <c r="AO2380" s="2"/>
      <c r="AP2380" s="3"/>
      <c r="AQ2380" s="3"/>
      <c r="AR2380" s="3"/>
      <c r="AS2380" s="3"/>
    </row>
    <row r="2381" spans="1:45" ht="29" customHeight="1" x14ac:dyDescent="0.35">
      <c r="A2381" s="14" t="s">
        <v>2262</v>
      </c>
      <c r="C2381" s="15" t="s">
        <v>3360</v>
      </c>
      <c r="D2381" s="15"/>
      <c r="E2381" s="80">
        <v>1.6614397898179962</v>
      </c>
      <c r="F2381" s="78"/>
      <c r="G2381" s="15"/>
      <c r="H2381" s="15"/>
      <c r="I2381" s="16"/>
      <c r="J2381" s="66"/>
      <c r="K2381" s="66"/>
      <c r="L2381" s="16"/>
      <c r="M2381" s="81"/>
      <c r="N2381" s="82">
        <v>2639.82568359375</v>
      </c>
      <c r="O2381" s="82">
        <v>9370.3701171875</v>
      </c>
      <c r="P2381" s="77"/>
      <c r="Q2381" s="83"/>
      <c r="R2381" s="83"/>
      <c r="S2381" s="51">
        <v>1</v>
      </c>
      <c r="T2381" s="84"/>
      <c r="U2381" s="84"/>
      <c r="V2381" s="52">
        <v>0</v>
      </c>
      <c r="W2381" s="52">
        <v>1.12E-4</v>
      </c>
      <c r="X2381" s="52">
        <v>0</v>
      </c>
      <c r="Y2381" s="52">
        <v>0.53109200000000001</v>
      </c>
      <c r="Z2381" s="52">
        <v>0</v>
      </c>
      <c r="AA2381" s="52"/>
      <c r="AB2381" s="79">
        <v>2381</v>
      </c>
      <c r="AC23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1" s="85"/>
      <c r="AE2381" s="51"/>
      <c r="AF2381" s="51"/>
      <c r="AG2381" s="51"/>
      <c r="AH2381" s="51"/>
      <c r="AI2381" s="51"/>
      <c r="AJ2381" s="51"/>
      <c r="AK2381" s="51"/>
      <c r="AL2381" s="51"/>
      <c r="AM2381" s="51"/>
      <c r="AN2381" s="51"/>
      <c r="AO2381" s="2"/>
      <c r="AP2381" s="3"/>
      <c r="AQ2381" s="3"/>
      <c r="AR2381" s="3"/>
      <c r="AS2381" s="3"/>
    </row>
    <row r="2382" spans="1:45" ht="29" customHeight="1" x14ac:dyDescent="0.35">
      <c r="A2382" s="14" t="s">
        <v>2263</v>
      </c>
      <c r="C2382" s="15" t="s">
        <v>3360</v>
      </c>
      <c r="D2382" s="15"/>
      <c r="E2382" s="80">
        <v>1.6614397898179962</v>
      </c>
      <c r="F2382" s="78"/>
      <c r="G2382" s="15"/>
      <c r="H2382" s="15"/>
      <c r="I2382" s="16"/>
      <c r="J2382" s="66"/>
      <c r="K2382" s="66"/>
      <c r="L2382" s="16"/>
      <c r="M2382" s="81"/>
      <c r="N2382" s="82">
        <v>2656.1865234375</v>
      </c>
      <c r="O2382" s="82">
        <v>9439.845703125</v>
      </c>
      <c r="P2382" s="77"/>
      <c r="Q2382" s="83"/>
      <c r="R2382" s="83"/>
      <c r="S2382" s="51">
        <v>1</v>
      </c>
      <c r="T2382" s="84"/>
      <c r="U2382" s="84"/>
      <c r="V2382" s="52">
        <v>0</v>
      </c>
      <c r="W2382" s="52">
        <v>1.12E-4</v>
      </c>
      <c r="X2382" s="52">
        <v>0</v>
      </c>
      <c r="Y2382" s="52">
        <v>0.53109200000000001</v>
      </c>
      <c r="Z2382" s="52">
        <v>0</v>
      </c>
      <c r="AA2382" s="52"/>
      <c r="AB2382" s="79">
        <v>2382</v>
      </c>
      <c r="AC23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2" s="85"/>
      <c r="AE2382" s="51"/>
      <c r="AF2382" s="51"/>
      <c r="AG2382" s="51"/>
      <c r="AH2382" s="51"/>
      <c r="AI2382" s="51"/>
      <c r="AJ2382" s="51"/>
      <c r="AK2382" s="51"/>
      <c r="AL2382" s="51"/>
      <c r="AM2382" s="51"/>
      <c r="AN2382" s="51"/>
      <c r="AO2382" s="2"/>
      <c r="AP2382" s="3"/>
      <c r="AQ2382" s="3"/>
      <c r="AR2382" s="3"/>
      <c r="AS2382" s="3"/>
    </row>
    <row r="2383" spans="1:45" ht="29" customHeight="1" x14ac:dyDescent="0.35">
      <c r="A2383" s="14" t="s">
        <v>2264</v>
      </c>
      <c r="C2383" s="15" t="s">
        <v>3360</v>
      </c>
      <c r="D2383" s="15"/>
      <c r="E2383" s="80">
        <v>1.6614397898179962</v>
      </c>
      <c r="F2383" s="78"/>
      <c r="G2383" s="15"/>
      <c r="H2383" s="15"/>
      <c r="I2383" s="16"/>
      <c r="J2383" s="66"/>
      <c r="K2383" s="66"/>
      <c r="L2383" s="16"/>
      <c r="M2383" s="81"/>
      <c r="N2383" s="82">
        <v>2330.024169921875</v>
      </c>
      <c r="O2383" s="82">
        <v>9133.0732421875</v>
      </c>
      <c r="P2383" s="77"/>
      <c r="Q2383" s="83"/>
      <c r="R2383" s="83"/>
      <c r="S2383" s="51">
        <v>1</v>
      </c>
      <c r="T2383" s="84"/>
      <c r="U2383" s="84"/>
      <c r="V2383" s="52">
        <v>0</v>
      </c>
      <c r="W2383" s="52">
        <v>1.12E-4</v>
      </c>
      <c r="X2383" s="52">
        <v>0</v>
      </c>
      <c r="Y2383" s="52">
        <v>0.53109200000000001</v>
      </c>
      <c r="Z2383" s="52">
        <v>0</v>
      </c>
      <c r="AA2383" s="52"/>
      <c r="AB2383" s="79">
        <v>2383</v>
      </c>
      <c r="AC23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3" s="85"/>
      <c r="AE2383" s="51"/>
      <c r="AF2383" s="51"/>
      <c r="AG2383" s="51"/>
      <c r="AH2383" s="51"/>
      <c r="AI2383" s="51"/>
      <c r="AJ2383" s="51"/>
      <c r="AK2383" s="51"/>
      <c r="AL2383" s="51"/>
      <c r="AM2383" s="51"/>
      <c r="AN2383" s="51"/>
      <c r="AO2383" s="2"/>
      <c r="AP2383" s="3"/>
      <c r="AQ2383" s="3"/>
      <c r="AR2383" s="3"/>
      <c r="AS2383" s="3"/>
    </row>
    <row r="2384" spans="1:45" ht="29" customHeight="1" x14ac:dyDescent="0.35">
      <c r="A2384" s="14" t="s">
        <v>2265</v>
      </c>
      <c r="C2384" s="15" t="s">
        <v>3360</v>
      </c>
      <c r="D2384" s="15"/>
      <c r="E2384" s="80">
        <v>1.6614397898179962</v>
      </c>
      <c r="F2384" s="78"/>
      <c r="G2384" s="15"/>
      <c r="H2384" s="15"/>
      <c r="I2384" s="16"/>
      <c r="J2384" s="66"/>
      <c r="K2384" s="66"/>
      <c r="L2384" s="16"/>
      <c r="M2384" s="81"/>
      <c r="N2384" s="82">
        <v>2347.780029296875</v>
      </c>
      <c r="O2384" s="82">
        <v>9390.5546875</v>
      </c>
      <c r="P2384" s="77"/>
      <c r="Q2384" s="83"/>
      <c r="R2384" s="83"/>
      <c r="S2384" s="51">
        <v>1</v>
      </c>
      <c r="T2384" s="84"/>
      <c r="U2384" s="84"/>
      <c r="V2384" s="52">
        <v>0</v>
      </c>
      <c r="W2384" s="52">
        <v>1.12E-4</v>
      </c>
      <c r="X2384" s="52">
        <v>0</v>
      </c>
      <c r="Y2384" s="52">
        <v>0.53109200000000001</v>
      </c>
      <c r="Z2384" s="52">
        <v>0</v>
      </c>
      <c r="AA2384" s="52"/>
      <c r="AB2384" s="79">
        <v>2384</v>
      </c>
      <c r="AC23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4" s="85"/>
      <c r="AE2384" s="51"/>
      <c r="AF2384" s="51"/>
      <c r="AG2384" s="51"/>
      <c r="AH2384" s="51"/>
      <c r="AI2384" s="51"/>
      <c r="AJ2384" s="51"/>
      <c r="AK2384" s="51"/>
      <c r="AL2384" s="51"/>
      <c r="AM2384" s="51"/>
      <c r="AN2384" s="51"/>
      <c r="AO2384" s="2"/>
      <c r="AP2384" s="3"/>
      <c r="AQ2384" s="3"/>
      <c r="AR2384" s="3"/>
      <c r="AS2384" s="3"/>
    </row>
    <row r="2385" spans="1:45" ht="29" customHeight="1" x14ac:dyDescent="0.35">
      <c r="A2385" s="14" t="s">
        <v>2266</v>
      </c>
      <c r="C2385" s="15" t="s">
        <v>3360</v>
      </c>
      <c r="D2385" s="15"/>
      <c r="E2385" s="80">
        <v>1.6614397898179962</v>
      </c>
      <c r="F2385" s="78"/>
      <c r="G2385" s="15"/>
      <c r="H2385" s="15"/>
      <c r="I2385" s="16"/>
      <c r="J2385" s="66"/>
      <c r="K2385" s="66"/>
      <c r="L2385" s="16"/>
      <c r="M2385" s="81"/>
      <c r="N2385" s="82">
        <v>2517.968017578125</v>
      </c>
      <c r="O2385" s="82">
        <v>9195.5595703125</v>
      </c>
      <c r="P2385" s="77"/>
      <c r="Q2385" s="83"/>
      <c r="R2385" s="83"/>
      <c r="S2385" s="51">
        <v>1</v>
      </c>
      <c r="T2385" s="84"/>
      <c r="U2385" s="84"/>
      <c r="V2385" s="52">
        <v>0</v>
      </c>
      <c r="W2385" s="52">
        <v>1.12E-4</v>
      </c>
      <c r="X2385" s="52">
        <v>0</v>
      </c>
      <c r="Y2385" s="52">
        <v>0.53109200000000001</v>
      </c>
      <c r="Z2385" s="52">
        <v>0</v>
      </c>
      <c r="AA2385" s="52"/>
      <c r="AB2385" s="79">
        <v>2385</v>
      </c>
      <c r="AC23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5" s="85"/>
      <c r="AE2385" s="51"/>
      <c r="AF2385" s="51"/>
      <c r="AG2385" s="51"/>
      <c r="AH2385" s="51"/>
      <c r="AI2385" s="51"/>
      <c r="AJ2385" s="51"/>
      <c r="AK2385" s="51"/>
      <c r="AL2385" s="51"/>
      <c r="AM2385" s="51"/>
      <c r="AN2385" s="51"/>
      <c r="AO2385" s="2"/>
      <c r="AP2385" s="3"/>
      <c r="AQ2385" s="3"/>
      <c r="AR2385" s="3"/>
      <c r="AS2385" s="3"/>
    </row>
    <row r="2386" spans="1:45" ht="29" customHeight="1" x14ac:dyDescent="0.35">
      <c r="A2386" s="14" t="s">
        <v>2268</v>
      </c>
      <c r="C2386" s="15" t="s">
        <v>3360</v>
      </c>
      <c r="D2386" s="15"/>
      <c r="E2386" s="80">
        <v>1.6614397898179962</v>
      </c>
      <c r="F2386" s="78"/>
      <c r="G2386" s="15"/>
      <c r="H2386" s="15"/>
      <c r="I2386" s="16"/>
      <c r="J2386" s="66"/>
      <c r="K2386" s="66"/>
      <c r="L2386" s="16"/>
      <c r="M2386" s="81"/>
      <c r="N2386" s="82">
        <v>2658.97412109375</v>
      </c>
      <c r="O2386" s="82">
        <v>9028.66796875</v>
      </c>
      <c r="P2386" s="77"/>
      <c r="Q2386" s="83"/>
      <c r="R2386" s="83"/>
      <c r="S2386" s="51">
        <v>1</v>
      </c>
      <c r="T2386" s="84"/>
      <c r="U2386" s="84"/>
      <c r="V2386" s="52">
        <v>0</v>
      </c>
      <c r="W2386" s="52">
        <v>1.12E-4</v>
      </c>
      <c r="X2386" s="52">
        <v>0</v>
      </c>
      <c r="Y2386" s="52">
        <v>0.53109200000000001</v>
      </c>
      <c r="Z2386" s="52">
        <v>0</v>
      </c>
      <c r="AA2386" s="52"/>
      <c r="AB2386" s="79">
        <v>2386</v>
      </c>
      <c r="AC23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6" s="85"/>
      <c r="AE2386" s="51"/>
      <c r="AF2386" s="51"/>
      <c r="AG2386" s="51"/>
      <c r="AH2386" s="51"/>
      <c r="AI2386" s="51"/>
      <c r="AJ2386" s="51"/>
      <c r="AK2386" s="51"/>
      <c r="AL2386" s="51"/>
      <c r="AM2386" s="51"/>
      <c r="AN2386" s="51"/>
      <c r="AO2386" s="2"/>
      <c r="AP2386" s="3"/>
      <c r="AQ2386" s="3"/>
      <c r="AR2386" s="3"/>
      <c r="AS2386" s="3"/>
    </row>
    <row r="2387" spans="1:45" ht="29" customHeight="1" x14ac:dyDescent="0.35">
      <c r="A2387" s="14" t="s">
        <v>2269</v>
      </c>
      <c r="C2387" s="15" t="s">
        <v>3360</v>
      </c>
      <c r="D2387" s="15"/>
      <c r="E2387" s="80">
        <v>1.6614397898179962</v>
      </c>
      <c r="F2387" s="78"/>
      <c r="G2387" s="15"/>
      <c r="H2387" s="15"/>
      <c r="I2387" s="16"/>
      <c r="J2387" s="66"/>
      <c r="K2387" s="66"/>
      <c r="L2387" s="16"/>
      <c r="M2387" s="81"/>
      <c r="N2387" s="82">
        <v>2673.93212890625</v>
      </c>
      <c r="O2387" s="82">
        <v>9256.8193359375</v>
      </c>
      <c r="P2387" s="77"/>
      <c r="Q2387" s="83"/>
      <c r="R2387" s="83"/>
      <c r="S2387" s="51">
        <v>1</v>
      </c>
      <c r="T2387" s="84"/>
      <c r="U2387" s="84"/>
      <c r="V2387" s="52">
        <v>0</v>
      </c>
      <c r="W2387" s="52">
        <v>1.12E-4</v>
      </c>
      <c r="X2387" s="52">
        <v>0</v>
      </c>
      <c r="Y2387" s="52">
        <v>0.53109200000000001</v>
      </c>
      <c r="Z2387" s="52">
        <v>0</v>
      </c>
      <c r="AA2387" s="52"/>
      <c r="AB2387" s="79">
        <v>2387</v>
      </c>
      <c r="AC23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7" s="85"/>
      <c r="AE2387" s="51"/>
      <c r="AF2387" s="51"/>
      <c r="AG2387" s="51"/>
      <c r="AH2387" s="51"/>
      <c r="AI2387" s="51"/>
      <c r="AJ2387" s="51"/>
      <c r="AK2387" s="51"/>
      <c r="AL2387" s="51"/>
      <c r="AM2387" s="51"/>
      <c r="AN2387" s="51"/>
      <c r="AO2387" s="2"/>
      <c r="AP2387" s="3"/>
      <c r="AQ2387" s="3"/>
      <c r="AR2387" s="3"/>
      <c r="AS2387" s="3"/>
    </row>
    <row r="2388" spans="1:45" ht="29" customHeight="1" x14ac:dyDescent="0.35">
      <c r="A2388" s="14" t="s">
        <v>2270</v>
      </c>
      <c r="C2388" s="15" t="s">
        <v>3360</v>
      </c>
      <c r="D2388" s="15"/>
      <c r="E2388" s="80">
        <v>1.6614397898179962</v>
      </c>
      <c r="F2388" s="78"/>
      <c r="G2388" s="15"/>
      <c r="H2388" s="15"/>
      <c r="I2388" s="16"/>
      <c r="J2388" s="66"/>
      <c r="K2388" s="66"/>
      <c r="L2388" s="16"/>
      <c r="M2388" s="81"/>
      <c r="N2388" s="82">
        <v>2616.9111328125</v>
      </c>
      <c r="O2388" s="82">
        <v>9566.72265625</v>
      </c>
      <c r="P2388" s="77"/>
      <c r="Q2388" s="83"/>
      <c r="R2388" s="83"/>
      <c r="S2388" s="51">
        <v>1</v>
      </c>
      <c r="T2388" s="84"/>
      <c r="U2388" s="84"/>
      <c r="V2388" s="52">
        <v>0</v>
      </c>
      <c r="W2388" s="52">
        <v>1.12E-4</v>
      </c>
      <c r="X2388" s="52">
        <v>0</v>
      </c>
      <c r="Y2388" s="52">
        <v>0.53109200000000001</v>
      </c>
      <c r="Z2388" s="52">
        <v>0</v>
      </c>
      <c r="AA2388" s="52"/>
      <c r="AB2388" s="79">
        <v>2388</v>
      </c>
      <c r="AC23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8" s="85"/>
      <c r="AE2388" s="51"/>
      <c r="AF2388" s="51"/>
      <c r="AG2388" s="51"/>
      <c r="AH2388" s="51"/>
      <c r="AI2388" s="51"/>
      <c r="AJ2388" s="51"/>
      <c r="AK2388" s="51"/>
      <c r="AL2388" s="51"/>
      <c r="AM2388" s="51"/>
      <c r="AN2388" s="51"/>
      <c r="AO2388" s="2"/>
      <c r="AP2388" s="3"/>
      <c r="AQ2388" s="3"/>
      <c r="AR2388" s="3"/>
      <c r="AS2388" s="3"/>
    </row>
    <row r="2389" spans="1:45" ht="29" customHeight="1" x14ac:dyDescent="0.35">
      <c r="A2389" s="14" t="s">
        <v>2271</v>
      </c>
      <c r="C2389" s="15" t="s">
        <v>3360</v>
      </c>
      <c r="D2389" s="15"/>
      <c r="E2389" s="80">
        <v>1.6614397898179962</v>
      </c>
      <c r="F2389" s="78"/>
      <c r="G2389" s="15"/>
      <c r="H2389" s="15"/>
      <c r="I2389" s="16"/>
      <c r="J2389" s="66"/>
      <c r="K2389" s="66"/>
      <c r="L2389" s="16"/>
      <c r="M2389" s="81"/>
      <c r="N2389" s="82">
        <v>2262.741943359375</v>
      </c>
      <c r="O2389" s="82">
        <v>9391.7177734375</v>
      </c>
      <c r="P2389" s="77"/>
      <c r="Q2389" s="83"/>
      <c r="R2389" s="83"/>
      <c r="S2389" s="51">
        <v>1</v>
      </c>
      <c r="T2389" s="84"/>
      <c r="U2389" s="84"/>
      <c r="V2389" s="52">
        <v>0</v>
      </c>
      <c r="W2389" s="52">
        <v>1.12E-4</v>
      </c>
      <c r="X2389" s="52">
        <v>0</v>
      </c>
      <c r="Y2389" s="52">
        <v>0.53109200000000001</v>
      </c>
      <c r="Z2389" s="52">
        <v>0</v>
      </c>
      <c r="AA2389" s="52"/>
      <c r="AB2389" s="79">
        <v>2389</v>
      </c>
      <c r="AC23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89" s="85"/>
      <c r="AE2389" s="51"/>
      <c r="AF2389" s="51"/>
      <c r="AG2389" s="51"/>
      <c r="AH2389" s="51"/>
      <c r="AI2389" s="51"/>
      <c r="AJ2389" s="51"/>
      <c r="AK2389" s="51"/>
      <c r="AL2389" s="51"/>
      <c r="AM2389" s="51"/>
      <c r="AN2389" s="51"/>
      <c r="AO2389" s="2"/>
      <c r="AP2389" s="3"/>
      <c r="AQ2389" s="3"/>
      <c r="AR2389" s="3"/>
      <c r="AS2389" s="3"/>
    </row>
    <row r="2390" spans="1:45" ht="29" customHeight="1" x14ac:dyDescent="0.35">
      <c r="A2390" s="14" t="s">
        <v>2272</v>
      </c>
      <c r="C2390" s="15" t="s">
        <v>3360</v>
      </c>
      <c r="D2390" s="15"/>
      <c r="E2390" s="80">
        <v>1.6614397898179962</v>
      </c>
      <c r="F2390" s="78"/>
      <c r="G2390" s="15"/>
      <c r="H2390" s="15"/>
      <c r="I2390" s="16"/>
      <c r="J2390" s="66"/>
      <c r="K2390" s="66"/>
      <c r="L2390" s="16"/>
      <c r="M2390" s="81"/>
      <c r="N2390" s="82">
        <v>2391.37890625</v>
      </c>
      <c r="O2390" s="82">
        <v>9081.810546875</v>
      </c>
      <c r="P2390" s="77"/>
      <c r="Q2390" s="83"/>
      <c r="R2390" s="83"/>
      <c r="S2390" s="51">
        <v>1</v>
      </c>
      <c r="T2390" s="84"/>
      <c r="U2390" s="84"/>
      <c r="V2390" s="52">
        <v>0</v>
      </c>
      <c r="W2390" s="52">
        <v>1.12E-4</v>
      </c>
      <c r="X2390" s="52">
        <v>0</v>
      </c>
      <c r="Y2390" s="52">
        <v>0.53109200000000001</v>
      </c>
      <c r="Z2390" s="52">
        <v>0</v>
      </c>
      <c r="AA2390" s="52"/>
      <c r="AB2390" s="79">
        <v>2390</v>
      </c>
      <c r="AC23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0" s="85"/>
      <c r="AE2390" s="51"/>
      <c r="AF2390" s="51"/>
      <c r="AG2390" s="51"/>
      <c r="AH2390" s="51"/>
      <c r="AI2390" s="51"/>
      <c r="AJ2390" s="51"/>
      <c r="AK2390" s="51"/>
      <c r="AL2390" s="51"/>
      <c r="AM2390" s="51"/>
      <c r="AN2390" s="51"/>
      <c r="AO2390" s="2"/>
      <c r="AP2390" s="3"/>
      <c r="AQ2390" s="3"/>
      <c r="AR2390" s="3"/>
      <c r="AS2390" s="3"/>
    </row>
    <row r="2391" spans="1:45" ht="29" customHeight="1" x14ac:dyDescent="0.35">
      <c r="A2391" s="14" t="s">
        <v>2273</v>
      </c>
      <c r="C2391" s="15" t="s">
        <v>3360</v>
      </c>
      <c r="D2391" s="15"/>
      <c r="E2391" s="80">
        <v>1.6614397898179962</v>
      </c>
      <c r="F2391" s="78"/>
      <c r="G2391" s="15"/>
      <c r="H2391" s="15"/>
      <c r="I2391" s="16"/>
      <c r="J2391" s="66"/>
      <c r="K2391" s="66"/>
      <c r="L2391" s="16"/>
      <c r="M2391" s="81"/>
      <c r="N2391" s="82">
        <v>2262.078369140625</v>
      </c>
      <c r="O2391" s="82">
        <v>9726.2197265625</v>
      </c>
      <c r="P2391" s="77"/>
      <c r="Q2391" s="83"/>
      <c r="R2391" s="83"/>
      <c r="S2391" s="51">
        <v>1</v>
      </c>
      <c r="T2391" s="84"/>
      <c r="U2391" s="84"/>
      <c r="V2391" s="52">
        <v>0</v>
      </c>
      <c r="W2391" s="52">
        <v>1.12E-4</v>
      </c>
      <c r="X2391" s="52">
        <v>0</v>
      </c>
      <c r="Y2391" s="52">
        <v>0.53109200000000001</v>
      </c>
      <c r="Z2391" s="52">
        <v>0</v>
      </c>
      <c r="AA2391" s="52"/>
      <c r="AB2391" s="79">
        <v>2391</v>
      </c>
      <c r="AC23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1" s="85"/>
      <c r="AE2391" s="51"/>
      <c r="AF2391" s="51"/>
      <c r="AG2391" s="51"/>
      <c r="AH2391" s="51"/>
      <c r="AI2391" s="51"/>
      <c r="AJ2391" s="51"/>
      <c r="AK2391" s="51"/>
      <c r="AL2391" s="51"/>
      <c r="AM2391" s="51"/>
      <c r="AN2391" s="51"/>
      <c r="AO2391" s="2"/>
      <c r="AP2391" s="3"/>
      <c r="AQ2391" s="3"/>
      <c r="AR2391" s="3"/>
      <c r="AS2391" s="3"/>
    </row>
    <row r="2392" spans="1:45" ht="29" customHeight="1" x14ac:dyDescent="0.35">
      <c r="A2392" s="14" t="s">
        <v>2274</v>
      </c>
      <c r="C2392" s="15" t="s">
        <v>3360</v>
      </c>
      <c r="D2392" s="15"/>
      <c r="E2392" s="80">
        <v>1.6614397898179962</v>
      </c>
      <c r="F2392" s="78"/>
      <c r="G2392" s="15"/>
      <c r="H2392" s="15"/>
      <c r="I2392" s="16"/>
      <c r="J2392" s="66"/>
      <c r="K2392" s="66"/>
      <c r="L2392" s="16"/>
      <c r="M2392" s="81"/>
      <c r="N2392" s="82">
        <v>2375.01611328125</v>
      </c>
      <c r="O2392" s="82">
        <v>8682.4228515625</v>
      </c>
      <c r="P2392" s="77"/>
      <c r="Q2392" s="83"/>
      <c r="R2392" s="83"/>
      <c r="S2392" s="51">
        <v>1</v>
      </c>
      <c r="T2392" s="84"/>
      <c r="U2392" s="84"/>
      <c r="V2392" s="52">
        <v>0</v>
      </c>
      <c r="W2392" s="52">
        <v>1.12E-4</v>
      </c>
      <c r="X2392" s="52">
        <v>0</v>
      </c>
      <c r="Y2392" s="52">
        <v>0.53109200000000001</v>
      </c>
      <c r="Z2392" s="52">
        <v>0</v>
      </c>
      <c r="AA2392" s="52"/>
      <c r="AB2392" s="79">
        <v>2392</v>
      </c>
      <c r="AC23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2" s="85"/>
      <c r="AE2392" s="51"/>
      <c r="AF2392" s="51"/>
      <c r="AG2392" s="51"/>
      <c r="AH2392" s="51"/>
      <c r="AI2392" s="51"/>
      <c r="AJ2392" s="51"/>
      <c r="AK2392" s="51"/>
      <c r="AL2392" s="51"/>
      <c r="AM2392" s="51"/>
      <c r="AN2392" s="51"/>
      <c r="AO2392" s="2"/>
      <c r="AP2392" s="3"/>
      <c r="AQ2392" s="3"/>
      <c r="AR2392" s="3"/>
      <c r="AS2392" s="3"/>
    </row>
    <row r="2393" spans="1:45" ht="29" customHeight="1" x14ac:dyDescent="0.35">
      <c r="A2393" s="14" t="s">
        <v>2275</v>
      </c>
      <c r="C2393" s="15" t="s">
        <v>3360</v>
      </c>
      <c r="D2393" s="15"/>
      <c r="E2393" s="80">
        <v>1.6614397898179962</v>
      </c>
      <c r="F2393" s="78"/>
      <c r="G2393" s="15"/>
      <c r="H2393" s="15"/>
      <c r="I2393" s="16"/>
      <c r="J2393" s="66"/>
      <c r="K2393" s="66"/>
      <c r="L2393" s="16"/>
      <c r="M2393" s="81"/>
      <c r="N2393" s="82">
        <v>2226.056396484375</v>
      </c>
      <c r="O2393" s="82">
        <v>9525.3466796875</v>
      </c>
      <c r="P2393" s="77"/>
      <c r="Q2393" s="83"/>
      <c r="R2393" s="83"/>
      <c r="S2393" s="51">
        <v>1</v>
      </c>
      <c r="T2393" s="84"/>
      <c r="U2393" s="84"/>
      <c r="V2393" s="52">
        <v>0</v>
      </c>
      <c r="W2393" s="52">
        <v>1.12E-4</v>
      </c>
      <c r="X2393" s="52">
        <v>0</v>
      </c>
      <c r="Y2393" s="52">
        <v>0.53109200000000001</v>
      </c>
      <c r="Z2393" s="52">
        <v>0</v>
      </c>
      <c r="AA2393" s="52"/>
      <c r="AB2393" s="79">
        <v>2393</v>
      </c>
      <c r="AC23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3" s="85"/>
      <c r="AE2393" s="51"/>
      <c r="AF2393" s="51"/>
      <c r="AG2393" s="51"/>
      <c r="AH2393" s="51"/>
      <c r="AI2393" s="51"/>
      <c r="AJ2393" s="51"/>
      <c r="AK2393" s="51"/>
      <c r="AL2393" s="51"/>
      <c r="AM2393" s="51"/>
      <c r="AN2393" s="51"/>
      <c r="AO2393" s="2"/>
      <c r="AP2393" s="3"/>
      <c r="AQ2393" s="3"/>
      <c r="AR2393" s="3"/>
      <c r="AS2393" s="3"/>
    </row>
    <row r="2394" spans="1:45" ht="29" customHeight="1" x14ac:dyDescent="0.35">
      <c r="A2394" s="14" t="s">
        <v>2276</v>
      </c>
      <c r="C2394" s="15" t="s">
        <v>3360</v>
      </c>
      <c r="D2394" s="15"/>
      <c r="E2394" s="80">
        <v>1.6614397898179962</v>
      </c>
      <c r="F2394" s="78"/>
      <c r="G2394" s="15"/>
      <c r="H2394" s="15"/>
      <c r="I2394" s="16"/>
      <c r="J2394" s="66"/>
      <c r="K2394" s="66"/>
      <c r="L2394" s="16"/>
      <c r="M2394" s="81"/>
      <c r="N2394" s="82">
        <v>2627.75</v>
      </c>
      <c r="O2394" s="82">
        <v>9114.7666015625</v>
      </c>
      <c r="P2394" s="77"/>
      <c r="Q2394" s="83"/>
      <c r="R2394" s="83"/>
      <c r="S2394" s="51">
        <v>1</v>
      </c>
      <c r="T2394" s="84"/>
      <c r="U2394" s="84"/>
      <c r="V2394" s="52">
        <v>0</v>
      </c>
      <c r="W2394" s="52">
        <v>1.12E-4</v>
      </c>
      <c r="X2394" s="52">
        <v>0</v>
      </c>
      <c r="Y2394" s="52">
        <v>0.53109200000000001</v>
      </c>
      <c r="Z2394" s="52">
        <v>0</v>
      </c>
      <c r="AA2394" s="52"/>
      <c r="AB2394" s="79">
        <v>2394</v>
      </c>
      <c r="AC23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4" s="85"/>
      <c r="AE2394" s="51"/>
      <c r="AF2394" s="51"/>
      <c r="AG2394" s="51"/>
      <c r="AH2394" s="51"/>
      <c r="AI2394" s="51"/>
      <c r="AJ2394" s="51"/>
      <c r="AK2394" s="51"/>
      <c r="AL2394" s="51"/>
      <c r="AM2394" s="51"/>
      <c r="AN2394" s="51"/>
      <c r="AO2394" s="2"/>
      <c r="AP2394" s="3"/>
      <c r="AQ2394" s="3"/>
      <c r="AR2394" s="3"/>
      <c r="AS2394" s="3"/>
    </row>
    <row r="2395" spans="1:45" ht="29" customHeight="1" x14ac:dyDescent="0.35">
      <c r="A2395" s="14" t="s">
        <v>2277</v>
      </c>
      <c r="C2395" s="15" t="s">
        <v>3360</v>
      </c>
      <c r="D2395" s="15"/>
      <c r="E2395" s="80">
        <v>1.6614397898179962</v>
      </c>
      <c r="F2395" s="78"/>
      <c r="G2395" s="15"/>
      <c r="H2395" s="15"/>
      <c r="I2395" s="16"/>
      <c r="J2395" s="66"/>
      <c r="K2395" s="66"/>
      <c r="L2395" s="16"/>
      <c r="M2395" s="81"/>
      <c r="N2395" s="82">
        <v>2264.49560546875</v>
      </c>
      <c r="O2395" s="82">
        <v>9195.1904296875</v>
      </c>
      <c r="P2395" s="77"/>
      <c r="Q2395" s="83"/>
      <c r="R2395" s="83"/>
      <c r="S2395" s="51">
        <v>1</v>
      </c>
      <c r="T2395" s="84"/>
      <c r="U2395" s="84"/>
      <c r="V2395" s="52">
        <v>0</v>
      </c>
      <c r="W2395" s="52">
        <v>1.12E-4</v>
      </c>
      <c r="X2395" s="52">
        <v>0</v>
      </c>
      <c r="Y2395" s="52">
        <v>0.53109200000000001</v>
      </c>
      <c r="Z2395" s="52">
        <v>0</v>
      </c>
      <c r="AA2395" s="52"/>
      <c r="AB2395" s="79">
        <v>2395</v>
      </c>
      <c r="AC23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5" s="85"/>
      <c r="AE2395" s="51"/>
      <c r="AF2395" s="51"/>
      <c r="AG2395" s="51"/>
      <c r="AH2395" s="51"/>
      <c r="AI2395" s="51"/>
      <c r="AJ2395" s="51"/>
      <c r="AK2395" s="51"/>
      <c r="AL2395" s="51"/>
      <c r="AM2395" s="51"/>
      <c r="AN2395" s="51"/>
      <c r="AO2395" s="2"/>
      <c r="AP2395" s="3"/>
      <c r="AQ2395" s="3"/>
      <c r="AR2395" s="3"/>
      <c r="AS2395" s="3"/>
    </row>
    <row r="2396" spans="1:45" ht="29" customHeight="1" x14ac:dyDescent="0.35">
      <c r="A2396" s="14" t="s">
        <v>2278</v>
      </c>
      <c r="C2396" s="15" t="s">
        <v>3360</v>
      </c>
      <c r="D2396" s="15"/>
      <c r="E2396" s="80">
        <v>1.6614397898179962</v>
      </c>
      <c r="F2396" s="78"/>
      <c r="G2396" s="15"/>
      <c r="H2396" s="15"/>
      <c r="I2396" s="16"/>
      <c r="J2396" s="66"/>
      <c r="K2396" s="66"/>
      <c r="L2396" s="16"/>
      <c r="M2396" s="81"/>
      <c r="N2396" s="82">
        <v>2543.316162109375</v>
      </c>
      <c r="O2396" s="82">
        <v>9056.353515625</v>
      </c>
      <c r="P2396" s="77"/>
      <c r="Q2396" s="83"/>
      <c r="R2396" s="83"/>
      <c r="S2396" s="51">
        <v>1</v>
      </c>
      <c r="T2396" s="84"/>
      <c r="U2396" s="84"/>
      <c r="V2396" s="52">
        <v>0</v>
      </c>
      <c r="W2396" s="52">
        <v>1.12E-4</v>
      </c>
      <c r="X2396" s="52">
        <v>0</v>
      </c>
      <c r="Y2396" s="52">
        <v>0.53109200000000001</v>
      </c>
      <c r="Z2396" s="52">
        <v>0</v>
      </c>
      <c r="AA2396" s="52"/>
      <c r="AB2396" s="79">
        <v>2396</v>
      </c>
      <c r="AC23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6" s="85"/>
      <c r="AE2396" s="51"/>
      <c r="AF2396" s="51"/>
      <c r="AG2396" s="51"/>
      <c r="AH2396" s="51"/>
      <c r="AI2396" s="51"/>
      <c r="AJ2396" s="51"/>
      <c r="AK2396" s="51"/>
      <c r="AL2396" s="51"/>
      <c r="AM2396" s="51"/>
      <c r="AN2396" s="51"/>
      <c r="AO2396" s="2"/>
      <c r="AP2396" s="3"/>
      <c r="AQ2396" s="3"/>
      <c r="AR2396" s="3"/>
      <c r="AS2396" s="3"/>
    </row>
    <row r="2397" spans="1:45" ht="29" customHeight="1" x14ac:dyDescent="0.35">
      <c r="A2397" s="14" t="s">
        <v>2279</v>
      </c>
      <c r="C2397" s="15" t="s">
        <v>3360</v>
      </c>
      <c r="D2397" s="15"/>
      <c r="E2397" s="80">
        <v>1.6614397898179962</v>
      </c>
      <c r="F2397" s="78"/>
      <c r="G2397" s="15"/>
      <c r="H2397" s="15"/>
      <c r="I2397" s="16"/>
      <c r="J2397" s="66"/>
      <c r="K2397" s="66"/>
      <c r="L2397" s="16"/>
      <c r="M2397" s="81"/>
      <c r="N2397" s="82">
        <v>2117.4013671875</v>
      </c>
      <c r="O2397" s="82">
        <v>9330.1650390625</v>
      </c>
      <c r="P2397" s="77"/>
      <c r="Q2397" s="83"/>
      <c r="R2397" s="83"/>
      <c r="S2397" s="51">
        <v>1</v>
      </c>
      <c r="T2397" s="84"/>
      <c r="U2397" s="84"/>
      <c r="V2397" s="52">
        <v>0</v>
      </c>
      <c r="W2397" s="52">
        <v>1.12E-4</v>
      </c>
      <c r="X2397" s="52">
        <v>0</v>
      </c>
      <c r="Y2397" s="52">
        <v>0.53109200000000001</v>
      </c>
      <c r="Z2397" s="52">
        <v>0</v>
      </c>
      <c r="AA2397" s="52"/>
      <c r="AB2397" s="79">
        <v>2397</v>
      </c>
      <c r="AC23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7" s="85"/>
      <c r="AE2397" s="51"/>
      <c r="AF2397" s="51"/>
      <c r="AG2397" s="51"/>
      <c r="AH2397" s="51"/>
      <c r="AI2397" s="51"/>
      <c r="AJ2397" s="51"/>
      <c r="AK2397" s="51"/>
      <c r="AL2397" s="51"/>
      <c r="AM2397" s="51"/>
      <c r="AN2397" s="51"/>
      <c r="AO2397" s="2"/>
      <c r="AP2397" s="3"/>
      <c r="AQ2397" s="3"/>
      <c r="AR2397" s="3"/>
      <c r="AS2397" s="3"/>
    </row>
    <row r="2398" spans="1:45" ht="29" customHeight="1" x14ac:dyDescent="0.35">
      <c r="A2398" s="14" t="s">
        <v>2280</v>
      </c>
      <c r="C2398" s="15" t="s">
        <v>3360</v>
      </c>
      <c r="D2398" s="15"/>
      <c r="E2398" s="80">
        <v>1.6614397898179962</v>
      </c>
      <c r="F2398" s="78"/>
      <c r="G2398" s="15"/>
      <c r="H2398" s="15"/>
      <c r="I2398" s="16"/>
      <c r="J2398" s="66"/>
      <c r="K2398" s="66"/>
      <c r="L2398" s="16"/>
      <c r="M2398" s="81"/>
      <c r="N2398" s="82">
        <v>2167.99853515625</v>
      </c>
      <c r="O2398" s="82">
        <v>8923.3671875</v>
      </c>
      <c r="P2398" s="77"/>
      <c r="Q2398" s="83"/>
      <c r="R2398" s="83"/>
      <c r="S2398" s="51">
        <v>1</v>
      </c>
      <c r="T2398" s="84"/>
      <c r="U2398" s="84"/>
      <c r="V2398" s="52">
        <v>0</v>
      </c>
      <c r="W2398" s="52">
        <v>1.12E-4</v>
      </c>
      <c r="X2398" s="52">
        <v>0</v>
      </c>
      <c r="Y2398" s="52">
        <v>0.53109200000000001</v>
      </c>
      <c r="Z2398" s="52">
        <v>0</v>
      </c>
      <c r="AA2398" s="52"/>
      <c r="AB2398" s="79">
        <v>2398</v>
      </c>
      <c r="AC23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8" s="85"/>
      <c r="AE2398" s="51"/>
      <c r="AF2398" s="51"/>
      <c r="AG2398" s="51"/>
      <c r="AH2398" s="51"/>
      <c r="AI2398" s="51"/>
      <c r="AJ2398" s="51"/>
      <c r="AK2398" s="51"/>
      <c r="AL2398" s="51"/>
      <c r="AM2398" s="51"/>
      <c r="AN2398" s="51"/>
      <c r="AO2398" s="2"/>
      <c r="AP2398" s="3"/>
      <c r="AQ2398" s="3"/>
      <c r="AR2398" s="3"/>
      <c r="AS2398" s="3"/>
    </row>
    <row r="2399" spans="1:45" ht="29" customHeight="1" x14ac:dyDescent="0.35">
      <c r="A2399" s="14" t="s">
        <v>2285</v>
      </c>
      <c r="C2399" s="15" t="s">
        <v>3360</v>
      </c>
      <c r="D2399" s="15"/>
      <c r="E2399" s="80">
        <v>1.6614397898179962</v>
      </c>
      <c r="F2399" s="78"/>
      <c r="G2399" s="15"/>
      <c r="H2399" s="15"/>
      <c r="I2399" s="16"/>
      <c r="J2399" s="66"/>
      <c r="K2399" s="66"/>
      <c r="L2399" s="16"/>
      <c r="M2399" s="81"/>
      <c r="N2399" s="82">
        <v>2457.4873046875</v>
      </c>
      <c r="O2399" s="82">
        <v>9255.861328125</v>
      </c>
      <c r="P2399" s="77"/>
      <c r="Q2399" s="83"/>
      <c r="R2399" s="83"/>
      <c r="S2399" s="51">
        <v>1</v>
      </c>
      <c r="T2399" s="84"/>
      <c r="U2399" s="84"/>
      <c r="V2399" s="52">
        <v>0</v>
      </c>
      <c r="W2399" s="52">
        <v>1.12E-4</v>
      </c>
      <c r="X2399" s="52">
        <v>0</v>
      </c>
      <c r="Y2399" s="52">
        <v>0.53109200000000001</v>
      </c>
      <c r="Z2399" s="52">
        <v>0</v>
      </c>
      <c r="AA2399" s="52"/>
      <c r="AB2399" s="79">
        <v>2399</v>
      </c>
      <c r="AC23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399" s="85"/>
      <c r="AE2399" s="51"/>
      <c r="AF2399" s="51"/>
      <c r="AG2399" s="51"/>
      <c r="AH2399" s="51"/>
      <c r="AI2399" s="51"/>
      <c r="AJ2399" s="51"/>
      <c r="AK2399" s="51"/>
      <c r="AL2399" s="51"/>
      <c r="AM2399" s="51"/>
      <c r="AN2399" s="51"/>
      <c r="AO2399" s="2"/>
      <c r="AP2399" s="3"/>
      <c r="AQ2399" s="3"/>
      <c r="AR2399" s="3"/>
      <c r="AS2399" s="3"/>
    </row>
    <row r="2400" spans="1:45" ht="29" customHeight="1" x14ac:dyDescent="0.35">
      <c r="A2400" s="14" t="s">
        <v>2286</v>
      </c>
      <c r="C2400" s="15" t="s">
        <v>3360</v>
      </c>
      <c r="D2400" s="15"/>
      <c r="E2400" s="80">
        <v>1.6614397898179962</v>
      </c>
      <c r="F2400" s="78"/>
      <c r="G2400" s="15"/>
      <c r="H2400" s="15"/>
      <c r="I2400" s="16"/>
      <c r="J2400" s="66"/>
      <c r="K2400" s="66"/>
      <c r="L2400" s="16"/>
      <c r="M2400" s="81"/>
      <c r="N2400" s="82">
        <v>2525.174072265625</v>
      </c>
      <c r="O2400" s="82">
        <v>9495.6904296875</v>
      </c>
      <c r="P2400" s="77"/>
      <c r="Q2400" s="83"/>
      <c r="R2400" s="83"/>
      <c r="S2400" s="51">
        <v>1</v>
      </c>
      <c r="T2400" s="84"/>
      <c r="U2400" s="84"/>
      <c r="V2400" s="52">
        <v>0</v>
      </c>
      <c r="W2400" s="52">
        <v>1.12E-4</v>
      </c>
      <c r="X2400" s="52">
        <v>0</v>
      </c>
      <c r="Y2400" s="52">
        <v>0.53109200000000001</v>
      </c>
      <c r="Z2400" s="52">
        <v>0</v>
      </c>
      <c r="AA2400" s="52"/>
      <c r="AB2400" s="79">
        <v>2400</v>
      </c>
      <c r="AC24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0" s="85"/>
      <c r="AE2400" s="51"/>
      <c r="AF2400" s="51"/>
      <c r="AG2400" s="51"/>
      <c r="AH2400" s="51"/>
      <c r="AI2400" s="51"/>
      <c r="AJ2400" s="51"/>
      <c r="AK2400" s="51"/>
      <c r="AL2400" s="51"/>
      <c r="AM2400" s="51"/>
      <c r="AN2400" s="51"/>
      <c r="AO2400" s="2"/>
      <c r="AP2400" s="3"/>
      <c r="AQ2400" s="3"/>
      <c r="AR2400" s="3"/>
      <c r="AS2400" s="3"/>
    </row>
    <row r="2401" spans="1:45" ht="29" customHeight="1" x14ac:dyDescent="0.35">
      <c r="A2401" s="14" t="s">
        <v>2287</v>
      </c>
      <c r="C2401" s="15" t="s">
        <v>3360</v>
      </c>
      <c r="D2401" s="15"/>
      <c r="E2401" s="80">
        <v>1.6614397898179962</v>
      </c>
      <c r="F2401" s="78"/>
      <c r="G2401" s="15"/>
      <c r="H2401" s="15"/>
      <c r="I2401" s="16"/>
      <c r="J2401" s="66"/>
      <c r="K2401" s="66"/>
      <c r="L2401" s="16"/>
      <c r="M2401" s="81"/>
      <c r="N2401" s="82">
        <v>2314.00830078125</v>
      </c>
      <c r="O2401" s="82">
        <v>9283.673828125</v>
      </c>
      <c r="P2401" s="77"/>
      <c r="Q2401" s="83"/>
      <c r="R2401" s="83"/>
      <c r="S2401" s="51">
        <v>1</v>
      </c>
      <c r="T2401" s="84"/>
      <c r="U2401" s="84"/>
      <c r="V2401" s="52">
        <v>0</v>
      </c>
      <c r="W2401" s="52">
        <v>1.12E-4</v>
      </c>
      <c r="X2401" s="52">
        <v>0</v>
      </c>
      <c r="Y2401" s="52">
        <v>0.53109200000000001</v>
      </c>
      <c r="Z2401" s="52">
        <v>0</v>
      </c>
      <c r="AA2401" s="52"/>
      <c r="AB2401" s="79">
        <v>2401</v>
      </c>
      <c r="AC24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1" s="85"/>
      <c r="AE2401" s="51"/>
      <c r="AF2401" s="51"/>
      <c r="AG2401" s="51"/>
      <c r="AH2401" s="51"/>
      <c r="AI2401" s="51"/>
      <c r="AJ2401" s="51"/>
      <c r="AK2401" s="51"/>
      <c r="AL2401" s="51"/>
      <c r="AM2401" s="51"/>
      <c r="AN2401" s="51"/>
      <c r="AO2401" s="2"/>
      <c r="AP2401" s="3"/>
      <c r="AQ2401" s="3"/>
      <c r="AR2401" s="3"/>
      <c r="AS2401" s="3"/>
    </row>
    <row r="2402" spans="1:45" ht="29" customHeight="1" x14ac:dyDescent="0.35">
      <c r="A2402" s="14" t="s">
        <v>2288</v>
      </c>
      <c r="C2402" s="15" t="s">
        <v>3360</v>
      </c>
      <c r="D2402" s="15"/>
      <c r="E2402" s="80">
        <v>1.6614397898179962</v>
      </c>
      <c r="F2402" s="78"/>
      <c r="G2402" s="15"/>
      <c r="H2402" s="15"/>
      <c r="I2402" s="16"/>
      <c r="J2402" s="66"/>
      <c r="K2402" s="66"/>
      <c r="L2402" s="16"/>
      <c r="M2402" s="81"/>
      <c r="N2402" s="82">
        <v>2424.432861328125</v>
      </c>
      <c r="O2402" s="82">
        <v>8764.2783203125</v>
      </c>
      <c r="P2402" s="77"/>
      <c r="Q2402" s="83"/>
      <c r="R2402" s="83"/>
      <c r="S2402" s="51">
        <v>1</v>
      </c>
      <c r="T2402" s="84"/>
      <c r="U2402" s="84"/>
      <c r="V2402" s="52">
        <v>0</v>
      </c>
      <c r="W2402" s="52">
        <v>1.12E-4</v>
      </c>
      <c r="X2402" s="52">
        <v>0</v>
      </c>
      <c r="Y2402" s="52">
        <v>0.53109200000000001</v>
      </c>
      <c r="Z2402" s="52">
        <v>0</v>
      </c>
      <c r="AA2402" s="52"/>
      <c r="AB2402" s="79">
        <v>2402</v>
      </c>
      <c r="AC24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2" s="85"/>
      <c r="AE2402" s="51"/>
      <c r="AF2402" s="51"/>
      <c r="AG2402" s="51"/>
      <c r="AH2402" s="51"/>
      <c r="AI2402" s="51"/>
      <c r="AJ2402" s="51"/>
      <c r="AK2402" s="51"/>
      <c r="AL2402" s="51"/>
      <c r="AM2402" s="51"/>
      <c r="AN2402" s="51"/>
      <c r="AO2402" s="2"/>
      <c r="AP2402" s="3"/>
      <c r="AQ2402" s="3"/>
      <c r="AR2402" s="3"/>
      <c r="AS2402" s="3"/>
    </row>
    <row r="2403" spans="1:45" ht="29" customHeight="1" x14ac:dyDescent="0.35">
      <c r="A2403" s="14" t="s">
        <v>2289</v>
      </c>
      <c r="C2403" s="15" t="s">
        <v>3360</v>
      </c>
      <c r="D2403" s="15"/>
      <c r="E2403" s="80">
        <v>1.6614397898179962</v>
      </c>
      <c r="F2403" s="78"/>
      <c r="G2403" s="15"/>
      <c r="H2403" s="15"/>
      <c r="I2403" s="16"/>
      <c r="J2403" s="66"/>
      <c r="K2403" s="66"/>
      <c r="L2403" s="16"/>
      <c r="M2403" s="81"/>
      <c r="N2403" s="82">
        <v>2574.040283203125</v>
      </c>
      <c r="O2403" s="82">
        <v>8783.0810546875</v>
      </c>
      <c r="P2403" s="77"/>
      <c r="Q2403" s="83"/>
      <c r="R2403" s="83"/>
      <c r="S2403" s="51">
        <v>1</v>
      </c>
      <c r="T2403" s="84"/>
      <c r="U2403" s="84"/>
      <c r="V2403" s="52">
        <v>0</v>
      </c>
      <c r="W2403" s="52">
        <v>1.12E-4</v>
      </c>
      <c r="X2403" s="52">
        <v>0</v>
      </c>
      <c r="Y2403" s="52">
        <v>0.53109200000000001</v>
      </c>
      <c r="Z2403" s="52">
        <v>0</v>
      </c>
      <c r="AA2403" s="52"/>
      <c r="AB2403" s="79">
        <v>2403</v>
      </c>
      <c r="AC24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3" s="85"/>
      <c r="AE2403" s="51"/>
      <c r="AF2403" s="51"/>
      <c r="AG2403" s="51"/>
      <c r="AH2403" s="51"/>
      <c r="AI2403" s="51"/>
      <c r="AJ2403" s="51"/>
      <c r="AK2403" s="51"/>
      <c r="AL2403" s="51"/>
      <c r="AM2403" s="51"/>
      <c r="AN2403" s="51"/>
      <c r="AO2403" s="2"/>
      <c r="AP2403" s="3"/>
      <c r="AQ2403" s="3"/>
      <c r="AR2403" s="3"/>
      <c r="AS2403" s="3"/>
    </row>
    <row r="2404" spans="1:45" ht="29" customHeight="1" x14ac:dyDescent="0.35">
      <c r="A2404" s="14" t="s">
        <v>2290</v>
      </c>
      <c r="C2404" s="15" t="s">
        <v>3360</v>
      </c>
      <c r="D2404" s="15"/>
      <c r="E2404" s="80">
        <v>1.6614397898179962</v>
      </c>
      <c r="F2404" s="78"/>
      <c r="G2404" s="15"/>
      <c r="H2404" s="15"/>
      <c r="I2404" s="16"/>
      <c r="J2404" s="66"/>
      <c r="K2404" s="66"/>
      <c r="L2404" s="16"/>
      <c r="M2404" s="81"/>
      <c r="N2404" s="82">
        <v>2537.90576171875</v>
      </c>
      <c r="O2404" s="82">
        <v>9328.6826171875</v>
      </c>
      <c r="P2404" s="77"/>
      <c r="Q2404" s="83"/>
      <c r="R2404" s="83"/>
      <c r="S2404" s="51">
        <v>1</v>
      </c>
      <c r="T2404" s="84"/>
      <c r="U2404" s="84"/>
      <c r="V2404" s="52">
        <v>0</v>
      </c>
      <c r="W2404" s="52">
        <v>1.12E-4</v>
      </c>
      <c r="X2404" s="52">
        <v>0</v>
      </c>
      <c r="Y2404" s="52">
        <v>0.53109200000000001</v>
      </c>
      <c r="Z2404" s="52">
        <v>0</v>
      </c>
      <c r="AA2404" s="52"/>
      <c r="AB2404" s="79">
        <v>2404</v>
      </c>
      <c r="AC24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4" s="85"/>
      <c r="AE2404" s="51"/>
      <c r="AF2404" s="51"/>
      <c r="AG2404" s="51"/>
      <c r="AH2404" s="51"/>
      <c r="AI2404" s="51"/>
      <c r="AJ2404" s="51"/>
      <c r="AK2404" s="51"/>
      <c r="AL2404" s="51"/>
      <c r="AM2404" s="51"/>
      <c r="AN2404" s="51"/>
      <c r="AO2404" s="2"/>
      <c r="AP2404" s="3"/>
      <c r="AQ2404" s="3"/>
      <c r="AR2404" s="3"/>
      <c r="AS2404" s="3"/>
    </row>
    <row r="2405" spans="1:45" ht="29" customHeight="1" x14ac:dyDescent="0.35">
      <c r="A2405" s="14" t="s">
        <v>2291</v>
      </c>
      <c r="C2405" s="15" t="s">
        <v>3360</v>
      </c>
      <c r="D2405" s="15"/>
      <c r="E2405" s="80">
        <v>1.6614397898179962</v>
      </c>
      <c r="F2405" s="78"/>
      <c r="G2405" s="15"/>
      <c r="H2405" s="15"/>
      <c r="I2405" s="16"/>
      <c r="J2405" s="66"/>
      <c r="K2405" s="66"/>
      <c r="L2405" s="16"/>
      <c r="M2405" s="81"/>
      <c r="N2405" s="82">
        <v>2139.424560546875</v>
      </c>
      <c r="O2405" s="82">
        <v>9015.7529296875</v>
      </c>
      <c r="P2405" s="77"/>
      <c r="Q2405" s="83"/>
      <c r="R2405" s="83"/>
      <c r="S2405" s="51">
        <v>1</v>
      </c>
      <c r="T2405" s="84"/>
      <c r="U2405" s="84"/>
      <c r="V2405" s="52">
        <v>0</v>
      </c>
      <c r="W2405" s="52">
        <v>1.12E-4</v>
      </c>
      <c r="X2405" s="52">
        <v>0</v>
      </c>
      <c r="Y2405" s="52">
        <v>0.53109200000000001</v>
      </c>
      <c r="Z2405" s="52">
        <v>0</v>
      </c>
      <c r="AA2405" s="52"/>
      <c r="AB2405" s="79">
        <v>2405</v>
      </c>
      <c r="AC24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5" s="85"/>
      <c r="AE2405" s="51"/>
      <c r="AF2405" s="51"/>
      <c r="AG2405" s="51"/>
      <c r="AH2405" s="51"/>
      <c r="AI2405" s="51"/>
      <c r="AJ2405" s="51"/>
      <c r="AK2405" s="51"/>
      <c r="AL2405" s="51"/>
      <c r="AM2405" s="51"/>
      <c r="AN2405" s="51"/>
      <c r="AO2405" s="2"/>
      <c r="AP2405" s="3"/>
      <c r="AQ2405" s="3"/>
      <c r="AR2405" s="3"/>
      <c r="AS2405" s="3"/>
    </row>
    <row r="2406" spans="1:45" ht="29" customHeight="1" x14ac:dyDescent="0.35">
      <c r="A2406" s="14" t="s">
        <v>2292</v>
      </c>
      <c r="C2406" s="15" t="s">
        <v>3360</v>
      </c>
      <c r="D2406" s="15"/>
      <c r="E2406" s="80">
        <v>1.6614397898179962</v>
      </c>
      <c r="F2406" s="78"/>
      <c r="G2406" s="15"/>
      <c r="H2406" s="15"/>
      <c r="I2406" s="16"/>
      <c r="J2406" s="66"/>
      <c r="K2406" s="66"/>
      <c r="L2406" s="16"/>
      <c r="M2406" s="81"/>
      <c r="N2406" s="82">
        <v>2585.627685546875</v>
      </c>
      <c r="O2406" s="82">
        <v>9481.6552734375</v>
      </c>
      <c r="P2406" s="77"/>
      <c r="Q2406" s="83"/>
      <c r="R2406" s="83"/>
      <c r="S2406" s="51">
        <v>1</v>
      </c>
      <c r="T2406" s="84"/>
      <c r="U2406" s="84"/>
      <c r="V2406" s="52">
        <v>0</v>
      </c>
      <c r="W2406" s="52">
        <v>1.12E-4</v>
      </c>
      <c r="X2406" s="52">
        <v>0</v>
      </c>
      <c r="Y2406" s="52">
        <v>0.53109200000000001</v>
      </c>
      <c r="Z2406" s="52">
        <v>0</v>
      </c>
      <c r="AA2406" s="52"/>
      <c r="AB2406" s="79">
        <v>2406</v>
      </c>
      <c r="AC24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6" s="85"/>
      <c r="AE2406" s="51"/>
      <c r="AF2406" s="51"/>
      <c r="AG2406" s="51"/>
      <c r="AH2406" s="51"/>
      <c r="AI2406" s="51"/>
      <c r="AJ2406" s="51"/>
      <c r="AK2406" s="51"/>
      <c r="AL2406" s="51"/>
      <c r="AM2406" s="51"/>
      <c r="AN2406" s="51"/>
      <c r="AO2406" s="2"/>
      <c r="AP2406" s="3"/>
      <c r="AQ2406" s="3"/>
      <c r="AR2406" s="3"/>
      <c r="AS2406" s="3"/>
    </row>
    <row r="2407" spans="1:45" ht="29" customHeight="1" x14ac:dyDescent="0.35">
      <c r="A2407" s="14" t="s">
        <v>2293</v>
      </c>
      <c r="C2407" s="15" t="s">
        <v>3360</v>
      </c>
      <c r="D2407" s="15"/>
      <c r="E2407" s="80">
        <v>1.6614397898179962</v>
      </c>
      <c r="F2407" s="78"/>
      <c r="G2407" s="15"/>
      <c r="H2407" s="15"/>
      <c r="I2407" s="16"/>
      <c r="J2407" s="66"/>
      <c r="K2407" s="66"/>
      <c r="L2407" s="16"/>
      <c r="M2407" s="81"/>
      <c r="N2407" s="82">
        <v>2313.205322265625</v>
      </c>
      <c r="O2407" s="82">
        <v>8808.94921875</v>
      </c>
      <c r="P2407" s="77"/>
      <c r="Q2407" s="83"/>
      <c r="R2407" s="83"/>
      <c r="S2407" s="51">
        <v>1</v>
      </c>
      <c r="T2407" s="84"/>
      <c r="U2407" s="84"/>
      <c r="V2407" s="52">
        <v>0</v>
      </c>
      <c r="W2407" s="52">
        <v>1.12E-4</v>
      </c>
      <c r="X2407" s="52">
        <v>0</v>
      </c>
      <c r="Y2407" s="52">
        <v>0.53109200000000001</v>
      </c>
      <c r="Z2407" s="52">
        <v>0</v>
      </c>
      <c r="AA2407" s="52"/>
      <c r="AB2407" s="79">
        <v>2407</v>
      </c>
      <c r="AC24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7" s="85"/>
      <c r="AE2407" s="51"/>
      <c r="AF2407" s="51"/>
      <c r="AG2407" s="51"/>
      <c r="AH2407" s="51"/>
      <c r="AI2407" s="51"/>
      <c r="AJ2407" s="51"/>
      <c r="AK2407" s="51"/>
      <c r="AL2407" s="51"/>
      <c r="AM2407" s="51"/>
      <c r="AN2407" s="51"/>
      <c r="AO2407" s="2"/>
      <c r="AP2407" s="3"/>
      <c r="AQ2407" s="3"/>
      <c r="AR2407" s="3"/>
      <c r="AS2407" s="3"/>
    </row>
    <row r="2408" spans="1:45" ht="29" customHeight="1" x14ac:dyDescent="0.35">
      <c r="A2408" s="14" t="s">
        <v>2294</v>
      </c>
      <c r="C2408" s="15" t="s">
        <v>3360</v>
      </c>
      <c r="D2408" s="15"/>
      <c r="E2408" s="80">
        <v>1.6614397898179962</v>
      </c>
      <c r="F2408" s="78"/>
      <c r="G2408" s="15"/>
      <c r="H2408" s="15"/>
      <c r="I2408" s="16"/>
      <c r="J2408" s="66"/>
      <c r="K2408" s="66"/>
      <c r="L2408" s="16"/>
      <c r="M2408" s="81"/>
      <c r="N2408" s="82">
        <v>2672.84228515625</v>
      </c>
      <c r="O2408" s="82">
        <v>9336.1396484375</v>
      </c>
      <c r="P2408" s="77"/>
      <c r="Q2408" s="83"/>
      <c r="R2408" s="83"/>
      <c r="S2408" s="51">
        <v>1</v>
      </c>
      <c r="T2408" s="84"/>
      <c r="U2408" s="84"/>
      <c r="V2408" s="52">
        <v>0</v>
      </c>
      <c r="W2408" s="52">
        <v>1.12E-4</v>
      </c>
      <c r="X2408" s="52">
        <v>0</v>
      </c>
      <c r="Y2408" s="52">
        <v>0.53109200000000001</v>
      </c>
      <c r="Z2408" s="52">
        <v>0</v>
      </c>
      <c r="AA2408" s="52"/>
      <c r="AB2408" s="79">
        <v>2408</v>
      </c>
      <c r="AC24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8" s="85"/>
      <c r="AE2408" s="51"/>
      <c r="AF2408" s="51"/>
      <c r="AG2408" s="51"/>
      <c r="AH2408" s="51"/>
      <c r="AI2408" s="51"/>
      <c r="AJ2408" s="51"/>
      <c r="AK2408" s="51"/>
      <c r="AL2408" s="51"/>
      <c r="AM2408" s="51"/>
      <c r="AN2408" s="51"/>
      <c r="AO2408" s="2"/>
      <c r="AP2408" s="3"/>
      <c r="AQ2408" s="3"/>
      <c r="AR2408" s="3"/>
      <c r="AS2408" s="3"/>
    </row>
    <row r="2409" spans="1:45" ht="29" customHeight="1" x14ac:dyDescent="0.35">
      <c r="A2409" s="14" t="s">
        <v>2295</v>
      </c>
      <c r="C2409" s="15" t="s">
        <v>3360</v>
      </c>
      <c r="D2409" s="15"/>
      <c r="E2409" s="80">
        <v>1.6614397898179962</v>
      </c>
      <c r="F2409" s="78"/>
      <c r="G2409" s="15"/>
      <c r="H2409" s="15"/>
      <c r="I2409" s="16"/>
      <c r="J2409" s="66"/>
      <c r="K2409" s="66"/>
      <c r="L2409" s="16"/>
      <c r="M2409" s="81"/>
      <c r="N2409" s="82">
        <v>2178.152587890625</v>
      </c>
      <c r="O2409" s="82">
        <v>9590.14453125</v>
      </c>
      <c r="P2409" s="77"/>
      <c r="Q2409" s="83"/>
      <c r="R2409" s="83"/>
      <c r="S2409" s="51">
        <v>1</v>
      </c>
      <c r="T2409" s="84"/>
      <c r="U2409" s="84"/>
      <c r="V2409" s="52">
        <v>0</v>
      </c>
      <c r="W2409" s="52">
        <v>1.12E-4</v>
      </c>
      <c r="X2409" s="52">
        <v>0</v>
      </c>
      <c r="Y2409" s="52">
        <v>0.53109200000000001</v>
      </c>
      <c r="Z2409" s="52">
        <v>0</v>
      </c>
      <c r="AA2409" s="52"/>
      <c r="AB2409" s="79">
        <v>2409</v>
      </c>
      <c r="AC24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09" s="85"/>
      <c r="AE2409" s="51"/>
      <c r="AF2409" s="51"/>
      <c r="AG2409" s="51"/>
      <c r="AH2409" s="51"/>
      <c r="AI2409" s="51"/>
      <c r="AJ2409" s="51"/>
      <c r="AK2409" s="51"/>
      <c r="AL2409" s="51"/>
      <c r="AM2409" s="51"/>
      <c r="AN2409" s="51"/>
      <c r="AO2409" s="2"/>
      <c r="AP2409" s="3"/>
      <c r="AQ2409" s="3"/>
      <c r="AR2409" s="3"/>
      <c r="AS2409" s="3"/>
    </row>
    <row r="2410" spans="1:45" ht="29" customHeight="1" x14ac:dyDescent="0.35">
      <c r="A2410" s="14" t="s">
        <v>2296</v>
      </c>
      <c r="C2410" s="15" t="s">
        <v>3360</v>
      </c>
      <c r="D2410" s="15"/>
      <c r="E2410" s="80">
        <v>1.6614397898179962</v>
      </c>
      <c r="F2410" s="78"/>
      <c r="G2410" s="15"/>
      <c r="H2410" s="15"/>
      <c r="I2410" s="16"/>
      <c r="J2410" s="66"/>
      <c r="K2410" s="66"/>
      <c r="L2410" s="16"/>
      <c r="M2410" s="81"/>
      <c r="N2410" s="82">
        <v>2399.30615234375</v>
      </c>
      <c r="O2410" s="82">
        <v>9627.1435546875</v>
      </c>
      <c r="P2410" s="77"/>
      <c r="Q2410" s="83"/>
      <c r="R2410" s="83"/>
      <c r="S2410" s="51">
        <v>1</v>
      </c>
      <c r="T2410" s="84"/>
      <c r="U2410" s="84"/>
      <c r="V2410" s="52">
        <v>0</v>
      </c>
      <c r="W2410" s="52">
        <v>1.12E-4</v>
      </c>
      <c r="X2410" s="52">
        <v>0</v>
      </c>
      <c r="Y2410" s="52">
        <v>0.53109200000000001</v>
      </c>
      <c r="Z2410" s="52">
        <v>0</v>
      </c>
      <c r="AA2410" s="52"/>
      <c r="AB2410" s="79">
        <v>2410</v>
      </c>
      <c r="AC24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0" s="85"/>
      <c r="AE2410" s="51"/>
      <c r="AF2410" s="51"/>
      <c r="AG2410" s="51"/>
      <c r="AH2410" s="51"/>
      <c r="AI2410" s="51"/>
      <c r="AJ2410" s="51"/>
      <c r="AK2410" s="51"/>
      <c r="AL2410" s="51"/>
      <c r="AM2410" s="51"/>
      <c r="AN2410" s="51"/>
      <c r="AO2410" s="2"/>
      <c r="AP2410" s="3"/>
      <c r="AQ2410" s="3"/>
      <c r="AR2410" s="3"/>
      <c r="AS2410" s="3"/>
    </row>
    <row r="2411" spans="1:45" ht="29" customHeight="1" x14ac:dyDescent="0.35">
      <c r="A2411" s="14" t="s">
        <v>2297</v>
      </c>
      <c r="C2411" s="15" t="s">
        <v>3360</v>
      </c>
      <c r="D2411" s="15"/>
      <c r="E2411" s="80">
        <v>1.6614397898179962</v>
      </c>
      <c r="F2411" s="78"/>
      <c r="G2411" s="15"/>
      <c r="H2411" s="15"/>
      <c r="I2411" s="16"/>
      <c r="J2411" s="66"/>
      <c r="K2411" s="66"/>
      <c r="L2411" s="16"/>
      <c r="M2411" s="81"/>
      <c r="N2411" s="82">
        <v>2138.5087890625</v>
      </c>
      <c r="O2411" s="82">
        <v>9467.2509765625</v>
      </c>
      <c r="P2411" s="77"/>
      <c r="Q2411" s="83"/>
      <c r="R2411" s="83"/>
      <c r="S2411" s="51">
        <v>1</v>
      </c>
      <c r="T2411" s="84"/>
      <c r="U2411" s="84"/>
      <c r="V2411" s="52">
        <v>0</v>
      </c>
      <c r="W2411" s="52">
        <v>1.12E-4</v>
      </c>
      <c r="X2411" s="52">
        <v>0</v>
      </c>
      <c r="Y2411" s="52">
        <v>0.53109200000000001</v>
      </c>
      <c r="Z2411" s="52">
        <v>0</v>
      </c>
      <c r="AA2411" s="52"/>
      <c r="AB2411" s="79">
        <v>2411</v>
      </c>
      <c r="AC24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1" s="85"/>
      <c r="AE2411" s="51"/>
      <c r="AF2411" s="51"/>
      <c r="AG2411" s="51"/>
      <c r="AH2411" s="51"/>
      <c r="AI2411" s="51"/>
      <c r="AJ2411" s="51"/>
      <c r="AK2411" s="51"/>
      <c r="AL2411" s="51"/>
      <c r="AM2411" s="51"/>
      <c r="AN2411" s="51"/>
      <c r="AO2411" s="2"/>
      <c r="AP2411" s="3"/>
      <c r="AQ2411" s="3"/>
      <c r="AR2411" s="3"/>
      <c r="AS2411" s="3"/>
    </row>
    <row r="2412" spans="1:45" ht="29" customHeight="1" x14ac:dyDescent="0.35">
      <c r="A2412" s="14" t="s">
        <v>2298</v>
      </c>
      <c r="C2412" s="15" t="s">
        <v>3360</v>
      </c>
      <c r="D2412" s="15"/>
      <c r="E2412" s="80">
        <v>1.6614397898179962</v>
      </c>
      <c r="F2412" s="78"/>
      <c r="G2412" s="15"/>
      <c r="H2412" s="15"/>
      <c r="I2412" s="16"/>
      <c r="J2412" s="66"/>
      <c r="K2412" s="66"/>
      <c r="L2412" s="16"/>
      <c r="M2412" s="81"/>
      <c r="N2412" s="82">
        <v>2117.60302734375</v>
      </c>
      <c r="O2412" s="82">
        <v>9173.455078125</v>
      </c>
      <c r="P2412" s="77"/>
      <c r="Q2412" s="83"/>
      <c r="R2412" s="83"/>
      <c r="S2412" s="51">
        <v>1</v>
      </c>
      <c r="T2412" s="84"/>
      <c r="U2412" s="84"/>
      <c r="V2412" s="52">
        <v>0</v>
      </c>
      <c r="W2412" s="52">
        <v>1.12E-4</v>
      </c>
      <c r="X2412" s="52">
        <v>0</v>
      </c>
      <c r="Y2412" s="52">
        <v>0.53109200000000001</v>
      </c>
      <c r="Z2412" s="52">
        <v>0</v>
      </c>
      <c r="AA2412" s="52"/>
      <c r="AB2412" s="79">
        <v>2412</v>
      </c>
      <c r="AC24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2" s="85"/>
      <c r="AE2412" s="51"/>
      <c r="AF2412" s="51"/>
      <c r="AG2412" s="51"/>
      <c r="AH2412" s="51"/>
      <c r="AI2412" s="51"/>
      <c r="AJ2412" s="51"/>
      <c r="AK2412" s="51"/>
      <c r="AL2412" s="51"/>
      <c r="AM2412" s="51"/>
      <c r="AN2412" s="51"/>
      <c r="AO2412" s="2"/>
      <c r="AP2412" s="3"/>
      <c r="AQ2412" s="3"/>
      <c r="AR2412" s="3"/>
      <c r="AS2412" s="3"/>
    </row>
    <row r="2413" spans="1:45" ht="29" customHeight="1" x14ac:dyDescent="0.35">
      <c r="A2413" s="14" t="s">
        <v>2299</v>
      </c>
      <c r="C2413" s="15" t="s">
        <v>3360</v>
      </c>
      <c r="D2413" s="15"/>
      <c r="E2413" s="80">
        <v>1.6614397898179962</v>
      </c>
      <c r="F2413" s="78"/>
      <c r="G2413" s="15"/>
      <c r="H2413" s="15"/>
      <c r="I2413" s="16"/>
      <c r="J2413" s="66"/>
      <c r="K2413" s="66"/>
      <c r="L2413" s="16"/>
      <c r="M2413" s="81"/>
      <c r="N2413" s="82">
        <v>2197.17138671875</v>
      </c>
      <c r="O2413" s="82">
        <v>8866.9599609375</v>
      </c>
      <c r="P2413" s="77"/>
      <c r="Q2413" s="83"/>
      <c r="R2413" s="83"/>
      <c r="S2413" s="51">
        <v>1</v>
      </c>
      <c r="T2413" s="84"/>
      <c r="U2413" s="84"/>
      <c r="V2413" s="52">
        <v>0</v>
      </c>
      <c r="W2413" s="52">
        <v>1.12E-4</v>
      </c>
      <c r="X2413" s="52">
        <v>0</v>
      </c>
      <c r="Y2413" s="52">
        <v>0.53109200000000001</v>
      </c>
      <c r="Z2413" s="52">
        <v>0</v>
      </c>
      <c r="AA2413" s="52"/>
      <c r="AB2413" s="79">
        <v>2413</v>
      </c>
      <c r="AC24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3" s="85"/>
      <c r="AE2413" s="51"/>
      <c r="AF2413" s="51"/>
      <c r="AG2413" s="51"/>
      <c r="AH2413" s="51"/>
      <c r="AI2413" s="51"/>
      <c r="AJ2413" s="51"/>
      <c r="AK2413" s="51"/>
      <c r="AL2413" s="51"/>
      <c r="AM2413" s="51"/>
      <c r="AN2413" s="51"/>
      <c r="AO2413" s="2"/>
      <c r="AP2413" s="3"/>
      <c r="AQ2413" s="3"/>
      <c r="AR2413" s="3"/>
      <c r="AS2413" s="3"/>
    </row>
    <row r="2414" spans="1:45" ht="29" customHeight="1" x14ac:dyDescent="0.35">
      <c r="A2414" s="14" t="s">
        <v>2300</v>
      </c>
      <c r="C2414" s="15" t="s">
        <v>3360</v>
      </c>
      <c r="D2414" s="15"/>
      <c r="E2414" s="80">
        <v>1.6614397898179962</v>
      </c>
      <c r="F2414" s="78"/>
      <c r="G2414" s="15"/>
      <c r="H2414" s="15"/>
      <c r="I2414" s="16"/>
      <c r="J2414" s="66"/>
      <c r="K2414" s="66"/>
      <c r="L2414" s="16"/>
      <c r="M2414" s="81"/>
      <c r="N2414" s="82">
        <v>2555.069091796875</v>
      </c>
      <c r="O2414" s="82">
        <v>9594.689453125</v>
      </c>
      <c r="P2414" s="77"/>
      <c r="Q2414" s="83"/>
      <c r="R2414" s="83"/>
      <c r="S2414" s="51">
        <v>1</v>
      </c>
      <c r="T2414" s="84"/>
      <c r="U2414" s="84"/>
      <c r="V2414" s="52">
        <v>0</v>
      </c>
      <c r="W2414" s="52">
        <v>1.12E-4</v>
      </c>
      <c r="X2414" s="52">
        <v>0</v>
      </c>
      <c r="Y2414" s="52">
        <v>0.53109200000000001</v>
      </c>
      <c r="Z2414" s="52">
        <v>0</v>
      </c>
      <c r="AA2414" s="52"/>
      <c r="AB2414" s="79">
        <v>2414</v>
      </c>
      <c r="AC24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4" s="85"/>
      <c r="AE2414" s="51"/>
      <c r="AF2414" s="51"/>
      <c r="AG2414" s="51"/>
      <c r="AH2414" s="51"/>
      <c r="AI2414" s="51"/>
      <c r="AJ2414" s="51"/>
      <c r="AK2414" s="51"/>
      <c r="AL2414" s="51"/>
      <c r="AM2414" s="51"/>
      <c r="AN2414" s="51"/>
      <c r="AO2414" s="2"/>
      <c r="AP2414" s="3"/>
      <c r="AQ2414" s="3"/>
      <c r="AR2414" s="3"/>
      <c r="AS2414" s="3"/>
    </row>
    <row r="2415" spans="1:45" ht="29" customHeight="1" x14ac:dyDescent="0.35">
      <c r="A2415" s="14" t="s">
        <v>2301</v>
      </c>
      <c r="C2415" s="15" t="s">
        <v>3360</v>
      </c>
      <c r="D2415" s="15"/>
      <c r="E2415" s="80">
        <v>1.6614397898179962</v>
      </c>
      <c r="F2415" s="78"/>
      <c r="G2415" s="15"/>
      <c r="H2415" s="15"/>
      <c r="I2415" s="16"/>
      <c r="J2415" s="66"/>
      <c r="K2415" s="66"/>
      <c r="L2415" s="16"/>
      <c r="M2415" s="81"/>
      <c r="N2415" s="82">
        <v>2131.912841796875</v>
      </c>
      <c r="O2415" s="82">
        <v>9397.2275390625</v>
      </c>
      <c r="P2415" s="77"/>
      <c r="Q2415" s="83"/>
      <c r="R2415" s="83"/>
      <c r="S2415" s="51">
        <v>1</v>
      </c>
      <c r="T2415" s="84"/>
      <c r="U2415" s="84"/>
      <c r="V2415" s="52">
        <v>0</v>
      </c>
      <c r="W2415" s="52">
        <v>1.12E-4</v>
      </c>
      <c r="X2415" s="52">
        <v>0</v>
      </c>
      <c r="Y2415" s="52">
        <v>0.53109200000000001</v>
      </c>
      <c r="Z2415" s="52">
        <v>0</v>
      </c>
      <c r="AA2415" s="52"/>
      <c r="AB2415" s="79">
        <v>2415</v>
      </c>
      <c r="AC24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5" s="85"/>
      <c r="AE2415" s="51"/>
      <c r="AF2415" s="51"/>
      <c r="AG2415" s="51"/>
      <c r="AH2415" s="51"/>
      <c r="AI2415" s="51"/>
      <c r="AJ2415" s="51"/>
      <c r="AK2415" s="51"/>
      <c r="AL2415" s="51"/>
      <c r="AM2415" s="51"/>
      <c r="AN2415" s="51"/>
      <c r="AO2415" s="2"/>
      <c r="AP2415" s="3"/>
      <c r="AQ2415" s="3"/>
      <c r="AR2415" s="3"/>
      <c r="AS2415" s="3"/>
    </row>
    <row r="2416" spans="1:45" ht="29" customHeight="1" x14ac:dyDescent="0.35">
      <c r="A2416" s="14" t="s">
        <v>2302</v>
      </c>
      <c r="C2416" s="15" t="s">
        <v>3360</v>
      </c>
      <c r="D2416" s="15"/>
      <c r="E2416" s="80">
        <v>1.6614397898179962</v>
      </c>
      <c r="F2416" s="78"/>
      <c r="G2416" s="15"/>
      <c r="H2416" s="15"/>
      <c r="I2416" s="16"/>
      <c r="J2416" s="66"/>
      <c r="K2416" s="66"/>
      <c r="L2416" s="16"/>
      <c r="M2416" s="81"/>
      <c r="N2416" s="82">
        <v>2158.435791015625</v>
      </c>
      <c r="O2416" s="82">
        <v>9531.8720703125</v>
      </c>
      <c r="P2416" s="77"/>
      <c r="Q2416" s="83"/>
      <c r="R2416" s="83"/>
      <c r="S2416" s="51">
        <v>1</v>
      </c>
      <c r="T2416" s="84"/>
      <c r="U2416" s="84"/>
      <c r="V2416" s="52">
        <v>0</v>
      </c>
      <c r="W2416" s="52">
        <v>1.12E-4</v>
      </c>
      <c r="X2416" s="52">
        <v>0</v>
      </c>
      <c r="Y2416" s="52">
        <v>0.53109200000000001</v>
      </c>
      <c r="Z2416" s="52">
        <v>0</v>
      </c>
      <c r="AA2416" s="52"/>
      <c r="AB2416" s="79">
        <v>2416</v>
      </c>
      <c r="AC24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6" s="85"/>
      <c r="AE2416" s="51"/>
      <c r="AF2416" s="51"/>
      <c r="AG2416" s="51"/>
      <c r="AH2416" s="51"/>
      <c r="AI2416" s="51"/>
      <c r="AJ2416" s="51"/>
      <c r="AK2416" s="51"/>
      <c r="AL2416" s="51"/>
      <c r="AM2416" s="51"/>
      <c r="AN2416" s="51"/>
      <c r="AO2416" s="2"/>
      <c r="AP2416" s="3"/>
      <c r="AQ2416" s="3"/>
      <c r="AR2416" s="3"/>
      <c r="AS2416" s="3"/>
    </row>
    <row r="2417" spans="1:45" ht="29" customHeight="1" x14ac:dyDescent="0.35">
      <c r="A2417" s="14" t="s">
        <v>2303</v>
      </c>
      <c r="C2417" s="15" t="s">
        <v>3360</v>
      </c>
      <c r="D2417" s="15"/>
      <c r="E2417" s="80">
        <v>1.6614397898179962</v>
      </c>
      <c r="F2417" s="78"/>
      <c r="G2417" s="15"/>
      <c r="H2417" s="15"/>
      <c r="I2417" s="16"/>
      <c r="J2417" s="66"/>
      <c r="K2417" s="66"/>
      <c r="L2417" s="16"/>
      <c r="M2417" s="81"/>
      <c r="N2417" s="82">
        <v>2636.123779296875</v>
      </c>
      <c r="O2417" s="82">
        <v>9502.2490234375</v>
      </c>
      <c r="P2417" s="77"/>
      <c r="Q2417" s="83"/>
      <c r="R2417" s="83"/>
      <c r="S2417" s="51">
        <v>1</v>
      </c>
      <c r="T2417" s="84"/>
      <c r="U2417" s="84"/>
      <c r="V2417" s="52">
        <v>0</v>
      </c>
      <c r="W2417" s="52">
        <v>1.12E-4</v>
      </c>
      <c r="X2417" s="52">
        <v>0</v>
      </c>
      <c r="Y2417" s="52">
        <v>0.53109200000000001</v>
      </c>
      <c r="Z2417" s="52">
        <v>0</v>
      </c>
      <c r="AA2417" s="52"/>
      <c r="AB2417" s="79">
        <v>2417</v>
      </c>
      <c r="AC24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7" s="85"/>
      <c r="AE2417" s="51"/>
      <c r="AF2417" s="51"/>
      <c r="AG2417" s="51"/>
      <c r="AH2417" s="51"/>
      <c r="AI2417" s="51"/>
      <c r="AJ2417" s="51"/>
      <c r="AK2417" s="51"/>
      <c r="AL2417" s="51"/>
      <c r="AM2417" s="51"/>
      <c r="AN2417" s="51"/>
      <c r="AO2417" s="2"/>
      <c r="AP2417" s="3"/>
      <c r="AQ2417" s="3"/>
      <c r="AR2417" s="3"/>
      <c r="AS2417" s="3"/>
    </row>
    <row r="2418" spans="1:45" ht="29" customHeight="1" x14ac:dyDescent="0.35">
      <c r="A2418" s="14" t="s">
        <v>2304</v>
      </c>
      <c r="C2418" s="15" t="s">
        <v>3360</v>
      </c>
      <c r="D2418" s="15"/>
      <c r="E2418" s="80">
        <v>1.6614397898179962</v>
      </c>
      <c r="F2418" s="78"/>
      <c r="G2418" s="15"/>
      <c r="H2418" s="15"/>
      <c r="I2418" s="16"/>
      <c r="J2418" s="66"/>
      <c r="K2418" s="66"/>
      <c r="L2418" s="16"/>
      <c r="M2418" s="81"/>
      <c r="N2418" s="82">
        <v>2379.099365234375</v>
      </c>
      <c r="O2418" s="82">
        <v>8872.4765625</v>
      </c>
      <c r="P2418" s="77"/>
      <c r="Q2418" s="83"/>
      <c r="R2418" s="83"/>
      <c r="S2418" s="51">
        <v>1</v>
      </c>
      <c r="T2418" s="84"/>
      <c r="U2418" s="84"/>
      <c r="V2418" s="52">
        <v>0</v>
      </c>
      <c r="W2418" s="52">
        <v>1.12E-4</v>
      </c>
      <c r="X2418" s="52">
        <v>0</v>
      </c>
      <c r="Y2418" s="52">
        <v>0.53109200000000001</v>
      </c>
      <c r="Z2418" s="52">
        <v>0</v>
      </c>
      <c r="AA2418" s="52"/>
      <c r="AB2418" s="79">
        <v>2418</v>
      </c>
      <c r="AC24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8" s="85"/>
      <c r="AE2418" s="51"/>
      <c r="AF2418" s="51"/>
      <c r="AG2418" s="51"/>
      <c r="AH2418" s="51"/>
      <c r="AI2418" s="51"/>
      <c r="AJ2418" s="51"/>
      <c r="AK2418" s="51"/>
      <c r="AL2418" s="51"/>
      <c r="AM2418" s="51"/>
      <c r="AN2418" s="51"/>
      <c r="AO2418" s="2"/>
      <c r="AP2418" s="3"/>
      <c r="AQ2418" s="3"/>
      <c r="AR2418" s="3"/>
      <c r="AS2418" s="3"/>
    </row>
    <row r="2419" spans="1:45" ht="29" customHeight="1" x14ac:dyDescent="0.35">
      <c r="A2419" s="14" t="s">
        <v>2305</v>
      </c>
      <c r="C2419" s="15" t="s">
        <v>3360</v>
      </c>
      <c r="D2419" s="15"/>
      <c r="E2419" s="80">
        <v>1.6614397898179962</v>
      </c>
      <c r="F2419" s="78"/>
      <c r="G2419" s="15"/>
      <c r="H2419" s="15"/>
      <c r="I2419" s="16"/>
      <c r="J2419" s="66"/>
      <c r="K2419" s="66"/>
      <c r="L2419" s="16"/>
      <c r="M2419" s="81"/>
      <c r="N2419" s="82">
        <v>2388.024169921875</v>
      </c>
      <c r="O2419" s="82">
        <v>9803.580078125</v>
      </c>
      <c r="P2419" s="77"/>
      <c r="Q2419" s="83"/>
      <c r="R2419" s="83"/>
      <c r="S2419" s="51">
        <v>1</v>
      </c>
      <c r="T2419" s="84"/>
      <c r="U2419" s="84"/>
      <c r="V2419" s="52">
        <v>0</v>
      </c>
      <c r="W2419" s="52">
        <v>1.12E-4</v>
      </c>
      <c r="X2419" s="52">
        <v>0</v>
      </c>
      <c r="Y2419" s="52">
        <v>0.53109200000000001</v>
      </c>
      <c r="Z2419" s="52">
        <v>0</v>
      </c>
      <c r="AA2419" s="52"/>
      <c r="AB2419" s="79">
        <v>2419</v>
      </c>
      <c r="AC24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19" s="85"/>
      <c r="AE2419" s="51"/>
      <c r="AF2419" s="51"/>
      <c r="AG2419" s="51"/>
      <c r="AH2419" s="51"/>
      <c r="AI2419" s="51"/>
      <c r="AJ2419" s="51"/>
      <c r="AK2419" s="51"/>
      <c r="AL2419" s="51"/>
      <c r="AM2419" s="51"/>
      <c r="AN2419" s="51"/>
      <c r="AO2419" s="2"/>
      <c r="AP2419" s="3"/>
      <c r="AQ2419" s="3"/>
      <c r="AR2419" s="3"/>
      <c r="AS2419" s="3"/>
    </row>
    <row r="2420" spans="1:45" ht="29" customHeight="1" x14ac:dyDescent="0.35">
      <c r="A2420" s="14" t="s">
        <v>2306</v>
      </c>
      <c r="C2420" s="15" t="s">
        <v>3360</v>
      </c>
      <c r="D2420" s="15"/>
      <c r="E2420" s="80">
        <v>1.6614397898179962</v>
      </c>
      <c r="F2420" s="78"/>
      <c r="G2420" s="15"/>
      <c r="H2420" s="15"/>
      <c r="I2420" s="16"/>
      <c r="J2420" s="66"/>
      <c r="K2420" s="66"/>
      <c r="L2420" s="16"/>
      <c r="M2420" s="81"/>
      <c r="N2420" s="82">
        <v>2671.973876953125</v>
      </c>
      <c r="O2420" s="82">
        <v>9105.3115234375</v>
      </c>
      <c r="P2420" s="77"/>
      <c r="Q2420" s="83"/>
      <c r="R2420" s="83"/>
      <c r="S2420" s="51">
        <v>1</v>
      </c>
      <c r="T2420" s="84"/>
      <c r="U2420" s="84"/>
      <c r="V2420" s="52">
        <v>0</v>
      </c>
      <c r="W2420" s="52">
        <v>1.12E-4</v>
      </c>
      <c r="X2420" s="52">
        <v>0</v>
      </c>
      <c r="Y2420" s="52">
        <v>0.53109200000000001</v>
      </c>
      <c r="Z2420" s="52">
        <v>0</v>
      </c>
      <c r="AA2420" s="52"/>
      <c r="AB2420" s="79">
        <v>2420</v>
      </c>
      <c r="AC24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0" s="85"/>
      <c r="AE2420" s="51"/>
      <c r="AF2420" s="51"/>
      <c r="AG2420" s="51"/>
      <c r="AH2420" s="51"/>
      <c r="AI2420" s="51"/>
      <c r="AJ2420" s="51"/>
      <c r="AK2420" s="51"/>
      <c r="AL2420" s="51"/>
      <c r="AM2420" s="51"/>
      <c r="AN2420" s="51"/>
      <c r="AO2420" s="2"/>
      <c r="AP2420" s="3"/>
      <c r="AQ2420" s="3"/>
      <c r="AR2420" s="3"/>
      <c r="AS2420" s="3"/>
    </row>
    <row r="2421" spans="1:45" ht="29" customHeight="1" x14ac:dyDescent="0.35">
      <c r="A2421" s="14" t="s">
        <v>2307</v>
      </c>
      <c r="C2421" s="15" t="s">
        <v>3360</v>
      </c>
      <c r="D2421" s="15"/>
      <c r="E2421" s="80">
        <v>1.6614397898179962</v>
      </c>
      <c r="F2421" s="78"/>
      <c r="G2421" s="15"/>
      <c r="H2421" s="15"/>
      <c r="I2421" s="16"/>
      <c r="J2421" s="66"/>
      <c r="K2421" s="66"/>
      <c r="L2421" s="16"/>
      <c r="M2421" s="81"/>
      <c r="N2421" s="82">
        <v>2459.092529296875</v>
      </c>
      <c r="O2421" s="82">
        <v>8685.015625</v>
      </c>
      <c r="P2421" s="77"/>
      <c r="Q2421" s="83"/>
      <c r="R2421" s="83"/>
      <c r="S2421" s="51">
        <v>1</v>
      </c>
      <c r="T2421" s="84"/>
      <c r="U2421" s="84"/>
      <c r="V2421" s="52">
        <v>0</v>
      </c>
      <c r="W2421" s="52">
        <v>1.12E-4</v>
      </c>
      <c r="X2421" s="52">
        <v>0</v>
      </c>
      <c r="Y2421" s="52">
        <v>0.53109200000000001</v>
      </c>
      <c r="Z2421" s="52">
        <v>0</v>
      </c>
      <c r="AA2421" s="52"/>
      <c r="AB2421" s="79">
        <v>2421</v>
      </c>
      <c r="AC24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1" s="85"/>
      <c r="AE2421" s="51"/>
      <c r="AF2421" s="51"/>
      <c r="AG2421" s="51"/>
      <c r="AH2421" s="51"/>
      <c r="AI2421" s="51"/>
      <c r="AJ2421" s="51"/>
      <c r="AK2421" s="51"/>
      <c r="AL2421" s="51"/>
      <c r="AM2421" s="51"/>
      <c r="AN2421" s="51"/>
      <c r="AO2421" s="2"/>
      <c r="AP2421" s="3"/>
      <c r="AQ2421" s="3"/>
      <c r="AR2421" s="3"/>
      <c r="AS2421" s="3"/>
    </row>
    <row r="2422" spans="1:45" ht="29" customHeight="1" x14ac:dyDescent="0.35">
      <c r="A2422" s="14" t="s">
        <v>2308</v>
      </c>
      <c r="C2422" s="15" t="s">
        <v>3360</v>
      </c>
      <c r="D2422" s="15"/>
      <c r="E2422" s="80">
        <v>1.6614397898179962</v>
      </c>
      <c r="F2422" s="78"/>
      <c r="G2422" s="15"/>
      <c r="H2422" s="15"/>
      <c r="I2422" s="16"/>
      <c r="J2422" s="66"/>
      <c r="K2422" s="66"/>
      <c r="L2422" s="16"/>
      <c r="M2422" s="81"/>
      <c r="N2422" s="82">
        <v>2501.330322265625</v>
      </c>
      <c r="O2422" s="82">
        <v>8699.42578125</v>
      </c>
      <c r="P2422" s="77"/>
      <c r="Q2422" s="83"/>
      <c r="R2422" s="83"/>
      <c r="S2422" s="51">
        <v>1</v>
      </c>
      <c r="T2422" s="84"/>
      <c r="U2422" s="84"/>
      <c r="V2422" s="52">
        <v>0</v>
      </c>
      <c r="W2422" s="52">
        <v>1.12E-4</v>
      </c>
      <c r="X2422" s="52">
        <v>0</v>
      </c>
      <c r="Y2422" s="52">
        <v>0.53109200000000001</v>
      </c>
      <c r="Z2422" s="52">
        <v>0</v>
      </c>
      <c r="AA2422" s="52"/>
      <c r="AB2422" s="79">
        <v>2422</v>
      </c>
      <c r="AC24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2" s="85"/>
      <c r="AE2422" s="51"/>
      <c r="AF2422" s="51"/>
      <c r="AG2422" s="51"/>
      <c r="AH2422" s="51"/>
      <c r="AI2422" s="51"/>
      <c r="AJ2422" s="51"/>
      <c r="AK2422" s="51"/>
      <c r="AL2422" s="51"/>
      <c r="AM2422" s="51"/>
      <c r="AN2422" s="51"/>
      <c r="AO2422" s="2"/>
      <c r="AP2422" s="3"/>
      <c r="AQ2422" s="3"/>
      <c r="AR2422" s="3"/>
      <c r="AS2422" s="3"/>
    </row>
    <row r="2423" spans="1:45" ht="29" customHeight="1" x14ac:dyDescent="0.35">
      <c r="A2423" s="14" t="s">
        <v>2309</v>
      </c>
      <c r="C2423" s="15" t="s">
        <v>3360</v>
      </c>
      <c r="D2423" s="15"/>
      <c r="E2423" s="80">
        <v>1.6614397898179962</v>
      </c>
      <c r="F2423" s="78"/>
      <c r="G2423" s="15"/>
      <c r="H2423" s="15"/>
      <c r="I2423" s="16"/>
      <c r="J2423" s="66"/>
      <c r="K2423" s="66"/>
      <c r="L2423" s="16"/>
      <c r="M2423" s="81"/>
      <c r="N2423" s="82">
        <v>2175.165771484375</v>
      </c>
      <c r="O2423" s="82">
        <v>9003.0224609375</v>
      </c>
      <c r="P2423" s="77"/>
      <c r="Q2423" s="83"/>
      <c r="R2423" s="83"/>
      <c r="S2423" s="51">
        <v>1</v>
      </c>
      <c r="T2423" s="84"/>
      <c r="U2423" s="84"/>
      <c r="V2423" s="52">
        <v>0</v>
      </c>
      <c r="W2423" s="52">
        <v>1.12E-4</v>
      </c>
      <c r="X2423" s="52">
        <v>0</v>
      </c>
      <c r="Y2423" s="52">
        <v>0.53109200000000001</v>
      </c>
      <c r="Z2423" s="52">
        <v>0</v>
      </c>
      <c r="AA2423" s="52"/>
      <c r="AB2423" s="79">
        <v>2423</v>
      </c>
      <c r="AC24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3" s="85"/>
      <c r="AE2423" s="51"/>
      <c r="AF2423" s="51"/>
      <c r="AG2423" s="51"/>
      <c r="AH2423" s="51"/>
      <c r="AI2423" s="51"/>
      <c r="AJ2423" s="51"/>
      <c r="AK2423" s="51"/>
      <c r="AL2423" s="51"/>
      <c r="AM2423" s="51"/>
      <c r="AN2423" s="51"/>
      <c r="AO2423" s="2"/>
      <c r="AP2423" s="3"/>
      <c r="AQ2423" s="3"/>
      <c r="AR2423" s="3"/>
      <c r="AS2423" s="3"/>
    </row>
    <row r="2424" spans="1:45" ht="29" customHeight="1" x14ac:dyDescent="0.35">
      <c r="A2424" s="14" t="s">
        <v>2310</v>
      </c>
      <c r="C2424" s="15" t="s">
        <v>3360</v>
      </c>
      <c r="D2424" s="15"/>
      <c r="E2424" s="80">
        <v>1.6614397898179962</v>
      </c>
      <c r="F2424" s="78"/>
      <c r="G2424" s="15"/>
      <c r="H2424" s="15"/>
      <c r="I2424" s="16"/>
      <c r="J2424" s="66"/>
      <c r="K2424" s="66"/>
      <c r="L2424" s="16"/>
      <c r="M2424" s="81"/>
      <c r="N2424" s="82">
        <v>2496.648193359375</v>
      </c>
      <c r="O2424" s="82">
        <v>9752.494140625</v>
      </c>
      <c r="P2424" s="77"/>
      <c r="Q2424" s="83"/>
      <c r="R2424" s="83"/>
      <c r="S2424" s="51">
        <v>1</v>
      </c>
      <c r="T2424" s="84"/>
      <c r="U2424" s="84"/>
      <c r="V2424" s="52">
        <v>0</v>
      </c>
      <c r="W2424" s="52">
        <v>1.12E-4</v>
      </c>
      <c r="X2424" s="52">
        <v>0</v>
      </c>
      <c r="Y2424" s="52">
        <v>0.53109200000000001</v>
      </c>
      <c r="Z2424" s="52">
        <v>0</v>
      </c>
      <c r="AA2424" s="52"/>
      <c r="AB2424" s="79">
        <v>2424</v>
      </c>
      <c r="AC24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4" s="85"/>
      <c r="AE2424" s="51"/>
      <c r="AF2424" s="51"/>
      <c r="AG2424" s="51"/>
      <c r="AH2424" s="51"/>
      <c r="AI2424" s="51"/>
      <c r="AJ2424" s="51"/>
      <c r="AK2424" s="51"/>
      <c r="AL2424" s="51"/>
      <c r="AM2424" s="51"/>
      <c r="AN2424" s="51"/>
      <c r="AO2424" s="2"/>
      <c r="AP2424" s="3"/>
      <c r="AQ2424" s="3"/>
      <c r="AR2424" s="3"/>
      <c r="AS2424" s="3"/>
    </row>
    <row r="2425" spans="1:45" ht="29" customHeight="1" x14ac:dyDescent="0.35">
      <c r="A2425" s="14" t="s">
        <v>2311</v>
      </c>
      <c r="C2425" s="15" t="s">
        <v>3360</v>
      </c>
      <c r="D2425" s="15"/>
      <c r="E2425" s="80">
        <v>1.6614397898179962</v>
      </c>
      <c r="F2425" s="78"/>
      <c r="G2425" s="15"/>
      <c r="H2425" s="15"/>
      <c r="I2425" s="16"/>
      <c r="J2425" s="66"/>
      <c r="K2425" s="66"/>
      <c r="L2425" s="16"/>
      <c r="M2425" s="81"/>
      <c r="N2425" s="82">
        <v>2425.769287109375</v>
      </c>
      <c r="O2425" s="82">
        <v>9787.3076171875</v>
      </c>
      <c r="P2425" s="77"/>
      <c r="Q2425" s="83"/>
      <c r="R2425" s="83"/>
      <c r="S2425" s="51">
        <v>1</v>
      </c>
      <c r="T2425" s="84"/>
      <c r="U2425" s="84"/>
      <c r="V2425" s="52">
        <v>0</v>
      </c>
      <c r="W2425" s="52">
        <v>1.12E-4</v>
      </c>
      <c r="X2425" s="52">
        <v>0</v>
      </c>
      <c r="Y2425" s="52">
        <v>0.53109200000000001</v>
      </c>
      <c r="Z2425" s="52">
        <v>0</v>
      </c>
      <c r="AA2425" s="52"/>
      <c r="AB2425" s="79">
        <v>2425</v>
      </c>
      <c r="AC24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5" s="85"/>
      <c r="AE2425" s="51"/>
      <c r="AF2425" s="51"/>
      <c r="AG2425" s="51"/>
      <c r="AH2425" s="51"/>
      <c r="AI2425" s="51"/>
      <c r="AJ2425" s="51"/>
      <c r="AK2425" s="51"/>
      <c r="AL2425" s="51"/>
      <c r="AM2425" s="51"/>
      <c r="AN2425" s="51"/>
      <c r="AO2425" s="2"/>
      <c r="AP2425" s="3"/>
      <c r="AQ2425" s="3"/>
      <c r="AR2425" s="3"/>
      <c r="AS2425" s="3"/>
    </row>
    <row r="2426" spans="1:45" ht="29" customHeight="1" x14ac:dyDescent="0.35">
      <c r="A2426" s="14" t="s">
        <v>2312</v>
      </c>
      <c r="C2426" s="15" t="s">
        <v>3360</v>
      </c>
      <c r="D2426" s="15"/>
      <c r="E2426" s="80">
        <v>1.6614397898179962</v>
      </c>
      <c r="F2426" s="78"/>
      <c r="G2426" s="15"/>
      <c r="H2426" s="15"/>
      <c r="I2426" s="16"/>
      <c r="J2426" s="66"/>
      <c r="K2426" s="66"/>
      <c r="L2426" s="16"/>
      <c r="M2426" s="81"/>
      <c r="N2426" s="82">
        <v>2624.366943359375</v>
      </c>
      <c r="O2426" s="82">
        <v>9248.52734375</v>
      </c>
      <c r="P2426" s="77"/>
      <c r="Q2426" s="83"/>
      <c r="R2426" s="83"/>
      <c r="S2426" s="51">
        <v>1</v>
      </c>
      <c r="T2426" s="84"/>
      <c r="U2426" s="84"/>
      <c r="V2426" s="52">
        <v>0</v>
      </c>
      <c r="W2426" s="52">
        <v>1.12E-4</v>
      </c>
      <c r="X2426" s="52">
        <v>0</v>
      </c>
      <c r="Y2426" s="52">
        <v>0.53109200000000001</v>
      </c>
      <c r="Z2426" s="52">
        <v>0</v>
      </c>
      <c r="AA2426" s="52"/>
      <c r="AB2426" s="79">
        <v>2426</v>
      </c>
      <c r="AC24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6" s="85"/>
      <c r="AE2426" s="51"/>
      <c r="AF2426" s="51"/>
      <c r="AG2426" s="51"/>
      <c r="AH2426" s="51"/>
      <c r="AI2426" s="51"/>
      <c r="AJ2426" s="51"/>
      <c r="AK2426" s="51"/>
      <c r="AL2426" s="51"/>
      <c r="AM2426" s="51"/>
      <c r="AN2426" s="51"/>
      <c r="AO2426" s="2"/>
      <c r="AP2426" s="3"/>
      <c r="AQ2426" s="3"/>
      <c r="AR2426" s="3"/>
      <c r="AS2426" s="3"/>
    </row>
    <row r="2427" spans="1:45" ht="29" customHeight="1" x14ac:dyDescent="0.35">
      <c r="A2427" s="14" t="s">
        <v>2313</v>
      </c>
      <c r="C2427" s="15" t="s">
        <v>3360</v>
      </c>
      <c r="D2427" s="15"/>
      <c r="E2427" s="80">
        <v>1.6614397898179962</v>
      </c>
      <c r="F2427" s="78"/>
      <c r="G2427" s="15"/>
      <c r="H2427" s="15"/>
      <c r="I2427" s="16"/>
      <c r="J2427" s="66"/>
      <c r="K2427" s="66"/>
      <c r="L2427" s="16"/>
      <c r="M2427" s="81"/>
      <c r="N2427" s="82">
        <v>2366.601806640625</v>
      </c>
      <c r="O2427" s="82">
        <v>8761.865234375</v>
      </c>
      <c r="P2427" s="77"/>
      <c r="Q2427" s="83"/>
      <c r="R2427" s="83"/>
      <c r="S2427" s="51">
        <v>1</v>
      </c>
      <c r="T2427" s="84"/>
      <c r="U2427" s="84"/>
      <c r="V2427" s="52">
        <v>0</v>
      </c>
      <c r="W2427" s="52">
        <v>1.12E-4</v>
      </c>
      <c r="X2427" s="52">
        <v>0</v>
      </c>
      <c r="Y2427" s="52">
        <v>0.53109200000000001</v>
      </c>
      <c r="Z2427" s="52">
        <v>0</v>
      </c>
      <c r="AA2427" s="52"/>
      <c r="AB2427" s="79">
        <v>2427</v>
      </c>
      <c r="AC24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7" s="85"/>
      <c r="AE2427" s="51"/>
      <c r="AF2427" s="51"/>
      <c r="AG2427" s="51"/>
      <c r="AH2427" s="51"/>
      <c r="AI2427" s="51"/>
      <c r="AJ2427" s="51"/>
      <c r="AK2427" s="51"/>
      <c r="AL2427" s="51"/>
      <c r="AM2427" s="51"/>
      <c r="AN2427" s="51"/>
      <c r="AO2427" s="2"/>
      <c r="AP2427" s="3"/>
      <c r="AQ2427" s="3"/>
      <c r="AR2427" s="3"/>
      <c r="AS2427" s="3"/>
    </row>
    <row r="2428" spans="1:45" ht="29" customHeight="1" x14ac:dyDescent="0.35">
      <c r="A2428" s="14" t="s">
        <v>2314</v>
      </c>
      <c r="C2428" s="15" t="s">
        <v>3360</v>
      </c>
      <c r="D2428" s="15"/>
      <c r="E2428" s="80">
        <v>1.6614397898179962</v>
      </c>
      <c r="F2428" s="78"/>
      <c r="G2428" s="15"/>
      <c r="H2428" s="15"/>
      <c r="I2428" s="16"/>
      <c r="J2428" s="66"/>
      <c r="K2428" s="66"/>
      <c r="L2428" s="16"/>
      <c r="M2428" s="81"/>
      <c r="N2428" s="82">
        <v>2416.00390625</v>
      </c>
      <c r="O2428" s="82">
        <v>9395.5322265625</v>
      </c>
      <c r="P2428" s="77"/>
      <c r="Q2428" s="83"/>
      <c r="R2428" s="83"/>
      <c r="S2428" s="51">
        <v>1</v>
      </c>
      <c r="T2428" s="84"/>
      <c r="U2428" s="84"/>
      <c r="V2428" s="52">
        <v>0</v>
      </c>
      <c r="W2428" s="52">
        <v>1.12E-4</v>
      </c>
      <c r="X2428" s="52">
        <v>0</v>
      </c>
      <c r="Y2428" s="52">
        <v>0.53109200000000001</v>
      </c>
      <c r="Z2428" s="52">
        <v>0</v>
      </c>
      <c r="AA2428" s="52"/>
      <c r="AB2428" s="79">
        <v>2428</v>
      </c>
      <c r="AC24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8" s="85"/>
      <c r="AE2428" s="51"/>
      <c r="AF2428" s="51"/>
      <c r="AG2428" s="51"/>
      <c r="AH2428" s="51"/>
      <c r="AI2428" s="51"/>
      <c r="AJ2428" s="51"/>
      <c r="AK2428" s="51"/>
      <c r="AL2428" s="51"/>
      <c r="AM2428" s="51"/>
      <c r="AN2428" s="51"/>
      <c r="AO2428" s="2"/>
      <c r="AP2428" s="3"/>
      <c r="AQ2428" s="3"/>
      <c r="AR2428" s="3"/>
      <c r="AS2428" s="3"/>
    </row>
    <row r="2429" spans="1:45" ht="29" customHeight="1" x14ac:dyDescent="0.35">
      <c r="A2429" s="14" t="s">
        <v>2315</v>
      </c>
      <c r="C2429" s="15" t="s">
        <v>3360</v>
      </c>
      <c r="D2429" s="15"/>
      <c r="E2429" s="80">
        <v>1.6614397898179962</v>
      </c>
      <c r="F2429" s="78"/>
      <c r="G2429" s="15"/>
      <c r="H2429" s="15"/>
      <c r="I2429" s="16"/>
      <c r="J2429" s="66"/>
      <c r="K2429" s="66"/>
      <c r="L2429" s="16"/>
      <c r="M2429" s="81"/>
      <c r="N2429" s="82">
        <v>2320.618408203125</v>
      </c>
      <c r="O2429" s="82">
        <v>9617.64453125</v>
      </c>
      <c r="P2429" s="77"/>
      <c r="Q2429" s="83"/>
      <c r="R2429" s="83"/>
      <c r="S2429" s="51">
        <v>1</v>
      </c>
      <c r="T2429" s="84"/>
      <c r="U2429" s="84"/>
      <c r="V2429" s="52">
        <v>0</v>
      </c>
      <c r="W2429" s="52">
        <v>1.12E-4</v>
      </c>
      <c r="X2429" s="52">
        <v>0</v>
      </c>
      <c r="Y2429" s="52">
        <v>0.53109200000000001</v>
      </c>
      <c r="Z2429" s="52">
        <v>0</v>
      </c>
      <c r="AA2429" s="52"/>
      <c r="AB2429" s="79">
        <v>2429</v>
      </c>
      <c r="AC24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29" s="85"/>
      <c r="AE2429" s="51"/>
      <c r="AF2429" s="51"/>
      <c r="AG2429" s="51"/>
      <c r="AH2429" s="51"/>
      <c r="AI2429" s="51"/>
      <c r="AJ2429" s="51"/>
      <c r="AK2429" s="51"/>
      <c r="AL2429" s="51"/>
      <c r="AM2429" s="51"/>
      <c r="AN2429" s="51"/>
      <c r="AO2429" s="2"/>
      <c r="AP2429" s="3"/>
      <c r="AQ2429" s="3"/>
      <c r="AR2429" s="3"/>
      <c r="AS2429" s="3"/>
    </row>
    <row r="2430" spans="1:45" ht="29" customHeight="1" x14ac:dyDescent="0.35">
      <c r="A2430" s="14" t="s">
        <v>2316</v>
      </c>
      <c r="C2430" s="15" t="s">
        <v>3360</v>
      </c>
      <c r="D2430" s="15"/>
      <c r="E2430" s="80">
        <v>1.6614397898179962</v>
      </c>
      <c r="F2430" s="78"/>
      <c r="G2430" s="15"/>
      <c r="H2430" s="15"/>
      <c r="I2430" s="16"/>
      <c r="J2430" s="66"/>
      <c r="K2430" s="66"/>
      <c r="L2430" s="16"/>
      <c r="M2430" s="81"/>
      <c r="N2430" s="82">
        <v>2326.50732421875</v>
      </c>
      <c r="O2430" s="82">
        <v>8720.62109375</v>
      </c>
      <c r="P2430" s="77"/>
      <c r="Q2430" s="83"/>
      <c r="R2430" s="83"/>
      <c r="S2430" s="51">
        <v>1</v>
      </c>
      <c r="T2430" s="84"/>
      <c r="U2430" s="84"/>
      <c r="V2430" s="52">
        <v>0</v>
      </c>
      <c r="W2430" s="52">
        <v>1.12E-4</v>
      </c>
      <c r="X2430" s="52">
        <v>0</v>
      </c>
      <c r="Y2430" s="52">
        <v>0.53109200000000001</v>
      </c>
      <c r="Z2430" s="52">
        <v>0</v>
      </c>
      <c r="AA2430" s="52"/>
      <c r="AB2430" s="79">
        <v>2430</v>
      </c>
      <c r="AC24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0" s="85"/>
      <c r="AE2430" s="51"/>
      <c r="AF2430" s="51"/>
      <c r="AG2430" s="51"/>
      <c r="AH2430" s="51"/>
      <c r="AI2430" s="51"/>
      <c r="AJ2430" s="51"/>
      <c r="AK2430" s="51"/>
      <c r="AL2430" s="51"/>
      <c r="AM2430" s="51"/>
      <c r="AN2430" s="51"/>
      <c r="AO2430" s="2"/>
      <c r="AP2430" s="3"/>
      <c r="AQ2430" s="3"/>
      <c r="AR2430" s="3"/>
      <c r="AS2430" s="3"/>
    </row>
    <row r="2431" spans="1:45" ht="29" customHeight="1" x14ac:dyDescent="0.35">
      <c r="A2431" s="14" t="s">
        <v>2317</v>
      </c>
      <c r="C2431" s="15" t="s">
        <v>3360</v>
      </c>
      <c r="D2431" s="15"/>
      <c r="E2431" s="80">
        <v>1.6614397898179962</v>
      </c>
      <c r="F2431" s="78"/>
      <c r="G2431" s="15"/>
      <c r="H2431" s="15"/>
      <c r="I2431" s="16"/>
      <c r="J2431" s="66"/>
      <c r="K2431" s="66"/>
      <c r="L2431" s="16"/>
      <c r="M2431" s="81"/>
      <c r="N2431" s="82">
        <v>2572.2705078125</v>
      </c>
      <c r="O2431" s="82">
        <v>8916.3974609375</v>
      </c>
      <c r="P2431" s="77"/>
      <c r="Q2431" s="83"/>
      <c r="R2431" s="83"/>
      <c r="S2431" s="51">
        <v>1</v>
      </c>
      <c r="T2431" s="84"/>
      <c r="U2431" s="84"/>
      <c r="V2431" s="52">
        <v>0</v>
      </c>
      <c r="W2431" s="52">
        <v>1.12E-4</v>
      </c>
      <c r="X2431" s="52">
        <v>0</v>
      </c>
      <c r="Y2431" s="52">
        <v>0.53109200000000001</v>
      </c>
      <c r="Z2431" s="52">
        <v>0</v>
      </c>
      <c r="AA2431" s="52"/>
      <c r="AB2431" s="79">
        <v>2431</v>
      </c>
      <c r="AC24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1" s="85"/>
      <c r="AE2431" s="51"/>
      <c r="AF2431" s="51"/>
      <c r="AG2431" s="51"/>
      <c r="AH2431" s="51"/>
      <c r="AI2431" s="51"/>
      <c r="AJ2431" s="51"/>
      <c r="AK2431" s="51"/>
      <c r="AL2431" s="51"/>
      <c r="AM2431" s="51"/>
      <c r="AN2431" s="51"/>
      <c r="AO2431" s="2"/>
      <c r="AP2431" s="3"/>
      <c r="AQ2431" s="3"/>
      <c r="AR2431" s="3"/>
      <c r="AS2431" s="3"/>
    </row>
    <row r="2432" spans="1:45" ht="29" customHeight="1" x14ac:dyDescent="0.35">
      <c r="A2432" s="14" t="s">
        <v>2318</v>
      </c>
      <c r="C2432" s="15" t="s">
        <v>3360</v>
      </c>
      <c r="D2432" s="15"/>
      <c r="E2432" s="80">
        <v>1.6614397898179962</v>
      </c>
      <c r="F2432" s="78"/>
      <c r="G2432" s="15"/>
      <c r="H2432" s="15"/>
      <c r="I2432" s="16"/>
      <c r="J2432" s="66"/>
      <c r="K2432" s="66"/>
      <c r="L2432" s="16"/>
      <c r="M2432" s="81"/>
      <c r="N2432" s="82">
        <v>2127.099365234375</v>
      </c>
      <c r="O2432" s="82">
        <v>9090.767578125</v>
      </c>
      <c r="P2432" s="77"/>
      <c r="Q2432" s="83"/>
      <c r="R2432" s="83"/>
      <c r="S2432" s="51">
        <v>1</v>
      </c>
      <c r="T2432" s="84"/>
      <c r="U2432" s="84"/>
      <c r="V2432" s="52">
        <v>0</v>
      </c>
      <c r="W2432" s="52">
        <v>1.12E-4</v>
      </c>
      <c r="X2432" s="52">
        <v>0</v>
      </c>
      <c r="Y2432" s="52">
        <v>0.53109200000000001</v>
      </c>
      <c r="Z2432" s="52">
        <v>0</v>
      </c>
      <c r="AA2432" s="52"/>
      <c r="AB2432" s="79">
        <v>2432</v>
      </c>
      <c r="AC24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2" s="85"/>
      <c r="AE2432" s="51"/>
      <c r="AF2432" s="51"/>
      <c r="AG2432" s="51"/>
      <c r="AH2432" s="51"/>
      <c r="AI2432" s="51"/>
      <c r="AJ2432" s="51"/>
      <c r="AK2432" s="51"/>
      <c r="AL2432" s="51"/>
      <c r="AM2432" s="51"/>
      <c r="AN2432" s="51"/>
      <c r="AO2432" s="2"/>
      <c r="AP2432" s="3"/>
      <c r="AQ2432" s="3"/>
      <c r="AR2432" s="3"/>
      <c r="AS2432" s="3"/>
    </row>
    <row r="2433" spans="1:45" ht="29" customHeight="1" x14ac:dyDescent="0.35">
      <c r="A2433" s="14" t="s">
        <v>2319</v>
      </c>
      <c r="C2433" s="15" t="s">
        <v>3360</v>
      </c>
      <c r="D2433" s="15"/>
      <c r="E2433" s="80">
        <v>1.6614397898179962</v>
      </c>
      <c r="F2433" s="78"/>
      <c r="G2433" s="15"/>
      <c r="H2433" s="15"/>
      <c r="I2433" s="16"/>
      <c r="J2433" s="66"/>
      <c r="K2433" s="66"/>
      <c r="L2433" s="16"/>
      <c r="M2433" s="81"/>
      <c r="N2433" s="82">
        <v>2644.223876953125</v>
      </c>
      <c r="O2433" s="82">
        <v>8959.787109375</v>
      </c>
      <c r="P2433" s="77"/>
      <c r="Q2433" s="83"/>
      <c r="R2433" s="83"/>
      <c r="S2433" s="51">
        <v>1</v>
      </c>
      <c r="T2433" s="84"/>
      <c r="U2433" s="84"/>
      <c r="V2433" s="52">
        <v>0</v>
      </c>
      <c r="W2433" s="52">
        <v>1.12E-4</v>
      </c>
      <c r="X2433" s="52">
        <v>0</v>
      </c>
      <c r="Y2433" s="52">
        <v>0.53109200000000001</v>
      </c>
      <c r="Z2433" s="52">
        <v>0</v>
      </c>
      <c r="AA2433" s="52"/>
      <c r="AB2433" s="79">
        <v>2433</v>
      </c>
      <c r="AC24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3" s="85"/>
      <c r="AE2433" s="51"/>
      <c r="AF2433" s="51"/>
      <c r="AG2433" s="51"/>
      <c r="AH2433" s="51"/>
      <c r="AI2433" s="51"/>
      <c r="AJ2433" s="51"/>
      <c r="AK2433" s="51"/>
      <c r="AL2433" s="51"/>
      <c r="AM2433" s="51"/>
      <c r="AN2433" s="51"/>
      <c r="AO2433" s="2"/>
      <c r="AP2433" s="3"/>
      <c r="AQ2433" s="3"/>
      <c r="AR2433" s="3"/>
      <c r="AS2433" s="3"/>
    </row>
    <row r="2434" spans="1:45" ht="29" customHeight="1" x14ac:dyDescent="0.35">
      <c r="A2434" s="14" t="s">
        <v>2320</v>
      </c>
      <c r="C2434" s="15" t="s">
        <v>3360</v>
      </c>
      <c r="D2434" s="15"/>
      <c r="E2434" s="80">
        <v>1.6614397898179962</v>
      </c>
      <c r="F2434" s="78"/>
      <c r="G2434" s="15"/>
      <c r="H2434" s="15"/>
      <c r="I2434" s="16"/>
      <c r="J2434" s="66"/>
      <c r="K2434" s="66"/>
      <c r="L2434" s="16"/>
      <c r="M2434" s="81"/>
      <c r="N2434" s="82">
        <v>2323.382568359375</v>
      </c>
      <c r="O2434" s="82">
        <v>9720.3046875</v>
      </c>
      <c r="P2434" s="77"/>
      <c r="Q2434" s="83"/>
      <c r="R2434" s="83"/>
      <c r="S2434" s="51">
        <v>1</v>
      </c>
      <c r="T2434" s="84"/>
      <c r="U2434" s="84"/>
      <c r="V2434" s="52">
        <v>0</v>
      </c>
      <c r="W2434" s="52">
        <v>1.12E-4</v>
      </c>
      <c r="X2434" s="52">
        <v>0</v>
      </c>
      <c r="Y2434" s="52">
        <v>0.53109200000000001</v>
      </c>
      <c r="Z2434" s="52">
        <v>0</v>
      </c>
      <c r="AA2434" s="52"/>
      <c r="AB2434" s="79">
        <v>2434</v>
      </c>
      <c r="AC24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4" s="85"/>
      <c r="AE2434" s="51"/>
      <c r="AF2434" s="51"/>
      <c r="AG2434" s="51"/>
      <c r="AH2434" s="51"/>
      <c r="AI2434" s="51"/>
      <c r="AJ2434" s="51"/>
      <c r="AK2434" s="51"/>
      <c r="AL2434" s="51"/>
      <c r="AM2434" s="51"/>
      <c r="AN2434" s="51"/>
      <c r="AO2434" s="2"/>
      <c r="AP2434" s="3"/>
      <c r="AQ2434" s="3"/>
      <c r="AR2434" s="3"/>
      <c r="AS2434" s="3"/>
    </row>
    <row r="2435" spans="1:45" ht="29" customHeight="1" x14ac:dyDescent="0.35">
      <c r="A2435" s="14" t="s">
        <v>2321</v>
      </c>
      <c r="C2435" s="15" t="s">
        <v>3360</v>
      </c>
      <c r="D2435" s="15"/>
      <c r="E2435" s="80">
        <v>1.6614397898179962</v>
      </c>
      <c r="F2435" s="78"/>
      <c r="G2435" s="15"/>
      <c r="H2435" s="15"/>
      <c r="I2435" s="16"/>
      <c r="J2435" s="66"/>
      <c r="K2435" s="66"/>
      <c r="L2435" s="16"/>
      <c r="M2435" s="81"/>
      <c r="N2435" s="82">
        <v>2594.298828125</v>
      </c>
      <c r="O2435" s="82">
        <v>9627.7626953125</v>
      </c>
      <c r="P2435" s="77"/>
      <c r="Q2435" s="83"/>
      <c r="R2435" s="83"/>
      <c r="S2435" s="51">
        <v>1</v>
      </c>
      <c r="T2435" s="84"/>
      <c r="U2435" s="84"/>
      <c r="V2435" s="52">
        <v>0</v>
      </c>
      <c r="W2435" s="52">
        <v>1.12E-4</v>
      </c>
      <c r="X2435" s="52">
        <v>0</v>
      </c>
      <c r="Y2435" s="52">
        <v>0.53109200000000001</v>
      </c>
      <c r="Z2435" s="52">
        <v>0</v>
      </c>
      <c r="AA2435" s="52"/>
      <c r="AB2435" s="79">
        <v>2435</v>
      </c>
      <c r="AC24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5" s="85"/>
      <c r="AE2435" s="51"/>
      <c r="AF2435" s="51"/>
      <c r="AG2435" s="51"/>
      <c r="AH2435" s="51"/>
      <c r="AI2435" s="51"/>
      <c r="AJ2435" s="51"/>
      <c r="AK2435" s="51"/>
      <c r="AL2435" s="51"/>
      <c r="AM2435" s="51"/>
      <c r="AN2435" s="51"/>
      <c r="AO2435" s="2"/>
      <c r="AP2435" s="3"/>
      <c r="AQ2435" s="3"/>
      <c r="AR2435" s="3"/>
      <c r="AS2435" s="3"/>
    </row>
    <row r="2436" spans="1:45" ht="29" customHeight="1" x14ac:dyDescent="0.35">
      <c r="A2436" s="14" t="s">
        <v>2322</v>
      </c>
      <c r="C2436" s="15" t="s">
        <v>3360</v>
      </c>
      <c r="D2436" s="15"/>
      <c r="E2436" s="80">
        <v>1.6614397898179962</v>
      </c>
      <c r="F2436" s="78"/>
      <c r="G2436" s="15"/>
      <c r="H2436" s="15"/>
      <c r="I2436" s="16"/>
      <c r="J2436" s="66"/>
      <c r="K2436" s="66"/>
      <c r="L2436" s="16"/>
      <c r="M2436" s="81"/>
      <c r="N2436" s="82">
        <v>2499.64111328125</v>
      </c>
      <c r="O2436" s="82">
        <v>9627.076171875</v>
      </c>
      <c r="P2436" s="77"/>
      <c r="Q2436" s="83"/>
      <c r="R2436" s="83"/>
      <c r="S2436" s="51">
        <v>1</v>
      </c>
      <c r="T2436" s="84"/>
      <c r="U2436" s="84"/>
      <c r="V2436" s="52">
        <v>0</v>
      </c>
      <c r="W2436" s="52">
        <v>1.12E-4</v>
      </c>
      <c r="X2436" s="52">
        <v>0</v>
      </c>
      <c r="Y2436" s="52">
        <v>0.53109200000000001</v>
      </c>
      <c r="Z2436" s="52">
        <v>0</v>
      </c>
      <c r="AA2436" s="52"/>
      <c r="AB2436" s="79">
        <v>2436</v>
      </c>
      <c r="AC24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6" s="85"/>
      <c r="AE2436" s="51"/>
      <c r="AF2436" s="51"/>
      <c r="AG2436" s="51"/>
      <c r="AH2436" s="51"/>
      <c r="AI2436" s="51"/>
      <c r="AJ2436" s="51"/>
      <c r="AK2436" s="51"/>
      <c r="AL2436" s="51"/>
      <c r="AM2436" s="51"/>
      <c r="AN2436" s="51"/>
      <c r="AO2436" s="2"/>
      <c r="AP2436" s="3"/>
      <c r="AQ2436" s="3"/>
      <c r="AR2436" s="3"/>
      <c r="AS2436" s="3"/>
    </row>
    <row r="2437" spans="1:45" ht="29" customHeight="1" x14ac:dyDescent="0.35">
      <c r="A2437" s="14" t="s">
        <v>2323</v>
      </c>
      <c r="C2437" s="15" t="s">
        <v>3360</v>
      </c>
      <c r="D2437" s="15"/>
      <c r="E2437" s="80">
        <v>1.6614397898179962</v>
      </c>
      <c r="F2437" s="78"/>
      <c r="G2437" s="15"/>
      <c r="H2437" s="15"/>
      <c r="I2437" s="16"/>
      <c r="J2437" s="66"/>
      <c r="K2437" s="66"/>
      <c r="L2437" s="16"/>
      <c r="M2437" s="81"/>
      <c r="N2437" s="82">
        <v>2228.417724609375</v>
      </c>
      <c r="O2437" s="82">
        <v>9691.9833984375</v>
      </c>
      <c r="P2437" s="77"/>
      <c r="Q2437" s="83"/>
      <c r="R2437" s="83"/>
      <c r="S2437" s="51">
        <v>1</v>
      </c>
      <c r="T2437" s="84"/>
      <c r="U2437" s="84"/>
      <c r="V2437" s="52">
        <v>0</v>
      </c>
      <c r="W2437" s="52">
        <v>1.12E-4</v>
      </c>
      <c r="X2437" s="52">
        <v>0</v>
      </c>
      <c r="Y2437" s="52">
        <v>0.53109200000000001</v>
      </c>
      <c r="Z2437" s="52">
        <v>0</v>
      </c>
      <c r="AA2437" s="52"/>
      <c r="AB2437" s="79">
        <v>2437</v>
      </c>
      <c r="AC24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7" s="85"/>
      <c r="AE2437" s="51"/>
      <c r="AF2437" s="51"/>
      <c r="AG2437" s="51"/>
      <c r="AH2437" s="51"/>
      <c r="AI2437" s="51"/>
      <c r="AJ2437" s="51"/>
      <c r="AK2437" s="51"/>
      <c r="AL2437" s="51"/>
      <c r="AM2437" s="51"/>
      <c r="AN2437" s="51"/>
      <c r="AO2437" s="2"/>
      <c r="AP2437" s="3"/>
      <c r="AQ2437" s="3"/>
      <c r="AR2437" s="3"/>
      <c r="AS2437" s="3"/>
    </row>
    <row r="2438" spans="1:45" ht="29" customHeight="1" x14ac:dyDescent="0.35">
      <c r="A2438" s="14" t="s">
        <v>2324</v>
      </c>
      <c r="C2438" s="15" t="s">
        <v>3360</v>
      </c>
      <c r="D2438" s="15"/>
      <c r="E2438" s="80">
        <v>1.6614397898179962</v>
      </c>
      <c r="F2438" s="78"/>
      <c r="G2438" s="15"/>
      <c r="H2438" s="15"/>
      <c r="I2438" s="16"/>
      <c r="J2438" s="66"/>
      <c r="K2438" s="66"/>
      <c r="L2438" s="16"/>
      <c r="M2438" s="81"/>
      <c r="N2438" s="82">
        <v>2228.2900390625</v>
      </c>
      <c r="O2438" s="82">
        <v>8821.1083984375</v>
      </c>
      <c r="P2438" s="77"/>
      <c r="Q2438" s="83"/>
      <c r="R2438" s="83"/>
      <c r="S2438" s="51">
        <v>1</v>
      </c>
      <c r="T2438" s="84"/>
      <c r="U2438" s="84"/>
      <c r="V2438" s="52">
        <v>0</v>
      </c>
      <c r="W2438" s="52">
        <v>1.12E-4</v>
      </c>
      <c r="X2438" s="52">
        <v>0</v>
      </c>
      <c r="Y2438" s="52">
        <v>0.53109200000000001</v>
      </c>
      <c r="Z2438" s="52">
        <v>0</v>
      </c>
      <c r="AA2438" s="52"/>
      <c r="AB2438" s="79">
        <v>2438</v>
      </c>
      <c r="AC24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8" s="85"/>
      <c r="AE2438" s="51"/>
      <c r="AF2438" s="51"/>
      <c r="AG2438" s="51"/>
      <c r="AH2438" s="51"/>
      <c r="AI2438" s="51"/>
      <c r="AJ2438" s="51"/>
      <c r="AK2438" s="51"/>
      <c r="AL2438" s="51"/>
      <c r="AM2438" s="51"/>
      <c r="AN2438" s="51"/>
      <c r="AO2438" s="2"/>
      <c r="AP2438" s="3"/>
      <c r="AQ2438" s="3"/>
      <c r="AR2438" s="3"/>
      <c r="AS2438" s="3"/>
    </row>
    <row r="2439" spans="1:45" ht="29" customHeight="1" x14ac:dyDescent="0.35">
      <c r="A2439" s="14" t="s">
        <v>2325</v>
      </c>
      <c r="C2439" s="15" t="s">
        <v>3360</v>
      </c>
      <c r="D2439" s="15"/>
      <c r="E2439" s="80">
        <v>1.6614397898179962</v>
      </c>
      <c r="F2439" s="78"/>
      <c r="G2439" s="15"/>
      <c r="H2439" s="15"/>
      <c r="I2439" s="16"/>
      <c r="J2439" s="66"/>
      <c r="K2439" s="66"/>
      <c r="L2439" s="16"/>
      <c r="M2439" s="81"/>
      <c r="N2439" s="82">
        <v>2534.479248046875</v>
      </c>
      <c r="O2439" s="82">
        <v>8834.3603515625</v>
      </c>
      <c r="P2439" s="77"/>
      <c r="Q2439" s="83"/>
      <c r="R2439" s="83"/>
      <c r="S2439" s="51">
        <v>1</v>
      </c>
      <c r="T2439" s="84"/>
      <c r="U2439" s="84"/>
      <c r="V2439" s="52">
        <v>0</v>
      </c>
      <c r="W2439" s="52">
        <v>1.12E-4</v>
      </c>
      <c r="X2439" s="52">
        <v>0</v>
      </c>
      <c r="Y2439" s="52">
        <v>0.53109200000000001</v>
      </c>
      <c r="Z2439" s="52">
        <v>0</v>
      </c>
      <c r="AA2439" s="52"/>
      <c r="AB2439" s="79">
        <v>2439</v>
      </c>
      <c r="AC24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39" s="85"/>
      <c r="AE2439" s="51"/>
      <c r="AF2439" s="51"/>
      <c r="AG2439" s="51"/>
      <c r="AH2439" s="51"/>
      <c r="AI2439" s="51"/>
      <c r="AJ2439" s="51"/>
      <c r="AK2439" s="51"/>
      <c r="AL2439" s="51"/>
      <c r="AM2439" s="51"/>
      <c r="AN2439" s="51"/>
      <c r="AO2439" s="2"/>
      <c r="AP2439" s="3"/>
      <c r="AQ2439" s="3"/>
      <c r="AR2439" s="3"/>
      <c r="AS2439" s="3"/>
    </row>
    <row r="2440" spans="1:45" ht="29" customHeight="1" x14ac:dyDescent="0.35">
      <c r="A2440" s="14" t="s">
        <v>2326</v>
      </c>
      <c r="C2440" s="15" t="s">
        <v>3360</v>
      </c>
      <c r="D2440" s="15"/>
      <c r="E2440" s="80">
        <v>1.6614397898179962</v>
      </c>
      <c r="F2440" s="78"/>
      <c r="G2440" s="15"/>
      <c r="H2440" s="15"/>
      <c r="I2440" s="16"/>
      <c r="J2440" s="66"/>
      <c r="K2440" s="66"/>
      <c r="L2440" s="16"/>
      <c r="M2440" s="81"/>
      <c r="N2440" s="82">
        <v>2278.386962890625</v>
      </c>
      <c r="O2440" s="82">
        <v>8898.1162109375</v>
      </c>
      <c r="P2440" s="77"/>
      <c r="Q2440" s="83"/>
      <c r="R2440" s="83"/>
      <c r="S2440" s="51">
        <v>1</v>
      </c>
      <c r="T2440" s="84"/>
      <c r="U2440" s="84"/>
      <c r="V2440" s="52">
        <v>0</v>
      </c>
      <c r="W2440" s="52">
        <v>1.12E-4</v>
      </c>
      <c r="X2440" s="52">
        <v>0</v>
      </c>
      <c r="Y2440" s="52">
        <v>0.53109200000000001</v>
      </c>
      <c r="Z2440" s="52">
        <v>0</v>
      </c>
      <c r="AA2440" s="52"/>
      <c r="AB2440" s="79">
        <v>2440</v>
      </c>
      <c r="AC24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0" s="85"/>
      <c r="AE2440" s="51"/>
      <c r="AF2440" s="51"/>
      <c r="AG2440" s="51"/>
      <c r="AH2440" s="51"/>
      <c r="AI2440" s="51"/>
      <c r="AJ2440" s="51"/>
      <c r="AK2440" s="51"/>
      <c r="AL2440" s="51"/>
      <c r="AM2440" s="51"/>
      <c r="AN2440" s="51"/>
      <c r="AO2440" s="2"/>
      <c r="AP2440" s="3"/>
      <c r="AQ2440" s="3"/>
      <c r="AR2440" s="3"/>
      <c r="AS2440" s="3"/>
    </row>
    <row r="2441" spans="1:45" ht="29" customHeight="1" x14ac:dyDescent="0.35">
      <c r="A2441" s="14" t="s">
        <v>2327</v>
      </c>
      <c r="C2441" s="15" t="s">
        <v>3360</v>
      </c>
      <c r="D2441" s="15"/>
      <c r="E2441" s="80">
        <v>1.6614397898179962</v>
      </c>
      <c r="F2441" s="78"/>
      <c r="G2441" s="15"/>
      <c r="H2441" s="15"/>
      <c r="I2441" s="16"/>
      <c r="J2441" s="66"/>
      <c r="K2441" s="66"/>
      <c r="L2441" s="16"/>
      <c r="M2441" s="81"/>
      <c r="N2441" s="82">
        <v>2277.514892578125</v>
      </c>
      <c r="O2441" s="82">
        <v>9038.365234375</v>
      </c>
      <c r="P2441" s="77"/>
      <c r="Q2441" s="83"/>
      <c r="R2441" s="83"/>
      <c r="S2441" s="51">
        <v>1</v>
      </c>
      <c r="T2441" s="84"/>
      <c r="U2441" s="84"/>
      <c r="V2441" s="52">
        <v>0</v>
      </c>
      <c r="W2441" s="52">
        <v>1.12E-4</v>
      </c>
      <c r="X2441" s="52">
        <v>0</v>
      </c>
      <c r="Y2441" s="52">
        <v>0.53109200000000001</v>
      </c>
      <c r="Z2441" s="52">
        <v>0</v>
      </c>
      <c r="AA2441" s="52"/>
      <c r="AB2441" s="79">
        <v>2441</v>
      </c>
      <c r="AC24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1" s="85"/>
      <c r="AE2441" s="51"/>
      <c r="AF2441" s="51"/>
      <c r="AG2441" s="51"/>
      <c r="AH2441" s="51"/>
      <c r="AI2441" s="51"/>
      <c r="AJ2441" s="51"/>
      <c r="AK2441" s="51"/>
      <c r="AL2441" s="51"/>
      <c r="AM2441" s="51"/>
      <c r="AN2441" s="51"/>
      <c r="AO2441" s="2"/>
      <c r="AP2441" s="3"/>
      <c r="AQ2441" s="3"/>
      <c r="AR2441" s="3"/>
      <c r="AS2441" s="3"/>
    </row>
    <row r="2442" spans="1:45" ht="29" customHeight="1" x14ac:dyDescent="0.35">
      <c r="A2442" s="14" t="s">
        <v>2328</v>
      </c>
      <c r="C2442" s="15" t="s">
        <v>3360</v>
      </c>
      <c r="D2442" s="15"/>
      <c r="E2442" s="80">
        <v>1.6614397898179962</v>
      </c>
      <c r="F2442" s="78"/>
      <c r="G2442" s="15"/>
      <c r="H2442" s="15"/>
      <c r="I2442" s="16"/>
      <c r="J2442" s="66"/>
      <c r="K2442" s="66"/>
      <c r="L2442" s="16"/>
      <c r="M2442" s="81"/>
      <c r="N2442" s="82">
        <v>2210.8935546875</v>
      </c>
      <c r="O2442" s="82">
        <v>9339.5283203125</v>
      </c>
      <c r="P2442" s="77"/>
      <c r="Q2442" s="83"/>
      <c r="R2442" s="83"/>
      <c r="S2442" s="51">
        <v>1</v>
      </c>
      <c r="T2442" s="84"/>
      <c r="U2442" s="84"/>
      <c r="V2442" s="52">
        <v>0</v>
      </c>
      <c r="W2442" s="52">
        <v>1.12E-4</v>
      </c>
      <c r="X2442" s="52">
        <v>0</v>
      </c>
      <c r="Y2442" s="52">
        <v>0.53109200000000001</v>
      </c>
      <c r="Z2442" s="52">
        <v>0</v>
      </c>
      <c r="AA2442" s="52"/>
      <c r="AB2442" s="79">
        <v>2442</v>
      </c>
      <c r="AC24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2" s="85"/>
      <c r="AE2442" s="51"/>
      <c r="AF2442" s="51"/>
      <c r="AG2442" s="51"/>
      <c r="AH2442" s="51"/>
      <c r="AI2442" s="51"/>
      <c r="AJ2442" s="51"/>
      <c r="AK2442" s="51"/>
      <c r="AL2442" s="51"/>
      <c r="AM2442" s="51"/>
      <c r="AN2442" s="51"/>
      <c r="AO2442" s="2"/>
      <c r="AP2442" s="3"/>
      <c r="AQ2442" s="3"/>
      <c r="AR2442" s="3"/>
      <c r="AS2442" s="3"/>
    </row>
    <row r="2443" spans="1:45" ht="29" customHeight="1" x14ac:dyDescent="0.35">
      <c r="A2443" s="14" t="s">
        <v>2329</v>
      </c>
      <c r="C2443" s="15" t="s">
        <v>3360</v>
      </c>
      <c r="D2443" s="15"/>
      <c r="E2443" s="80">
        <v>1.6614397898179962</v>
      </c>
      <c r="F2443" s="78"/>
      <c r="G2443" s="15"/>
      <c r="H2443" s="15"/>
      <c r="I2443" s="16"/>
      <c r="J2443" s="66"/>
      <c r="K2443" s="66"/>
      <c r="L2443" s="16"/>
      <c r="M2443" s="81"/>
      <c r="N2443" s="82">
        <v>2672.9384765625</v>
      </c>
      <c r="O2443" s="82">
        <v>9183.2119140625</v>
      </c>
      <c r="P2443" s="77"/>
      <c r="Q2443" s="83"/>
      <c r="R2443" s="83"/>
      <c r="S2443" s="51">
        <v>1</v>
      </c>
      <c r="T2443" s="84"/>
      <c r="U2443" s="84"/>
      <c r="V2443" s="52">
        <v>0</v>
      </c>
      <c r="W2443" s="52">
        <v>1.12E-4</v>
      </c>
      <c r="X2443" s="52">
        <v>0</v>
      </c>
      <c r="Y2443" s="52">
        <v>0.53109200000000001</v>
      </c>
      <c r="Z2443" s="52">
        <v>0</v>
      </c>
      <c r="AA2443" s="52"/>
      <c r="AB2443" s="79">
        <v>2443</v>
      </c>
      <c r="AC24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3" s="85"/>
      <c r="AE2443" s="51"/>
      <c r="AF2443" s="51"/>
      <c r="AG2443" s="51"/>
      <c r="AH2443" s="51"/>
      <c r="AI2443" s="51"/>
      <c r="AJ2443" s="51"/>
      <c r="AK2443" s="51"/>
      <c r="AL2443" s="51"/>
      <c r="AM2443" s="51"/>
      <c r="AN2443" s="51"/>
      <c r="AO2443" s="2"/>
      <c r="AP2443" s="3"/>
      <c r="AQ2443" s="3"/>
      <c r="AR2443" s="3"/>
      <c r="AS2443" s="3"/>
    </row>
    <row r="2444" spans="1:45" ht="29" customHeight="1" x14ac:dyDescent="0.35">
      <c r="A2444" s="14" t="s">
        <v>2537</v>
      </c>
      <c r="C2444" s="15" t="s">
        <v>3360</v>
      </c>
      <c r="D2444" s="15"/>
      <c r="E2444" s="80">
        <v>1.6614397898179962</v>
      </c>
      <c r="F2444" s="78"/>
      <c r="G2444" s="15"/>
      <c r="H2444" s="15"/>
      <c r="I2444" s="16"/>
      <c r="J2444" s="66"/>
      <c r="K2444" s="66"/>
      <c r="L2444" s="16"/>
      <c r="M2444" s="81"/>
      <c r="N2444" s="82">
        <v>2186.982421875</v>
      </c>
      <c r="O2444" s="82">
        <v>9443.5537109375</v>
      </c>
      <c r="P2444" s="77"/>
      <c r="Q2444" s="83"/>
      <c r="R2444" s="83"/>
      <c r="S2444" s="51">
        <v>1</v>
      </c>
      <c r="T2444" s="84"/>
      <c r="U2444" s="84"/>
      <c r="V2444" s="52">
        <v>0</v>
      </c>
      <c r="W2444" s="52">
        <v>1.12E-4</v>
      </c>
      <c r="X2444" s="52">
        <v>0</v>
      </c>
      <c r="Y2444" s="52">
        <v>0.53109200000000001</v>
      </c>
      <c r="Z2444" s="52">
        <v>0</v>
      </c>
      <c r="AA2444" s="52"/>
      <c r="AB2444" s="79">
        <v>2444</v>
      </c>
      <c r="AC24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4" s="85"/>
      <c r="AE2444" s="51"/>
      <c r="AF2444" s="51"/>
      <c r="AG2444" s="51"/>
      <c r="AH2444" s="51"/>
      <c r="AI2444" s="51"/>
      <c r="AJ2444" s="51"/>
      <c r="AK2444" s="51"/>
      <c r="AL2444" s="51"/>
      <c r="AM2444" s="51"/>
      <c r="AN2444" s="51"/>
      <c r="AO2444" s="2"/>
      <c r="AP2444" s="3"/>
      <c r="AQ2444" s="3"/>
      <c r="AR2444" s="3"/>
      <c r="AS2444" s="3"/>
    </row>
    <row r="2445" spans="1:45" ht="29" customHeight="1" x14ac:dyDescent="0.35">
      <c r="A2445" s="14" t="s">
        <v>2538</v>
      </c>
      <c r="C2445" s="15" t="s">
        <v>3360</v>
      </c>
      <c r="D2445" s="15"/>
      <c r="E2445" s="80">
        <v>1.6614397898179962</v>
      </c>
      <c r="F2445" s="78"/>
      <c r="G2445" s="15"/>
      <c r="H2445" s="15"/>
      <c r="I2445" s="16"/>
      <c r="J2445" s="66"/>
      <c r="K2445" s="66"/>
      <c r="L2445" s="16"/>
      <c r="M2445" s="81"/>
      <c r="N2445" s="82">
        <v>2450.631591796875</v>
      </c>
      <c r="O2445" s="82">
        <v>9684.025390625</v>
      </c>
      <c r="P2445" s="77"/>
      <c r="Q2445" s="83"/>
      <c r="R2445" s="83"/>
      <c r="S2445" s="51">
        <v>1</v>
      </c>
      <c r="T2445" s="84"/>
      <c r="U2445" s="84"/>
      <c r="V2445" s="52">
        <v>0</v>
      </c>
      <c r="W2445" s="52">
        <v>1.12E-4</v>
      </c>
      <c r="X2445" s="52">
        <v>0</v>
      </c>
      <c r="Y2445" s="52">
        <v>0.53109200000000001</v>
      </c>
      <c r="Z2445" s="52">
        <v>0</v>
      </c>
      <c r="AA2445" s="52"/>
      <c r="AB2445" s="79">
        <v>2445</v>
      </c>
      <c r="AC24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5" s="85"/>
      <c r="AE2445" s="51"/>
      <c r="AF2445" s="51"/>
      <c r="AG2445" s="51"/>
      <c r="AH2445" s="51"/>
      <c r="AI2445" s="51"/>
      <c r="AJ2445" s="51"/>
      <c r="AK2445" s="51"/>
      <c r="AL2445" s="51"/>
      <c r="AM2445" s="51"/>
      <c r="AN2445" s="51"/>
      <c r="AO2445" s="2"/>
      <c r="AP2445" s="3"/>
      <c r="AQ2445" s="3"/>
      <c r="AR2445" s="3"/>
      <c r="AS2445" s="3"/>
    </row>
    <row r="2446" spans="1:45" ht="29" customHeight="1" x14ac:dyDescent="0.35">
      <c r="A2446" s="14" t="s">
        <v>2539</v>
      </c>
      <c r="C2446" s="15" t="s">
        <v>3360</v>
      </c>
      <c r="D2446" s="15"/>
      <c r="E2446" s="80">
        <v>1.6614397898179962</v>
      </c>
      <c r="F2446" s="78"/>
      <c r="G2446" s="15"/>
      <c r="H2446" s="15"/>
      <c r="I2446" s="16"/>
      <c r="J2446" s="66"/>
      <c r="K2446" s="66"/>
      <c r="L2446" s="16"/>
      <c r="M2446" s="81"/>
      <c r="N2446" s="82">
        <v>2160.517822265625</v>
      </c>
      <c r="O2446" s="82">
        <v>9145.8701171875</v>
      </c>
      <c r="P2446" s="77"/>
      <c r="Q2446" s="83"/>
      <c r="R2446" s="83"/>
      <c r="S2446" s="51">
        <v>1</v>
      </c>
      <c r="T2446" s="84"/>
      <c r="U2446" s="84"/>
      <c r="V2446" s="52">
        <v>0</v>
      </c>
      <c r="W2446" s="52">
        <v>1.12E-4</v>
      </c>
      <c r="X2446" s="52">
        <v>0</v>
      </c>
      <c r="Y2446" s="52">
        <v>0.53109200000000001</v>
      </c>
      <c r="Z2446" s="52">
        <v>0</v>
      </c>
      <c r="AA2446" s="52"/>
      <c r="AB2446" s="79">
        <v>2446</v>
      </c>
      <c r="AC24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6" s="85"/>
      <c r="AE2446" s="51"/>
      <c r="AF2446" s="51"/>
      <c r="AG2446" s="51"/>
      <c r="AH2446" s="51"/>
      <c r="AI2446" s="51"/>
      <c r="AJ2446" s="51"/>
      <c r="AK2446" s="51"/>
      <c r="AL2446" s="51"/>
      <c r="AM2446" s="51"/>
      <c r="AN2446" s="51"/>
      <c r="AO2446" s="2"/>
      <c r="AP2446" s="3"/>
      <c r="AQ2446" s="3"/>
      <c r="AR2446" s="3"/>
      <c r="AS2446" s="3"/>
    </row>
    <row r="2447" spans="1:45" ht="29" customHeight="1" x14ac:dyDescent="0.35">
      <c r="A2447" s="14" t="s">
        <v>2540</v>
      </c>
      <c r="C2447" s="15" t="s">
        <v>3360</v>
      </c>
      <c r="D2447" s="15"/>
      <c r="E2447" s="80">
        <v>1.6614397898179962</v>
      </c>
      <c r="F2447" s="78"/>
      <c r="G2447" s="15"/>
      <c r="H2447" s="15"/>
      <c r="I2447" s="16"/>
      <c r="J2447" s="66"/>
      <c r="K2447" s="66"/>
      <c r="L2447" s="16"/>
      <c r="M2447" s="81"/>
      <c r="N2447" s="82">
        <v>2204.3134765625</v>
      </c>
      <c r="O2447" s="82">
        <v>9212.0029296875</v>
      </c>
      <c r="P2447" s="77"/>
      <c r="Q2447" s="83"/>
      <c r="R2447" s="83"/>
      <c r="S2447" s="51">
        <v>1</v>
      </c>
      <c r="T2447" s="84"/>
      <c r="U2447" s="84"/>
      <c r="V2447" s="52">
        <v>0</v>
      </c>
      <c r="W2447" s="52">
        <v>1.12E-4</v>
      </c>
      <c r="X2447" s="52">
        <v>0</v>
      </c>
      <c r="Y2447" s="52">
        <v>0.53109200000000001</v>
      </c>
      <c r="Z2447" s="52">
        <v>0</v>
      </c>
      <c r="AA2447" s="52"/>
      <c r="AB2447" s="79">
        <v>2447</v>
      </c>
      <c r="AC24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7" s="85"/>
      <c r="AE2447" s="51"/>
      <c r="AF2447" s="51"/>
      <c r="AG2447" s="51"/>
      <c r="AH2447" s="51"/>
      <c r="AI2447" s="51"/>
      <c r="AJ2447" s="51"/>
      <c r="AK2447" s="51"/>
      <c r="AL2447" s="51"/>
      <c r="AM2447" s="51"/>
      <c r="AN2447" s="51"/>
      <c r="AO2447" s="2"/>
      <c r="AP2447" s="3"/>
      <c r="AQ2447" s="3"/>
      <c r="AR2447" s="3"/>
      <c r="AS2447" s="3"/>
    </row>
    <row r="2448" spans="1:45" ht="29" customHeight="1" x14ac:dyDescent="0.35">
      <c r="A2448" s="14" t="s">
        <v>865</v>
      </c>
      <c r="C2448" s="15" t="s">
        <v>3360</v>
      </c>
      <c r="D2448" s="15"/>
      <c r="E2448" s="80">
        <v>1.6614001315657467</v>
      </c>
      <c r="F2448" s="78"/>
      <c r="G2448" s="15"/>
      <c r="H2448" s="15"/>
      <c r="I2448" s="16"/>
      <c r="J2448" s="66"/>
      <c r="K2448" s="66"/>
      <c r="L2448" s="16"/>
      <c r="M2448" s="81"/>
      <c r="N2448" s="82">
        <v>3414.228515625</v>
      </c>
      <c r="O2448" s="82">
        <v>4799.60693359375</v>
      </c>
      <c r="P2448" s="77"/>
      <c r="Q2448" s="83"/>
      <c r="R2448" s="83"/>
      <c r="S2448" s="51">
        <v>1</v>
      </c>
      <c r="T2448" s="84"/>
      <c r="U2448" s="84"/>
      <c r="V2448" s="52">
        <v>0</v>
      </c>
      <c r="W2448" s="52">
        <v>7.7000000000000001E-5</v>
      </c>
      <c r="X2448" s="52">
        <v>0</v>
      </c>
      <c r="Y2448" s="52">
        <v>0.53103</v>
      </c>
      <c r="Z2448" s="52">
        <v>0</v>
      </c>
      <c r="AA2448" s="52"/>
      <c r="AB2448" s="79">
        <v>2448</v>
      </c>
      <c r="AC24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8" s="85"/>
      <c r="AE2448" s="51"/>
      <c r="AF2448" s="51"/>
      <c r="AG2448" s="51"/>
      <c r="AH2448" s="51"/>
      <c r="AI2448" s="51"/>
      <c r="AJ2448" s="51"/>
      <c r="AK2448" s="51"/>
      <c r="AL2448" s="51"/>
      <c r="AM2448" s="51"/>
      <c r="AN2448" s="51"/>
      <c r="AO2448" s="2"/>
      <c r="AP2448" s="3"/>
      <c r="AQ2448" s="3"/>
      <c r="AR2448" s="3"/>
      <c r="AS2448" s="3"/>
    </row>
    <row r="2449" spans="1:45" ht="29" customHeight="1" x14ac:dyDescent="0.35">
      <c r="A2449" s="14" t="s">
        <v>2085</v>
      </c>
      <c r="C2449" s="15" t="s">
        <v>3360</v>
      </c>
      <c r="D2449" s="15"/>
      <c r="E2449" s="80">
        <v>1.6614001315657467</v>
      </c>
      <c r="F2449" s="78"/>
      <c r="G2449" s="15"/>
      <c r="H2449" s="15"/>
      <c r="I2449" s="16"/>
      <c r="J2449" s="66"/>
      <c r="K2449" s="66"/>
      <c r="L2449" s="16"/>
      <c r="M2449" s="81"/>
      <c r="N2449" s="82">
        <v>3206.8857421875</v>
      </c>
      <c r="O2449" s="82">
        <v>4563.3125</v>
      </c>
      <c r="P2449" s="77"/>
      <c r="Q2449" s="83"/>
      <c r="R2449" s="83"/>
      <c r="S2449" s="51">
        <v>1</v>
      </c>
      <c r="T2449" s="84"/>
      <c r="U2449" s="84"/>
      <c r="V2449" s="52">
        <v>0</v>
      </c>
      <c r="W2449" s="52">
        <v>7.7000000000000001E-5</v>
      </c>
      <c r="X2449" s="52">
        <v>0</v>
      </c>
      <c r="Y2449" s="52">
        <v>0.53103</v>
      </c>
      <c r="Z2449" s="52">
        <v>0</v>
      </c>
      <c r="AA2449" s="52"/>
      <c r="AB2449" s="79">
        <v>2449</v>
      </c>
      <c r="AC24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49" s="85"/>
      <c r="AE2449" s="51"/>
      <c r="AF2449" s="51"/>
      <c r="AG2449" s="51"/>
      <c r="AH2449" s="51"/>
      <c r="AI2449" s="51"/>
      <c r="AJ2449" s="51"/>
      <c r="AK2449" s="51"/>
      <c r="AL2449" s="51"/>
      <c r="AM2449" s="51"/>
      <c r="AN2449" s="51"/>
      <c r="AO2449" s="2"/>
      <c r="AP2449" s="3"/>
      <c r="AQ2449" s="3"/>
      <c r="AR2449" s="3"/>
      <c r="AS2449" s="3"/>
    </row>
    <row r="2450" spans="1:45" ht="29" customHeight="1" x14ac:dyDescent="0.35">
      <c r="A2450" s="14" t="s">
        <v>2086</v>
      </c>
      <c r="C2450" s="15" t="s">
        <v>3360</v>
      </c>
      <c r="D2450" s="15"/>
      <c r="E2450" s="80">
        <v>1.6614001315657467</v>
      </c>
      <c r="F2450" s="78"/>
      <c r="G2450" s="15"/>
      <c r="H2450" s="15"/>
      <c r="I2450" s="16"/>
      <c r="J2450" s="66"/>
      <c r="K2450" s="66"/>
      <c r="L2450" s="16"/>
      <c r="M2450" s="81"/>
      <c r="N2450" s="82">
        <v>3428.5302734375</v>
      </c>
      <c r="O2450" s="82">
        <v>4743.26025390625</v>
      </c>
      <c r="P2450" s="77"/>
      <c r="Q2450" s="83"/>
      <c r="R2450" s="83"/>
      <c r="S2450" s="51">
        <v>1</v>
      </c>
      <c r="T2450" s="84"/>
      <c r="U2450" s="84"/>
      <c r="V2450" s="52">
        <v>0</v>
      </c>
      <c r="W2450" s="52">
        <v>7.7000000000000001E-5</v>
      </c>
      <c r="X2450" s="52">
        <v>0</v>
      </c>
      <c r="Y2450" s="52">
        <v>0.53103</v>
      </c>
      <c r="Z2450" s="52">
        <v>0</v>
      </c>
      <c r="AA2450" s="52"/>
      <c r="AB2450" s="79">
        <v>2450</v>
      </c>
      <c r="AC24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0" s="85"/>
      <c r="AE2450" s="51"/>
      <c r="AF2450" s="51"/>
      <c r="AG2450" s="51"/>
      <c r="AH2450" s="51"/>
      <c r="AI2450" s="51"/>
      <c r="AJ2450" s="51"/>
      <c r="AK2450" s="51"/>
      <c r="AL2450" s="51"/>
      <c r="AM2450" s="51"/>
      <c r="AN2450" s="51"/>
      <c r="AO2450" s="2"/>
      <c r="AP2450" s="3"/>
      <c r="AQ2450" s="3"/>
      <c r="AR2450" s="3"/>
      <c r="AS2450" s="3"/>
    </row>
    <row r="2451" spans="1:45" ht="29" customHeight="1" x14ac:dyDescent="0.35">
      <c r="A2451" s="14" t="s">
        <v>2087</v>
      </c>
      <c r="C2451" s="15" t="s">
        <v>3360</v>
      </c>
      <c r="D2451" s="15"/>
      <c r="E2451" s="80">
        <v>1.6614001315657467</v>
      </c>
      <c r="F2451" s="78"/>
      <c r="G2451" s="15"/>
      <c r="H2451" s="15"/>
      <c r="I2451" s="16"/>
      <c r="J2451" s="66"/>
      <c r="K2451" s="66"/>
      <c r="L2451" s="16"/>
      <c r="M2451" s="81"/>
      <c r="N2451" s="82">
        <v>3194.0625</v>
      </c>
      <c r="O2451" s="82">
        <v>4409.7119140625</v>
      </c>
      <c r="P2451" s="77"/>
      <c r="Q2451" s="83"/>
      <c r="R2451" s="83"/>
      <c r="S2451" s="51">
        <v>1</v>
      </c>
      <c r="T2451" s="84"/>
      <c r="U2451" s="84"/>
      <c r="V2451" s="52">
        <v>0</v>
      </c>
      <c r="W2451" s="52">
        <v>7.7000000000000001E-5</v>
      </c>
      <c r="X2451" s="52">
        <v>0</v>
      </c>
      <c r="Y2451" s="52">
        <v>0.53103</v>
      </c>
      <c r="Z2451" s="52">
        <v>0</v>
      </c>
      <c r="AA2451" s="52"/>
      <c r="AB2451" s="79">
        <v>2451</v>
      </c>
      <c r="AC24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1" s="85"/>
      <c r="AE2451" s="51"/>
      <c r="AF2451" s="51"/>
      <c r="AG2451" s="51"/>
      <c r="AH2451" s="51"/>
      <c r="AI2451" s="51"/>
      <c r="AJ2451" s="51"/>
      <c r="AK2451" s="51"/>
      <c r="AL2451" s="51"/>
      <c r="AM2451" s="51"/>
      <c r="AN2451" s="51"/>
      <c r="AO2451" s="2"/>
      <c r="AP2451" s="3"/>
      <c r="AQ2451" s="3"/>
      <c r="AR2451" s="3"/>
      <c r="AS2451" s="3"/>
    </row>
    <row r="2452" spans="1:45" ht="29" customHeight="1" x14ac:dyDescent="0.35">
      <c r="A2452" s="14" t="s">
        <v>2088</v>
      </c>
      <c r="C2452" s="15" t="s">
        <v>3360</v>
      </c>
      <c r="D2452" s="15"/>
      <c r="E2452" s="80">
        <v>1.6614001315657467</v>
      </c>
      <c r="F2452" s="78"/>
      <c r="G2452" s="15"/>
      <c r="H2452" s="15"/>
      <c r="I2452" s="16"/>
      <c r="J2452" s="66"/>
      <c r="K2452" s="66"/>
      <c r="L2452" s="16"/>
      <c r="M2452" s="81"/>
      <c r="N2452" s="82">
        <v>3347.275390625</v>
      </c>
      <c r="O2452" s="82">
        <v>4645.51123046875</v>
      </c>
      <c r="P2452" s="77"/>
      <c r="Q2452" s="83"/>
      <c r="R2452" s="83"/>
      <c r="S2452" s="51">
        <v>1</v>
      </c>
      <c r="T2452" s="84"/>
      <c r="U2452" s="84"/>
      <c r="V2452" s="52">
        <v>0</v>
      </c>
      <c r="W2452" s="52">
        <v>7.7000000000000001E-5</v>
      </c>
      <c r="X2452" s="52">
        <v>0</v>
      </c>
      <c r="Y2452" s="52">
        <v>0.53103</v>
      </c>
      <c r="Z2452" s="52">
        <v>0</v>
      </c>
      <c r="AA2452" s="52"/>
      <c r="AB2452" s="79">
        <v>2452</v>
      </c>
      <c r="AC24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2" s="85"/>
      <c r="AE2452" s="51"/>
      <c r="AF2452" s="51"/>
      <c r="AG2452" s="51"/>
      <c r="AH2452" s="51"/>
      <c r="AI2452" s="51"/>
      <c r="AJ2452" s="51"/>
      <c r="AK2452" s="51"/>
      <c r="AL2452" s="51"/>
      <c r="AM2452" s="51"/>
      <c r="AN2452" s="51"/>
      <c r="AO2452" s="2"/>
      <c r="AP2452" s="3"/>
      <c r="AQ2452" s="3"/>
      <c r="AR2452" s="3"/>
      <c r="AS2452" s="3"/>
    </row>
    <row r="2453" spans="1:45" ht="29" customHeight="1" x14ac:dyDescent="0.35">
      <c r="A2453" s="14" t="s">
        <v>2089</v>
      </c>
      <c r="C2453" s="15" t="s">
        <v>3360</v>
      </c>
      <c r="D2453" s="15"/>
      <c r="E2453" s="80">
        <v>1.6614001315657467</v>
      </c>
      <c r="F2453" s="78"/>
      <c r="G2453" s="15"/>
      <c r="H2453" s="15"/>
      <c r="I2453" s="16"/>
      <c r="J2453" s="66"/>
      <c r="K2453" s="66"/>
      <c r="L2453" s="16"/>
      <c r="M2453" s="81"/>
      <c r="N2453" s="82">
        <v>3168.85986328125</v>
      </c>
      <c r="O2453" s="82">
        <v>4542.146484375</v>
      </c>
      <c r="P2453" s="77"/>
      <c r="Q2453" s="83"/>
      <c r="R2453" s="83"/>
      <c r="S2453" s="51">
        <v>1</v>
      </c>
      <c r="T2453" s="84"/>
      <c r="U2453" s="84"/>
      <c r="V2453" s="52">
        <v>0</v>
      </c>
      <c r="W2453" s="52">
        <v>7.7000000000000001E-5</v>
      </c>
      <c r="X2453" s="52">
        <v>0</v>
      </c>
      <c r="Y2453" s="52">
        <v>0.53103</v>
      </c>
      <c r="Z2453" s="52">
        <v>0</v>
      </c>
      <c r="AA2453" s="52"/>
      <c r="AB2453" s="79">
        <v>2453</v>
      </c>
      <c r="AC24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3" s="85"/>
      <c r="AE2453" s="51"/>
      <c r="AF2453" s="51"/>
      <c r="AG2453" s="51"/>
      <c r="AH2453" s="51"/>
      <c r="AI2453" s="51"/>
      <c r="AJ2453" s="51"/>
      <c r="AK2453" s="51"/>
      <c r="AL2453" s="51"/>
      <c r="AM2453" s="51"/>
      <c r="AN2453" s="51"/>
      <c r="AO2453" s="2"/>
      <c r="AP2453" s="3"/>
      <c r="AQ2453" s="3"/>
      <c r="AR2453" s="3"/>
      <c r="AS2453" s="3"/>
    </row>
    <row r="2454" spans="1:45" ht="29" customHeight="1" x14ac:dyDescent="0.35">
      <c r="A2454" s="14" t="s">
        <v>2090</v>
      </c>
      <c r="C2454" s="15" t="s">
        <v>3360</v>
      </c>
      <c r="D2454" s="15"/>
      <c r="E2454" s="80">
        <v>1.6614001315657467</v>
      </c>
      <c r="F2454" s="78"/>
      <c r="G2454" s="15"/>
      <c r="H2454" s="15"/>
      <c r="I2454" s="16"/>
      <c r="J2454" s="66"/>
      <c r="K2454" s="66"/>
      <c r="L2454" s="16"/>
      <c r="M2454" s="81"/>
      <c r="N2454" s="82">
        <v>3404.370361328125</v>
      </c>
      <c r="O2454" s="82">
        <v>4480.34423828125</v>
      </c>
      <c r="P2454" s="77"/>
      <c r="Q2454" s="83"/>
      <c r="R2454" s="83"/>
      <c r="S2454" s="51">
        <v>1</v>
      </c>
      <c r="T2454" s="84"/>
      <c r="U2454" s="84"/>
      <c r="V2454" s="52">
        <v>0</v>
      </c>
      <c r="W2454" s="52">
        <v>7.7000000000000001E-5</v>
      </c>
      <c r="X2454" s="52">
        <v>0</v>
      </c>
      <c r="Y2454" s="52">
        <v>0.53103</v>
      </c>
      <c r="Z2454" s="52">
        <v>0</v>
      </c>
      <c r="AA2454" s="52"/>
      <c r="AB2454" s="79">
        <v>2454</v>
      </c>
      <c r="AC24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4" s="85"/>
      <c r="AE2454" s="51"/>
      <c r="AF2454" s="51"/>
      <c r="AG2454" s="51"/>
      <c r="AH2454" s="51"/>
      <c r="AI2454" s="51"/>
      <c r="AJ2454" s="51"/>
      <c r="AK2454" s="51"/>
      <c r="AL2454" s="51"/>
      <c r="AM2454" s="51"/>
      <c r="AN2454" s="51"/>
      <c r="AO2454" s="2"/>
      <c r="AP2454" s="3"/>
      <c r="AQ2454" s="3"/>
      <c r="AR2454" s="3"/>
      <c r="AS2454" s="3"/>
    </row>
    <row r="2455" spans="1:45" ht="29" customHeight="1" x14ac:dyDescent="0.35">
      <c r="A2455" s="14" t="s">
        <v>2092</v>
      </c>
      <c r="C2455" s="15" t="s">
        <v>3360</v>
      </c>
      <c r="D2455" s="15"/>
      <c r="E2455" s="80">
        <v>1.6614001315657467</v>
      </c>
      <c r="F2455" s="78"/>
      <c r="G2455" s="15"/>
      <c r="H2455" s="15"/>
      <c r="I2455" s="16"/>
      <c r="J2455" s="66"/>
      <c r="K2455" s="66"/>
      <c r="L2455" s="16"/>
      <c r="M2455" s="81"/>
      <c r="N2455" s="82">
        <v>3289.081298828125</v>
      </c>
      <c r="O2455" s="82">
        <v>4405.88134765625</v>
      </c>
      <c r="P2455" s="77"/>
      <c r="Q2455" s="83"/>
      <c r="R2455" s="83"/>
      <c r="S2455" s="51">
        <v>1</v>
      </c>
      <c r="T2455" s="84"/>
      <c r="U2455" s="84"/>
      <c r="V2455" s="52">
        <v>0</v>
      </c>
      <c r="W2455" s="52">
        <v>7.7000000000000001E-5</v>
      </c>
      <c r="X2455" s="52">
        <v>0</v>
      </c>
      <c r="Y2455" s="52">
        <v>0.53103</v>
      </c>
      <c r="Z2455" s="52">
        <v>0</v>
      </c>
      <c r="AA2455" s="52"/>
      <c r="AB2455" s="79">
        <v>2455</v>
      </c>
      <c r="AC24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5" s="85"/>
      <c r="AE2455" s="51"/>
      <c r="AF2455" s="51"/>
      <c r="AG2455" s="51"/>
      <c r="AH2455" s="51"/>
      <c r="AI2455" s="51"/>
      <c r="AJ2455" s="51"/>
      <c r="AK2455" s="51"/>
      <c r="AL2455" s="51"/>
      <c r="AM2455" s="51"/>
      <c r="AN2455" s="51"/>
      <c r="AO2455" s="2"/>
      <c r="AP2455" s="3"/>
      <c r="AQ2455" s="3"/>
      <c r="AR2455" s="3"/>
      <c r="AS2455" s="3"/>
    </row>
    <row r="2456" spans="1:45" ht="29" customHeight="1" x14ac:dyDescent="0.35">
      <c r="A2456" s="14" t="s">
        <v>2093</v>
      </c>
      <c r="C2456" s="15" t="s">
        <v>3360</v>
      </c>
      <c r="D2456" s="15"/>
      <c r="E2456" s="80">
        <v>1.6614001315657467</v>
      </c>
      <c r="F2456" s="78"/>
      <c r="G2456" s="15"/>
      <c r="H2456" s="15"/>
      <c r="I2456" s="16"/>
      <c r="J2456" s="66"/>
      <c r="K2456" s="66"/>
      <c r="L2456" s="16"/>
      <c r="M2456" s="81"/>
      <c r="N2456" s="82">
        <v>3226.5869140625</v>
      </c>
      <c r="O2456" s="82">
        <v>4462.45458984375</v>
      </c>
      <c r="P2456" s="77"/>
      <c r="Q2456" s="83"/>
      <c r="R2456" s="83"/>
      <c r="S2456" s="51">
        <v>1</v>
      </c>
      <c r="T2456" s="84"/>
      <c r="U2456" s="84"/>
      <c r="V2456" s="52">
        <v>0</v>
      </c>
      <c r="W2456" s="52">
        <v>7.7000000000000001E-5</v>
      </c>
      <c r="X2456" s="52">
        <v>0</v>
      </c>
      <c r="Y2456" s="52">
        <v>0.53103</v>
      </c>
      <c r="Z2456" s="52">
        <v>0</v>
      </c>
      <c r="AA2456" s="52"/>
      <c r="AB2456" s="79">
        <v>2456</v>
      </c>
      <c r="AC24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6" s="85"/>
      <c r="AE2456" s="51"/>
      <c r="AF2456" s="51"/>
      <c r="AG2456" s="51"/>
      <c r="AH2456" s="51"/>
      <c r="AI2456" s="51"/>
      <c r="AJ2456" s="51"/>
      <c r="AK2456" s="51"/>
      <c r="AL2456" s="51"/>
      <c r="AM2456" s="51"/>
      <c r="AN2456" s="51"/>
      <c r="AO2456" s="2"/>
      <c r="AP2456" s="3"/>
      <c r="AQ2456" s="3"/>
      <c r="AR2456" s="3"/>
      <c r="AS2456" s="3"/>
    </row>
    <row r="2457" spans="1:45" ht="29" customHeight="1" x14ac:dyDescent="0.35">
      <c r="A2457" s="14" t="s">
        <v>2094</v>
      </c>
      <c r="C2457" s="15" t="s">
        <v>3360</v>
      </c>
      <c r="D2457" s="15"/>
      <c r="E2457" s="80">
        <v>1.6614001315657467</v>
      </c>
      <c r="F2457" s="78"/>
      <c r="G2457" s="15"/>
      <c r="H2457" s="15"/>
      <c r="I2457" s="16"/>
      <c r="J2457" s="66"/>
      <c r="K2457" s="66"/>
      <c r="L2457" s="16"/>
      <c r="M2457" s="81"/>
      <c r="N2457" s="82">
        <v>3396.156494140625</v>
      </c>
      <c r="O2457" s="82">
        <v>4391.98193359375</v>
      </c>
      <c r="P2457" s="77"/>
      <c r="Q2457" s="83"/>
      <c r="R2457" s="83"/>
      <c r="S2457" s="51">
        <v>1</v>
      </c>
      <c r="T2457" s="84"/>
      <c r="U2457" s="84"/>
      <c r="V2457" s="52">
        <v>0</v>
      </c>
      <c r="W2457" s="52">
        <v>7.7000000000000001E-5</v>
      </c>
      <c r="X2457" s="52">
        <v>0</v>
      </c>
      <c r="Y2457" s="52">
        <v>0.53103</v>
      </c>
      <c r="Z2457" s="52">
        <v>0</v>
      </c>
      <c r="AA2457" s="52"/>
      <c r="AB2457" s="79">
        <v>2457</v>
      </c>
      <c r="AC24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7" s="85"/>
      <c r="AE2457" s="51"/>
      <c r="AF2457" s="51"/>
      <c r="AG2457" s="51"/>
      <c r="AH2457" s="51"/>
      <c r="AI2457" s="51"/>
      <c r="AJ2457" s="51"/>
      <c r="AK2457" s="51"/>
      <c r="AL2457" s="51"/>
      <c r="AM2457" s="51"/>
      <c r="AN2457" s="51"/>
      <c r="AO2457" s="2"/>
      <c r="AP2457" s="3"/>
      <c r="AQ2457" s="3"/>
      <c r="AR2457" s="3"/>
      <c r="AS2457" s="3"/>
    </row>
    <row r="2458" spans="1:45" ht="29" customHeight="1" x14ac:dyDescent="0.35">
      <c r="A2458" s="14" t="s">
        <v>2095</v>
      </c>
      <c r="C2458" s="15" t="s">
        <v>3360</v>
      </c>
      <c r="D2458" s="15"/>
      <c r="E2458" s="80">
        <v>1.6614001315657467</v>
      </c>
      <c r="F2458" s="78"/>
      <c r="G2458" s="15"/>
      <c r="H2458" s="15"/>
      <c r="I2458" s="16"/>
      <c r="J2458" s="66"/>
      <c r="K2458" s="66"/>
      <c r="L2458" s="16"/>
      <c r="M2458" s="81"/>
      <c r="N2458" s="82">
        <v>3301.15478515625</v>
      </c>
      <c r="O2458" s="82">
        <v>4255.9580078125</v>
      </c>
      <c r="P2458" s="77"/>
      <c r="Q2458" s="83"/>
      <c r="R2458" s="83"/>
      <c r="S2458" s="51">
        <v>1</v>
      </c>
      <c r="T2458" s="84"/>
      <c r="U2458" s="84"/>
      <c r="V2458" s="52">
        <v>0</v>
      </c>
      <c r="W2458" s="52">
        <v>7.7000000000000001E-5</v>
      </c>
      <c r="X2458" s="52">
        <v>0</v>
      </c>
      <c r="Y2458" s="52">
        <v>0.53103</v>
      </c>
      <c r="Z2458" s="52">
        <v>0</v>
      </c>
      <c r="AA2458" s="52"/>
      <c r="AB2458" s="79">
        <v>2458</v>
      </c>
      <c r="AC24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8" s="85"/>
      <c r="AE2458" s="51"/>
      <c r="AF2458" s="51"/>
      <c r="AG2458" s="51"/>
      <c r="AH2458" s="51"/>
      <c r="AI2458" s="51"/>
      <c r="AJ2458" s="51"/>
      <c r="AK2458" s="51"/>
      <c r="AL2458" s="51"/>
      <c r="AM2458" s="51"/>
      <c r="AN2458" s="51"/>
      <c r="AO2458" s="2"/>
      <c r="AP2458" s="3"/>
      <c r="AQ2458" s="3"/>
      <c r="AR2458" s="3"/>
      <c r="AS2458" s="3"/>
    </row>
    <row r="2459" spans="1:45" ht="29" customHeight="1" x14ac:dyDescent="0.35">
      <c r="A2459" s="14" t="s">
        <v>2096</v>
      </c>
      <c r="C2459" s="15" t="s">
        <v>3360</v>
      </c>
      <c r="D2459" s="15"/>
      <c r="E2459" s="80">
        <v>1.6614001315657467</v>
      </c>
      <c r="F2459" s="78"/>
      <c r="G2459" s="15"/>
      <c r="H2459" s="15"/>
      <c r="I2459" s="16"/>
      <c r="J2459" s="66"/>
      <c r="K2459" s="66"/>
      <c r="L2459" s="16"/>
      <c r="M2459" s="81"/>
      <c r="N2459" s="82">
        <v>3327.732666015625</v>
      </c>
      <c r="O2459" s="82">
        <v>4357.96435546875</v>
      </c>
      <c r="P2459" s="77"/>
      <c r="Q2459" s="83"/>
      <c r="R2459" s="83"/>
      <c r="S2459" s="51">
        <v>1</v>
      </c>
      <c r="T2459" s="84"/>
      <c r="U2459" s="84"/>
      <c r="V2459" s="52">
        <v>0</v>
      </c>
      <c r="W2459" s="52">
        <v>7.7000000000000001E-5</v>
      </c>
      <c r="X2459" s="52">
        <v>0</v>
      </c>
      <c r="Y2459" s="52">
        <v>0.53103</v>
      </c>
      <c r="Z2459" s="52">
        <v>0</v>
      </c>
      <c r="AA2459" s="52"/>
      <c r="AB2459" s="79">
        <v>2459</v>
      </c>
      <c r="AC24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59" s="85"/>
      <c r="AE2459" s="51"/>
      <c r="AF2459" s="51"/>
      <c r="AG2459" s="51"/>
      <c r="AH2459" s="51"/>
      <c r="AI2459" s="51"/>
      <c r="AJ2459" s="51"/>
      <c r="AK2459" s="51"/>
      <c r="AL2459" s="51"/>
      <c r="AM2459" s="51"/>
      <c r="AN2459" s="51"/>
      <c r="AO2459" s="2"/>
      <c r="AP2459" s="3"/>
      <c r="AQ2459" s="3"/>
      <c r="AR2459" s="3"/>
      <c r="AS2459" s="3"/>
    </row>
    <row r="2460" spans="1:45" ht="29" customHeight="1" x14ac:dyDescent="0.35">
      <c r="A2460" s="14" t="s">
        <v>2097</v>
      </c>
      <c r="C2460" s="15" t="s">
        <v>3360</v>
      </c>
      <c r="D2460" s="15"/>
      <c r="E2460" s="80">
        <v>1.6614001315657467</v>
      </c>
      <c r="F2460" s="78"/>
      <c r="G2460" s="15"/>
      <c r="H2460" s="15"/>
      <c r="I2460" s="16"/>
      <c r="J2460" s="66"/>
      <c r="K2460" s="66"/>
      <c r="L2460" s="16"/>
      <c r="M2460" s="81"/>
      <c r="N2460" s="82">
        <v>3231.49609375</v>
      </c>
      <c r="O2460" s="82">
        <v>4820.15673828125</v>
      </c>
      <c r="P2460" s="77"/>
      <c r="Q2460" s="83"/>
      <c r="R2460" s="83"/>
      <c r="S2460" s="51">
        <v>1</v>
      </c>
      <c r="T2460" s="84"/>
      <c r="U2460" s="84"/>
      <c r="V2460" s="52">
        <v>0</v>
      </c>
      <c r="W2460" s="52">
        <v>7.7000000000000001E-5</v>
      </c>
      <c r="X2460" s="52">
        <v>0</v>
      </c>
      <c r="Y2460" s="52">
        <v>0.53103</v>
      </c>
      <c r="Z2460" s="52">
        <v>0</v>
      </c>
      <c r="AA2460" s="52"/>
      <c r="AB2460" s="79">
        <v>2460</v>
      </c>
      <c r="AC24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0" s="85"/>
      <c r="AE2460" s="51"/>
      <c r="AF2460" s="51"/>
      <c r="AG2460" s="51"/>
      <c r="AH2460" s="51"/>
      <c r="AI2460" s="51"/>
      <c r="AJ2460" s="51"/>
      <c r="AK2460" s="51"/>
      <c r="AL2460" s="51"/>
      <c r="AM2460" s="51"/>
      <c r="AN2460" s="51"/>
      <c r="AO2460" s="2"/>
      <c r="AP2460" s="3"/>
      <c r="AQ2460" s="3"/>
      <c r="AR2460" s="3"/>
      <c r="AS2460" s="3"/>
    </row>
    <row r="2461" spans="1:45" ht="29" customHeight="1" x14ac:dyDescent="0.35">
      <c r="A2461" s="14" t="s">
        <v>2098</v>
      </c>
      <c r="C2461" s="15" t="s">
        <v>3360</v>
      </c>
      <c r="D2461" s="15"/>
      <c r="E2461" s="80">
        <v>1.6614001315657467</v>
      </c>
      <c r="F2461" s="78"/>
      <c r="G2461" s="15"/>
      <c r="H2461" s="15"/>
      <c r="I2461" s="16"/>
      <c r="J2461" s="66"/>
      <c r="K2461" s="66"/>
      <c r="L2461" s="16"/>
      <c r="M2461" s="81"/>
      <c r="N2461" s="82">
        <v>3369.9462890625</v>
      </c>
      <c r="O2461" s="82">
        <v>4367.18310546875</v>
      </c>
      <c r="P2461" s="77"/>
      <c r="Q2461" s="83"/>
      <c r="R2461" s="83"/>
      <c r="S2461" s="51">
        <v>1</v>
      </c>
      <c r="T2461" s="84"/>
      <c r="U2461" s="84"/>
      <c r="V2461" s="52">
        <v>0</v>
      </c>
      <c r="W2461" s="52">
        <v>7.7000000000000001E-5</v>
      </c>
      <c r="X2461" s="52">
        <v>0</v>
      </c>
      <c r="Y2461" s="52">
        <v>0.53103</v>
      </c>
      <c r="Z2461" s="52">
        <v>0</v>
      </c>
      <c r="AA2461" s="52"/>
      <c r="AB2461" s="79">
        <v>2461</v>
      </c>
      <c r="AC24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1" s="85"/>
      <c r="AE2461" s="51"/>
      <c r="AF2461" s="51"/>
      <c r="AG2461" s="51"/>
      <c r="AH2461" s="51"/>
      <c r="AI2461" s="51"/>
      <c r="AJ2461" s="51"/>
      <c r="AK2461" s="51"/>
      <c r="AL2461" s="51"/>
      <c r="AM2461" s="51"/>
      <c r="AN2461" s="51"/>
      <c r="AO2461" s="2"/>
      <c r="AP2461" s="3"/>
      <c r="AQ2461" s="3"/>
      <c r="AR2461" s="3"/>
      <c r="AS2461" s="3"/>
    </row>
    <row r="2462" spans="1:45" ht="29" customHeight="1" x14ac:dyDescent="0.35">
      <c r="A2462" s="14" t="s">
        <v>2099</v>
      </c>
      <c r="C2462" s="15" t="s">
        <v>3360</v>
      </c>
      <c r="D2462" s="15"/>
      <c r="E2462" s="80">
        <v>1.6614001315657467</v>
      </c>
      <c r="F2462" s="78"/>
      <c r="G2462" s="15"/>
      <c r="H2462" s="15"/>
      <c r="I2462" s="16"/>
      <c r="J2462" s="66"/>
      <c r="K2462" s="66"/>
      <c r="L2462" s="16"/>
      <c r="M2462" s="81"/>
      <c r="N2462" s="82">
        <v>3176.31396484375</v>
      </c>
      <c r="O2462" s="82">
        <v>4472.68017578125</v>
      </c>
      <c r="P2462" s="77"/>
      <c r="Q2462" s="83"/>
      <c r="R2462" s="83"/>
      <c r="S2462" s="51">
        <v>1</v>
      </c>
      <c r="T2462" s="84"/>
      <c r="U2462" s="84"/>
      <c r="V2462" s="52">
        <v>0</v>
      </c>
      <c r="W2462" s="52">
        <v>7.7000000000000001E-5</v>
      </c>
      <c r="X2462" s="52">
        <v>0</v>
      </c>
      <c r="Y2462" s="52">
        <v>0.53103</v>
      </c>
      <c r="Z2462" s="52">
        <v>0</v>
      </c>
      <c r="AA2462" s="52"/>
      <c r="AB2462" s="79">
        <v>2462</v>
      </c>
      <c r="AC24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2" s="85"/>
      <c r="AE2462" s="51"/>
      <c r="AF2462" s="51"/>
      <c r="AG2462" s="51"/>
      <c r="AH2462" s="51"/>
      <c r="AI2462" s="51"/>
      <c r="AJ2462" s="51"/>
      <c r="AK2462" s="51"/>
      <c r="AL2462" s="51"/>
      <c r="AM2462" s="51"/>
      <c r="AN2462" s="51"/>
      <c r="AO2462" s="2"/>
      <c r="AP2462" s="3"/>
      <c r="AQ2462" s="3"/>
      <c r="AR2462" s="3"/>
      <c r="AS2462" s="3"/>
    </row>
    <row r="2463" spans="1:45" ht="29" customHeight="1" x14ac:dyDescent="0.35">
      <c r="A2463" s="14" t="s">
        <v>2100</v>
      </c>
      <c r="C2463" s="15" t="s">
        <v>3360</v>
      </c>
      <c r="D2463" s="15"/>
      <c r="E2463" s="80">
        <v>1.6614001315657467</v>
      </c>
      <c r="F2463" s="78"/>
      <c r="G2463" s="15"/>
      <c r="H2463" s="15"/>
      <c r="I2463" s="16"/>
      <c r="J2463" s="66"/>
      <c r="K2463" s="66"/>
      <c r="L2463" s="16"/>
      <c r="M2463" s="81"/>
      <c r="N2463" s="82">
        <v>3431.37939453125</v>
      </c>
      <c r="O2463" s="82">
        <v>4669.25634765625</v>
      </c>
      <c r="P2463" s="77"/>
      <c r="Q2463" s="83"/>
      <c r="R2463" s="83"/>
      <c r="S2463" s="51">
        <v>1</v>
      </c>
      <c r="T2463" s="84"/>
      <c r="U2463" s="84"/>
      <c r="V2463" s="52">
        <v>0</v>
      </c>
      <c r="W2463" s="52">
        <v>7.7000000000000001E-5</v>
      </c>
      <c r="X2463" s="52">
        <v>0</v>
      </c>
      <c r="Y2463" s="52">
        <v>0.53103</v>
      </c>
      <c r="Z2463" s="52">
        <v>0</v>
      </c>
      <c r="AA2463" s="52"/>
      <c r="AB2463" s="79">
        <v>2463</v>
      </c>
      <c r="AC24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3" s="85"/>
      <c r="AE2463" s="51"/>
      <c r="AF2463" s="51"/>
      <c r="AG2463" s="51"/>
      <c r="AH2463" s="51"/>
      <c r="AI2463" s="51"/>
      <c r="AJ2463" s="51"/>
      <c r="AK2463" s="51"/>
      <c r="AL2463" s="51"/>
      <c r="AM2463" s="51"/>
      <c r="AN2463" s="51"/>
      <c r="AO2463" s="2"/>
      <c r="AP2463" s="3"/>
      <c r="AQ2463" s="3"/>
      <c r="AR2463" s="3"/>
      <c r="AS2463" s="3"/>
    </row>
    <row r="2464" spans="1:45" ht="29" customHeight="1" x14ac:dyDescent="0.35">
      <c r="A2464" s="14" t="s">
        <v>2101</v>
      </c>
      <c r="C2464" s="15" t="s">
        <v>3360</v>
      </c>
      <c r="D2464" s="15"/>
      <c r="E2464" s="80">
        <v>1.6614001315657467</v>
      </c>
      <c r="F2464" s="78"/>
      <c r="G2464" s="15"/>
      <c r="H2464" s="15"/>
      <c r="I2464" s="16"/>
      <c r="J2464" s="66"/>
      <c r="K2464" s="66"/>
      <c r="L2464" s="16"/>
      <c r="M2464" s="81"/>
      <c r="N2464" s="82">
        <v>3259.2958984375</v>
      </c>
      <c r="O2464" s="82">
        <v>4322.5009765625</v>
      </c>
      <c r="P2464" s="77"/>
      <c r="Q2464" s="83"/>
      <c r="R2464" s="83"/>
      <c r="S2464" s="51">
        <v>1</v>
      </c>
      <c r="T2464" s="84"/>
      <c r="U2464" s="84"/>
      <c r="V2464" s="52">
        <v>0</v>
      </c>
      <c r="W2464" s="52">
        <v>7.7000000000000001E-5</v>
      </c>
      <c r="X2464" s="52">
        <v>0</v>
      </c>
      <c r="Y2464" s="52">
        <v>0.53103</v>
      </c>
      <c r="Z2464" s="52">
        <v>0</v>
      </c>
      <c r="AA2464" s="52"/>
      <c r="AB2464" s="79">
        <v>2464</v>
      </c>
      <c r="AC24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4" s="85"/>
      <c r="AE2464" s="51"/>
      <c r="AF2464" s="51"/>
      <c r="AG2464" s="51"/>
      <c r="AH2464" s="51"/>
      <c r="AI2464" s="51"/>
      <c r="AJ2464" s="51"/>
      <c r="AK2464" s="51"/>
      <c r="AL2464" s="51"/>
      <c r="AM2464" s="51"/>
      <c r="AN2464" s="51"/>
      <c r="AO2464" s="2"/>
      <c r="AP2464" s="3"/>
      <c r="AQ2464" s="3"/>
      <c r="AR2464" s="3"/>
      <c r="AS2464" s="3"/>
    </row>
    <row r="2465" spans="1:45" ht="29" customHeight="1" x14ac:dyDescent="0.35">
      <c r="A2465" s="14" t="s">
        <v>2102</v>
      </c>
      <c r="C2465" s="15" t="s">
        <v>3360</v>
      </c>
      <c r="D2465" s="15"/>
      <c r="E2465" s="80">
        <v>1.6614001315657467</v>
      </c>
      <c r="F2465" s="78"/>
      <c r="G2465" s="15"/>
      <c r="H2465" s="15"/>
      <c r="I2465" s="16"/>
      <c r="J2465" s="66"/>
      <c r="K2465" s="66"/>
      <c r="L2465" s="16"/>
      <c r="M2465" s="81"/>
      <c r="N2465" s="82">
        <v>3284.8671875</v>
      </c>
      <c r="O2465" s="82">
        <v>4928.4814453125</v>
      </c>
      <c r="P2465" s="77"/>
      <c r="Q2465" s="83"/>
      <c r="R2465" s="83"/>
      <c r="S2465" s="51">
        <v>1</v>
      </c>
      <c r="T2465" s="84"/>
      <c r="U2465" s="84"/>
      <c r="V2465" s="52">
        <v>0</v>
      </c>
      <c r="W2465" s="52">
        <v>7.7000000000000001E-5</v>
      </c>
      <c r="X2465" s="52">
        <v>0</v>
      </c>
      <c r="Y2465" s="52">
        <v>0.53103</v>
      </c>
      <c r="Z2465" s="52">
        <v>0</v>
      </c>
      <c r="AA2465" s="52"/>
      <c r="AB2465" s="79">
        <v>2465</v>
      </c>
      <c r="AC24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5" s="85"/>
      <c r="AE2465" s="51"/>
      <c r="AF2465" s="51"/>
      <c r="AG2465" s="51"/>
      <c r="AH2465" s="51"/>
      <c r="AI2465" s="51"/>
      <c r="AJ2465" s="51"/>
      <c r="AK2465" s="51"/>
      <c r="AL2465" s="51"/>
      <c r="AM2465" s="51"/>
      <c r="AN2465" s="51"/>
      <c r="AO2465" s="2"/>
      <c r="AP2465" s="3"/>
      <c r="AQ2465" s="3"/>
      <c r="AR2465" s="3"/>
      <c r="AS2465" s="3"/>
    </row>
    <row r="2466" spans="1:45" ht="29" customHeight="1" x14ac:dyDescent="0.35">
      <c r="A2466" s="14" t="s">
        <v>2103</v>
      </c>
      <c r="C2466" s="15" t="s">
        <v>3360</v>
      </c>
      <c r="D2466" s="15"/>
      <c r="E2466" s="80">
        <v>1.6614001315657467</v>
      </c>
      <c r="F2466" s="78"/>
      <c r="G2466" s="15"/>
      <c r="H2466" s="15"/>
      <c r="I2466" s="16"/>
      <c r="J2466" s="66"/>
      <c r="K2466" s="66"/>
      <c r="L2466" s="16"/>
      <c r="M2466" s="81"/>
      <c r="N2466" s="82">
        <v>3267.783935546875</v>
      </c>
      <c r="O2466" s="82">
        <v>4504.84326171875</v>
      </c>
      <c r="P2466" s="77"/>
      <c r="Q2466" s="83"/>
      <c r="R2466" s="83"/>
      <c r="S2466" s="51">
        <v>1</v>
      </c>
      <c r="T2466" s="84"/>
      <c r="U2466" s="84"/>
      <c r="V2466" s="52">
        <v>0</v>
      </c>
      <c r="W2466" s="52">
        <v>7.7000000000000001E-5</v>
      </c>
      <c r="X2466" s="52">
        <v>0</v>
      </c>
      <c r="Y2466" s="52">
        <v>0.53103</v>
      </c>
      <c r="Z2466" s="52">
        <v>0</v>
      </c>
      <c r="AA2466" s="52"/>
      <c r="AB2466" s="79">
        <v>2466</v>
      </c>
      <c r="AC24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6" s="85"/>
      <c r="AE2466" s="51"/>
      <c r="AF2466" s="51"/>
      <c r="AG2466" s="51"/>
      <c r="AH2466" s="51"/>
      <c r="AI2466" s="51"/>
      <c r="AJ2466" s="51"/>
      <c r="AK2466" s="51"/>
      <c r="AL2466" s="51"/>
      <c r="AM2466" s="51"/>
      <c r="AN2466" s="51"/>
      <c r="AO2466" s="2"/>
      <c r="AP2466" s="3"/>
      <c r="AQ2466" s="3"/>
      <c r="AR2466" s="3"/>
      <c r="AS2466" s="3"/>
    </row>
    <row r="2467" spans="1:45" ht="29" customHeight="1" x14ac:dyDescent="0.35">
      <c r="A2467" s="14" t="s">
        <v>2104</v>
      </c>
      <c r="C2467" s="15" t="s">
        <v>3360</v>
      </c>
      <c r="D2467" s="15"/>
      <c r="E2467" s="80">
        <v>1.6614001315657467</v>
      </c>
      <c r="F2467" s="78"/>
      <c r="G2467" s="15"/>
      <c r="H2467" s="15"/>
      <c r="I2467" s="16"/>
      <c r="J2467" s="66"/>
      <c r="K2467" s="66"/>
      <c r="L2467" s="16"/>
      <c r="M2467" s="81"/>
      <c r="N2467" s="82">
        <v>3282.62646484375</v>
      </c>
      <c r="O2467" s="82">
        <v>4825.3505859375</v>
      </c>
      <c r="P2467" s="77"/>
      <c r="Q2467" s="83"/>
      <c r="R2467" s="83"/>
      <c r="S2467" s="51">
        <v>1</v>
      </c>
      <c r="T2467" s="84"/>
      <c r="U2467" s="84"/>
      <c r="V2467" s="52">
        <v>0</v>
      </c>
      <c r="W2467" s="52">
        <v>7.7000000000000001E-5</v>
      </c>
      <c r="X2467" s="52">
        <v>0</v>
      </c>
      <c r="Y2467" s="52">
        <v>0.53103</v>
      </c>
      <c r="Z2467" s="52">
        <v>0</v>
      </c>
      <c r="AA2467" s="52"/>
      <c r="AB2467" s="79">
        <v>2467</v>
      </c>
      <c r="AC24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7" s="85"/>
      <c r="AE2467" s="51"/>
      <c r="AF2467" s="51"/>
      <c r="AG2467" s="51"/>
      <c r="AH2467" s="51"/>
      <c r="AI2467" s="51"/>
      <c r="AJ2467" s="51"/>
      <c r="AK2467" s="51"/>
      <c r="AL2467" s="51"/>
      <c r="AM2467" s="51"/>
      <c r="AN2467" s="51"/>
      <c r="AO2467" s="2"/>
      <c r="AP2467" s="3"/>
      <c r="AQ2467" s="3"/>
      <c r="AR2467" s="3"/>
      <c r="AS2467" s="3"/>
    </row>
    <row r="2468" spans="1:45" ht="29" customHeight="1" x14ac:dyDescent="0.35">
      <c r="A2468" s="14" t="s">
        <v>2105</v>
      </c>
      <c r="C2468" s="15" t="s">
        <v>3360</v>
      </c>
      <c r="D2468" s="15"/>
      <c r="E2468" s="80">
        <v>1.6614001315657467</v>
      </c>
      <c r="F2468" s="78"/>
      <c r="G2468" s="15"/>
      <c r="H2468" s="15"/>
      <c r="I2468" s="16"/>
      <c r="J2468" s="66"/>
      <c r="K2468" s="66"/>
      <c r="L2468" s="16"/>
      <c r="M2468" s="81"/>
      <c r="N2468" s="82">
        <v>3372.3525390625</v>
      </c>
      <c r="O2468" s="82">
        <v>4519.83203125</v>
      </c>
      <c r="P2468" s="77"/>
      <c r="Q2468" s="83"/>
      <c r="R2468" s="83"/>
      <c r="S2468" s="51">
        <v>1</v>
      </c>
      <c r="T2468" s="84"/>
      <c r="U2468" s="84"/>
      <c r="V2468" s="52">
        <v>0</v>
      </c>
      <c r="W2468" s="52">
        <v>7.7000000000000001E-5</v>
      </c>
      <c r="X2468" s="52">
        <v>0</v>
      </c>
      <c r="Y2468" s="52">
        <v>0.53103</v>
      </c>
      <c r="Z2468" s="52">
        <v>0</v>
      </c>
      <c r="AA2468" s="52"/>
      <c r="AB2468" s="79">
        <v>2468</v>
      </c>
      <c r="AC24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8" s="85"/>
      <c r="AE2468" s="51"/>
      <c r="AF2468" s="51"/>
      <c r="AG2468" s="51"/>
      <c r="AH2468" s="51"/>
      <c r="AI2468" s="51"/>
      <c r="AJ2468" s="51"/>
      <c r="AK2468" s="51"/>
      <c r="AL2468" s="51"/>
      <c r="AM2468" s="51"/>
      <c r="AN2468" s="51"/>
      <c r="AO2468" s="2"/>
      <c r="AP2468" s="3"/>
      <c r="AQ2468" s="3"/>
      <c r="AR2468" s="3"/>
      <c r="AS2468" s="3"/>
    </row>
    <row r="2469" spans="1:45" ht="29" customHeight="1" x14ac:dyDescent="0.35">
      <c r="A2469" s="14" t="s">
        <v>2106</v>
      </c>
      <c r="C2469" s="15" t="s">
        <v>3360</v>
      </c>
      <c r="D2469" s="15"/>
      <c r="E2469" s="80">
        <v>1.6614001315657467</v>
      </c>
      <c r="F2469" s="78"/>
      <c r="G2469" s="15"/>
      <c r="H2469" s="15"/>
      <c r="I2469" s="16"/>
      <c r="J2469" s="66"/>
      <c r="K2469" s="66"/>
      <c r="L2469" s="16"/>
      <c r="M2469" s="81"/>
      <c r="N2469" s="82">
        <v>3395.4560546875</v>
      </c>
      <c r="O2469" s="82">
        <v>4632.697265625</v>
      </c>
      <c r="P2469" s="77"/>
      <c r="Q2469" s="83"/>
      <c r="R2469" s="83"/>
      <c r="S2469" s="51">
        <v>1</v>
      </c>
      <c r="T2469" s="84"/>
      <c r="U2469" s="84"/>
      <c r="V2469" s="52">
        <v>0</v>
      </c>
      <c r="W2469" s="52">
        <v>7.7000000000000001E-5</v>
      </c>
      <c r="X2469" s="52">
        <v>0</v>
      </c>
      <c r="Y2469" s="52">
        <v>0.53103</v>
      </c>
      <c r="Z2469" s="52">
        <v>0</v>
      </c>
      <c r="AA2469" s="52"/>
      <c r="AB2469" s="79">
        <v>2469</v>
      </c>
      <c r="AC24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69" s="85"/>
      <c r="AE2469" s="51"/>
      <c r="AF2469" s="51"/>
      <c r="AG2469" s="51"/>
      <c r="AH2469" s="51"/>
      <c r="AI2469" s="51"/>
      <c r="AJ2469" s="51"/>
      <c r="AK2469" s="51"/>
      <c r="AL2469" s="51"/>
      <c r="AM2469" s="51"/>
      <c r="AN2469" s="51"/>
      <c r="AO2469" s="2"/>
      <c r="AP2469" s="3"/>
      <c r="AQ2469" s="3"/>
      <c r="AR2469" s="3"/>
      <c r="AS2469" s="3"/>
    </row>
    <row r="2470" spans="1:45" ht="29" customHeight="1" x14ac:dyDescent="0.35">
      <c r="A2470" s="14" t="s">
        <v>2822</v>
      </c>
      <c r="C2470" s="15" t="s">
        <v>3360</v>
      </c>
      <c r="D2470" s="15"/>
      <c r="E2470" s="80">
        <v>1.6614001315657467</v>
      </c>
      <c r="F2470" s="78"/>
      <c r="G2470" s="15"/>
      <c r="H2470" s="15"/>
      <c r="I2470" s="16"/>
      <c r="J2470" s="66"/>
      <c r="K2470" s="66"/>
      <c r="L2470" s="16"/>
      <c r="M2470" s="81"/>
      <c r="N2470" s="82">
        <v>3395.822998046875</v>
      </c>
      <c r="O2470" s="82">
        <v>4852.6162109375</v>
      </c>
      <c r="P2470" s="77"/>
      <c r="Q2470" s="83"/>
      <c r="R2470" s="83"/>
      <c r="S2470" s="51">
        <v>1</v>
      </c>
      <c r="T2470" s="84"/>
      <c r="U2470" s="84"/>
      <c r="V2470" s="52">
        <v>0</v>
      </c>
      <c r="W2470" s="52">
        <v>7.7000000000000001E-5</v>
      </c>
      <c r="X2470" s="52">
        <v>0</v>
      </c>
      <c r="Y2470" s="52">
        <v>0.53103</v>
      </c>
      <c r="Z2470" s="52">
        <v>0</v>
      </c>
      <c r="AA2470" s="52"/>
      <c r="AB2470" s="79">
        <v>2470</v>
      </c>
      <c r="AC24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0" s="85"/>
      <c r="AE2470" s="51"/>
      <c r="AF2470" s="51"/>
      <c r="AG2470" s="51"/>
      <c r="AH2470" s="51"/>
      <c r="AI2470" s="51"/>
      <c r="AJ2470" s="51"/>
      <c r="AK2470" s="51"/>
      <c r="AL2470" s="51"/>
      <c r="AM2470" s="51"/>
      <c r="AN2470" s="51"/>
      <c r="AO2470" s="2"/>
      <c r="AP2470" s="3"/>
      <c r="AQ2470" s="3"/>
      <c r="AR2470" s="3"/>
      <c r="AS2470" s="3"/>
    </row>
    <row r="2471" spans="1:45" ht="29" customHeight="1" x14ac:dyDescent="0.35">
      <c r="A2471" s="14" t="s">
        <v>2823</v>
      </c>
      <c r="C2471" s="15" t="s">
        <v>3360</v>
      </c>
      <c r="D2471" s="15"/>
      <c r="E2471" s="80">
        <v>1.6614001315657467</v>
      </c>
      <c r="F2471" s="78"/>
      <c r="G2471" s="15"/>
      <c r="H2471" s="15"/>
      <c r="I2471" s="16"/>
      <c r="J2471" s="66"/>
      <c r="K2471" s="66"/>
      <c r="L2471" s="16"/>
      <c r="M2471" s="81"/>
      <c r="N2471" s="82">
        <v>3334.208740234375</v>
      </c>
      <c r="O2471" s="82">
        <v>4468.8984375</v>
      </c>
      <c r="P2471" s="77"/>
      <c r="Q2471" s="83"/>
      <c r="R2471" s="83"/>
      <c r="S2471" s="51">
        <v>1</v>
      </c>
      <c r="T2471" s="84"/>
      <c r="U2471" s="84"/>
      <c r="V2471" s="52">
        <v>0</v>
      </c>
      <c r="W2471" s="52">
        <v>7.7000000000000001E-5</v>
      </c>
      <c r="X2471" s="52">
        <v>0</v>
      </c>
      <c r="Y2471" s="52">
        <v>0.53103</v>
      </c>
      <c r="Z2471" s="52">
        <v>0</v>
      </c>
      <c r="AA2471" s="52"/>
      <c r="AB2471" s="79">
        <v>2471</v>
      </c>
      <c r="AC24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1" s="85"/>
      <c r="AE2471" s="51"/>
      <c r="AF2471" s="51"/>
      <c r="AG2471" s="51"/>
      <c r="AH2471" s="51"/>
      <c r="AI2471" s="51"/>
      <c r="AJ2471" s="51"/>
      <c r="AK2471" s="51"/>
      <c r="AL2471" s="51"/>
      <c r="AM2471" s="51"/>
      <c r="AN2471" s="51"/>
      <c r="AO2471" s="2"/>
      <c r="AP2471" s="3"/>
      <c r="AQ2471" s="3"/>
      <c r="AR2471" s="3"/>
      <c r="AS2471" s="3"/>
    </row>
    <row r="2472" spans="1:45" ht="29" customHeight="1" x14ac:dyDescent="0.35">
      <c r="A2472" s="14" t="s">
        <v>2824</v>
      </c>
      <c r="C2472" s="15" t="s">
        <v>3360</v>
      </c>
      <c r="D2472" s="15"/>
      <c r="E2472" s="80">
        <v>1.6614001315657467</v>
      </c>
      <c r="F2472" s="78"/>
      <c r="G2472" s="15"/>
      <c r="H2472" s="15"/>
      <c r="I2472" s="16"/>
      <c r="J2472" s="66"/>
      <c r="K2472" s="66"/>
      <c r="L2472" s="16"/>
      <c r="M2472" s="81"/>
      <c r="N2472" s="82">
        <v>3197.630615234375</v>
      </c>
      <c r="O2472" s="82">
        <v>4737.30517578125</v>
      </c>
      <c r="P2472" s="77"/>
      <c r="Q2472" s="83"/>
      <c r="R2472" s="83"/>
      <c r="S2472" s="51">
        <v>1</v>
      </c>
      <c r="T2472" s="84"/>
      <c r="U2472" s="84"/>
      <c r="V2472" s="52">
        <v>0</v>
      </c>
      <c r="W2472" s="52">
        <v>7.7000000000000001E-5</v>
      </c>
      <c r="X2472" s="52">
        <v>0</v>
      </c>
      <c r="Y2472" s="52">
        <v>0.53103</v>
      </c>
      <c r="Z2472" s="52">
        <v>0</v>
      </c>
      <c r="AA2472" s="52"/>
      <c r="AB2472" s="79">
        <v>2472</v>
      </c>
      <c r="AC24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2" s="85"/>
      <c r="AE2472" s="51"/>
      <c r="AF2472" s="51"/>
      <c r="AG2472" s="51"/>
      <c r="AH2472" s="51"/>
      <c r="AI2472" s="51"/>
      <c r="AJ2472" s="51"/>
      <c r="AK2472" s="51"/>
      <c r="AL2472" s="51"/>
      <c r="AM2472" s="51"/>
      <c r="AN2472" s="51"/>
      <c r="AO2472" s="2"/>
      <c r="AP2472" s="3"/>
      <c r="AQ2472" s="3"/>
      <c r="AR2472" s="3"/>
      <c r="AS2472" s="3"/>
    </row>
    <row r="2473" spans="1:45" ht="29" customHeight="1" x14ac:dyDescent="0.35">
      <c r="A2473" s="14" t="s">
        <v>2825</v>
      </c>
      <c r="C2473" s="15" t="s">
        <v>3360</v>
      </c>
      <c r="D2473" s="15"/>
      <c r="E2473" s="80">
        <v>1.6614001315657467</v>
      </c>
      <c r="F2473" s="78"/>
      <c r="G2473" s="15"/>
      <c r="H2473" s="15"/>
      <c r="I2473" s="16"/>
      <c r="J2473" s="66"/>
      <c r="K2473" s="66"/>
      <c r="L2473" s="16"/>
      <c r="M2473" s="81"/>
      <c r="N2473" s="82">
        <v>3324.478515625</v>
      </c>
      <c r="O2473" s="82">
        <v>4760.52880859375</v>
      </c>
      <c r="P2473" s="77"/>
      <c r="Q2473" s="83"/>
      <c r="R2473" s="83"/>
      <c r="S2473" s="51">
        <v>1</v>
      </c>
      <c r="T2473" s="84"/>
      <c r="U2473" s="84"/>
      <c r="V2473" s="52">
        <v>0</v>
      </c>
      <c r="W2473" s="52">
        <v>7.7000000000000001E-5</v>
      </c>
      <c r="X2473" s="52">
        <v>0</v>
      </c>
      <c r="Y2473" s="52">
        <v>0.53103</v>
      </c>
      <c r="Z2473" s="52">
        <v>0</v>
      </c>
      <c r="AA2473" s="52"/>
      <c r="AB2473" s="79">
        <v>2473</v>
      </c>
      <c r="AC24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3" s="85"/>
      <c r="AE2473" s="51"/>
      <c r="AF2473" s="51"/>
      <c r="AG2473" s="51"/>
      <c r="AH2473" s="51"/>
      <c r="AI2473" s="51"/>
      <c r="AJ2473" s="51"/>
      <c r="AK2473" s="51"/>
      <c r="AL2473" s="51"/>
      <c r="AM2473" s="51"/>
      <c r="AN2473" s="51"/>
      <c r="AO2473" s="2"/>
      <c r="AP2473" s="3"/>
      <c r="AQ2473" s="3"/>
      <c r="AR2473" s="3"/>
      <c r="AS2473" s="3"/>
    </row>
    <row r="2474" spans="1:45" ht="29" customHeight="1" x14ac:dyDescent="0.35">
      <c r="A2474" s="14" t="s">
        <v>2826</v>
      </c>
      <c r="C2474" s="15" t="s">
        <v>3360</v>
      </c>
      <c r="D2474" s="15"/>
      <c r="E2474" s="80">
        <v>1.6614001315657467</v>
      </c>
      <c r="F2474" s="78"/>
      <c r="G2474" s="15"/>
      <c r="H2474" s="15"/>
      <c r="I2474" s="16"/>
      <c r="J2474" s="66"/>
      <c r="K2474" s="66"/>
      <c r="L2474" s="16"/>
      <c r="M2474" s="81"/>
      <c r="N2474" s="82">
        <v>3311.334716796875</v>
      </c>
      <c r="O2474" s="82">
        <v>4894.1904296875</v>
      </c>
      <c r="P2474" s="77"/>
      <c r="Q2474" s="83"/>
      <c r="R2474" s="83"/>
      <c r="S2474" s="51">
        <v>1</v>
      </c>
      <c r="T2474" s="84"/>
      <c r="U2474" s="84"/>
      <c r="V2474" s="52">
        <v>0</v>
      </c>
      <c r="W2474" s="52">
        <v>7.7000000000000001E-5</v>
      </c>
      <c r="X2474" s="52">
        <v>0</v>
      </c>
      <c r="Y2474" s="52">
        <v>0.53103</v>
      </c>
      <c r="Z2474" s="52">
        <v>0</v>
      </c>
      <c r="AA2474" s="52"/>
      <c r="AB2474" s="79">
        <v>2474</v>
      </c>
      <c r="AC24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4" s="85"/>
      <c r="AE2474" s="51"/>
      <c r="AF2474" s="51"/>
      <c r="AG2474" s="51"/>
      <c r="AH2474" s="51"/>
      <c r="AI2474" s="51"/>
      <c r="AJ2474" s="51"/>
      <c r="AK2474" s="51"/>
      <c r="AL2474" s="51"/>
      <c r="AM2474" s="51"/>
      <c r="AN2474" s="51"/>
      <c r="AO2474" s="2"/>
      <c r="AP2474" s="3"/>
      <c r="AQ2474" s="3"/>
      <c r="AR2474" s="3"/>
      <c r="AS2474" s="3"/>
    </row>
    <row r="2475" spans="1:45" ht="29" customHeight="1" x14ac:dyDescent="0.35">
      <c r="A2475" s="14" t="s">
        <v>2827</v>
      </c>
      <c r="C2475" s="15" t="s">
        <v>3360</v>
      </c>
      <c r="D2475" s="15"/>
      <c r="E2475" s="80">
        <v>1.6614001315657467</v>
      </c>
      <c r="F2475" s="78"/>
      <c r="G2475" s="15"/>
      <c r="H2475" s="15"/>
      <c r="I2475" s="16"/>
      <c r="J2475" s="66"/>
      <c r="K2475" s="66"/>
      <c r="L2475" s="16"/>
      <c r="M2475" s="81"/>
      <c r="N2475" s="82">
        <v>3279.325927734375</v>
      </c>
      <c r="O2475" s="82">
        <v>4678.72119140625</v>
      </c>
      <c r="P2475" s="77"/>
      <c r="Q2475" s="83"/>
      <c r="R2475" s="83"/>
      <c r="S2475" s="51">
        <v>1</v>
      </c>
      <c r="T2475" s="84"/>
      <c r="U2475" s="84"/>
      <c r="V2475" s="52">
        <v>0</v>
      </c>
      <c r="W2475" s="52">
        <v>7.7000000000000001E-5</v>
      </c>
      <c r="X2475" s="52">
        <v>0</v>
      </c>
      <c r="Y2475" s="52">
        <v>0.53103</v>
      </c>
      <c r="Z2475" s="52">
        <v>0</v>
      </c>
      <c r="AA2475" s="52"/>
      <c r="AB2475" s="79">
        <v>2475</v>
      </c>
      <c r="AC24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5" s="85"/>
      <c r="AE2475" s="51"/>
      <c r="AF2475" s="51"/>
      <c r="AG2475" s="51"/>
      <c r="AH2475" s="51"/>
      <c r="AI2475" s="51"/>
      <c r="AJ2475" s="51"/>
      <c r="AK2475" s="51"/>
      <c r="AL2475" s="51"/>
      <c r="AM2475" s="51"/>
      <c r="AN2475" s="51"/>
      <c r="AO2475" s="2"/>
      <c r="AP2475" s="3"/>
      <c r="AQ2475" s="3"/>
      <c r="AR2475" s="3"/>
      <c r="AS2475" s="3"/>
    </row>
    <row r="2476" spans="1:45" ht="29" customHeight="1" x14ac:dyDescent="0.35">
      <c r="A2476" s="14" t="s">
        <v>2828</v>
      </c>
      <c r="C2476" s="15" t="s">
        <v>3360</v>
      </c>
      <c r="D2476" s="15"/>
      <c r="E2476" s="80">
        <v>1.6614001315657467</v>
      </c>
      <c r="F2476" s="78"/>
      <c r="G2476" s="15"/>
      <c r="H2476" s="15"/>
      <c r="I2476" s="16"/>
      <c r="J2476" s="66"/>
      <c r="K2476" s="66"/>
      <c r="L2476" s="16"/>
      <c r="M2476" s="81"/>
      <c r="N2476" s="82">
        <v>3178.78173828125</v>
      </c>
      <c r="O2476" s="82">
        <v>4677.52197265625</v>
      </c>
      <c r="P2476" s="77"/>
      <c r="Q2476" s="83"/>
      <c r="R2476" s="83"/>
      <c r="S2476" s="51">
        <v>1</v>
      </c>
      <c r="T2476" s="84"/>
      <c r="U2476" s="84"/>
      <c r="V2476" s="52">
        <v>0</v>
      </c>
      <c r="W2476" s="52">
        <v>7.7000000000000001E-5</v>
      </c>
      <c r="X2476" s="52">
        <v>0</v>
      </c>
      <c r="Y2476" s="52">
        <v>0.53103</v>
      </c>
      <c r="Z2476" s="52">
        <v>0</v>
      </c>
      <c r="AA2476" s="52"/>
      <c r="AB2476" s="79">
        <v>2476</v>
      </c>
      <c r="AC24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6" s="85"/>
      <c r="AE2476" s="51"/>
      <c r="AF2476" s="51"/>
      <c r="AG2476" s="51"/>
      <c r="AH2476" s="51"/>
      <c r="AI2476" s="51"/>
      <c r="AJ2476" s="51"/>
      <c r="AK2476" s="51"/>
      <c r="AL2476" s="51"/>
      <c r="AM2476" s="51"/>
      <c r="AN2476" s="51"/>
      <c r="AO2476" s="2"/>
      <c r="AP2476" s="3"/>
      <c r="AQ2476" s="3"/>
      <c r="AR2476" s="3"/>
      <c r="AS2476" s="3"/>
    </row>
    <row r="2477" spans="1:45" ht="29" customHeight="1" x14ac:dyDescent="0.35">
      <c r="A2477" s="14" t="s">
        <v>2829</v>
      </c>
      <c r="C2477" s="15" t="s">
        <v>3360</v>
      </c>
      <c r="D2477" s="15"/>
      <c r="E2477" s="80">
        <v>1.6614001315657467</v>
      </c>
      <c r="F2477" s="78"/>
      <c r="G2477" s="15"/>
      <c r="H2477" s="15"/>
      <c r="I2477" s="16"/>
      <c r="J2477" s="66"/>
      <c r="K2477" s="66"/>
      <c r="L2477" s="16"/>
      <c r="M2477" s="81"/>
      <c r="N2477" s="82">
        <v>3239.815673828125</v>
      </c>
      <c r="O2477" s="82">
        <v>4739.4208984375</v>
      </c>
      <c r="P2477" s="77"/>
      <c r="Q2477" s="83"/>
      <c r="R2477" s="83"/>
      <c r="S2477" s="51">
        <v>1</v>
      </c>
      <c r="T2477" s="84"/>
      <c r="U2477" s="84"/>
      <c r="V2477" s="52">
        <v>0</v>
      </c>
      <c r="W2477" s="52">
        <v>7.7000000000000001E-5</v>
      </c>
      <c r="X2477" s="52">
        <v>0</v>
      </c>
      <c r="Y2477" s="52">
        <v>0.53103</v>
      </c>
      <c r="Z2477" s="52">
        <v>0</v>
      </c>
      <c r="AA2477" s="52"/>
      <c r="AB2477" s="79">
        <v>2477</v>
      </c>
      <c r="AC24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7" s="85"/>
      <c r="AE2477" s="51"/>
      <c r="AF2477" s="51"/>
      <c r="AG2477" s="51"/>
      <c r="AH2477" s="51"/>
      <c r="AI2477" s="51"/>
      <c r="AJ2477" s="51"/>
      <c r="AK2477" s="51"/>
      <c r="AL2477" s="51"/>
      <c r="AM2477" s="51"/>
      <c r="AN2477" s="51"/>
      <c r="AO2477" s="2"/>
      <c r="AP2477" s="3"/>
      <c r="AQ2477" s="3"/>
      <c r="AR2477" s="3"/>
      <c r="AS2477" s="3"/>
    </row>
    <row r="2478" spans="1:45" ht="29" customHeight="1" x14ac:dyDescent="0.35">
      <c r="A2478" s="14" t="s">
        <v>2830</v>
      </c>
      <c r="C2478" s="15" t="s">
        <v>3360</v>
      </c>
      <c r="D2478" s="15"/>
      <c r="E2478" s="80">
        <v>1.6614001315657467</v>
      </c>
      <c r="F2478" s="78"/>
      <c r="G2478" s="15"/>
      <c r="H2478" s="15"/>
      <c r="I2478" s="16"/>
      <c r="J2478" s="66"/>
      <c r="K2478" s="66"/>
      <c r="L2478" s="16"/>
      <c r="M2478" s="81"/>
      <c r="N2478" s="82">
        <v>3358.616943359375</v>
      </c>
      <c r="O2478" s="82">
        <v>4841.3310546875</v>
      </c>
      <c r="P2478" s="77"/>
      <c r="Q2478" s="83"/>
      <c r="R2478" s="83"/>
      <c r="S2478" s="51">
        <v>1</v>
      </c>
      <c r="T2478" s="84"/>
      <c r="U2478" s="84"/>
      <c r="V2478" s="52">
        <v>0</v>
      </c>
      <c r="W2478" s="52">
        <v>7.7000000000000001E-5</v>
      </c>
      <c r="X2478" s="52">
        <v>0</v>
      </c>
      <c r="Y2478" s="52">
        <v>0.53103</v>
      </c>
      <c r="Z2478" s="52">
        <v>0</v>
      </c>
      <c r="AA2478" s="52"/>
      <c r="AB2478" s="79">
        <v>2478</v>
      </c>
      <c r="AC24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8" s="85"/>
      <c r="AE2478" s="51"/>
      <c r="AF2478" s="51"/>
      <c r="AG2478" s="51"/>
      <c r="AH2478" s="51"/>
      <c r="AI2478" s="51"/>
      <c r="AJ2478" s="51"/>
      <c r="AK2478" s="51"/>
      <c r="AL2478" s="51"/>
      <c r="AM2478" s="51"/>
      <c r="AN2478" s="51"/>
      <c r="AO2478" s="2"/>
      <c r="AP2478" s="3"/>
      <c r="AQ2478" s="3"/>
      <c r="AR2478" s="3"/>
      <c r="AS2478" s="3"/>
    </row>
    <row r="2479" spans="1:45" ht="29" customHeight="1" x14ac:dyDescent="0.35">
      <c r="A2479" s="14" t="s">
        <v>2831</v>
      </c>
      <c r="C2479" s="15" t="s">
        <v>3360</v>
      </c>
      <c r="D2479" s="15"/>
      <c r="E2479" s="80">
        <v>1.6614001315657467</v>
      </c>
      <c r="F2479" s="78"/>
      <c r="G2479" s="15"/>
      <c r="H2479" s="15"/>
      <c r="I2479" s="16"/>
      <c r="J2479" s="66"/>
      <c r="K2479" s="66"/>
      <c r="L2479" s="16"/>
      <c r="M2479" s="81"/>
      <c r="N2479" s="82">
        <v>3271.40625</v>
      </c>
      <c r="O2479" s="82">
        <v>4265.79736328125</v>
      </c>
      <c r="P2479" s="77"/>
      <c r="Q2479" s="83"/>
      <c r="R2479" s="83"/>
      <c r="S2479" s="51">
        <v>1</v>
      </c>
      <c r="T2479" s="84"/>
      <c r="U2479" s="84"/>
      <c r="V2479" s="52">
        <v>0</v>
      </c>
      <c r="W2479" s="52">
        <v>7.7000000000000001E-5</v>
      </c>
      <c r="X2479" s="52">
        <v>0</v>
      </c>
      <c r="Y2479" s="52">
        <v>0.53103</v>
      </c>
      <c r="Z2479" s="52">
        <v>0</v>
      </c>
      <c r="AA2479" s="52"/>
      <c r="AB2479" s="79">
        <v>2479</v>
      </c>
      <c r="AC24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79" s="85"/>
      <c r="AE2479" s="51"/>
      <c r="AF2479" s="51"/>
      <c r="AG2479" s="51"/>
      <c r="AH2479" s="51"/>
      <c r="AI2479" s="51"/>
      <c r="AJ2479" s="51"/>
      <c r="AK2479" s="51"/>
      <c r="AL2479" s="51"/>
      <c r="AM2479" s="51"/>
      <c r="AN2479" s="51"/>
      <c r="AO2479" s="2"/>
      <c r="AP2479" s="3"/>
      <c r="AQ2479" s="3"/>
      <c r="AR2479" s="3"/>
      <c r="AS2479" s="3"/>
    </row>
    <row r="2480" spans="1:45" ht="29" customHeight="1" x14ac:dyDescent="0.35">
      <c r="A2480" s="14" t="s">
        <v>2832</v>
      </c>
      <c r="C2480" s="15" t="s">
        <v>3360</v>
      </c>
      <c r="D2480" s="15"/>
      <c r="E2480" s="80">
        <v>1.6614001315657467</v>
      </c>
      <c r="F2480" s="78"/>
      <c r="G2480" s="15"/>
      <c r="H2480" s="15"/>
      <c r="I2480" s="16"/>
      <c r="J2480" s="66"/>
      <c r="K2480" s="66"/>
      <c r="L2480" s="16"/>
      <c r="M2480" s="81"/>
      <c r="N2480" s="82">
        <v>3254.5087890625</v>
      </c>
      <c r="O2480" s="82">
        <v>4888.68359375</v>
      </c>
      <c r="P2480" s="77"/>
      <c r="Q2480" s="83"/>
      <c r="R2480" s="83"/>
      <c r="S2480" s="51">
        <v>1</v>
      </c>
      <c r="T2480" s="84"/>
      <c r="U2480" s="84"/>
      <c r="V2480" s="52">
        <v>0</v>
      </c>
      <c r="W2480" s="52">
        <v>7.7000000000000001E-5</v>
      </c>
      <c r="X2480" s="52">
        <v>0</v>
      </c>
      <c r="Y2480" s="52">
        <v>0.53103</v>
      </c>
      <c r="Z2480" s="52">
        <v>0</v>
      </c>
      <c r="AA2480" s="52"/>
      <c r="AB2480" s="79">
        <v>2480</v>
      </c>
      <c r="AC24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0" s="85"/>
      <c r="AE2480" s="51"/>
      <c r="AF2480" s="51"/>
      <c r="AG2480" s="51"/>
      <c r="AH2480" s="51"/>
      <c r="AI2480" s="51"/>
      <c r="AJ2480" s="51"/>
      <c r="AK2480" s="51"/>
      <c r="AL2480" s="51"/>
      <c r="AM2480" s="51"/>
      <c r="AN2480" s="51"/>
      <c r="AO2480" s="2"/>
      <c r="AP2480" s="3"/>
      <c r="AQ2480" s="3"/>
      <c r="AR2480" s="3"/>
      <c r="AS2480" s="3"/>
    </row>
    <row r="2481" spans="1:45" ht="29" customHeight="1" x14ac:dyDescent="0.35">
      <c r="A2481" s="14" t="s">
        <v>2833</v>
      </c>
      <c r="C2481" s="15" t="s">
        <v>3360</v>
      </c>
      <c r="D2481" s="15"/>
      <c r="E2481" s="80">
        <v>1.6614001315657467</v>
      </c>
      <c r="F2481" s="78"/>
      <c r="G2481" s="15"/>
      <c r="H2481" s="15"/>
      <c r="I2481" s="16"/>
      <c r="J2481" s="66"/>
      <c r="K2481" s="66"/>
      <c r="L2481" s="16"/>
      <c r="M2481" s="81"/>
      <c r="N2481" s="82">
        <v>3329.890380859375</v>
      </c>
      <c r="O2481" s="82">
        <v>4265.66015625</v>
      </c>
      <c r="P2481" s="77"/>
      <c r="Q2481" s="83"/>
      <c r="R2481" s="83"/>
      <c r="S2481" s="51">
        <v>1</v>
      </c>
      <c r="T2481" s="84"/>
      <c r="U2481" s="84"/>
      <c r="V2481" s="52">
        <v>0</v>
      </c>
      <c r="W2481" s="52">
        <v>7.7000000000000001E-5</v>
      </c>
      <c r="X2481" s="52">
        <v>0</v>
      </c>
      <c r="Y2481" s="52">
        <v>0.53103</v>
      </c>
      <c r="Z2481" s="52">
        <v>0</v>
      </c>
      <c r="AA2481" s="52"/>
      <c r="AB2481" s="79">
        <v>2481</v>
      </c>
      <c r="AC24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1" s="85"/>
      <c r="AE2481" s="51"/>
      <c r="AF2481" s="51"/>
      <c r="AG2481" s="51"/>
      <c r="AH2481" s="51"/>
      <c r="AI2481" s="51"/>
      <c r="AJ2481" s="51"/>
      <c r="AK2481" s="51"/>
      <c r="AL2481" s="51"/>
      <c r="AM2481" s="51"/>
      <c r="AN2481" s="51"/>
      <c r="AO2481" s="2"/>
      <c r="AP2481" s="3"/>
      <c r="AQ2481" s="3"/>
      <c r="AR2481" s="3"/>
      <c r="AS2481" s="3"/>
    </row>
    <row r="2482" spans="1:45" ht="29" customHeight="1" x14ac:dyDescent="0.35">
      <c r="A2482" s="14" t="s">
        <v>2834</v>
      </c>
      <c r="C2482" s="15" t="s">
        <v>3360</v>
      </c>
      <c r="D2482" s="15"/>
      <c r="E2482" s="80">
        <v>1.6614001315657467</v>
      </c>
      <c r="F2482" s="78"/>
      <c r="G2482" s="15"/>
      <c r="H2482" s="15"/>
      <c r="I2482" s="16"/>
      <c r="J2482" s="66"/>
      <c r="K2482" s="66"/>
      <c r="L2482" s="16"/>
      <c r="M2482" s="81"/>
      <c r="N2482" s="82">
        <v>3422.521484375</v>
      </c>
      <c r="O2482" s="82">
        <v>4579.744140625</v>
      </c>
      <c r="P2482" s="77"/>
      <c r="Q2482" s="83"/>
      <c r="R2482" s="83"/>
      <c r="S2482" s="51">
        <v>1</v>
      </c>
      <c r="T2482" s="84"/>
      <c r="U2482" s="84"/>
      <c r="V2482" s="52">
        <v>0</v>
      </c>
      <c r="W2482" s="52">
        <v>7.7000000000000001E-5</v>
      </c>
      <c r="X2482" s="52">
        <v>0</v>
      </c>
      <c r="Y2482" s="52">
        <v>0.53103</v>
      </c>
      <c r="Z2482" s="52">
        <v>0</v>
      </c>
      <c r="AA2482" s="52"/>
      <c r="AB2482" s="79">
        <v>2482</v>
      </c>
      <c r="AC24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2" s="85"/>
      <c r="AE2482" s="51"/>
      <c r="AF2482" s="51"/>
      <c r="AG2482" s="51"/>
      <c r="AH2482" s="51"/>
      <c r="AI2482" s="51"/>
      <c r="AJ2482" s="51"/>
      <c r="AK2482" s="51"/>
      <c r="AL2482" s="51"/>
      <c r="AM2482" s="51"/>
      <c r="AN2482" s="51"/>
      <c r="AO2482" s="2"/>
      <c r="AP2482" s="3"/>
      <c r="AQ2482" s="3"/>
      <c r="AR2482" s="3"/>
      <c r="AS2482" s="3"/>
    </row>
    <row r="2483" spans="1:45" ht="29" customHeight="1" x14ac:dyDescent="0.35">
      <c r="A2483" s="14" t="s">
        <v>2835</v>
      </c>
      <c r="C2483" s="15" t="s">
        <v>3360</v>
      </c>
      <c r="D2483" s="15"/>
      <c r="E2483" s="80">
        <v>1.6614001315657467</v>
      </c>
      <c r="F2483" s="78"/>
      <c r="G2483" s="15"/>
      <c r="H2483" s="15"/>
      <c r="I2483" s="16"/>
      <c r="J2483" s="66"/>
      <c r="K2483" s="66"/>
      <c r="L2483" s="16"/>
      <c r="M2483" s="81"/>
      <c r="N2483" s="82">
        <v>3377.54150390625</v>
      </c>
      <c r="O2483" s="82">
        <v>4740.73779296875</v>
      </c>
      <c r="P2483" s="77"/>
      <c r="Q2483" s="83"/>
      <c r="R2483" s="83"/>
      <c r="S2483" s="51">
        <v>1</v>
      </c>
      <c r="T2483" s="84"/>
      <c r="U2483" s="84"/>
      <c r="V2483" s="52">
        <v>0</v>
      </c>
      <c r="W2483" s="52">
        <v>7.7000000000000001E-5</v>
      </c>
      <c r="X2483" s="52">
        <v>0</v>
      </c>
      <c r="Y2483" s="52">
        <v>0.53103</v>
      </c>
      <c r="Z2483" s="52">
        <v>0</v>
      </c>
      <c r="AA2483" s="52"/>
      <c r="AB2483" s="79">
        <v>2483</v>
      </c>
      <c r="AC24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3" s="85"/>
      <c r="AE2483" s="51"/>
      <c r="AF2483" s="51"/>
      <c r="AG2483" s="51"/>
      <c r="AH2483" s="51"/>
      <c r="AI2483" s="51"/>
      <c r="AJ2483" s="51"/>
      <c r="AK2483" s="51"/>
      <c r="AL2483" s="51"/>
      <c r="AM2483" s="51"/>
      <c r="AN2483" s="51"/>
      <c r="AO2483" s="2"/>
      <c r="AP2483" s="3"/>
      <c r="AQ2483" s="3"/>
      <c r="AR2483" s="3"/>
      <c r="AS2483" s="3"/>
    </row>
    <row r="2484" spans="1:45" ht="29" customHeight="1" x14ac:dyDescent="0.35">
      <c r="A2484" s="14" t="s">
        <v>2836</v>
      </c>
      <c r="C2484" s="15" t="s">
        <v>3360</v>
      </c>
      <c r="D2484" s="15"/>
      <c r="E2484" s="80">
        <v>1.6614001315657467</v>
      </c>
      <c r="F2484" s="78"/>
      <c r="G2484" s="15"/>
      <c r="H2484" s="15"/>
      <c r="I2484" s="16"/>
      <c r="J2484" s="66"/>
      <c r="K2484" s="66"/>
      <c r="L2484" s="16"/>
      <c r="M2484" s="81"/>
      <c r="N2484" s="82">
        <v>3233.516845703125</v>
      </c>
      <c r="O2484" s="82">
        <v>4632.02099609375</v>
      </c>
      <c r="P2484" s="77"/>
      <c r="Q2484" s="83"/>
      <c r="R2484" s="83"/>
      <c r="S2484" s="51">
        <v>1</v>
      </c>
      <c r="T2484" s="84"/>
      <c r="U2484" s="84"/>
      <c r="V2484" s="52">
        <v>0</v>
      </c>
      <c r="W2484" s="52">
        <v>7.7000000000000001E-5</v>
      </c>
      <c r="X2484" s="52">
        <v>0</v>
      </c>
      <c r="Y2484" s="52">
        <v>0.53103</v>
      </c>
      <c r="Z2484" s="52">
        <v>0</v>
      </c>
      <c r="AA2484" s="52"/>
      <c r="AB2484" s="79">
        <v>2484</v>
      </c>
      <c r="AC24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4" s="85"/>
      <c r="AE2484" s="51"/>
      <c r="AF2484" s="51"/>
      <c r="AG2484" s="51"/>
      <c r="AH2484" s="51"/>
      <c r="AI2484" s="51"/>
      <c r="AJ2484" s="51"/>
      <c r="AK2484" s="51"/>
      <c r="AL2484" s="51"/>
      <c r="AM2484" s="51"/>
      <c r="AN2484" s="51"/>
      <c r="AO2484" s="2"/>
      <c r="AP2484" s="3"/>
      <c r="AQ2484" s="3"/>
      <c r="AR2484" s="3"/>
      <c r="AS2484" s="3"/>
    </row>
    <row r="2485" spans="1:45" ht="29" customHeight="1" x14ac:dyDescent="0.35">
      <c r="A2485" s="14" t="s">
        <v>2837</v>
      </c>
      <c r="C2485" s="15" t="s">
        <v>3360</v>
      </c>
      <c r="D2485" s="15"/>
      <c r="E2485" s="80">
        <v>1.6614001315657467</v>
      </c>
      <c r="F2485" s="78"/>
      <c r="G2485" s="15"/>
      <c r="H2485" s="15"/>
      <c r="I2485" s="16"/>
      <c r="J2485" s="66"/>
      <c r="K2485" s="66"/>
      <c r="L2485" s="16"/>
      <c r="M2485" s="81"/>
      <c r="N2485" s="82">
        <v>3335.13427734375</v>
      </c>
      <c r="O2485" s="82">
        <v>4922.70263671875</v>
      </c>
      <c r="P2485" s="77"/>
      <c r="Q2485" s="83"/>
      <c r="R2485" s="83"/>
      <c r="S2485" s="51">
        <v>1</v>
      </c>
      <c r="T2485" s="84"/>
      <c r="U2485" s="84"/>
      <c r="V2485" s="52">
        <v>0</v>
      </c>
      <c r="W2485" s="52">
        <v>7.7000000000000001E-5</v>
      </c>
      <c r="X2485" s="52">
        <v>0</v>
      </c>
      <c r="Y2485" s="52">
        <v>0.53103</v>
      </c>
      <c r="Z2485" s="52">
        <v>0</v>
      </c>
      <c r="AA2485" s="52"/>
      <c r="AB2485" s="79">
        <v>2485</v>
      </c>
      <c r="AC24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5" s="85"/>
      <c r="AE2485" s="51"/>
      <c r="AF2485" s="51"/>
      <c r="AG2485" s="51"/>
      <c r="AH2485" s="51"/>
      <c r="AI2485" s="51"/>
      <c r="AJ2485" s="51"/>
      <c r="AK2485" s="51"/>
      <c r="AL2485" s="51"/>
      <c r="AM2485" s="51"/>
      <c r="AN2485" s="51"/>
      <c r="AO2485" s="2"/>
      <c r="AP2485" s="3"/>
      <c r="AQ2485" s="3"/>
      <c r="AR2485" s="3"/>
      <c r="AS2485" s="3"/>
    </row>
    <row r="2486" spans="1:45" ht="29" customHeight="1" x14ac:dyDescent="0.35">
      <c r="A2486" s="14" t="s">
        <v>2838</v>
      </c>
      <c r="C2486" s="15" t="s">
        <v>3360</v>
      </c>
      <c r="D2486" s="15"/>
      <c r="E2486" s="80">
        <v>1.6614001315657467</v>
      </c>
      <c r="F2486" s="78"/>
      <c r="G2486" s="15"/>
      <c r="H2486" s="15"/>
      <c r="I2486" s="16"/>
      <c r="J2486" s="66"/>
      <c r="K2486" s="66"/>
      <c r="L2486" s="16"/>
      <c r="M2486" s="81"/>
      <c r="N2486" s="82">
        <v>3360.373291015625</v>
      </c>
      <c r="O2486" s="82">
        <v>4295.515625</v>
      </c>
      <c r="P2486" s="77"/>
      <c r="Q2486" s="83"/>
      <c r="R2486" s="83"/>
      <c r="S2486" s="51">
        <v>1</v>
      </c>
      <c r="T2486" s="84"/>
      <c r="U2486" s="84"/>
      <c r="V2486" s="52">
        <v>0</v>
      </c>
      <c r="W2486" s="52">
        <v>7.7000000000000001E-5</v>
      </c>
      <c r="X2486" s="52">
        <v>0</v>
      </c>
      <c r="Y2486" s="52">
        <v>0.53103</v>
      </c>
      <c r="Z2486" s="52">
        <v>0</v>
      </c>
      <c r="AA2486" s="52"/>
      <c r="AB2486" s="79">
        <v>2486</v>
      </c>
      <c r="AC24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6" s="85"/>
      <c r="AE2486" s="51"/>
      <c r="AF2486" s="51"/>
      <c r="AG2486" s="51"/>
      <c r="AH2486" s="51"/>
      <c r="AI2486" s="51"/>
      <c r="AJ2486" s="51"/>
      <c r="AK2486" s="51"/>
      <c r="AL2486" s="51"/>
      <c r="AM2486" s="51"/>
      <c r="AN2486" s="51"/>
      <c r="AO2486" s="2"/>
      <c r="AP2486" s="3"/>
      <c r="AQ2486" s="3"/>
      <c r="AR2486" s="3"/>
      <c r="AS2486" s="3"/>
    </row>
    <row r="2487" spans="1:45" ht="29" customHeight="1" x14ac:dyDescent="0.35">
      <c r="A2487" s="14" t="s">
        <v>2839</v>
      </c>
      <c r="C2487" s="15" t="s">
        <v>3360</v>
      </c>
      <c r="D2487" s="15"/>
      <c r="E2487" s="80">
        <v>1.6614001315657467</v>
      </c>
      <c r="F2487" s="78"/>
      <c r="G2487" s="15"/>
      <c r="H2487" s="15"/>
      <c r="I2487" s="16"/>
      <c r="J2487" s="66"/>
      <c r="K2487" s="66"/>
      <c r="L2487" s="16"/>
      <c r="M2487" s="81"/>
      <c r="N2487" s="82">
        <v>3231.34228515625</v>
      </c>
      <c r="O2487" s="82">
        <v>4363.0341796875</v>
      </c>
      <c r="P2487" s="77"/>
      <c r="Q2487" s="83"/>
      <c r="R2487" s="83"/>
      <c r="S2487" s="51">
        <v>1</v>
      </c>
      <c r="T2487" s="84"/>
      <c r="U2487" s="84"/>
      <c r="V2487" s="52">
        <v>0</v>
      </c>
      <c r="W2487" s="52">
        <v>7.7000000000000001E-5</v>
      </c>
      <c r="X2487" s="52">
        <v>0</v>
      </c>
      <c r="Y2487" s="52">
        <v>0.53103</v>
      </c>
      <c r="Z2487" s="52">
        <v>0</v>
      </c>
      <c r="AA2487" s="52"/>
      <c r="AB2487" s="79">
        <v>2487</v>
      </c>
      <c r="AC24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7" s="85"/>
      <c r="AE2487" s="51"/>
      <c r="AF2487" s="51"/>
      <c r="AG2487" s="51"/>
      <c r="AH2487" s="51"/>
      <c r="AI2487" s="51"/>
      <c r="AJ2487" s="51"/>
      <c r="AK2487" s="51"/>
      <c r="AL2487" s="51"/>
      <c r="AM2487" s="51"/>
      <c r="AN2487" s="51"/>
      <c r="AO2487" s="2"/>
      <c r="AP2487" s="3"/>
      <c r="AQ2487" s="3"/>
      <c r="AR2487" s="3"/>
      <c r="AS2487" s="3"/>
    </row>
    <row r="2488" spans="1:45" ht="29" customHeight="1" x14ac:dyDescent="0.35">
      <c r="A2488" s="14" t="s">
        <v>2840</v>
      </c>
      <c r="C2488" s="15" t="s">
        <v>3360</v>
      </c>
      <c r="D2488" s="15"/>
      <c r="E2488" s="80">
        <v>1.6614001315657467</v>
      </c>
      <c r="F2488" s="78"/>
      <c r="G2488" s="15"/>
      <c r="H2488" s="15"/>
      <c r="I2488" s="16"/>
      <c r="J2488" s="66"/>
      <c r="K2488" s="66"/>
      <c r="L2488" s="16"/>
      <c r="M2488" s="81"/>
      <c r="N2488" s="82">
        <v>3168.250244140625</v>
      </c>
      <c r="O2488" s="82">
        <v>4615.1435546875</v>
      </c>
      <c r="P2488" s="77"/>
      <c r="Q2488" s="83"/>
      <c r="R2488" s="83"/>
      <c r="S2488" s="51">
        <v>1</v>
      </c>
      <c r="T2488" s="84"/>
      <c r="U2488" s="84"/>
      <c r="V2488" s="52">
        <v>0</v>
      </c>
      <c r="W2488" s="52">
        <v>7.7000000000000001E-5</v>
      </c>
      <c r="X2488" s="52">
        <v>0</v>
      </c>
      <c r="Y2488" s="52">
        <v>0.53103</v>
      </c>
      <c r="Z2488" s="52">
        <v>0</v>
      </c>
      <c r="AA2488" s="52"/>
      <c r="AB2488" s="79">
        <v>2488</v>
      </c>
      <c r="AC24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8" s="85"/>
      <c r="AE2488" s="51"/>
      <c r="AF2488" s="51"/>
      <c r="AG2488" s="51"/>
      <c r="AH2488" s="51"/>
      <c r="AI2488" s="51"/>
      <c r="AJ2488" s="51"/>
      <c r="AK2488" s="51"/>
      <c r="AL2488" s="51"/>
      <c r="AM2488" s="51"/>
      <c r="AN2488" s="51"/>
      <c r="AO2488" s="2"/>
      <c r="AP2488" s="3"/>
      <c r="AQ2488" s="3"/>
      <c r="AR2488" s="3"/>
      <c r="AS2488" s="3"/>
    </row>
    <row r="2489" spans="1:45" ht="29" customHeight="1" x14ac:dyDescent="0.35">
      <c r="A2489" s="14" t="s">
        <v>1875</v>
      </c>
      <c r="C2489" s="15" t="s">
        <v>3360</v>
      </c>
      <c r="D2489" s="15"/>
      <c r="E2489" s="80">
        <v>1.6612779585628497</v>
      </c>
      <c r="F2489" s="78"/>
      <c r="G2489" s="15"/>
      <c r="H2489" s="15"/>
      <c r="I2489" s="16"/>
      <c r="J2489" s="66"/>
      <c r="K2489" s="66"/>
      <c r="L2489" s="16"/>
      <c r="M2489" s="81"/>
      <c r="N2489" s="82">
        <v>267.47433471679688</v>
      </c>
      <c r="O2489" s="82">
        <v>6726.26611328125</v>
      </c>
      <c r="P2489" s="77"/>
      <c r="Q2489" s="83"/>
      <c r="R2489" s="83"/>
      <c r="S2489" s="51">
        <v>1</v>
      </c>
      <c r="T2489" s="84"/>
      <c r="U2489" s="84"/>
      <c r="V2489" s="52">
        <v>0</v>
      </c>
      <c r="W2489" s="52">
        <v>9.1000000000000003E-5</v>
      </c>
      <c r="X2489" s="52">
        <v>0</v>
      </c>
      <c r="Y2489" s="52">
        <v>0.53083899999999995</v>
      </c>
      <c r="Z2489" s="52">
        <v>0</v>
      </c>
      <c r="AA2489" s="52"/>
      <c r="AB2489" s="79">
        <v>2489</v>
      </c>
      <c r="AC24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89" s="85"/>
      <c r="AE2489" s="51"/>
      <c r="AF2489" s="51"/>
      <c r="AG2489" s="51"/>
      <c r="AH2489" s="51"/>
      <c r="AI2489" s="51"/>
      <c r="AJ2489" s="51"/>
      <c r="AK2489" s="51"/>
      <c r="AL2489" s="51"/>
      <c r="AM2489" s="51"/>
      <c r="AN2489" s="51"/>
      <c r="AO2489" s="2"/>
      <c r="AP2489" s="3"/>
      <c r="AQ2489" s="3"/>
      <c r="AR2489" s="3"/>
      <c r="AS2489" s="3"/>
    </row>
    <row r="2490" spans="1:45" ht="29" customHeight="1" x14ac:dyDescent="0.35">
      <c r="A2490" s="14" t="s">
        <v>1876</v>
      </c>
      <c r="C2490" s="15" t="s">
        <v>3360</v>
      </c>
      <c r="D2490" s="15"/>
      <c r="E2490" s="80">
        <v>1.6612779585628497</v>
      </c>
      <c r="F2490" s="78"/>
      <c r="G2490" s="15"/>
      <c r="H2490" s="15"/>
      <c r="I2490" s="16"/>
      <c r="J2490" s="66"/>
      <c r="K2490" s="66"/>
      <c r="L2490" s="16"/>
      <c r="M2490" s="81"/>
      <c r="N2490" s="82">
        <v>343.03482055664063</v>
      </c>
      <c r="O2490" s="82">
        <v>6941.31591796875</v>
      </c>
      <c r="P2490" s="77"/>
      <c r="Q2490" s="83"/>
      <c r="R2490" s="83"/>
      <c r="S2490" s="51">
        <v>1</v>
      </c>
      <c r="T2490" s="84"/>
      <c r="U2490" s="84"/>
      <c r="V2490" s="52">
        <v>0</v>
      </c>
      <c r="W2490" s="52">
        <v>9.1000000000000003E-5</v>
      </c>
      <c r="X2490" s="52">
        <v>0</v>
      </c>
      <c r="Y2490" s="52">
        <v>0.53083899999999995</v>
      </c>
      <c r="Z2490" s="52">
        <v>0</v>
      </c>
      <c r="AA2490" s="52"/>
      <c r="AB2490" s="79">
        <v>2490</v>
      </c>
      <c r="AC24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0" s="85"/>
      <c r="AE2490" s="51"/>
      <c r="AF2490" s="51"/>
      <c r="AG2490" s="51"/>
      <c r="AH2490" s="51"/>
      <c r="AI2490" s="51"/>
      <c r="AJ2490" s="51"/>
      <c r="AK2490" s="51"/>
      <c r="AL2490" s="51"/>
      <c r="AM2490" s="51"/>
      <c r="AN2490" s="51"/>
      <c r="AO2490" s="2"/>
      <c r="AP2490" s="3"/>
      <c r="AQ2490" s="3"/>
      <c r="AR2490" s="3"/>
      <c r="AS2490" s="3"/>
    </row>
    <row r="2491" spans="1:45" ht="29" customHeight="1" x14ac:dyDescent="0.35">
      <c r="A2491" s="14" t="s">
        <v>1877</v>
      </c>
      <c r="C2491" s="15" t="s">
        <v>3360</v>
      </c>
      <c r="D2491" s="15"/>
      <c r="E2491" s="80">
        <v>1.6612779585628497</v>
      </c>
      <c r="F2491" s="78"/>
      <c r="G2491" s="15"/>
      <c r="H2491" s="15"/>
      <c r="I2491" s="16"/>
      <c r="J2491" s="66"/>
      <c r="K2491" s="66"/>
      <c r="L2491" s="16"/>
      <c r="M2491" s="81"/>
      <c r="N2491" s="82">
        <v>305.46707153320313</v>
      </c>
      <c r="O2491" s="82">
        <v>6846.60595703125</v>
      </c>
      <c r="P2491" s="77"/>
      <c r="Q2491" s="83"/>
      <c r="R2491" s="83"/>
      <c r="S2491" s="51">
        <v>1</v>
      </c>
      <c r="T2491" s="84"/>
      <c r="U2491" s="84"/>
      <c r="V2491" s="52">
        <v>0</v>
      </c>
      <c r="W2491" s="52">
        <v>9.1000000000000003E-5</v>
      </c>
      <c r="X2491" s="52">
        <v>0</v>
      </c>
      <c r="Y2491" s="52">
        <v>0.53083899999999995</v>
      </c>
      <c r="Z2491" s="52">
        <v>0</v>
      </c>
      <c r="AA2491" s="52"/>
      <c r="AB2491" s="79">
        <v>2491</v>
      </c>
      <c r="AC24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1" s="85"/>
      <c r="AE2491" s="51"/>
      <c r="AF2491" s="51"/>
      <c r="AG2491" s="51"/>
      <c r="AH2491" s="51"/>
      <c r="AI2491" s="51"/>
      <c r="AJ2491" s="51"/>
      <c r="AK2491" s="51"/>
      <c r="AL2491" s="51"/>
      <c r="AM2491" s="51"/>
      <c r="AN2491" s="51"/>
      <c r="AO2491" s="2"/>
      <c r="AP2491" s="3"/>
      <c r="AQ2491" s="3"/>
      <c r="AR2491" s="3"/>
      <c r="AS2491" s="3"/>
    </row>
    <row r="2492" spans="1:45" ht="29" customHeight="1" x14ac:dyDescent="0.35">
      <c r="A2492" s="14" t="s">
        <v>263</v>
      </c>
      <c r="C2492" s="15" t="s">
        <v>3360</v>
      </c>
      <c r="D2492" s="15"/>
      <c r="E2492" s="80">
        <v>1.6612581294367248</v>
      </c>
      <c r="F2492" s="78"/>
      <c r="G2492" s="15"/>
      <c r="H2492" s="15"/>
      <c r="I2492" s="16"/>
      <c r="J2492" s="66"/>
      <c r="K2492" s="66"/>
      <c r="L2492" s="16"/>
      <c r="M2492" s="81"/>
      <c r="N2492" s="82">
        <v>1522.2388916015625</v>
      </c>
      <c r="O2492" s="82">
        <v>2890.340087890625</v>
      </c>
      <c r="P2492" s="77"/>
      <c r="Q2492" s="83"/>
      <c r="R2492" s="83"/>
      <c r="S2492" s="51">
        <v>1</v>
      </c>
      <c r="T2492" s="84"/>
      <c r="U2492" s="84"/>
      <c r="V2492" s="52">
        <v>0</v>
      </c>
      <c r="W2492" s="52">
        <v>8.7000000000000001E-5</v>
      </c>
      <c r="X2492" s="52">
        <v>0</v>
      </c>
      <c r="Y2492" s="52">
        <v>0.53080799999999995</v>
      </c>
      <c r="Z2492" s="52">
        <v>0</v>
      </c>
      <c r="AA2492" s="52"/>
      <c r="AB2492" s="79">
        <v>2492</v>
      </c>
      <c r="AC24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2" s="85"/>
      <c r="AE2492" s="51"/>
      <c r="AF2492" s="51"/>
      <c r="AG2492" s="51"/>
      <c r="AH2492" s="51"/>
      <c r="AI2492" s="51"/>
      <c r="AJ2492" s="51"/>
      <c r="AK2492" s="51"/>
      <c r="AL2492" s="51"/>
      <c r="AM2492" s="51"/>
      <c r="AN2492" s="51"/>
      <c r="AO2492" s="2"/>
      <c r="AP2492" s="3"/>
      <c r="AQ2492" s="3"/>
      <c r="AR2492" s="3"/>
      <c r="AS2492" s="3"/>
    </row>
    <row r="2493" spans="1:45" ht="29" customHeight="1" x14ac:dyDescent="0.35">
      <c r="A2493" s="14" t="s">
        <v>2612</v>
      </c>
      <c r="C2493" s="15" t="s">
        <v>3360</v>
      </c>
      <c r="D2493" s="15"/>
      <c r="E2493" s="80">
        <v>1.6612530122428864</v>
      </c>
      <c r="F2493" s="78"/>
      <c r="G2493" s="15"/>
      <c r="H2493" s="15"/>
      <c r="I2493" s="16"/>
      <c r="J2493" s="66"/>
      <c r="K2493" s="66"/>
      <c r="L2493" s="16"/>
      <c r="M2493" s="81"/>
      <c r="N2493" s="82">
        <v>846.34014892578125</v>
      </c>
      <c r="O2493" s="82">
        <v>4641.2294921875</v>
      </c>
      <c r="P2493" s="77"/>
      <c r="Q2493" s="83"/>
      <c r="R2493" s="83"/>
      <c r="S2493" s="51">
        <v>1</v>
      </c>
      <c r="T2493" s="84"/>
      <c r="U2493" s="84"/>
      <c r="V2493" s="52">
        <v>0</v>
      </c>
      <c r="W2493" s="52">
        <v>8.3999999999999995E-5</v>
      </c>
      <c r="X2493" s="52">
        <v>0</v>
      </c>
      <c r="Y2493" s="52">
        <v>0.53080000000000005</v>
      </c>
      <c r="Z2493" s="52">
        <v>0</v>
      </c>
      <c r="AA2493" s="52"/>
      <c r="AB2493" s="79">
        <v>2493</v>
      </c>
      <c r="AC24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3" s="85"/>
      <c r="AE2493" s="51"/>
      <c r="AF2493" s="51"/>
      <c r="AG2493" s="51"/>
      <c r="AH2493" s="51"/>
      <c r="AI2493" s="51"/>
      <c r="AJ2493" s="51"/>
      <c r="AK2493" s="51"/>
      <c r="AL2493" s="51"/>
      <c r="AM2493" s="51"/>
      <c r="AN2493" s="51"/>
      <c r="AO2493" s="2"/>
      <c r="AP2493" s="3"/>
      <c r="AQ2493" s="3"/>
      <c r="AR2493" s="3"/>
      <c r="AS2493" s="3"/>
    </row>
    <row r="2494" spans="1:45" ht="29" customHeight="1" x14ac:dyDescent="0.35">
      <c r="A2494" s="14" t="s">
        <v>194</v>
      </c>
      <c r="C2494" s="15" t="s">
        <v>3360</v>
      </c>
      <c r="D2494" s="15"/>
      <c r="E2494" s="80">
        <v>1.6611730560891576</v>
      </c>
      <c r="F2494" s="78"/>
      <c r="G2494" s="15"/>
      <c r="H2494" s="15"/>
      <c r="I2494" s="16"/>
      <c r="J2494" s="66"/>
      <c r="K2494" s="66"/>
      <c r="L2494" s="16"/>
      <c r="M2494" s="81"/>
      <c r="N2494" s="82">
        <v>6369.87548828125</v>
      </c>
      <c r="O2494" s="82">
        <v>9549.2587890625</v>
      </c>
      <c r="P2494" s="77"/>
      <c r="Q2494" s="83"/>
      <c r="R2494" s="83"/>
      <c r="S2494" s="51">
        <v>1</v>
      </c>
      <c r="T2494" s="84"/>
      <c r="U2494" s="84"/>
      <c r="V2494" s="52">
        <v>0</v>
      </c>
      <c r="W2494" s="52">
        <v>9.8040000000000002E-3</v>
      </c>
      <c r="X2494" s="52">
        <v>0</v>
      </c>
      <c r="Y2494" s="52">
        <v>0.53067500000000001</v>
      </c>
      <c r="Z2494" s="52">
        <v>0</v>
      </c>
      <c r="AA2494" s="52"/>
      <c r="AB2494" s="79">
        <v>2494</v>
      </c>
      <c r="AC24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4" s="85"/>
      <c r="AE2494" s="51"/>
      <c r="AF2494" s="51"/>
      <c r="AG2494" s="51"/>
      <c r="AH2494" s="51"/>
      <c r="AI2494" s="51"/>
      <c r="AJ2494" s="51"/>
      <c r="AK2494" s="51"/>
      <c r="AL2494" s="51"/>
      <c r="AM2494" s="51"/>
      <c r="AN2494" s="51"/>
      <c r="AO2494" s="2"/>
      <c r="AP2494" s="3"/>
      <c r="AQ2494" s="3"/>
      <c r="AR2494" s="3"/>
      <c r="AS2494" s="3"/>
    </row>
    <row r="2495" spans="1:45" ht="29" customHeight="1" x14ac:dyDescent="0.35">
      <c r="A2495" s="14" t="s">
        <v>195</v>
      </c>
      <c r="C2495" s="15" t="s">
        <v>3360</v>
      </c>
      <c r="D2495" s="15"/>
      <c r="E2495" s="80">
        <v>1.6611730560891576</v>
      </c>
      <c r="F2495" s="78"/>
      <c r="G2495" s="15"/>
      <c r="H2495" s="15"/>
      <c r="I2495" s="16"/>
      <c r="J2495" s="66"/>
      <c r="K2495" s="66"/>
      <c r="L2495" s="16"/>
      <c r="M2495" s="81"/>
      <c r="N2495" s="82">
        <v>6351.767578125</v>
      </c>
      <c r="O2495" s="82">
        <v>9430.4970703125</v>
      </c>
      <c r="P2495" s="77"/>
      <c r="Q2495" s="83"/>
      <c r="R2495" s="83"/>
      <c r="S2495" s="51">
        <v>1</v>
      </c>
      <c r="T2495" s="84"/>
      <c r="U2495" s="84"/>
      <c r="V2495" s="52">
        <v>0</v>
      </c>
      <c r="W2495" s="52">
        <v>9.8040000000000002E-3</v>
      </c>
      <c r="X2495" s="52">
        <v>0</v>
      </c>
      <c r="Y2495" s="52">
        <v>0.53067500000000001</v>
      </c>
      <c r="Z2495" s="52">
        <v>0</v>
      </c>
      <c r="AA2495" s="52"/>
      <c r="AB2495" s="79">
        <v>2495</v>
      </c>
      <c r="AC24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5" s="85"/>
      <c r="AE2495" s="51"/>
      <c r="AF2495" s="51"/>
      <c r="AG2495" s="51"/>
      <c r="AH2495" s="51"/>
      <c r="AI2495" s="51"/>
      <c r="AJ2495" s="51"/>
      <c r="AK2495" s="51"/>
      <c r="AL2495" s="51"/>
      <c r="AM2495" s="51"/>
      <c r="AN2495" s="51"/>
      <c r="AO2495" s="2"/>
      <c r="AP2495" s="3"/>
      <c r="AQ2495" s="3"/>
      <c r="AR2495" s="3"/>
      <c r="AS2495" s="3"/>
    </row>
    <row r="2496" spans="1:45" ht="29" customHeight="1" x14ac:dyDescent="0.35">
      <c r="A2496" s="14" t="s">
        <v>513</v>
      </c>
      <c r="C2496" s="15" t="s">
        <v>3360</v>
      </c>
      <c r="D2496" s="15"/>
      <c r="E2496" s="80">
        <v>1.6611730560891576</v>
      </c>
      <c r="F2496" s="78"/>
      <c r="G2496" s="15"/>
      <c r="H2496" s="15"/>
      <c r="I2496" s="16"/>
      <c r="J2496" s="66"/>
      <c r="K2496" s="66"/>
      <c r="L2496" s="16"/>
      <c r="M2496" s="81"/>
      <c r="N2496" s="82">
        <v>6455.986328125</v>
      </c>
      <c r="O2496" s="82">
        <v>9570.587890625</v>
      </c>
      <c r="P2496" s="77"/>
      <c r="Q2496" s="83"/>
      <c r="R2496" s="83"/>
      <c r="S2496" s="51">
        <v>1</v>
      </c>
      <c r="T2496" s="84"/>
      <c r="U2496" s="84"/>
      <c r="V2496" s="52">
        <v>0</v>
      </c>
      <c r="W2496" s="52">
        <v>9.8040000000000002E-3</v>
      </c>
      <c r="X2496" s="52">
        <v>0</v>
      </c>
      <c r="Y2496" s="52">
        <v>0.53067500000000001</v>
      </c>
      <c r="Z2496" s="52">
        <v>0</v>
      </c>
      <c r="AA2496" s="52"/>
      <c r="AB2496" s="79">
        <v>2496</v>
      </c>
      <c r="AC24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6" s="85"/>
      <c r="AE2496" s="51"/>
      <c r="AF2496" s="51"/>
      <c r="AG2496" s="51"/>
      <c r="AH2496" s="51"/>
      <c r="AI2496" s="51"/>
      <c r="AJ2496" s="51"/>
      <c r="AK2496" s="51"/>
      <c r="AL2496" s="51"/>
      <c r="AM2496" s="51"/>
      <c r="AN2496" s="51"/>
      <c r="AO2496" s="2"/>
      <c r="AP2496" s="3"/>
      <c r="AQ2496" s="3"/>
      <c r="AR2496" s="3"/>
      <c r="AS2496" s="3"/>
    </row>
    <row r="2497" spans="1:45" ht="29" customHeight="1" x14ac:dyDescent="0.35">
      <c r="A2497" s="14" t="s">
        <v>2117</v>
      </c>
      <c r="C2497" s="15" t="s">
        <v>3360</v>
      </c>
      <c r="D2497" s="15"/>
      <c r="E2497" s="80">
        <v>1.6611730560891576</v>
      </c>
      <c r="F2497" s="78"/>
      <c r="G2497" s="15"/>
      <c r="H2497" s="15"/>
      <c r="I2497" s="16"/>
      <c r="J2497" s="66"/>
      <c r="K2497" s="66"/>
      <c r="L2497" s="16"/>
      <c r="M2497" s="81"/>
      <c r="N2497" s="82">
        <v>6530.4541015625</v>
      </c>
      <c r="O2497" s="82">
        <v>9470.7861328125</v>
      </c>
      <c r="P2497" s="77"/>
      <c r="Q2497" s="83"/>
      <c r="R2497" s="83"/>
      <c r="S2497" s="51">
        <v>1</v>
      </c>
      <c r="T2497" s="84"/>
      <c r="U2497" s="84"/>
      <c r="V2497" s="52">
        <v>0</v>
      </c>
      <c r="W2497" s="52">
        <v>9.8040000000000002E-3</v>
      </c>
      <c r="X2497" s="52">
        <v>0</v>
      </c>
      <c r="Y2497" s="52">
        <v>0.53067500000000001</v>
      </c>
      <c r="Z2497" s="52">
        <v>0</v>
      </c>
      <c r="AA2497" s="52"/>
      <c r="AB2497" s="79">
        <v>2497</v>
      </c>
      <c r="AC24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7" s="85"/>
      <c r="AE2497" s="51"/>
      <c r="AF2497" s="51"/>
      <c r="AG2497" s="51"/>
      <c r="AH2497" s="51"/>
      <c r="AI2497" s="51"/>
      <c r="AJ2497" s="51"/>
      <c r="AK2497" s="51"/>
      <c r="AL2497" s="51"/>
      <c r="AM2497" s="51"/>
      <c r="AN2497" s="51"/>
      <c r="AO2497" s="2"/>
      <c r="AP2497" s="3"/>
      <c r="AQ2497" s="3"/>
      <c r="AR2497" s="3"/>
      <c r="AS2497" s="3"/>
    </row>
    <row r="2498" spans="1:45" ht="29" customHeight="1" x14ac:dyDescent="0.35">
      <c r="A2498" s="14" t="s">
        <v>2135</v>
      </c>
      <c r="C2498" s="15" t="s">
        <v>3360</v>
      </c>
      <c r="D2498" s="15"/>
      <c r="E2498" s="80">
        <v>1.6611730560891576</v>
      </c>
      <c r="F2498" s="78"/>
      <c r="G2498" s="15"/>
      <c r="H2498" s="15"/>
      <c r="I2498" s="16"/>
      <c r="J2498" s="66"/>
      <c r="K2498" s="66"/>
      <c r="L2498" s="16"/>
      <c r="M2498" s="81"/>
      <c r="N2498" s="82">
        <v>6224.95556640625</v>
      </c>
      <c r="O2498" s="82">
        <v>9320.8876953125</v>
      </c>
      <c r="P2498" s="77"/>
      <c r="Q2498" s="83"/>
      <c r="R2498" s="83"/>
      <c r="S2498" s="51">
        <v>1</v>
      </c>
      <c r="T2498" s="84"/>
      <c r="U2498" s="84"/>
      <c r="V2498" s="52">
        <v>0</v>
      </c>
      <c r="W2498" s="52">
        <v>9.8040000000000002E-3</v>
      </c>
      <c r="X2498" s="52">
        <v>0</v>
      </c>
      <c r="Y2498" s="52">
        <v>0.53067500000000001</v>
      </c>
      <c r="Z2498" s="52">
        <v>0</v>
      </c>
      <c r="AA2498" s="52"/>
      <c r="AB2498" s="79">
        <v>2498</v>
      </c>
      <c r="AC24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8" s="85"/>
      <c r="AE2498" s="51"/>
      <c r="AF2498" s="51"/>
      <c r="AG2498" s="51"/>
      <c r="AH2498" s="51"/>
      <c r="AI2498" s="51"/>
      <c r="AJ2498" s="51"/>
      <c r="AK2498" s="51"/>
      <c r="AL2498" s="51"/>
      <c r="AM2498" s="51"/>
      <c r="AN2498" s="51"/>
      <c r="AO2498" s="2"/>
      <c r="AP2498" s="3"/>
      <c r="AQ2498" s="3"/>
      <c r="AR2498" s="3"/>
      <c r="AS2498" s="3"/>
    </row>
    <row r="2499" spans="1:45" ht="29" customHeight="1" x14ac:dyDescent="0.35">
      <c r="A2499" s="14" t="s">
        <v>2136</v>
      </c>
      <c r="C2499" s="15" t="s">
        <v>3360</v>
      </c>
      <c r="D2499" s="15"/>
      <c r="E2499" s="80">
        <v>1.6611730560891576</v>
      </c>
      <c r="F2499" s="78"/>
      <c r="G2499" s="15"/>
      <c r="H2499" s="15"/>
      <c r="I2499" s="16"/>
      <c r="J2499" s="66"/>
      <c r="K2499" s="66"/>
      <c r="L2499" s="16"/>
      <c r="M2499" s="81"/>
      <c r="N2499" s="82">
        <v>6440.65283203125</v>
      </c>
      <c r="O2499" s="82">
        <v>9456.6201171875</v>
      </c>
      <c r="P2499" s="77"/>
      <c r="Q2499" s="83"/>
      <c r="R2499" s="83"/>
      <c r="S2499" s="51">
        <v>1</v>
      </c>
      <c r="T2499" s="84"/>
      <c r="U2499" s="84"/>
      <c r="V2499" s="52">
        <v>0</v>
      </c>
      <c r="W2499" s="52">
        <v>9.8040000000000002E-3</v>
      </c>
      <c r="X2499" s="52">
        <v>0</v>
      </c>
      <c r="Y2499" s="52">
        <v>0.53067500000000001</v>
      </c>
      <c r="Z2499" s="52">
        <v>0</v>
      </c>
      <c r="AA2499" s="52"/>
      <c r="AB2499" s="79">
        <v>2499</v>
      </c>
      <c r="AC24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499" s="85"/>
      <c r="AE2499" s="51"/>
      <c r="AF2499" s="51"/>
      <c r="AG2499" s="51"/>
      <c r="AH2499" s="51"/>
      <c r="AI2499" s="51"/>
      <c r="AJ2499" s="51"/>
      <c r="AK2499" s="51"/>
      <c r="AL2499" s="51"/>
      <c r="AM2499" s="51"/>
      <c r="AN2499" s="51"/>
      <c r="AO2499" s="2"/>
      <c r="AP2499" s="3"/>
      <c r="AQ2499" s="3"/>
      <c r="AR2499" s="3"/>
      <c r="AS2499" s="3"/>
    </row>
    <row r="2500" spans="1:45" ht="29" customHeight="1" x14ac:dyDescent="0.35">
      <c r="A2500" s="14" t="s">
        <v>2137</v>
      </c>
      <c r="C2500" s="15" t="s">
        <v>3360</v>
      </c>
      <c r="D2500" s="15"/>
      <c r="E2500" s="80">
        <v>1.6611730560891576</v>
      </c>
      <c r="F2500" s="78"/>
      <c r="G2500" s="15"/>
      <c r="H2500" s="15"/>
      <c r="I2500" s="16"/>
      <c r="J2500" s="66"/>
      <c r="K2500" s="66"/>
      <c r="L2500" s="16"/>
      <c r="M2500" s="81"/>
      <c r="N2500" s="82">
        <v>6083.26708984375</v>
      </c>
      <c r="O2500" s="82">
        <v>9578.62109375</v>
      </c>
      <c r="P2500" s="77"/>
      <c r="Q2500" s="83"/>
      <c r="R2500" s="83"/>
      <c r="S2500" s="51">
        <v>1</v>
      </c>
      <c r="T2500" s="84"/>
      <c r="U2500" s="84"/>
      <c r="V2500" s="52">
        <v>0</v>
      </c>
      <c r="W2500" s="52">
        <v>9.8040000000000002E-3</v>
      </c>
      <c r="X2500" s="52">
        <v>0</v>
      </c>
      <c r="Y2500" s="52">
        <v>0.53067500000000001</v>
      </c>
      <c r="Z2500" s="52">
        <v>0</v>
      </c>
      <c r="AA2500" s="52"/>
      <c r="AB2500" s="79">
        <v>2500</v>
      </c>
      <c r="AC25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0" s="85"/>
      <c r="AE2500" s="51"/>
      <c r="AF2500" s="51"/>
      <c r="AG2500" s="51"/>
      <c r="AH2500" s="51"/>
      <c r="AI2500" s="51"/>
      <c r="AJ2500" s="51"/>
      <c r="AK2500" s="51"/>
      <c r="AL2500" s="51"/>
      <c r="AM2500" s="51"/>
      <c r="AN2500" s="51"/>
      <c r="AO2500" s="2"/>
      <c r="AP2500" s="3"/>
      <c r="AQ2500" s="3"/>
      <c r="AR2500" s="3"/>
      <c r="AS2500" s="3"/>
    </row>
    <row r="2501" spans="1:45" ht="29" customHeight="1" x14ac:dyDescent="0.35">
      <c r="A2501" s="14" t="s">
        <v>2138</v>
      </c>
      <c r="C2501" s="15" t="s">
        <v>3360</v>
      </c>
      <c r="D2501" s="15"/>
      <c r="E2501" s="80">
        <v>1.6611730560891576</v>
      </c>
      <c r="F2501" s="78"/>
      <c r="G2501" s="15"/>
      <c r="H2501" s="15"/>
      <c r="I2501" s="16"/>
      <c r="J2501" s="66"/>
      <c r="K2501" s="66"/>
      <c r="L2501" s="16"/>
      <c r="M2501" s="81"/>
      <c r="N2501" s="82">
        <v>6249.2548828125</v>
      </c>
      <c r="O2501" s="82">
        <v>9418.1142578125</v>
      </c>
      <c r="P2501" s="77"/>
      <c r="Q2501" s="83"/>
      <c r="R2501" s="83"/>
      <c r="S2501" s="51">
        <v>1</v>
      </c>
      <c r="T2501" s="84"/>
      <c r="U2501" s="84"/>
      <c r="V2501" s="52">
        <v>0</v>
      </c>
      <c r="W2501" s="52">
        <v>9.8040000000000002E-3</v>
      </c>
      <c r="X2501" s="52">
        <v>0</v>
      </c>
      <c r="Y2501" s="52">
        <v>0.53067500000000001</v>
      </c>
      <c r="Z2501" s="52">
        <v>0</v>
      </c>
      <c r="AA2501" s="52"/>
      <c r="AB2501" s="79">
        <v>2501</v>
      </c>
      <c r="AC25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1" s="85"/>
      <c r="AE2501" s="51"/>
      <c r="AF2501" s="51"/>
      <c r="AG2501" s="51"/>
      <c r="AH2501" s="51"/>
      <c r="AI2501" s="51"/>
      <c r="AJ2501" s="51"/>
      <c r="AK2501" s="51"/>
      <c r="AL2501" s="51"/>
      <c r="AM2501" s="51"/>
      <c r="AN2501" s="51"/>
      <c r="AO2501" s="2"/>
      <c r="AP2501" s="3"/>
      <c r="AQ2501" s="3"/>
      <c r="AR2501" s="3"/>
      <c r="AS2501" s="3"/>
    </row>
    <row r="2502" spans="1:45" ht="29" customHeight="1" x14ac:dyDescent="0.35">
      <c r="A2502" s="14" t="s">
        <v>2139</v>
      </c>
      <c r="C2502" s="15" t="s">
        <v>3360</v>
      </c>
      <c r="D2502" s="15"/>
      <c r="E2502" s="80">
        <v>1.6611730560891576</v>
      </c>
      <c r="F2502" s="78"/>
      <c r="G2502" s="15"/>
      <c r="H2502" s="15"/>
      <c r="I2502" s="16"/>
      <c r="J2502" s="66"/>
      <c r="K2502" s="66"/>
      <c r="L2502" s="16"/>
      <c r="M2502" s="81"/>
      <c r="N2502" s="82">
        <v>6473.48583984375</v>
      </c>
      <c r="O2502" s="82">
        <v>9357.70703125</v>
      </c>
      <c r="P2502" s="77"/>
      <c r="Q2502" s="83"/>
      <c r="R2502" s="83"/>
      <c r="S2502" s="51">
        <v>1</v>
      </c>
      <c r="T2502" s="84"/>
      <c r="U2502" s="84"/>
      <c r="V2502" s="52">
        <v>0</v>
      </c>
      <c r="W2502" s="52">
        <v>9.8040000000000002E-3</v>
      </c>
      <c r="X2502" s="52">
        <v>0</v>
      </c>
      <c r="Y2502" s="52">
        <v>0.53067500000000001</v>
      </c>
      <c r="Z2502" s="52">
        <v>0</v>
      </c>
      <c r="AA2502" s="52"/>
      <c r="AB2502" s="79">
        <v>2502</v>
      </c>
      <c r="AC25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2" s="85"/>
      <c r="AE2502" s="51"/>
      <c r="AF2502" s="51"/>
      <c r="AG2502" s="51"/>
      <c r="AH2502" s="51"/>
      <c r="AI2502" s="51"/>
      <c r="AJ2502" s="51"/>
      <c r="AK2502" s="51"/>
      <c r="AL2502" s="51"/>
      <c r="AM2502" s="51"/>
      <c r="AN2502" s="51"/>
      <c r="AO2502" s="2"/>
      <c r="AP2502" s="3"/>
      <c r="AQ2502" s="3"/>
      <c r="AR2502" s="3"/>
      <c r="AS2502" s="3"/>
    </row>
    <row r="2503" spans="1:45" ht="29" customHeight="1" x14ac:dyDescent="0.35">
      <c r="A2503" s="14" t="s">
        <v>2140</v>
      </c>
      <c r="C2503" s="15" t="s">
        <v>3360</v>
      </c>
      <c r="D2503" s="15"/>
      <c r="E2503" s="80">
        <v>1.6611730560891576</v>
      </c>
      <c r="F2503" s="78"/>
      <c r="G2503" s="15"/>
      <c r="H2503" s="15"/>
      <c r="I2503" s="16"/>
      <c r="J2503" s="66"/>
      <c r="K2503" s="66"/>
      <c r="L2503" s="16"/>
      <c r="M2503" s="81"/>
      <c r="N2503" s="82">
        <v>6210.23779296875</v>
      </c>
      <c r="O2503" s="82">
        <v>9725.8310546875</v>
      </c>
      <c r="P2503" s="77"/>
      <c r="Q2503" s="83"/>
      <c r="R2503" s="83"/>
      <c r="S2503" s="51">
        <v>1</v>
      </c>
      <c r="T2503" s="84"/>
      <c r="U2503" s="84"/>
      <c r="V2503" s="52">
        <v>0</v>
      </c>
      <c r="W2503" s="52">
        <v>9.8040000000000002E-3</v>
      </c>
      <c r="X2503" s="52">
        <v>0</v>
      </c>
      <c r="Y2503" s="52">
        <v>0.53067500000000001</v>
      </c>
      <c r="Z2503" s="52">
        <v>0</v>
      </c>
      <c r="AA2503" s="52"/>
      <c r="AB2503" s="79">
        <v>2503</v>
      </c>
      <c r="AC25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3" s="85"/>
      <c r="AE2503" s="51"/>
      <c r="AF2503" s="51"/>
      <c r="AG2503" s="51"/>
      <c r="AH2503" s="51"/>
      <c r="AI2503" s="51"/>
      <c r="AJ2503" s="51"/>
      <c r="AK2503" s="51"/>
      <c r="AL2503" s="51"/>
      <c r="AM2503" s="51"/>
      <c r="AN2503" s="51"/>
      <c r="AO2503" s="2"/>
      <c r="AP2503" s="3"/>
      <c r="AQ2503" s="3"/>
      <c r="AR2503" s="3"/>
      <c r="AS2503" s="3"/>
    </row>
    <row r="2504" spans="1:45" ht="29" customHeight="1" x14ac:dyDescent="0.35">
      <c r="A2504" s="14" t="s">
        <v>2141</v>
      </c>
      <c r="C2504" s="15" t="s">
        <v>3360</v>
      </c>
      <c r="D2504" s="15"/>
      <c r="E2504" s="80">
        <v>1.6611730560891576</v>
      </c>
      <c r="F2504" s="78"/>
      <c r="G2504" s="15"/>
      <c r="H2504" s="15"/>
      <c r="I2504" s="16"/>
      <c r="J2504" s="66"/>
      <c r="K2504" s="66"/>
      <c r="L2504" s="16"/>
      <c r="M2504" s="81"/>
      <c r="N2504" s="82">
        <v>6284.35888671875</v>
      </c>
      <c r="O2504" s="82">
        <v>9285.6982421875</v>
      </c>
      <c r="P2504" s="77"/>
      <c r="Q2504" s="83"/>
      <c r="R2504" s="83"/>
      <c r="S2504" s="51">
        <v>1</v>
      </c>
      <c r="T2504" s="84"/>
      <c r="U2504" s="84"/>
      <c r="V2504" s="52">
        <v>0</v>
      </c>
      <c r="W2504" s="52">
        <v>9.8040000000000002E-3</v>
      </c>
      <c r="X2504" s="52">
        <v>0</v>
      </c>
      <c r="Y2504" s="52">
        <v>0.53067500000000001</v>
      </c>
      <c r="Z2504" s="52">
        <v>0</v>
      </c>
      <c r="AA2504" s="52"/>
      <c r="AB2504" s="79">
        <v>2504</v>
      </c>
      <c r="AC25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4" s="85"/>
      <c r="AE2504" s="51"/>
      <c r="AF2504" s="51"/>
      <c r="AG2504" s="51"/>
      <c r="AH2504" s="51"/>
      <c r="AI2504" s="51"/>
      <c r="AJ2504" s="51"/>
      <c r="AK2504" s="51"/>
      <c r="AL2504" s="51"/>
      <c r="AM2504" s="51"/>
      <c r="AN2504" s="51"/>
      <c r="AO2504" s="2"/>
      <c r="AP2504" s="3"/>
      <c r="AQ2504" s="3"/>
      <c r="AR2504" s="3"/>
      <c r="AS2504" s="3"/>
    </row>
    <row r="2505" spans="1:45" ht="29" customHeight="1" x14ac:dyDescent="0.35">
      <c r="A2505" s="14" t="s">
        <v>2142</v>
      </c>
      <c r="C2505" s="15" t="s">
        <v>3360</v>
      </c>
      <c r="D2505" s="15"/>
      <c r="E2505" s="80">
        <v>1.6611730560891576</v>
      </c>
      <c r="F2505" s="78"/>
      <c r="G2505" s="15"/>
      <c r="H2505" s="15"/>
      <c r="I2505" s="16"/>
      <c r="J2505" s="66"/>
      <c r="K2505" s="66"/>
      <c r="L2505" s="16"/>
      <c r="M2505" s="81"/>
      <c r="N2505" s="82">
        <v>6526.7607421875</v>
      </c>
      <c r="O2505" s="82">
        <v>9606.5810546875</v>
      </c>
      <c r="P2505" s="77"/>
      <c r="Q2505" s="83"/>
      <c r="R2505" s="83"/>
      <c r="S2505" s="51">
        <v>1</v>
      </c>
      <c r="T2505" s="84"/>
      <c r="U2505" s="84"/>
      <c r="V2505" s="52">
        <v>0</v>
      </c>
      <c r="W2505" s="52">
        <v>9.8040000000000002E-3</v>
      </c>
      <c r="X2505" s="52">
        <v>0</v>
      </c>
      <c r="Y2505" s="52">
        <v>0.53067500000000001</v>
      </c>
      <c r="Z2505" s="52">
        <v>0</v>
      </c>
      <c r="AA2505" s="52"/>
      <c r="AB2505" s="79">
        <v>2505</v>
      </c>
      <c r="AC25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5" s="85"/>
      <c r="AE2505" s="51"/>
      <c r="AF2505" s="51"/>
      <c r="AG2505" s="51"/>
      <c r="AH2505" s="51"/>
      <c r="AI2505" s="51"/>
      <c r="AJ2505" s="51"/>
      <c r="AK2505" s="51"/>
      <c r="AL2505" s="51"/>
      <c r="AM2505" s="51"/>
      <c r="AN2505" s="51"/>
      <c r="AO2505" s="2"/>
      <c r="AP2505" s="3"/>
      <c r="AQ2505" s="3"/>
      <c r="AR2505" s="3"/>
      <c r="AS2505" s="3"/>
    </row>
    <row r="2506" spans="1:45" ht="29" customHeight="1" x14ac:dyDescent="0.35">
      <c r="A2506" s="14" t="s">
        <v>2143</v>
      </c>
      <c r="C2506" s="15" t="s">
        <v>3360</v>
      </c>
      <c r="D2506" s="15"/>
      <c r="E2506" s="80">
        <v>1.6611730560891576</v>
      </c>
      <c r="F2506" s="78"/>
      <c r="G2506" s="15"/>
      <c r="H2506" s="15"/>
      <c r="I2506" s="16"/>
      <c r="J2506" s="66"/>
      <c r="K2506" s="66"/>
      <c r="L2506" s="16"/>
      <c r="M2506" s="81"/>
      <c r="N2506" s="82">
        <v>6042.43115234375</v>
      </c>
      <c r="O2506" s="82">
        <v>9676.6298828125</v>
      </c>
      <c r="P2506" s="77"/>
      <c r="Q2506" s="83"/>
      <c r="R2506" s="83"/>
      <c r="S2506" s="51">
        <v>1</v>
      </c>
      <c r="T2506" s="84"/>
      <c r="U2506" s="84"/>
      <c r="V2506" s="52">
        <v>0</v>
      </c>
      <c r="W2506" s="52">
        <v>9.8040000000000002E-3</v>
      </c>
      <c r="X2506" s="52">
        <v>0</v>
      </c>
      <c r="Y2506" s="52">
        <v>0.53067500000000001</v>
      </c>
      <c r="Z2506" s="52">
        <v>0</v>
      </c>
      <c r="AA2506" s="52"/>
      <c r="AB2506" s="79">
        <v>2506</v>
      </c>
      <c r="AC25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6" s="85"/>
      <c r="AE2506" s="51"/>
      <c r="AF2506" s="51"/>
      <c r="AG2506" s="51"/>
      <c r="AH2506" s="51"/>
      <c r="AI2506" s="51"/>
      <c r="AJ2506" s="51"/>
      <c r="AK2506" s="51"/>
      <c r="AL2506" s="51"/>
      <c r="AM2506" s="51"/>
      <c r="AN2506" s="51"/>
      <c r="AO2506" s="2"/>
      <c r="AP2506" s="3"/>
      <c r="AQ2506" s="3"/>
      <c r="AR2506" s="3"/>
      <c r="AS2506" s="3"/>
    </row>
    <row r="2507" spans="1:45" ht="29" customHeight="1" x14ac:dyDescent="0.35">
      <c r="A2507" s="14" t="s">
        <v>2144</v>
      </c>
      <c r="C2507" s="15" t="s">
        <v>3360</v>
      </c>
      <c r="D2507" s="15"/>
      <c r="E2507" s="80">
        <v>1.6611730560891576</v>
      </c>
      <c r="F2507" s="78"/>
      <c r="G2507" s="15"/>
      <c r="H2507" s="15"/>
      <c r="I2507" s="16"/>
      <c r="J2507" s="66"/>
      <c r="K2507" s="66"/>
      <c r="L2507" s="16"/>
      <c r="M2507" s="81"/>
      <c r="N2507" s="82">
        <v>6071.8505859375</v>
      </c>
      <c r="O2507" s="82">
        <v>9423.8828125</v>
      </c>
      <c r="P2507" s="77"/>
      <c r="Q2507" s="83"/>
      <c r="R2507" s="83"/>
      <c r="S2507" s="51">
        <v>1</v>
      </c>
      <c r="T2507" s="84"/>
      <c r="U2507" s="84"/>
      <c r="V2507" s="52">
        <v>0</v>
      </c>
      <c r="W2507" s="52">
        <v>9.8040000000000002E-3</v>
      </c>
      <c r="X2507" s="52">
        <v>0</v>
      </c>
      <c r="Y2507" s="52">
        <v>0.53067500000000001</v>
      </c>
      <c r="Z2507" s="52">
        <v>0</v>
      </c>
      <c r="AA2507" s="52"/>
      <c r="AB2507" s="79">
        <v>2507</v>
      </c>
      <c r="AC25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7" s="85"/>
      <c r="AE2507" s="51"/>
      <c r="AF2507" s="51"/>
      <c r="AG2507" s="51"/>
      <c r="AH2507" s="51"/>
      <c r="AI2507" s="51"/>
      <c r="AJ2507" s="51"/>
      <c r="AK2507" s="51"/>
      <c r="AL2507" s="51"/>
      <c r="AM2507" s="51"/>
      <c r="AN2507" s="51"/>
      <c r="AO2507" s="2"/>
      <c r="AP2507" s="3"/>
      <c r="AQ2507" s="3"/>
      <c r="AR2507" s="3"/>
      <c r="AS2507" s="3"/>
    </row>
    <row r="2508" spans="1:45" ht="29" customHeight="1" x14ac:dyDescent="0.35">
      <c r="A2508" s="14" t="s">
        <v>2145</v>
      </c>
      <c r="C2508" s="15" t="s">
        <v>3360</v>
      </c>
      <c r="D2508" s="15"/>
      <c r="E2508" s="80">
        <v>1.6611730560891576</v>
      </c>
      <c r="F2508" s="78"/>
      <c r="G2508" s="15"/>
      <c r="H2508" s="15"/>
      <c r="I2508" s="16"/>
      <c r="J2508" s="66"/>
      <c r="K2508" s="66"/>
      <c r="L2508" s="16"/>
      <c r="M2508" s="81"/>
      <c r="N2508" s="82">
        <v>6509.75244140625</v>
      </c>
      <c r="O2508" s="82">
        <v>9408.259765625</v>
      </c>
      <c r="P2508" s="77"/>
      <c r="Q2508" s="83"/>
      <c r="R2508" s="83"/>
      <c r="S2508" s="51">
        <v>1</v>
      </c>
      <c r="T2508" s="84"/>
      <c r="U2508" s="84"/>
      <c r="V2508" s="52">
        <v>0</v>
      </c>
      <c r="W2508" s="52">
        <v>9.8040000000000002E-3</v>
      </c>
      <c r="X2508" s="52">
        <v>0</v>
      </c>
      <c r="Y2508" s="52">
        <v>0.53067500000000001</v>
      </c>
      <c r="Z2508" s="52">
        <v>0</v>
      </c>
      <c r="AA2508" s="52"/>
      <c r="AB2508" s="79">
        <v>2508</v>
      </c>
      <c r="AC25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8" s="85"/>
      <c r="AE2508" s="51"/>
      <c r="AF2508" s="51"/>
      <c r="AG2508" s="51"/>
      <c r="AH2508" s="51"/>
      <c r="AI2508" s="51"/>
      <c r="AJ2508" s="51"/>
      <c r="AK2508" s="51"/>
      <c r="AL2508" s="51"/>
      <c r="AM2508" s="51"/>
      <c r="AN2508" s="51"/>
      <c r="AO2508" s="2"/>
      <c r="AP2508" s="3"/>
      <c r="AQ2508" s="3"/>
      <c r="AR2508" s="3"/>
      <c r="AS2508" s="3"/>
    </row>
    <row r="2509" spans="1:45" ht="29" customHeight="1" x14ac:dyDescent="0.35">
      <c r="A2509" s="14" t="s">
        <v>2146</v>
      </c>
      <c r="C2509" s="15" t="s">
        <v>3360</v>
      </c>
      <c r="D2509" s="15"/>
      <c r="E2509" s="80">
        <v>1.6611730560891576</v>
      </c>
      <c r="F2509" s="78"/>
      <c r="G2509" s="15"/>
      <c r="H2509" s="15"/>
      <c r="I2509" s="16"/>
      <c r="J2509" s="66"/>
      <c r="K2509" s="66"/>
      <c r="L2509" s="16"/>
      <c r="M2509" s="81"/>
      <c r="N2509" s="82">
        <v>6170.4345703125</v>
      </c>
      <c r="O2509" s="82">
        <v>9549.1416015625</v>
      </c>
      <c r="P2509" s="77"/>
      <c r="Q2509" s="83"/>
      <c r="R2509" s="83"/>
      <c r="S2509" s="51">
        <v>1</v>
      </c>
      <c r="T2509" s="84"/>
      <c r="U2509" s="84"/>
      <c r="V2509" s="52">
        <v>0</v>
      </c>
      <c r="W2509" s="52">
        <v>9.8040000000000002E-3</v>
      </c>
      <c r="X2509" s="52">
        <v>0</v>
      </c>
      <c r="Y2509" s="52">
        <v>0.53067500000000001</v>
      </c>
      <c r="Z2509" s="52">
        <v>0</v>
      </c>
      <c r="AA2509" s="52"/>
      <c r="AB2509" s="79">
        <v>2509</v>
      </c>
      <c r="AC25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09" s="85"/>
      <c r="AE2509" s="51"/>
      <c r="AF2509" s="51"/>
      <c r="AG2509" s="51"/>
      <c r="AH2509" s="51"/>
      <c r="AI2509" s="51"/>
      <c r="AJ2509" s="51"/>
      <c r="AK2509" s="51"/>
      <c r="AL2509" s="51"/>
      <c r="AM2509" s="51"/>
      <c r="AN2509" s="51"/>
      <c r="AO2509" s="2"/>
      <c r="AP2509" s="3"/>
      <c r="AQ2509" s="3"/>
      <c r="AR2509" s="3"/>
      <c r="AS2509" s="3"/>
    </row>
    <row r="2510" spans="1:45" ht="29" customHeight="1" x14ac:dyDescent="0.35">
      <c r="A2510" s="14" t="s">
        <v>2147</v>
      </c>
      <c r="C2510" s="15" t="s">
        <v>3360</v>
      </c>
      <c r="D2510" s="15"/>
      <c r="E2510" s="80">
        <v>1.6611730560891576</v>
      </c>
      <c r="F2510" s="78"/>
      <c r="G2510" s="15"/>
      <c r="H2510" s="15"/>
      <c r="I2510" s="16"/>
      <c r="J2510" s="66"/>
      <c r="K2510" s="66"/>
      <c r="L2510" s="16"/>
      <c r="M2510" s="81"/>
      <c r="N2510" s="82">
        <v>6387.5234375</v>
      </c>
      <c r="O2510" s="82">
        <v>9661.21875</v>
      </c>
      <c r="P2510" s="77"/>
      <c r="Q2510" s="83"/>
      <c r="R2510" s="83"/>
      <c r="S2510" s="51">
        <v>1</v>
      </c>
      <c r="T2510" s="84"/>
      <c r="U2510" s="84"/>
      <c r="V2510" s="52">
        <v>0</v>
      </c>
      <c r="W2510" s="52">
        <v>9.8040000000000002E-3</v>
      </c>
      <c r="X2510" s="52">
        <v>0</v>
      </c>
      <c r="Y2510" s="52">
        <v>0.53067500000000001</v>
      </c>
      <c r="Z2510" s="52">
        <v>0</v>
      </c>
      <c r="AA2510" s="52"/>
      <c r="AB2510" s="79">
        <v>2510</v>
      </c>
      <c r="AC25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0" s="85"/>
      <c r="AE2510" s="51"/>
      <c r="AF2510" s="51"/>
      <c r="AG2510" s="51"/>
      <c r="AH2510" s="51"/>
      <c r="AI2510" s="51"/>
      <c r="AJ2510" s="51"/>
      <c r="AK2510" s="51"/>
      <c r="AL2510" s="51"/>
      <c r="AM2510" s="51"/>
      <c r="AN2510" s="51"/>
      <c r="AO2510" s="2"/>
      <c r="AP2510" s="3"/>
      <c r="AQ2510" s="3"/>
      <c r="AR2510" s="3"/>
      <c r="AS2510" s="3"/>
    </row>
    <row r="2511" spans="1:45" ht="29" customHeight="1" x14ac:dyDescent="0.35">
      <c r="A2511" s="14" t="s">
        <v>2148</v>
      </c>
      <c r="C2511" s="15" t="s">
        <v>3360</v>
      </c>
      <c r="D2511" s="15"/>
      <c r="E2511" s="80">
        <v>1.6611730560891576</v>
      </c>
      <c r="F2511" s="78"/>
      <c r="G2511" s="15"/>
      <c r="H2511" s="15"/>
      <c r="I2511" s="16"/>
      <c r="J2511" s="66"/>
      <c r="K2511" s="66"/>
      <c r="L2511" s="16"/>
      <c r="M2511" s="81"/>
      <c r="N2511" s="82">
        <v>6270.40234375</v>
      </c>
      <c r="O2511" s="82">
        <v>9803.580078125</v>
      </c>
      <c r="P2511" s="77"/>
      <c r="Q2511" s="83"/>
      <c r="R2511" s="83"/>
      <c r="S2511" s="51">
        <v>1</v>
      </c>
      <c r="T2511" s="84"/>
      <c r="U2511" s="84"/>
      <c r="V2511" s="52">
        <v>0</v>
      </c>
      <c r="W2511" s="52">
        <v>9.8040000000000002E-3</v>
      </c>
      <c r="X2511" s="52">
        <v>0</v>
      </c>
      <c r="Y2511" s="52">
        <v>0.53067500000000001</v>
      </c>
      <c r="Z2511" s="52">
        <v>0</v>
      </c>
      <c r="AA2511" s="52"/>
      <c r="AB2511" s="79">
        <v>2511</v>
      </c>
      <c r="AC25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1" s="85"/>
      <c r="AE2511" s="51"/>
      <c r="AF2511" s="51"/>
      <c r="AG2511" s="51"/>
      <c r="AH2511" s="51"/>
      <c r="AI2511" s="51"/>
      <c r="AJ2511" s="51"/>
      <c r="AK2511" s="51"/>
      <c r="AL2511" s="51"/>
      <c r="AM2511" s="51"/>
      <c r="AN2511" s="51"/>
      <c r="AO2511" s="2"/>
      <c r="AP2511" s="3"/>
      <c r="AQ2511" s="3"/>
      <c r="AR2511" s="3"/>
      <c r="AS2511" s="3"/>
    </row>
    <row r="2512" spans="1:45" ht="29" customHeight="1" x14ac:dyDescent="0.35">
      <c r="A2512" s="14" t="s">
        <v>2149</v>
      </c>
      <c r="C2512" s="15" t="s">
        <v>3360</v>
      </c>
      <c r="D2512" s="15"/>
      <c r="E2512" s="80">
        <v>1.6611730560891576</v>
      </c>
      <c r="F2512" s="78"/>
      <c r="G2512" s="15"/>
      <c r="H2512" s="15"/>
      <c r="I2512" s="16"/>
      <c r="J2512" s="66"/>
      <c r="K2512" s="66"/>
      <c r="L2512" s="16"/>
      <c r="M2512" s="81"/>
      <c r="N2512" s="82">
        <v>6013.2734375</v>
      </c>
      <c r="O2512" s="82">
        <v>9617.8818359375</v>
      </c>
      <c r="P2512" s="77"/>
      <c r="Q2512" s="83"/>
      <c r="R2512" s="83"/>
      <c r="S2512" s="51">
        <v>1</v>
      </c>
      <c r="T2512" s="84"/>
      <c r="U2512" s="84"/>
      <c r="V2512" s="52">
        <v>0</v>
      </c>
      <c r="W2512" s="52">
        <v>9.8040000000000002E-3</v>
      </c>
      <c r="X2512" s="52">
        <v>0</v>
      </c>
      <c r="Y2512" s="52">
        <v>0.53067500000000001</v>
      </c>
      <c r="Z2512" s="52">
        <v>0</v>
      </c>
      <c r="AA2512" s="52"/>
      <c r="AB2512" s="79">
        <v>2512</v>
      </c>
      <c r="AC25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2" s="85"/>
      <c r="AE2512" s="51"/>
      <c r="AF2512" s="51"/>
      <c r="AG2512" s="51"/>
      <c r="AH2512" s="51"/>
      <c r="AI2512" s="51"/>
      <c r="AJ2512" s="51"/>
      <c r="AK2512" s="51"/>
      <c r="AL2512" s="51"/>
      <c r="AM2512" s="51"/>
      <c r="AN2512" s="51"/>
      <c r="AO2512" s="2"/>
      <c r="AP2512" s="3"/>
      <c r="AQ2512" s="3"/>
      <c r="AR2512" s="3"/>
      <c r="AS2512" s="3"/>
    </row>
    <row r="2513" spans="1:45" ht="29" customHeight="1" x14ac:dyDescent="0.35">
      <c r="A2513" s="14" t="s">
        <v>2150</v>
      </c>
      <c r="C2513" s="15" t="s">
        <v>3360</v>
      </c>
      <c r="D2513" s="15"/>
      <c r="E2513" s="80">
        <v>1.6611730560891576</v>
      </c>
      <c r="F2513" s="78"/>
      <c r="G2513" s="15"/>
      <c r="H2513" s="15"/>
      <c r="I2513" s="16"/>
      <c r="J2513" s="66"/>
      <c r="K2513" s="66"/>
      <c r="L2513" s="16"/>
      <c r="M2513" s="81"/>
      <c r="N2513" s="82">
        <v>6345.1552734375</v>
      </c>
      <c r="O2513" s="82">
        <v>9793.0185546875</v>
      </c>
      <c r="P2513" s="77"/>
      <c r="Q2513" s="83"/>
      <c r="R2513" s="83"/>
      <c r="S2513" s="51">
        <v>1</v>
      </c>
      <c r="T2513" s="84"/>
      <c r="U2513" s="84"/>
      <c r="V2513" s="52">
        <v>0</v>
      </c>
      <c r="W2513" s="52">
        <v>9.8040000000000002E-3</v>
      </c>
      <c r="X2513" s="52">
        <v>0</v>
      </c>
      <c r="Y2513" s="52">
        <v>0.53067500000000001</v>
      </c>
      <c r="Z2513" s="52">
        <v>0</v>
      </c>
      <c r="AA2513" s="52"/>
      <c r="AB2513" s="79">
        <v>2513</v>
      </c>
      <c r="AC25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3" s="85"/>
      <c r="AE2513" s="51"/>
      <c r="AF2513" s="51"/>
      <c r="AG2513" s="51"/>
      <c r="AH2513" s="51"/>
      <c r="AI2513" s="51"/>
      <c r="AJ2513" s="51"/>
      <c r="AK2513" s="51"/>
      <c r="AL2513" s="51"/>
      <c r="AM2513" s="51"/>
      <c r="AN2513" s="51"/>
      <c r="AO2513" s="2"/>
      <c r="AP2513" s="3"/>
      <c r="AQ2513" s="3"/>
      <c r="AR2513" s="3"/>
      <c r="AS2513" s="3"/>
    </row>
    <row r="2514" spans="1:45" ht="29" customHeight="1" x14ac:dyDescent="0.35">
      <c r="A2514" s="14" t="s">
        <v>2151</v>
      </c>
      <c r="C2514" s="15" t="s">
        <v>3360</v>
      </c>
      <c r="D2514" s="15"/>
      <c r="E2514" s="80">
        <v>1.6611730560891576</v>
      </c>
      <c r="F2514" s="78"/>
      <c r="G2514" s="15"/>
      <c r="H2514" s="15"/>
      <c r="I2514" s="16"/>
      <c r="J2514" s="66"/>
      <c r="K2514" s="66"/>
      <c r="L2514" s="16"/>
      <c r="M2514" s="81"/>
      <c r="N2514" s="82">
        <v>6037.00390625</v>
      </c>
      <c r="O2514" s="82">
        <v>9483.583984375</v>
      </c>
      <c r="P2514" s="77"/>
      <c r="Q2514" s="83"/>
      <c r="R2514" s="83"/>
      <c r="S2514" s="51">
        <v>1</v>
      </c>
      <c r="T2514" s="84"/>
      <c r="U2514" s="84"/>
      <c r="V2514" s="52">
        <v>0</v>
      </c>
      <c r="W2514" s="52">
        <v>9.8040000000000002E-3</v>
      </c>
      <c r="X2514" s="52">
        <v>0</v>
      </c>
      <c r="Y2514" s="52">
        <v>0.53067500000000001</v>
      </c>
      <c r="Z2514" s="52">
        <v>0</v>
      </c>
      <c r="AA2514" s="52"/>
      <c r="AB2514" s="79">
        <v>2514</v>
      </c>
      <c r="AC25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4" s="85"/>
      <c r="AE2514" s="51"/>
      <c r="AF2514" s="51"/>
      <c r="AG2514" s="51"/>
      <c r="AH2514" s="51"/>
      <c r="AI2514" s="51"/>
      <c r="AJ2514" s="51"/>
      <c r="AK2514" s="51"/>
      <c r="AL2514" s="51"/>
      <c r="AM2514" s="51"/>
      <c r="AN2514" s="51"/>
      <c r="AO2514" s="2"/>
      <c r="AP2514" s="3"/>
      <c r="AQ2514" s="3"/>
      <c r="AR2514" s="3"/>
      <c r="AS2514" s="3"/>
    </row>
    <row r="2515" spans="1:45" ht="29" customHeight="1" x14ac:dyDescent="0.35">
      <c r="A2515" s="14" t="s">
        <v>2152</v>
      </c>
      <c r="C2515" s="15" t="s">
        <v>3360</v>
      </c>
      <c r="D2515" s="15"/>
      <c r="E2515" s="80">
        <v>1.6611730560891576</v>
      </c>
      <c r="F2515" s="78"/>
      <c r="G2515" s="15"/>
      <c r="H2515" s="15"/>
      <c r="I2515" s="16"/>
      <c r="J2515" s="66"/>
      <c r="K2515" s="66"/>
      <c r="L2515" s="16"/>
      <c r="M2515" s="81"/>
      <c r="N2515" s="82">
        <v>6131.4072265625</v>
      </c>
      <c r="O2515" s="82">
        <v>9767.9951171875</v>
      </c>
      <c r="P2515" s="77"/>
      <c r="Q2515" s="83"/>
      <c r="R2515" s="83"/>
      <c r="S2515" s="51">
        <v>1</v>
      </c>
      <c r="T2515" s="84"/>
      <c r="U2515" s="84"/>
      <c r="V2515" s="52">
        <v>0</v>
      </c>
      <c r="W2515" s="52">
        <v>9.8040000000000002E-3</v>
      </c>
      <c r="X2515" s="52">
        <v>0</v>
      </c>
      <c r="Y2515" s="52">
        <v>0.53067500000000001</v>
      </c>
      <c r="Z2515" s="52">
        <v>0</v>
      </c>
      <c r="AA2515" s="52"/>
      <c r="AB2515" s="79">
        <v>2515</v>
      </c>
      <c r="AC25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5" s="85"/>
      <c r="AE2515" s="51"/>
      <c r="AF2515" s="51"/>
      <c r="AG2515" s="51"/>
      <c r="AH2515" s="51"/>
      <c r="AI2515" s="51"/>
      <c r="AJ2515" s="51"/>
      <c r="AK2515" s="51"/>
      <c r="AL2515" s="51"/>
      <c r="AM2515" s="51"/>
      <c r="AN2515" s="51"/>
      <c r="AO2515" s="2"/>
      <c r="AP2515" s="3"/>
      <c r="AQ2515" s="3"/>
      <c r="AR2515" s="3"/>
      <c r="AS2515" s="3"/>
    </row>
    <row r="2516" spans="1:45" ht="29" customHeight="1" x14ac:dyDescent="0.35">
      <c r="A2516" s="14" t="s">
        <v>2153</v>
      </c>
      <c r="C2516" s="15" t="s">
        <v>3360</v>
      </c>
      <c r="D2516" s="15"/>
      <c r="E2516" s="80">
        <v>1.6611730560891576</v>
      </c>
      <c r="F2516" s="78"/>
      <c r="G2516" s="15"/>
      <c r="H2516" s="15"/>
      <c r="I2516" s="16"/>
      <c r="J2516" s="66"/>
      <c r="K2516" s="66"/>
      <c r="L2516" s="16"/>
      <c r="M2516" s="81"/>
      <c r="N2516" s="82">
        <v>6491.67236328125</v>
      </c>
      <c r="O2516" s="82">
        <v>9664.0947265625</v>
      </c>
      <c r="P2516" s="77"/>
      <c r="Q2516" s="83"/>
      <c r="R2516" s="83"/>
      <c r="S2516" s="51">
        <v>1</v>
      </c>
      <c r="T2516" s="84"/>
      <c r="U2516" s="84"/>
      <c r="V2516" s="52">
        <v>0</v>
      </c>
      <c r="W2516" s="52">
        <v>9.8040000000000002E-3</v>
      </c>
      <c r="X2516" s="52">
        <v>0</v>
      </c>
      <c r="Y2516" s="52">
        <v>0.53067500000000001</v>
      </c>
      <c r="Z2516" s="52">
        <v>0</v>
      </c>
      <c r="AA2516" s="52"/>
      <c r="AB2516" s="79">
        <v>2516</v>
      </c>
      <c r="AC25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6" s="85"/>
      <c r="AE2516" s="51"/>
      <c r="AF2516" s="51"/>
      <c r="AG2516" s="51"/>
      <c r="AH2516" s="51"/>
      <c r="AI2516" s="51"/>
      <c r="AJ2516" s="51"/>
      <c r="AK2516" s="51"/>
      <c r="AL2516" s="51"/>
      <c r="AM2516" s="51"/>
      <c r="AN2516" s="51"/>
      <c r="AO2516" s="2"/>
      <c r="AP2516" s="3"/>
      <c r="AQ2516" s="3"/>
      <c r="AR2516" s="3"/>
      <c r="AS2516" s="3"/>
    </row>
    <row r="2517" spans="1:45" ht="29" customHeight="1" x14ac:dyDescent="0.35">
      <c r="A2517" s="14" t="s">
        <v>2154</v>
      </c>
      <c r="C2517" s="15" t="s">
        <v>3360</v>
      </c>
      <c r="D2517" s="15"/>
      <c r="E2517" s="80">
        <v>1.6611730560891576</v>
      </c>
      <c r="F2517" s="78"/>
      <c r="G2517" s="15"/>
      <c r="H2517" s="15"/>
      <c r="I2517" s="16"/>
      <c r="J2517" s="66"/>
      <c r="K2517" s="66"/>
      <c r="L2517" s="16"/>
      <c r="M2517" s="81"/>
      <c r="N2517" s="82">
        <v>6139.99853515625</v>
      </c>
      <c r="O2517" s="82">
        <v>9456.4560546875</v>
      </c>
      <c r="P2517" s="77"/>
      <c r="Q2517" s="83"/>
      <c r="R2517" s="83"/>
      <c r="S2517" s="51">
        <v>1</v>
      </c>
      <c r="T2517" s="84"/>
      <c r="U2517" s="84"/>
      <c r="V2517" s="52">
        <v>0</v>
      </c>
      <c r="W2517" s="52">
        <v>9.8040000000000002E-3</v>
      </c>
      <c r="X2517" s="52">
        <v>0</v>
      </c>
      <c r="Y2517" s="52">
        <v>0.53067500000000001</v>
      </c>
      <c r="Z2517" s="52">
        <v>0</v>
      </c>
      <c r="AA2517" s="52"/>
      <c r="AB2517" s="79">
        <v>2517</v>
      </c>
      <c r="AC25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7" s="85"/>
      <c r="AE2517" s="51"/>
      <c r="AF2517" s="51"/>
      <c r="AG2517" s="51"/>
      <c r="AH2517" s="51"/>
      <c r="AI2517" s="51"/>
      <c r="AJ2517" s="51"/>
      <c r="AK2517" s="51"/>
      <c r="AL2517" s="51"/>
      <c r="AM2517" s="51"/>
      <c r="AN2517" s="51"/>
      <c r="AO2517" s="2"/>
      <c r="AP2517" s="3"/>
      <c r="AQ2517" s="3"/>
      <c r="AR2517" s="3"/>
      <c r="AS2517" s="3"/>
    </row>
    <row r="2518" spans="1:45" ht="29" customHeight="1" x14ac:dyDescent="0.35">
      <c r="A2518" s="14" t="s">
        <v>2155</v>
      </c>
      <c r="C2518" s="15" t="s">
        <v>3360</v>
      </c>
      <c r="D2518" s="15"/>
      <c r="E2518" s="80">
        <v>1.6611730560891576</v>
      </c>
      <c r="F2518" s="78"/>
      <c r="G2518" s="15"/>
      <c r="H2518" s="15"/>
      <c r="I2518" s="16"/>
      <c r="J2518" s="66"/>
      <c r="K2518" s="66"/>
      <c r="L2518" s="16"/>
      <c r="M2518" s="81"/>
      <c r="N2518" s="82">
        <v>6197.20654296875</v>
      </c>
      <c r="O2518" s="82">
        <v>9799.4267578125</v>
      </c>
      <c r="P2518" s="77"/>
      <c r="Q2518" s="83"/>
      <c r="R2518" s="83"/>
      <c r="S2518" s="51">
        <v>1</v>
      </c>
      <c r="T2518" s="84"/>
      <c r="U2518" s="84"/>
      <c r="V2518" s="52">
        <v>0</v>
      </c>
      <c r="W2518" s="52">
        <v>9.8040000000000002E-3</v>
      </c>
      <c r="X2518" s="52">
        <v>0</v>
      </c>
      <c r="Y2518" s="52">
        <v>0.53067500000000001</v>
      </c>
      <c r="Z2518" s="52">
        <v>0</v>
      </c>
      <c r="AA2518" s="52"/>
      <c r="AB2518" s="79">
        <v>2518</v>
      </c>
      <c r="AC25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8" s="85"/>
      <c r="AE2518" s="51"/>
      <c r="AF2518" s="51"/>
      <c r="AG2518" s="51"/>
      <c r="AH2518" s="51"/>
      <c r="AI2518" s="51"/>
      <c r="AJ2518" s="51"/>
      <c r="AK2518" s="51"/>
      <c r="AL2518" s="51"/>
      <c r="AM2518" s="51"/>
      <c r="AN2518" s="51"/>
      <c r="AO2518" s="2"/>
      <c r="AP2518" s="3"/>
      <c r="AQ2518" s="3"/>
      <c r="AR2518" s="3"/>
      <c r="AS2518" s="3"/>
    </row>
    <row r="2519" spans="1:45" ht="29" customHeight="1" x14ac:dyDescent="0.35">
      <c r="A2519" s="14" t="s">
        <v>2156</v>
      </c>
      <c r="C2519" s="15" t="s">
        <v>3360</v>
      </c>
      <c r="D2519" s="15"/>
      <c r="E2519" s="80">
        <v>1.6611730560891576</v>
      </c>
      <c r="F2519" s="78"/>
      <c r="G2519" s="15"/>
      <c r="H2519" s="15"/>
      <c r="I2519" s="16"/>
      <c r="J2519" s="66"/>
      <c r="K2519" s="66"/>
      <c r="L2519" s="16"/>
      <c r="M2519" s="81"/>
      <c r="N2519" s="82">
        <v>6405.35888671875</v>
      </c>
      <c r="O2519" s="82">
        <v>9758.099609375</v>
      </c>
      <c r="P2519" s="77"/>
      <c r="Q2519" s="83"/>
      <c r="R2519" s="83"/>
      <c r="S2519" s="51">
        <v>1</v>
      </c>
      <c r="T2519" s="84"/>
      <c r="U2519" s="84"/>
      <c r="V2519" s="52">
        <v>0</v>
      </c>
      <c r="W2519" s="52">
        <v>9.8040000000000002E-3</v>
      </c>
      <c r="X2519" s="52">
        <v>0</v>
      </c>
      <c r="Y2519" s="52">
        <v>0.53067500000000001</v>
      </c>
      <c r="Z2519" s="52">
        <v>0</v>
      </c>
      <c r="AA2519" s="52"/>
      <c r="AB2519" s="79">
        <v>2519</v>
      </c>
      <c r="AC25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19" s="85"/>
      <c r="AE2519" s="51"/>
      <c r="AF2519" s="51"/>
      <c r="AG2519" s="51"/>
      <c r="AH2519" s="51"/>
      <c r="AI2519" s="51"/>
      <c r="AJ2519" s="51"/>
      <c r="AK2519" s="51"/>
      <c r="AL2519" s="51"/>
      <c r="AM2519" s="51"/>
      <c r="AN2519" s="51"/>
      <c r="AO2519" s="2"/>
      <c r="AP2519" s="3"/>
      <c r="AQ2519" s="3"/>
      <c r="AR2519" s="3"/>
      <c r="AS2519" s="3"/>
    </row>
    <row r="2520" spans="1:45" ht="29" customHeight="1" x14ac:dyDescent="0.35">
      <c r="A2520" s="14" t="s">
        <v>2157</v>
      </c>
      <c r="C2520" s="15" t="s">
        <v>3360</v>
      </c>
      <c r="D2520" s="15"/>
      <c r="E2520" s="80">
        <v>1.6611730560891576</v>
      </c>
      <c r="F2520" s="78"/>
      <c r="G2520" s="15"/>
      <c r="H2520" s="15"/>
      <c r="I2520" s="16"/>
      <c r="J2520" s="66"/>
      <c r="K2520" s="66"/>
      <c r="L2520" s="16"/>
      <c r="M2520" s="81"/>
      <c r="N2520" s="82">
        <v>6311.28076171875</v>
      </c>
      <c r="O2520" s="82">
        <v>9725.5517578125</v>
      </c>
      <c r="P2520" s="77"/>
      <c r="Q2520" s="83"/>
      <c r="R2520" s="83"/>
      <c r="S2520" s="51">
        <v>1</v>
      </c>
      <c r="T2520" s="84"/>
      <c r="U2520" s="84"/>
      <c r="V2520" s="52">
        <v>0</v>
      </c>
      <c r="W2520" s="52">
        <v>9.8040000000000002E-3</v>
      </c>
      <c r="X2520" s="52">
        <v>0</v>
      </c>
      <c r="Y2520" s="52">
        <v>0.53067500000000001</v>
      </c>
      <c r="Z2520" s="52">
        <v>0</v>
      </c>
      <c r="AA2520" s="52"/>
      <c r="AB2520" s="79">
        <v>2520</v>
      </c>
      <c r="AC25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0" s="85"/>
      <c r="AE2520" s="51"/>
      <c r="AF2520" s="51"/>
      <c r="AG2520" s="51"/>
      <c r="AH2520" s="51"/>
      <c r="AI2520" s="51"/>
      <c r="AJ2520" s="51"/>
      <c r="AK2520" s="51"/>
      <c r="AL2520" s="51"/>
      <c r="AM2520" s="51"/>
      <c r="AN2520" s="51"/>
      <c r="AO2520" s="2"/>
      <c r="AP2520" s="3"/>
      <c r="AQ2520" s="3"/>
      <c r="AR2520" s="3"/>
      <c r="AS2520" s="3"/>
    </row>
    <row r="2521" spans="1:45" ht="29" customHeight="1" x14ac:dyDescent="0.35">
      <c r="A2521" s="14" t="s">
        <v>2158</v>
      </c>
      <c r="C2521" s="15" t="s">
        <v>3360</v>
      </c>
      <c r="D2521" s="15"/>
      <c r="E2521" s="80">
        <v>1.6611730560891576</v>
      </c>
      <c r="F2521" s="78"/>
      <c r="G2521" s="15"/>
      <c r="H2521" s="15"/>
      <c r="I2521" s="16"/>
      <c r="J2521" s="66"/>
      <c r="K2521" s="66"/>
      <c r="L2521" s="16"/>
      <c r="M2521" s="81"/>
      <c r="N2521" s="82">
        <v>6266.21875</v>
      </c>
      <c r="O2521" s="82">
        <v>9636.27734375</v>
      </c>
      <c r="P2521" s="77"/>
      <c r="Q2521" s="83"/>
      <c r="R2521" s="83"/>
      <c r="S2521" s="51">
        <v>1</v>
      </c>
      <c r="T2521" s="84"/>
      <c r="U2521" s="84"/>
      <c r="V2521" s="52">
        <v>0</v>
      </c>
      <c r="W2521" s="52">
        <v>9.8040000000000002E-3</v>
      </c>
      <c r="X2521" s="52">
        <v>0</v>
      </c>
      <c r="Y2521" s="52">
        <v>0.53067500000000001</v>
      </c>
      <c r="Z2521" s="52">
        <v>0</v>
      </c>
      <c r="AA2521" s="52"/>
      <c r="AB2521" s="79">
        <v>2521</v>
      </c>
      <c r="AC25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1" s="85"/>
      <c r="AE2521" s="51"/>
      <c r="AF2521" s="51"/>
      <c r="AG2521" s="51"/>
      <c r="AH2521" s="51"/>
      <c r="AI2521" s="51"/>
      <c r="AJ2521" s="51"/>
      <c r="AK2521" s="51"/>
      <c r="AL2521" s="51"/>
      <c r="AM2521" s="51"/>
      <c r="AN2521" s="51"/>
      <c r="AO2521" s="2"/>
      <c r="AP2521" s="3"/>
      <c r="AQ2521" s="3"/>
      <c r="AR2521" s="3"/>
      <c r="AS2521" s="3"/>
    </row>
    <row r="2522" spans="1:45" ht="29" customHeight="1" x14ac:dyDescent="0.35">
      <c r="A2522" s="14" t="s">
        <v>2159</v>
      </c>
      <c r="C2522" s="15" t="s">
        <v>3360</v>
      </c>
      <c r="D2522" s="15"/>
      <c r="E2522" s="80">
        <v>1.6611730560891576</v>
      </c>
      <c r="F2522" s="78"/>
      <c r="G2522" s="15"/>
      <c r="H2522" s="15"/>
      <c r="I2522" s="16"/>
      <c r="J2522" s="66"/>
      <c r="K2522" s="66"/>
      <c r="L2522" s="16"/>
      <c r="M2522" s="81"/>
      <c r="N2522" s="82">
        <v>6010.39794921875</v>
      </c>
      <c r="O2522" s="82">
        <v>9544.9775390625</v>
      </c>
      <c r="P2522" s="77"/>
      <c r="Q2522" s="83"/>
      <c r="R2522" s="83"/>
      <c r="S2522" s="51">
        <v>1</v>
      </c>
      <c r="T2522" s="84"/>
      <c r="U2522" s="84"/>
      <c r="V2522" s="52">
        <v>0</v>
      </c>
      <c r="W2522" s="52">
        <v>9.8040000000000002E-3</v>
      </c>
      <c r="X2522" s="52">
        <v>0</v>
      </c>
      <c r="Y2522" s="52">
        <v>0.53067500000000001</v>
      </c>
      <c r="Z2522" s="52">
        <v>0</v>
      </c>
      <c r="AA2522" s="52"/>
      <c r="AB2522" s="79">
        <v>2522</v>
      </c>
      <c r="AC25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2" s="85"/>
      <c r="AE2522" s="51"/>
      <c r="AF2522" s="51"/>
      <c r="AG2522" s="51"/>
      <c r="AH2522" s="51"/>
      <c r="AI2522" s="51"/>
      <c r="AJ2522" s="51"/>
      <c r="AK2522" s="51"/>
      <c r="AL2522" s="51"/>
      <c r="AM2522" s="51"/>
      <c r="AN2522" s="51"/>
      <c r="AO2522" s="2"/>
      <c r="AP2522" s="3"/>
      <c r="AQ2522" s="3"/>
      <c r="AR2522" s="3"/>
      <c r="AS2522" s="3"/>
    </row>
    <row r="2523" spans="1:45" ht="29" customHeight="1" x14ac:dyDescent="0.35">
      <c r="A2523" s="14" t="s">
        <v>2160</v>
      </c>
      <c r="C2523" s="15" t="s">
        <v>3360</v>
      </c>
      <c r="D2523" s="15"/>
      <c r="E2523" s="80">
        <v>1.6611730560891576</v>
      </c>
      <c r="F2523" s="78"/>
      <c r="G2523" s="15"/>
      <c r="H2523" s="15"/>
      <c r="I2523" s="16"/>
      <c r="J2523" s="66"/>
      <c r="K2523" s="66"/>
      <c r="L2523" s="16"/>
      <c r="M2523" s="81"/>
      <c r="N2523" s="82">
        <v>6080.11767578125</v>
      </c>
      <c r="O2523" s="82">
        <v>9728.26953125</v>
      </c>
      <c r="P2523" s="77"/>
      <c r="Q2523" s="83"/>
      <c r="R2523" s="83"/>
      <c r="S2523" s="51">
        <v>1</v>
      </c>
      <c r="T2523" s="84"/>
      <c r="U2523" s="84"/>
      <c r="V2523" s="52">
        <v>0</v>
      </c>
      <c r="W2523" s="52">
        <v>9.8040000000000002E-3</v>
      </c>
      <c r="X2523" s="52">
        <v>0</v>
      </c>
      <c r="Y2523" s="52">
        <v>0.53067500000000001</v>
      </c>
      <c r="Z2523" s="52">
        <v>0</v>
      </c>
      <c r="AA2523" s="52"/>
      <c r="AB2523" s="79">
        <v>2523</v>
      </c>
      <c r="AC25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3" s="85"/>
      <c r="AE2523" s="51"/>
      <c r="AF2523" s="51"/>
      <c r="AG2523" s="51"/>
      <c r="AH2523" s="51"/>
      <c r="AI2523" s="51"/>
      <c r="AJ2523" s="51"/>
      <c r="AK2523" s="51"/>
      <c r="AL2523" s="51"/>
      <c r="AM2523" s="51"/>
      <c r="AN2523" s="51"/>
      <c r="AO2523" s="2"/>
      <c r="AP2523" s="3"/>
      <c r="AQ2523" s="3"/>
      <c r="AR2523" s="3"/>
      <c r="AS2523" s="3"/>
    </row>
    <row r="2524" spans="1:45" ht="29" customHeight="1" x14ac:dyDescent="0.35">
      <c r="A2524" s="14" t="s">
        <v>2161</v>
      </c>
      <c r="C2524" s="15" t="s">
        <v>3360</v>
      </c>
      <c r="D2524" s="15"/>
      <c r="E2524" s="80">
        <v>1.6611730560891576</v>
      </c>
      <c r="F2524" s="78"/>
      <c r="G2524" s="15"/>
      <c r="H2524" s="15"/>
      <c r="I2524" s="16"/>
      <c r="J2524" s="66"/>
      <c r="K2524" s="66"/>
      <c r="L2524" s="16"/>
      <c r="M2524" s="81"/>
      <c r="N2524" s="82">
        <v>6163.84375</v>
      </c>
      <c r="O2524" s="82">
        <v>9371.9501953125</v>
      </c>
      <c r="P2524" s="77"/>
      <c r="Q2524" s="83"/>
      <c r="R2524" s="83"/>
      <c r="S2524" s="51">
        <v>1</v>
      </c>
      <c r="T2524" s="84"/>
      <c r="U2524" s="84"/>
      <c r="V2524" s="52">
        <v>0</v>
      </c>
      <c r="W2524" s="52">
        <v>9.8040000000000002E-3</v>
      </c>
      <c r="X2524" s="52">
        <v>0</v>
      </c>
      <c r="Y2524" s="52">
        <v>0.53067500000000001</v>
      </c>
      <c r="Z2524" s="52">
        <v>0</v>
      </c>
      <c r="AA2524" s="52"/>
      <c r="AB2524" s="79">
        <v>2524</v>
      </c>
      <c r="AC25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4" s="85"/>
      <c r="AE2524" s="51"/>
      <c r="AF2524" s="51"/>
      <c r="AG2524" s="51"/>
      <c r="AH2524" s="51"/>
      <c r="AI2524" s="51"/>
      <c r="AJ2524" s="51"/>
      <c r="AK2524" s="51"/>
      <c r="AL2524" s="51"/>
      <c r="AM2524" s="51"/>
      <c r="AN2524" s="51"/>
      <c r="AO2524" s="2"/>
      <c r="AP2524" s="3"/>
      <c r="AQ2524" s="3"/>
      <c r="AR2524" s="3"/>
      <c r="AS2524" s="3"/>
    </row>
    <row r="2525" spans="1:45" ht="29" customHeight="1" x14ac:dyDescent="0.35">
      <c r="A2525" s="14" t="s">
        <v>2162</v>
      </c>
      <c r="C2525" s="15" t="s">
        <v>3360</v>
      </c>
      <c r="D2525" s="15"/>
      <c r="E2525" s="80">
        <v>1.6611730560891576</v>
      </c>
      <c r="F2525" s="78"/>
      <c r="G2525" s="15"/>
      <c r="H2525" s="15"/>
      <c r="I2525" s="16"/>
      <c r="J2525" s="66"/>
      <c r="K2525" s="66"/>
      <c r="L2525" s="16"/>
      <c r="M2525" s="81"/>
      <c r="N2525" s="82">
        <v>6457.7890625</v>
      </c>
      <c r="O2525" s="82">
        <v>9717.8505859375</v>
      </c>
      <c r="P2525" s="77"/>
      <c r="Q2525" s="83"/>
      <c r="R2525" s="83"/>
      <c r="S2525" s="51">
        <v>1</v>
      </c>
      <c r="T2525" s="84"/>
      <c r="U2525" s="84"/>
      <c r="V2525" s="52">
        <v>0</v>
      </c>
      <c r="W2525" s="52">
        <v>9.8040000000000002E-3</v>
      </c>
      <c r="X2525" s="52">
        <v>0</v>
      </c>
      <c r="Y2525" s="52">
        <v>0.53067500000000001</v>
      </c>
      <c r="Z2525" s="52">
        <v>0</v>
      </c>
      <c r="AA2525" s="52"/>
      <c r="AB2525" s="79">
        <v>2525</v>
      </c>
      <c r="AC25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5" s="85"/>
      <c r="AE2525" s="51"/>
      <c r="AF2525" s="51"/>
      <c r="AG2525" s="51"/>
      <c r="AH2525" s="51"/>
      <c r="AI2525" s="51"/>
      <c r="AJ2525" s="51"/>
      <c r="AK2525" s="51"/>
      <c r="AL2525" s="51"/>
      <c r="AM2525" s="51"/>
      <c r="AN2525" s="51"/>
      <c r="AO2525" s="2"/>
      <c r="AP2525" s="3"/>
      <c r="AQ2525" s="3"/>
      <c r="AR2525" s="3"/>
      <c r="AS2525" s="3"/>
    </row>
    <row r="2526" spans="1:45" ht="29" customHeight="1" x14ac:dyDescent="0.35">
      <c r="A2526" s="14" t="s">
        <v>2163</v>
      </c>
      <c r="C2526" s="15" t="s">
        <v>3360</v>
      </c>
      <c r="D2526" s="15"/>
      <c r="E2526" s="80">
        <v>1.6611730560891576</v>
      </c>
      <c r="F2526" s="78"/>
      <c r="G2526" s="15"/>
      <c r="H2526" s="15"/>
      <c r="I2526" s="16"/>
      <c r="J2526" s="66"/>
      <c r="K2526" s="66"/>
      <c r="L2526" s="16"/>
      <c r="M2526" s="81"/>
      <c r="N2526" s="82">
        <v>6534.1865234375</v>
      </c>
      <c r="O2526" s="82">
        <v>9535.2294921875</v>
      </c>
      <c r="P2526" s="77"/>
      <c r="Q2526" s="83"/>
      <c r="R2526" s="83"/>
      <c r="S2526" s="51">
        <v>1</v>
      </c>
      <c r="T2526" s="84"/>
      <c r="U2526" s="84"/>
      <c r="V2526" s="52">
        <v>0</v>
      </c>
      <c r="W2526" s="52">
        <v>9.8040000000000002E-3</v>
      </c>
      <c r="X2526" s="52">
        <v>0</v>
      </c>
      <c r="Y2526" s="52">
        <v>0.53067500000000001</v>
      </c>
      <c r="Z2526" s="52">
        <v>0</v>
      </c>
      <c r="AA2526" s="52"/>
      <c r="AB2526" s="79">
        <v>2526</v>
      </c>
      <c r="AC25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6" s="85"/>
      <c r="AE2526" s="51"/>
      <c r="AF2526" s="51"/>
      <c r="AG2526" s="51"/>
      <c r="AH2526" s="51"/>
      <c r="AI2526" s="51"/>
      <c r="AJ2526" s="51"/>
      <c r="AK2526" s="51"/>
      <c r="AL2526" s="51"/>
      <c r="AM2526" s="51"/>
      <c r="AN2526" s="51"/>
      <c r="AO2526" s="2"/>
      <c r="AP2526" s="3"/>
      <c r="AQ2526" s="3"/>
      <c r="AR2526" s="3"/>
      <c r="AS2526" s="3"/>
    </row>
    <row r="2527" spans="1:45" ht="29" customHeight="1" x14ac:dyDescent="0.35">
      <c r="A2527" s="14" t="s">
        <v>2572</v>
      </c>
      <c r="C2527" s="15" t="s">
        <v>3360</v>
      </c>
      <c r="D2527" s="15"/>
      <c r="E2527" s="80">
        <v>1.6611730560891576</v>
      </c>
      <c r="F2527" s="78"/>
      <c r="G2527" s="15"/>
      <c r="H2527" s="15"/>
      <c r="I2527" s="16"/>
      <c r="J2527" s="66"/>
      <c r="K2527" s="66"/>
      <c r="L2527" s="16"/>
      <c r="M2527" s="81"/>
      <c r="N2527" s="82">
        <v>6142.1708984375</v>
      </c>
      <c r="O2527" s="82">
        <v>9660.7021484375</v>
      </c>
      <c r="P2527" s="77"/>
      <c r="Q2527" s="83"/>
      <c r="R2527" s="83"/>
      <c r="S2527" s="51">
        <v>1</v>
      </c>
      <c r="T2527" s="84"/>
      <c r="U2527" s="84"/>
      <c r="V2527" s="52">
        <v>0</v>
      </c>
      <c r="W2527" s="52">
        <v>9.8040000000000002E-3</v>
      </c>
      <c r="X2527" s="52">
        <v>0</v>
      </c>
      <c r="Y2527" s="52">
        <v>0.53067500000000001</v>
      </c>
      <c r="Z2527" s="52">
        <v>0</v>
      </c>
      <c r="AA2527" s="52"/>
      <c r="AB2527" s="79">
        <v>2527</v>
      </c>
      <c r="AC25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7" s="85"/>
      <c r="AE2527" s="51"/>
      <c r="AF2527" s="51"/>
      <c r="AG2527" s="51"/>
      <c r="AH2527" s="51"/>
      <c r="AI2527" s="51"/>
      <c r="AJ2527" s="51"/>
      <c r="AK2527" s="51"/>
      <c r="AL2527" s="51"/>
      <c r="AM2527" s="51"/>
      <c r="AN2527" s="51"/>
      <c r="AO2527" s="2"/>
      <c r="AP2527" s="3"/>
      <c r="AQ2527" s="3"/>
      <c r="AR2527" s="3"/>
      <c r="AS2527" s="3"/>
    </row>
    <row r="2528" spans="1:45" ht="29" customHeight="1" x14ac:dyDescent="0.35">
      <c r="A2528" s="14" t="s">
        <v>739</v>
      </c>
      <c r="C2528" s="15" t="s">
        <v>3360</v>
      </c>
      <c r="D2528" s="15"/>
      <c r="E2528" s="80">
        <v>1.6608359609450378</v>
      </c>
      <c r="F2528" s="78"/>
      <c r="G2528" s="15"/>
      <c r="H2528" s="15"/>
      <c r="I2528" s="16"/>
      <c r="J2528" s="66"/>
      <c r="K2528" s="66"/>
      <c r="L2528" s="16"/>
      <c r="M2528" s="81"/>
      <c r="N2528" s="82">
        <v>9638.06640625</v>
      </c>
      <c r="O2528" s="82">
        <v>8840.8251953125</v>
      </c>
      <c r="P2528" s="77"/>
      <c r="Q2528" s="83"/>
      <c r="R2528" s="83"/>
      <c r="S2528" s="51">
        <v>1</v>
      </c>
      <c r="T2528" s="84"/>
      <c r="U2528" s="84"/>
      <c r="V2528" s="52">
        <v>0</v>
      </c>
      <c r="W2528" s="52">
        <v>6.9999999999999994E-5</v>
      </c>
      <c r="X2528" s="52">
        <v>0</v>
      </c>
      <c r="Y2528" s="52">
        <v>0.53014799999999995</v>
      </c>
      <c r="Z2528" s="52">
        <v>0</v>
      </c>
      <c r="AA2528" s="52"/>
      <c r="AB2528" s="79">
        <v>2528</v>
      </c>
      <c r="AC25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8" s="85"/>
      <c r="AE2528" s="51"/>
      <c r="AF2528" s="51"/>
      <c r="AG2528" s="51"/>
      <c r="AH2528" s="51"/>
      <c r="AI2528" s="51"/>
      <c r="AJ2528" s="51"/>
      <c r="AK2528" s="104" t="s">
        <v>3341</v>
      </c>
      <c r="AL2528" s="104" t="s">
        <v>3341</v>
      </c>
      <c r="AM2528" s="104" t="s">
        <v>3341</v>
      </c>
      <c r="AN2528" s="104" t="s">
        <v>3341</v>
      </c>
      <c r="AO2528" s="2"/>
      <c r="AP2528" s="3"/>
      <c r="AQ2528" s="3"/>
      <c r="AR2528" s="3"/>
      <c r="AS2528" s="3"/>
    </row>
    <row r="2529" spans="1:45" ht="29" customHeight="1" x14ac:dyDescent="0.35">
      <c r="A2529" s="14" t="s">
        <v>2728</v>
      </c>
      <c r="C2529" s="15" t="s">
        <v>3360</v>
      </c>
      <c r="D2529" s="15"/>
      <c r="E2529" s="80">
        <v>1.6608359609450378</v>
      </c>
      <c r="F2529" s="78"/>
      <c r="G2529" s="15"/>
      <c r="H2529" s="15"/>
      <c r="I2529" s="16"/>
      <c r="J2529" s="66"/>
      <c r="K2529" s="66"/>
      <c r="L2529" s="16"/>
      <c r="M2529" s="81"/>
      <c r="N2529" s="82">
        <v>9588.75</v>
      </c>
      <c r="O2529" s="82">
        <v>8827.7724609375</v>
      </c>
      <c r="P2529" s="77"/>
      <c r="Q2529" s="83"/>
      <c r="R2529" s="83"/>
      <c r="S2529" s="51">
        <v>1</v>
      </c>
      <c r="T2529" s="84"/>
      <c r="U2529" s="84"/>
      <c r="V2529" s="52">
        <v>0</v>
      </c>
      <c r="W2529" s="52">
        <v>6.9999999999999994E-5</v>
      </c>
      <c r="X2529" s="52">
        <v>0</v>
      </c>
      <c r="Y2529" s="52">
        <v>0.53014799999999995</v>
      </c>
      <c r="Z2529" s="52">
        <v>0</v>
      </c>
      <c r="AA2529" s="52"/>
      <c r="AB2529" s="79">
        <v>2529</v>
      </c>
      <c r="AC25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29" s="85"/>
      <c r="AE2529" s="51"/>
      <c r="AF2529" s="51"/>
      <c r="AG2529" s="51"/>
      <c r="AH2529" s="51"/>
      <c r="AI2529" s="51"/>
      <c r="AJ2529" s="51"/>
      <c r="AK2529" s="104" t="s">
        <v>3341</v>
      </c>
      <c r="AL2529" s="104" t="s">
        <v>3341</v>
      </c>
      <c r="AM2529" s="104" t="s">
        <v>3341</v>
      </c>
      <c r="AN2529" s="104" t="s">
        <v>3341</v>
      </c>
      <c r="AO2529" s="2"/>
      <c r="AP2529" s="3"/>
      <c r="AQ2529" s="3"/>
      <c r="AR2529" s="3"/>
      <c r="AS2529" s="3"/>
    </row>
    <row r="2530" spans="1:45" ht="29" customHeight="1" x14ac:dyDescent="0.35">
      <c r="A2530" s="14" t="s">
        <v>201</v>
      </c>
      <c r="C2530" s="15" t="s">
        <v>3360</v>
      </c>
      <c r="D2530" s="15"/>
      <c r="E2530" s="80">
        <v>1.6606056872222996</v>
      </c>
      <c r="F2530" s="78"/>
      <c r="G2530" s="15"/>
      <c r="H2530" s="15"/>
      <c r="I2530" s="16"/>
      <c r="J2530" s="66"/>
      <c r="K2530" s="66"/>
      <c r="L2530" s="16"/>
      <c r="M2530" s="81"/>
      <c r="N2530" s="82">
        <v>3617.192626953125</v>
      </c>
      <c r="O2530" s="82">
        <v>6559.359375</v>
      </c>
      <c r="P2530" s="77"/>
      <c r="Q2530" s="83"/>
      <c r="R2530" s="83"/>
      <c r="S2530" s="51">
        <v>1</v>
      </c>
      <c r="T2530" s="84"/>
      <c r="U2530" s="84"/>
      <c r="V2530" s="52">
        <v>0</v>
      </c>
      <c r="W2530" s="52">
        <v>9.1000000000000003E-5</v>
      </c>
      <c r="X2530" s="52">
        <v>0</v>
      </c>
      <c r="Y2530" s="52">
        <v>0.52978800000000004</v>
      </c>
      <c r="Z2530" s="52">
        <v>0</v>
      </c>
      <c r="AA2530" s="52"/>
      <c r="AB2530" s="79">
        <v>2530</v>
      </c>
      <c r="AC25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0" s="85"/>
      <c r="AE2530" s="51"/>
      <c r="AF2530" s="51"/>
      <c r="AG2530" s="51"/>
      <c r="AH2530" s="51"/>
      <c r="AI2530" s="51"/>
      <c r="AJ2530" s="51"/>
      <c r="AK2530" s="51"/>
      <c r="AL2530" s="51"/>
      <c r="AM2530" s="51"/>
      <c r="AN2530" s="51"/>
      <c r="AO2530" s="2"/>
      <c r="AP2530" s="3"/>
      <c r="AQ2530" s="3"/>
      <c r="AR2530" s="3"/>
      <c r="AS2530" s="3"/>
    </row>
    <row r="2531" spans="1:45" ht="29" customHeight="1" x14ac:dyDescent="0.35">
      <c r="A2531" s="14" t="s">
        <v>202</v>
      </c>
      <c r="C2531" s="15" t="s">
        <v>3360</v>
      </c>
      <c r="D2531" s="15"/>
      <c r="E2531" s="80">
        <v>1.6606056872222996</v>
      </c>
      <c r="F2531" s="78"/>
      <c r="G2531" s="15"/>
      <c r="H2531" s="15"/>
      <c r="I2531" s="16"/>
      <c r="J2531" s="66"/>
      <c r="K2531" s="66"/>
      <c r="L2531" s="16"/>
      <c r="M2531" s="81"/>
      <c r="N2531" s="82">
        <v>3602.7724609375</v>
      </c>
      <c r="O2531" s="82">
        <v>6465.19921875</v>
      </c>
      <c r="P2531" s="77"/>
      <c r="Q2531" s="83"/>
      <c r="R2531" s="83"/>
      <c r="S2531" s="51">
        <v>1</v>
      </c>
      <c r="T2531" s="84"/>
      <c r="U2531" s="84"/>
      <c r="V2531" s="52">
        <v>0</v>
      </c>
      <c r="W2531" s="52">
        <v>9.1000000000000003E-5</v>
      </c>
      <c r="X2531" s="52">
        <v>0</v>
      </c>
      <c r="Y2531" s="52">
        <v>0.52978800000000004</v>
      </c>
      <c r="Z2531" s="52">
        <v>0</v>
      </c>
      <c r="AA2531" s="52"/>
      <c r="AB2531" s="79">
        <v>2531</v>
      </c>
      <c r="AC25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1" s="85"/>
      <c r="AE2531" s="51"/>
      <c r="AF2531" s="51"/>
      <c r="AG2531" s="51"/>
      <c r="AH2531" s="51"/>
      <c r="AI2531" s="51"/>
      <c r="AJ2531" s="51"/>
      <c r="AK2531" s="51"/>
      <c r="AL2531" s="51"/>
      <c r="AM2531" s="51"/>
      <c r="AN2531" s="51"/>
      <c r="AO2531" s="2"/>
      <c r="AP2531" s="3"/>
      <c r="AQ2531" s="3"/>
      <c r="AR2531" s="3"/>
      <c r="AS2531" s="3"/>
    </row>
    <row r="2532" spans="1:45" ht="29" customHeight="1" x14ac:dyDescent="0.35">
      <c r="A2532" s="14" t="s">
        <v>204</v>
      </c>
      <c r="C2532" s="15" t="s">
        <v>3360</v>
      </c>
      <c r="D2532" s="15"/>
      <c r="E2532" s="80">
        <v>1.6606056872222996</v>
      </c>
      <c r="F2532" s="78"/>
      <c r="G2532" s="15"/>
      <c r="H2532" s="15"/>
      <c r="I2532" s="16"/>
      <c r="J2532" s="66"/>
      <c r="K2532" s="66"/>
      <c r="L2532" s="16"/>
      <c r="M2532" s="81"/>
      <c r="N2532" s="82">
        <v>3602.200927734375</v>
      </c>
      <c r="O2532" s="82">
        <v>6739.87890625</v>
      </c>
      <c r="P2532" s="77"/>
      <c r="Q2532" s="83"/>
      <c r="R2532" s="83"/>
      <c r="S2532" s="51">
        <v>1</v>
      </c>
      <c r="T2532" s="84"/>
      <c r="U2532" s="84"/>
      <c r="V2532" s="52">
        <v>0</v>
      </c>
      <c r="W2532" s="52">
        <v>9.1000000000000003E-5</v>
      </c>
      <c r="X2532" s="52">
        <v>0</v>
      </c>
      <c r="Y2532" s="52">
        <v>0.52978800000000004</v>
      </c>
      <c r="Z2532" s="52">
        <v>0</v>
      </c>
      <c r="AA2532" s="52"/>
      <c r="AB2532" s="79">
        <v>2532</v>
      </c>
      <c r="AC25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2" s="85"/>
      <c r="AE2532" s="51"/>
      <c r="AF2532" s="51"/>
      <c r="AG2532" s="51"/>
      <c r="AH2532" s="51"/>
      <c r="AI2532" s="51"/>
      <c r="AJ2532" s="51"/>
      <c r="AK2532" s="51"/>
      <c r="AL2532" s="51"/>
      <c r="AM2532" s="51"/>
      <c r="AN2532" s="51"/>
      <c r="AO2532" s="2"/>
      <c r="AP2532" s="3"/>
      <c r="AQ2532" s="3"/>
      <c r="AR2532" s="3"/>
      <c r="AS2532" s="3"/>
    </row>
    <row r="2533" spans="1:45" ht="29" customHeight="1" x14ac:dyDescent="0.35">
      <c r="A2533" s="14" t="s">
        <v>205</v>
      </c>
      <c r="C2533" s="15" t="s">
        <v>3360</v>
      </c>
      <c r="D2533" s="15"/>
      <c r="E2533" s="80">
        <v>1.6606056872222996</v>
      </c>
      <c r="F2533" s="78"/>
      <c r="G2533" s="15"/>
      <c r="H2533" s="15"/>
      <c r="I2533" s="16"/>
      <c r="J2533" s="66"/>
      <c r="K2533" s="66"/>
      <c r="L2533" s="16"/>
      <c r="M2533" s="81"/>
      <c r="N2533" s="82">
        <v>3614.578369140625</v>
      </c>
      <c r="O2533" s="82">
        <v>6655.43212890625</v>
      </c>
      <c r="P2533" s="77"/>
      <c r="Q2533" s="83"/>
      <c r="R2533" s="83"/>
      <c r="S2533" s="51">
        <v>1</v>
      </c>
      <c r="T2533" s="84"/>
      <c r="U2533" s="84"/>
      <c r="V2533" s="52">
        <v>0</v>
      </c>
      <c r="W2533" s="52">
        <v>9.1000000000000003E-5</v>
      </c>
      <c r="X2533" s="52">
        <v>0</v>
      </c>
      <c r="Y2533" s="52">
        <v>0.52978800000000004</v>
      </c>
      <c r="Z2533" s="52">
        <v>0</v>
      </c>
      <c r="AA2533" s="52"/>
      <c r="AB2533" s="79">
        <v>2533</v>
      </c>
      <c r="AC25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3" s="85"/>
      <c r="AE2533" s="51"/>
      <c r="AF2533" s="51"/>
      <c r="AG2533" s="51"/>
      <c r="AH2533" s="51"/>
      <c r="AI2533" s="51"/>
      <c r="AJ2533" s="51"/>
      <c r="AK2533" s="51"/>
      <c r="AL2533" s="51"/>
      <c r="AM2533" s="51"/>
      <c r="AN2533" s="51"/>
      <c r="AO2533" s="2"/>
      <c r="AP2533" s="3"/>
      <c r="AQ2533" s="3"/>
      <c r="AR2533" s="3"/>
      <c r="AS2533" s="3"/>
    </row>
    <row r="2534" spans="1:45" ht="29" customHeight="1" x14ac:dyDescent="0.35">
      <c r="A2534" s="14" t="s">
        <v>2044</v>
      </c>
      <c r="C2534" s="15" t="s">
        <v>3360</v>
      </c>
      <c r="D2534" s="15"/>
      <c r="E2534" s="80">
        <v>1.6605877770438644</v>
      </c>
      <c r="F2534" s="78"/>
      <c r="G2534" s="15"/>
      <c r="H2534" s="15"/>
      <c r="I2534" s="16"/>
      <c r="J2534" s="66"/>
      <c r="K2534" s="66"/>
      <c r="L2534" s="16"/>
      <c r="M2534" s="81"/>
      <c r="N2534" s="82">
        <v>8176.16552734375</v>
      </c>
      <c r="O2534" s="82">
        <v>8607.599609375</v>
      </c>
      <c r="P2534" s="77"/>
      <c r="Q2534" s="83"/>
      <c r="R2534" s="83"/>
      <c r="S2534" s="51">
        <v>1</v>
      </c>
      <c r="T2534" s="84"/>
      <c r="U2534" s="84"/>
      <c r="V2534" s="52">
        <v>0</v>
      </c>
      <c r="W2534" s="52">
        <v>8.2000000000000001E-5</v>
      </c>
      <c r="X2534" s="52">
        <v>0</v>
      </c>
      <c r="Y2534" s="52">
        <v>0.52976000000000001</v>
      </c>
      <c r="Z2534" s="52">
        <v>0</v>
      </c>
      <c r="AA2534" s="52"/>
      <c r="AB2534" s="79">
        <v>2534</v>
      </c>
      <c r="AC25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4" s="85"/>
      <c r="AE2534" s="51"/>
      <c r="AF2534" s="51"/>
      <c r="AG2534" s="51"/>
      <c r="AH2534" s="51"/>
      <c r="AI2534" s="51"/>
      <c r="AJ2534" s="51"/>
      <c r="AK2534" s="51"/>
      <c r="AL2534" s="51"/>
      <c r="AM2534" s="51"/>
      <c r="AN2534" s="51"/>
      <c r="AO2534" s="2"/>
      <c r="AP2534" s="3"/>
      <c r="AQ2534" s="3"/>
      <c r="AR2534" s="3"/>
      <c r="AS2534" s="3"/>
    </row>
    <row r="2535" spans="1:45" ht="29" customHeight="1" x14ac:dyDescent="0.35">
      <c r="A2535" s="14" t="s">
        <v>2045</v>
      </c>
      <c r="C2535" s="15" t="s">
        <v>3360</v>
      </c>
      <c r="D2535" s="15"/>
      <c r="E2535" s="80">
        <v>1.6605877770438644</v>
      </c>
      <c r="F2535" s="78"/>
      <c r="G2535" s="15"/>
      <c r="H2535" s="15"/>
      <c r="I2535" s="16"/>
      <c r="J2535" s="66"/>
      <c r="K2535" s="66"/>
      <c r="L2535" s="16"/>
      <c r="M2535" s="81"/>
      <c r="N2535" s="82">
        <v>8127.27099609375</v>
      </c>
      <c r="O2535" s="82">
        <v>8553.3505859375</v>
      </c>
      <c r="P2535" s="77"/>
      <c r="Q2535" s="83"/>
      <c r="R2535" s="83"/>
      <c r="S2535" s="51">
        <v>1</v>
      </c>
      <c r="T2535" s="84"/>
      <c r="U2535" s="84"/>
      <c r="V2535" s="52">
        <v>0</v>
      </c>
      <c r="W2535" s="52">
        <v>8.2000000000000001E-5</v>
      </c>
      <c r="X2535" s="52">
        <v>0</v>
      </c>
      <c r="Y2535" s="52">
        <v>0.52976000000000001</v>
      </c>
      <c r="Z2535" s="52">
        <v>0</v>
      </c>
      <c r="AA2535" s="52"/>
      <c r="AB2535" s="79">
        <v>2535</v>
      </c>
      <c r="AC25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5" s="85"/>
      <c r="AE2535" s="51"/>
      <c r="AF2535" s="51"/>
      <c r="AG2535" s="51"/>
      <c r="AH2535" s="51"/>
      <c r="AI2535" s="51"/>
      <c r="AJ2535" s="51"/>
      <c r="AK2535" s="51"/>
      <c r="AL2535" s="51"/>
      <c r="AM2535" s="51"/>
      <c r="AN2535" s="51"/>
      <c r="AO2535" s="2"/>
      <c r="AP2535" s="3"/>
      <c r="AQ2535" s="3"/>
      <c r="AR2535" s="3"/>
      <c r="AS2535" s="3"/>
    </row>
    <row r="2536" spans="1:45" ht="29" customHeight="1" x14ac:dyDescent="0.35">
      <c r="A2536" s="14" t="s">
        <v>469</v>
      </c>
      <c r="C2536" s="15" t="s">
        <v>3360</v>
      </c>
      <c r="D2536" s="15"/>
      <c r="E2536" s="80">
        <v>1.6603383138442314</v>
      </c>
      <c r="F2536" s="78"/>
      <c r="G2536" s="15"/>
      <c r="H2536" s="15"/>
      <c r="I2536" s="16"/>
      <c r="J2536" s="66"/>
      <c r="K2536" s="66"/>
      <c r="L2536" s="16"/>
      <c r="M2536" s="81"/>
      <c r="N2536" s="82">
        <v>6699.77490234375</v>
      </c>
      <c r="O2536" s="82">
        <v>8637.9248046875</v>
      </c>
      <c r="P2536" s="77"/>
      <c r="Q2536" s="83"/>
      <c r="R2536" s="83"/>
      <c r="S2536" s="51">
        <v>1</v>
      </c>
      <c r="T2536" s="84"/>
      <c r="U2536" s="84"/>
      <c r="V2536" s="52">
        <v>0</v>
      </c>
      <c r="W2536" s="52">
        <v>7.2999999999999999E-5</v>
      </c>
      <c r="X2536" s="52">
        <v>0</v>
      </c>
      <c r="Y2536" s="52">
        <v>0.52937000000000001</v>
      </c>
      <c r="Z2536" s="52">
        <v>0</v>
      </c>
      <c r="AA2536" s="52"/>
      <c r="AB2536" s="79">
        <v>2536</v>
      </c>
      <c r="AC25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6" s="85"/>
      <c r="AE2536" s="51"/>
      <c r="AF2536" s="51"/>
      <c r="AG2536" s="51"/>
      <c r="AH2536" s="51"/>
      <c r="AI2536" s="51"/>
      <c r="AJ2536" s="51"/>
      <c r="AK2536" s="51"/>
      <c r="AL2536" s="51"/>
      <c r="AM2536" s="51"/>
      <c r="AN2536" s="51"/>
      <c r="AO2536" s="2"/>
      <c r="AP2536" s="3"/>
      <c r="AQ2536" s="3"/>
      <c r="AR2536" s="3"/>
      <c r="AS2536" s="3"/>
    </row>
    <row r="2537" spans="1:45" ht="29" customHeight="1" x14ac:dyDescent="0.35">
      <c r="A2537" s="14" t="s">
        <v>470</v>
      </c>
      <c r="C2537" s="15" t="s">
        <v>3360</v>
      </c>
      <c r="D2537" s="15"/>
      <c r="E2537" s="80">
        <v>1.6603383138442314</v>
      </c>
      <c r="F2537" s="78"/>
      <c r="G2537" s="15"/>
      <c r="H2537" s="15"/>
      <c r="I2537" s="16"/>
      <c r="J2537" s="66"/>
      <c r="K2537" s="66"/>
      <c r="L2537" s="16"/>
      <c r="M2537" s="81"/>
      <c r="N2537" s="82">
        <v>6738.169921875</v>
      </c>
      <c r="O2537" s="82">
        <v>8573.568359375</v>
      </c>
      <c r="P2537" s="77"/>
      <c r="Q2537" s="83"/>
      <c r="R2537" s="83"/>
      <c r="S2537" s="51">
        <v>1</v>
      </c>
      <c r="T2537" s="84"/>
      <c r="U2537" s="84"/>
      <c r="V2537" s="52">
        <v>0</v>
      </c>
      <c r="W2537" s="52">
        <v>7.2999999999999999E-5</v>
      </c>
      <c r="X2537" s="52">
        <v>0</v>
      </c>
      <c r="Y2537" s="52">
        <v>0.52937000000000001</v>
      </c>
      <c r="Z2537" s="52">
        <v>0</v>
      </c>
      <c r="AA2537" s="52"/>
      <c r="AB2537" s="79">
        <v>2537</v>
      </c>
      <c r="AC25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7" s="85"/>
      <c r="AE2537" s="51"/>
      <c r="AF2537" s="51"/>
      <c r="AG2537" s="51"/>
      <c r="AH2537" s="51"/>
      <c r="AI2537" s="51"/>
      <c r="AJ2537" s="51"/>
      <c r="AK2537" s="51"/>
      <c r="AL2537" s="51"/>
      <c r="AM2537" s="51"/>
      <c r="AN2537" s="51"/>
      <c r="AO2537" s="2"/>
      <c r="AP2537" s="3"/>
      <c r="AQ2537" s="3"/>
      <c r="AR2537" s="3"/>
      <c r="AS2537" s="3"/>
    </row>
    <row r="2538" spans="1:45" ht="29" customHeight="1" x14ac:dyDescent="0.35">
      <c r="A2538" s="14" t="s">
        <v>476</v>
      </c>
      <c r="C2538" s="15" t="s">
        <v>3360</v>
      </c>
      <c r="D2538" s="15"/>
      <c r="E2538" s="80">
        <v>1.6603383138442314</v>
      </c>
      <c r="F2538" s="78"/>
      <c r="G2538" s="15"/>
      <c r="H2538" s="15"/>
      <c r="I2538" s="16"/>
      <c r="J2538" s="66"/>
      <c r="K2538" s="66"/>
      <c r="L2538" s="16"/>
      <c r="M2538" s="81"/>
      <c r="N2538" s="82">
        <v>6801.4189453125</v>
      </c>
      <c r="O2538" s="82">
        <v>8517.7568359375</v>
      </c>
      <c r="P2538" s="77"/>
      <c r="Q2538" s="83"/>
      <c r="R2538" s="83"/>
      <c r="S2538" s="51">
        <v>1</v>
      </c>
      <c r="T2538" s="84"/>
      <c r="U2538" s="84"/>
      <c r="V2538" s="52">
        <v>0</v>
      </c>
      <c r="W2538" s="52">
        <v>7.2999999999999999E-5</v>
      </c>
      <c r="X2538" s="52">
        <v>0</v>
      </c>
      <c r="Y2538" s="52">
        <v>0.52937000000000001</v>
      </c>
      <c r="Z2538" s="52">
        <v>0</v>
      </c>
      <c r="AA2538" s="52"/>
      <c r="AB2538" s="79">
        <v>2538</v>
      </c>
      <c r="AC25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8" s="85"/>
      <c r="AE2538" s="51"/>
      <c r="AF2538" s="51"/>
      <c r="AG2538" s="51"/>
      <c r="AH2538" s="51"/>
      <c r="AI2538" s="51"/>
      <c r="AJ2538" s="51"/>
      <c r="AK2538" s="51"/>
      <c r="AL2538" s="51"/>
      <c r="AM2538" s="51"/>
      <c r="AN2538" s="51"/>
      <c r="AO2538" s="2"/>
      <c r="AP2538" s="3"/>
      <c r="AQ2538" s="3"/>
      <c r="AR2538" s="3"/>
      <c r="AS2538" s="3"/>
    </row>
    <row r="2539" spans="1:45" ht="29" customHeight="1" x14ac:dyDescent="0.35">
      <c r="A2539" s="14" t="s">
        <v>477</v>
      </c>
      <c r="C2539" s="15" t="s">
        <v>3360</v>
      </c>
      <c r="D2539" s="15"/>
      <c r="E2539" s="80">
        <v>1.6603383138442314</v>
      </c>
      <c r="F2539" s="78"/>
      <c r="G2539" s="15"/>
      <c r="H2539" s="15"/>
      <c r="I2539" s="16"/>
      <c r="J2539" s="66"/>
      <c r="K2539" s="66"/>
      <c r="L2539" s="16"/>
      <c r="M2539" s="81"/>
      <c r="N2539" s="82">
        <v>6883.642578125</v>
      </c>
      <c r="O2539" s="82">
        <v>8484.4931640625</v>
      </c>
      <c r="P2539" s="77"/>
      <c r="Q2539" s="83"/>
      <c r="R2539" s="83"/>
      <c r="S2539" s="51">
        <v>1</v>
      </c>
      <c r="T2539" s="84"/>
      <c r="U2539" s="84"/>
      <c r="V2539" s="52">
        <v>0</v>
      </c>
      <c r="W2539" s="52">
        <v>7.2999999999999999E-5</v>
      </c>
      <c r="X2539" s="52">
        <v>0</v>
      </c>
      <c r="Y2539" s="52">
        <v>0.52937000000000001</v>
      </c>
      <c r="Z2539" s="52">
        <v>0</v>
      </c>
      <c r="AA2539" s="52"/>
      <c r="AB2539" s="79">
        <v>2539</v>
      </c>
      <c r="AC25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39" s="85"/>
      <c r="AE2539" s="51"/>
      <c r="AF2539" s="51"/>
      <c r="AG2539" s="51"/>
      <c r="AH2539" s="51"/>
      <c r="AI2539" s="51"/>
      <c r="AJ2539" s="51"/>
      <c r="AK2539" s="51"/>
      <c r="AL2539" s="51"/>
      <c r="AM2539" s="51"/>
      <c r="AN2539" s="51"/>
      <c r="AO2539" s="2"/>
      <c r="AP2539" s="3"/>
      <c r="AQ2539" s="3"/>
      <c r="AR2539" s="3"/>
      <c r="AS2539" s="3"/>
    </row>
    <row r="2540" spans="1:45" ht="29" customHeight="1" x14ac:dyDescent="0.35">
      <c r="A2540" s="14" t="s">
        <v>1921</v>
      </c>
      <c r="C2540" s="15" t="s">
        <v>3360</v>
      </c>
      <c r="D2540" s="15"/>
      <c r="E2540" s="80">
        <v>1.6603261605088646</v>
      </c>
      <c r="F2540" s="78"/>
      <c r="G2540" s="15"/>
      <c r="H2540" s="15"/>
      <c r="I2540" s="16"/>
      <c r="J2540" s="66"/>
      <c r="K2540" s="66"/>
      <c r="L2540" s="16"/>
      <c r="M2540" s="81"/>
      <c r="N2540" s="82">
        <v>2786.915283203125</v>
      </c>
      <c r="O2540" s="82">
        <v>6952.99609375</v>
      </c>
      <c r="P2540" s="77"/>
      <c r="Q2540" s="83"/>
      <c r="R2540" s="83"/>
      <c r="S2540" s="51">
        <v>1</v>
      </c>
      <c r="T2540" s="84"/>
      <c r="U2540" s="84"/>
      <c r="V2540" s="52">
        <v>0</v>
      </c>
      <c r="W2540" s="52">
        <v>7.7999999999999999E-5</v>
      </c>
      <c r="X2540" s="52">
        <v>0</v>
      </c>
      <c r="Y2540" s="52">
        <v>0.52935100000000002</v>
      </c>
      <c r="Z2540" s="52">
        <v>0</v>
      </c>
      <c r="AA2540" s="52"/>
      <c r="AB2540" s="79">
        <v>2540</v>
      </c>
      <c r="AC25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0" s="85"/>
      <c r="AE2540" s="51"/>
      <c r="AF2540" s="51"/>
      <c r="AG2540" s="51"/>
      <c r="AH2540" s="51"/>
      <c r="AI2540" s="51"/>
      <c r="AJ2540" s="51"/>
      <c r="AK2540" s="51"/>
      <c r="AL2540" s="51"/>
      <c r="AM2540" s="51"/>
      <c r="AN2540" s="51"/>
      <c r="AO2540" s="2"/>
      <c r="AP2540" s="3"/>
      <c r="AQ2540" s="3"/>
      <c r="AR2540" s="3"/>
      <c r="AS2540" s="3"/>
    </row>
    <row r="2541" spans="1:45" ht="29" customHeight="1" x14ac:dyDescent="0.35">
      <c r="A2541" s="14" t="s">
        <v>1922</v>
      </c>
      <c r="C2541" s="15" t="s">
        <v>3360</v>
      </c>
      <c r="D2541" s="15"/>
      <c r="E2541" s="80">
        <v>1.6603261605088646</v>
      </c>
      <c r="F2541" s="78"/>
      <c r="G2541" s="15"/>
      <c r="H2541" s="15"/>
      <c r="I2541" s="16"/>
      <c r="J2541" s="66"/>
      <c r="K2541" s="66"/>
      <c r="L2541" s="16"/>
      <c r="M2541" s="81"/>
      <c r="N2541" s="82">
        <v>2792.80908203125</v>
      </c>
      <c r="O2541" s="82">
        <v>6793.58447265625</v>
      </c>
      <c r="P2541" s="77"/>
      <c r="Q2541" s="83"/>
      <c r="R2541" s="83"/>
      <c r="S2541" s="51">
        <v>1</v>
      </c>
      <c r="T2541" s="84"/>
      <c r="U2541" s="84"/>
      <c r="V2541" s="52">
        <v>0</v>
      </c>
      <c r="W2541" s="52">
        <v>7.7999999999999999E-5</v>
      </c>
      <c r="X2541" s="52">
        <v>0</v>
      </c>
      <c r="Y2541" s="52">
        <v>0.52935100000000002</v>
      </c>
      <c r="Z2541" s="52">
        <v>0</v>
      </c>
      <c r="AA2541" s="52"/>
      <c r="AB2541" s="79">
        <v>2541</v>
      </c>
      <c r="AC25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1" s="85"/>
      <c r="AE2541" s="51"/>
      <c r="AF2541" s="51"/>
      <c r="AG2541" s="51"/>
      <c r="AH2541" s="51"/>
      <c r="AI2541" s="51"/>
      <c r="AJ2541" s="51"/>
      <c r="AK2541" s="51"/>
      <c r="AL2541" s="51"/>
      <c r="AM2541" s="51"/>
      <c r="AN2541" s="51"/>
      <c r="AO2541" s="2"/>
      <c r="AP2541" s="3"/>
      <c r="AQ2541" s="3"/>
      <c r="AR2541" s="3"/>
      <c r="AS2541" s="3"/>
    </row>
    <row r="2542" spans="1:45" ht="29" customHeight="1" x14ac:dyDescent="0.35">
      <c r="A2542" s="14" t="s">
        <v>886</v>
      </c>
      <c r="C2542" s="15" t="s">
        <v>3360</v>
      </c>
      <c r="D2542" s="15"/>
      <c r="E2542" s="80">
        <v>1.6600376787062119</v>
      </c>
      <c r="F2542" s="78"/>
      <c r="G2542" s="15"/>
      <c r="H2542" s="15"/>
      <c r="I2542" s="16"/>
      <c r="J2542" s="66"/>
      <c r="K2542" s="66"/>
      <c r="L2542" s="16"/>
      <c r="M2542" s="81"/>
      <c r="N2542" s="82">
        <v>4939.572265625</v>
      </c>
      <c r="O2542" s="82">
        <v>1612.224609375</v>
      </c>
      <c r="P2542" s="77"/>
      <c r="Q2542" s="83"/>
      <c r="R2542" s="83"/>
      <c r="S2542" s="51">
        <v>1</v>
      </c>
      <c r="T2542" s="84"/>
      <c r="U2542" s="84"/>
      <c r="V2542" s="52">
        <v>0</v>
      </c>
      <c r="W2542" s="52">
        <v>9.1000000000000003E-5</v>
      </c>
      <c r="X2542" s="52">
        <v>0</v>
      </c>
      <c r="Y2542" s="52">
        <v>0.52890000000000004</v>
      </c>
      <c r="Z2542" s="52">
        <v>0</v>
      </c>
      <c r="AA2542" s="52"/>
      <c r="AB2542" s="79">
        <v>2542</v>
      </c>
      <c r="AC25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2" s="85"/>
      <c r="AE2542" s="51"/>
      <c r="AF2542" s="51"/>
      <c r="AG2542" s="51"/>
      <c r="AH2542" s="51"/>
      <c r="AI2542" s="51"/>
      <c r="AJ2542" s="51"/>
      <c r="AK2542" s="104" t="s">
        <v>3341</v>
      </c>
      <c r="AL2542" s="104" t="s">
        <v>3341</v>
      </c>
      <c r="AM2542" s="104" t="s">
        <v>3341</v>
      </c>
      <c r="AN2542" s="104" t="s">
        <v>3341</v>
      </c>
      <c r="AO2542" s="2"/>
      <c r="AP2542" s="3"/>
      <c r="AQ2542" s="3"/>
      <c r="AR2542" s="3"/>
      <c r="AS2542" s="3"/>
    </row>
    <row r="2543" spans="1:45" ht="29" customHeight="1" x14ac:dyDescent="0.35">
      <c r="A2543" s="14" t="s">
        <v>495</v>
      </c>
      <c r="C2543" s="15" t="s">
        <v>3360</v>
      </c>
      <c r="D2543" s="15"/>
      <c r="E2543" s="80">
        <v>1.6600152909831678</v>
      </c>
      <c r="F2543" s="78"/>
      <c r="G2543" s="15"/>
      <c r="H2543" s="15"/>
      <c r="I2543" s="16"/>
      <c r="J2543" s="66"/>
      <c r="K2543" s="66"/>
      <c r="L2543" s="16"/>
      <c r="M2543" s="81"/>
      <c r="N2543" s="82">
        <v>2921.854248046875</v>
      </c>
      <c r="O2543" s="82">
        <v>7460.451171875</v>
      </c>
      <c r="P2543" s="77"/>
      <c r="Q2543" s="83"/>
      <c r="R2543" s="83"/>
      <c r="S2543" s="51">
        <v>1</v>
      </c>
      <c r="T2543" s="84"/>
      <c r="U2543" s="84"/>
      <c r="V2543" s="52">
        <v>0</v>
      </c>
      <c r="W2543" s="52">
        <v>9.1000000000000003E-5</v>
      </c>
      <c r="X2543" s="52">
        <v>0</v>
      </c>
      <c r="Y2543" s="52">
        <v>0.52886500000000003</v>
      </c>
      <c r="Z2543" s="52">
        <v>0</v>
      </c>
      <c r="AA2543" s="52"/>
      <c r="AB2543" s="79">
        <v>2543</v>
      </c>
      <c r="AC25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3" s="85"/>
      <c r="AE2543" s="51"/>
      <c r="AF2543" s="51"/>
      <c r="AG2543" s="51"/>
      <c r="AH2543" s="51"/>
      <c r="AI2543" s="51"/>
      <c r="AJ2543" s="51"/>
      <c r="AK2543" s="51"/>
      <c r="AL2543" s="51"/>
      <c r="AM2543" s="51"/>
      <c r="AN2543" s="51"/>
      <c r="AO2543" s="2"/>
      <c r="AP2543" s="3"/>
      <c r="AQ2543" s="3"/>
      <c r="AR2543" s="3"/>
      <c r="AS2543" s="3"/>
    </row>
    <row r="2544" spans="1:45" ht="29" customHeight="1" x14ac:dyDescent="0.35">
      <c r="A2544" s="14" t="s">
        <v>1441</v>
      </c>
      <c r="C2544" s="15" t="s">
        <v>3360</v>
      </c>
      <c r="D2544" s="15"/>
      <c r="E2544" s="80">
        <v>1.6600152909831678</v>
      </c>
      <c r="F2544" s="78"/>
      <c r="G2544" s="15"/>
      <c r="H2544" s="15"/>
      <c r="I2544" s="16"/>
      <c r="J2544" s="66"/>
      <c r="K2544" s="66"/>
      <c r="L2544" s="16"/>
      <c r="M2544" s="81"/>
      <c r="N2544" s="82">
        <v>2991.3466796875</v>
      </c>
      <c r="O2544" s="82">
        <v>7604.3916015625</v>
      </c>
      <c r="P2544" s="77"/>
      <c r="Q2544" s="83"/>
      <c r="R2544" s="83"/>
      <c r="S2544" s="51">
        <v>1</v>
      </c>
      <c r="T2544" s="84"/>
      <c r="U2544" s="84"/>
      <c r="V2544" s="52">
        <v>0</v>
      </c>
      <c r="W2544" s="52">
        <v>9.1000000000000003E-5</v>
      </c>
      <c r="X2544" s="52">
        <v>0</v>
      </c>
      <c r="Y2544" s="52">
        <v>0.52886500000000003</v>
      </c>
      <c r="Z2544" s="52">
        <v>0</v>
      </c>
      <c r="AA2544" s="52"/>
      <c r="AB2544" s="79">
        <v>2544</v>
      </c>
      <c r="AC25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4" s="85"/>
      <c r="AE2544" s="51"/>
      <c r="AF2544" s="51"/>
      <c r="AG2544" s="51"/>
      <c r="AH2544" s="51"/>
      <c r="AI2544" s="51"/>
      <c r="AJ2544" s="51"/>
      <c r="AK2544" s="51"/>
      <c r="AL2544" s="51"/>
      <c r="AM2544" s="51"/>
      <c r="AN2544" s="51"/>
      <c r="AO2544" s="2"/>
      <c r="AP2544" s="3"/>
      <c r="AQ2544" s="3"/>
      <c r="AR2544" s="3"/>
      <c r="AS2544" s="3"/>
    </row>
    <row r="2545" spans="1:45" ht="29" customHeight="1" x14ac:dyDescent="0.35">
      <c r="A2545" s="14" t="s">
        <v>2868</v>
      </c>
      <c r="C2545" s="15" t="s">
        <v>3360</v>
      </c>
      <c r="D2545" s="15"/>
      <c r="E2545" s="80">
        <v>1.6598745681526055</v>
      </c>
      <c r="F2545" s="78"/>
      <c r="G2545" s="15"/>
      <c r="H2545" s="15"/>
      <c r="I2545" s="16"/>
      <c r="J2545" s="66"/>
      <c r="K2545" s="66"/>
      <c r="L2545" s="16"/>
      <c r="M2545" s="81"/>
      <c r="N2545" s="82">
        <v>1084.7364501953125</v>
      </c>
      <c r="O2545" s="82">
        <v>9304.2041015625</v>
      </c>
      <c r="P2545" s="77"/>
      <c r="Q2545" s="83"/>
      <c r="R2545" s="83"/>
      <c r="S2545" s="51">
        <v>1</v>
      </c>
      <c r="T2545" s="84"/>
      <c r="U2545" s="84"/>
      <c r="V2545" s="52">
        <v>0</v>
      </c>
      <c r="W2545" s="52">
        <v>8.5000000000000006E-5</v>
      </c>
      <c r="X2545" s="52">
        <v>0</v>
      </c>
      <c r="Y2545" s="52">
        <v>0.52864500000000003</v>
      </c>
      <c r="Z2545" s="52">
        <v>0</v>
      </c>
      <c r="AA2545" s="52"/>
      <c r="AB2545" s="79">
        <v>2545</v>
      </c>
      <c r="AC25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5" s="85"/>
      <c r="AE2545" s="51"/>
      <c r="AF2545" s="51"/>
      <c r="AG2545" s="51"/>
      <c r="AH2545" s="51"/>
      <c r="AI2545" s="51"/>
      <c r="AJ2545" s="51"/>
      <c r="AK2545" s="104" t="s">
        <v>3341</v>
      </c>
      <c r="AL2545" s="104" t="s">
        <v>3341</v>
      </c>
      <c r="AM2545" s="104" t="s">
        <v>3341</v>
      </c>
      <c r="AN2545" s="104" t="s">
        <v>3341</v>
      </c>
      <c r="AO2545" s="2"/>
      <c r="AP2545" s="3"/>
      <c r="AQ2545" s="3"/>
      <c r="AR2545" s="3"/>
      <c r="AS2545" s="3"/>
    </row>
    <row r="2546" spans="1:45" ht="29" customHeight="1" x14ac:dyDescent="0.35">
      <c r="A2546" s="14" t="s">
        <v>2870</v>
      </c>
      <c r="C2546" s="15" t="s">
        <v>3360</v>
      </c>
      <c r="D2546" s="15"/>
      <c r="E2546" s="80">
        <v>1.6598745681526055</v>
      </c>
      <c r="F2546" s="78"/>
      <c r="G2546" s="15"/>
      <c r="H2546" s="15"/>
      <c r="I2546" s="16"/>
      <c r="J2546" s="66"/>
      <c r="K2546" s="66"/>
      <c r="L2546" s="16"/>
      <c r="M2546" s="81"/>
      <c r="N2546" s="82">
        <v>1035.580810546875</v>
      </c>
      <c r="O2546" s="82">
        <v>9351.3310546875</v>
      </c>
      <c r="P2546" s="77"/>
      <c r="Q2546" s="83"/>
      <c r="R2546" s="83"/>
      <c r="S2546" s="51">
        <v>1</v>
      </c>
      <c r="T2546" s="84"/>
      <c r="U2546" s="84"/>
      <c r="V2546" s="52">
        <v>0</v>
      </c>
      <c r="W2546" s="52">
        <v>8.5000000000000006E-5</v>
      </c>
      <c r="X2546" s="52">
        <v>0</v>
      </c>
      <c r="Y2546" s="52">
        <v>0.52864500000000003</v>
      </c>
      <c r="Z2546" s="52">
        <v>0</v>
      </c>
      <c r="AA2546" s="52"/>
      <c r="AB2546" s="79">
        <v>2546</v>
      </c>
      <c r="AC25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6" s="85"/>
      <c r="AE2546" s="51"/>
      <c r="AF2546" s="51"/>
      <c r="AG2546" s="51"/>
      <c r="AH2546" s="51"/>
      <c r="AI2546" s="51"/>
      <c r="AJ2546" s="51"/>
      <c r="AK2546" s="104" t="s">
        <v>3341</v>
      </c>
      <c r="AL2546" s="104" t="s">
        <v>3341</v>
      </c>
      <c r="AM2546" s="104" t="s">
        <v>3341</v>
      </c>
      <c r="AN2546" s="104" t="s">
        <v>3341</v>
      </c>
      <c r="AO2546" s="2"/>
      <c r="AP2546" s="3"/>
      <c r="AQ2546" s="3"/>
      <c r="AR2546" s="3"/>
      <c r="AS2546" s="3"/>
    </row>
    <row r="2547" spans="1:45" ht="29" customHeight="1" x14ac:dyDescent="0.35">
      <c r="A2547" s="14" t="s">
        <v>918</v>
      </c>
      <c r="C2547" s="15" t="s">
        <v>3360</v>
      </c>
      <c r="D2547" s="15"/>
      <c r="E2547" s="80">
        <v>1.6598668923618476</v>
      </c>
      <c r="F2547" s="78"/>
      <c r="G2547" s="15"/>
      <c r="H2547" s="15"/>
      <c r="I2547" s="16"/>
      <c r="J2547" s="66"/>
      <c r="K2547" s="66"/>
      <c r="L2547" s="16"/>
      <c r="M2547" s="81"/>
      <c r="N2547" s="82">
        <v>2012.7056884765625</v>
      </c>
      <c r="O2547" s="82">
        <v>5027.04296875</v>
      </c>
      <c r="P2547" s="77"/>
      <c r="Q2547" s="83"/>
      <c r="R2547" s="83"/>
      <c r="S2547" s="51">
        <v>1</v>
      </c>
      <c r="T2547" s="84"/>
      <c r="U2547" s="84"/>
      <c r="V2547" s="52">
        <v>0</v>
      </c>
      <c r="W2547" s="52">
        <v>8.6000000000000003E-5</v>
      </c>
      <c r="X2547" s="52">
        <v>0</v>
      </c>
      <c r="Y2547" s="52">
        <v>0.52863300000000002</v>
      </c>
      <c r="Z2547" s="52">
        <v>0</v>
      </c>
      <c r="AA2547" s="52"/>
      <c r="AB2547" s="79">
        <v>2547</v>
      </c>
      <c r="AC25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7" s="85"/>
      <c r="AE2547" s="51"/>
      <c r="AF2547" s="51"/>
      <c r="AG2547" s="51"/>
      <c r="AH2547" s="51"/>
      <c r="AI2547" s="51"/>
      <c r="AJ2547" s="51"/>
      <c r="AK2547" s="51"/>
      <c r="AL2547" s="51"/>
      <c r="AM2547" s="51"/>
      <c r="AN2547" s="51"/>
      <c r="AO2547" s="2"/>
      <c r="AP2547" s="3"/>
      <c r="AQ2547" s="3"/>
      <c r="AR2547" s="3"/>
      <c r="AS2547" s="3"/>
    </row>
    <row r="2548" spans="1:45" ht="29" customHeight="1" x14ac:dyDescent="0.35">
      <c r="A2548" s="14" t="s">
        <v>919</v>
      </c>
      <c r="C2548" s="15" t="s">
        <v>3360</v>
      </c>
      <c r="D2548" s="15"/>
      <c r="E2548" s="80">
        <v>1.6598668923618476</v>
      </c>
      <c r="F2548" s="78"/>
      <c r="G2548" s="15"/>
      <c r="H2548" s="15"/>
      <c r="I2548" s="16"/>
      <c r="J2548" s="66"/>
      <c r="K2548" s="66"/>
      <c r="L2548" s="16"/>
      <c r="M2548" s="81"/>
      <c r="N2548" s="82">
        <v>2086.59716796875</v>
      </c>
      <c r="O2548" s="82">
        <v>5006.591796875</v>
      </c>
      <c r="P2548" s="77"/>
      <c r="Q2548" s="83"/>
      <c r="R2548" s="83"/>
      <c r="S2548" s="51">
        <v>1</v>
      </c>
      <c r="T2548" s="84"/>
      <c r="U2548" s="84"/>
      <c r="V2548" s="52">
        <v>0</v>
      </c>
      <c r="W2548" s="52">
        <v>8.6000000000000003E-5</v>
      </c>
      <c r="X2548" s="52">
        <v>0</v>
      </c>
      <c r="Y2548" s="52">
        <v>0.52863300000000002</v>
      </c>
      <c r="Z2548" s="52">
        <v>0</v>
      </c>
      <c r="AA2548" s="52"/>
      <c r="AB2548" s="79">
        <v>2548</v>
      </c>
      <c r="AC25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8" s="85"/>
      <c r="AE2548" s="51"/>
      <c r="AF2548" s="51"/>
      <c r="AG2548" s="51"/>
      <c r="AH2548" s="51"/>
      <c r="AI2548" s="51"/>
      <c r="AJ2548" s="51"/>
      <c r="AK2548" s="51"/>
      <c r="AL2548" s="51"/>
      <c r="AM2548" s="51"/>
      <c r="AN2548" s="51"/>
      <c r="AO2548" s="2"/>
      <c r="AP2548" s="3"/>
      <c r="AQ2548" s="3"/>
      <c r="AR2548" s="3"/>
      <c r="AS2548" s="3"/>
    </row>
    <row r="2549" spans="1:45" ht="29" customHeight="1" x14ac:dyDescent="0.35">
      <c r="A2549" s="14" t="s">
        <v>920</v>
      </c>
      <c r="C2549" s="15" t="s">
        <v>3360</v>
      </c>
      <c r="D2549" s="15"/>
      <c r="E2549" s="80">
        <v>1.6598668923618476</v>
      </c>
      <c r="F2549" s="78"/>
      <c r="G2549" s="15"/>
      <c r="H2549" s="15"/>
      <c r="I2549" s="16"/>
      <c r="J2549" s="66"/>
      <c r="K2549" s="66"/>
      <c r="L2549" s="16"/>
      <c r="M2549" s="81"/>
      <c r="N2549" s="82">
        <v>2049.94970703125</v>
      </c>
      <c r="O2549" s="82">
        <v>5005.85400390625</v>
      </c>
      <c r="P2549" s="77"/>
      <c r="Q2549" s="83"/>
      <c r="R2549" s="83"/>
      <c r="S2549" s="51">
        <v>1</v>
      </c>
      <c r="T2549" s="84"/>
      <c r="U2549" s="84"/>
      <c r="V2549" s="52">
        <v>0</v>
      </c>
      <c r="W2549" s="52">
        <v>8.6000000000000003E-5</v>
      </c>
      <c r="X2549" s="52">
        <v>0</v>
      </c>
      <c r="Y2549" s="52">
        <v>0.52863300000000002</v>
      </c>
      <c r="Z2549" s="52">
        <v>0</v>
      </c>
      <c r="AA2549" s="52"/>
      <c r="AB2549" s="79">
        <v>2549</v>
      </c>
      <c r="AC25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49" s="85"/>
      <c r="AE2549" s="51"/>
      <c r="AF2549" s="51"/>
      <c r="AG2549" s="51"/>
      <c r="AH2549" s="51"/>
      <c r="AI2549" s="51"/>
      <c r="AJ2549" s="51"/>
      <c r="AK2549" s="51"/>
      <c r="AL2549" s="51"/>
      <c r="AM2549" s="51"/>
      <c r="AN2549" s="51"/>
      <c r="AO2549" s="2"/>
      <c r="AP2549" s="3"/>
      <c r="AQ2549" s="3"/>
      <c r="AR2549" s="3"/>
      <c r="AS2549" s="3"/>
    </row>
    <row r="2550" spans="1:45" ht="29" customHeight="1" x14ac:dyDescent="0.35">
      <c r="A2550" s="14" t="s">
        <v>1391</v>
      </c>
      <c r="C2550" s="15" t="s">
        <v>3360</v>
      </c>
      <c r="D2550" s="15"/>
      <c r="E2550" s="80">
        <v>1.6595361937100261</v>
      </c>
      <c r="F2550" s="78"/>
      <c r="G2550" s="15"/>
      <c r="H2550" s="15"/>
      <c r="I2550" s="16"/>
      <c r="J2550" s="66"/>
      <c r="K2550" s="66"/>
      <c r="L2550" s="16"/>
      <c r="M2550" s="81"/>
      <c r="N2550" s="82">
        <v>5041.603515625</v>
      </c>
      <c r="O2550" s="82">
        <v>4999.5</v>
      </c>
      <c r="P2550" s="77"/>
      <c r="Q2550" s="83"/>
      <c r="R2550" s="83"/>
      <c r="S2550" s="51">
        <v>1</v>
      </c>
      <c r="T2550" s="84"/>
      <c r="U2550" s="84"/>
      <c r="V2550" s="52">
        <v>0</v>
      </c>
      <c r="W2550" s="52">
        <v>6.7999999999999999E-5</v>
      </c>
      <c r="X2550" s="52">
        <v>0</v>
      </c>
      <c r="Y2550" s="52">
        <v>0.52811600000000003</v>
      </c>
      <c r="Z2550" s="52">
        <v>0</v>
      </c>
      <c r="AA2550" s="52"/>
      <c r="AB2550" s="79">
        <v>2550</v>
      </c>
      <c r="AC25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0" s="85"/>
      <c r="AE2550" s="51"/>
      <c r="AF2550" s="51"/>
      <c r="AG2550" s="51"/>
      <c r="AH2550" s="51"/>
      <c r="AI2550" s="51"/>
      <c r="AJ2550" s="51"/>
      <c r="AK2550" s="51"/>
      <c r="AL2550" s="51"/>
      <c r="AM2550" s="51"/>
      <c r="AN2550" s="51"/>
      <c r="AO2550" s="2"/>
      <c r="AP2550" s="3"/>
      <c r="AQ2550" s="3"/>
      <c r="AR2550" s="3"/>
      <c r="AS2550" s="3"/>
    </row>
    <row r="2551" spans="1:45" ht="29" customHeight="1" x14ac:dyDescent="0.35">
      <c r="A2551" s="14" t="s">
        <v>1392</v>
      </c>
      <c r="C2551" s="15" t="s">
        <v>3360</v>
      </c>
      <c r="D2551" s="15"/>
      <c r="E2551" s="80">
        <v>1.6595361937100261</v>
      </c>
      <c r="F2551" s="78"/>
      <c r="G2551" s="15"/>
      <c r="H2551" s="15"/>
      <c r="I2551" s="16"/>
      <c r="J2551" s="66"/>
      <c r="K2551" s="66"/>
      <c r="L2551" s="16"/>
      <c r="M2551" s="81"/>
      <c r="N2551" s="82">
        <v>5083.0517578125</v>
      </c>
      <c r="O2551" s="82">
        <v>4994.79541015625</v>
      </c>
      <c r="P2551" s="77"/>
      <c r="Q2551" s="83"/>
      <c r="R2551" s="83"/>
      <c r="S2551" s="51">
        <v>1</v>
      </c>
      <c r="T2551" s="84"/>
      <c r="U2551" s="84"/>
      <c r="V2551" s="52">
        <v>0</v>
      </c>
      <c r="W2551" s="52">
        <v>6.7999999999999999E-5</v>
      </c>
      <c r="X2551" s="52">
        <v>0</v>
      </c>
      <c r="Y2551" s="52">
        <v>0.52811600000000003</v>
      </c>
      <c r="Z2551" s="52">
        <v>0</v>
      </c>
      <c r="AA2551" s="52"/>
      <c r="AB2551" s="79">
        <v>2551</v>
      </c>
      <c r="AC25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1" s="85"/>
      <c r="AE2551" s="51"/>
      <c r="AF2551" s="51"/>
      <c r="AG2551" s="51"/>
      <c r="AH2551" s="51"/>
      <c r="AI2551" s="51"/>
      <c r="AJ2551" s="51"/>
      <c r="AK2551" s="51"/>
      <c r="AL2551" s="51"/>
      <c r="AM2551" s="51"/>
      <c r="AN2551" s="51"/>
      <c r="AO2551" s="2"/>
      <c r="AP2551" s="3"/>
      <c r="AQ2551" s="3"/>
      <c r="AR2551" s="3"/>
      <c r="AS2551" s="3"/>
    </row>
    <row r="2552" spans="1:45" ht="29" customHeight="1" x14ac:dyDescent="0.35">
      <c r="A2552" s="14" t="s">
        <v>454</v>
      </c>
      <c r="C2552" s="15" t="s">
        <v>3360</v>
      </c>
      <c r="D2552" s="15"/>
      <c r="E2552" s="80">
        <v>1.6590903581968355</v>
      </c>
      <c r="F2552" s="78"/>
      <c r="G2552" s="15"/>
      <c r="H2552" s="15"/>
      <c r="I2552" s="16"/>
      <c r="J2552" s="66"/>
      <c r="K2552" s="66"/>
      <c r="L2552" s="16"/>
      <c r="M2552" s="81"/>
      <c r="N2552" s="82">
        <v>8223.1591796875</v>
      </c>
      <c r="O2552" s="82">
        <v>8714.0224609375</v>
      </c>
      <c r="P2552" s="77"/>
      <c r="Q2552" s="83"/>
      <c r="R2552" s="83"/>
      <c r="S2552" s="51">
        <v>1</v>
      </c>
      <c r="T2552" s="84"/>
      <c r="U2552" s="84"/>
      <c r="V2552" s="52">
        <v>0</v>
      </c>
      <c r="W2552" s="52">
        <v>8.2000000000000001E-5</v>
      </c>
      <c r="X2552" s="52">
        <v>0</v>
      </c>
      <c r="Y2552" s="52">
        <v>0.52741899999999997</v>
      </c>
      <c r="Z2552" s="52">
        <v>0</v>
      </c>
      <c r="AA2552" s="52"/>
      <c r="AB2552" s="79">
        <v>2552</v>
      </c>
      <c r="AC25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2" s="85"/>
      <c r="AE2552" s="51"/>
      <c r="AF2552" s="51"/>
      <c r="AG2552" s="51"/>
      <c r="AH2552" s="51"/>
      <c r="AI2552" s="51"/>
      <c r="AJ2552" s="51"/>
      <c r="AK2552" s="51"/>
      <c r="AL2552" s="51"/>
      <c r="AM2552" s="51"/>
      <c r="AN2552" s="51"/>
      <c r="AO2552" s="2"/>
      <c r="AP2552" s="3"/>
      <c r="AQ2552" s="3"/>
      <c r="AR2552" s="3"/>
      <c r="AS2552" s="3"/>
    </row>
    <row r="2553" spans="1:45" ht="29" customHeight="1" x14ac:dyDescent="0.35">
      <c r="A2553" s="14" t="s">
        <v>1031</v>
      </c>
      <c r="C2553" s="15" t="s">
        <v>3360</v>
      </c>
      <c r="D2553" s="15"/>
      <c r="E2553" s="80">
        <v>1.658868399914085</v>
      </c>
      <c r="F2553" s="78"/>
      <c r="G2553" s="15"/>
      <c r="H2553" s="15"/>
      <c r="I2553" s="16"/>
      <c r="J2553" s="66"/>
      <c r="K2553" s="66"/>
      <c r="L2553" s="16"/>
      <c r="M2553" s="81"/>
      <c r="N2553" s="82">
        <v>5441.935546875</v>
      </c>
      <c r="O2553" s="82">
        <v>6644.28662109375</v>
      </c>
      <c r="P2553" s="77"/>
      <c r="Q2553" s="83"/>
      <c r="R2553" s="83"/>
      <c r="S2553" s="51">
        <v>1</v>
      </c>
      <c r="T2553" s="84"/>
      <c r="U2553" s="84"/>
      <c r="V2553" s="52">
        <v>0</v>
      </c>
      <c r="W2553" s="52">
        <v>4.3478000000000003E-2</v>
      </c>
      <c r="X2553" s="52">
        <v>0</v>
      </c>
      <c r="Y2553" s="52">
        <v>0.52707199999999998</v>
      </c>
      <c r="Z2553" s="52">
        <v>0</v>
      </c>
      <c r="AA2553" s="52"/>
      <c r="AB2553" s="79">
        <v>2553</v>
      </c>
      <c r="AC25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3" s="85"/>
      <c r="AE2553" s="51"/>
      <c r="AF2553" s="51"/>
      <c r="AG2553" s="51"/>
      <c r="AH2553" s="51"/>
      <c r="AI2553" s="51"/>
      <c r="AJ2553" s="51"/>
      <c r="AK2553" s="104" t="s">
        <v>3341</v>
      </c>
      <c r="AL2553" s="104" t="s">
        <v>3341</v>
      </c>
      <c r="AM2553" s="104" t="s">
        <v>3341</v>
      </c>
      <c r="AN2553" s="104" t="s">
        <v>3341</v>
      </c>
      <c r="AO2553" s="2"/>
      <c r="AP2553" s="3"/>
      <c r="AQ2553" s="3"/>
      <c r="AR2553" s="3"/>
      <c r="AS2553" s="3"/>
    </row>
    <row r="2554" spans="1:45" ht="29" customHeight="1" x14ac:dyDescent="0.35">
      <c r="A2554" s="14" t="s">
        <v>2493</v>
      </c>
      <c r="C2554" s="15" t="s">
        <v>3360</v>
      </c>
      <c r="D2554" s="15"/>
      <c r="E2554" s="80">
        <v>1.6585824767083517</v>
      </c>
      <c r="F2554" s="78"/>
      <c r="G2554" s="15"/>
      <c r="H2554" s="15"/>
      <c r="I2554" s="16"/>
      <c r="J2554" s="66"/>
      <c r="K2554" s="66"/>
      <c r="L2554" s="16"/>
      <c r="M2554" s="81"/>
      <c r="N2554" s="82">
        <v>215.55274963378906</v>
      </c>
      <c r="O2554" s="82">
        <v>6482.724609375</v>
      </c>
      <c r="P2554" s="77"/>
      <c r="Q2554" s="83"/>
      <c r="R2554" s="83"/>
      <c r="S2554" s="51">
        <v>1</v>
      </c>
      <c r="T2554" s="84"/>
      <c r="U2554" s="84"/>
      <c r="V2554" s="52">
        <v>0</v>
      </c>
      <c r="W2554" s="52">
        <v>9.1000000000000003E-5</v>
      </c>
      <c r="X2554" s="52">
        <v>0</v>
      </c>
      <c r="Y2554" s="52">
        <v>0.52662500000000001</v>
      </c>
      <c r="Z2554" s="52">
        <v>0</v>
      </c>
      <c r="AA2554" s="52"/>
      <c r="AB2554" s="79">
        <v>2554</v>
      </c>
      <c r="AC25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4" s="85"/>
      <c r="AE2554" s="51"/>
      <c r="AF2554" s="51"/>
      <c r="AG2554" s="51"/>
      <c r="AH2554" s="51"/>
      <c r="AI2554" s="51"/>
      <c r="AJ2554" s="51"/>
      <c r="AK2554" s="51"/>
      <c r="AL2554" s="51"/>
      <c r="AM2554" s="51"/>
      <c r="AN2554" s="51"/>
      <c r="AO2554" s="2"/>
      <c r="AP2554" s="3"/>
      <c r="AQ2554" s="3"/>
      <c r="AR2554" s="3"/>
      <c r="AS2554" s="3"/>
    </row>
    <row r="2555" spans="1:45" ht="29" customHeight="1" x14ac:dyDescent="0.35">
      <c r="A2555" s="14" t="s">
        <v>1187</v>
      </c>
      <c r="C2555" s="15" t="s">
        <v>3360</v>
      </c>
      <c r="D2555" s="15"/>
      <c r="E2555" s="80">
        <v>1.6583432478963958</v>
      </c>
      <c r="F2555" s="78"/>
      <c r="G2555" s="15"/>
      <c r="H2555" s="15"/>
      <c r="I2555" s="16"/>
      <c r="J2555" s="66"/>
      <c r="K2555" s="66"/>
      <c r="L2555" s="16"/>
      <c r="M2555" s="81"/>
      <c r="N2555" s="82">
        <v>2915.51806640625</v>
      </c>
      <c r="O2555" s="82">
        <v>9260.47265625</v>
      </c>
      <c r="P2555" s="77"/>
      <c r="Q2555" s="83"/>
      <c r="R2555" s="83"/>
      <c r="S2555" s="51">
        <v>1</v>
      </c>
      <c r="T2555" s="84"/>
      <c r="U2555" s="84"/>
      <c r="V2555" s="52">
        <v>0</v>
      </c>
      <c r="W2555" s="52">
        <v>7.7999999999999999E-5</v>
      </c>
      <c r="X2555" s="52">
        <v>0</v>
      </c>
      <c r="Y2555" s="52">
        <v>0.52625100000000002</v>
      </c>
      <c r="Z2555" s="52">
        <v>0</v>
      </c>
      <c r="AA2555" s="52"/>
      <c r="AB2555" s="79">
        <v>2555</v>
      </c>
      <c r="AC25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5" s="85"/>
      <c r="AE2555" s="51"/>
      <c r="AF2555" s="51"/>
      <c r="AG2555" s="51"/>
      <c r="AH2555" s="51"/>
      <c r="AI2555" s="51"/>
      <c r="AJ2555" s="51"/>
      <c r="AK2555" s="51"/>
      <c r="AL2555" s="51"/>
      <c r="AM2555" s="51"/>
      <c r="AN2555" s="51"/>
      <c r="AO2555" s="2"/>
      <c r="AP2555" s="3"/>
      <c r="AQ2555" s="3"/>
      <c r="AR2555" s="3"/>
      <c r="AS2555" s="3"/>
    </row>
    <row r="2556" spans="1:45" ht="29" customHeight="1" x14ac:dyDescent="0.35">
      <c r="A2556" s="14" t="s">
        <v>1188</v>
      </c>
      <c r="C2556" s="15" t="s">
        <v>3360</v>
      </c>
      <c r="D2556" s="15"/>
      <c r="E2556" s="80">
        <v>1.6583432478963958</v>
      </c>
      <c r="F2556" s="78"/>
      <c r="G2556" s="15"/>
      <c r="H2556" s="15"/>
      <c r="I2556" s="16"/>
      <c r="J2556" s="66"/>
      <c r="K2556" s="66"/>
      <c r="L2556" s="16"/>
      <c r="M2556" s="81"/>
      <c r="N2556" s="82">
        <v>3622.74853515625</v>
      </c>
      <c r="O2556" s="82">
        <v>9110.763671875</v>
      </c>
      <c r="P2556" s="77"/>
      <c r="Q2556" s="83"/>
      <c r="R2556" s="83"/>
      <c r="S2556" s="51">
        <v>1</v>
      </c>
      <c r="T2556" s="84"/>
      <c r="U2556" s="84"/>
      <c r="V2556" s="52">
        <v>0</v>
      </c>
      <c r="W2556" s="52">
        <v>7.7999999999999999E-5</v>
      </c>
      <c r="X2556" s="52">
        <v>0</v>
      </c>
      <c r="Y2556" s="52">
        <v>0.52625100000000002</v>
      </c>
      <c r="Z2556" s="52">
        <v>0</v>
      </c>
      <c r="AA2556" s="52"/>
      <c r="AB2556" s="79">
        <v>2556</v>
      </c>
      <c r="AC25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6" s="85"/>
      <c r="AE2556" s="51"/>
      <c r="AF2556" s="51"/>
      <c r="AG2556" s="51"/>
      <c r="AH2556" s="51"/>
      <c r="AI2556" s="51"/>
      <c r="AJ2556" s="51"/>
      <c r="AK2556" s="51"/>
      <c r="AL2556" s="51"/>
      <c r="AM2556" s="51"/>
      <c r="AN2556" s="51"/>
      <c r="AO2556" s="2"/>
      <c r="AP2556" s="3"/>
      <c r="AQ2556" s="3"/>
      <c r="AR2556" s="3"/>
      <c r="AS2556" s="3"/>
    </row>
    <row r="2557" spans="1:45" ht="29" customHeight="1" x14ac:dyDescent="0.35">
      <c r="A2557" s="14" t="s">
        <v>1691</v>
      </c>
      <c r="C2557" s="15" t="s">
        <v>3360</v>
      </c>
      <c r="D2557" s="15"/>
      <c r="E2557" s="80">
        <v>1.6576549853250999</v>
      </c>
      <c r="F2557" s="78"/>
      <c r="G2557" s="15"/>
      <c r="H2557" s="15"/>
      <c r="I2557" s="16"/>
      <c r="J2557" s="66"/>
      <c r="K2557" s="66"/>
      <c r="L2557" s="16"/>
      <c r="M2557" s="81"/>
      <c r="N2557" s="82">
        <v>9773.7099609375</v>
      </c>
      <c r="O2557" s="82">
        <v>9542.861328125</v>
      </c>
      <c r="P2557" s="77"/>
      <c r="Q2557" s="83"/>
      <c r="R2557" s="83"/>
      <c r="S2557" s="51">
        <v>1</v>
      </c>
      <c r="T2557" s="84"/>
      <c r="U2557" s="84"/>
      <c r="V2557" s="52">
        <v>0</v>
      </c>
      <c r="W2557" s="52">
        <v>7.7999999999999999E-5</v>
      </c>
      <c r="X2557" s="52">
        <v>0</v>
      </c>
      <c r="Y2557" s="52">
        <v>0.52517499999999995</v>
      </c>
      <c r="Z2557" s="52">
        <v>0</v>
      </c>
      <c r="AA2557" s="52"/>
      <c r="AB2557" s="79">
        <v>2557</v>
      </c>
      <c r="AC25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7" s="85"/>
      <c r="AE2557" s="51"/>
      <c r="AF2557" s="51"/>
      <c r="AG2557" s="51"/>
      <c r="AH2557" s="51"/>
      <c r="AI2557" s="51"/>
      <c r="AJ2557" s="51"/>
      <c r="AK2557" s="51"/>
      <c r="AL2557" s="51"/>
      <c r="AM2557" s="51"/>
      <c r="AN2557" s="51"/>
      <c r="AO2557" s="2"/>
      <c r="AP2557" s="3"/>
      <c r="AQ2557" s="3"/>
      <c r="AR2557" s="3"/>
      <c r="AS2557" s="3"/>
    </row>
    <row r="2558" spans="1:45" ht="29" customHeight="1" x14ac:dyDescent="0.35">
      <c r="A2558" s="14" t="s">
        <v>1701</v>
      </c>
      <c r="C2558" s="15" t="s">
        <v>3360</v>
      </c>
      <c r="D2558" s="15"/>
      <c r="E2558" s="80">
        <v>1.6576549853250999</v>
      </c>
      <c r="F2558" s="78"/>
      <c r="G2558" s="15"/>
      <c r="H2558" s="15"/>
      <c r="I2558" s="16"/>
      <c r="J2558" s="66"/>
      <c r="K2558" s="66"/>
      <c r="L2558" s="16"/>
      <c r="M2558" s="81"/>
      <c r="N2558" s="82">
        <v>9667.4345703125</v>
      </c>
      <c r="O2558" s="82">
        <v>9638.673828125</v>
      </c>
      <c r="P2558" s="77"/>
      <c r="Q2558" s="83"/>
      <c r="R2558" s="83"/>
      <c r="S2558" s="51">
        <v>1</v>
      </c>
      <c r="T2558" s="84"/>
      <c r="U2558" s="84"/>
      <c r="V2558" s="52">
        <v>0</v>
      </c>
      <c r="W2558" s="52">
        <v>7.7999999999999999E-5</v>
      </c>
      <c r="X2558" s="52">
        <v>0</v>
      </c>
      <c r="Y2558" s="52">
        <v>0.52517499999999995</v>
      </c>
      <c r="Z2558" s="52">
        <v>0</v>
      </c>
      <c r="AA2558" s="52"/>
      <c r="AB2558" s="79">
        <v>2558</v>
      </c>
      <c r="AC25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8" s="85"/>
      <c r="AE2558" s="51"/>
      <c r="AF2558" s="51"/>
      <c r="AG2558" s="51"/>
      <c r="AH2558" s="51"/>
      <c r="AI2558" s="51"/>
      <c r="AJ2558" s="51"/>
      <c r="AK2558" s="51"/>
      <c r="AL2558" s="51"/>
      <c r="AM2558" s="51"/>
      <c r="AN2558" s="51"/>
      <c r="AO2558" s="2"/>
      <c r="AP2558" s="3"/>
      <c r="AQ2558" s="3"/>
      <c r="AR2558" s="3"/>
      <c r="AS2558" s="3"/>
    </row>
    <row r="2559" spans="1:45" ht="29" customHeight="1" x14ac:dyDescent="0.35">
      <c r="A2559" s="14" t="s">
        <v>265</v>
      </c>
      <c r="C2559" s="15" t="s">
        <v>3360</v>
      </c>
      <c r="D2559" s="15"/>
      <c r="E2559" s="80">
        <v>1.6576230028636085</v>
      </c>
      <c r="F2559" s="78"/>
      <c r="G2559" s="15"/>
      <c r="H2559" s="15"/>
      <c r="I2559" s="16"/>
      <c r="J2559" s="66"/>
      <c r="K2559" s="66"/>
      <c r="L2559" s="16"/>
      <c r="M2559" s="81"/>
      <c r="N2559" s="82">
        <v>4633.24853515625</v>
      </c>
      <c r="O2559" s="82">
        <v>8465.189453125</v>
      </c>
      <c r="P2559" s="77"/>
      <c r="Q2559" s="83"/>
      <c r="R2559" s="83"/>
      <c r="S2559" s="51">
        <v>1</v>
      </c>
      <c r="T2559" s="84"/>
      <c r="U2559" s="84"/>
      <c r="V2559" s="52">
        <v>0</v>
      </c>
      <c r="W2559" s="52">
        <v>7.7000000000000001E-5</v>
      </c>
      <c r="X2559" s="52">
        <v>0</v>
      </c>
      <c r="Y2559" s="52">
        <v>0.52512499999999995</v>
      </c>
      <c r="Z2559" s="52">
        <v>0</v>
      </c>
      <c r="AA2559" s="52"/>
      <c r="AB2559" s="79">
        <v>2559</v>
      </c>
      <c r="AC25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59" s="85"/>
      <c r="AE2559" s="51"/>
      <c r="AF2559" s="51"/>
      <c r="AG2559" s="51"/>
      <c r="AH2559" s="51"/>
      <c r="AI2559" s="51"/>
      <c r="AJ2559" s="51"/>
      <c r="AK2559" s="51"/>
      <c r="AL2559" s="51"/>
      <c r="AM2559" s="51"/>
      <c r="AN2559" s="51"/>
      <c r="AO2559" s="2"/>
      <c r="AP2559" s="3"/>
      <c r="AQ2559" s="3"/>
      <c r="AR2559" s="3"/>
      <c r="AS2559" s="3"/>
    </row>
    <row r="2560" spans="1:45" ht="29" customHeight="1" x14ac:dyDescent="0.35">
      <c r="A2560" s="14" t="s">
        <v>268</v>
      </c>
      <c r="C2560" s="15" t="s">
        <v>3360</v>
      </c>
      <c r="D2560" s="15"/>
      <c r="E2560" s="80">
        <v>1.6576230028636085</v>
      </c>
      <c r="F2560" s="78"/>
      <c r="G2560" s="15"/>
      <c r="H2560" s="15"/>
      <c r="I2560" s="16"/>
      <c r="J2560" s="66"/>
      <c r="K2560" s="66"/>
      <c r="L2560" s="16"/>
      <c r="M2560" s="81"/>
      <c r="N2560" s="82">
        <v>4571.15185546875</v>
      </c>
      <c r="O2560" s="82">
        <v>8342.6689453125</v>
      </c>
      <c r="P2560" s="77"/>
      <c r="Q2560" s="83"/>
      <c r="R2560" s="83"/>
      <c r="S2560" s="51">
        <v>1</v>
      </c>
      <c r="T2560" s="84"/>
      <c r="U2560" s="84"/>
      <c r="V2560" s="52">
        <v>0</v>
      </c>
      <c r="W2560" s="52">
        <v>7.7000000000000001E-5</v>
      </c>
      <c r="X2560" s="52">
        <v>0</v>
      </c>
      <c r="Y2560" s="52">
        <v>0.52512499999999995</v>
      </c>
      <c r="Z2560" s="52">
        <v>0</v>
      </c>
      <c r="AA2560" s="52"/>
      <c r="AB2560" s="79">
        <v>2560</v>
      </c>
      <c r="AC25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0" s="85"/>
      <c r="AE2560" s="51"/>
      <c r="AF2560" s="51"/>
      <c r="AG2560" s="51"/>
      <c r="AH2560" s="51"/>
      <c r="AI2560" s="51"/>
      <c r="AJ2560" s="51"/>
      <c r="AK2560" s="51"/>
      <c r="AL2560" s="51"/>
      <c r="AM2560" s="51"/>
      <c r="AN2560" s="51"/>
      <c r="AO2560" s="2"/>
      <c r="AP2560" s="3"/>
      <c r="AQ2560" s="3"/>
      <c r="AR2560" s="3"/>
      <c r="AS2560" s="3"/>
    </row>
    <row r="2561" spans="1:45" ht="29" customHeight="1" x14ac:dyDescent="0.35">
      <c r="A2561" s="14" t="s">
        <v>269</v>
      </c>
      <c r="C2561" s="15" t="s">
        <v>3360</v>
      </c>
      <c r="D2561" s="15"/>
      <c r="E2561" s="80">
        <v>1.6576230028636085</v>
      </c>
      <c r="F2561" s="78"/>
      <c r="G2561" s="15"/>
      <c r="H2561" s="15"/>
      <c r="I2561" s="16"/>
      <c r="J2561" s="66"/>
      <c r="K2561" s="66"/>
      <c r="L2561" s="16"/>
      <c r="M2561" s="81"/>
      <c r="N2561" s="82">
        <v>4657.59423828125</v>
      </c>
      <c r="O2561" s="82">
        <v>8527.5986328125</v>
      </c>
      <c r="P2561" s="77"/>
      <c r="Q2561" s="83"/>
      <c r="R2561" s="83"/>
      <c r="S2561" s="51">
        <v>1</v>
      </c>
      <c r="T2561" s="84"/>
      <c r="U2561" s="84"/>
      <c r="V2561" s="52">
        <v>0</v>
      </c>
      <c r="W2561" s="52">
        <v>7.7000000000000001E-5</v>
      </c>
      <c r="X2561" s="52">
        <v>0</v>
      </c>
      <c r="Y2561" s="52">
        <v>0.52512499999999995</v>
      </c>
      <c r="Z2561" s="52">
        <v>0</v>
      </c>
      <c r="AA2561" s="52"/>
      <c r="AB2561" s="79">
        <v>2561</v>
      </c>
      <c r="AC25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1" s="85"/>
      <c r="AE2561" s="51"/>
      <c r="AF2561" s="51"/>
      <c r="AG2561" s="51"/>
      <c r="AH2561" s="51"/>
      <c r="AI2561" s="51"/>
      <c r="AJ2561" s="51"/>
      <c r="AK2561" s="51"/>
      <c r="AL2561" s="51"/>
      <c r="AM2561" s="51"/>
      <c r="AN2561" s="51"/>
      <c r="AO2561" s="2"/>
      <c r="AP2561" s="3"/>
      <c r="AQ2561" s="3"/>
      <c r="AR2561" s="3"/>
      <c r="AS2561" s="3"/>
    </row>
    <row r="2562" spans="1:45" ht="29" customHeight="1" x14ac:dyDescent="0.35">
      <c r="A2562" s="14" t="s">
        <v>270</v>
      </c>
      <c r="C2562" s="15" t="s">
        <v>3360</v>
      </c>
      <c r="D2562" s="15"/>
      <c r="E2562" s="80">
        <v>1.6576230028636085</v>
      </c>
      <c r="F2562" s="78"/>
      <c r="G2562" s="15"/>
      <c r="H2562" s="15"/>
      <c r="I2562" s="16"/>
      <c r="J2562" s="66"/>
      <c r="K2562" s="66"/>
      <c r="L2562" s="16"/>
      <c r="M2562" s="81"/>
      <c r="N2562" s="82">
        <v>4618.92724609375</v>
      </c>
      <c r="O2562" s="82">
        <v>8396.6884765625</v>
      </c>
      <c r="P2562" s="77"/>
      <c r="Q2562" s="83"/>
      <c r="R2562" s="83"/>
      <c r="S2562" s="51">
        <v>1</v>
      </c>
      <c r="T2562" s="84"/>
      <c r="U2562" s="84"/>
      <c r="V2562" s="52">
        <v>0</v>
      </c>
      <c r="W2562" s="52">
        <v>7.7000000000000001E-5</v>
      </c>
      <c r="X2562" s="52">
        <v>0</v>
      </c>
      <c r="Y2562" s="52">
        <v>0.52512499999999995</v>
      </c>
      <c r="Z2562" s="52">
        <v>0</v>
      </c>
      <c r="AA2562" s="52"/>
      <c r="AB2562" s="79">
        <v>2562</v>
      </c>
      <c r="AC25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2" s="85"/>
      <c r="AE2562" s="51"/>
      <c r="AF2562" s="51"/>
      <c r="AG2562" s="51"/>
      <c r="AH2562" s="51"/>
      <c r="AI2562" s="51"/>
      <c r="AJ2562" s="51"/>
      <c r="AK2562" s="51"/>
      <c r="AL2562" s="51"/>
      <c r="AM2562" s="51"/>
      <c r="AN2562" s="51"/>
      <c r="AO2562" s="2"/>
      <c r="AP2562" s="3"/>
      <c r="AQ2562" s="3"/>
      <c r="AR2562" s="3"/>
      <c r="AS2562" s="3"/>
    </row>
    <row r="2563" spans="1:45" ht="29" customHeight="1" x14ac:dyDescent="0.35">
      <c r="A2563" s="14" t="s">
        <v>1204</v>
      </c>
      <c r="C2563" s="15" t="s">
        <v>3360</v>
      </c>
      <c r="D2563" s="15"/>
      <c r="E2563" s="80">
        <v>1.6576230028636085</v>
      </c>
      <c r="F2563" s="78"/>
      <c r="G2563" s="15"/>
      <c r="H2563" s="15"/>
      <c r="I2563" s="16"/>
      <c r="J2563" s="66"/>
      <c r="K2563" s="66"/>
      <c r="L2563" s="16"/>
      <c r="M2563" s="81"/>
      <c r="N2563" s="82">
        <v>4624.8349609375</v>
      </c>
      <c r="O2563" s="82">
        <v>8579.9384765625</v>
      </c>
      <c r="P2563" s="77"/>
      <c r="Q2563" s="83"/>
      <c r="R2563" s="83"/>
      <c r="S2563" s="51">
        <v>1</v>
      </c>
      <c r="T2563" s="84"/>
      <c r="U2563" s="84"/>
      <c r="V2563" s="52">
        <v>0</v>
      </c>
      <c r="W2563" s="52">
        <v>7.7000000000000001E-5</v>
      </c>
      <c r="X2563" s="52">
        <v>0</v>
      </c>
      <c r="Y2563" s="52">
        <v>0.52512499999999995</v>
      </c>
      <c r="Z2563" s="52">
        <v>0</v>
      </c>
      <c r="AA2563" s="52"/>
      <c r="AB2563" s="79">
        <v>2563</v>
      </c>
      <c r="AC25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3" s="85"/>
      <c r="AE2563" s="51"/>
      <c r="AF2563" s="51"/>
      <c r="AG2563" s="51"/>
      <c r="AH2563" s="51"/>
      <c r="AI2563" s="51"/>
      <c r="AJ2563" s="51"/>
      <c r="AK2563" s="51"/>
      <c r="AL2563" s="51"/>
      <c r="AM2563" s="51"/>
      <c r="AN2563" s="51"/>
      <c r="AO2563" s="2"/>
      <c r="AP2563" s="3"/>
      <c r="AQ2563" s="3"/>
      <c r="AR2563" s="3"/>
      <c r="AS2563" s="3"/>
    </row>
    <row r="2564" spans="1:45" ht="29" customHeight="1" x14ac:dyDescent="0.35">
      <c r="A2564" s="14" t="s">
        <v>1503</v>
      </c>
      <c r="C2564" s="15" t="s">
        <v>3360</v>
      </c>
      <c r="D2564" s="15"/>
      <c r="E2564" s="80">
        <v>1.6575251365314447</v>
      </c>
      <c r="F2564" s="78"/>
      <c r="G2564" s="15"/>
      <c r="H2564" s="15"/>
      <c r="I2564" s="16"/>
      <c r="J2564" s="66"/>
      <c r="K2564" s="66"/>
      <c r="L2564" s="16"/>
      <c r="M2564" s="81"/>
      <c r="N2564" s="82">
        <v>635.45819091796875</v>
      </c>
      <c r="O2564" s="82">
        <v>3594.81689453125</v>
      </c>
      <c r="P2564" s="77"/>
      <c r="Q2564" s="83"/>
      <c r="R2564" s="83"/>
      <c r="S2564" s="51">
        <v>1</v>
      </c>
      <c r="T2564" s="84"/>
      <c r="U2564" s="84"/>
      <c r="V2564" s="52">
        <v>0</v>
      </c>
      <c r="W2564" s="52">
        <v>9.6000000000000002E-5</v>
      </c>
      <c r="X2564" s="52">
        <v>0</v>
      </c>
      <c r="Y2564" s="52">
        <v>0.52497199999999999</v>
      </c>
      <c r="Z2564" s="52">
        <v>0</v>
      </c>
      <c r="AA2564" s="52"/>
      <c r="AB2564" s="79">
        <v>2564</v>
      </c>
      <c r="AC25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4" s="85"/>
      <c r="AE2564" s="51"/>
      <c r="AF2564" s="51"/>
      <c r="AG2564" s="51"/>
      <c r="AH2564" s="51"/>
      <c r="AI2564" s="51"/>
      <c r="AJ2564" s="51"/>
      <c r="AK2564" s="51"/>
      <c r="AL2564" s="51"/>
      <c r="AM2564" s="51"/>
      <c r="AN2564" s="51"/>
      <c r="AO2564" s="2"/>
      <c r="AP2564" s="3"/>
      <c r="AQ2564" s="3"/>
      <c r="AR2564" s="3"/>
      <c r="AS2564" s="3"/>
    </row>
    <row r="2565" spans="1:45" ht="29" customHeight="1" x14ac:dyDescent="0.35">
      <c r="A2565" s="14" t="s">
        <v>2390</v>
      </c>
      <c r="C2565" s="15" t="s">
        <v>3360</v>
      </c>
      <c r="D2565" s="15"/>
      <c r="E2565" s="80">
        <v>1.6575251365314447</v>
      </c>
      <c r="F2565" s="78"/>
      <c r="G2565" s="15"/>
      <c r="H2565" s="15"/>
      <c r="I2565" s="16"/>
      <c r="J2565" s="66"/>
      <c r="K2565" s="66"/>
      <c r="L2565" s="16"/>
      <c r="M2565" s="81"/>
      <c r="N2565" s="82">
        <v>697.83428955078125</v>
      </c>
      <c r="O2565" s="82">
        <v>3712.05615234375</v>
      </c>
      <c r="P2565" s="77"/>
      <c r="Q2565" s="83"/>
      <c r="R2565" s="83"/>
      <c r="S2565" s="51">
        <v>1</v>
      </c>
      <c r="T2565" s="84"/>
      <c r="U2565" s="84"/>
      <c r="V2565" s="52">
        <v>0</v>
      </c>
      <c r="W2565" s="52">
        <v>9.6000000000000002E-5</v>
      </c>
      <c r="X2565" s="52">
        <v>0</v>
      </c>
      <c r="Y2565" s="52">
        <v>0.52497199999999999</v>
      </c>
      <c r="Z2565" s="52">
        <v>0</v>
      </c>
      <c r="AA2565" s="52"/>
      <c r="AB2565" s="79">
        <v>2565</v>
      </c>
      <c r="AC25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5" s="85"/>
      <c r="AE2565" s="51"/>
      <c r="AF2565" s="51"/>
      <c r="AG2565" s="51"/>
      <c r="AH2565" s="51"/>
      <c r="AI2565" s="51"/>
      <c r="AJ2565" s="51"/>
      <c r="AK2565" s="51"/>
      <c r="AL2565" s="51"/>
      <c r="AM2565" s="51"/>
      <c r="AN2565" s="51"/>
      <c r="AO2565" s="2"/>
      <c r="AP2565" s="3"/>
      <c r="AQ2565" s="3"/>
      <c r="AR2565" s="3"/>
      <c r="AS2565" s="3"/>
    </row>
    <row r="2566" spans="1:45" ht="29" customHeight="1" x14ac:dyDescent="0.35">
      <c r="A2566" s="14" t="s">
        <v>354</v>
      </c>
      <c r="C2566" s="15" t="s">
        <v>3360</v>
      </c>
      <c r="D2566" s="15"/>
      <c r="E2566" s="80">
        <v>1.6574080807223861</v>
      </c>
      <c r="F2566" s="78"/>
      <c r="G2566" s="15"/>
      <c r="H2566" s="15"/>
      <c r="I2566" s="16"/>
      <c r="J2566" s="66"/>
      <c r="K2566" s="66"/>
      <c r="L2566" s="16"/>
      <c r="M2566" s="81"/>
      <c r="N2566" s="82">
        <v>112.98304748535156</v>
      </c>
      <c r="O2566" s="82">
        <v>1781.7039794921875</v>
      </c>
      <c r="P2566" s="77"/>
      <c r="Q2566" s="83"/>
      <c r="R2566" s="83"/>
      <c r="S2566" s="51">
        <v>1</v>
      </c>
      <c r="T2566" s="84"/>
      <c r="U2566" s="84"/>
      <c r="V2566" s="52">
        <v>0</v>
      </c>
      <c r="W2566" s="52">
        <v>8.6000000000000003E-5</v>
      </c>
      <c r="X2566" s="52">
        <v>0</v>
      </c>
      <c r="Y2566" s="52">
        <v>0.52478899999999995</v>
      </c>
      <c r="Z2566" s="52">
        <v>0</v>
      </c>
      <c r="AA2566" s="52"/>
      <c r="AB2566" s="79">
        <v>2566</v>
      </c>
      <c r="AC25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6" s="85"/>
      <c r="AE2566" s="51"/>
      <c r="AF2566" s="51"/>
      <c r="AG2566" s="51"/>
      <c r="AH2566" s="51"/>
      <c r="AI2566" s="51"/>
      <c r="AJ2566" s="51"/>
      <c r="AK2566" s="51"/>
      <c r="AL2566" s="51"/>
      <c r="AM2566" s="51"/>
      <c r="AN2566" s="51"/>
      <c r="AO2566" s="2"/>
      <c r="AP2566" s="3"/>
      <c r="AQ2566" s="3"/>
      <c r="AR2566" s="3"/>
      <c r="AS2566" s="3"/>
    </row>
    <row r="2567" spans="1:45" ht="29" customHeight="1" x14ac:dyDescent="0.35">
      <c r="A2567" s="14" t="s">
        <v>1227</v>
      </c>
      <c r="C2567" s="15" t="s">
        <v>3360</v>
      </c>
      <c r="D2567" s="15"/>
      <c r="E2567" s="80">
        <v>1.6572296185872639</v>
      </c>
      <c r="F2567" s="78"/>
      <c r="G2567" s="15"/>
      <c r="H2567" s="15"/>
      <c r="I2567" s="16"/>
      <c r="J2567" s="66"/>
      <c r="K2567" s="66"/>
      <c r="L2567" s="16"/>
      <c r="M2567" s="81"/>
      <c r="N2567" s="82">
        <v>3681.364501953125</v>
      </c>
      <c r="O2567" s="82">
        <v>8986.4140625</v>
      </c>
      <c r="P2567" s="77"/>
      <c r="Q2567" s="83"/>
      <c r="R2567" s="83"/>
      <c r="S2567" s="51">
        <v>1</v>
      </c>
      <c r="T2567" s="84"/>
      <c r="U2567" s="84"/>
      <c r="V2567" s="52">
        <v>0</v>
      </c>
      <c r="W2567" s="52">
        <v>7.7999999999999999E-5</v>
      </c>
      <c r="X2567" s="52">
        <v>0</v>
      </c>
      <c r="Y2567" s="52">
        <v>0.52451000000000003</v>
      </c>
      <c r="Z2567" s="52">
        <v>0</v>
      </c>
      <c r="AA2567" s="52"/>
      <c r="AB2567" s="79">
        <v>2567</v>
      </c>
      <c r="AC25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7" s="85"/>
      <c r="AE2567" s="51"/>
      <c r="AF2567" s="51"/>
      <c r="AG2567" s="51"/>
      <c r="AH2567" s="51"/>
      <c r="AI2567" s="51"/>
      <c r="AJ2567" s="51"/>
      <c r="AK2567" s="51"/>
      <c r="AL2567" s="51"/>
      <c r="AM2567" s="51"/>
      <c r="AN2567" s="51"/>
      <c r="AO2567" s="2"/>
      <c r="AP2567" s="3"/>
      <c r="AQ2567" s="3"/>
      <c r="AR2567" s="3"/>
      <c r="AS2567" s="3"/>
    </row>
    <row r="2568" spans="1:45" ht="29" customHeight="1" x14ac:dyDescent="0.35">
      <c r="A2568" s="14" t="s">
        <v>439</v>
      </c>
      <c r="C2568" s="15" t="s">
        <v>3360</v>
      </c>
      <c r="D2568" s="15"/>
      <c r="E2568" s="80">
        <v>1.6567825037756139</v>
      </c>
      <c r="F2568" s="78"/>
      <c r="G2568" s="15"/>
      <c r="H2568" s="15"/>
      <c r="I2568" s="16"/>
      <c r="J2568" s="66"/>
      <c r="K2568" s="66"/>
      <c r="L2568" s="16"/>
      <c r="M2568" s="81"/>
      <c r="N2568" s="82">
        <v>4226.36181640625</v>
      </c>
      <c r="O2568" s="82">
        <v>7304.04150390625</v>
      </c>
      <c r="P2568" s="77"/>
      <c r="Q2568" s="83"/>
      <c r="R2568" s="83"/>
      <c r="S2568" s="51">
        <v>1</v>
      </c>
      <c r="T2568" s="84"/>
      <c r="U2568" s="84"/>
      <c r="V2568" s="52">
        <v>0</v>
      </c>
      <c r="W2568" s="52">
        <v>8.2000000000000001E-5</v>
      </c>
      <c r="X2568" s="52">
        <v>0</v>
      </c>
      <c r="Y2568" s="52">
        <v>0.52381100000000003</v>
      </c>
      <c r="Z2568" s="52">
        <v>0</v>
      </c>
      <c r="AA2568" s="52"/>
      <c r="AB2568" s="79">
        <v>2568</v>
      </c>
      <c r="AC25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8" s="85"/>
      <c r="AE2568" s="51"/>
      <c r="AF2568" s="51"/>
      <c r="AG2568" s="51"/>
      <c r="AH2568" s="51"/>
      <c r="AI2568" s="51"/>
      <c r="AJ2568" s="51"/>
      <c r="AK2568" s="51"/>
      <c r="AL2568" s="51"/>
      <c r="AM2568" s="51"/>
      <c r="AN2568" s="51"/>
      <c r="AO2568" s="2"/>
      <c r="AP2568" s="3"/>
      <c r="AQ2568" s="3"/>
      <c r="AR2568" s="3"/>
      <c r="AS2568" s="3"/>
    </row>
    <row r="2569" spans="1:45" ht="29" customHeight="1" x14ac:dyDescent="0.35">
      <c r="A2569" s="14" t="s">
        <v>440</v>
      </c>
      <c r="C2569" s="15" t="s">
        <v>3360</v>
      </c>
      <c r="D2569" s="15"/>
      <c r="E2569" s="80">
        <v>1.6567825037756139</v>
      </c>
      <c r="F2569" s="78"/>
      <c r="G2569" s="15"/>
      <c r="H2569" s="15"/>
      <c r="I2569" s="16"/>
      <c r="J2569" s="66"/>
      <c r="K2569" s="66"/>
      <c r="L2569" s="16"/>
      <c r="M2569" s="81"/>
      <c r="N2569" s="82">
        <v>4199.7353515625</v>
      </c>
      <c r="O2569" s="82">
        <v>7179.21240234375</v>
      </c>
      <c r="P2569" s="77"/>
      <c r="Q2569" s="83"/>
      <c r="R2569" s="83"/>
      <c r="S2569" s="51">
        <v>1</v>
      </c>
      <c r="T2569" s="84"/>
      <c r="U2569" s="84"/>
      <c r="V2569" s="52">
        <v>0</v>
      </c>
      <c r="W2569" s="52">
        <v>8.2000000000000001E-5</v>
      </c>
      <c r="X2569" s="52">
        <v>0</v>
      </c>
      <c r="Y2569" s="52">
        <v>0.52381100000000003</v>
      </c>
      <c r="Z2569" s="52">
        <v>0</v>
      </c>
      <c r="AA2569" s="52"/>
      <c r="AB2569" s="79">
        <v>2569</v>
      </c>
      <c r="AC25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69" s="85"/>
      <c r="AE2569" s="51"/>
      <c r="AF2569" s="51"/>
      <c r="AG2569" s="51"/>
      <c r="AH2569" s="51"/>
      <c r="AI2569" s="51"/>
      <c r="AJ2569" s="51"/>
      <c r="AK2569" s="51"/>
      <c r="AL2569" s="51"/>
      <c r="AM2569" s="51"/>
      <c r="AN2569" s="51"/>
      <c r="AO2569" s="2"/>
      <c r="AP2569" s="3"/>
      <c r="AQ2569" s="3"/>
      <c r="AR2569" s="3"/>
      <c r="AS2569" s="3"/>
    </row>
    <row r="2570" spans="1:45" ht="29" customHeight="1" x14ac:dyDescent="0.35">
      <c r="A2570" s="14" t="s">
        <v>504</v>
      </c>
      <c r="C2570" s="15" t="s">
        <v>3360</v>
      </c>
      <c r="D2570" s="15"/>
      <c r="E2570" s="80">
        <v>1.6567825037756139</v>
      </c>
      <c r="F2570" s="78"/>
      <c r="G2570" s="15"/>
      <c r="H2570" s="15"/>
      <c r="I2570" s="16"/>
      <c r="J2570" s="66"/>
      <c r="K2570" s="66"/>
      <c r="L2570" s="16"/>
      <c r="M2570" s="81"/>
      <c r="N2570" s="82">
        <v>4190.90234375</v>
      </c>
      <c r="O2570" s="82">
        <v>7237.044921875</v>
      </c>
      <c r="P2570" s="77"/>
      <c r="Q2570" s="83"/>
      <c r="R2570" s="83"/>
      <c r="S2570" s="51">
        <v>1</v>
      </c>
      <c r="T2570" s="84"/>
      <c r="U2570" s="84"/>
      <c r="V2570" s="52">
        <v>0</v>
      </c>
      <c r="W2570" s="52">
        <v>8.2000000000000001E-5</v>
      </c>
      <c r="X2570" s="52">
        <v>0</v>
      </c>
      <c r="Y2570" s="52">
        <v>0.52381100000000003</v>
      </c>
      <c r="Z2570" s="52">
        <v>0</v>
      </c>
      <c r="AA2570" s="52"/>
      <c r="AB2570" s="79">
        <v>2570</v>
      </c>
      <c r="AC25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0" s="85"/>
      <c r="AE2570" s="51"/>
      <c r="AF2570" s="51"/>
      <c r="AG2570" s="51"/>
      <c r="AH2570" s="51"/>
      <c r="AI2570" s="51"/>
      <c r="AJ2570" s="51"/>
      <c r="AK2570" s="51"/>
      <c r="AL2570" s="51"/>
      <c r="AM2570" s="51"/>
      <c r="AN2570" s="51"/>
      <c r="AO2570" s="2"/>
      <c r="AP2570" s="3"/>
      <c r="AQ2570" s="3"/>
      <c r="AR2570" s="3"/>
      <c r="AS2570" s="3"/>
    </row>
    <row r="2571" spans="1:45" ht="29" customHeight="1" x14ac:dyDescent="0.35">
      <c r="A2571" s="14" t="s">
        <v>505</v>
      </c>
      <c r="C2571" s="15" t="s">
        <v>3360</v>
      </c>
      <c r="D2571" s="15"/>
      <c r="E2571" s="80">
        <v>1.6567825037756139</v>
      </c>
      <c r="F2571" s="78"/>
      <c r="G2571" s="15"/>
      <c r="H2571" s="15"/>
      <c r="I2571" s="16"/>
      <c r="J2571" s="66"/>
      <c r="K2571" s="66"/>
      <c r="L2571" s="16"/>
      <c r="M2571" s="81"/>
      <c r="N2571" s="82">
        <v>4168.96484375</v>
      </c>
      <c r="O2571" s="82">
        <v>7147.94287109375</v>
      </c>
      <c r="P2571" s="77"/>
      <c r="Q2571" s="83"/>
      <c r="R2571" s="83"/>
      <c r="S2571" s="51">
        <v>1</v>
      </c>
      <c r="T2571" s="84"/>
      <c r="U2571" s="84"/>
      <c r="V2571" s="52">
        <v>0</v>
      </c>
      <c r="W2571" s="52">
        <v>8.2000000000000001E-5</v>
      </c>
      <c r="X2571" s="52">
        <v>0</v>
      </c>
      <c r="Y2571" s="52">
        <v>0.52381100000000003</v>
      </c>
      <c r="Z2571" s="52">
        <v>0</v>
      </c>
      <c r="AA2571" s="52"/>
      <c r="AB2571" s="79">
        <v>2571</v>
      </c>
      <c r="AC25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1" s="85"/>
      <c r="AE2571" s="51"/>
      <c r="AF2571" s="51"/>
      <c r="AG2571" s="51"/>
      <c r="AH2571" s="51"/>
      <c r="AI2571" s="51"/>
      <c r="AJ2571" s="51"/>
      <c r="AK2571" s="51"/>
      <c r="AL2571" s="51"/>
      <c r="AM2571" s="51"/>
      <c r="AN2571" s="51"/>
      <c r="AO2571" s="2"/>
      <c r="AP2571" s="3"/>
      <c r="AQ2571" s="3"/>
      <c r="AR2571" s="3"/>
      <c r="AS2571" s="3"/>
    </row>
    <row r="2572" spans="1:45" ht="29" customHeight="1" x14ac:dyDescent="0.35">
      <c r="A2572" s="14" t="s">
        <v>506</v>
      </c>
      <c r="C2572" s="15" t="s">
        <v>3360</v>
      </c>
      <c r="D2572" s="15"/>
      <c r="E2572" s="80">
        <v>1.6567825037756139</v>
      </c>
      <c r="F2572" s="78"/>
      <c r="G2572" s="15"/>
      <c r="H2572" s="15"/>
      <c r="I2572" s="16"/>
      <c r="J2572" s="66"/>
      <c r="K2572" s="66"/>
      <c r="L2572" s="16"/>
      <c r="M2572" s="81"/>
      <c r="N2572" s="82">
        <v>4208.16455078125</v>
      </c>
      <c r="O2572" s="82">
        <v>7101.0390625</v>
      </c>
      <c r="P2572" s="77"/>
      <c r="Q2572" s="83"/>
      <c r="R2572" s="83"/>
      <c r="S2572" s="51">
        <v>1</v>
      </c>
      <c r="T2572" s="84"/>
      <c r="U2572" s="84"/>
      <c r="V2572" s="52">
        <v>0</v>
      </c>
      <c r="W2572" s="52">
        <v>8.2000000000000001E-5</v>
      </c>
      <c r="X2572" s="52">
        <v>0</v>
      </c>
      <c r="Y2572" s="52">
        <v>0.52381100000000003</v>
      </c>
      <c r="Z2572" s="52">
        <v>0</v>
      </c>
      <c r="AA2572" s="52"/>
      <c r="AB2572" s="79">
        <v>2572</v>
      </c>
      <c r="AC25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2" s="85"/>
      <c r="AE2572" s="51"/>
      <c r="AF2572" s="51"/>
      <c r="AG2572" s="51"/>
      <c r="AH2572" s="51"/>
      <c r="AI2572" s="51"/>
      <c r="AJ2572" s="51"/>
      <c r="AK2572" s="51"/>
      <c r="AL2572" s="51"/>
      <c r="AM2572" s="51"/>
      <c r="AN2572" s="51"/>
      <c r="AO2572" s="2"/>
      <c r="AP2572" s="3"/>
      <c r="AQ2572" s="3"/>
      <c r="AR2572" s="3"/>
      <c r="AS2572" s="3"/>
    </row>
    <row r="2573" spans="1:45" ht="29" customHeight="1" x14ac:dyDescent="0.35">
      <c r="A2573" s="14" t="s">
        <v>1409</v>
      </c>
      <c r="C2573" s="15" t="s">
        <v>3360</v>
      </c>
      <c r="D2573" s="15"/>
      <c r="E2573" s="80">
        <v>1.6565573472467141</v>
      </c>
      <c r="F2573" s="78"/>
      <c r="G2573" s="15"/>
      <c r="H2573" s="15"/>
      <c r="I2573" s="16"/>
      <c r="J2573" s="66"/>
      <c r="K2573" s="66"/>
      <c r="L2573" s="16"/>
      <c r="M2573" s="81"/>
      <c r="N2573" s="82">
        <v>1907.3131103515625</v>
      </c>
      <c r="O2573" s="82">
        <v>5217.91748046875</v>
      </c>
      <c r="P2573" s="77"/>
      <c r="Q2573" s="83"/>
      <c r="R2573" s="83"/>
      <c r="S2573" s="51">
        <v>1</v>
      </c>
      <c r="T2573" s="84"/>
      <c r="U2573" s="84"/>
      <c r="V2573" s="52">
        <v>0</v>
      </c>
      <c r="W2573" s="52">
        <v>8.6000000000000003E-5</v>
      </c>
      <c r="X2573" s="52">
        <v>0</v>
      </c>
      <c r="Y2573" s="52">
        <v>0.52345900000000001</v>
      </c>
      <c r="Z2573" s="52">
        <v>0</v>
      </c>
      <c r="AA2573" s="52"/>
      <c r="AB2573" s="79">
        <v>2573</v>
      </c>
      <c r="AC25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3" s="85"/>
      <c r="AE2573" s="51"/>
      <c r="AF2573" s="51"/>
      <c r="AG2573" s="51"/>
      <c r="AH2573" s="51"/>
      <c r="AI2573" s="51"/>
      <c r="AJ2573" s="51"/>
      <c r="AK2573" s="51"/>
      <c r="AL2573" s="51"/>
      <c r="AM2573" s="51"/>
      <c r="AN2573" s="51"/>
      <c r="AO2573" s="2"/>
      <c r="AP2573" s="3"/>
      <c r="AQ2573" s="3"/>
      <c r="AR2573" s="3"/>
      <c r="AS2573" s="3"/>
    </row>
    <row r="2574" spans="1:45" ht="29" customHeight="1" x14ac:dyDescent="0.35">
      <c r="A2574" s="14" t="s">
        <v>1612</v>
      </c>
      <c r="C2574" s="15" t="s">
        <v>3360</v>
      </c>
      <c r="D2574" s="15"/>
      <c r="E2574" s="80">
        <v>1.6565573472467141</v>
      </c>
      <c r="F2574" s="78"/>
      <c r="G2574" s="15"/>
      <c r="H2574" s="15"/>
      <c r="I2574" s="16"/>
      <c r="J2574" s="66"/>
      <c r="K2574" s="66"/>
      <c r="L2574" s="16"/>
      <c r="M2574" s="81"/>
      <c r="N2574" s="82">
        <v>1951.561279296875</v>
      </c>
      <c r="O2574" s="82">
        <v>5106.42529296875</v>
      </c>
      <c r="P2574" s="77"/>
      <c r="Q2574" s="83"/>
      <c r="R2574" s="83"/>
      <c r="S2574" s="51">
        <v>1</v>
      </c>
      <c r="T2574" s="84"/>
      <c r="U2574" s="84"/>
      <c r="V2574" s="52">
        <v>0</v>
      </c>
      <c r="W2574" s="52">
        <v>8.6000000000000003E-5</v>
      </c>
      <c r="X2574" s="52">
        <v>0</v>
      </c>
      <c r="Y2574" s="52">
        <v>0.52345900000000001</v>
      </c>
      <c r="Z2574" s="52">
        <v>0</v>
      </c>
      <c r="AA2574" s="52"/>
      <c r="AB2574" s="79">
        <v>2574</v>
      </c>
      <c r="AC25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4" s="85"/>
      <c r="AE2574" s="51"/>
      <c r="AF2574" s="51"/>
      <c r="AG2574" s="51"/>
      <c r="AH2574" s="51"/>
      <c r="AI2574" s="51"/>
      <c r="AJ2574" s="51"/>
      <c r="AK2574" s="51"/>
      <c r="AL2574" s="51"/>
      <c r="AM2574" s="51"/>
      <c r="AN2574" s="51"/>
      <c r="AO2574" s="2"/>
      <c r="AP2574" s="3"/>
      <c r="AQ2574" s="3"/>
      <c r="AR2574" s="3"/>
      <c r="AS2574" s="3"/>
    </row>
    <row r="2575" spans="1:45" ht="29" customHeight="1" x14ac:dyDescent="0.35">
      <c r="A2575" s="14" t="s">
        <v>2462</v>
      </c>
      <c r="C2575" s="15" t="s">
        <v>3360</v>
      </c>
      <c r="D2575" s="15"/>
      <c r="E2575" s="80">
        <v>1.6564402914376553</v>
      </c>
      <c r="F2575" s="78"/>
      <c r="G2575" s="15"/>
      <c r="H2575" s="15"/>
      <c r="I2575" s="16"/>
      <c r="J2575" s="66"/>
      <c r="K2575" s="66"/>
      <c r="L2575" s="16"/>
      <c r="M2575" s="81"/>
      <c r="N2575" s="82">
        <v>1544.882568359375</v>
      </c>
      <c r="O2575" s="82">
        <v>3831.074462890625</v>
      </c>
      <c r="P2575" s="77"/>
      <c r="Q2575" s="83"/>
      <c r="R2575" s="83"/>
      <c r="S2575" s="51">
        <v>1</v>
      </c>
      <c r="T2575" s="84"/>
      <c r="U2575" s="84"/>
      <c r="V2575" s="52">
        <v>0</v>
      </c>
      <c r="W2575" s="52">
        <v>8.8999999999999995E-5</v>
      </c>
      <c r="X2575" s="52">
        <v>0</v>
      </c>
      <c r="Y2575" s="52">
        <v>0.52327599999999996</v>
      </c>
      <c r="Z2575" s="52">
        <v>0</v>
      </c>
      <c r="AA2575" s="52"/>
      <c r="AB2575" s="79">
        <v>2575</v>
      </c>
      <c r="AC25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5" s="85"/>
      <c r="AE2575" s="51"/>
      <c r="AF2575" s="51"/>
      <c r="AG2575" s="51"/>
      <c r="AH2575" s="51"/>
      <c r="AI2575" s="51"/>
      <c r="AJ2575" s="51"/>
      <c r="AK2575" s="51"/>
      <c r="AL2575" s="51"/>
      <c r="AM2575" s="51"/>
      <c r="AN2575" s="51"/>
      <c r="AO2575" s="2"/>
      <c r="AP2575" s="3"/>
      <c r="AQ2575" s="3"/>
      <c r="AR2575" s="3"/>
      <c r="AS2575" s="3"/>
    </row>
    <row r="2576" spans="1:45" ht="29" customHeight="1" x14ac:dyDescent="0.35">
      <c r="A2576" s="14" t="s">
        <v>2417</v>
      </c>
      <c r="C2576" s="15" t="s">
        <v>3360</v>
      </c>
      <c r="D2576" s="15"/>
      <c r="E2576" s="80">
        <v>1.6562298468410419</v>
      </c>
      <c r="F2576" s="78"/>
      <c r="G2576" s="15"/>
      <c r="H2576" s="15"/>
      <c r="I2576" s="16"/>
      <c r="J2576" s="66"/>
      <c r="K2576" s="66"/>
      <c r="L2576" s="16"/>
      <c r="M2576" s="81"/>
      <c r="N2576" s="82">
        <v>5470.31640625</v>
      </c>
      <c r="O2576" s="82">
        <v>9036.298828125</v>
      </c>
      <c r="P2576" s="77"/>
      <c r="Q2576" s="83"/>
      <c r="R2576" s="83"/>
      <c r="S2576" s="51">
        <v>1</v>
      </c>
      <c r="T2576" s="84"/>
      <c r="U2576" s="84"/>
      <c r="V2576" s="52">
        <v>0</v>
      </c>
      <c r="W2576" s="52">
        <v>9.7E-5</v>
      </c>
      <c r="X2576" s="52">
        <v>0</v>
      </c>
      <c r="Y2576" s="52">
        <v>0.52294700000000005</v>
      </c>
      <c r="Z2576" s="52">
        <v>0</v>
      </c>
      <c r="AA2576" s="52"/>
      <c r="AB2576" s="79">
        <v>2576</v>
      </c>
      <c r="AC25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6" s="85"/>
      <c r="AE2576" s="51"/>
      <c r="AF2576" s="51"/>
      <c r="AG2576" s="51"/>
      <c r="AH2576" s="51"/>
      <c r="AI2576" s="51"/>
      <c r="AJ2576" s="51"/>
      <c r="AK2576" s="104" t="s">
        <v>3341</v>
      </c>
      <c r="AL2576" s="104" t="s">
        <v>3341</v>
      </c>
      <c r="AM2576" s="104" t="s">
        <v>3341</v>
      </c>
      <c r="AN2576" s="104" t="s">
        <v>3341</v>
      </c>
      <c r="AO2576" s="2"/>
      <c r="AP2576" s="3"/>
      <c r="AQ2576" s="3"/>
      <c r="AR2576" s="3"/>
      <c r="AS2576" s="3"/>
    </row>
    <row r="2577" spans="1:45" ht="29" customHeight="1" x14ac:dyDescent="0.35">
      <c r="A2577" s="14" t="s">
        <v>1229</v>
      </c>
      <c r="C2577" s="15" t="s">
        <v>3360</v>
      </c>
      <c r="D2577" s="15"/>
      <c r="E2577" s="80">
        <v>1.6558678053769587</v>
      </c>
      <c r="F2577" s="78"/>
      <c r="G2577" s="15"/>
      <c r="H2577" s="15"/>
      <c r="I2577" s="16"/>
      <c r="J2577" s="66"/>
      <c r="K2577" s="66"/>
      <c r="L2577" s="16"/>
      <c r="M2577" s="81"/>
      <c r="N2577" s="82">
        <v>123.00780487060547</v>
      </c>
      <c r="O2577" s="82">
        <v>8622.2451171875</v>
      </c>
      <c r="P2577" s="77"/>
      <c r="Q2577" s="83"/>
      <c r="R2577" s="83"/>
      <c r="S2577" s="51">
        <v>1</v>
      </c>
      <c r="T2577" s="84"/>
      <c r="U2577" s="84"/>
      <c r="V2577" s="52">
        <v>0</v>
      </c>
      <c r="W2577" s="52">
        <v>9.5000000000000005E-5</v>
      </c>
      <c r="X2577" s="52">
        <v>0</v>
      </c>
      <c r="Y2577" s="52">
        <v>0.52238099999999998</v>
      </c>
      <c r="Z2577" s="52">
        <v>0</v>
      </c>
      <c r="AA2577" s="52"/>
      <c r="AB2577" s="79">
        <v>2577</v>
      </c>
      <c r="AC25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7" s="85"/>
      <c r="AE2577" s="51"/>
      <c r="AF2577" s="51"/>
      <c r="AG2577" s="51"/>
      <c r="AH2577" s="51"/>
      <c r="AI2577" s="51"/>
      <c r="AJ2577" s="51"/>
      <c r="AK2577" s="51"/>
      <c r="AL2577" s="51"/>
      <c r="AM2577" s="51"/>
      <c r="AN2577" s="51"/>
      <c r="AO2577" s="2"/>
      <c r="AP2577" s="3"/>
      <c r="AQ2577" s="3"/>
      <c r="AR2577" s="3"/>
      <c r="AS2577" s="3"/>
    </row>
    <row r="2578" spans="1:45" ht="29" customHeight="1" x14ac:dyDescent="0.35">
      <c r="A2578" s="14" t="s">
        <v>1230</v>
      </c>
      <c r="C2578" s="15" t="s">
        <v>3360</v>
      </c>
      <c r="D2578" s="15"/>
      <c r="E2578" s="80">
        <v>1.6558678053769587</v>
      </c>
      <c r="F2578" s="78"/>
      <c r="G2578" s="15"/>
      <c r="H2578" s="15"/>
      <c r="I2578" s="16"/>
      <c r="J2578" s="66"/>
      <c r="K2578" s="66"/>
      <c r="L2578" s="16"/>
      <c r="M2578" s="81"/>
      <c r="N2578" s="82">
        <v>114.31322479248047</v>
      </c>
      <c r="O2578" s="82">
        <v>8514.017578125</v>
      </c>
      <c r="P2578" s="77"/>
      <c r="Q2578" s="83"/>
      <c r="R2578" s="83"/>
      <c r="S2578" s="51">
        <v>1</v>
      </c>
      <c r="T2578" s="84"/>
      <c r="U2578" s="84"/>
      <c r="V2578" s="52">
        <v>0</v>
      </c>
      <c r="W2578" s="52">
        <v>9.5000000000000005E-5</v>
      </c>
      <c r="X2578" s="52">
        <v>0</v>
      </c>
      <c r="Y2578" s="52">
        <v>0.52238099999999998</v>
      </c>
      <c r="Z2578" s="52">
        <v>0</v>
      </c>
      <c r="AA2578" s="52"/>
      <c r="AB2578" s="79">
        <v>2578</v>
      </c>
      <c r="AC25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8" s="85"/>
      <c r="AE2578" s="51"/>
      <c r="AF2578" s="51"/>
      <c r="AG2578" s="51"/>
      <c r="AH2578" s="51"/>
      <c r="AI2578" s="51"/>
      <c r="AJ2578" s="51"/>
      <c r="AK2578" s="51"/>
      <c r="AL2578" s="51"/>
      <c r="AM2578" s="51"/>
      <c r="AN2578" s="51"/>
      <c r="AO2578" s="2"/>
      <c r="AP2578" s="3"/>
      <c r="AQ2578" s="3"/>
      <c r="AR2578" s="3"/>
      <c r="AS2578" s="3"/>
    </row>
    <row r="2579" spans="1:45" ht="29" customHeight="1" x14ac:dyDescent="0.35">
      <c r="A2579" s="14" t="s">
        <v>1231</v>
      </c>
      <c r="C2579" s="15" t="s">
        <v>3360</v>
      </c>
      <c r="D2579" s="15"/>
      <c r="E2579" s="80">
        <v>1.6558678053769587</v>
      </c>
      <c r="F2579" s="78"/>
      <c r="G2579" s="15"/>
      <c r="H2579" s="15"/>
      <c r="I2579" s="16"/>
      <c r="J2579" s="66"/>
      <c r="K2579" s="66"/>
      <c r="L2579" s="16"/>
      <c r="M2579" s="81"/>
      <c r="N2579" s="82">
        <v>112.98304748535156</v>
      </c>
      <c r="O2579" s="82">
        <v>8405.634765625</v>
      </c>
      <c r="P2579" s="77"/>
      <c r="Q2579" s="83"/>
      <c r="R2579" s="83"/>
      <c r="S2579" s="51">
        <v>1</v>
      </c>
      <c r="T2579" s="84"/>
      <c r="U2579" s="84"/>
      <c r="V2579" s="52">
        <v>0</v>
      </c>
      <c r="W2579" s="52">
        <v>9.5000000000000005E-5</v>
      </c>
      <c r="X2579" s="52">
        <v>0</v>
      </c>
      <c r="Y2579" s="52">
        <v>0.52238099999999998</v>
      </c>
      <c r="Z2579" s="52">
        <v>0</v>
      </c>
      <c r="AA2579" s="52"/>
      <c r="AB2579" s="79">
        <v>2579</v>
      </c>
      <c r="AC25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79" s="85"/>
      <c r="AE2579" s="51"/>
      <c r="AF2579" s="51"/>
      <c r="AG2579" s="51"/>
      <c r="AH2579" s="51"/>
      <c r="AI2579" s="51"/>
      <c r="AJ2579" s="51"/>
      <c r="AK2579" s="51"/>
      <c r="AL2579" s="51"/>
      <c r="AM2579" s="51"/>
      <c r="AN2579" s="51"/>
      <c r="AO2579" s="2"/>
      <c r="AP2579" s="3"/>
      <c r="AQ2579" s="3"/>
      <c r="AR2579" s="3"/>
      <c r="AS2579" s="3"/>
    </row>
    <row r="2580" spans="1:45" ht="29" customHeight="1" x14ac:dyDescent="0.35">
      <c r="A2580" s="14" t="s">
        <v>2057</v>
      </c>
      <c r="C2580" s="15" t="s">
        <v>3360</v>
      </c>
      <c r="D2580" s="15"/>
      <c r="E2580" s="80">
        <v>1.6554200509160786</v>
      </c>
      <c r="F2580" s="78"/>
      <c r="G2580" s="15"/>
      <c r="H2580" s="15"/>
      <c r="I2580" s="16"/>
      <c r="J2580" s="66"/>
      <c r="K2580" s="66"/>
      <c r="L2580" s="16"/>
      <c r="M2580" s="81"/>
      <c r="N2580" s="82">
        <v>3155.53125</v>
      </c>
      <c r="O2580" s="82">
        <v>2782.875732421875</v>
      </c>
      <c r="P2580" s="77"/>
      <c r="Q2580" s="83"/>
      <c r="R2580" s="83"/>
      <c r="S2580" s="51">
        <v>1</v>
      </c>
      <c r="T2580" s="84"/>
      <c r="U2580" s="84"/>
      <c r="V2580" s="52">
        <v>0</v>
      </c>
      <c r="W2580" s="52">
        <v>8.3999999999999995E-5</v>
      </c>
      <c r="X2580" s="52">
        <v>0</v>
      </c>
      <c r="Y2580" s="52">
        <v>0.52168099999999995</v>
      </c>
      <c r="Z2580" s="52">
        <v>0</v>
      </c>
      <c r="AA2580" s="52"/>
      <c r="AB2580" s="79">
        <v>2580</v>
      </c>
      <c r="AC25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0" s="85"/>
      <c r="AE2580" s="51"/>
      <c r="AF2580" s="51"/>
      <c r="AG2580" s="51"/>
      <c r="AH2580" s="51"/>
      <c r="AI2580" s="51"/>
      <c r="AJ2580" s="51"/>
      <c r="AK2580" s="51"/>
      <c r="AL2580" s="51"/>
      <c r="AM2580" s="51"/>
      <c r="AN2580" s="51"/>
      <c r="AO2580" s="2"/>
      <c r="AP2580" s="3"/>
      <c r="AQ2580" s="3"/>
      <c r="AR2580" s="3"/>
      <c r="AS2580" s="3"/>
    </row>
    <row r="2581" spans="1:45" ht="29" customHeight="1" x14ac:dyDescent="0.35">
      <c r="A2581" s="14" t="s">
        <v>2347</v>
      </c>
      <c r="C2581" s="15" t="s">
        <v>3360</v>
      </c>
      <c r="D2581" s="15"/>
      <c r="E2581" s="80">
        <v>1.6554200509160786</v>
      </c>
      <c r="F2581" s="78"/>
      <c r="G2581" s="15"/>
      <c r="H2581" s="15"/>
      <c r="I2581" s="16"/>
      <c r="J2581" s="66"/>
      <c r="K2581" s="66"/>
      <c r="L2581" s="16"/>
      <c r="M2581" s="81"/>
      <c r="N2581" s="82">
        <v>3163.9736328125</v>
      </c>
      <c r="O2581" s="82">
        <v>2713.070556640625</v>
      </c>
      <c r="P2581" s="77"/>
      <c r="Q2581" s="83"/>
      <c r="R2581" s="83"/>
      <c r="S2581" s="51">
        <v>1</v>
      </c>
      <c r="T2581" s="84"/>
      <c r="U2581" s="84"/>
      <c r="V2581" s="52">
        <v>0</v>
      </c>
      <c r="W2581" s="52">
        <v>8.3999999999999995E-5</v>
      </c>
      <c r="X2581" s="52">
        <v>0</v>
      </c>
      <c r="Y2581" s="52">
        <v>0.52168099999999995</v>
      </c>
      <c r="Z2581" s="52">
        <v>0</v>
      </c>
      <c r="AA2581" s="52"/>
      <c r="AB2581" s="79">
        <v>2581</v>
      </c>
      <c r="AC25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1" s="85"/>
      <c r="AE2581" s="51"/>
      <c r="AF2581" s="51"/>
      <c r="AG2581" s="51"/>
      <c r="AH2581" s="51"/>
      <c r="AI2581" s="51"/>
      <c r="AJ2581" s="51"/>
      <c r="AK2581" s="51"/>
      <c r="AL2581" s="51"/>
      <c r="AM2581" s="51"/>
      <c r="AN2581" s="51"/>
      <c r="AO2581" s="2"/>
      <c r="AP2581" s="3"/>
      <c r="AQ2581" s="3"/>
      <c r="AR2581" s="3"/>
      <c r="AS2581" s="3"/>
    </row>
    <row r="2582" spans="1:45" ht="29" customHeight="1" x14ac:dyDescent="0.35">
      <c r="A2582" s="14" t="s">
        <v>2377</v>
      </c>
      <c r="C2582" s="15" t="s">
        <v>3360</v>
      </c>
      <c r="D2582" s="15"/>
      <c r="E2582" s="80">
        <v>1.6554200509160786</v>
      </c>
      <c r="F2582" s="78"/>
      <c r="G2582" s="15"/>
      <c r="H2582" s="15"/>
      <c r="I2582" s="16"/>
      <c r="J2582" s="66"/>
      <c r="K2582" s="66"/>
      <c r="L2582" s="16"/>
      <c r="M2582" s="81"/>
      <c r="N2582" s="82">
        <v>3135.83984375</v>
      </c>
      <c r="O2582" s="82">
        <v>3051.377685546875</v>
      </c>
      <c r="P2582" s="77"/>
      <c r="Q2582" s="83"/>
      <c r="R2582" s="83"/>
      <c r="S2582" s="51">
        <v>1</v>
      </c>
      <c r="T2582" s="84"/>
      <c r="U2582" s="84"/>
      <c r="V2582" s="52">
        <v>0</v>
      </c>
      <c r="W2582" s="52">
        <v>8.3999999999999995E-5</v>
      </c>
      <c r="X2582" s="52">
        <v>0</v>
      </c>
      <c r="Y2582" s="52">
        <v>0.52168099999999995</v>
      </c>
      <c r="Z2582" s="52">
        <v>0</v>
      </c>
      <c r="AA2582" s="52"/>
      <c r="AB2582" s="79">
        <v>2582</v>
      </c>
      <c r="AC25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2" s="85"/>
      <c r="AE2582" s="51"/>
      <c r="AF2582" s="51"/>
      <c r="AG2582" s="51"/>
      <c r="AH2582" s="51"/>
      <c r="AI2582" s="51"/>
      <c r="AJ2582" s="51"/>
      <c r="AK2582" s="51"/>
      <c r="AL2582" s="51"/>
      <c r="AM2582" s="51"/>
      <c r="AN2582" s="51"/>
      <c r="AO2582" s="2"/>
      <c r="AP2582" s="3"/>
      <c r="AQ2582" s="3"/>
      <c r="AR2582" s="3"/>
      <c r="AS2582" s="3"/>
    </row>
    <row r="2583" spans="1:45" ht="29" customHeight="1" x14ac:dyDescent="0.35">
      <c r="A2583" s="14" t="s">
        <v>2705</v>
      </c>
      <c r="C2583" s="15" t="s">
        <v>3360</v>
      </c>
      <c r="D2583" s="15"/>
      <c r="E2583" s="80">
        <v>1.6554200509160786</v>
      </c>
      <c r="F2583" s="78"/>
      <c r="G2583" s="15"/>
      <c r="H2583" s="15"/>
      <c r="I2583" s="16"/>
      <c r="J2583" s="66"/>
      <c r="K2583" s="66"/>
      <c r="L2583" s="16"/>
      <c r="M2583" s="81"/>
      <c r="N2583" s="82">
        <v>3096.883056640625</v>
      </c>
      <c r="O2583" s="82">
        <v>3125.015380859375</v>
      </c>
      <c r="P2583" s="77"/>
      <c r="Q2583" s="83"/>
      <c r="R2583" s="83"/>
      <c r="S2583" s="51">
        <v>1</v>
      </c>
      <c r="T2583" s="84"/>
      <c r="U2583" s="84"/>
      <c r="V2583" s="52">
        <v>0</v>
      </c>
      <c r="W2583" s="52">
        <v>8.3999999999999995E-5</v>
      </c>
      <c r="X2583" s="52">
        <v>0</v>
      </c>
      <c r="Y2583" s="52">
        <v>0.52168099999999995</v>
      </c>
      <c r="Z2583" s="52">
        <v>0</v>
      </c>
      <c r="AA2583" s="52"/>
      <c r="AB2583" s="79">
        <v>2583</v>
      </c>
      <c r="AC25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3" s="85"/>
      <c r="AE2583" s="51"/>
      <c r="AF2583" s="51"/>
      <c r="AG2583" s="51"/>
      <c r="AH2583" s="51"/>
      <c r="AI2583" s="51"/>
      <c r="AJ2583" s="51"/>
      <c r="AK2583" s="51"/>
      <c r="AL2583" s="51"/>
      <c r="AM2583" s="51"/>
      <c r="AN2583" s="51"/>
      <c r="AO2583" s="2"/>
      <c r="AP2583" s="3"/>
      <c r="AQ2583" s="3"/>
      <c r="AR2583" s="3"/>
      <c r="AS2583" s="3"/>
    </row>
    <row r="2584" spans="1:45" ht="29" customHeight="1" x14ac:dyDescent="0.35">
      <c r="A2584" s="14" t="s">
        <v>2706</v>
      </c>
      <c r="C2584" s="15" t="s">
        <v>3360</v>
      </c>
      <c r="D2584" s="15"/>
      <c r="E2584" s="80">
        <v>1.6554200509160786</v>
      </c>
      <c r="F2584" s="78"/>
      <c r="G2584" s="15"/>
      <c r="H2584" s="15"/>
      <c r="I2584" s="16"/>
      <c r="J2584" s="66"/>
      <c r="K2584" s="66"/>
      <c r="L2584" s="16"/>
      <c r="M2584" s="81"/>
      <c r="N2584" s="82">
        <v>3093.4892578125</v>
      </c>
      <c r="O2584" s="82">
        <v>2956.28759765625</v>
      </c>
      <c r="P2584" s="77"/>
      <c r="Q2584" s="83"/>
      <c r="R2584" s="83"/>
      <c r="S2584" s="51">
        <v>1</v>
      </c>
      <c r="T2584" s="84"/>
      <c r="U2584" s="84"/>
      <c r="V2584" s="52">
        <v>0</v>
      </c>
      <c r="W2584" s="52">
        <v>8.3999999999999995E-5</v>
      </c>
      <c r="X2584" s="52">
        <v>0</v>
      </c>
      <c r="Y2584" s="52">
        <v>0.52168099999999995</v>
      </c>
      <c r="Z2584" s="52">
        <v>0</v>
      </c>
      <c r="AA2584" s="52"/>
      <c r="AB2584" s="79">
        <v>2584</v>
      </c>
      <c r="AC25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4" s="85"/>
      <c r="AE2584" s="51"/>
      <c r="AF2584" s="51"/>
      <c r="AG2584" s="51"/>
      <c r="AH2584" s="51"/>
      <c r="AI2584" s="51"/>
      <c r="AJ2584" s="51"/>
      <c r="AK2584" s="51"/>
      <c r="AL2584" s="51"/>
      <c r="AM2584" s="51"/>
      <c r="AN2584" s="51"/>
      <c r="AO2584" s="2"/>
      <c r="AP2584" s="3"/>
      <c r="AQ2584" s="3"/>
      <c r="AR2584" s="3"/>
      <c r="AS2584" s="3"/>
    </row>
    <row r="2585" spans="1:45" ht="29" customHeight="1" x14ac:dyDescent="0.35">
      <c r="A2585" s="14" t="s">
        <v>2798</v>
      </c>
      <c r="C2585" s="15" t="s">
        <v>3360</v>
      </c>
      <c r="D2585" s="15"/>
      <c r="E2585" s="80">
        <v>1.6554200509160786</v>
      </c>
      <c r="F2585" s="78"/>
      <c r="G2585" s="15"/>
      <c r="H2585" s="15"/>
      <c r="I2585" s="16"/>
      <c r="J2585" s="66"/>
      <c r="K2585" s="66"/>
      <c r="L2585" s="16"/>
      <c r="M2585" s="81"/>
      <c r="N2585" s="82">
        <v>3126.010498046875</v>
      </c>
      <c r="O2585" s="82">
        <v>2667.886962890625</v>
      </c>
      <c r="P2585" s="77"/>
      <c r="Q2585" s="83"/>
      <c r="R2585" s="83"/>
      <c r="S2585" s="51">
        <v>1</v>
      </c>
      <c r="T2585" s="84"/>
      <c r="U2585" s="84"/>
      <c r="V2585" s="52">
        <v>0</v>
      </c>
      <c r="W2585" s="52">
        <v>8.3999999999999995E-5</v>
      </c>
      <c r="X2585" s="52">
        <v>0</v>
      </c>
      <c r="Y2585" s="52">
        <v>0.52168099999999995</v>
      </c>
      <c r="Z2585" s="52">
        <v>0</v>
      </c>
      <c r="AA2585" s="52"/>
      <c r="AB2585" s="79">
        <v>2585</v>
      </c>
      <c r="AC25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5" s="85"/>
      <c r="AE2585" s="51"/>
      <c r="AF2585" s="51"/>
      <c r="AG2585" s="51"/>
      <c r="AH2585" s="51"/>
      <c r="AI2585" s="51"/>
      <c r="AJ2585" s="51"/>
      <c r="AK2585" s="51"/>
      <c r="AL2585" s="51"/>
      <c r="AM2585" s="51"/>
      <c r="AN2585" s="51"/>
      <c r="AO2585" s="2"/>
      <c r="AP2585" s="3"/>
      <c r="AQ2585" s="3"/>
      <c r="AR2585" s="3"/>
      <c r="AS2585" s="3"/>
    </row>
    <row r="2586" spans="1:45" ht="29" customHeight="1" x14ac:dyDescent="0.35">
      <c r="A2586" s="14" t="s">
        <v>2810</v>
      </c>
      <c r="C2586" s="15" t="s">
        <v>3360</v>
      </c>
      <c r="D2586" s="15"/>
      <c r="E2586" s="80">
        <v>1.6554200509160786</v>
      </c>
      <c r="F2586" s="78"/>
      <c r="G2586" s="15"/>
      <c r="H2586" s="15"/>
      <c r="I2586" s="16"/>
      <c r="J2586" s="66"/>
      <c r="K2586" s="66"/>
      <c r="L2586" s="16"/>
      <c r="M2586" s="81"/>
      <c r="N2586" s="82">
        <v>3149.470703125</v>
      </c>
      <c r="O2586" s="82">
        <v>2869.175048828125</v>
      </c>
      <c r="P2586" s="77"/>
      <c r="Q2586" s="83"/>
      <c r="R2586" s="83"/>
      <c r="S2586" s="51">
        <v>1</v>
      </c>
      <c r="T2586" s="84"/>
      <c r="U2586" s="84"/>
      <c r="V2586" s="52">
        <v>0</v>
      </c>
      <c r="W2586" s="52">
        <v>8.3999999999999995E-5</v>
      </c>
      <c r="X2586" s="52">
        <v>0</v>
      </c>
      <c r="Y2586" s="52">
        <v>0.52168099999999995</v>
      </c>
      <c r="Z2586" s="52">
        <v>0</v>
      </c>
      <c r="AA2586" s="52"/>
      <c r="AB2586" s="79">
        <v>2586</v>
      </c>
      <c r="AC25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6" s="85"/>
      <c r="AE2586" s="51"/>
      <c r="AF2586" s="51"/>
      <c r="AG2586" s="51"/>
      <c r="AH2586" s="51"/>
      <c r="AI2586" s="51"/>
      <c r="AJ2586" s="51"/>
      <c r="AK2586" s="51"/>
      <c r="AL2586" s="51"/>
      <c r="AM2586" s="51"/>
      <c r="AN2586" s="51"/>
      <c r="AO2586" s="2"/>
      <c r="AP2586" s="3"/>
      <c r="AQ2586" s="3"/>
      <c r="AR2586" s="3"/>
      <c r="AS2586" s="3"/>
    </row>
    <row r="2587" spans="1:45" ht="29" customHeight="1" x14ac:dyDescent="0.35">
      <c r="A2587" s="14" t="s">
        <v>2818</v>
      </c>
      <c r="C2587" s="15" t="s">
        <v>3360</v>
      </c>
      <c r="D2587" s="15"/>
      <c r="E2587" s="80">
        <v>1.6554200509160786</v>
      </c>
      <c r="F2587" s="78"/>
      <c r="G2587" s="15"/>
      <c r="H2587" s="15"/>
      <c r="I2587" s="16"/>
      <c r="J2587" s="66"/>
      <c r="K2587" s="66"/>
      <c r="L2587" s="16"/>
      <c r="M2587" s="81"/>
      <c r="N2587" s="82">
        <v>3120.20361328125</v>
      </c>
      <c r="O2587" s="82">
        <v>3114.572998046875</v>
      </c>
      <c r="P2587" s="77"/>
      <c r="Q2587" s="83"/>
      <c r="R2587" s="83"/>
      <c r="S2587" s="51">
        <v>1</v>
      </c>
      <c r="T2587" s="84"/>
      <c r="U2587" s="84"/>
      <c r="V2587" s="52">
        <v>0</v>
      </c>
      <c r="W2587" s="52">
        <v>8.3999999999999995E-5</v>
      </c>
      <c r="X2587" s="52">
        <v>0</v>
      </c>
      <c r="Y2587" s="52">
        <v>0.52168099999999995</v>
      </c>
      <c r="Z2587" s="52">
        <v>0</v>
      </c>
      <c r="AA2587" s="52"/>
      <c r="AB2587" s="79">
        <v>2587</v>
      </c>
      <c r="AC25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7" s="85"/>
      <c r="AE2587" s="51"/>
      <c r="AF2587" s="51"/>
      <c r="AG2587" s="51"/>
      <c r="AH2587" s="51"/>
      <c r="AI2587" s="51"/>
      <c r="AJ2587" s="51"/>
      <c r="AK2587" s="51"/>
      <c r="AL2587" s="51"/>
      <c r="AM2587" s="51"/>
      <c r="AN2587" s="51"/>
      <c r="AO2587" s="2"/>
      <c r="AP2587" s="3"/>
      <c r="AQ2587" s="3"/>
      <c r="AR2587" s="3"/>
      <c r="AS2587" s="3"/>
    </row>
    <row r="2588" spans="1:45" ht="29" customHeight="1" x14ac:dyDescent="0.35">
      <c r="A2588" s="14" t="s">
        <v>2819</v>
      </c>
      <c r="C2588" s="15" t="s">
        <v>3360</v>
      </c>
      <c r="D2588" s="15"/>
      <c r="E2588" s="80">
        <v>1.6554200509160786</v>
      </c>
      <c r="F2588" s="78"/>
      <c r="G2588" s="15"/>
      <c r="H2588" s="15"/>
      <c r="I2588" s="16"/>
      <c r="J2588" s="66"/>
      <c r="K2588" s="66"/>
      <c r="L2588" s="16"/>
      <c r="M2588" s="81"/>
      <c r="N2588" s="82">
        <v>3133.372314453125</v>
      </c>
      <c r="O2588" s="82">
        <v>2961.5341796875</v>
      </c>
      <c r="P2588" s="77"/>
      <c r="Q2588" s="83"/>
      <c r="R2588" s="83"/>
      <c r="S2588" s="51">
        <v>1</v>
      </c>
      <c r="T2588" s="84"/>
      <c r="U2588" s="84"/>
      <c r="V2588" s="52">
        <v>0</v>
      </c>
      <c r="W2588" s="52">
        <v>8.3999999999999995E-5</v>
      </c>
      <c r="X2588" s="52">
        <v>0</v>
      </c>
      <c r="Y2588" s="52">
        <v>0.52168099999999995</v>
      </c>
      <c r="Z2588" s="52">
        <v>0</v>
      </c>
      <c r="AA2588" s="52"/>
      <c r="AB2588" s="79">
        <v>2588</v>
      </c>
      <c r="AC25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8" s="85"/>
      <c r="AE2588" s="51"/>
      <c r="AF2588" s="51"/>
      <c r="AG2588" s="51"/>
      <c r="AH2588" s="51"/>
      <c r="AI2588" s="51"/>
      <c r="AJ2588" s="51"/>
      <c r="AK2588" s="51"/>
      <c r="AL2588" s="51"/>
      <c r="AM2588" s="51"/>
      <c r="AN2588" s="51"/>
      <c r="AO2588" s="2"/>
      <c r="AP2588" s="3"/>
      <c r="AQ2588" s="3"/>
      <c r="AR2588" s="3"/>
      <c r="AS2588" s="3"/>
    </row>
    <row r="2589" spans="1:45" ht="29" customHeight="1" x14ac:dyDescent="0.35">
      <c r="A2589" s="14" t="s">
        <v>3059</v>
      </c>
      <c r="C2589" s="15" t="s">
        <v>3360</v>
      </c>
      <c r="D2589" s="15"/>
      <c r="E2589" s="80">
        <v>1.6554200509160786</v>
      </c>
      <c r="F2589" s="78"/>
      <c r="G2589" s="15"/>
      <c r="H2589" s="15"/>
      <c r="I2589" s="16"/>
      <c r="J2589" s="66"/>
      <c r="K2589" s="66"/>
      <c r="L2589" s="16"/>
      <c r="M2589" s="81"/>
      <c r="N2589" s="82">
        <v>3116.57763671875</v>
      </c>
      <c r="O2589" s="82">
        <v>2759.9609375</v>
      </c>
      <c r="P2589" s="77"/>
      <c r="Q2589" s="83"/>
      <c r="R2589" s="83"/>
      <c r="S2589" s="51">
        <v>1</v>
      </c>
      <c r="T2589" s="84"/>
      <c r="U2589" s="84"/>
      <c r="V2589" s="52">
        <v>0</v>
      </c>
      <c r="W2589" s="52">
        <v>8.3999999999999995E-5</v>
      </c>
      <c r="X2589" s="52">
        <v>0</v>
      </c>
      <c r="Y2589" s="52">
        <v>0.52168099999999995</v>
      </c>
      <c r="Z2589" s="52">
        <v>0</v>
      </c>
      <c r="AA2589" s="52"/>
      <c r="AB2589" s="79">
        <v>2589</v>
      </c>
      <c r="AC25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89" s="85"/>
      <c r="AE2589" s="51"/>
      <c r="AF2589" s="51"/>
      <c r="AG2589" s="51"/>
      <c r="AH2589" s="51"/>
      <c r="AI2589" s="51"/>
      <c r="AJ2589" s="51"/>
      <c r="AK2589" s="51"/>
      <c r="AL2589" s="51"/>
      <c r="AM2589" s="51"/>
      <c r="AN2589" s="51"/>
      <c r="AO2589" s="2"/>
      <c r="AP2589" s="3"/>
      <c r="AQ2589" s="3"/>
      <c r="AR2589" s="3"/>
      <c r="AS2589" s="3"/>
    </row>
    <row r="2590" spans="1:45" ht="29" customHeight="1" x14ac:dyDescent="0.35">
      <c r="A2590" s="14" t="s">
        <v>3065</v>
      </c>
      <c r="C2590" s="15" t="s">
        <v>3360</v>
      </c>
      <c r="D2590" s="15"/>
      <c r="E2590" s="80">
        <v>1.6554200509160786</v>
      </c>
      <c r="F2590" s="78"/>
      <c r="G2590" s="15"/>
      <c r="H2590" s="15"/>
      <c r="I2590" s="16"/>
      <c r="J2590" s="66"/>
      <c r="K2590" s="66"/>
      <c r="L2590" s="16"/>
      <c r="M2590" s="81"/>
      <c r="N2590" s="82">
        <v>3090.67431640625</v>
      </c>
      <c r="O2590" s="82">
        <v>3048.532470703125</v>
      </c>
      <c r="P2590" s="77"/>
      <c r="Q2590" s="83"/>
      <c r="R2590" s="83"/>
      <c r="S2590" s="51">
        <v>1</v>
      </c>
      <c r="T2590" s="84"/>
      <c r="U2590" s="84"/>
      <c r="V2590" s="52">
        <v>0</v>
      </c>
      <c r="W2590" s="52">
        <v>8.3999999999999995E-5</v>
      </c>
      <c r="X2590" s="52">
        <v>0</v>
      </c>
      <c r="Y2590" s="52">
        <v>0.52168099999999995</v>
      </c>
      <c r="Z2590" s="52">
        <v>0</v>
      </c>
      <c r="AA2590" s="52"/>
      <c r="AB2590" s="79">
        <v>2590</v>
      </c>
      <c r="AC25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0" s="85"/>
      <c r="AE2590" s="51"/>
      <c r="AF2590" s="51"/>
      <c r="AG2590" s="51"/>
      <c r="AH2590" s="51"/>
      <c r="AI2590" s="51"/>
      <c r="AJ2590" s="51"/>
      <c r="AK2590" s="51"/>
      <c r="AL2590" s="51"/>
      <c r="AM2590" s="51"/>
      <c r="AN2590" s="51"/>
      <c r="AO2590" s="2"/>
      <c r="AP2590" s="3"/>
      <c r="AQ2590" s="3"/>
      <c r="AR2590" s="3"/>
      <c r="AS2590" s="3"/>
    </row>
    <row r="2591" spans="1:45" ht="29" customHeight="1" x14ac:dyDescent="0.35">
      <c r="A2591" s="14" t="s">
        <v>3066</v>
      </c>
      <c r="C2591" s="15" t="s">
        <v>3360</v>
      </c>
      <c r="D2591" s="15"/>
      <c r="E2591" s="80">
        <v>1.6554200509160786</v>
      </c>
      <c r="F2591" s="78"/>
      <c r="G2591" s="15"/>
      <c r="H2591" s="15"/>
      <c r="I2591" s="16"/>
      <c r="J2591" s="66"/>
      <c r="K2591" s="66"/>
      <c r="L2591" s="16"/>
      <c r="M2591" s="81"/>
      <c r="N2591" s="82">
        <v>3148.4296875</v>
      </c>
      <c r="O2591" s="82">
        <v>2650.336669921875</v>
      </c>
      <c r="P2591" s="77"/>
      <c r="Q2591" s="83"/>
      <c r="R2591" s="83"/>
      <c r="S2591" s="51">
        <v>1</v>
      </c>
      <c r="T2591" s="84"/>
      <c r="U2591" s="84"/>
      <c r="V2591" s="52">
        <v>0</v>
      </c>
      <c r="W2591" s="52">
        <v>8.3999999999999995E-5</v>
      </c>
      <c r="X2591" s="52">
        <v>0</v>
      </c>
      <c r="Y2591" s="52">
        <v>0.52168099999999995</v>
      </c>
      <c r="Z2591" s="52">
        <v>0</v>
      </c>
      <c r="AA2591" s="52"/>
      <c r="AB2591" s="79">
        <v>2591</v>
      </c>
      <c r="AC25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1" s="85"/>
      <c r="AE2591" s="51"/>
      <c r="AF2591" s="51"/>
      <c r="AG2591" s="51"/>
      <c r="AH2591" s="51"/>
      <c r="AI2591" s="51"/>
      <c r="AJ2591" s="51"/>
      <c r="AK2591" s="51"/>
      <c r="AL2591" s="51"/>
      <c r="AM2591" s="51"/>
      <c r="AN2591" s="51"/>
      <c r="AO2591" s="2"/>
      <c r="AP2591" s="3"/>
      <c r="AQ2591" s="3"/>
      <c r="AR2591" s="3"/>
      <c r="AS2591" s="3"/>
    </row>
    <row r="2592" spans="1:45" ht="29" customHeight="1" x14ac:dyDescent="0.35">
      <c r="A2592" s="14" t="s">
        <v>745</v>
      </c>
      <c r="C2592" s="15" t="s">
        <v>3360</v>
      </c>
      <c r="D2592" s="15"/>
      <c r="E2592" s="80">
        <v>1.6553228242331448</v>
      </c>
      <c r="F2592" s="78"/>
      <c r="G2592" s="15"/>
      <c r="H2592" s="15"/>
      <c r="I2592" s="16"/>
      <c r="J2592" s="66"/>
      <c r="K2592" s="66"/>
      <c r="L2592" s="16"/>
      <c r="M2592" s="81"/>
      <c r="N2592" s="82">
        <v>3460.878173828125</v>
      </c>
      <c r="O2592" s="82">
        <v>8668.60546875</v>
      </c>
      <c r="P2592" s="77"/>
      <c r="Q2592" s="83"/>
      <c r="R2592" s="83"/>
      <c r="S2592" s="51">
        <v>1</v>
      </c>
      <c r="T2592" s="84"/>
      <c r="U2592" s="84"/>
      <c r="V2592" s="52">
        <v>0</v>
      </c>
      <c r="W2592" s="52">
        <v>8.3999999999999995E-5</v>
      </c>
      <c r="X2592" s="52">
        <v>0</v>
      </c>
      <c r="Y2592" s="52">
        <v>0.52152900000000002</v>
      </c>
      <c r="Z2592" s="52">
        <v>0</v>
      </c>
      <c r="AA2592" s="52"/>
      <c r="AB2592" s="79">
        <v>2592</v>
      </c>
      <c r="AC25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2" s="85"/>
      <c r="AE2592" s="51"/>
      <c r="AF2592" s="51"/>
      <c r="AG2592" s="51"/>
      <c r="AH2592" s="51"/>
      <c r="AI2592" s="51"/>
      <c r="AJ2592" s="51"/>
      <c r="AK2592" s="51"/>
      <c r="AL2592" s="51"/>
      <c r="AM2592" s="51"/>
      <c r="AN2592" s="51"/>
      <c r="AO2592" s="2"/>
      <c r="AP2592" s="3"/>
      <c r="AQ2592" s="3"/>
      <c r="AR2592" s="3"/>
      <c r="AS2592" s="3"/>
    </row>
    <row r="2593" spans="1:45" ht="29" customHeight="1" x14ac:dyDescent="0.35">
      <c r="A2593" s="14" t="s">
        <v>746</v>
      </c>
      <c r="C2593" s="15" t="s">
        <v>3360</v>
      </c>
      <c r="D2593" s="15"/>
      <c r="E2593" s="80">
        <v>1.6553228242331448</v>
      </c>
      <c r="F2593" s="78"/>
      <c r="G2593" s="15"/>
      <c r="H2593" s="15"/>
      <c r="I2593" s="16"/>
      <c r="J2593" s="66"/>
      <c r="K2593" s="66"/>
      <c r="L2593" s="16"/>
      <c r="M2593" s="81"/>
      <c r="N2593" s="82">
        <v>3161.662353515625</v>
      </c>
      <c r="O2593" s="82">
        <v>8615.9453125</v>
      </c>
      <c r="P2593" s="77"/>
      <c r="Q2593" s="83"/>
      <c r="R2593" s="83"/>
      <c r="S2593" s="51">
        <v>1</v>
      </c>
      <c r="T2593" s="84"/>
      <c r="U2593" s="84"/>
      <c r="V2593" s="52">
        <v>0</v>
      </c>
      <c r="W2593" s="52">
        <v>8.3999999999999995E-5</v>
      </c>
      <c r="X2593" s="52">
        <v>0</v>
      </c>
      <c r="Y2593" s="52">
        <v>0.52152900000000002</v>
      </c>
      <c r="Z2593" s="52">
        <v>0</v>
      </c>
      <c r="AA2593" s="52"/>
      <c r="AB2593" s="79">
        <v>2593</v>
      </c>
      <c r="AC25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3" s="85"/>
      <c r="AE2593" s="51"/>
      <c r="AF2593" s="51"/>
      <c r="AG2593" s="51"/>
      <c r="AH2593" s="51"/>
      <c r="AI2593" s="51"/>
      <c r="AJ2593" s="51"/>
      <c r="AK2593" s="51"/>
      <c r="AL2593" s="51"/>
      <c r="AM2593" s="51"/>
      <c r="AN2593" s="51"/>
      <c r="AO2593" s="2"/>
      <c r="AP2593" s="3"/>
      <c r="AQ2593" s="3"/>
      <c r="AR2593" s="3"/>
      <c r="AS2593" s="3"/>
    </row>
    <row r="2594" spans="1:45" ht="29" customHeight="1" x14ac:dyDescent="0.35">
      <c r="A2594" s="14" t="s">
        <v>976</v>
      </c>
      <c r="C2594" s="15" t="s">
        <v>3360</v>
      </c>
      <c r="D2594" s="15"/>
      <c r="E2594" s="80">
        <v>1.6553228242331448</v>
      </c>
      <c r="F2594" s="78"/>
      <c r="G2594" s="15"/>
      <c r="H2594" s="15"/>
      <c r="I2594" s="16"/>
      <c r="J2594" s="66"/>
      <c r="K2594" s="66"/>
      <c r="L2594" s="16"/>
      <c r="M2594" s="81"/>
      <c r="N2594" s="82">
        <v>3357.28271484375</v>
      </c>
      <c r="O2594" s="82">
        <v>8575.9990234375</v>
      </c>
      <c r="P2594" s="77"/>
      <c r="Q2594" s="83"/>
      <c r="R2594" s="83"/>
      <c r="S2594" s="51">
        <v>1</v>
      </c>
      <c r="T2594" s="84"/>
      <c r="U2594" s="84"/>
      <c r="V2594" s="52">
        <v>0</v>
      </c>
      <c r="W2594" s="52">
        <v>8.3999999999999995E-5</v>
      </c>
      <c r="X2594" s="52">
        <v>0</v>
      </c>
      <c r="Y2594" s="52">
        <v>0.52152900000000002</v>
      </c>
      <c r="Z2594" s="52">
        <v>0</v>
      </c>
      <c r="AA2594" s="52"/>
      <c r="AB2594" s="79">
        <v>2594</v>
      </c>
      <c r="AC25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4" s="85"/>
      <c r="AE2594" s="51"/>
      <c r="AF2594" s="51"/>
      <c r="AG2594" s="51"/>
      <c r="AH2594" s="51"/>
      <c r="AI2594" s="51"/>
      <c r="AJ2594" s="51"/>
      <c r="AK2594" s="51"/>
      <c r="AL2594" s="51"/>
      <c r="AM2594" s="51"/>
      <c r="AN2594" s="51"/>
      <c r="AO2594" s="2"/>
      <c r="AP2594" s="3"/>
      <c r="AQ2594" s="3"/>
      <c r="AR2594" s="3"/>
      <c r="AS2594" s="3"/>
    </row>
    <row r="2595" spans="1:45" ht="29" customHeight="1" x14ac:dyDescent="0.35">
      <c r="A2595" s="14" t="s">
        <v>985</v>
      </c>
      <c r="C2595" s="15" t="s">
        <v>3360</v>
      </c>
      <c r="D2595" s="15"/>
      <c r="E2595" s="80">
        <v>1.6553228242331448</v>
      </c>
      <c r="F2595" s="78"/>
      <c r="G2595" s="15"/>
      <c r="H2595" s="15"/>
      <c r="I2595" s="16"/>
      <c r="J2595" s="66"/>
      <c r="K2595" s="66"/>
      <c r="L2595" s="16"/>
      <c r="M2595" s="81"/>
      <c r="N2595" s="82">
        <v>3443.280029296875</v>
      </c>
      <c r="O2595" s="82">
        <v>8622.4736328125</v>
      </c>
      <c r="P2595" s="77"/>
      <c r="Q2595" s="83"/>
      <c r="R2595" s="83"/>
      <c r="S2595" s="51">
        <v>1</v>
      </c>
      <c r="T2595" s="84"/>
      <c r="U2595" s="84"/>
      <c r="V2595" s="52">
        <v>0</v>
      </c>
      <c r="W2595" s="52">
        <v>8.3999999999999995E-5</v>
      </c>
      <c r="X2595" s="52">
        <v>0</v>
      </c>
      <c r="Y2595" s="52">
        <v>0.52152900000000002</v>
      </c>
      <c r="Z2595" s="52">
        <v>0</v>
      </c>
      <c r="AA2595" s="52"/>
      <c r="AB2595" s="79">
        <v>2595</v>
      </c>
      <c r="AC25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5" s="85"/>
      <c r="AE2595" s="51"/>
      <c r="AF2595" s="51"/>
      <c r="AG2595" s="51"/>
      <c r="AH2595" s="51"/>
      <c r="AI2595" s="51"/>
      <c r="AJ2595" s="51"/>
      <c r="AK2595" s="51"/>
      <c r="AL2595" s="51"/>
      <c r="AM2595" s="51"/>
      <c r="AN2595" s="51"/>
      <c r="AO2595" s="2"/>
      <c r="AP2595" s="3"/>
      <c r="AQ2595" s="3"/>
      <c r="AR2595" s="3"/>
      <c r="AS2595" s="3"/>
    </row>
    <row r="2596" spans="1:45" ht="29" customHeight="1" x14ac:dyDescent="0.35">
      <c r="A2596" s="14" t="s">
        <v>1937</v>
      </c>
      <c r="C2596" s="15" t="s">
        <v>3360</v>
      </c>
      <c r="D2596" s="15"/>
      <c r="E2596" s="80">
        <v>1.6553228242331448</v>
      </c>
      <c r="F2596" s="78"/>
      <c r="G2596" s="15"/>
      <c r="H2596" s="15"/>
      <c r="I2596" s="16"/>
      <c r="J2596" s="66"/>
      <c r="K2596" s="66"/>
      <c r="L2596" s="16"/>
      <c r="M2596" s="81"/>
      <c r="N2596" s="82">
        <v>3319.10888671875</v>
      </c>
      <c r="O2596" s="82">
        <v>8626.45703125</v>
      </c>
      <c r="P2596" s="77"/>
      <c r="Q2596" s="83"/>
      <c r="R2596" s="83"/>
      <c r="S2596" s="51">
        <v>1</v>
      </c>
      <c r="T2596" s="84"/>
      <c r="U2596" s="84"/>
      <c r="V2596" s="52">
        <v>0</v>
      </c>
      <c r="W2596" s="52">
        <v>8.3999999999999995E-5</v>
      </c>
      <c r="X2596" s="52">
        <v>0</v>
      </c>
      <c r="Y2596" s="52">
        <v>0.52152900000000002</v>
      </c>
      <c r="Z2596" s="52">
        <v>0</v>
      </c>
      <c r="AA2596" s="52"/>
      <c r="AB2596" s="79">
        <v>2596</v>
      </c>
      <c r="AC25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6" s="85"/>
      <c r="AE2596" s="51"/>
      <c r="AF2596" s="51"/>
      <c r="AG2596" s="51"/>
      <c r="AH2596" s="51"/>
      <c r="AI2596" s="51"/>
      <c r="AJ2596" s="51"/>
      <c r="AK2596" s="51"/>
      <c r="AL2596" s="51"/>
      <c r="AM2596" s="51"/>
      <c r="AN2596" s="51"/>
      <c r="AO2596" s="2"/>
      <c r="AP2596" s="3"/>
      <c r="AQ2596" s="3"/>
      <c r="AR2596" s="3"/>
      <c r="AS2596" s="3"/>
    </row>
    <row r="2597" spans="1:45" ht="29" customHeight="1" x14ac:dyDescent="0.35">
      <c r="A2597" s="14" t="s">
        <v>1957</v>
      </c>
      <c r="C2597" s="15" t="s">
        <v>3360</v>
      </c>
      <c r="D2597" s="15"/>
      <c r="E2597" s="80">
        <v>1.6553228242331448</v>
      </c>
      <c r="F2597" s="78"/>
      <c r="G2597" s="15"/>
      <c r="H2597" s="15"/>
      <c r="I2597" s="16"/>
      <c r="J2597" s="66"/>
      <c r="K2597" s="66"/>
      <c r="L2597" s="16"/>
      <c r="M2597" s="81"/>
      <c r="N2597" s="82">
        <v>3405.1591796875</v>
      </c>
      <c r="O2597" s="82">
        <v>8592.693359375</v>
      </c>
      <c r="P2597" s="77"/>
      <c r="Q2597" s="83"/>
      <c r="R2597" s="83"/>
      <c r="S2597" s="51">
        <v>1</v>
      </c>
      <c r="T2597" s="84"/>
      <c r="U2597" s="84"/>
      <c r="V2597" s="52">
        <v>0</v>
      </c>
      <c r="W2597" s="52">
        <v>8.3999999999999995E-5</v>
      </c>
      <c r="X2597" s="52">
        <v>0</v>
      </c>
      <c r="Y2597" s="52">
        <v>0.52152900000000002</v>
      </c>
      <c r="Z2597" s="52">
        <v>0</v>
      </c>
      <c r="AA2597" s="52"/>
      <c r="AB2597" s="79">
        <v>2597</v>
      </c>
      <c r="AC25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7" s="85"/>
      <c r="AE2597" s="51"/>
      <c r="AF2597" s="51"/>
      <c r="AG2597" s="51"/>
      <c r="AH2597" s="51"/>
      <c r="AI2597" s="51"/>
      <c r="AJ2597" s="51"/>
      <c r="AK2597" s="51"/>
      <c r="AL2597" s="51"/>
      <c r="AM2597" s="51"/>
      <c r="AN2597" s="51"/>
      <c r="AO2597" s="2"/>
      <c r="AP2597" s="3"/>
      <c r="AQ2597" s="3"/>
      <c r="AR2597" s="3"/>
      <c r="AS2597" s="3"/>
    </row>
    <row r="2598" spans="1:45" ht="29" customHeight="1" x14ac:dyDescent="0.35">
      <c r="A2598" s="14" t="s">
        <v>1958</v>
      </c>
      <c r="C2598" s="15" t="s">
        <v>3360</v>
      </c>
      <c r="D2598" s="15"/>
      <c r="E2598" s="80">
        <v>1.6553228242331448</v>
      </c>
      <c r="F2598" s="78"/>
      <c r="G2598" s="15"/>
      <c r="H2598" s="15"/>
      <c r="I2598" s="16"/>
      <c r="J2598" s="66"/>
      <c r="K2598" s="66"/>
      <c r="L2598" s="16"/>
      <c r="M2598" s="81"/>
      <c r="N2598" s="82">
        <v>3255.046875</v>
      </c>
      <c r="O2598" s="82">
        <v>8603.04296875</v>
      </c>
      <c r="P2598" s="77"/>
      <c r="Q2598" s="83"/>
      <c r="R2598" s="83"/>
      <c r="S2598" s="51">
        <v>1</v>
      </c>
      <c r="T2598" s="84"/>
      <c r="U2598" s="84"/>
      <c r="V2598" s="52">
        <v>0</v>
      </c>
      <c r="W2598" s="52">
        <v>8.3999999999999995E-5</v>
      </c>
      <c r="X2598" s="52">
        <v>0</v>
      </c>
      <c r="Y2598" s="52">
        <v>0.52152900000000002</v>
      </c>
      <c r="Z2598" s="52">
        <v>0</v>
      </c>
      <c r="AA2598" s="52"/>
      <c r="AB2598" s="79">
        <v>2598</v>
      </c>
      <c r="AC25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8" s="85"/>
      <c r="AE2598" s="51"/>
      <c r="AF2598" s="51"/>
      <c r="AG2598" s="51"/>
      <c r="AH2598" s="51"/>
      <c r="AI2598" s="51"/>
      <c r="AJ2598" s="51"/>
      <c r="AK2598" s="51"/>
      <c r="AL2598" s="51"/>
      <c r="AM2598" s="51"/>
      <c r="AN2598" s="51"/>
      <c r="AO2598" s="2"/>
      <c r="AP2598" s="3"/>
      <c r="AQ2598" s="3"/>
      <c r="AR2598" s="3"/>
      <c r="AS2598" s="3"/>
    </row>
    <row r="2599" spans="1:45" ht="29" customHeight="1" x14ac:dyDescent="0.35">
      <c r="A2599" s="14" t="s">
        <v>1967</v>
      </c>
      <c r="C2599" s="15" t="s">
        <v>3360</v>
      </c>
      <c r="D2599" s="15"/>
      <c r="E2599" s="80">
        <v>1.6553228242331448</v>
      </c>
      <c r="F2599" s="78"/>
      <c r="G2599" s="15"/>
      <c r="H2599" s="15"/>
      <c r="I2599" s="16"/>
      <c r="J2599" s="66"/>
      <c r="K2599" s="66"/>
      <c r="L2599" s="16"/>
      <c r="M2599" s="81"/>
      <c r="N2599" s="82">
        <v>3208.636474609375</v>
      </c>
      <c r="O2599" s="82">
        <v>8617.330078125</v>
      </c>
      <c r="P2599" s="77"/>
      <c r="Q2599" s="83"/>
      <c r="R2599" s="83"/>
      <c r="S2599" s="51">
        <v>1</v>
      </c>
      <c r="T2599" s="84"/>
      <c r="U2599" s="84"/>
      <c r="V2599" s="52">
        <v>0</v>
      </c>
      <c r="W2599" s="52">
        <v>8.3999999999999995E-5</v>
      </c>
      <c r="X2599" s="52">
        <v>0</v>
      </c>
      <c r="Y2599" s="52">
        <v>0.52152900000000002</v>
      </c>
      <c r="Z2599" s="52">
        <v>0</v>
      </c>
      <c r="AA2599" s="52"/>
      <c r="AB2599" s="79">
        <v>2599</v>
      </c>
      <c r="AC25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599" s="85"/>
      <c r="AE2599" s="51"/>
      <c r="AF2599" s="51"/>
      <c r="AG2599" s="51"/>
      <c r="AH2599" s="51"/>
      <c r="AI2599" s="51"/>
      <c r="AJ2599" s="51"/>
      <c r="AK2599" s="51"/>
      <c r="AL2599" s="51"/>
      <c r="AM2599" s="51"/>
      <c r="AN2599" s="51"/>
      <c r="AO2599" s="2"/>
      <c r="AP2599" s="3"/>
      <c r="AQ2599" s="3"/>
      <c r="AR2599" s="3"/>
      <c r="AS2599" s="3"/>
    </row>
    <row r="2600" spans="1:45" ht="29" customHeight="1" x14ac:dyDescent="0.35">
      <c r="A2600" s="14" t="s">
        <v>1982</v>
      </c>
      <c r="C2600" s="15" t="s">
        <v>3360</v>
      </c>
      <c r="D2600" s="15"/>
      <c r="E2600" s="80">
        <v>1.6553228242331448</v>
      </c>
      <c r="F2600" s="78"/>
      <c r="G2600" s="15"/>
      <c r="H2600" s="15"/>
      <c r="I2600" s="16"/>
      <c r="J2600" s="66"/>
      <c r="K2600" s="66"/>
      <c r="L2600" s="16"/>
      <c r="M2600" s="81"/>
      <c r="N2600" s="82">
        <v>3418.875244140625</v>
      </c>
      <c r="O2600" s="82">
        <v>8676.5615234375</v>
      </c>
      <c r="P2600" s="77"/>
      <c r="Q2600" s="83"/>
      <c r="R2600" s="83"/>
      <c r="S2600" s="51">
        <v>1</v>
      </c>
      <c r="T2600" s="84"/>
      <c r="U2600" s="84"/>
      <c r="V2600" s="52">
        <v>0</v>
      </c>
      <c r="W2600" s="52">
        <v>8.3999999999999995E-5</v>
      </c>
      <c r="X2600" s="52">
        <v>0</v>
      </c>
      <c r="Y2600" s="52">
        <v>0.52152900000000002</v>
      </c>
      <c r="Z2600" s="52">
        <v>0</v>
      </c>
      <c r="AA2600" s="52"/>
      <c r="AB2600" s="79">
        <v>2600</v>
      </c>
      <c r="AC26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0" s="85"/>
      <c r="AE2600" s="51"/>
      <c r="AF2600" s="51"/>
      <c r="AG2600" s="51"/>
      <c r="AH2600" s="51"/>
      <c r="AI2600" s="51"/>
      <c r="AJ2600" s="51"/>
      <c r="AK2600" s="51"/>
      <c r="AL2600" s="51"/>
      <c r="AM2600" s="51"/>
      <c r="AN2600" s="51"/>
      <c r="AO2600" s="2"/>
      <c r="AP2600" s="3"/>
      <c r="AQ2600" s="3"/>
      <c r="AR2600" s="3"/>
      <c r="AS2600" s="3"/>
    </row>
    <row r="2601" spans="1:45" ht="29" customHeight="1" x14ac:dyDescent="0.35">
      <c r="A2601" s="14" t="s">
        <v>1983</v>
      </c>
      <c r="C2601" s="15" t="s">
        <v>3360</v>
      </c>
      <c r="D2601" s="15"/>
      <c r="E2601" s="80">
        <v>1.6553228242331448</v>
      </c>
      <c r="F2601" s="78"/>
      <c r="G2601" s="15"/>
      <c r="H2601" s="15"/>
      <c r="I2601" s="16"/>
      <c r="J2601" s="66"/>
      <c r="K2601" s="66"/>
      <c r="L2601" s="16"/>
      <c r="M2601" s="81"/>
      <c r="N2601" s="82">
        <v>3301.837646484375</v>
      </c>
      <c r="O2601" s="82">
        <v>8574.1201171875</v>
      </c>
      <c r="P2601" s="77"/>
      <c r="Q2601" s="83"/>
      <c r="R2601" s="83"/>
      <c r="S2601" s="51">
        <v>1</v>
      </c>
      <c r="T2601" s="84"/>
      <c r="U2601" s="84"/>
      <c r="V2601" s="52">
        <v>0</v>
      </c>
      <c r="W2601" s="52">
        <v>8.3999999999999995E-5</v>
      </c>
      <c r="X2601" s="52">
        <v>0</v>
      </c>
      <c r="Y2601" s="52">
        <v>0.52152900000000002</v>
      </c>
      <c r="Z2601" s="52">
        <v>0</v>
      </c>
      <c r="AA2601" s="52"/>
      <c r="AB2601" s="79">
        <v>2601</v>
      </c>
      <c r="AC26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1" s="85"/>
      <c r="AE2601" s="51"/>
      <c r="AF2601" s="51"/>
      <c r="AG2601" s="51"/>
      <c r="AH2601" s="51"/>
      <c r="AI2601" s="51"/>
      <c r="AJ2601" s="51"/>
      <c r="AK2601" s="51"/>
      <c r="AL2601" s="51"/>
      <c r="AM2601" s="51"/>
      <c r="AN2601" s="51"/>
      <c r="AO2601" s="2"/>
      <c r="AP2601" s="3"/>
      <c r="AQ2601" s="3"/>
      <c r="AR2601" s="3"/>
      <c r="AS2601" s="3"/>
    </row>
    <row r="2602" spans="1:45" ht="29" customHeight="1" x14ac:dyDescent="0.35">
      <c r="A2602" s="14" t="s">
        <v>1999</v>
      </c>
      <c r="C2602" s="15" t="s">
        <v>3360</v>
      </c>
      <c r="D2602" s="15"/>
      <c r="E2602" s="80">
        <v>1.6553228242331448</v>
      </c>
      <c r="F2602" s="78"/>
      <c r="G2602" s="15"/>
      <c r="H2602" s="15"/>
      <c r="I2602" s="16"/>
      <c r="J2602" s="66"/>
      <c r="K2602" s="66"/>
      <c r="L2602" s="16"/>
      <c r="M2602" s="81"/>
      <c r="N2602" s="82">
        <v>3375.636474609375</v>
      </c>
      <c r="O2602" s="82">
        <v>8645.9326171875</v>
      </c>
      <c r="P2602" s="77"/>
      <c r="Q2602" s="83"/>
      <c r="R2602" s="83"/>
      <c r="S2602" s="51">
        <v>1</v>
      </c>
      <c r="T2602" s="84"/>
      <c r="U2602" s="84"/>
      <c r="V2602" s="52">
        <v>0</v>
      </c>
      <c r="W2602" s="52">
        <v>8.3999999999999995E-5</v>
      </c>
      <c r="X2602" s="52">
        <v>0</v>
      </c>
      <c r="Y2602" s="52">
        <v>0.52152900000000002</v>
      </c>
      <c r="Z2602" s="52">
        <v>0</v>
      </c>
      <c r="AA2602" s="52"/>
      <c r="AB2602" s="79">
        <v>2602</v>
      </c>
      <c r="AC26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2" s="85"/>
      <c r="AE2602" s="51"/>
      <c r="AF2602" s="51"/>
      <c r="AG2602" s="51"/>
      <c r="AH2602" s="51"/>
      <c r="AI2602" s="51"/>
      <c r="AJ2602" s="51"/>
      <c r="AK2602" s="51"/>
      <c r="AL2602" s="51"/>
      <c r="AM2602" s="51"/>
      <c r="AN2602" s="51"/>
      <c r="AO2602" s="2"/>
      <c r="AP2602" s="3"/>
      <c r="AQ2602" s="3"/>
      <c r="AR2602" s="3"/>
      <c r="AS2602" s="3"/>
    </row>
    <row r="2603" spans="1:45" ht="29" customHeight="1" x14ac:dyDescent="0.35">
      <c r="A2603" s="14" t="s">
        <v>2606</v>
      </c>
      <c r="C2603" s="15" t="s">
        <v>3360</v>
      </c>
      <c r="D2603" s="15"/>
      <c r="E2603" s="80">
        <v>1.6552844452793549</v>
      </c>
      <c r="F2603" s="78"/>
      <c r="G2603" s="15"/>
      <c r="H2603" s="15"/>
      <c r="I2603" s="16"/>
      <c r="J2603" s="66"/>
      <c r="K2603" s="66"/>
      <c r="L2603" s="16"/>
      <c r="M2603" s="81"/>
      <c r="N2603" s="82">
        <v>2346.89404296875</v>
      </c>
      <c r="O2603" s="82">
        <v>5383.96875</v>
      </c>
      <c r="P2603" s="77"/>
      <c r="Q2603" s="83"/>
      <c r="R2603" s="83"/>
      <c r="S2603" s="51">
        <v>1</v>
      </c>
      <c r="T2603" s="84"/>
      <c r="U2603" s="84"/>
      <c r="V2603" s="52">
        <v>0</v>
      </c>
      <c r="W2603" s="52">
        <v>7.2000000000000002E-5</v>
      </c>
      <c r="X2603" s="52">
        <v>0</v>
      </c>
      <c r="Y2603" s="52">
        <v>0.52146899999999996</v>
      </c>
      <c r="Z2603" s="52">
        <v>0</v>
      </c>
      <c r="AA2603" s="52"/>
      <c r="AB2603" s="79">
        <v>2603</v>
      </c>
      <c r="AC26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3" s="85"/>
      <c r="AE2603" s="51"/>
      <c r="AF2603" s="51"/>
      <c r="AG2603" s="51"/>
      <c r="AH2603" s="51"/>
      <c r="AI2603" s="51"/>
      <c r="AJ2603" s="51"/>
      <c r="AK2603" s="51"/>
      <c r="AL2603" s="51"/>
      <c r="AM2603" s="51"/>
      <c r="AN2603" s="51"/>
      <c r="AO2603" s="2"/>
      <c r="AP2603" s="3"/>
      <c r="AQ2603" s="3"/>
      <c r="AR2603" s="3"/>
      <c r="AS2603" s="3"/>
    </row>
    <row r="2604" spans="1:45" ht="29" customHeight="1" x14ac:dyDescent="0.35">
      <c r="A2604" s="14" t="s">
        <v>623</v>
      </c>
      <c r="C2604" s="15" t="s">
        <v>3360</v>
      </c>
      <c r="D2604" s="15"/>
      <c r="E2604" s="80">
        <v>1.655258219660932</v>
      </c>
      <c r="F2604" s="78"/>
      <c r="G2604" s="15"/>
      <c r="H2604" s="15"/>
      <c r="I2604" s="16"/>
      <c r="J2604" s="66"/>
      <c r="K2604" s="66"/>
      <c r="L2604" s="16"/>
      <c r="M2604" s="81"/>
      <c r="N2604" s="82">
        <v>144.59849548339844</v>
      </c>
      <c r="O2604" s="82">
        <v>5274.96826171875</v>
      </c>
      <c r="P2604" s="77"/>
      <c r="Q2604" s="83"/>
      <c r="R2604" s="83"/>
      <c r="S2604" s="51">
        <v>1</v>
      </c>
      <c r="T2604" s="84"/>
      <c r="U2604" s="84"/>
      <c r="V2604" s="52">
        <v>0</v>
      </c>
      <c r="W2604" s="52">
        <v>8.7999999999999998E-5</v>
      </c>
      <c r="X2604" s="52">
        <v>0</v>
      </c>
      <c r="Y2604" s="52">
        <v>0.521428</v>
      </c>
      <c r="Z2604" s="52">
        <v>0</v>
      </c>
      <c r="AA2604" s="52"/>
      <c r="AB2604" s="79">
        <v>2604</v>
      </c>
      <c r="AC26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4" s="85"/>
      <c r="AE2604" s="51"/>
      <c r="AF2604" s="51"/>
      <c r="AG2604" s="51"/>
      <c r="AH2604" s="51"/>
      <c r="AI2604" s="51"/>
      <c r="AJ2604" s="51"/>
      <c r="AK2604" s="51"/>
      <c r="AL2604" s="51"/>
      <c r="AM2604" s="51"/>
      <c r="AN2604" s="51"/>
      <c r="AO2604" s="2"/>
      <c r="AP2604" s="3"/>
      <c r="AQ2604" s="3"/>
      <c r="AR2604" s="3"/>
      <c r="AS2604" s="3"/>
    </row>
    <row r="2605" spans="1:45" ht="29" customHeight="1" x14ac:dyDescent="0.35">
      <c r="A2605" s="14" t="s">
        <v>646</v>
      </c>
      <c r="C2605" s="15" t="s">
        <v>3360</v>
      </c>
      <c r="D2605" s="15"/>
      <c r="E2605" s="80">
        <v>1.6542514117731817</v>
      </c>
      <c r="F2605" s="78"/>
      <c r="G2605" s="15"/>
      <c r="H2605" s="15"/>
      <c r="I2605" s="16"/>
      <c r="J2605" s="66"/>
      <c r="K2605" s="66"/>
      <c r="L2605" s="16"/>
      <c r="M2605" s="81"/>
      <c r="N2605" s="82">
        <v>5063.51220703125</v>
      </c>
      <c r="O2605" s="82">
        <v>4454.20654296875</v>
      </c>
      <c r="P2605" s="77"/>
      <c r="Q2605" s="83"/>
      <c r="R2605" s="83"/>
      <c r="S2605" s="51">
        <v>1</v>
      </c>
      <c r="T2605" s="84"/>
      <c r="U2605" s="84"/>
      <c r="V2605" s="52">
        <v>0</v>
      </c>
      <c r="W2605" s="52">
        <v>6.0999999999999999E-5</v>
      </c>
      <c r="X2605" s="52">
        <v>0</v>
      </c>
      <c r="Y2605" s="52">
        <v>0.51985400000000004</v>
      </c>
      <c r="Z2605" s="52">
        <v>0</v>
      </c>
      <c r="AA2605" s="52"/>
      <c r="AB2605" s="79">
        <v>2605</v>
      </c>
      <c r="AC26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5" s="85"/>
      <c r="AE2605" s="51"/>
      <c r="AF2605" s="51"/>
      <c r="AG2605" s="51"/>
      <c r="AH2605" s="51"/>
      <c r="AI2605" s="51"/>
      <c r="AJ2605" s="51"/>
      <c r="AK2605" s="104" t="s">
        <v>3341</v>
      </c>
      <c r="AL2605" s="104" t="s">
        <v>3341</v>
      </c>
      <c r="AM2605" s="104" t="s">
        <v>3341</v>
      </c>
      <c r="AN2605" s="104" t="s">
        <v>3341</v>
      </c>
      <c r="AO2605" s="2"/>
      <c r="AP2605" s="3"/>
      <c r="AQ2605" s="3"/>
      <c r="AR2605" s="3"/>
      <c r="AS2605" s="3"/>
    </row>
    <row r="2606" spans="1:45" ht="29" customHeight="1" x14ac:dyDescent="0.35">
      <c r="A2606" s="14" t="s">
        <v>674</v>
      </c>
      <c r="C2606" s="15" t="s">
        <v>3360</v>
      </c>
      <c r="D2606" s="15"/>
      <c r="E2606" s="80">
        <v>1.6542514117731817</v>
      </c>
      <c r="F2606" s="78"/>
      <c r="G2606" s="15"/>
      <c r="H2606" s="15"/>
      <c r="I2606" s="16"/>
      <c r="J2606" s="66"/>
      <c r="K2606" s="66"/>
      <c r="L2606" s="16"/>
      <c r="M2606" s="81"/>
      <c r="N2606" s="82">
        <v>5095.2470703125</v>
      </c>
      <c r="O2606" s="82">
        <v>4567.2216796875</v>
      </c>
      <c r="P2606" s="77"/>
      <c r="Q2606" s="83"/>
      <c r="R2606" s="83"/>
      <c r="S2606" s="51">
        <v>1</v>
      </c>
      <c r="T2606" s="84"/>
      <c r="U2606" s="84"/>
      <c r="V2606" s="52">
        <v>0</v>
      </c>
      <c r="W2606" s="52">
        <v>6.0999999999999999E-5</v>
      </c>
      <c r="X2606" s="52">
        <v>0</v>
      </c>
      <c r="Y2606" s="52">
        <v>0.51985400000000004</v>
      </c>
      <c r="Z2606" s="52">
        <v>0</v>
      </c>
      <c r="AA2606" s="52"/>
      <c r="AB2606" s="79">
        <v>2606</v>
      </c>
      <c r="AC26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6" s="85"/>
      <c r="AE2606" s="51"/>
      <c r="AF2606" s="51"/>
      <c r="AG2606" s="51"/>
      <c r="AH2606" s="51"/>
      <c r="AI2606" s="51"/>
      <c r="AJ2606" s="51"/>
      <c r="AK2606" s="104" t="s">
        <v>3341</v>
      </c>
      <c r="AL2606" s="104" t="s">
        <v>3341</v>
      </c>
      <c r="AM2606" s="104" t="s">
        <v>3341</v>
      </c>
      <c r="AN2606" s="104" t="s">
        <v>3341</v>
      </c>
      <c r="AO2606" s="2"/>
      <c r="AP2606" s="3"/>
      <c r="AQ2606" s="3"/>
      <c r="AR2606" s="3"/>
      <c r="AS2606" s="3"/>
    </row>
    <row r="2607" spans="1:45" ht="29" customHeight="1" x14ac:dyDescent="0.35">
      <c r="A2607" s="14" t="s">
        <v>552</v>
      </c>
      <c r="C2607" s="15" t="s">
        <v>3360</v>
      </c>
      <c r="D2607" s="15"/>
      <c r="E2607" s="80">
        <v>1.6541599419333162</v>
      </c>
      <c r="F2607" s="78"/>
      <c r="G2607" s="15"/>
      <c r="H2607" s="15"/>
      <c r="I2607" s="16"/>
      <c r="J2607" s="66"/>
      <c r="K2607" s="66"/>
      <c r="L2607" s="16"/>
      <c r="M2607" s="81"/>
      <c r="N2607" s="82">
        <v>2143.578857421875</v>
      </c>
      <c r="O2607" s="82">
        <v>746.2491455078125</v>
      </c>
      <c r="P2607" s="77"/>
      <c r="Q2607" s="83"/>
      <c r="R2607" s="83"/>
      <c r="S2607" s="51">
        <v>1</v>
      </c>
      <c r="T2607" s="84"/>
      <c r="U2607" s="84"/>
      <c r="V2607" s="52">
        <v>0</v>
      </c>
      <c r="W2607" s="52">
        <v>8.7000000000000001E-5</v>
      </c>
      <c r="X2607" s="52">
        <v>0</v>
      </c>
      <c r="Y2607" s="52">
        <v>0.51971100000000003</v>
      </c>
      <c r="Z2607" s="52">
        <v>0</v>
      </c>
      <c r="AA2607" s="52"/>
      <c r="AB2607" s="79">
        <v>2607</v>
      </c>
      <c r="AC26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7" s="85"/>
      <c r="AE2607" s="51"/>
      <c r="AF2607" s="51"/>
      <c r="AG2607" s="51"/>
      <c r="AH2607" s="51"/>
      <c r="AI2607" s="51"/>
      <c r="AJ2607" s="51"/>
      <c r="AK2607" s="51"/>
      <c r="AL2607" s="51"/>
      <c r="AM2607" s="51"/>
      <c r="AN2607" s="51"/>
      <c r="AO2607" s="2"/>
      <c r="AP2607" s="3"/>
      <c r="AQ2607" s="3"/>
      <c r="AR2607" s="3"/>
      <c r="AS2607" s="3"/>
    </row>
    <row r="2608" spans="1:45" ht="29" customHeight="1" x14ac:dyDescent="0.35">
      <c r="A2608" s="14" t="s">
        <v>668</v>
      </c>
      <c r="C2608" s="15" t="s">
        <v>3360</v>
      </c>
      <c r="D2608" s="15"/>
      <c r="E2608" s="80">
        <v>1.6541599419333162</v>
      </c>
      <c r="F2608" s="78"/>
      <c r="G2608" s="15"/>
      <c r="H2608" s="15"/>
      <c r="I2608" s="16"/>
      <c r="J2608" s="66"/>
      <c r="K2608" s="66"/>
      <c r="L2608" s="16"/>
      <c r="M2608" s="81"/>
      <c r="N2608" s="82">
        <v>2224.924072265625</v>
      </c>
      <c r="O2608" s="82">
        <v>722.91796875</v>
      </c>
      <c r="P2608" s="77"/>
      <c r="Q2608" s="83"/>
      <c r="R2608" s="83"/>
      <c r="S2608" s="51">
        <v>1</v>
      </c>
      <c r="T2608" s="84"/>
      <c r="U2608" s="84"/>
      <c r="V2608" s="52">
        <v>0</v>
      </c>
      <c r="W2608" s="52">
        <v>8.7000000000000001E-5</v>
      </c>
      <c r="X2608" s="52">
        <v>0</v>
      </c>
      <c r="Y2608" s="52">
        <v>0.51971100000000003</v>
      </c>
      <c r="Z2608" s="52">
        <v>0</v>
      </c>
      <c r="AA2608" s="52"/>
      <c r="AB2608" s="79">
        <v>2608</v>
      </c>
      <c r="AC26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8" s="85"/>
      <c r="AE2608" s="51"/>
      <c r="AF2608" s="51"/>
      <c r="AG2608" s="51"/>
      <c r="AH2608" s="51"/>
      <c r="AI2608" s="51"/>
      <c r="AJ2608" s="51"/>
      <c r="AK2608" s="51"/>
      <c r="AL2608" s="51"/>
      <c r="AM2608" s="51"/>
      <c r="AN2608" s="51"/>
      <c r="AO2608" s="2"/>
      <c r="AP2608" s="3"/>
      <c r="AQ2608" s="3"/>
      <c r="AR2608" s="3"/>
      <c r="AS2608" s="3"/>
    </row>
    <row r="2609" spans="1:45" ht="29" customHeight="1" x14ac:dyDescent="0.35">
      <c r="A2609" s="14" t="s">
        <v>704</v>
      </c>
      <c r="C2609" s="15" t="s">
        <v>3360</v>
      </c>
      <c r="D2609" s="15"/>
      <c r="E2609" s="80">
        <v>1.6541599419333162</v>
      </c>
      <c r="F2609" s="78"/>
      <c r="G2609" s="15"/>
      <c r="H2609" s="15"/>
      <c r="I2609" s="16"/>
      <c r="J2609" s="66"/>
      <c r="K2609" s="66"/>
      <c r="L2609" s="16"/>
      <c r="M2609" s="81"/>
      <c r="N2609" s="82">
        <v>2034.6683349609375</v>
      </c>
      <c r="O2609" s="82">
        <v>805.70574951171875</v>
      </c>
      <c r="P2609" s="77"/>
      <c r="Q2609" s="83"/>
      <c r="R2609" s="83"/>
      <c r="S2609" s="51">
        <v>1</v>
      </c>
      <c r="T2609" s="84"/>
      <c r="U2609" s="84"/>
      <c r="V2609" s="52">
        <v>0</v>
      </c>
      <c r="W2609" s="52">
        <v>8.7000000000000001E-5</v>
      </c>
      <c r="X2609" s="52">
        <v>0</v>
      </c>
      <c r="Y2609" s="52">
        <v>0.51971100000000003</v>
      </c>
      <c r="Z2609" s="52">
        <v>0</v>
      </c>
      <c r="AA2609" s="52"/>
      <c r="AB2609" s="79">
        <v>2609</v>
      </c>
      <c r="AC26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09" s="85"/>
      <c r="AE2609" s="51"/>
      <c r="AF2609" s="51"/>
      <c r="AG2609" s="51"/>
      <c r="AH2609" s="51"/>
      <c r="AI2609" s="51"/>
      <c r="AJ2609" s="51"/>
      <c r="AK2609" s="51"/>
      <c r="AL2609" s="51"/>
      <c r="AM2609" s="51"/>
      <c r="AN2609" s="51"/>
      <c r="AO2609" s="2"/>
      <c r="AP2609" s="3"/>
      <c r="AQ2609" s="3"/>
      <c r="AR2609" s="3"/>
      <c r="AS2609" s="3"/>
    </row>
    <row r="2610" spans="1:45" ht="29" customHeight="1" x14ac:dyDescent="0.35">
      <c r="A2610" s="14" t="s">
        <v>1263</v>
      </c>
      <c r="C2610" s="15" t="s">
        <v>3360</v>
      </c>
      <c r="D2610" s="15"/>
      <c r="E2610" s="80">
        <v>1.6541599419333162</v>
      </c>
      <c r="F2610" s="78"/>
      <c r="G2610" s="15"/>
      <c r="H2610" s="15"/>
      <c r="I2610" s="16"/>
      <c r="J2610" s="66"/>
      <c r="K2610" s="66"/>
      <c r="L2610" s="16"/>
      <c r="M2610" s="81"/>
      <c r="N2610" s="82">
        <v>2113.725830078125</v>
      </c>
      <c r="O2610" s="82">
        <v>688.48126220703125</v>
      </c>
      <c r="P2610" s="77"/>
      <c r="Q2610" s="83"/>
      <c r="R2610" s="83"/>
      <c r="S2610" s="51">
        <v>1</v>
      </c>
      <c r="T2610" s="84"/>
      <c r="U2610" s="84"/>
      <c r="V2610" s="52">
        <v>0</v>
      </c>
      <c r="W2610" s="52">
        <v>8.7000000000000001E-5</v>
      </c>
      <c r="X2610" s="52">
        <v>0</v>
      </c>
      <c r="Y2610" s="52">
        <v>0.51971100000000003</v>
      </c>
      <c r="Z2610" s="52">
        <v>0</v>
      </c>
      <c r="AA2610" s="52"/>
      <c r="AB2610" s="79">
        <v>2610</v>
      </c>
      <c r="AC26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0" s="85"/>
      <c r="AE2610" s="51"/>
      <c r="AF2610" s="51"/>
      <c r="AG2610" s="51"/>
      <c r="AH2610" s="51"/>
      <c r="AI2610" s="51"/>
      <c r="AJ2610" s="51"/>
      <c r="AK2610" s="51"/>
      <c r="AL2610" s="51"/>
      <c r="AM2610" s="51"/>
      <c r="AN2610" s="51"/>
      <c r="AO2610" s="2"/>
      <c r="AP2610" s="3"/>
      <c r="AQ2610" s="3"/>
      <c r="AR2610" s="3"/>
      <c r="AS2610" s="3"/>
    </row>
    <row r="2611" spans="1:45" ht="29" customHeight="1" x14ac:dyDescent="0.35">
      <c r="A2611" s="14" t="s">
        <v>1406</v>
      </c>
      <c r="C2611" s="15" t="s">
        <v>3360</v>
      </c>
      <c r="D2611" s="15"/>
      <c r="E2611" s="80">
        <v>1.6541599419333162</v>
      </c>
      <c r="F2611" s="78"/>
      <c r="G2611" s="15"/>
      <c r="H2611" s="15"/>
      <c r="I2611" s="16"/>
      <c r="J2611" s="66"/>
      <c r="K2611" s="66"/>
      <c r="L2611" s="16"/>
      <c r="M2611" s="81"/>
      <c r="N2611" s="82">
        <v>2181.650634765625</v>
      </c>
      <c r="O2611" s="82">
        <v>873.4122314453125</v>
      </c>
      <c r="P2611" s="77"/>
      <c r="Q2611" s="83"/>
      <c r="R2611" s="83"/>
      <c r="S2611" s="51">
        <v>1</v>
      </c>
      <c r="T2611" s="84"/>
      <c r="U2611" s="84"/>
      <c r="V2611" s="52">
        <v>0</v>
      </c>
      <c r="W2611" s="52">
        <v>8.7000000000000001E-5</v>
      </c>
      <c r="X2611" s="52">
        <v>0</v>
      </c>
      <c r="Y2611" s="52">
        <v>0.51971100000000003</v>
      </c>
      <c r="Z2611" s="52">
        <v>0</v>
      </c>
      <c r="AA2611" s="52"/>
      <c r="AB2611" s="79">
        <v>2611</v>
      </c>
      <c r="AC26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1" s="85"/>
      <c r="AE2611" s="51"/>
      <c r="AF2611" s="51"/>
      <c r="AG2611" s="51"/>
      <c r="AH2611" s="51"/>
      <c r="AI2611" s="51"/>
      <c r="AJ2611" s="51"/>
      <c r="AK2611" s="51"/>
      <c r="AL2611" s="51"/>
      <c r="AM2611" s="51"/>
      <c r="AN2611" s="51"/>
      <c r="AO2611" s="2"/>
      <c r="AP2611" s="3"/>
      <c r="AQ2611" s="3"/>
      <c r="AR2611" s="3"/>
      <c r="AS2611" s="3"/>
    </row>
    <row r="2612" spans="1:45" ht="29" customHeight="1" x14ac:dyDescent="0.35">
      <c r="A2612" s="14" t="s">
        <v>1407</v>
      </c>
      <c r="C2612" s="15" t="s">
        <v>3360</v>
      </c>
      <c r="D2612" s="15"/>
      <c r="E2612" s="80">
        <v>1.6541599419333162</v>
      </c>
      <c r="F2612" s="78"/>
      <c r="G2612" s="15"/>
      <c r="H2612" s="15"/>
      <c r="I2612" s="16"/>
      <c r="J2612" s="66"/>
      <c r="K2612" s="66"/>
      <c r="L2612" s="16"/>
      <c r="M2612" s="81"/>
      <c r="N2612" s="82">
        <v>2264.1005859375</v>
      </c>
      <c r="O2612" s="82">
        <v>810.535400390625</v>
      </c>
      <c r="P2612" s="77"/>
      <c r="Q2612" s="83"/>
      <c r="R2612" s="83"/>
      <c r="S2612" s="51">
        <v>1</v>
      </c>
      <c r="T2612" s="84"/>
      <c r="U2612" s="84"/>
      <c r="V2612" s="52">
        <v>0</v>
      </c>
      <c r="W2612" s="52">
        <v>8.7000000000000001E-5</v>
      </c>
      <c r="X2612" s="52">
        <v>0</v>
      </c>
      <c r="Y2612" s="52">
        <v>0.51971100000000003</v>
      </c>
      <c r="Z2612" s="52">
        <v>0</v>
      </c>
      <c r="AA2612" s="52"/>
      <c r="AB2612" s="79">
        <v>2612</v>
      </c>
      <c r="AC26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2" s="85"/>
      <c r="AE2612" s="51"/>
      <c r="AF2612" s="51"/>
      <c r="AG2612" s="51"/>
      <c r="AH2612" s="51"/>
      <c r="AI2612" s="51"/>
      <c r="AJ2612" s="51"/>
      <c r="AK2612" s="51"/>
      <c r="AL2612" s="51"/>
      <c r="AM2612" s="51"/>
      <c r="AN2612" s="51"/>
      <c r="AO2612" s="2"/>
      <c r="AP2612" s="3"/>
      <c r="AQ2612" s="3"/>
      <c r="AR2612" s="3"/>
      <c r="AS2612" s="3"/>
    </row>
    <row r="2613" spans="1:45" ht="29" customHeight="1" x14ac:dyDescent="0.35">
      <c r="A2613" s="14" t="s">
        <v>1423</v>
      </c>
      <c r="C2613" s="15" t="s">
        <v>3360</v>
      </c>
      <c r="D2613" s="15"/>
      <c r="E2613" s="80">
        <v>1.6541599419333162</v>
      </c>
      <c r="F2613" s="78"/>
      <c r="G2613" s="15"/>
      <c r="H2613" s="15"/>
      <c r="I2613" s="16"/>
      <c r="J2613" s="66"/>
      <c r="K2613" s="66"/>
      <c r="L2613" s="16"/>
      <c r="M2613" s="81"/>
      <c r="N2613" s="82">
        <v>2254.253662109375</v>
      </c>
      <c r="O2613" s="82">
        <v>856.89068603515625</v>
      </c>
      <c r="P2613" s="77"/>
      <c r="Q2613" s="83"/>
      <c r="R2613" s="83"/>
      <c r="S2613" s="51">
        <v>1</v>
      </c>
      <c r="T2613" s="84"/>
      <c r="U2613" s="84"/>
      <c r="V2613" s="52">
        <v>0</v>
      </c>
      <c r="W2613" s="52">
        <v>8.7000000000000001E-5</v>
      </c>
      <c r="X2613" s="52">
        <v>0</v>
      </c>
      <c r="Y2613" s="52">
        <v>0.51971100000000003</v>
      </c>
      <c r="Z2613" s="52">
        <v>0</v>
      </c>
      <c r="AA2613" s="52"/>
      <c r="AB2613" s="79">
        <v>2613</v>
      </c>
      <c r="AC26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3" s="85"/>
      <c r="AE2613" s="51"/>
      <c r="AF2613" s="51"/>
      <c r="AG2613" s="51"/>
      <c r="AH2613" s="51"/>
      <c r="AI2613" s="51"/>
      <c r="AJ2613" s="51"/>
      <c r="AK2613" s="51"/>
      <c r="AL2613" s="51"/>
      <c r="AM2613" s="51"/>
      <c r="AN2613" s="51"/>
      <c r="AO2613" s="2"/>
      <c r="AP2613" s="3"/>
      <c r="AQ2613" s="3"/>
      <c r="AR2613" s="3"/>
      <c r="AS2613" s="3"/>
    </row>
    <row r="2614" spans="1:45" ht="29" customHeight="1" x14ac:dyDescent="0.35">
      <c r="A2614" s="14" t="s">
        <v>1700</v>
      </c>
      <c r="C2614" s="15" t="s">
        <v>3360</v>
      </c>
      <c r="D2614" s="15"/>
      <c r="E2614" s="80">
        <v>1.6541599419333162</v>
      </c>
      <c r="F2614" s="78"/>
      <c r="G2614" s="15"/>
      <c r="H2614" s="15"/>
      <c r="I2614" s="16"/>
      <c r="J2614" s="66"/>
      <c r="K2614" s="66"/>
      <c r="L2614" s="16"/>
      <c r="M2614" s="81"/>
      <c r="N2614" s="82">
        <v>2017.4404296875</v>
      </c>
      <c r="O2614" s="82">
        <v>757.248291015625</v>
      </c>
      <c r="P2614" s="77"/>
      <c r="Q2614" s="83"/>
      <c r="R2614" s="83"/>
      <c r="S2614" s="51">
        <v>1</v>
      </c>
      <c r="T2614" s="84"/>
      <c r="U2614" s="84"/>
      <c r="V2614" s="52">
        <v>0</v>
      </c>
      <c r="W2614" s="52">
        <v>8.7000000000000001E-5</v>
      </c>
      <c r="X2614" s="52">
        <v>0</v>
      </c>
      <c r="Y2614" s="52">
        <v>0.51971100000000003</v>
      </c>
      <c r="Z2614" s="52">
        <v>0</v>
      </c>
      <c r="AA2614" s="52"/>
      <c r="AB2614" s="79">
        <v>2614</v>
      </c>
      <c r="AC26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4" s="85"/>
      <c r="AE2614" s="51"/>
      <c r="AF2614" s="51"/>
      <c r="AG2614" s="51"/>
      <c r="AH2614" s="51"/>
      <c r="AI2614" s="51"/>
      <c r="AJ2614" s="51"/>
      <c r="AK2614" s="51"/>
      <c r="AL2614" s="51"/>
      <c r="AM2614" s="51"/>
      <c r="AN2614" s="51"/>
      <c r="AO2614" s="2"/>
      <c r="AP2614" s="3"/>
      <c r="AQ2614" s="3"/>
      <c r="AR2614" s="3"/>
      <c r="AS2614" s="3"/>
    </row>
    <row r="2615" spans="1:45" ht="29" customHeight="1" x14ac:dyDescent="0.35">
      <c r="A2615" s="14" t="s">
        <v>1744</v>
      </c>
      <c r="C2615" s="15" t="s">
        <v>3360</v>
      </c>
      <c r="D2615" s="15"/>
      <c r="E2615" s="80">
        <v>1.6541599419333162</v>
      </c>
      <c r="F2615" s="78"/>
      <c r="G2615" s="15"/>
      <c r="H2615" s="15"/>
      <c r="I2615" s="16"/>
      <c r="J2615" s="66"/>
      <c r="K2615" s="66"/>
      <c r="L2615" s="16"/>
      <c r="M2615" s="81"/>
      <c r="N2615" s="82">
        <v>2082.415283203125</v>
      </c>
      <c r="O2615" s="82">
        <v>747.038330078125</v>
      </c>
      <c r="P2615" s="77"/>
      <c r="Q2615" s="83"/>
      <c r="R2615" s="83"/>
      <c r="S2615" s="51">
        <v>1</v>
      </c>
      <c r="T2615" s="84"/>
      <c r="U2615" s="84"/>
      <c r="V2615" s="52">
        <v>0</v>
      </c>
      <c r="W2615" s="52">
        <v>8.7000000000000001E-5</v>
      </c>
      <c r="X2615" s="52">
        <v>0</v>
      </c>
      <c r="Y2615" s="52">
        <v>0.51971100000000003</v>
      </c>
      <c r="Z2615" s="52">
        <v>0</v>
      </c>
      <c r="AA2615" s="52"/>
      <c r="AB2615" s="79">
        <v>2615</v>
      </c>
      <c r="AC26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5" s="85"/>
      <c r="AE2615" s="51"/>
      <c r="AF2615" s="51"/>
      <c r="AG2615" s="51"/>
      <c r="AH2615" s="51"/>
      <c r="AI2615" s="51"/>
      <c r="AJ2615" s="51"/>
      <c r="AK2615" s="51"/>
      <c r="AL2615" s="51"/>
      <c r="AM2615" s="51"/>
      <c r="AN2615" s="51"/>
      <c r="AO2615" s="2"/>
      <c r="AP2615" s="3"/>
      <c r="AQ2615" s="3"/>
      <c r="AR2615" s="3"/>
      <c r="AS2615" s="3"/>
    </row>
    <row r="2616" spans="1:45" ht="29" customHeight="1" x14ac:dyDescent="0.35">
      <c r="A2616" s="14" t="s">
        <v>1984</v>
      </c>
      <c r="C2616" s="15" t="s">
        <v>3360</v>
      </c>
      <c r="D2616" s="15"/>
      <c r="E2616" s="80">
        <v>1.6541599419333162</v>
      </c>
      <c r="F2616" s="78"/>
      <c r="G2616" s="15"/>
      <c r="H2616" s="15"/>
      <c r="I2616" s="16"/>
      <c r="J2616" s="66"/>
      <c r="K2616" s="66"/>
      <c r="L2616" s="16"/>
      <c r="M2616" s="81"/>
      <c r="N2616" s="82">
        <v>2202.381591796875</v>
      </c>
      <c r="O2616" s="82">
        <v>804.04486083984375</v>
      </c>
      <c r="P2616" s="77"/>
      <c r="Q2616" s="83"/>
      <c r="R2616" s="83"/>
      <c r="S2616" s="51">
        <v>1</v>
      </c>
      <c r="T2616" s="84"/>
      <c r="U2616" s="84"/>
      <c r="V2616" s="52">
        <v>0</v>
      </c>
      <c r="W2616" s="52">
        <v>8.7000000000000001E-5</v>
      </c>
      <c r="X2616" s="52">
        <v>0</v>
      </c>
      <c r="Y2616" s="52">
        <v>0.51971100000000003</v>
      </c>
      <c r="Z2616" s="52">
        <v>0</v>
      </c>
      <c r="AA2616" s="52"/>
      <c r="AB2616" s="79">
        <v>2616</v>
      </c>
      <c r="AC26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6" s="85"/>
      <c r="AE2616" s="51"/>
      <c r="AF2616" s="51"/>
      <c r="AG2616" s="51"/>
      <c r="AH2616" s="51"/>
      <c r="AI2616" s="51"/>
      <c r="AJ2616" s="51"/>
      <c r="AK2616" s="51"/>
      <c r="AL2616" s="51"/>
      <c r="AM2616" s="51"/>
      <c r="AN2616" s="51"/>
      <c r="AO2616" s="2"/>
      <c r="AP2616" s="3"/>
      <c r="AQ2616" s="3"/>
      <c r="AR2616" s="3"/>
      <c r="AS2616" s="3"/>
    </row>
    <row r="2617" spans="1:45" ht="29" customHeight="1" x14ac:dyDescent="0.35">
      <c r="A2617" s="14" t="s">
        <v>2018</v>
      </c>
      <c r="C2617" s="15" t="s">
        <v>3360</v>
      </c>
      <c r="D2617" s="15"/>
      <c r="E2617" s="80">
        <v>1.6541599419333162</v>
      </c>
      <c r="F2617" s="78"/>
      <c r="G2617" s="15"/>
      <c r="H2617" s="15"/>
      <c r="I2617" s="16"/>
      <c r="J2617" s="66"/>
      <c r="K2617" s="66"/>
      <c r="L2617" s="16"/>
      <c r="M2617" s="81"/>
      <c r="N2617" s="82">
        <v>2186.091064453125</v>
      </c>
      <c r="O2617" s="82">
        <v>719.50567626953125</v>
      </c>
      <c r="P2617" s="77"/>
      <c r="Q2617" s="83"/>
      <c r="R2617" s="83"/>
      <c r="S2617" s="51">
        <v>1</v>
      </c>
      <c r="T2617" s="84"/>
      <c r="U2617" s="84"/>
      <c r="V2617" s="52">
        <v>0</v>
      </c>
      <c r="W2617" s="52">
        <v>8.7000000000000001E-5</v>
      </c>
      <c r="X2617" s="52">
        <v>0</v>
      </c>
      <c r="Y2617" s="52">
        <v>0.51971100000000003</v>
      </c>
      <c r="Z2617" s="52">
        <v>0</v>
      </c>
      <c r="AA2617" s="52"/>
      <c r="AB2617" s="79">
        <v>2617</v>
      </c>
      <c r="AC26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7" s="85"/>
      <c r="AE2617" s="51"/>
      <c r="AF2617" s="51"/>
      <c r="AG2617" s="51"/>
      <c r="AH2617" s="51"/>
      <c r="AI2617" s="51"/>
      <c r="AJ2617" s="51"/>
      <c r="AK2617" s="51"/>
      <c r="AL2617" s="51"/>
      <c r="AM2617" s="51"/>
      <c r="AN2617" s="51"/>
      <c r="AO2617" s="2"/>
      <c r="AP2617" s="3"/>
      <c r="AQ2617" s="3"/>
      <c r="AR2617" s="3"/>
      <c r="AS2617" s="3"/>
    </row>
    <row r="2618" spans="1:45" ht="29" customHeight="1" x14ac:dyDescent="0.35">
      <c r="A2618" s="14" t="s">
        <v>2049</v>
      </c>
      <c r="C2618" s="15" t="s">
        <v>3360</v>
      </c>
      <c r="D2618" s="15"/>
      <c r="E2618" s="80">
        <v>1.6541599419333162</v>
      </c>
      <c r="F2618" s="78"/>
      <c r="G2618" s="15"/>
      <c r="H2618" s="15"/>
      <c r="I2618" s="16"/>
      <c r="J2618" s="66"/>
      <c r="K2618" s="66"/>
      <c r="L2618" s="16"/>
      <c r="M2618" s="81"/>
      <c r="N2618" s="82">
        <v>2248.04931640625</v>
      </c>
      <c r="O2618" s="82">
        <v>760.4766845703125</v>
      </c>
      <c r="P2618" s="77"/>
      <c r="Q2618" s="83"/>
      <c r="R2618" s="83"/>
      <c r="S2618" s="51">
        <v>1</v>
      </c>
      <c r="T2618" s="84"/>
      <c r="U2618" s="84"/>
      <c r="V2618" s="52">
        <v>0</v>
      </c>
      <c r="W2618" s="52">
        <v>8.7000000000000001E-5</v>
      </c>
      <c r="X2618" s="52">
        <v>0</v>
      </c>
      <c r="Y2618" s="52">
        <v>0.51971100000000003</v>
      </c>
      <c r="Z2618" s="52">
        <v>0</v>
      </c>
      <c r="AA2618" s="52"/>
      <c r="AB2618" s="79">
        <v>2618</v>
      </c>
      <c r="AC26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8" s="85"/>
      <c r="AE2618" s="51"/>
      <c r="AF2618" s="51"/>
      <c r="AG2618" s="51"/>
      <c r="AH2618" s="51"/>
      <c r="AI2618" s="51"/>
      <c r="AJ2618" s="51"/>
      <c r="AK2618" s="51"/>
      <c r="AL2618" s="51"/>
      <c r="AM2618" s="51"/>
      <c r="AN2618" s="51"/>
      <c r="AO2618" s="2"/>
      <c r="AP2618" s="3"/>
      <c r="AQ2618" s="3"/>
      <c r="AR2618" s="3"/>
      <c r="AS2618" s="3"/>
    </row>
    <row r="2619" spans="1:45" ht="29" customHeight="1" x14ac:dyDescent="0.35">
      <c r="A2619" s="14" t="s">
        <v>2599</v>
      </c>
      <c r="C2619" s="15" t="s">
        <v>3360</v>
      </c>
      <c r="D2619" s="15"/>
      <c r="E2619" s="80">
        <v>1.6541599419333162</v>
      </c>
      <c r="F2619" s="78"/>
      <c r="G2619" s="15"/>
      <c r="H2619" s="15"/>
      <c r="I2619" s="16"/>
      <c r="J2619" s="66"/>
      <c r="K2619" s="66"/>
      <c r="L2619" s="16"/>
      <c r="M2619" s="81"/>
      <c r="N2619" s="82">
        <v>2224.8125</v>
      </c>
      <c r="O2619" s="82">
        <v>883.57244873046875</v>
      </c>
      <c r="P2619" s="77"/>
      <c r="Q2619" s="83"/>
      <c r="R2619" s="83"/>
      <c r="S2619" s="51">
        <v>1</v>
      </c>
      <c r="T2619" s="84"/>
      <c r="U2619" s="84"/>
      <c r="V2619" s="52">
        <v>0</v>
      </c>
      <c r="W2619" s="52">
        <v>8.7000000000000001E-5</v>
      </c>
      <c r="X2619" s="52">
        <v>0</v>
      </c>
      <c r="Y2619" s="52">
        <v>0.51971100000000003</v>
      </c>
      <c r="Z2619" s="52">
        <v>0</v>
      </c>
      <c r="AA2619" s="52"/>
      <c r="AB2619" s="79">
        <v>2619</v>
      </c>
      <c r="AC26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19" s="85"/>
      <c r="AE2619" s="51"/>
      <c r="AF2619" s="51"/>
      <c r="AG2619" s="51"/>
      <c r="AH2619" s="51"/>
      <c r="AI2619" s="51"/>
      <c r="AJ2619" s="51"/>
      <c r="AK2619" s="51"/>
      <c r="AL2619" s="51"/>
      <c r="AM2619" s="51"/>
      <c r="AN2619" s="51"/>
      <c r="AO2619" s="2"/>
      <c r="AP2619" s="3"/>
      <c r="AQ2619" s="3"/>
      <c r="AR2619" s="3"/>
      <c r="AS2619" s="3"/>
    </row>
    <row r="2620" spans="1:45" ht="29" customHeight="1" x14ac:dyDescent="0.35">
      <c r="A2620" s="14" t="s">
        <v>2604</v>
      </c>
      <c r="C2620" s="15" t="s">
        <v>3360</v>
      </c>
      <c r="D2620" s="15"/>
      <c r="E2620" s="80">
        <v>1.6541599419333162</v>
      </c>
      <c r="F2620" s="78"/>
      <c r="G2620" s="15"/>
      <c r="H2620" s="15"/>
      <c r="I2620" s="16"/>
      <c r="J2620" s="66"/>
      <c r="K2620" s="66"/>
      <c r="L2620" s="16"/>
      <c r="M2620" s="81"/>
      <c r="N2620" s="82">
        <v>2110.9873046875</v>
      </c>
      <c r="O2620" s="82">
        <v>857.4501953125</v>
      </c>
      <c r="P2620" s="77"/>
      <c r="Q2620" s="83"/>
      <c r="R2620" s="83"/>
      <c r="S2620" s="51">
        <v>1</v>
      </c>
      <c r="T2620" s="84"/>
      <c r="U2620" s="84"/>
      <c r="V2620" s="52">
        <v>0</v>
      </c>
      <c r="W2620" s="52">
        <v>8.7000000000000001E-5</v>
      </c>
      <c r="X2620" s="52">
        <v>0</v>
      </c>
      <c r="Y2620" s="52">
        <v>0.51971100000000003</v>
      </c>
      <c r="Z2620" s="52">
        <v>0</v>
      </c>
      <c r="AA2620" s="52"/>
      <c r="AB2620" s="79">
        <v>2620</v>
      </c>
      <c r="AC26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0" s="85"/>
      <c r="AE2620" s="51"/>
      <c r="AF2620" s="51"/>
      <c r="AG2620" s="51"/>
      <c r="AH2620" s="51"/>
      <c r="AI2620" s="51"/>
      <c r="AJ2620" s="51"/>
      <c r="AK2620" s="51"/>
      <c r="AL2620" s="51"/>
      <c r="AM2620" s="51"/>
      <c r="AN2620" s="51"/>
      <c r="AO2620" s="2"/>
      <c r="AP2620" s="3"/>
      <c r="AQ2620" s="3"/>
      <c r="AR2620" s="3"/>
      <c r="AS2620" s="3"/>
    </row>
    <row r="2621" spans="1:45" ht="29" customHeight="1" x14ac:dyDescent="0.35">
      <c r="A2621" s="14" t="s">
        <v>2666</v>
      </c>
      <c r="C2621" s="15" t="s">
        <v>3360</v>
      </c>
      <c r="D2621" s="15"/>
      <c r="E2621" s="80">
        <v>1.6541599419333162</v>
      </c>
      <c r="F2621" s="78"/>
      <c r="G2621" s="15"/>
      <c r="H2621" s="15"/>
      <c r="I2621" s="16"/>
      <c r="J2621" s="66"/>
      <c r="K2621" s="66"/>
      <c r="L2621" s="16"/>
      <c r="M2621" s="81"/>
      <c r="N2621" s="82">
        <v>2034.5245361328125</v>
      </c>
      <c r="O2621" s="82">
        <v>709.1695556640625</v>
      </c>
      <c r="P2621" s="77"/>
      <c r="Q2621" s="83"/>
      <c r="R2621" s="83"/>
      <c r="S2621" s="51">
        <v>1</v>
      </c>
      <c r="T2621" s="84"/>
      <c r="U2621" s="84"/>
      <c r="V2621" s="52">
        <v>0</v>
      </c>
      <c r="W2621" s="52">
        <v>8.7000000000000001E-5</v>
      </c>
      <c r="X2621" s="52">
        <v>0</v>
      </c>
      <c r="Y2621" s="52">
        <v>0.51971100000000003</v>
      </c>
      <c r="Z2621" s="52">
        <v>0</v>
      </c>
      <c r="AA2621" s="52"/>
      <c r="AB2621" s="79">
        <v>2621</v>
      </c>
      <c r="AC26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1" s="85"/>
      <c r="AE2621" s="51"/>
      <c r="AF2621" s="51"/>
      <c r="AG2621" s="51"/>
      <c r="AH2621" s="51"/>
      <c r="AI2621" s="51"/>
      <c r="AJ2621" s="51"/>
      <c r="AK2621" s="51"/>
      <c r="AL2621" s="51"/>
      <c r="AM2621" s="51"/>
      <c r="AN2621" s="51"/>
      <c r="AO2621" s="2"/>
      <c r="AP2621" s="3"/>
      <c r="AQ2621" s="3"/>
      <c r="AR2621" s="3"/>
      <c r="AS2621" s="3"/>
    </row>
    <row r="2622" spans="1:45" ht="29" customHeight="1" x14ac:dyDescent="0.35">
      <c r="A2622" s="14" t="s">
        <v>2813</v>
      </c>
      <c r="C2622" s="15" t="s">
        <v>3360</v>
      </c>
      <c r="D2622" s="15"/>
      <c r="E2622" s="80">
        <v>1.6541599419333162</v>
      </c>
      <c r="F2622" s="78"/>
      <c r="G2622" s="15"/>
      <c r="H2622" s="15"/>
      <c r="I2622" s="16"/>
      <c r="J2622" s="66"/>
      <c r="K2622" s="66"/>
      <c r="L2622" s="16"/>
      <c r="M2622" s="81"/>
      <c r="N2622" s="82">
        <v>2068.138427734375</v>
      </c>
      <c r="O2622" s="82">
        <v>681.390380859375</v>
      </c>
      <c r="P2622" s="77"/>
      <c r="Q2622" s="83"/>
      <c r="R2622" s="83"/>
      <c r="S2622" s="51">
        <v>1</v>
      </c>
      <c r="T2622" s="84"/>
      <c r="U2622" s="84"/>
      <c r="V2622" s="52">
        <v>0</v>
      </c>
      <c r="W2622" s="52">
        <v>8.7000000000000001E-5</v>
      </c>
      <c r="X2622" s="52">
        <v>0</v>
      </c>
      <c r="Y2622" s="52">
        <v>0.51971100000000003</v>
      </c>
      <c r="Z2622" s="52">
        <v>0</v>
      </c>
      <c r="AA2622" s="52"/>
      <c r="AB2622" s="79">
        <v>2622</v>
      </c>
      <c r="AC26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2" s="85"/>
      <c r="AE2622" s="51"/>
      <c r="AF2622" s="51"/>
      <c r="AG2622" s="51"/>
      <c r="AH2622" s="51"/>
      <c r="AI2622" s="51"/>
      <c r="AJ2622" s="51"/>
      <c r="AK2622" s="51"/>
      <c r="AL2622" s="51"/>
      <c r="AM2622" s="51"/>
      <c r="AN2622" s="51"/>
      <c r="AO2622" s="2"/>
      <c r="AP2622" s="3"/>
      <c r="AQ2622" s="3"/>
      <c r="AR2622" s="3"/>
      <c r="AS2622" s="3"/>
    </row>
    <row r="2623" spans="1:45" ht="29" customHeight="1" x14ac:dyDescent="0.35">
      <c r="A2623" s="14" t="s">
        <v>2885</v>
      </c>
      <c r="C2623" s="15" t="s">
        <v>3360</v>
      </c>
      <c r="D2623" s="15"/>
      <c r="E2623" s="80">
        <v>1.6541599419333162</v>
      </c>
      <c r="F2623" s="78"/>
      <c r="G2623" s="15"/>
      <c r="H2623" s="15"/>
      <c r="I2623" s="16"/>
      <c r="J2623" s="66"/>
      <c r="K2623" s="66"/>
      <c r="L2623" s="16"/>
      <c r="M2623" s="81"/>
      <c r="N2623" s="82">
        <v>2068.880859375</v>
      </c>
      <c r="O2623" s="82">
        <v>820.9908447265625</v>
      </c>
      <c r="P2623" s="77"/>
      <c r="Q2623" s="83"/>
      <c r="R2623" s="83"/>
      <c r="S2623" s="51">
        <v>1</v>
      </c>
      <c r="T2623" s="84"/>
      <c r="U2623" s="84"/>
      <c r="V2623" s="52">
        <v>0</v>
      </c>
      <c r="W2623" s="52">
        <v>8.7000000000000001E-5</v>
      </c>
      <c r="X2623" s="52">
        <v>0</v>
      </c>
      <c r="Y2623" s="52">
        <v>0.51971100000000003</v>
      </c>
      <c r="Z2623" s="52">
        <v>0</v>
      </c>
      <c r="AA2623" s="52"/>
      <c r="AB2623" s="79">
        <v>2623</v>
      </c>
      <c r="AC26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3" s="85"/>
      <c r="AE2623" s="51"/>
      <c r="AF2623" s="51"/>
      <c r="AG2623" s="51"/>
      <c r="AH2623" s="51"/>
      <c r="AI2623" s="51"/>
      <c r="AJ2623" s="51"/>
      <c r="AK2623" s="51"/>
      <c r="AL2623" s="51"/>
      <c r="AM2623" s="51"/>
      <c r="AN2623" s="51"/>
      <c r="AO2623" s="2"/>
      <c r="AP2623" s="3"/>
      <c r="AQ2623" s="3"/>
      <c r="AR2623" s="3"/>
      <c r="AS2623" s="3"/>
    </row>
    <row r="2624" spans="1:45" ht="29" customHeight="1" x14ac:dyDescent="0.35">
      <c r="A2624" s="14" t="s">
        <v>1745</v>
      </c>
      <c r="C2624" s="15" t="s">
        <v>3360</v>
      </c>
      <c r="D2624" s="15"/>
      <c r="E2624" s="80">
        <v>1.6541049320995509</v>
      </c>
      <c r="F2624" s="78"/>
      <c r="G2624" s="15"/>
      <c r="H2624" s="15"/>
      <c r="I2624" s="16"/>
      <c r="J2624" s="66"/>
      <c r="K2624" s="66"/>
      <c r="L2624" s="16"/>
      <c r="M2624" s="81"/>
      <c r="N2624" s="82">
        <v>1581.7626953125</v>
      </c>
      <c r="O2624" s="82">
        <v>3362.453369140625</v>
      </c>
      <c r="P2624" s="77"/>
      <c r="Q2624" s="83"/>
      <c r="R2624" s="83"/>
      <c r="S2624" s="51">
        <v>1</v>
      </c>
      <c r="T2624" s="84"/>
      <c r="U2624" s="84"/>
      <c r="V2624" s="52">
        <v>0</v>
      </c>
      <c r="W2624" s="52">
        <v>9.7E-5</v>
      </c>
      <c r="X2624" s="52">
        <v>0</v>
      </c>
      <c r="Y2624" s="52">
        <v>0.519625</v>
      </c>
      <c r="Z2624" s="52">
        <v>0</v>
      </c>
      <c r="AA2624" s="52"/>
      <c r="AB2624" s="79">
        <v>2624</v>
      </c>
      <c r="AC26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4" s="85"/>
      <c r="AE2624" s="51"/>
      <c r="AF2624" s="51"/>
      <c r="AG2624" s="51"/>
      <c r="AH2624" s="51"/>
      <c r="AI2624" s="51"/>
      <c r="AJ2624" s="51"/>
      <c r="AK2624" s="104" t="s">
        <v>3341</v>
      </c>
      <c r="AL2624" s="104" t="s">
        <v>3341</v>
      </c>
      <c r="AM2624" s="104" t="s">
        <v>3341</v>
      </c>
      <c r="AN2624" s="104" t="s">
        <v>3341</v>
      </c>
      <c r="AO2624" s="2"/>
      <c r="AP2624" s="3"/>
      <c r="AQ2624" s="3"/>
      <c r="AR2624" s="3"/>
      <c r="AS2624" s="3"/>
    </row>
    <row r="2625" spans="1:45" ht="29" customHeight="1" x14ac:dyDescent="0.35">
      <c r="A2625" s="14" t="s">
        <v>1878</v>
      </c>
      <c r="C2625" s="15" t="s">
        <v>3360</v>
      </c>
      <c r="D2625" s="15"/>
      <c r="E2625" s="80">
        <v>1.6541049320995509</v>
      </c>
      <c r="F2625" s="78"/>
      <c r="G2625" s="15"/>
      <c r="H2625" s="15"/>
      <c r="I2625" s="16"/>
      <c r="J2625" s="66"/>
      <c r="K2625" s="66"/>
      <c r="L2625" s="16"/>
      <c r="M2625" s="81"/>
      <c r="N2625" s="82">
        <v>1580.059814453125</v>
      </c>
      <c r="O2625" s="82">
        <v>3307.97705078125</v>
      </c>
      <c r="P2625" s="77"/>
      <c r="Q2625" s="83"/>
      <c r="R2625" s="83"/>
      <c r="S2625" s="51">
        <v>1</v>
      </c>
      <c r="T2625" s="84"/>
      <c r="U2625" s="84"/>
      <c r="V2625" s="52">
        <v>0</v>
      </c>
      <c r="W2625" s="52">
        <v>9.7E-5</v>
      </c>
      <c r="X2625" s="52">
        <v>0</v>
      </c>
      <c r="Y2625" s="52">
        <v>0.519625</v>
      </c>
      <c r="Z2625" s="52">
        <v>0</v>
      </c>
      <c r="AA2625" s="52"/>
      <c r="AB2625" s="79">
        <v>2625</v>
      </c>
      <c r="AC26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5" s="85"/>
      <c r="AE2625" s="51"/>
      <c r="AF2625" s="51"/>
      <c r="AG2625" s="51"/>
      <c r="AH2625" s="51"/>
      <c r="AI2625" s="51"/>
      <c r="AJ2625" s="51"/>
      <c r="AK2625" s="104" t="s">
        <v>3341</v>
      </c>
      <c r="AL2625" s="104" t="s">
        <v>3341</v>
      </c>
      <c r="AM2625" s="104" t="s">
        <v>3341</v>
      </c>
      <c r="AN2625" s="104" t="s">
        <v>3341</v>
      </c>
      <c r="AO2625" s="2"/>
      <c r="AP2625" s="3"/>
      <c r="AQ2625" s="3"/>
      <c r="AR2625" s="3"/>
      <c r="AS2625" s="3"/>
    </row>
    <row r="2626" spans="1:45" ht="29" customHeight="1" x14ac:dyDescent="0.35">
      <c r="A2626" s="14" t="s">
        <v>2942</v>
      </c>
      <c r="C2626" s="15" t="s">
        <v>3360</v>
      </c>
      <c r="D2626" s="15"/>
      <c r="E2626" s="80">
        <v>1.6540230569981329</v>
      </c>
      <c r="F2626" s="78"/>
      <c r="G2626" s="15"/>
      <c r="H2626" s="15"/>
      <c r="I2626" s="16"/>
      <c r="J2626" s="66"/>
      <c r="K2626" s="66"/>
      <c r="L2626" s="16"/>
      <c r="M2626" s="81"/>
      <c r="N2626" s="82">
        <v>2206.873779296875</v>
      </c>
      <c r="O2626" s="82">
        <v>2053.658447265625</v>
      </c>
      <c r="P2626" s="77"/>
      <c r="Q2626" s="83"/>
      <c r="R2626" s="83"/>
      <c r="S2626" s="51">
        <v>1</v>
      </c>
      <c r="T2626" s="84"/>
      <c r="U2626" s="84"/>
      <c r="V2626" s="52">
        <v>0</v>
      </c>
      <c r="W2626" s="52">
        <v>8.6000000000000003E-5</v>
      </c>
      <c r="X2626" s="52">
        <v>0</v>
      </c>
      <c r="Y2626" s="52">
        <v>0.51949699999999999</v>
      </c>
      <c r="Z2626" s="52">
        <v>0</v>
      </c>
      <c r="AA2626" s="52"/>
      <c r="AB2626" s="79">
        <v>2626</v>
      </c>
      <c r="AC26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6" s="85"/>
      <c r="AE2626" s="51"/>
      <c r="AF2626" s="51"/>
      <c r="AG2626" s="51"/>
      <c r="AH2626" s="51"/>
      <c r="AI2626" s="51"/>
      <c r="AJ2626" s="51"/>
      <c r="AK2626" s="51"/>
      <c r="AL2626" s="51"/>
      <c r="AM2626" s="51"/>
      <c r="AN2626" s="51"/>
      <c r="AO2626" s="2"/>
      <c r="AP2626" s="3"/>
      <c r="AQ2626" s="3"/>
      <c r="AR2626" s="3"/>
      <c r="AS2626" s="3"/>
    </row>
    <row r="2627" spans="1:45" ht="29" customHeight="1" x14ac:dyDescent="0.35">
      <c r="A2627" s="14" t="s">
        <v>2951</v>
      </c>
      <c r="C2627" s="15" t="s">
        <v>3360</v>
      </c>
      <c r="D2627" s="15"/>
      <c r="E2627" s="80">
        <v>1.6540230569981329</v>
      </c>
      <c r="F2627" s="78"/>
      <c r="G2627" s="15"/>
      <c r="H2627" s="15"/>
      <c r="I2627" s="16"/>
      <c r="J2627" s="66"/>
      <c r="K2627" s="66"/>
      <c r="L2627" s="16"/>
      <c r="M2627" s="81"/>
      <c r="N2627" s="82">
        <v>2173.560791015625</v>
      </c>
      <c r="O2627" s="82">
        <v>1994.2747802734375</v>
      </c>
      <c r="P2627" s="77"/>
      <c r="Q2627" s="83"/>
      <c r="R2627" s="83"/>
      <c r="S2627" s="51">
        <v>1</v>
      </c>
      <c r="T2627" s="84"/>
      <c r="U2627" s="84"/>
      <c r="V2627" s="52">
        <v>0</v>
      </c>
      <c r="W2627" s="52">
        <v>8.6000000000000003E-5</v>
      </c>
      <c r="X2627" s="52">
        <v>0</v>
      </c>
      <c r="Y2627" s="52">
        <v>0.51949699999999999</v>
      </c>
      <c r="Z2627" s="52">
        <v>0</v>
      </c>
      <c r="AA2627" s="52"/>
      <c r="AB2627" s="79">
        <v>2627</v>
      </c>
      <c r="AC26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7" s="85"/>
      <c r="AE2627" s="51"/>
      <c r="AF2627" s="51"/>
      <c r="AG2627" s="51"/>
      <c r="AH2627" s="51"/>
      <c r="AI2627" s="51"/>
      <c r="AJ2627" s="51"/>
      <c r="AK2627" s="51"/>
      <c r="AL2627" s="51"/>
      <c r="AM2627" s="51"/>
      <c r="AN2627" s="51"/>
      <c r="AO2627" s="2"/>
      <c r="AP2627" s="3"/>
      <c r="AQ2627" s="3"/>
      <c r="AR2627" s="3"/>
      <c r="AS2627" s="3"/>
    </row>
    <row r="2628" spans="1:45" ht="29" customHeight="1" x14ac:dyDescent="0.35">
      <c r="A2628" s="14" t="s">
        <v>1245</v>
      </c>
      <c r="C2628" s="15" t="s">
        <v>3360</v>
      </c>
      <c r="D2628" s="15"/>
      <c r="E2628" s="80">
        <v>1.6536424657063848</v>
      </c>
      <c r="F2628" s="78"/>
      <c r="G2628" s="15"/>
      <c r="H2628" s="15"/>
      <c r="I2628" s="16"/>
      <c r="J2628" s="66"/>
      <c r="K2628" s="66"/>
      <c r="L2628" s="16"/>
      <c r="M2628" s="81"/>
      <c r="N2628" s="82">
        <v>3358.179931640625</v>
      </c>
      <c r="O2628" s="82">
        <v>7247.36083984375</v>
      </c>
      <c r="P2628" s="77"/>
      <c r="Q2628" s="83"/>
      <c r="R2628" s="83"/>
      <c r="S2628" s="51">
        <v>1</v>
      </c>
      <c r="T2628" s="84"/>
      <c r="U2628" s="84"/>
      <c r="V2628" s="52">
        <v>0</v>
      </c>
      <c r="W2628" s="52">
        <v>8.3999999999999995E-5</v>
      </c>
      <c r="X2628" s="52">
        <v>0</v>
      </c>
      <c r="Y2628" s="52">
        <v>0.51890199999999997</v>
      </c>
      <c r="Z2628" s="52">
        <v>0</v>
      </c>
      <c r="AA2628" s="52"/>
      <c r="AB2628" s="79">
        <v>2628</v>
      </c>
      <c r="AC26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8" s="85"/>
      <c r="AE2628" s="51"/>
      <c r="AF2628" s="51"/>
      <c r="AG2628" s="51"/>
      <c r="AH2628" s="51"/>
      <c r="AI2628" s="51"/>
      <c r="AJ2628" s="51"/>
      <c r="AK2628" s="104" t="s">
        <v>3341</v>
      </c>
      <c r="AL2628" s="104" t="s">
        <v>3341</v>
      </c>
      <c r="AM2628" s="104" t="s">
        <v>3341</v>
      </c>
      <c r="AN2628" s="104" t="s">
        <v>3341</v>
      </c>
      <c r="AO2628" s="2"/>
      <c r="AP2628" s="3"/>
      <c r="AQ2628" s="3"/>
      <c r="AR2628" s="3"/>
      <c r="AS2628" s="3"/>
    </row>
    <row r="2629" spans="1:45" ht="29" customHeight="1" x14ac:dyDescent="0.35">
      <c r="A2629" s="14" t="s">
        <v>254</v>
      </c>
      <c r="C2629" s="15" t="s">
        <v>3360</v>
      </c>
      <c r="D2629" s="15"/>
      <c r="E2629" s="80">
        <v>1.6533015326668861</v>
      </c>
      <c r="F2629" s="78"/>
      <c r="G2629" s="15"/>
      <c r="H2629" s="15"/>
      <c r="I2629" s="16"/>
      <c r="J2629" s="66"/>
      <c r="K2629" s="66"/>
      <c r="L2629" s="16"/>
      <c r="M2629" s="81"/>
      <c r="N2629" s="82">
        <v>4578.02197265625</v>
      </c>
      <c r="O2629" s="82">
        <v>7362.51953125</v>
      </c>
      <c r="P2629" s="77"/>
      <c r="Q2629" s="83"/>
      <c r="R2629" s="83"/>
      <c r="S2629" s="51">
        <v>1</v>
      </c>
      <c r="T2629" s="84"/>
      <c r="U2629" s="84"/>
      <c r="V2629" s="52">
        <v>0</v>
      </c>
      <c r="W2629" s="52">
        <v>1.08E-4</v>
      </c>
      <c r="X2629" s="52">
        <v>0</v>
      </c>
      <c r="Y2629" s="52">
        <v>0.51836899999999997</v>
      </c>
      <c r="Z2629" s="52">
        <v>0</v>
      </c>
      <c r="AA2629" s="52"/>
      <c r="AB2629" s="79">
        <v>2629</v>
      </c>
      <c r="AC26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29" s="85"/>
      <c r="AE2629" s="51"/>
      <c r="AF2629" s="51"/>
      <c r="AG2629" s="51"/>
      <c r="AH2629" s="51"/>
      <c r="AI2629" s="51"/>
      <c r="AJ2629" s="51"/>
      <c r="AK2629" s="51"/>
      <c r="AL2629" s="51"/>
      <c r="AM2629" s="51"/>
      <c r="AN2629" s="51"/>
      <c r="AO2629" s="2"/>
      <c r="AP2629" s="3"/>
      <c r="AQ2629" s="3"/>
      <c r="AR2629" s="3"/>
      <c r="AS2629" s="3"/>
    </row>
    <row r="2630" spans="1:45" ht="29" customHeight="1" x14ac:dyDescent="0.35">
      <c r="A2630" s="14" t="s">
        <v>300</v>
      </c>
      <c r="C2630" s="15" t="s">
        <v>3360</v>
      </c>
      <c r="D2630" s="15"/>
      <c r="E2630" s="80">
        <v>1.6533015326668861</v>
      </c>
      <c r="F2630" s="78"/>
      <c r="G2630" s="15"/>
      <c r="H2630" s="15"/>
      <c r="I2630" s="16"/>
      <c r="J2630" s="66"/>
      <c r="K2630" s="66"/>
      <c r="L2630" s="16"/>
      <c r="M2630" s="81"/>
      <c r="N2630" s="82">
        <v>4584.65478515625</v>
      </c>
      <c r="O2630" s="82">
        <v>7196.892578125</v>
      </c>
      <c r="P2630" s="77"/>
      <c r="Q2630" s="83"/>
      <c r="R2630" s="83"/>
      <c r="S2630" s="51">
        <v>1</v>
      </c>
      <c r="T2630" s="84"/>
      <c r="U2630" s="84"/>
      <c r="V2630" s="52">
        <v>0</v>
      </c>
      <c r="W2630" s="52">
        <v>1.08E-4</v>
      </c>
      <c r="X2630" s="52">
        <v>0</v>
      </c>
      <c r="Y2630" s="52">
        <v>0.51836899999999997</v>
      </c>
      <c r="Z2630" s="52">
        <v>0</v>
      </c>
      <c r="AA2630" s="52"/>
      <c r="AB2630" s="79">
        <v>2630</v>
      </c>
      <c r="AC26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0" s="85"/>
      <c r="AE2630" s="51"/>
      <c r="AF2630" s="51"/>
      <c r="AG2630" s="51"/>
      <c r="AH2630" s="51"/>
      <c r="AI2630" s="51"/>
      <c r="AJ2630" s="51"/>
      <c r="AK2630" s="51"/>
      <c r="AL2630" s="51"/>
      <c r="AM2630" s="51"/>
      <c r="AN2630" s="51"/>
      <c r="AO2630" s="2"/>
      <c r="AP2630" s="3"/>
      <c r="AQ2630" s="3"/>
      <c r="AR2630" s="3"/>
      <c r="AS2630" s="3"/>
    </row>
    <row r="2631" spans="1:45" ht="29" customHeight="1" x14ac:dyDescent="0.35">
      <c r="A2631" s="14" t="s">
        <v>1065</v>
      </c>
      <c r="C2631" s="15" t="s">
        <v>3360</v>
      </c>
      <c r="D2631" s="15"/>
      <c r="E2631" s="80">
        <v>1.6533015326668861</v>
      </c>
      <c r="F2631" s="78"/>
      <c r="G2631" s="15"/>
      <c r="H2631" s="15"/>
      <c r="I2631" s="16"/>
      <c r="J2631" s="66"/>
      <c r="K2631" s="66"/>
      <c r="L2631" s="16"/>
      <c r="M2631" s="81"/>
      <c r="N2631" s="82">
        <v>4470.19287109375</v>
      </c>
      <c r="O2631" s="82">
        <v>7159.42431640625</v>
      </c>
      <c r="P2631" s="77"/>
      <c r="Q2631" s="83"/>
      <c r="R2631" s="83"/>
      <c r="S2631" s="51">
        <v>1</v>
      </c>
      <c r="T2631" s="84"/>
      <c r="U2631" s="84"/>
      <c r="V2631" s="52">
        <v>0</v>
      </c>
      <c r="W2631" s="52">
        <v>1.08E-4</v>
      </c>
      <c r="X2631" s="52">
        <v>0</v>
      </c>
      <c r="Y2631" s="52">
        <v>0.51836899999999997</v>
      </c>
      <c r="Z2631" s="52">
        <v>0</v>
      </c>
      <c r="AA2631" s="52"/>
      <c r="AB2631" s="79">
        <v>2631</v>
      </c>
      <c r="AC26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1" s="85"/>
      <c r="AE2631" s="51"/>
      <c r="AF2631" s="51"/>
      <c r="AG2631" s="51"/>
      <c r="AH2631" s="51"/>
      <c r="AI2631" s="51"/>
      <c r="AJ2631" s="51"/>
      <c r="AK2631" s="51"/>
      <c r="AL2631" s="51"/>
      <c r="AM2631" s="51"/>
      <c r="AN2631" s="51"/>
      <c r="AO2631" s="2"/>
      <c r="AP2631" s="3"/>
      <c r="AQ2631" s="3"/>
      <c r="AR2631" s="3"/>
      <c r="AS2631" s="3"/>
    </row>
    <row r="2632" spans="1:45" ht="29" customHeight="1" x14ac:dyDescent="0.35">
      <c r="A2632" s="14" t="s">
        <v>1069</v>
      </c>
      <c r="C2632" s="15" t="s">
        <v>3360</v>
      </c>
      <c r="D2632" s="15"/>
      <c r="E2632" s="80">
        <v>1.6533015326668861</v>
      </c>
      <c r="F2632" s="78"/>
      <c r="G2632" s="15"/>
      <c r="H2632" s="15"/>
      <c r="I2632" s="16"/>
      <c r="J2632" s="66"/>
      <c r="K2632" s="66"/>
      <c r="L2632" s="16"/>
      <c r="M2632" s="81"/>
      <c r="N2632" s="82">
        <v>4540.53125</v>
      </c>
      <c r="O2632" s="82">
        <v>7363.833984375</v>
      </c>
      <c r="P2632" s="77"/>
      <c r="Q2632" s="83"/>
      <c r="R2632" s="83"/>
      <c r="S2632" s="51">
        <v>1</v>
      </c>
      <c r="T2632" s="84"/>
      <c r="U2632" s="84"/>
      <c r="V2632" s="52">
        <v>0</v>
      </c>
      <c r="W2632" s="52">
        <v>1.08E-4</v>
      </c>
      <c r="X2632" s="52">
        <v>0</v>
      </c>
      <c r="Y2632" s="52">
        <v>0.51836899999999997</v>
      </c>
      <c r="Z2632" s="52">
        <v>0</v>
      </c>
      <c r="AA2632" s="52"/>
      <c r="AB2632" s="79">
        <v>2632</v>
      </c>
      <c r="AC26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2" s="85"/>
      <c r="AE2632" s="51"/>
      <c r="AF2632" s="51"/>
      <c r="AG2632" s="51"/>
      <c r="AH2632" s="51"/>
      <c r="AI2632" s="51"/>
      <c r="AJ2632" s="51"/>
      <c r="AK2632" s="51"/>
      <c r="AL2632" s="51"/>
      <c r="AM2632" s="51"/>
      <c r="AN2632" s="51"/>
      <c r="AO2632" s="2"/>
      <c r="AP2632" s="3"/>
      <c r="AQ2632" s="3"/>
      <c r="AR2632" s="3"/>
      <c r="AS2632" s="3"/>
    </row>
    <row r="2633" spans="1:45" ht="29" customHeight="1" x14ac:dyDescent="0.35">
      <c r="A2633" s="14" t="s">
        <v>2724</v>
      </c>
      <c r="C2633" s="15" t="s">
        <v>3360</v>
      </c>
      <c r="D2633" s="15"/>
      <c r="E2633" s="80">
        <v>1.6533015326668861</v>
      </c>
      <c r="F2633" s="78"/>
      <c r="G2633" s="15"/>
      <c r="H2633" s="15"/>
      <c r="I2633" s="16"/>
      <c r="J2633" s="66"/>
      <c r="K2633" s="66"/>
      <c r="L2633" s="16"/>
      <c r="M2633" s="81"/>
      <c r="N2633" s="82">
        <v>4451.9833984375</v>
      </c>
      <c r="O2633" s="82">
        <v>7070.4560546875</v>
      </c>
      <c r="P2633" s="77"/>
      <c r="Q2633" s="83"/>
      <c r="R2633" s="83"/>
      <c r="S2633" s="51">
        <v>1</v>
      </c>
      <c r="T2633" s="84"/>
      <c r="U2633" s="84"/>
      <c r="V2633" s="52">
        <v>0</v>
      </c>
      <c r="W2633" s="52">
        <v>1.08E-4</v>
      </c>
      <c r="X2633" s="52">
        <v>0</v>
      </c>
      <c r="Y2633" s="52">
        <v>0.51836899999999997</v>
      </c>
      <c r="Z2633" s="52">
        <v>0</v>
      </c>
      <c r="AA2633" s="52"/>
      <c r="AB2633" s="79">
        <v>2633</v>
      </c>
      <c r="AC26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3" s="85"/>
      <c r="AE2633" s="51"/>
      <c r="AF2633" s="51"/>
      <c r="AG2633" s="51"/>
      <c r="AH2633" s="51"/>
      <c r="AI2633" s="51"/>
      <c r="AJ2633" s="51"/>
      <c r="AK2633" s="51"/>
      <c r="AL2633" s="51"/>
      <c r="AM2633" s="51"/>
      <c r="AN2633" s="51"/>
      <c r="AO2633" s="2"/>
      <c r="AP2633" s="3"/>
      <c r="AQ2633" s="3"/>
      <c r="AR2633" s="3"/>
      <c r="AS2633" s="3"/>
    </row>
    <row r="2634" spans="1:45" ht="29" customHeight="1" x14ac:dyDescent="0.35">
      <c r="A2634" s="14" t="s">
        <v>2731</v>
      </c>
      <c r="C2634" s="15" t="s">
        <v>3360</v>
      </c>
      <c r="D2634" s="15"/>
      <c r="E2634" s="80">
        <v>1.6533015326668861</v>
      </c>
      <c r="F2634" s="78"/>
      <c r="G2634" s="15"/>
      <c r="H2634" s="15"/>
      <c r="I2634" s="16"/>
      <c r="J2634" s="66"/>
      <c r="K2634" s="66"/>
      <c r="L2634" s="16"/>
      <c r="M2634" s="81"/>
      <c r="N2634" s="82">
        <v>4595.82470703125</v>
      </c>
      <c r="O2634" s="82">
        <v>7002.15087890625</v>
      </c>
      <c r="P2634" s="77"/>
      <c r="Q2634" s="83"/>
      <c r="R2634" s="83"/>
      <c r="S2634" s="51">
        <v>1</v>
      </c>
      <c r="T2634" s="84"/>
      <c r="U2634" s="84"/>
      <c r="V2634" s="52">
        <v>0</v>
      </c>
      <c r="W2634" s="52">
        <v>1.08E-4</v>
      </c>
      <c r="X2634" s="52">
        <v>0</v>
      </c>
      <c r="Y2634" s="52">
        <v>0.51836899999999997</v>
      </c>
      <c r="Z2634" s="52">
        <v>0</v>
      </c>
      <c r="AA2634" s="52"/>
      <c r="AB2634" s="79">
        <v>2634</v>
      </c>
      <c r="AC26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4" s="85"/>
      <c r="AE2634" s="51"/>
      <c r="AF2634" s="51"/>
      <c r="AG2634" s="51"/>
      <c r="AH2634" s="51"/>
      <c r="AI2634" s="51"/>
      <c r="AJ2634" s="51"/>
      <c r="AK2634" s="51"/>
      <c r="AL2634" s="51"/>
      <c r="AM2634" s="51"/>
      <c r="AN2634" s="51"/>
      <c r="AO2634" s="2"/>
      <c r="AP2634" s="3"/>
      <c r="AQ2634" s="3"/>
      <c r="AR2634" s="3"/>
      <c r="AS2634" s="3"/>
    </row>
    <row r="2635" spans="1:45" ht="29" customHeight="1" x14ac:dyDescent="0.35">
      <c r="A2635" s="14" t="s">
        <v>2732</v>
      </c>
      <c r="C2635" s="15" t="s">
        <v>3360</v>
      </c>
      <c r="D2635" s="15"/>
      <c r="E2635" s="80">
        <v>1.6533015326668861</v>
      </c>
      <c r="F2635" s="78"/>
      <c r="G2635" s="15"/>
      <c r="H2635" s="15"/>
      <c r="I2635" s="16"/>
      <c r="J2635" s="66"/>
      <c r="K2635" s="66"/>
      <c r="L2635" s="16"/>
      <c r="M2635" s="81"/>
      <c r="N2635" s="82">
        <v>4632.22509765625</v>
      </c>
      <c r="O2635" s="82">
        <v>7172.2109375</v>
      </c>
      <c r="P2635" s="77"/>
      <c r="Q2635" s="83"/>
      <c r="R2635" s="83"/>
      <c r="S2635" s="51">
        <v>1</v>
      </c>
      <c r="T2635" s="84"/>
      <c r="U2635" s="84"/>
      <c r="V2635" s="52">
        <v>0</v>
      </c>
      <c r="W2635" s="52">
        <v>1.08E-4</v>
      </c>
      <c r="X2635" s="52">
        <v>0</v>
      </c>
      <c r="Y2635" s="52">
        <v>0.51836899999999997</v>
      </c>
      <c r="Z2635" s="52">
        <v>0</v>
      </c>
      <c r="AA2635" s="52"/>
      <c r="AB2635" s="79">
        <v>2635</v>
      </c>
      <c r="AC26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5" s="85"/>
      <c r="AE2635" s="51"/>
      <c r="AF2635" s="51"/>
      <c r="AG2635" s="51"/>
      <c r="AH2635" s="51"/>
      <c r="AI2635" s="51"/>
      <c r="AJ2635" s="51"/>
      <c r="AK2635" s="51"/>
      <c r="AL2635" s="51"/>
      <c r="AM2635" s="51"/>
      <c r="AN2635" s="51"/>
      <c r="AO2635" s="2"/>
      <c r="AP2635" s="3"/>
      <c r="AQ2635" s="3"/>
      <c r="AR2635" s="3"/>
      <c r="AS2635" s="3"/>
    </row>
    <row r="2636" spans="1:45" ht="29" customHeight="1" x14ac:dyDescent="0.35">
      <c r="A2636" s="14" t="s">
        <v>2738</v>
      </c>
      <c r="C2636" s="15" t="s">
        <v>3360</v>
      </c>
      <c r="D2636" s="15"/>
      <c r="E2636" s="80">
        <v>1.6533015326668861</v>
      </c>
      <c r="F2636" s="78"/>
      <c r="G2636" s="15"/>
      <c r="H2636" s="15"/>
      <c r="I2636" s="16"/>
      <c r="J2636" s="66"/>
      <c r="K2636" s="66"/>
      <c r="L2636" s="16"/>
      <c r="M2636" s="81"/>
      <c r="N2636" s="82">
        <v>4649.94140625</v>
      </c>
      <c r="O2636" s="82">
        <v>7119.841796875</v>
      </c>
      <c r="P2636" s="77"/>
      <c r="Q2636" s="83"/>
      <c r="R2636" s="83"/>
      <c r="S2636" s="51">
        <v>1</v>
      </c>
      <c r="T2636" s="84"/>
      <c r="U2636" s="84"/>
      <c r="V2636" s="52">
        <v>0</v>
      </c>
      <c r="W2636" s="52">
        <v>1.08E-4</v>
      </c>
      <c r="X2636" s="52">
        <v>0</v>
      </c>
      <c r="Y2636" s="52">
        <v>0.51836899999999997</v>
      </c>
      <c r="Z2636" s="52">
        <v>0</v>
      </c>
      <c r="AA2636" s="52"/>
      <c r="AB2636" s="79">
        <v>2636</v>
      </c>
      <c r="AC26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6" s="85"/>
      <c r="AE2636" s="51"/>
      <c r="AF2636" s="51"/>
      <c r="AG2636" s="51"/>
      <c r="AH2636" s="51"/>
      <c r="AI2636" s="51"/>
      <c r="AJ2636" s="51"/>
      <c r="AK2636" s="51"/>
      <c r="AL2636" s="51"/>
      <c r="AM2636" s="51"/>
      <c r="AN2636" s="51"/>
      <c r="AO2636" s="2"/>
      <c r="AP2636" s="3"/>
      <c r="AQ2636" s="3"/>
      <c r="AR2636" s="3"/>
      <c r="AS2636" s="3"/>
    </row>
    <row r="2637" spans="1:45" ht="29" customHeight="1" x14ac:dyDescent="0.35">
      <c r="A2637" s="14" t="s">
        <v>2739</v>
      </c>
      <c r="C2637" s="15" t="s">
        <v>3360</v>
      </c>
      <c r="D2637" s="15"/>
      <c r="E2637" s="80">
        <v>1.6533015326668861</v>
      </c>
      <c r="F2637" s="78"/>
      <c r="G2637" s="15"/>
      <c r="H2637" s="15"/>
      <c r="I2637" s="16"/>
      <c r="J2637" s="66"/>
      <c r="K2637" s="66"/>
      <c r="L2637" s="16"/>
      <c r="M2637" s="81"/>
      <c r="N2637" s="82">
        <v>4485.10205078125</v>
      </c>
      <c r="O2637" s="82">
        <v>6962.93896484375</v>
      </c>
      <c r="P2637" s="77"/>
      <c r="Q2637" s="83"/>
      <c r="R2637" s="83"/>
      <c r="S2637" s="51">
        <v>1</v>
      </c>
      <c r="T2637" s="84"/>
      <c r="U2637" s="84"/>
      <c r="V2637" s="52">
        <v>0</v>
      </c>
      <c r="W2637" s="52">
        <v>1.08E-4</v>
      </c>
      <c r="X2637" s="52">
        <v>0</v>
      </c>
      <c r="Y2637" s="52">
        <v>0.51836899999999997</v>
      </c>
      <c r="Z2637" s="52">
        <v>0</v>
      </c>
      <c r="AA2637" s="52"/>
      <c r="AB2637" s="79">
        <v>2637</v>
      </c>
      <c r="AC26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7" s="85"/>
      <c r="AE2637" s="51"/>
      <c r="AF2637" s="51"/>
      <c r="AG2637" s="51"/>
      <c r="AH2637" s="51"/>
      <c r="AI2637" s="51"/>
      <c r="AJ2637" s="51"/>
      <c r="AK2637" s="51"/>
      <c r="AL2637" s="51"/>
      <c r="AM2637" s="51"/>
      <c r="AN2637" s="51"/>
      <c r="AO2637" s="2"/>
      <c r="AP2637" s="3"/>
      <c r="AQ2637" s="3"/>
      <c r="AR2637" s="3"/>
      <c r="AS2637" s="3"/>
    </row>
    <row r="2638" spans="1:45" ht="29" customHeight="1" x14ac:dyDescent="0.35">
      <c r="A2638" s="14" t="s">
        <v>2849</v>
      </c>
      <c r="C2638" s="15" t="s">
        <v>3360</v>
      </c>
      <c r="D2638" s="15"/>
      <c r="E2638" s="80">
        <v>1.6533015326668861</v>
      </c>
      <c r="F2638" s="78"/>
      <c r="G2638" s="15"/>
      <c r="H2638" s="15"/>
      <c r="I2638" s="16"/>
      <c r="J2638" s="66"/>
      <c r="K2638" s="66"/>
      <c r="L2638" s="16"/>
      <c r="M2638" s="81"/>
      <c r="N2638" s="82">
        <v>4453.81201171875</v>
      </c>
      <c r="O2638" s="82">
        <v>6988.623046875</v>
      </c>
      <c r="P2638" s="77"/>
      <c r="Q2638" s="83"/>
      <c r="R2638" s="83"/>
      <c r="S2638" s="51">
        <v>1</v>
      </c>
      <c r="T2638" s="84"/>
      <c r="U2638" s="84"/>
      <c r="V2638" s="52">
        <v>0</v>
      </c>
      <c r="W2638" s="52">
        <v>1.08E-4</v>
      </c>
      <c r="X2638" s="52">
        <v>0</v>
      </c>
      <c r="Y2638" s="52">
        <v>0.51836899999999997</v>
      </c>
      <c r="Z2638" s="52">
        <v>0</v>
      </c>
      <c r="AA2638" s="52"/>
      <c r="AB2638" s="79">
        <v>2638</v>
      </c>
      <c r="AC26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8" s="85"/>
      <c r="AE2638" s="51"/>
      <c r="AF2638" s="51"/>
      <c r="AG2638" s="51"/>
      <c r="AH2638" s="51"/>
      <c r="AI2638" s="51"/>
      <c r="AJ2638" s="51"/>
      <c r="AK2638" s="51"/>
      <c r="AL2638" s="51"/>
      <c r="AM2638" s="51"/>
      <c r="AN2638" s="51"/>
      <c r="AO2638" s="2"/>
      <c r="AP2638" s="3"/>
      <c r="AQ2638" s="3"/>
      <c r="AR2638" s="3"/>
      <c r="AS2638" s="3"/>
    </row>
    <row r="2639" spans="1:45" ht="29" customHeight="1" x14ac:dyDescent="0.35">
      <c r="A2639" s="14" t="s">
        <v>2850</v>
      </c>
      <c r="C2639" s="15" t="s">
        <v>3360</v>
      </c>
      <c r="D2639" s="15"/>
      <c r="E2639" s="80">
        <v>1.6533015326668861</v>
      </c>
      <c r="F2639" s="78"/>
      <c r="G2639" s="15"/>
      <c r="H2639" s="15"/>
      <c r="I2639" s="16"/>
      <c r="J2639" s="66"/>
      <c r="K2639" s="66"/>
      <c r="L2639" s="16"/>
      <c r="M2639" s="81"/>
      <c r="N2639" s="82">
        <v>4567.931640625</v>
      </c>
      <c r="O2639" s="82">
        <v>7280.82666015625</v>
      </c>
      <c r="P2639" s="77"/>
      <c r="Q2639" s="83"/>
      <c r="R2639" s="83"/>
      <c r="S2639" s="51">
        <v>1</v>
      </c>
      <c r="T2639" s="84"/>
      <c r="U2639" s="84"/>
      <c r="V2639" s="52">
        <v>0</v>
      </c>
      <c r="W2639" s="52">
        <v>1.08E-4</v>
      </c>
      <c r="X2639" s="52">
        <v>0</v>
      </c>
      <c r="Y2639" s="52">
        <v>0.51836899999999997</v>
      </c>
      <c r="Z2639" s="52">
        <v>0</v>
      </c>
      <c r="AA2639" s="52"/>
      <c r="AB2639" s="79">
        <v>2639</v>
      </c>
      <c r="AC26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39" s="85"/>
      <c r="AE2639" s="51"/>
      <c r="AF2639" s="51"/>
      <c r="AG2639" s="51"/>
      <c r="AH2639" s="51"/>
      <c r="AI2639" s="51"/>
      <c r="AJ2639" s="51"/>
      <c r="AK2639" s="51"/>
      <c r="AL2639" s="51"/>
      <c r="AM2639" s="51"/>
      <c r="AN2639" s="51"/>
      <c r="AO2639" s="2"/>
      <c r="AP2639" s="3"/>
      <c r="AQ2639" s="3"/>
      <c r="AR2639" s="3"/>
      <c r="AS2639" s="3"/>
    </row>
    <row r="2640" spans="1:45" ht="29" customHeight="1" x14ac:dyDescent="0.35">
      <c r="A2640" s="14" t="s">
        <v>2936</v>
      </c>
      <c r="C2640" s="15" t="s">
        <v>3360</v>
      </c>
      <c r="D2640" s="15"/>
      <c r="E2640" s="80">
        <v>1.6533015326668861</v>
      </c>
      <c r="F2640" s="78"/>
      <c r="G2640" s="15"/>
      <c r="H2640" s="15"/>
      <c r="I2640" s="16"/>
      <c r="J2640" s="66"/>
      <c r="K2640" s="66"/>
      <c r="L2640" s="16"/>
      <c r="M2640" s="81"/>
      <c r="N2640" s="82">
        <v>4506.8291015625</v>
      </c>
      <c r="O2640" s="82">
        <v>7336.9208984375</v>
      </c>
      <c r="P2640" s="77"/>
      <c r="Q2640" s="83"/>
      <c r="R2640" s="83"/>
      <c r="S2640" s="51">
        <v>1</v>
      </c>
      <c r="T2640" s="84"/>
      <c r="U2640" s="84"/>
      <c r="V2640" s="52">
        <v>0</v>
      </c>
      <c r="W2640" s="52">
        <v>1.08E-4</v>
      </c>
      <c r="X2640" s="52">
        <v>0</v>
      </c>
      <c r="Y2640" s="52">
        <v>0.51836899999999997</v>
      </c>
      <c r="Z2640" s="52">
        <v>0</v>
      </c>
      <c r="AA2640" s="52"/>
      <c r="AB2640" s="79">
        <v>2640</v>
      </c>
      <c r="AC26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0" s="85"/>
      <c r="AE2640" s="51"/>
      <c r="AF2640" s="51"/>
      <c r="AG2640" s="51"/>
      <c r="AH2640" s="51"/>
      <c r="AI2640" s="51"/>
      <c r="AJ2640" s="51"/>
      <c r="AK2640" s="51"/>
      <c r="AL2640" s="51"/>
      <c r="AM2640" s="51"/>
      <c r="AN2640" s="51"/>
      <c r="AO2640" s="2"/>
      <c r="AP2640" s="3"/>
      <c r="AQ2640" s="3"/>
      <c r="AR2640" s="3"/>
      <c r="AS2640" s="3"/>
    </row>
    <row r="2641" spans="1:45" ht="29" customHeight="1" x14ac:dyDescent="0.35">
      <c r="A2641" s="14" t="s">
        <v>2944</v>
      </c>
      <c r="C2641" s="15" t="s">
        <v>3360</v>
      </c>
      <c r="D2641" s="15"/>
      <c r="E2641" s="80">
        <v>1.6533015326668861</v>
      </c>
      <c r="F2641" s="78"/>
      <c r="G2641" s="15"/>
      <c r="H2641" s="15"/>
      <c r="I2641" s="16"/>
      <c r="J2641" s="66"/>
      <c r="K2641" s="66"/>
      <c r="L2641" s="16"/>
      <c r="M2641" s="81"/>
      <c r="N2641" s="82">
        <v>4634.32958984375</v>
      </c>
      <c r="O2641" s="82">
        <v>7277.8330078125</v>
      </c>
      <c r="P2641" s="77"/>
      <c r="Q2641" s="83"/>
      <c r="R2641" s="83"/>
      <c r="S2641" s="51">
        <v>1</v>
      </c>
      <c r="T2641" s="84"/>
      <c r="U2641" s="84"/>
      <c r="V2641" s="52">
        <v>0</v>
      </c>
      <c r="W2641" s="52">
        <v>1.08E-4</v>
      </c>
      <c r="X2641" s="52">
        <v>0</v>
      </c>
      <c r="Y2641" s="52">
        <v>0.51836899999999997</v>
      </c>
      <c r="Z2641" s="52">
        <v>0</v>
      </c>
      <c r="AA2641" s="52"/>
      <c r="AB2641" s="79">
        <v>2641</v>
      </c>
      <c r="AC26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1" s="85"/>
      <c r="AE2641" s="51"/>
      <c r="AF2641" s="51"/>
      <c r="AG2641" s="51"/>
      <c r="AH2641" s="51"/>
      <c r="AI2641" s="51"/>
      <c r="AJ2641" s="51"/>
      <c r="AK2641" s="51"/>
      <c r="AL2641" s="51"/>
      <c r="AM2641" s="51"/>
      <c r="AN2641" s="51"/>
      <c r="AO2641" s="2"/>
      <c r="AP2641" s="3"/>
      <c r="AQ2641" s="3"/>
      <c r="AR2641" s="3"/>
      <c r="AS2641" s="3"/>
    </row>
    <row r="2642" spans="1:45" ht="29" customHeight="1" x14ac:dyDescent="0.35">
      <c r="A2642" s="14" t="s">
        <v>2948</v>
      </c>
      <c r="C2642" s="15" t="s">
        <v>3360</v>
      </c>
      <c r="D2642" s="15"/>
      <c r="E2642" s="80">
        <v>1.6533015326668861</v>
      </c>
      <c r="F2642" s="78"/>
      <c r="G2642" s="15"/>
      <c r="H2642" s="15"/>
      <c r="I2642" s="16"/>
      <c r="J2642" s="66"/>
      <c r="K2642" s="66"/>
      <c r="L2642" s="16"/>
      <c r="M2642" s="81"/>
      <c r="N2642" s="82">
        <v>4590.83935546875</v>
      </c>
      <c r="O2642" s="82">
        <v>7064.5595703125</v>
      </c>
      <c r="P2642" s="77"/>
      <c r="Q2642" s="83"/>
      <c r="R2642" s="83"/>
      <c r="S2642" s="51">
        <v>1</v>
      </c>
      <c r="T2642" s="84"/>
      <c r="U2642" s="84"/>
      <c r="V2642" s="52">
        <v>0</v>
      </c>
      <c r="W2642" s="52">
        <v>1.08E-4</v>
      </c>
      <c r="X2642" s="52">
        <v>0</v>
      </c>
      <c r="Y2642" s="52">
        <v>0.51836899999999997</v>
      </c>
      <c r="Z2642" s="52">
        <v>0</v>
      </c>
      <c r="AA2642" s="52"/>
      <c r="AB2642" s="79">
        <v>2642</v>
      </c>
      <c r="AC26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2" s="85"/>
      <c r="AE2642" s="51"/>
      <c r="AF2642" s="51"/>
      <c r="AG2642" s="51"/>
      <c r="AH2642" s="51"/>
      <c r="AI2642" s="51"/>
      <c r="AJ2642" s="51"/>
      <c r="AK2642" s="51"/>
      <c r="AL2642" s="51"/>
      <c r="AM2642" s="51"/>
      <c r="AN2642" s="51"/>
      <c r="AO2642" s="2"/>
      <c r="AP2642" s="3"/>
      <c r="AQ2642" s="3"/>
      <c r="AR2642" s="3"/>
      <c r="AS2642" s="3"/>
    </row>
    <row r="2643" spans="1:45" ht="29" customHeight="1" x14ac:dyDescent="0.35">
      <c r="A2643" s="14" t="s">
        <v>2952</v>
      </c>
      <c r="C2643" s="15" t="s">
        <v>3360</v>
      </c>
      <c r="D2643" s="15"/>
      <c r="E2643" s="80">
        <v>1.6533015326668861</v>
      </c>
      <c r="F2643" s="78"/>
      <c r="G2643" s="15"/>
      <c r="H2643" s="15"/>
      <c r="I2643" s="16"/>
      <c r="J2643" s="66"/>
      <c r="K2643" s="66"/>
      <c r="L2643" s="16"/>
      <c r="M2643" s="81"/>
      <c r="N2643" s="82">
        <v>4532.2041015625</v>
      </c>
      <c r="O2643" s="82">
        <v>6990.56103515625</v>
      </c>
      <c r="P2643" s="77"/>
      <c r="Q2643" s="83"/>
      <c r="R2643" s="83"/>
      <c r="S2643" s="51">
        <v>1</v>
      </c>
      <c r="T2643" s="84"/>
      <c r="U2643" s="84"/>
      <c r="V2643" s="52">
        <v>0</v>
      </c>
      <c r="W2643" s="52">
        <v>1.08E-4</v>
      </c>
      <c r="X2643" s="52">
        <v>0</v>
      </c>
      <c r="Y2643" s="52">
        <v>0.51836899999999997</v>
      </c>
      <c r="Z2643" s="52">
        <v>0</v>
      </c>
      <c r="AA2643" s="52"/>
      <c r="AB2643" s="79">
        <v>2643</v>
      </c>
      <c r="AC26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3" s="85"/>
      <c r="AE2643" s="51"/>
      <c r="AF2643" s="51"/>
      <c r="AG2643" s="51"/>
      <c r="AH2643" s="51"/>
      <c r="AI2643" s="51"/>
      <c r="AJ2643" s="51"/>
      <c r="AK2643" s="51"/>
      <c r="AL2643" s="51"/>
      <c r="AM2643" s="51"/>
      <c r="AN2643" s="51"/>
      <c r="AO2643" s="2"/>
      <c r="AP2643" s="3"/>
      <c r="AQ2643" s="3"/>
      <c r="AR2643" s="3"/>
      <c r="AS2643" s="3"/>
    </row>
    <row r="2644" spans="1:45" ht="29" customHeight="1" x14ac:dyDescent="0.35">
      <c r="A2644" s="14" t="s">
        <v>2953</v>
      </c>
      <c r="C2644" s="15" t="s">
        <v>3360</v>
      </c>
      <c r="D2644" s="15"/>
      <c r="E2644" s="80">
        <v>1.6533015326668861</v>
      </c>
      <c r="F2644" s="78"/>
      <c r="G2644" s="15"/>
      <c r="H2644" s="15"/>
      <c r="I2644" s="16"/>
      <c r="J2644" s="66"/>
      <c r="K2644" s="66"/>
      <c r="L2644" s="16"/>
      <c r="M2644" s="81"/>
      <c r="N2644" s="82">
        <v>4492.1240234375</v>
      </c>
      <c r="O2644" s="82">
        <v>7045.23779296875</v>
      </c>
      <c r="P2644" s="77"/>
      <c r="Q2644" s="83"/>
      <c r="R2644" s="83"/>
      <c r="S2644" s="51">
        <v>1</v>
      </c>
      <c r="T2644" s="84"/>
      <c r="U2644" s="84"/>
      <c r="V2644" s="52">
        <v>0</v>
      </c>
      <c r="W2644" s="52">
        <v>1.08E-4</v>
      </c>
      <c r="X2644" s="52">
        <v>0</v>
      </c>
      <c r="Y2644" s="52">
        <v>0.51836899999999997</v>
      </c>
      <c r="Z2644" s="52">
        <v>0</v>
      </c>
      <c r="AA2644" s="52"/>
      <c r="AB2644" s="79">
        <v>2644</v>
      </c>
      <c r="AC26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4" s="85"/>
      <c r="AE2644" s="51"/>
      <c r="AF2644" s="51"/>
      <c r="AG2644" s="51"/>
      <c r="AH2644" s="51"/>
      <c r="AI2644" s="51"/>
      <c r="AJ2644" s="51"/>
      <c r="AK2644" s="51"/>
      <c r="AL2644" s="51"/>
      <c r="AM2644" s="51"/>
      <c r="AN2644" s="51"/>
      <c r="AO2644" s="2"/>
      <c r="AP2644" s="3"/>
      <c r="AQ2644" s="3"/>
      <c r="AR2644" s="3"/>
      <c r="AS2644" s="3"/>
    </row>
    <row r="2645" spans="1:45" ht="29" customHeight="1" x14ac:dyDescent="0.35">
      <c r="A2645" s="14" t="s">
        <v>2954</v>
      </c>
      <c r="C2645" s="15" t="s">
        <v>3360</v>
      </c>
      <c r="D2645" s="15"/>
      <c r="E2645" s="80">
        <v>1.6533015326668861</v>
      </c>
      <c r="F2645" s="78"/>
      <c r="G2645" s="15"/>
      <c r="H2645" s="15"/>
      <c r="I2645" s="16"/>
      <c r="J2645" s="66"/>
      <c r="K2645" s="66"/>
      <c r="L2645" s="16"/>
      <c r="M2645" s="81"/>
      <c r="N2645" s="82">
        <v>4483.88623046875</v>
      </c>
      <c r="O2645" s="82">
        <v>7276.548828125</v>
      </c>
      <c r="P2645" s="77"/>
      <c r="Q2645" s="83"/>
      <c r="R2645" s="83"/>
      <c r="S2645" s="51">
        <v>1</v>
      </c>
      <c r="T2645" s="84"/>
      <c r="U2645" s="84"/>
      <c r="V2645" s="52">
        <v>0</v>
      </c>
      <c r="W2645" s="52">
        <v>1.08E-4</v>
      </c>
      <c r="X2645" s="52">
        <v>0</v>
      </c>
      <c r="Y2645" s="52">
        <v>0.51836899999999997</v>
      </c>
      <c r="Z2645" s="52">
        <v>0</v>
      </c>
      <c r="AA2645" s="52"/>
      <c r="AB2645" s="79">
        <v>2645</v>
      </c>
      <c r="AC26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5" s="85"/>
      <c r="AE2645" s="51"/>
      <c r="AF2645" s="51"/>
      <c r="AG2645" s="51"/>
      <c r="AH2645" s="51"/>
      <c r="AI2645" s="51"/>
      <c r="AJ2645" s="51"/>
      <c r="AK2645" s="51"/>
      <c r="AL2645" s="51"/>
      <c r="AM2645" s="51"/>
      <c r="AN2645" s="51"/>
      <c r="AO2645" s="2"/>
      <c r="AP2645" s="3"/>
      <c r="AQ2645" s="3"/>
      <c r="AR2645" s="3"/>
      <c r="AS2645" s="3"/>
    </row>
    <row r="2646" spans="1:45" ht="29" customHeight="1" x14ac:dyDescent="0.35">
      <c r="A2646" s="14" t="s">
        <v>2955</v>
      </c>
      <c r="C2646" s="15" t="s">
        <v>3360</v>
      </c>
      <c r="D2646" s="15"/>
      <c r="E2646" s="80">
        <v>1.6533015326668861</v>
      </c>
      <c r="F2646" s="78"/>
      <c r="G2646" s="15"/>
      <c r="H2646" s="15"/>
      <c r="I2646" s="16"/>
      <c r="J2646" s="66"/>
      <c r="K2646" s="66"/>
      <c r="L2646" s="16"/>
      <c r="M2646" s="81"/>
      <c r="N2646" s="82">
        <v>4543.23046875</v>
      </c>
      <c r="O2646" s="82">
        <v>7083.63037109375</v>
      </c>
      <c r="P2646" s="77"/>
      <c r="Q2646" s="83"/>
      <c r="R2646" s="83"/>
      <c r="S2646" s="51">
        <v>1</v>
      </c>
      <c r="T2646" s="84"/>
      <c r="U2646" s="84"/>
      <c r="V2646" s="52">
        <v>0</v>
      </c>
      <c r="W2646" s="52">
        <v>1.08E-4</v>
      </c>
      <c r="X2646" s="52">
        <v>0</v>
      </c>
      <c r="Y2646" s="52">
        <v>0.51836899999999997</v>
      </c>
      <c r="Z2646" s="52">
        <v>0</v>
      </c>
      <c r="AA2646" s="52"/>
      <c r="AB2646" s="79">
        <v>2646</v>
      </c>
      <c r="AC26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6" s="85"/>
      <c r="AE2646" s="51"/>
      <c r="AF2646" s="51"/>
      <c r="AG2646" s="51"/>
      <c r="AH2646" s="51"/>
      <c r="AI2646" s="51"/>
      <c r="AJ2646" s="51"/>
      <c r="AK2646" s="51"/>
      <c r="AL2646" s="51"/>
      <c r="AM2646" s="51"/>
      <c r="AN2646" s="51"/>
      <c r="AO2646" s="2"/>
      <c r="AP2646" s="3"/>
      <c r="AQ2646" s="3"/>
      <c r="AR2646" s="3"/>
      <c r="AS2646" s="3"/>
    </row>
    <row r="2647" spans="1:45" ht="29" customHeight="1" x14ac:dyDescent="0.35">
      <c r="A2647" s="14" t="s">
        <v>2956</v>
      </c>
      <c r="C2647" s="15" t="s">
        <v>3360</v>
      </c>
      <c r="D2647" s="15"/>
      <c r="E2647" s="80">
        <v>1.6533015326668861</v>
      </c>
      <c r="F2647" s="78"/>
      <c r="G2647" s="15"/>
      <c r="H2647" s="15"/>
      <c r="I2647" s="16"/>
      <c r="J2647" s="66"/>
      <c r="K2647" s="66"/>
      <c r="L2647" s="16"/>
      <c r="M2647" s="81"/>
      <c r="N2647" s="82">
        <v>4654.830078125</v>
      </c>
      <c r="O2647" s="82">
        <v>7219.83203125</v>
      </c>
      <c r="P2647" s="77"/>
      <c r="Q2647" s="83"/>
      <c r="R2647" s="83"/>
      <c r="S2647" s="51">
        <v>1</v>
      </c>
      <c r="T2647" s="84"/>
      <c r="U2647" s="84"/>
      <c r="V2647" s="52">
        <v>0</v>
      </c>
      <c r="W2647" s="52">
        <v>1.08E-4</v>
      </c>
      <c r="X2647" s="52">
        <v>0</v>
      </c>
      <c r="Y2647" s="52">
        <v>0.51836899999999997</v>
      </c>
      <c r="Z2647" s="52">
        <v>0</v>
      </c>
      <c r="AA2647" s="52"/>
      <c r="AB2647" s="79">
        <v>2647</v>
      </c>
      <c r="AC26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7" s="85"/>
      <c r="AE2647" s="51"/>
      <c r="AF2647" s="51"/>
      <c r="AG2647" s="51"/>
      <c r="AH2647" s="51"/>
      <c r="AI2647" s="51"/>
      <c r="AJ2647" s="51"/>
      <c r="AK2647" s="51"/>
      <c r="AL2647" s="51"/>
      <c r="AM2647" s="51"/>
      <c r="AN2647" s="51"/>
      <c r="AO2647" s="2"/>
      <c r="AP2647" s="3"/>
      <c r="AQ2647" s="3"/>
      <c r="AR2647" s="3"/>
      <c r="AS2647" s="3"/>
    </row>
    <row r="2648" spans="1:45" ht="29" customHeight="1" x14ac:dyDescent="0.35">
      <c r="A2648" s="14" t="s">
        <v>2957</v>
      </c>
      <c r="C2648" s="15" t="s">
        <v>3360</v>
      </c>
      <c r="D2648" s="15"/>
      <c r="E2648" s="80">
        <v>1.6533015326668861</v>
      </c>
      <c r="F2648" s="78"/>
      <c r="G2648" s="15"/>
      <c r="H2648" s="15"/>
      <c r="I2648" s="16"/>
      <c r="J2648" s="66"/>
      <c r="K2648" s="66"/>
      <c r="L2648" s="16"/>
      <c r="M2648" s="81"/>
      <c r="N2648" s="82">
        <v>4515.81201171875</v>
      </c>
      <c r="O2648" s="82">
        <v>7241.49755859375</v>
      </c>
      <c r="P2648" s="77"/>
      <c r="Q2648" s="83"/>
      <c r="R2648" s="83"/>
      <c r="S2648" s="51">
        <v>1</v>
      </c>
      <c r="T2648" s="84"/>
      <c r="U2648" s="84"/>
      <c r="V2648" s="52">
        <v>0</v>
      </c>
      <c r="W2648" s="52">
        <v>1.08E-4</v>
      </c>
      <c r="X2648" s="52">
        <v>0</v>
      </c>
      <c r="Y2648" s="52">
        <v>0.51836899999999997</v>
      </c>
      <c r="Z2648" s="52">
        <v>0</v>
      </c>
      <c r="AA2648" s="52"/>
      <c r="AB2648" s="79">
        <v>2648</v>
      </c>
      <c r="AC26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8" s="85"/>
      <c r="AE2648" s="51"/>
      <c r="AF2648" s="51"/>
      <c r="AG2648" s="51"/>
      <c r="AH2648" s="51"/>
      <c r="AI2648" s="51"/>
      <c r="AJ2648" s="51"/>
      <c r="AK2648" s="51"/>
      <c r="AL2648" s="51"/>
      <c r="AM2648" s="51"/>
      <c r="AN2648" s="51"/>
      <c r="AO2648" s="2"/>
      <c r="AP2648" s="3"/>
      <c r="AQ2648" s="3"/>
      <c r="AR2648" s="3"/>
      <c r="AS2648" s="3"/>
    </row>
    <row r="2649" spans="1:45" ht="29" customHeight="1" x14ac:dyDescent="0.35">
      <c r="A2649" s="14" t="s">
        <v>2958</v>
      </c>
      <c r="C2649" s="15" t="s">
        <v>3360</v>
      </c>
      <c r="D2649" s="15"/>
      <c r="E2649" s="80">
        <v>1.6533015326668861</v>
      </c>
      <c r="F2649" s="78"/>
      <c r="G2649" s="15"/>
      <c r="H2649" s="15"/>
      <c r="I2649" s="16"/>
      <c r="J2649" s="66"/>
      <c r="K2649" s="66"/>
      <c r="L2649" s="16"/>
      <c r="M2649" s="81"/>
      <c r="N2649" s="82">
        <v>4610.68701171875</v>
      </c>
      <c r="O2649" s="82">
        <v>7326.009765625</v>
      </c>
      <c r="P2649" s="77"/>
      <c r="Q2649" s="83"/>
      <c r="R2649" s="83"/>
      <c r="S2649" s="51">
        <v>1</v>
      </c>
      <c r="T2649" s="84"/>
      <c r="U2649" s="84"/>
      <c r="V2649" s="52">
        <v>0</v>
      </c>
      <c r="W2649" s="52">
        <v>1.08E-4</v>
      </c>
      <c r="X2649" s="52">
        <v>0</v>
      </c>
      <c r="Y2649" s="52">
        <v>0.51836899999999997</v>
      </c>
      <c r="Z2649" s="52">
        <v>0</v>
      </c>
      <c r="AA2649" s="52"/>
      <c r="AB2649" s="79">
        <v>2649</v>
      </c>
      <c r="AC26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49" s="85"/>
      <c r="AE2649" s="51"/>
      <c r="AF2649" s="51"/>
      <c r="AG2649" s="51"/>
      <c r="AH2649" s="51"/>
      <c r="AI2649" s="51"/>
      <c r="AJ2649" s="51"/>
      <c r="AK2649" s="51"/>
      <c r="AL2649" s="51"/>
      <c r="AM2649" s="51"/>
      <c r="AN2649" s="51"/>
      <c r="AO2649" s="2"/>
      <c r="AP2649" s="3"/>
      <c r="AQ2649" s="3"/>
      <c r="AR2649" s="3"/>
      <c r="AS2649" s="3"/>
    </row>
    <row r="2650" spans="1:45" ht="29" customHeight="1" x14ac:dyDescent="0.35">
      <c r="A2650" s="14" t="s">
        <v>2959</v>
      </c>
      <c r="C2650" s="15" t="s">
        <v>3360</v>
      </c>
      <c r="D2650" s="15"/>
      <c r="E2650" s="80">
        <v>1.6533015326668861</v>
      </c>
      <c r="F2650" s="78"/>
      <c r="G2650" s="15"/>
      <c r="H2650" s="15"/>
      <c r="I2650" s="16"/>
      <c r="J2650" s="66"/>
      <c r="K2650" s="66"/>
      <c r="L2650" s="16"/>
      <c r="M2650" s="81"/>
      <c r="N2650" s="82">
        <v>4634.107421875</v>
      </c>
      <c r="O2650" s="82">
        <v>7068.376953125</v>
      </c>
      <c r="P2650" s="77"/>
      <c r="Q2650" s="83"/>
      <c r="R2650" s="83"/>
      <c r="S2650" s="51">
        <v>1</v>
      </c>
      <c r="T2650" s="84"/>
      <c r="U2650" s="84"/>
      <c r="V2650" s="52">
        <v>0</v>
      </c>
      <c r="W2650" s="52">
        <v>1.08E-4</v>
      </c>
      <c r="X2650" s="52">
        <v>0</v>
      </c>
      <c r="Y2650" s="52">
        <v>0.51836899999999997</v>
      </c>
      <c r="Z2650" s="52">
        <v>0</v>
      </c>
      <c r="AA2650" s="52"/>
      <c r="AB2650" s="79">
        <v>2650</v>
      </c>
      <c r="AC26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0" s="85"/>
      <c r="AE2650" s="51"/>
      <c r="AF2650" s="51"/>
      <c r="AG2650" s="51"/>
      <c r="AH2650" s="51"/>
      <c r="AI2650" s="51"/>
      <c r="AJ2650" s="51"/>
      <c r="AK2650" s="51"/>
      <c r="AL2650" s="51"/>
      <c r="AM2650" s="51"/>
      <c r="AN2650" s="51"/>
      <c r="AO2650" s="2"/>
      <c r="AP2650" s="3"/>
      <c r="AQ2650" s="3"/>
      <c r="AR2650" s="3"/>
      <c r="AS2650" s="3"/>
    </row>
    <row r="2651" spans="1:45" ht="29" customHeight="1" x14ac:dyDescent="0.35">
      <c r="A2651" s="14" t="s">
        <v>2637</v>
      </c>
      <c r="C2651" s="15" t="s">
        <v>3360</v>
      </c>
      <c r="D2651" s="15"/>
      <c r="E2651" s="80">
        <v>1.6524930160403828</v>
      </c>
      <c r="F2651" s="78"/>
      <c r="G2651" s="15"/>
      <c r="H2651" s="15"/>
      <c r="I2651" s="16"/>
      <c r="J2651" s="66"/>
      <c r="K2651" s="66"/>
      <c r="L2651" s="16"/>
      <c r="M2651" s="81"/>
      <c r="N2651" s="82">
        <v>3413.16357421875</v>
      </c>
      <c r="O2651" s="82">
        <v>5494.11572265625</v>
      </c>
      <c r="P2651" s="77"/>
      <c r="Q2651" s="83"/>
      <c r="R2651" s="83"/>
      <c r="S2651" s="51">
        <v>1</v>
      </c>
      <c r="T2651" s="84"/>
      <c r="U2651" s="84"/>
      <c r="V2651" s="52">
        <v>0</v>
      </c>
      <c r="W2651" s="52">
        <v>7.7000000000000001E-5</v>
      </c>
      <c r="X2651" s="52">
        <v>0</v>
      </c>
      <c r="Y2651" s="52">
        <v>0.51710500000000004</v>
      </c>
      <c r="Z2651" s="52">
        <v>0</v>
      </c>
      <c r="AA2651" s="52"/>
      <c r="AB2651" s="79">
        <v>2651</v>
      </c>
      <c r="AC26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1" s="85"/>
      <c r="AE2651" s="51"/>
      <c r="AF2651" s="51"/>
      <c r="AG2651" s="51"/>
      <c r="AH2651" s="51"/>
      <c r="AI2651" s="51"/>
      <c r="AJ2651" s="51"/>
      <c r="AK2651" s="51"/>
      <c r="AL2651" s="51"/>
      <c r="AM2651" s="51"/>
      <c r="AN2651" s="51"/>
      <c r="AO2651" s="2"/>
      <c r="AP2651" s="3"/>
      <c r="AQ2651" s="3"/>
      <c r="AR2651" s="3"/>
      <c r="AS2651" s="3"/>
    </row>
    <row r="2652" spans="1:45" ht="29" customHeight="1" x14ac:dyDescent="0.35">
      <c r="A2652" s="14" t="s">
        <v>2035</v>
      </c>
      <c r="C2652" s="15" t="s">
        <v>3360</v>
      </c>
      <c r="D2652" s="15"/>
      <c r="E2652" s="80">
        <v>1.652051658071801</v>
      </c>
      <c r="F2652" s="78"/>
      <c r="G2652" s="15"/>
      <c r="H2652" s="15"/>
      <c r="I2652" s="16"/>
      <c r="J2652" s="66"/>
      <c r="K2652" s="66"/>
      <c r="L2652" s="16"/>
      <c r="M2652" s="81"/>
      <c r="N2652" s="82">
        <v>5600.71044921875</v>
      </c>
      <c r="O2652" s="82">
        <v>6599.02587890625</v>
      </c>
      <c r="P2652" s="77"/>
      <c r="Q2652" s="83"/>
      <c r="R2652" s="83"/>
      <c r="S2652" s="51">
        <v>1</v>
      </c>
      <c r="T2652" s="84"/>
      <c r="U2652" s="84"/>
      <c r="V2652" s="52">
        <v>0</v>
      </c>
      <c r="W2652" s="52">
        <v>4.3478000000000003E-2</v>
      </c>
      <c r="X2652" s="52">
        <v>0</v>
      </c>
      <c r="Y2652" s="52">
        <v>0.51641499999999996</v>
      </c>
      <c r="Z2652" s="52">
        <v>0</v>
      </c>
      <c r="AA2652" s="52"/>
      <c r="AB2652" s="79">
        <v>2652</v>
      </c>
      <c r="AC26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2" s="85"/>
      <c r="AE2652" s="51"/>
      <c r="AF2652" s="51"/>
      <c r="AG2652" s="51"/>
      <c r="AH2652" s="51"/>
      <c r="AI2652" s="51"/>
      <c r="AJ2652" s="51"/>
      <c r="AK2652" s="51"/>
      <c r="AL2652" s="51"/>
      <c r="AM2652" s="51"/>
      <c r="AN2652" s="51"/>
      <c r="AO2652" s="2"/>
      <c r="AP2652" s="3"/>
      <c r="AQ2652" s="3"/>
      <c r="AR2652" s="3"/>
      <c r="AS2652" s="3"/>
    </row>
    <row r="2653" spans="1:45" ht="29" customHeight="1" x14ac:dyDescent="0.35">
      <c r="A2653" s="14" t="s">
        <v>2037</v>
      </c>
      <c r="C2653" s="15" t="s">
        <v>3360</v>
      </c>
      <c r="D2653" s="15"/>
      <c r="E2653" s="80">
        <v>1.652051658071801</v>
      </c>
      <c r="F2653" s="78"/>
      <c r="G2653" s="15"/>
      <c r="H2653" s="15"/>
      <c r="I2653" s="16"/>
      <c r="J2653" s="66"/>
      <c r="K2653" s="66"/>
      <c r="L2653" s="16"/>
      <c r="M2653" s="81"/>
      <c r="N2653" s="82">
        <v>5639.7373046875</v>
      </c>
      <c r="O2653" s="82">
        <v>6360.0283203125</v>
      </c>
      <c r="P2653" s="77"/>
      <c r="Q2653" s="83"/>
      <c r="R2653" s="83"/>
      <c r="S2653" s="51">
        <v>1</v>
      </c>
      <c r="T2653" s="84"/>
      <c r="U2653" s="84"/>
      <c r="V2653" s="52">
        <v>0</v>
      </c>
      <c r="W2653" s="52">
        <v>4.3478000000000003E-2</v>
      </c>
      <c r="X2653" s="52">
        <v>0</v>
      </c>
      <c r="Y2653" s="52">
        <v>0.51641499999999996</v>
      </c>
      <c r="Z2653" s="52">
        <v>0</v>
      </c>
      <c r="AA2653" s="52"/>
      <c r="AB2653" s="79">
        <v>2653</v>
      </c>
      <c r="AC26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3" s="85"/>
      <c r="AE2653" s="51"/>
      <c r="AF2653" s="51"/>
      <c r="AG2653" s="51"/>
      <c r="AH2653" s="51"/>
      <c r="AI2653" s="51"/>
      <c r="AJ2653" s="51"/>
      <c r="AK2653" s="51"/>
      <c r="AL2653" s="51"/>
      <c r="AM2653" s="51"/>
      <c r="AN2653" s="51"/>
      <c r="AO2653" s="2"/>
      <c r="AP2653" s="3"/>
      <c r="AQ2653" s="3"/>
      <c r="AR2653" s="3"/>
      <c r="AS2653" s="3"/>
    </row>
    <row r="2654" spans="1:45" ht="29" customHeight="1" x14ac:dyDescent="0.35">
      <c r="A2654" s="14" t="s">
        <v>2629</v>
      </c>
      <c r="C2654" s="15" t="s">
        <v>3360</v>
      </c>
      <c r="D2654" s="15"/>
      <c r="E2654" s="80">
        <v>1.652051658071801</v>
      </c>
      <c r="F2654" s="78"/>
      <c r="G2654" s="15"/>
      <c r="H2654" s="15"/>
      <c r="I2654" s="16"/>
      <c r="J2654" s="66"/>
      <c r="K2654" s="66"/>
      <c r="L2654" s="16"/>
      <c r="M2654" s="81"/>
      <c r="N2654" s="82">
        <v>5385.525390625</v>
      </c>
      <c r="O2654" s="82">
        <v>6202.18310546875</v>
      </c>
      <c r="P2654" s="77"/>
      <c r="Q2654" s="83"/>
      <c r="R2654" s="83"/>
      <c r="S2654" s="51">
        <v>1</v>
      </c>
      <c r="T2654" s="84"/>
      <c r="U2654" s="84"/>
      <c r="V2654" s="52">
        <v>0</v>
      </c>
      <c r="W2654" s="52">
        <v>4.3478000000000003E-2</v>
      </c>
      <c r="X2654" s="52">
        <v>0</v>
      </c>
      <c r="Y2654" s="52">
        <v>0.51641499999999996</v>
      </c>
      <c r="Z2654" s="52">
        <v>0</v>
      </c>
      <c r="AA2654" s="52"/>
      <c r="AB2654" s="79">
        <v>2654</v>
      </c>
      <c r="AC26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4" s="85"/>
      <c r="AE2654" s="51"/>
      <c r="AF2654" s="51"/>
      <c r="AG2654" s="51"/>
      <c r="AH2654" s="51"/>
      <c r="AI2654" s="51"/>
      <c r="AJ2654" s="51"/>
      <c r="AK2654" s="51"/>
      <c r="AL2654" s="51"/>
      <c r="AM2654" s="51"/>
      <c r="AN2654" s="51"/>
      <c r="AO2654" s="2"/>
      <c r="AP2654" s="3"/>
      <c r="AQ2654" s="3"/>
      <c r="AR2654" s="3"/>
      <c r="AS2654" s="3"/>
    </row>
    <row r="2655" spans="1:45" ht="29" customHeight="1" x14ac:dyDescent="0.35">
      <c r="A2655" s="14" t="s">
        <v>2630</v>
      </c>
      <c r="C2655" s="15" t="s">
        <v>3360</v>
      </c>
      <c r="D2655" s="15"/>
      <c r="E2655" s="80">
        <v>1.652051658071801</v>
      </c>
      <c r="F2655" s="78"/>
      <c r="G2655" s="15"/>
      <c r="H2655" s="15"/>
      <c r="I2655" s="16"/>
      <c r="J2655" s="66"/>
      <c r="K2655" s="66"/>
      <c r="L2655" s="16"/>
      <c r="M2655" s="81"/>
      <c r="N2655" s="82">
        <v>5440.6572265625</v>
      </c>
      <c r="O2655" s="82">
        <v>5992.88623046875</v>
      </c>
      <c r="P2655" s="77"/>
      <c r="Q2655" s="83"/>
      <c r="R2655" s="83"/>
      <c r="S2655" s="51">
        <v>1</v>
      </c>
      <c r="T2655" s="84"/>
      <c r="U2655" s="84"/>
      <c r="V2655" s="52">
        <v>0</v>
      </c>
      <c r="W2655" s="52">
        <v>4.3478000000000003E-2</v>
      </c>
      <c r="X2655" s="52">
        <v>0</v>
      </c>
      <c r="Y2655" s="52">
        <v>0.51641499999999996</v>
      </c>
      <c r="Z2655" s="52">
        <v>0</v>
      </c>
      <c r="AA2655" s="52"/>
      <c r="AB2655" s="79">
        <v>2655</v>
      </c>
      <c r="AC26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5" s="85"/>
      <c r="AE2655" s="51"/>
      <c r="AF2655" s="51"/>
      <c r="AG2655" s="51"/>
      <c r="AH2655" s="51"/>
      <c r="AI2655" s="51"/>
      <c r="AJ2655" s="51"/>
      <c r="AK2655" s="51"/>
      <c r="AL2655" s="51"/>
      <c r="AM2655" s="51"/>
      <c r="AN2655" s="51"/>
      <c r="AO2655" s="2"/>
      <c r="AP2655" s="3"/>
      <c r="AQ2655" s="3"/>
      <c r="AR2655" s="3"/>
      <c r="AS2655" s="3"/>
    </row>
    <row r="2656" spans="1:45" ht="29" customHeight="1" x14ac:dyDescent="0.35">
      <c r="A2656" s="14" t="s">
        <v>1845</v>
      </c>
      <c r="C2656" s="15" t="s">
        <v>3360</v>
      </c>
      <c r="D2656" s="15"/>
      <c r="E2656" s="80">
        <v>1.6508216126028403</v>
      </c>
      <c r="F2656" s="78"/>
      <c r="G2656" s="15"/>
      <c r="H2656" s="15"/>
      <c r="I2656" s="16"/>
      <c r="J2656" s="66"/>
      <c r="K2656" s="66"/>
      <c r="L2656" s="16"/>
      <c r="M2656" s="81"/>
      <c r="N2656" s="82">
        <v>150.99365234375</v>
      </c>
      <c r="O2656" s="82">
        <v>8786.7177734375</v>
      </c>
      <c r="P2656" s="77"/>
      <c r="Q2656" s="83"/>
      <c r="R2656" s="83"/>
      <c r="S2656" s="51">
        <v>1</v>
      </c>
      <c r="T2656" s="84"/>
      <c r="U2656" s="84"/>
      <c r="V2656" s="52">
        <v>0</v>
      </c>
      <c r="W2656" s="52">
        <v>9.5000000000000005E-5</v>
      </c>
      <c r="X2656" s="52">
        <v>0</v>
      </c>
      <c r="Y2656" s="52">
        <v>0.51449199999999995</v>
      </c>
      <c r="Z2656" s="52">
        <v>0</v>
      </c>
      <c r="AA2656" s="52"/>
      <c r="AB2656" s="79">
        <v>2656</v>
      </c>
      <c r="AC26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6" s="85"/>
      <c r="AE2656" s="51"/>
      <c r="AF2656" s="51"/>
      <c r="AG2656" s="51"/>
      <c r="AH2656" s="51"/>
      <c r="AI2656" s="51"/>
      <c r="AJ2656" s="51"/>
      <c r="AK2656" s="51"/>
      <c r="AL2656" s="51"/>
      <c r="AM2656" s="51"/>
      <c r="AN2656" s="51"/>
      <c r="AO2656" s="2"/>
      <c r="AP2656" s="3"/>
      <c r="AQ2656" s="3"/>
      <c r="AR2656" s="3"/>
      <c r="AS2656" s="3"/>
    </row>
    <row r="2657" spans="1:45" ht="29" customHeight="1" x14ac:dyDescent="0.35">
      <c r="A2657" s="14" t="s">
        <v>3180</v>
      </c>
      <c r="C2657" s="15" t="s">
        <v>3360</v>
      </c>
      <c r="D2657" s="15"/>
      <c r="E2657" s="80">
        <v>1.6502919830405423</v>
      </c>
      <c r="F2657" s="78"/>
      <c r="G2657" s="15"/>
      <c r="H2657" s="15"/>
      <c r="I2657" s="16"/>
      <c r="J2657" s="66"/>
      <c r="K2657" s="66"/>
      <c r="L2657" s="16"/>
      <c r="M2657" s="81"/>
      <c r="N2657" s="82">
        <v>7365.30908203125</v>
      </c>
      <c r="O2657" s="82">
        <v>8860.68359375</v>
      </c>
      <c r="P2657" s="77"/>
      <c r="Q2657" s="83"/>
      <c r="R2657" s="83"/>
      <c r="S2657" s="51">
        <v>1</v>
      </c>
      <c r="T2657" s="84"/>
      <c r="U2657" s="84"/>
      <c r="V2657" s="52">
        <v>0</v>
      </c>
      <c r="W2657" s="52">
        <v>7.2999999999999999E-5</v>
      </c>
      <c r="X2657" s="52">
        <v>0</v>
      </c>
      <c r="Y2657" s="52">
        <v>0.51366400000000001</v>
      </c>
      <c r="Z2657" s="52">
        <v>0</v>
      </c>
      <c r="AA2657" s="52"/>
      <c r="AB2657" s="79">
        <v>2657</v>
      </c>
      <c r="AC26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7" s="85"/>
      <c r="AE2657" s="51"/>
      <c r="AF2657" s="51"/>
      <c r="AG2657" s="51"/>
      <c r="AH2657" s="51"/>
      <c r="AI2657" s="51"/>
      <c r="AJ2657" s="51"/>
      <c r="AK2657" s="51"/>
      <c r="AL2657" s="51"/>
      <c r="AM2657" s="51"/>
      <c r="AN2657" s="51"/>
      <c r="AO2657" s="2"/>
      <c r="AP2657" s="3"/>
      <c r="AQ2657" s="3"/>
      <c r="AR2657" s="3"/>
      <c r="AS2657" s="3"/>
    </row>
    <row r="2658" spans="1:45" ht="29" customHeight="1" x14ac:dyDescent="0.35">
      <c r="A2658" s="14" t="s">
        <v>1009</v>
      </c>
      <c r="C2658" s="15" t="s">
        <v>3360</v>
      </c>
      <c r="D2658" s="15"/>
      <c r="E2658" s="80">
        <v>1.6502280181175595</v>
      </c>
      <c r="F2658" s="78"/>
      <c r="G2658" s="15"/>
      <c r="H2658" s="15"/>
      <c r="I2658" s="16"/>
      <c r="J2658" s="66"/>
      <c r="K2658" s="66"/>
      <c r="L2658" s="16"/>
      <c r="M2658" s="81"/>
      <c r="N2658" s="82">
        <v>1694.7457275390625</v>
      </c>
      <c r="O2658" s="82">
        <v>3498.8701171875</v>
      </c>
      <c r="P2658" s="77"/>
      <c r="Q2658" s="83"/>
      <c r="R2658" s="83"/>
      <c r="S2658" s="51">
        <v>1</v>
      </c>
      <c r="T2658" s="84"/>
      <c r="U2658" s="84"/>
      <c r="V2658" s="52">
        <v>0</v>
      </c>
      <c r="W2658" s="52">
        <v>7.2999999999999999E-5</v>
      </c>
      <c r="X2658" s="52">
        <v>0</v>
      </c>
      <c r="Y2658" s="52">
        <v>0.51356400000000002</v>
      </c>
      <c r="Z2658" s="52">
        <v>0</v>
      </c>
      <c r="AA2658" s="52"/>
      <c r="AB2658" s="79">
        <v>2658</v>
      </c>
      <c r="AC26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8" s="85"/>
      <c r="AE2658" s="51"/>
      <c r="AF2658" s="51"/>
      <c r="AG2658" s="51"/>
      <c r="AH2658" s="51"/>
      <c r="AI2658" s="51"/>
      <c r="AJ2658" s="51"/>
      <c r="AK2658" s="51"/>
      <c r="AL2658" s="51"/>
      <c r="AM2658" s="51"/>
      <c r="AN2658" s="51"/>
      <c r="AO2658" s="2"/>
      <c r="AP2658" s="3"/>
      <c r="AQ2658" s="3"/>
      <c r="AR2658" s="3"/>
      <c r="AS2658" s="3"/>
    </row>
    <row r="2659" spans="1:45" ht="29" customHeight="1" x14ac:dyDescent="0.35">
      <c r="A2659" s="14" t="s">
        <v>1010</v>
      </c>
      <c r="C2659" s="15" t="s">
        <v>3360</v>
      </c>
      <c r="D2659" s="15"/>
      <c r="E2659" s="80">
        <v>1.6502280181175595</v>
      </c>
      <c r="F2659" s="78"/>
      <c r="G2659" s="15"/>
      <c r="H2659" s="15"/>
      <c r="I2659" s="16"/>
      <c r="J2659" s="66"/>
      <c r="K2659" s="66"/>
      <c r="L2659" s="16"/>
      <c r="M2659" s="81"/>
      <c r="N2659" s="82">
        <v>1705.36376953125</v>
      </c>
      <c r="O2659" s="82">
        <v>3583.829833984375</v>
      </c>
      <c r="P2659" s="77"/>
      <c r="Q2659" s="83"/>
      <c r="R2659" s="83"/>
      <c r="S2659" s="51">
        <v>1</v>
      </c>
      <c r="T2659" s="84"/>
      <c r="U2659" s="84"/>
      <c r="V2659" s="52">
        <v>0</v>
      </c>
      <c r="W2659" s="52">
        <v>7.2999999999999999E-5</v>
      </c>
      <c r="X2659" s="52">
        <v>0</v>
      </c>
      <c r="Y2659" s="52">
        <v>0.51356400000000002</v>
      </c>
      <c r="Z2659" s="52">
        <v>0</v>
      </c>
      <c r="AA2659" s="52"/>
      <c r="AB2659" s="79">
        <v>2659</v>
      </c>
      <c r="AC26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59" s="85"/>
      <c r="AE2659" s="51"/>
      <c r="AF2659" s="51"/>
      <c r="AG2659" s="51"/>
      <c r="AH2659" s="51"/>
      <c r="AI2659" s="51"/>
      <c r="AJ2659" s="51"/>
      <c r="AK2659" s="51"/>
      <c r="AL2659" s="51"/>
      <c r="AM2659" s="51"/>
      <c r="AN2659" s="51"/>
      <c r="AO2659" s="2"/>
      <c r="AP2659" s="3"/>
      <c r="AQ2659" s="3"/>
      <c r="AR2659" s="3"/>
      <c r="AS2659" s="3"/>
    </row>
    <row r="2660" spans="1:45" ht="29" customHeight="1" x14ac:dyDescent="0.35">
      <c r="A2660" s="14" t="s">
        <v>220</v>
      </c>
      <c r="C2660" s="15" t="s">
        <v>3360</v>
      </c>
      <c r="D2660" s="15"/>
      <c r="E2660" s="80">
        <v>1.6502030717975962</v>
      </c>
      <c r="F2660" s="78"/>
      <c r="G2660" s="15"/>
      <c r="H2660" s="15"/>
      <c r="I2660" s="16"/>
      <c r="J2660" s="66"/>
      <c r="K2660" s="66"/>
      <c r="L2660" s="16"/>
      <c r="M2660" s="81"/>
      <c r="N2660" s="82">
        <v>1378.093994140625</v>
      </c>
      <c r="O2660" s="82">
        <v>1451.3841552734375</v>
      </c>
      <c r="P2660" s="77"/>
      <c r="Q2660" s="83"/>
      <c r="R2660" s="83"/>
      <c r="S2660" s="51">
        <v>1</v>
      </c>
      <c r="T2660" s="84"/>
      <c r="U2660" s="84"/>
      <c r="V2660" s="52">
        <v>0</v>
      </c>
      <c r="W2660" s="52">
        <v>7.8999999999999996E-5</v>
      </c>
      <c r="X2660" s="52">
        <v>0</v>
      </c>
      <c r="Y2660" s="52">
        <v>0.51352500000000001</v>
      </c>
      <c r="Z2660" s="52">
        <v>0</v>
      </c>
      <c r="AA2660" s="52"/>
      <c r="AB2660" s="79">
        <v>2660</v>
      </c>
      <c r="AC26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0" s="85"/>
      <c r="AE2660" s="51"/>
      <c r="AF2660" s="51"/>
      <c r="AG2660" s="51"/>
      <c r="AH2660" s="51"/>
      <c r="AI2660" s="51"/>
      <c r="AJ2660" s="51"/>
      <c r="AK2660" s="104" t="s">
        <v>3341</v>
      </c>
      <c r="AL2660" s="104" t="s">
        <v>3341</v>
      </c>
      <c r="AM2660" s="104" t="s">
        <v>3341</v>
      </c>
      <c r="AN2660" s="104" t="s">
        <v>3341</v>
      </c>
      <c r="AO2660" s="2"/>
      <c r="AP2660" s="3"/>
      <c r="AQ2660" s="3"/>
      <c r="AR2660" s="3"/>
      <c r="AS2660" s="3"/>
    </row>
    <row r="2661" spans="1:45" ht="29" customHeight="1" x14ac:dyDescent="0.35">
      <c r="A2661" s="14" t="s">
        <v>989</v>
      </c>
      <c r="C2661" s="15" t="s">
        <v>3360</v>
      </c>
      <c r="D2661" s="15"/>
      <c r="E2661" s="80">
        <v>1.6502030717975962</v>
      </c>
      <c r="F2661" s="78"/>
      <c r="G2661" s="15"/>
      <c r="H2661" s="15"/>
      <c r="I2661" s="16"/>
      <c r="J2661" s="66"/>
      <c r="K2661" s="66"/>
      <c r="L2661" s="16"/>
      <c r="M2661" s="81"/>
      <c r="N2661" s="82">
        <v>1367.537841796875</v>
      </c>
      <c r="O2661" s="82">
        <v>1509.6898193359375</v>
      </c>
      <c r="P2661" s="77"/>
      <c r="Q2661" s="83"/>
      <c r="R2661" s="83"/>
      <c r="S2661" s="51">
        <v>1</v>
      </c>
      <c r="T2661" s="84"/>
      <c r="U2661" s="84"/>
      <c r="V2661" s="52">
        <v>0</v>
      </c>
      <c r="W2661" s="52">
        <v>7.8999999999999996E-5</v>
      </c>
      <c r="X2661" s="52">
        <v>0</v>
      </c>
      <c r="Y2661" s="52">
        <v>0.51352500000000001</v>
      </c>
      <c r="Z2661" s="52">
        <v>0</v>
      </c>
      <c r="AA2661" s="52"/>
      <c r="AB2661" s="79">
        <v>2661</v>
      </c>
      <c r="AC26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1" s="85"/>
      <c r="AE2661" s="51"/>
      <c r="AF2661" s="51"/>
      <c r="AG2661" s="51"/>
      <c r="AH2661" s="51"/>
      <c r="AI2661" s="51"/>
      <c r="AJ2661" s="51"/>
      <c r="AK2661" s="104" t="s">
        <v>3341</v>
      </c>
      <c r="AL2661" s="104" t="s">
        <v>3341</v>
      </c>
      <c r="AM2661" s="104" t="s">
        <v>3341</v>
      </c>
      <c r="AN2661" s="104" t="s">
        <v>3341</v>
      </c>
      <c r="AO2661" s="2"/>
      <c r="AP2661" s="3"/>
      <c r="AQ2661" s="3"/>
      <c r="AR2661" s="3"/>
      <c r="AS2661" s="3"/>
    </row>
    <row r="2662" spans="1:45" ht="29" customHeight="1" x14ac:dyDescent="0.35">
      <c r="A2662" s="14" t="s">
        <v>770</v>
      </c>
      <c r="C2662" s="15" t="s">
        <v>3360</v>
      </c>
      <c r="D2662" s="15"/>
      <c r="E2662" s="80">
        <v>1.6496555320568629</v>
      </c>
      <c r="F2662" s="78"/>
      <c r="G2662" s="15"/>
      <c r="H2662" s="15"/>
      <c r="I2662" s="16"/>
      <c r="J2662" s="66"/>
      <c r="K2662" s="66"/>
      <c r="L2662" s="16"/>
      <c r="M2662" s="81"/>
      <c r="N2662" s="82">
        <v>1195.5697021484375</v>
      </c>
      <c r="O2662" s="82">
        <v>903.49041748046875</v>
      </c>
      <c r="P2662" s="77"/>
      <c r="Q2662" s="83"/>
      <c r="R2662" s="83"/>
      <c r="S2662" s="51">
        <v>1</v>
      </c>
      <c r="T2662" s="84"/>
      <c r="U2662" s="84"/>
      <c r="V2662" s="52">
        <v>0</v>
      </c>
      <c r="W2662" s="52">
        <v>7.7999999999999999E-5</v>
      </c>
      <c r="X2662" s="52">
        <v>0</v>
      </c>
      <c r="Y2662" s="52">
        <v>0.51266900000000004</v>
      </c>
      <c r="Z2662" s="52">
        <v>0</v>
      </c>
      <c r="AA2662" s="52"/>
      <c r="AB2662" s="79">
        <v>2662</v>
      </c>
      <c r="AC26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2" s="85"/>
      <c r="AE2662" s="51"/>
      <c r="AF2662" s="51"/>
      <c r="AG2662" s="51"/>
      <c r="AH2662" s="51"/>
      <c r="AI2662" s="51"/>
      <c r="AJ2662" s="51"/>
      <c r="AK2662" s="51"/>
      <c r="AL2662" s="51"/>
      <c r="AM2662" s="51"/>
      <c r="AN2662" s="51"/>
      <c r="AO2662" s="2"/>
      <c r="AP2662" s="3"/>
      <c r="AQ2662" s="3"/>
      <c r="AR2662" s="3"/>
      <c r="AS2662" s="3"/>
    </row>
    <row r="2663" spans="1:45" ht="29" customHeight="1" x14ac:dyDescent="0.35">
      <c r="A2663" s="14" t="s">
        <v>2012</v>
      </c>
      <c r="C2663" s="15" t="s">
        <v>3360</v>
      </c>
      <c r="D2663" s="15"/>
      <c r="E2663" s="80">
        <v>1.6491623625006648</v>
      </c>
      <c r="F2663" s="78"/>
      <c r="G2663" s="15"/>
      <c r="H2663" s="15"/>
      <c r="I2663" s="16"/>
      <c r="J2663" s="66"/>
      <c r="K2663" s="66"/>
      <c r="L2663" s="16"/>
      <c r="M2663" s="81"/>
      <c r="N2663" s="82">
        <v>2518.60791015625</v>
      </c>
      <c r="O2663" s="82">
        <v>1489.83447265625</v>
      </c>
      <c r="P2663" s="77"/>
      <c r="Q2663" s="83"/>
      <c r="R2663" s="83"/>
      <c r="S2663" s="51">
        <v>1</v>
      </c>
      <c r="T2663" s="84"/>
      <c r="U2663" s="84"/>
      <c r="V2663" s="52">
        <v>0</v>
      </c>
      <c r="W2663" s="52">
        <v>8.5000000000000006E-5</v>
      </c>
      <c r="X2663" s="52">
        <v>0</v>
      </c>
      <c r="Y2663" s="52">
        <v>0.51189799999999996</v>
      </c>
      <c r="Z2663" s="52">
        <v>0</v>
      </c>
      <c r="AA2663" s="52"/>
      <c r="AB2663" s="79">
        <v>2663</v>
      </c>
      <c r="AC26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3" s="85"/>
      <c r="AE2663" s="51"/>
      <c r="AF2663" s="51"/>
      <c r="AG2663" s="51"/>
      <c r="AH2663" s="51"/>
      <c r="AI2663" s="51"/>
      <c r="AJ2663" s="51"/>
      <c r="AK2663" s="104" t="s">
        <v>3341</v>
      </c>
      <c r="AL2663" s="104" t="s">
        <v>3341</v>
      </c>
      <c r="AM2663" s="104" t="s">
        <v>3341</v>
      </c>
      <c r="AN2663" s="104" t="s">
        <v>3341</v>
      </c>
      <c r="AO2663" s="2"/>
      <c r="AP2663" s="3"/>
      <c r="AQ2663" s="3"/>
      <c r="AR2663" s="3"/>
      <c r="AS2663" s="3"/>
    </row>
    <row r="2664" spans="1:45" ht="29" customHeight="1" x14ac:dyDescent="0.35">
      <c r="A2664" s="14" t="s">
        <v>211</v>
      </c>
      <c r="C2664" s="15" t="s">
        <v>3360</v>
      </c>
      <c r="D2664" s="15"/>
      <c r="E2664" s="80">
        <v>1.6490478652885256</v>
      </c>
      <c r="F2664" s="78"/>
      <c r="G2664" s="15"/>
      <c r="H2664" s="15"/>
      <c r="I2664" s="16"/>
      <c r="J2664" s="66"/>
      <c r="K2664" s="66"/>
      <c r="L2664" s="16"/>
      <c r="M2664" s="81"/>
      <c r="N2664" s="82">
        <v>3034.544921875</v>
      </c>
      <c r="O2664" s="82">
        <v>2627.195556640625</v>
      </c>
      <c r="P2664" s="77"/>
      <c r="Q2664" s="83"/>
      <c r="R2664" s="83"/>
      <c r="S2664" s="51">
        <v>1</v>
      </c>
      <c r="T2664" s="84"/>
      <c r="U2664" s="84"/>
      <c r="V2664" s="52">
        <v>0</v>
      </c>
      <c r="W2664" s="52">
        <v>7.6000000000000004E-5</v>
      </c>
      <c r="X2664" s="52">
        <v>0</v>
      </c>
      <c r="Y2664" s="52">
        <v>0.51171900000000003</v>
      </c>
      <c r="Z2664" s="52">
        <v>0</v>
      </c>
      <c r="AA2664" s="52"/>
      <c r="AB2664" s="79">
        <v>2664</v>
      </c>
      <c r="AC26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4" s="85"/>
      <c r="AE2664" s="51"/>
      <c r="AF2664" s="51"/>
      <c r="AG2664" s="51"/>
      <c r="AH2664" s="51"/>
      <c r="AI2664" s="51"/>
      <c r="AJ2664" s="51"/>
      <c r="AK2664" s="104" t="s">
        <v>3341</v>
      </c>
      <c r="AL2664" s="104" t="s">
        <v>3341</v>
      </c>
      <c r="AM2664" s="104" t="s">
        <v>3341</v>
      </c>
      <c r="AN2664" s="104" t="s">
        <v>3341</v>
      </c>
      <c r="AO2664" s="2"/>
      <c r="AP2664" s="3"/>
      <c r="AQ2664" s="3"/>
      <c r="AR2664" s="3"/>
      <c r="AS2664" s="3"/>
    </row>
    <row r="2665" spans="1:45" ht="29" customHeight="1" x14ac:dyDescent="0.35">
      <c r="A2665" s="14" t="s">
        <v>1200</v>
      </c>
      <c r="C2665" s="15" t="s">
        <v>3360</v>
      </c>
      <c r="D2665" s="15"/>
      <c r="E2665" s="80">
        <v>1.6490478652885256</v>
      </c>
      <c r="F2665" s="78"/>
      <c r="G2665" s="15"/>
      <c r="H2665" s="15"/>
      <c r="I2665" s="16"/>
      <c r="J2665" s="66"/>
      <c r="K2665" s="66"/>
      <c r="L2665" s="16"/>
      <c r="M2665" s="81"/>
      <c r="N2665" s="82">
        <v>3023.060791015625</v>
      </c>
      <c r="O2665" s="82">
        <v>2721.135009765625</v>
      </c>
      <c r="P2665" s="77"/>
      <c r="Q2665" s="83"/>
      <c r="R2665" s="83"/>
      <c r="S2665" s="51">
        <v>1</v>
      </c>
      <c r="T2665" s="84"/>
      <c r="U2665" s="84"/>
      <c r="V2665" s="52">
        <v>0</v>
      </c>
      <c r="W2665" s="52">
        <v>7.6000000000000004E-5</v>
      </c>
      <c r="X2665" s="52">
        <v>0</v>
      </c>
      <c r="Y2665" s="52">
        <v>0.51171900000000003</v>
      </c>
      <c r="Z2665" s="52">
        <v>0</v>
      </c>
      <c r="AA2665" s="52"/>
      <c r="AB2665" s="79">
        <v>2665</v>
      </c>
      <c r="AC26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5" s="85"/>
      <c r="AE2665" s="51"/>
      <c r="AF2665" s="51"/>
      <c r="AG2665" s="51"/>
      <c r="AH2665" s="51"/>
      <c r="AI2665" s="51"/>
      <c r="AJ2665" s="51"/>
      <c r="AK2665" s="104" t="s">
        <v>3341</v>
      </c>
      <c r="AL2665" s="104" t="s">
        <v>3341</v>
      </c>
      <c r="AM2665" s="104" t="s">
        <v>3341</v>
      </c>
      <c r="AN2665" s="104" t="s">
        <v>3341</v>
      </c>
      <c r="AO2665" s="2"/>
      <c r="AP2665" s="3"/>
      <c r="AQ2665" s="3"/>
      <c r="AR2665" s="3"/>
      <c r="AS2665" s="3"/>
    </row>
    <row r="2666" spans="1:45" ht="29" customHeight="1" x14ac:dyDescent="0.35">
      <c r="A2666" s="14" t="s">
        <v>681</v>
      </c>
      <c r="C2666" s="15" t="s">
        <v>3360</v>
      </c>
      <c r="D2666" s="15"/>
      <c r="E2666" s="80">
        <v>1.6478932984286847</v>
      </c>
      <c r="F2666" s="78"/>
      <c r="G2666" s="15"/>
      <c r="H2666" s="15"/>
      <c r="I2666" s="16"/>
      <c r="J2666" s="66"/>
      <c r="K2666" s="66"/>
      <c r="L2666" s="16"/>
      <c r="M2666" s="81"/>
      <c r="N2666" s="82">
        <v>6900.09716796875</v>
      </c>
      <c r="O2666" s="82">
        <v>9803.580078125</v>
      </c>
      <c r="P2666" s="77"/>
      <c r="Q2666" s="83"/>
      <c r="R2666" s="83"/>
      <c r="S2666" s="51">
        <v>1</v>
      </c>
      <c r="T2666" s="84"/>
      <c r="U2666" s="84"/>
      <c r="V2666" s="52">
        <v>0</v>
      </c>
      <c r="W2666" s="52">
        <v>8.6000000000000003E-5</v>
      </c>
      <c r="X2666" s="52">
        <v>0</v>
      </c>
      <c r="Y2666" s="52">
        <v>0.50991399999999998</v>
      </c>
      <c r="Z2666" s="52">
        <v>0</v>
      </c>
      <c r="AA2666" s="52"/>
      <c r="AB2666" s="79">
        <v>2666</v>
      </c>
      <c r="AC26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6" s="85"/>
      <c r="AE2666" s="51"/>
      <c r="AF2666" s="51"/>
      <c r="AG2666" s="51"/>
      <c r="AH2666" s="51"/>
      <c r="AI2666" s="51"/>
      <c r="AJ2666" s="51"/>
      <c r="AK2666" s="51"/>
      <c r="AL2666" s="51"/>
      <c r="AM2666" s="51"/>
      <c r="AN2666" s="51"/>
      <c r="AO2666" s="2"/>
      <c r="AP2666" s="3"/>
      <c r="AQ2666" s="3"/>
      <c r="AR2666" s="3"/>
      <c r="AS2666" s="3"/>
    </row>
    <row r="2667" spans="1:45" ht="29" customHeight="1" x14ac:dyDescent="0.35">
      <c r="A2667" s="14" t="s">
        <v>2574</v>
      </c>
      <c r="C2667" s="15" t="s">
        <v>3360</v>
      </c>
      <c r="D2667" s="15"/>
      <c r="E2667" s="80">
        <v>1.6477704857765576</v>
      </c>
      <c r="F2667" s="78"/>
      <c r="G2667" s="15"/>
      <c r="H2667" s="15"/>
      <c r="I2667" s="16"/>
      <c r="J2667" s="66"/>
      <c r="K2667" s="66"/>
      <c r="L2667" s="16"/>
      <c r="M2667" s="81"/>
      <c r="N2667" s="82">
        <v>4291.4384765625</v>
      </c>
      <c r="O2667" s="82">
        <v>8319.443359375</v>
      </c>
      <c r="P2667" s="77"/>
      <c r="Q2667" s="83"/>
      <c r="R2667" s="83"/>
      <c r="S2667" s="51">
        <v>1</v>
      </c>
      <c r="T2667" s="84"/>
      <c r="U2667" s="84"/>
      <c r="V2667" s="52">
        <v>0</v>
      </c>
      <c r="W2667" s="52">
        <v>7.8999999999999996E-5</v>
      </c>
      <c r="X2667" s="52">
        <v>0</v>
      </c>
      <c r="Y2667" s="52">
        <v>0.50972200000000001</v>
      </c>
      <c r="Z2667" s="52">
        <v>0</v>
      </c>
      <c r="AA2667" s="52"/>
      <c r="AB2667" s="79">
        <v>2667</v>
      </c>
      <c r="AC26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7" s="85"/>
      <c r="AE2667" s="51"/>
      <c r="AF2667" s="51"/>
      <c r="AG2667" s="51"/>
      <c r="AH2667" s="51"/>
      <c r="AI2667" s="51"/>
      <c r="AJ2667" s="51"/>
      <c r="AK2667" s="51"/>
      <c r="AL2667" s="51"/>
      <c r="AM2667" s="51"/>
      <c r="AN2667" s="51"/>
      <c r="AO2667" s="2"/>
      <c r="AP2667" s="3"/>
      <c r="AQ2667" s="3"/>
      <c r="AR2667" s="3"/>
      <c r="AS2667" s="3"/>
    </row>
    <row r="2668" spans="1:45" ht="29" customHeight="1" x14ac:dyDescent="0.35">
      <c r="A2668" s="14" t="s">
        <v>2575</v>
      </c>
      <c r="C2668" s="15" t="s">
        <v>3360</v>
      </c>
      <c r="D2668" s="15"/>
      <c r="E2668" s="80">
        <v>1.6477704857765576</v>
      </c>
      <c r="F2668" s="78"/>
      <c r="G2668" s="15"/>
      <c r="H2668" s="15"/>
      <c r="I2668" s="16"/>
      <c r="J2668" s="66"/>
      <c r="K2668" s="66"/>
      <c r="L2668" s="16"/>
      <c r="M2668" s="81"/>
      <c r="N2668" s="82">
        <v>4234.13818359375</v>
      </c>
      <c r="O2668" s="82">
        <v>8440.1533203125</v>
      </c>
      <c r="P2668" s="77"/>
      <c r="Q2668" s="83"/>
      <c r="R2668" s="83"/>
      <c r="S2668" s="51">
        <v>1</v>
      </c>
      <c r="T2668" s="84"/>
      <c r="U2668" s="84"/>
      <c r="V2668" s="52">
        <v>0</v>
      </c>
      <c r="W2668" s="52">
        <v>7.8999999999999996E-5</v>
      </c>
      <c r="X2668" s="52">
        <v>0</v>
      </c>
      <c r="Y2668" s="52">
        <v>0.50972200000000001</v>
      </c>
      <c r="Z2668" s="52">
        <v>0</v>
      </c>
      <c r="AA2668" s="52"/>
      <c r="AB2668" s="79">
        <v>2668</v>
      </c>
      <c r="AC26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8" s="85"/>
      <c r="AE2668" s="51"/>
      <c r="AF2668" s="51"/>
      <c r="AG2668" s="51"/>
      <c r="AH2668" s="51"/>
      <c r="AI2668" s="51"/>
      <c r="AJ2668" s="51"/>
      <c r="AK2668" s="51"/>
      <c r="AL2668" s="51"/>
      <c r="AM2668" s="51"/>
      <c r="AN2668" s="51"/>
      <c r="AO2668" s="2"/>
      <c r="AP2668" s="3"/>
      <c r="AQ2668" s="3"/>
      <c r="AR2668" s="3"/>
      <c r="AS2668" s="3"/>
    </row>
    <row r="2669" spans="1:45" ht="29" customHeight="1" x14ac:dyDescent="0.35">
      <c r="A2669" s="14" t="s">
        <v>2577</v>
      </c>
      <c r="C2669" s="15" t="s">
        <v>3360</v>
      </c>
      <c r="D2669" s="15"/>
      <c r="E2669" s="80">
        <v>1.6477704857765576</v>
      </c>
      <c r="F2669" s="78"/>
      <c r="G2669" s="15"/>
      <c r="H2669" s="15"/>
      <c r="I2669" s="16"/>
      <c r="J2669" s="66"/>
      <c r="K2669" s="66"/>
      <c r="L2669" s="16"/>
      <c r="M2669" s="81"/>
      <c r="N2669" s="82">
        <v>4250.70654296875</v>
      </c>
      <c r="O2669" s="82">
        <v>8371.048828125</v>
      </c>
      <c r="P2669" s="77"/>
      <c r="Q2669" s="83"/>
      <c r="R2669" s="83"/>
      <c r="S2669" s="51">
        <v>1</v>
      </c>
      <c r="T2669" s="84"/>
      <c r="U2669" s="84"/>
      <c r="V2669" s="52">
        <v>0</v>
      </c>
      <c r="W2669" s="52">
        <v>7.8999999999999996E-5</v>
      </c>
      <c r="X2669" s="52">
        <v>0</v>
      </c>
      <c r="Y2669" s="52">
        <v>0.50972200000000001</v>
      </c>
      <c r="Z2669" s="52">
        <v>0</v>
      </c>
      <c r="AA2669" s="52"/>
      <c r="AB2669" s="79">
        <v>2669</v>
      </c>
      <c r="AC26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69" s="85"/>
      <c r="AE2669" s="51"/>
      <c r="AF2669" s="51"/>
      <c r="AG2669" s="51"/>
      <c r="AH2669" s="51"/>
      <c r="AI2669" s="51"/>
      <c r="AJ2669" s="51"/>
      <c r="AK2669" s="51"/>
      <c r="AL2669" s="51"/>
      <c r="AM2669" s="51"/>
      <c r="AN2669" s="51"/>
      <c r="AO2669" s="2"/>
      <c r="AP2669" s="3"/>
      <c r="AQ2669" s="3"/>
      <c r="AR2669" s="3"/>
      <c r="AS2669" s="3"/>
    </row>
    <row r="2670" spans="1:45" ht="29" customHeight="1" x14ac:dyDescent="0.35">
      <c r="A2670" s="14" t="s">
        <v>2593</v>
      </c>
      <c r="C2670" s="15" t="s">
        <v>3360</v>
      </c>
      <c r="D2670" s="15"/>
      <c r="E2670" s="80">
        <v>1.6475376534569002</v>
      </c>
      <c r="F2670" s="78"/>
      <c r="G2670" s="15"/>
      <c r="H2670" s="15"/>
      <c r="I2670" s="16"/>
      <c r="J2670" s="66"/>
      <c r="K2670" s="66"/>
      <c r="L2670" s="16"/>
      <c r="M2670" s="81"/>
      <c r="N2670" s="82">
        <v>659.4476318359375</v>
      </c>
      <c r="O2670" s="82">
        <v>5389.3056640625</v>
      </c>
      <c r="P2670" s="77"/>
      <c r="Q2670" s="83"/>
      <c r="R2670" s="83"/>
      <c r="S2670" s="51">
        <v>1</v>
      </c>
      <c r="T2670" s="84"/>
      <c r="U2670" s="84"/>
      <c r="V2670" s="52">
        <v>0</v>
      </c>
      <c r="W2670" s="52">
        <v>1.06E-4</v>
      </c>
      <c r="X2670" s="52">
        <v>0</v>
      </c>
      <c r="Y2670" s="52">
        <v>0.50935799999999998</v>
      </c>
      <c r="Z2670" s="52">
        <v>0</v>
      </c>
      <c r="AA2670" s="52"/>
      <c r="AB2670" s="79">
        <v>2670</v>
      </c>
      <c r="AC26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0" s="85"/>
      <c r="AE2670" s="51"/>
      <c r="AF2670" s="51"/>
      <c r="AG2670" s="51"/>
      <c r="AH2670" s="51"/>
      <c r="AI2670" s="51"/>
      <c r="AJ2670" s="51"/>
      <c r="AK2670" s="51"/>
      <c r="AL2670" s="51"/>
      <c r="AM2670" s="51"/>
      <c r="AN2670" s="51"/>
      <c r="AO2670" s="2"/>
      <c r="AP2670" s="3"/>
      <c r="AQ2670" s="3"/>
      <c r="AR2670" s="3"/>
      <c r="AS2670" s="3"/>
    </row>
    <row r="2671" spans="1:45" ht="29" customHeight="1" x14ac:dyDescent="0.35">
      <c r="A2671" s="14" t="s">
        <v>2594</v>
      </c>
      <c r="C2671" s="15" t="s">
        <v>3360</v>
      </c>
      <c r="D2671" s="15"/>
      <c r="E2671" s="80">
        <v>1.6475376534569002</v>
      </c>
      <c r="F2671" s="78"/>
      <c r="G2671" s="15"/>
      <c r="H2671" s="15"/>
      <c r="I2671" s="16"/>
      <c r="J2671" s="66"/>
      <c r="K2671" s="66"/>
      <c r="L2671" s="16"/>
      <c r="M2671" s="81"/>
      <c r="N2671" s="82">
        <v>691.0609130859375</v>
      </c>
      <c r="O2671" s="82">
        <v>5356.9482421875</v>
      </c>
      <c r="P2671" s="77"/>
      <c r="Q2671" s="83"/>
      <c r="R2671" s="83"/>
      <c r="S2671" s="51">
        <v>1</v>
      </c>
      <c r="T2671" s="84"/>
      <c r="U2671" s="84"/>
      <c r="V2671" s="52">
        <v>0</v>
      </c>
      <c r="W2671" s="52">
        <v>1.06E-4</v>
      </c>
      <c r="X2671" s="52">
        <v>0</v>
      </c>
      <c r="Y2671" s="52">
        <v>0.50935799999999998</v>
      </c>
      <c r="Z2671" s="52">
        <v>0</v>
      </c>
      <c r="AA2671" s="52"/>
      <c r="AB2671" s="79">
        <v>2671</v>
      </c>
      <c r="AC26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1" s="85"/>
      <c r="AE2671" s="51"/>
      <c r="AF2671" s="51"/>
      <c r="AG2671" s="51"/>
      <c r="AH2671" s="51"/>
      <c r="AI2671" s="51"/>
      <c r="AJ2671" s="51"/>
      <c r="AK2671" s="51"/>
      <c r="AL2671" s="51"/>
      <c r="AM2671" s="51"/>
      <c r="AN2671" s="51"/>
      <c r="AO2671" s="2"/>
      <c r="AP2671" s="3"/>
      <c r="AQ2671" s="3"/>
      <c r="AR2671" s="3"/>
      <c r="AS2671" s="3"/>
    </row>
    <row r="2672" spans="1:45" ht="29" customHeight="1" x14ac:dyDescent="0.35">
      <c r="A2672" s="14" t="s">
        <v>2603</v>
      </c>
      <c r="C2672" s="15" t="s">
        <v>3360</v>
      </c>
      <c r="D2672" s="15"/>
      <c r="E2672" s="80">
        <v>1.6475376534569002</v>
      </c>
      <c r="F2672" s="78"/>
      <c r="G2672" s="15"/>
      <c r="H2672" s="15"/>
      <c r="I2672" s="16"/>
      <c r="J2672" s="66"/>
      <c r="K2672" s="66"/>
      <c r="L2672" s="16"/>
      <c r="M2672" s="81"/>
      <c r="N2672" s="82">
        <v>723.6705322265625</v>
      </c>
      <c r="O2672" s="82">
        <v>5332.0478515625</v>
      </c>
      <c r="P2672" s="77"/>
      <c r="Q2672" s="83"/>
      <c r="R2672" s="83"/>
      <c r="S2672" s="51">
        <v>1</v>
      </c>
      <c r="T2672" s="84"/>
      <c r="U2672" s="84"/>
      <c r="V2672" s="52">
        <v>0</v>
      </c>
      <c r="W2672" s="52">
        <v>1.06E-4</v>
      </c>
      <c r="X2672" s="52">
        <v>0</v>
      </c>
      <c r="Y2672" s="52">
        <v>0.50935799999999998</v>
      </c>
      <c r="Z2672" s="52">
        <v>0</v>
      </c>
      <c r="AA2672" s="52"/>
      <c r="AB2672" s="79">
        <v>2672</v>
      </c>
      <c r="AC26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2" s="85"/>
      <c r="AE2672" s="51"/>
      <c r="AF2672" s="51"/>
      <c r="AG2672" s="51"/>
      <c r="AH2672" s="51"/>
      <c r="AI2672" s="51"/>
      <c r="AJ2672" s="51"/>
      <c r="AK2672" s="51"/>
      <c r="AL2672" s="51"/>
      <c r="AM2672" s="51"/>
      <c r="AN2672" s="51"/>
      <c r="AO2672" s="2"/>
      <c r="AP2672" s="3"/>
      <c r="AQ2672" s="3"/>
      <c r="AR2672" s="3"/>
      <c r="AS2672" s="3"/>
    </row>
    <row r="2673" spans="1:45" ht="29" customHeight="1" x14ac:dyDescent="0.35">
      <c r="A2673" s="14" t="s">
        <v>2613</v>
      </c>
      <c r="C2673" s="15" t="s">
        <v>3360</v>
      </c>
      <c r="D2673" s="15"/>
      <c r="E2673" s="80">
        <v>1.6475376534569002</v>
      </c>
      <c r="F2673" s="78"/>
      <c r="G2673" s="15"/>
      <c r="H2673" s="15"/>
      <c r="I2673" s="16"/>
      <c r="J2673" s="66"/>
      <c r="K2673" s="66"/>
      <c r="L2673" s="16"/>
      <c r="M2673" s="81"/>
      <c r="N2673" s="82">
        <v>758.39703369140625</v>
      </c>
      <c r="O2673" s="82">
        <v>5316.0341796875</v>
      </c>
      <c r="P2673" s="77"/>
      <c r="Q2673" s="83"/>
      <c r="R2673" s="83"/>
      <c r="S2673" s="51">
        <v>1</v>
      </c>
      <c r="T2673" s="84"/>
      <c r="U2673" s="84"/>
      <c r="V2673" s="52">
        <v>0</v>
      </c>
      <c r="W2673" s="52">
        <v>1.06E-4</v>
      </c>
      <c r="X2673" s="52">
        <v>0</v>
      </c>
      <c r="Y2673" s="52">
        <v>0.50935799999999998</v>
      </c>
      <c r="Z2673" s="52">
        <v>0</v>
      </c>
      <c r="AA2673" s="52"/>
      <c r="AB2673" s="79">
        <v>2673</v>
      </c>
      <c r="AC26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3" s="85"/>
      <c r="AE2673" s="51"/>
      <c r="AF2673" s="51"/>
      <c r="AG2673" s="51"/>
      <c r="AH2673" s="51"/>
      <c r="AI2673" s="51"/>
      <c r="AJ2673" s="51"/>
      <c r="AK2673" s="51"/>
      <c r="AL2673" s="51"/>
      <c r="AM2673" s="51"/>
      <c r="AN2673" s="51"/>
      <c r="AO2673" s="2"/>
      <c r="AP2673" s="3"/>
      <c r="AQ2673" s="3"/>
      <c r="AR2673" s="3"/>
      <c r="AS2673" s="3"/>
    </row>
    <row r="2674" spans="1:45" ht="29" customHeight="1" x14ac:dyDescent="0.35">
      <c r="A2674" s="14" t="s">
        <v>2911</v>
      </c>
      <c r="C2674" s="15" t="s">
        <v>3360</v>
      </c>
      <c r="D2674" s="15"/>
      <c r="E2674" s="80">
        <v>1.6470246547745775</v>
      </c>
      <c r="F2674" s="78"/>
      <c r="G2674" s="15"/>
      <c r="H2674" s="15"/>
      <c r="I2674" s="16"/>
      <c r="J2674" s="66"/>
      <c r="K2674" s="66"/>
      <c r="L2674" s="16"/>
      <c r="M2674" s="81"/>
      <c r="N2674" s="82">
        <v>1413.67626953125</v>
      </c>
      <c r="O2674" s="82">
        <v>2744.101806640625</v>
      </c>
      <c r="P2674" s="77"/>
      <c r="Q2674" s="83"/>
      <c r="R2674" s="83"/>
      <c r="S2674" s="51">
        <v>1</v>
      </c>
      <c r="T2674" s="84"/>
      <c r="U2674" s="84"/>
      <c r="V2674" s="52">
        <v>0</v>
      </c>
      <c r="W2674" s="52">
        <v>8.7000000000000001E-5</v>
      </c>
      <c r="X2674" s="52">
        <v>0</v>
      </c>
      <c r="Y2674" s="52">
        <v>0.50855600000000001</v>
      </c>
      <c r="Z2674" s="52">
        <v>0</v>
      </c>
      <c r="AA2674" s="52"/>
      <c r="AB2674" s="79">
        <v>2674</v>
      </c>
      <c r="AC26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4" s="85"/>
      <c r="AE2674" s="51"/>
      <c r="AF2674" s="51"/>
      <c r="AG2674" s="51"/>
      <c r="AH2674" s="51"/>
      <c r="AI2674" s="51"/>
      <c r="AJ2674" s="51"/>
      <c r="AK2674" s="51"/>
      <c r="AL2674" s="51"/>
      <c r="AM2674" s="51"/>
      <c r="AN2674" s="51"/>
      <c r="AO2674" s="2"/>
      <c r="AP2674" s="3"/>
      <c r="AQ2674" s="3"/>
      <c r="AR2674" s="3"/>
      <c r="AS2674" s="3"/>
    </row>
    <row r="2675" spans="1:45" ht="29" customHeight="1" x14ac:dyDescent="0.35">
      <c r="A2675" s="14" t="s">
        <v>2912</v>
      </c>
      <c r="C2675" s="15" t="s">
        <v>3360</v>
      </c>
      <c r="D2675" s="15"/>
      <c r="E2675" s="80">
        <v>1.6470246547745775</v>
      </c>
      <c r="F2675" s="78"/>
      <c r="G2675" s="15"/>
      <c r="H2675" s="15"/>
      <c r="I2675" s="16"/>
      <c r="J2675" s="66"/>
      <c r="K2675" s="66"/>
      <c r="L2675" s="16"/>
      <c r="M2675" s="81"/>
      <c r="N2675" s="82">
        <v>1450.983642578125</v>
      </c>
      <c r="O2675" s="82">
        <v>2784.331298828125</v>
      </c>
      <c r="P2675" s="77"/>
      <c r="Q2675" s="83"/>
      <c r="R2675" s="83"/>
      <c r="S2675" s="51">
        <v>1</v>
      </c>
      <c r="T2675" s="84"/>
      <c r="U2675" s="84"/>
      <c r="V2675" s="52">
        <v>0</v>
      </c>
      <c r="W2675" s="52">
        <v>8.7000000000000001E-5</v>
      </c>
      <c r="X2675" s="52">
        <v>0</v>
      </c>
      <c r="Y2675" s="52">
        <v>0.50855600000000001</v>
      </c>
      <c r="Z2675" s="52">
        <v>0</v>
      </c>
      <c r="AA2675" s="52"/>
      <c r="AB2675" s="79">
        <v>2675</v>
      </c>
      <c r="AC26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5" s="85"/>
      <c r="AE2675" s="51"/>
      <c r="AF2675" s="51"/>
      <c r="AG2675" s="51"/>
      <c r="AH2675" s="51"/>
      <c r="AI2675" s="51"/>
      <c r="AJ2675" s="51"/>
      <c r="AK2675" s="51"/>
      <c r="AL2675" s="51"/>
      <c r="AM2675" s="51"/>
      <c r="AN2675" s="51"/>
      <c r="AO2675" s="2"/>
      <c r="AP2675" s="3"/>
      <c r="AQ2675" s="3"/>
      <c r="AR2675" s="3"/>
      <c r="AS2675" s="3"/>
    </row>
    <row r="2676" spans="1:45" ht="29" customHeight="1" x14ac:dyDescent="0.35">
      <c r="A2676" s="14" t="s">
        <v>2913</v>
      </c>
      <c r="C2676" s="15" t="s">
        <v>3360</v>
      </c>
      <c r="D2676" s="15"/>
      <c r="E2676" s="80">
        <v>1.6470246547745775</v>
      </c>
      <c r="F2676" s="78"/>
      <c r="G2676" s="15"/>
      <c r="H2676" s="15"/>
      <c r="I2676" s="16"/>
      <c r="J2676" s="66"/>
      <c r="K2676" s="66"/>
      <c r="L2676" s="16"/>
      <c r="M2676" s="81"/>
      <c r="N2676" s="82">
        <v>1370.525634765625</v>
      </c>
      <c r="O2676" s="82">
        <v>2710.50244140625</v>
      </c>
      <c r="P2676" s="77"/>
      <c r="Q2676" s="83"/>
      <c r="R2676" s="83"/>
      <c r="S2676" s="51">
        <v>1</v>
      </c>
      <c r="T2676" s="84"/>
      <c r="U2676" s="84"/>
      <c r="V2676" s="52">
        <v>0</v>
      </c>
      <c r="W2676" s="52">
        <v>8.7000000000000001E-5</v>
      </c>
      <c r="X2676" s="52">
        <v>0</v>
      </c>
      <c r="Y2676" s="52">
        <v>0.50855600000000001</v>
      </c>
      <c r="Z2676" s="52">
        <v>0</v>
      </c>
      <c r="AA2676" s="52"/>
      <c r="AB2676" s="79">
        <v>2676</v>
      </c>
      <c r="AC26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6" s="85"/>
      <c r="AE2676" s="51"/>
      <c r="AF2676" s="51"/>
      <c r="AG2676" s="51"/>
      <c r="AH2676" s="51"/>
      <c r="AI2676" s="51"/>
      <c r="AJ2676" s="51"/>
      <c r="AK2676" s="51"/>
      <c r="AL2676" s="51"/>
      <c r="AM2676" s="51"/>
      <c r="AN2676" s="51"/>
      <c r="AO2676" s="2"/>
      <c r="AP2676" s="3"/>
      <c r="AQ2676" s="3"/>
      <c r="AR2676" s="3"/>
      <c r="AS2676" s="3"/>
    </row>
    <row r="2677" spans="1:45" ht="29" customHeight="1" x14ac:dyDescent="0.35">
      <c r="A2677" s="14" t="s">
        <v>1460</v>
      </c>
      <c r="C2677" s="15" t="s">
        <v>3360</v>
      </c>
      <c r="D2677" s="15"/>
      <c r="E2677" s="80">
        <v>1.6468468322886851</v>
      </c>
      <c r="F2677" s="78"/>
      <c r="G2677" s="15"/>
      <c r="H2677" s="15"/>
      <c r="I2677" s="16"/>
      <c r="J2677" s="66"/>
      <c r="K2677" s="66"/>
      <c r="L2677" s="16"/>
      <c r="M2677" s="81"/>
      <c r="N2677" s="82">
        <v>2937.845947265625</v>
      </c>
      <c r="O2677" s="82">
        <v>2856.5234375</v>
      </c>
      <c r="P2677" s="77"/>
      <c r="Q2677" s="83"/>
      <c r="R2677" s="83"/>
      <c r="S2677" s="51">
        <v>1</v>
      </c>
      <c r="T2677" s="84"/>
      <c r="U2677" s="84"/>
      <c r="V2677" s="52">
        <v>0</v>
      </c>
      <c r="W2677" s="52">
        <v>7.2000000000000002E-5</v>
      </c>
      <c r="X2677" s="52">
        <v>0</v>
      </c>
      <c r="Y2677" s="52">
        <v>0.50827800000000001</v>
      </c>
      <c r="Z2677" s="52">
        <v>0</v>
      </c>
      <c r="AA2677" s="52"/>
      <c r="AB2677" s="79">
        <v>2677</v>
      </c>
      <c r="AC26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7" s="85"/>
      <c r="AE2677" s="51"/>
      <c r="AF2677" s="51"/>
      <c r="AG2677" s="51"/>
      <c r="AH2677" s="51"/>
      <c r="AI2677" s="51"/>
      <c r="AJ2677" s="51"/>
      <c r="AK2677" s="51"/>
      <c r="AL2677" s="51"/>
      <c r="AM2677" s="51"/>
      <c r="AN2677" s="51"/>
      <c r="AO2677" s="2"/>
      <c r="AP2677" s="3"/>
      <c r="AQ2677" s="3"/>
      <c r="AR2677" s="3"/>
      <c r="AS2677" s="3"/>
    </row>
    <row r="2678" spans="1:45" ht="29" customHeight="1" x14ac:dyDescent="0.35">
      <c r="A2678" s="14" t="s">
        <v>3077</v>
      </c>
      <c r="C2678" s="15" t="s">
        <v>3360</v>
      </c>
      <c r="D2678" s="15"/>
      <c r="E2678" s="80">
        <v>1.6463491851878784</v>
      </c>
      <c r="F2678" s="78"/>
      <c r="G2678" s="15"/>
      <c r="H2678" s="15"/>
      <c r="I2678" s="16"/>
      <c r="J2678" s="66"/>
      <c r="K2678" s="66"/>
      <c r="L2678" s="16"/>
      <c r="M2678" s="81"/>
      <c r="N2678" s="82">
        <v>1105.031982421875</v>
      </c>
      <c r="O2678" s="82">
        <v>498.87966918945313</v>
      </c>
      <c r="P2678" s="77"/>
      <c r="Q2678" s="83"/>
      <c r="R2678" s="83"/>
      <c r="S2678" s="51">
        <v>1</v>
      </c>
      <c r="T2678" s="84"/>
      <c r="U2678" s="84"/>
      <c r="V2678" s="52">
        <v>0</v>
      </c>
      <c r="W2678" s="52">
        <v>8.1000000000000004E-5</v>
      </c>
      <c r="X2678" s="52">
        <v>0</v>
      </c>
      <c r="Y2678" s="52">
        <v>0.50749999999999995</v>
      </c>
      <c r="Z2678" s="52">
        <v>0</v>
      </c>
      <c r="AA2678" s="52"/>
      <c r="AB2678" s="79">
        <v>2678</v>
      </c>
      <c r="AC26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8" s="85"/>
      <c r="AE2678" s="51"/>
      <c r="AF2678" s="51"/>
      <c r="AG2678" s="51"/>
      <c r="AH2678" s="51"/>
      <c r="AI2678" s="51"/>
      <c r="AJ2678" s="51"/>
      <c r="AK2678" s="51"/>
      <c r="AL2678" s="51"/>
      <c r="AM2678" s="51"/>
      <c r="AN2678" s="51"/>
      <c r="AO2678" s="2"/>
      <c r="AP2678" s="3"/>
      <c r="AQ2678" s="3"/>
      <c r="AR2678" s="3"/>
      <c r="AS2678" s="3"/>
    </row>
    <row r="2679" spans="1:45" ht="29" customHeight="1" x14ac:dyDescent="0.35">
      <c r="A2679" s="14" t="s">
        <v>3078</v>
      </c>
      <c r="C2679" s="15" t="s">
        <v>3360</v>
      </c>
      <c r="D2679" s="15"/>
      <c r="E2679" s="80">
        <v>1.6463491851878784</v>
      </c>
      <c r="F2679" s="78"/>
      <c r="G2679" s="15"/>
      <c r="H2679" s="15"/>
      <c r="I2679" s="16"/>
      <c r="J2679" s="66"/>
      <c r="K2679" s="66"/>
      <c r="L2679" s="16"/>
      <c r="M2679" s="81"/>
      <c r="N2679" s="82">
        <v>1119.7735595703125</v>
      </c>
      <c r="O2679" s="82">
        <v>545.00433349609375</v>
      </c>
      <c r="P2679" s="77"/>
      <c r="Q2679" s="83"/>
      <c r="R2679" s="83"/>
      <c r="S2679" s="51">
        <v>1</v>
      </c>
      <c r="T2679" s="84"/>
      <c r="U2679" s="84"/>
      <c r="V2679" s="52">
        <v>0</v>
      </c>
      <c r="W2679" s="52">
        <v>8.1000000000000004E-5</v>
      </c>
      <c r="X2679" s="52">
        <v>0</v>
      </c>
      <c r="Y2679" s="52">
        <v>0.50749999999999995</v>
      </c>
      <c r="Z2679" s="52">
        <v>0</v>
      </c>
      <c r="AA2679" s="52"/>
      <c r="AB2679" s="79">
        <v>2679</v>
      </c>
      <c r="AC26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79" s="85"/>
      <c r="AE2679" s="51"/>
      <c r="AF2679" s="51"/>
      <c r="AG2679" s="51"/>
      <c r="AH2679" s="51"/>
      <c r="AI2679" s="51"/>
      <c r="AJ2679" s="51"/>
      <c r="AK2679" s="51"/>
      <c r="AL2679" s="51"/>
      <c r="AM2679" s="51"/>
      <c r="AN2679" s="51"/>
      <c r="AO2679" s="2"/>
      <c r="AP2679" s="3"/>
      <c r="AQ2679" s="3"/>
      <c r="AR2679" s="3"/>
      <c r="AS2679" s="3"/>
    </row>
    <row r="2680" spans="1:45" ht="29" customHeight="1" x14ac:dyDescent="0.35">
      <c r="A2680" s="14" t="s">
        <v>732</v>
      </c>
      <c r="C2680" s="15" t="s">
        <v>3360</v>
      </c>
      <c r="D2680" s="15"/>
      <c r="E2680" s="80">
        <v>1.6462449223634164</v>
      </c>
      <c r="F2680" s="78"/>
      <c r="G2680" s="15"/>
      <c r="H2680" s="15"/>
      <c r="I2680" s="16"/>
      <c r="J2680" s="66"/>
      <c r="K2680" s="66"/>
      <c r="L2680" s="16"/>
      <c r="M2680" s="81"/>
      <c r="N2680" s="82">
        <v>483.19149780273438</v>
      </c>
      <c r="O2680" s="82">
        <v>690.56060791015625</v>
      </c>
      <c r="P2680" s="77"/>
      <c r="Q2680" s="83"/>
      <c r="R2680" s="83"/>
      <c r="S2680" s="51">
        <v>1</v>
      </c>
      <c r="T2680" s="84"/>
      <c r="U2680" s="84"/>
      <c r="V2680" s="52">
        <v>0</v>
      </c>
      <c r="W2680" s="52">
        <v>8.2000000000000001E-5</v>
      </c>
      <c r="X2680" s="52">
        <v>0</v>
      </c>
      <c r="Y2680" s="52">
        <v>0.50733700000000004</v>
      </c>
      <c r="Z2680" s="52">
        <v>0</v>
      </c>
      <c r="AA2680" s="52"/>
      <c r="AB2680" s="79">
        <v>2680</v>
      </c>
      <c r="AC26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0" s="85"/>
      <c r="AE2680" s="51"/>
      <c r="AF2680" s="51"/>
      <c r="AG2680" s="51"/>
      <c r="AH2680" s="51"/>
      <c r="AI2680" s="51"/>
      <c r="AJ2680" s="51"/>
      <c r="AK2680" s="104" t="s">
        <v>3341</v>
      </c>
      <c r="AL2680" s="104" t="s">
        <v>3341</v>
      </c>
      <c r="AM2680" s="104" t="s">
        <v>3341</v>
      </c>
      <c r="AN2680" s="104" t="s">
        <v>3341</v>
      </c>
      <c r="AO2680" s="2"/>
      <c r="AP2680" s="3"/>
      <c r="AQ2680" s="3"/>
      <c r="AR2680" s="3"/>
      <c r="AS2680" s="3"/>
    </row>
    <row r="2681" spans="1:45" ht="29" customHeight="1" x14ac:dyDescent="0.35">
      <c r="A2681" s="14" t="s">
        <v>1364</v>
      </c>
      <c r="C2681" s="15" t="s">
        <v>3360</v>
      </c>
      <c r="D2681" s="15"/>
      <c r="E2681" s="80">
        <v>1.6462449223634164</v>
      </c>
      <c r="F2681" s="78"/>
      <c r="G2681" s="15"/>
      <c r="H2681" s="15"/>
      <c r="I2681" s="16"/>
      <c r="J2681" s="66"/>
      <c r="K2681" s="66"/>
      <c r="L2681" s="16"/>
      <c r="M2681" s="81"/>
      <c r="N2681" s="82">
        <v>539.666748046875</v>
      </c>
      <c r="O2681" s="82">
        <v>662.753662109375</v>
      </c>
      <c r="P2681" s="77"/>
      <c r="Q2681" s="83"/>
      <c r="R2681" s="83"/>
      <c r="S2681" s="51">
        <v>1</v>
      </c>
      <c r="T2681" s="84"/>
      <c r="U2681" s="84"/>
      <c r="V2681" s="52">
        <v>0</v>
      </c>
      <c r="W2681" s="52">
        <v>8.2000000000000001E-5</v>
      </c>
      <c r="X2681" s="52">
        <v>0</v>
      </c>
      <c r="Y2681" s="52">
        <v>0.50733700000000004</v>
      </c>
      <c r="Z2681" s="52">
        <v>0</v>
      </c>
      <c r="AA2681" s="52"/>
      <c r="AB2681" s="79">
        <v>2681</v>
      </c>
      <c r="AC26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1" s="85"/>
      <c r="AE2681" s="51"/>
      <c r="AF2681" s="51"/>
      <c r="AG2681" s="51"/>
      <c r="AH2681" s="51"/>
      <c r="AI2681" s="51"/>
      <c r="AJ2681" s="51"/>
      <c r="AK2681" s="104" t="s">
        <v>3341</v>
      </c>
      <c r="AL2681" s="104" t="s">
        <v>3341</v>
      </c>
      <c r="AM2681" s="104" t="s">
        <v>3341</v>
      </c>
      <c r="AN2681" s="104" t="s">
        <v>3341</v>
      </c>
      <c r="AO2681" s="2"/>
      <c r="AP2681" s="3"/>
      <c r="AQ2681" s="3"/>
      <c r="AR2681" s="3"/>
      <c r="AS2681" s="3"/>
    </row>
    <row r="2682" spans="1:45" ht="29" customHeight="1" x14ac:dyDescent="0.35">
      <c r="A2682" s="14" t="s">
        <v>2398</v>
      </c>
      <c r="C2682" s="15" t="s">
        <v>3360</v>
      </c>
      <c r="D2682" s="15"/>
      <c r="E2682" s="80">
        <v>1.6462449223634164</v>
      </c>
      <c r="F2682" s="78"/>
      <c r="G2682" s="15"/>
      <c r="H2682" s="15"/>
      <c r="I2682" s="16"/>
      <c r="J2682" s="66"/>
      <c r="K2682" s="66"/>
      <c r="L2682" s="16"/>
      <c r="M2682" s="81"/>
      <c r="N2682" s="82">
        <v>451.25897216796875</v>
      </c>
      <c r="O2682" s="82">
        <v>728.94927978515625</v>
      </c>
      <c r="P2682" s="77"/>
      <c r="Q2682" s="83"/>
      <c r="R2682" s="83"/>
      <c r="S2682" s="51">
        <v>1</v>
      </c>
      <c r="T2682" s="84"/>
      <c r="U2682" s="84"/>
      <c r="V2682" s="52">
        <v>0</v>
      </c>
      <c r="W2682" s="52">
        <v>8.2000000000000001E-5</v>
      </c>
      <c r="X2682" s="52">
        <v>0</v>
      </c>
      <c r="Y2682" s="52">
        <v>0.50733700000000004</v>
      </c>
      <c r="Z2682" s="52">
        <v>0</v>
      </c>
      <c r="AA2682" s="52"/>
      <c r="AB2682" s="79">
        <v>2682</v>
      </c>
      <c r="AC26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2" s="85"/>
      <c r="AE2682" s="51"/>
      <c r="AF2682" s="51"/>
      <c r="AG2682" s="51"/>
      <c r="AH2682" s="51"/>
      <c r="AI2682" s="51"/>
      <c r="AJ2682" s="51"/>
      <c r="AK2682" s="104" t="s">
        <v>3341</v>
      </c>
      <c r="AL2682" s="104" t="s">
        <v>3341</v>
      </c>
      <c r="AM2682" s="104" t="s">
        <v>3341</v>
      </c>
      <c r="AN2682" s="104" t="s">
        <v>3341</v>
      </c>
      <c r="AO2682" s="2"/>
      <c r="AP2682" s="3"/>
      <c r="AQ2682" s="3"/>
      <c r="AR2682" s="3"/>
      <c r="AS2682" s="3"/>
    </row>
    <row r="2683" spans="1:45" ht="29" customHeight="1" x14ac:dyDescent="0.35">
      <c r="A2683" s="14" t="s">
        <v>661</v>
      </c>
      <c r="C2683" s="15" t="s">
        <v>3360</v>
      </c>
      <c r="D2683" s="15"/>
      <c r="E2683" s="80">
        <v>1.6457440770164604</v>
      </c>
      <c r="F2683" s="78"/>
      <c r="G2683" s="15"/>
      <c r="H2683" s="15"/>
      <c r="I2683" s="16"/>
      <c r="J2683" s="66"/>
      <c r="K2683" s="66"/>
      <c r="L2683" s="16"/>
      <c r="M2683" s="81"/>
      <c r="N2683" s="82">
        <v>1865.4044189453125</v>
      </c>
      <c r="O2683" s="82">
        <v>5521.841796875</v>
      </c>
      <c r="P2683" s="77"/>
      <c r="Q2683" s="83"/>
      <c r="R2683" s="83"/>
      <c r="S2683" s="51">
        <v>1</v>
      </c>
      <c r="T2683" s="84"/>
      <c r="U2683" s="84"/>
      <c r="V2683" s="52">
        <v>0</v>
      </c>
      <c r="W2683" s="52">
        <v>8.6000000000000003E-5</v>
      </c>
      <c r="X2683" s="52">
        <v>0</v>
      </c>
      <c r="Y2683" s="52">
        <v>0.50655399999999995</v>
      </c>
      <c r="Z2683" s="52">
        <v>0</v>
      </c>
      <c r="AA2683" s="52"/>
      <c r="AB2683" s="79">
        <v>2683</v>
      </c>
      <c r="AC26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3" s="85"/>
      <c r="AE2683" s="51"/>
      <c r="AF2683" s="51"/>
      <c r="AG2683" s="51"/>
      <c r="AH2683" s="51"/>
      <c r="AI2683" s="51"/>
      <c r="AJ2683" s="51"/>
      <c r="AK2683" s="51"/>
      <c r="AL2683" s="51"/>
      <c r="AM2683" s="51"/>
      <c r="AN2683" s="51"/>
      <c r="AO2683" s="2"/>
      <c r="AP2683" s="3"/>
      <c r="AQ2683" s="3"/>
      <c r="AR2683" s="3"/>
      <c r="AS2683" s="3"/>
    </row>
    <row r="2684" spans="1:45" ht="29" customHeight="1" x14ac:dyDescent="0.35">
      <c r="A2684" s="14" t="s">
        <v>2022</v>
      </c>
      <c r="C2684" s="15" t="s">
        <v>3360</v>
      </c>
      <c r="D2684" s="15"/>
      <c r="E2684" s="80">
        <v>1.6454376850353727</v>
      </c>
      <c r="F2684" s="78"/>
      <c r="G2684" s="15"/>
      <c r="H2684" s="15"/>
      <c r="I2684" s="16"/>
      <c r="J2684" s="66"/>
      <c r="K2684" s="66"/>
      <c r="L2684" s="16"/>
      <c r="M2684" s="81"/>
      <c r="N2684" s="82">
        <v>5263.173828125</v>
      </c>
      <c r="O2684" s="82">
        <v>1289.787353515625</v>
      </c>
      <c r="P2684" s="77"/>
      <c r="Q2684" s="83"/>
      <c r="R2684" s="83"/>
      <c r="S2684" s="51">
        <v>1</v>
      </c>
      <c r="T2684" s="84"/>
      <c r="U2684" s="84"/>
      <c r="V2684" s="52">
        <v>0</v>
      </c>
      <c r="W2684" s="52">
        <v>1.05E-4</v>
      </c>
      <c r="X2684" s="52">
        <v>0</v>
      </c>
      <c r="Y2684" s="52">
        <v>0.50607500000000005</v>
      </c>
      <c r="Z2684" s="52">
        <v>0</v>
      </c>
      <c r="AA2684" s="52"/>
      <c r="AB2684" s="79">
        <v>2684</v>
      </c>
      <c r="AC26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4" s="85"/>
      <c r="AE2684" s="51"/>
      <c r="AF2684" s="51"/>
      <c r="AG2684" s="51"/>
      <c r="AH2684" s="51"/>
      <c r="AI2684" s="51"/>
      <c r="AJ2684" s="51"/>
      <c r="AK2684" s="51"/>
      <c r="AL2684" s="51"/>
      <c r="AM2684" s="51"/>
      <c r="AN2684" s="51"/>
      <c r="AO2684" s="2"/>
      <c r="AP2684" s="3"/>
      <c r="AQ2684" s="3"/>
      <c r="AR2684" s="3"/>
      <c r="AS2684" s="3"/>
    </row>
    <row r="2685" spans="1:45" ht="29" customHeight="1" x14ac:dyDescent="0.35">
      <c r="A2685" s="14" t="s">
        <v>2915</v>
      </c>
      <c r="C2685" s="15" t="s">
        <v>3360</v>
      </c>
      <c r="D2685" s="15"/>
      <c r="E2685" s="80">
        <v>1.6454376850353727</v>
      </c>
      <c r="F2685" s="78"/>
      <c r="G2685" s="15"/>
      <c r="H2685" s="15"/>
      <c r="I2685" s="16"/>
      <c r="J2685" s="66"/>
      <c r="K2685" s="66"/>
      <c r="L2685" s="16"/>
      <c r="M2685" s="81"/>
      <c r="N2685" s="82">
        <v>5144.01220703125</v>
      </c>
      <c r="O2685" s="82">
        <v>1253.9462890625</v>
      </c>
      <c r="P2685" s="77"/>
      <c r="Q2685" s="83"/>
      <c r="R2685" s="83"/>
      <c r="S2685" s="51">
        <v>1</v>
      </c>
      <c r="T2685" s="84"/>
      <c r="U2685" s="84"/>
      <c r="V2685" s="52">
        <v>0</v>
      </c>
      <c r="W2685" s="52">
        <v>1.05E-4</v>
      </c>
      <c r="X2685" s="52">
        <v>0</v>
      </c>
      <c r="Y2685" s="52">
        <v>0.50607500000000005</v>
      </c>
      <c r="Z2685" s="52">
        <v>0</v>
      </c>
      <c r="AA2685" s="52"/>
      <c r="AB2685" s="79">
        <v>2685</v>
      </c>
      <c r="AC26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5" s="85"/>
      <c r="AE2685" s="51"/>
      <c r="AF2685" s="51"/>
      <c r="AG2685" s="51"/>
      <c r="AH2685" s="51"/>
      <c r="AI2685" s="51"/>
      <c r="AJ2685" s="51"/>
      <c r="AK2685" s="51"/>
      <c r="AL2685" s="51"/>
      <c r="AM2685" s="51"/>
      <c r="AN2685" s="51"/>
      <c r="AO2685" s="2"/>
      <c r="AP2685" s="3"/>
      <c r="AQ2685" s="3"/>
      <c r="AR2685" s="3"/>
      <c r="AS2685" s="3"/>
    </row>
    <row r="2686" spans="1:45" ht="29" customHeight="1" x14ac:dyDescent="0.35">
      <c r="A2686" s="14" t="s">
        <v>1697</v>
      </c>
      <c r="C2686" s="15" t="s">
        <v>3360</v>
      </c>
      <c r="D2686" s="15"/>
      <c r="E2686" s="80">
        <v>1.6452099699095537</v>
      </c>
      <c r="F2686" s="78"/>
      <c r="G2686" s="15"/>
      <c r="H2686" s="15"/>
      <c r="I2686" s="16"/>
      <c r="J2686" s="66"/>
      <c r="K2686" s="66"/>
      <c r="L2686" s="16"/>
      <c r="M2686" s="81"/>
      <c r="N2686" s="82">
        <v>6995.56689453125</v>
      </c>
      <c r="O2686" s="82">
        <v>9607.3349609375</v>
      </c>
      <c r="P2686" s="77"/>
      <c r="Q2686" s="83"/>
      <c r="R2686" s="83"/>
      <c r="S2686" s="51">
        <v>1</v>
      </c>
      <c r="T2686" s="84"/>
      <c r="U2686" s="84"/>
      <c r="V2686" s="52">
        <v>0</v>
      </c>
      <c r="W2686" s="52">
        <v>9.2E-5</v>
      </c>
      <c r="X2686" s="52">
        <v>0</v>
      </c>
      <c r="Y2686" s="52">
        <v>0.50571900000000003</v>
      </c>
      <c r="Z2686" s="52">
        <v>0</v>
      </c>
      <c r="AA2686" s="52"/>
      <c r="AB2686" s="79">
        <v>2686</v>
      </c>
      <c r="AC26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6" s="85"/>
      <c r="AE2686" s="51"/>
      <c r="AF2686" s="51"/>
      <c r="AG2686" s="51"/>
      <c r="AH2686" s="51"/>
      <c r="AI2686" s="51"/>
      <c r="AJ2686" s="51"/>
      <c r="AK2686" s="104" t="s">
        <v>3341</v>
      </c>
      <c r="AL2686" s="104" t="s">
        <v>3341</v>
      </c>
      <c r="AM2686" s="104" t="s">
        <v>3341</v>
      </c>
      <c r="AN2686" s="104" t="s">
        <v>3341</v>
      </c>
      <c r="AO2686" s="2"/>
      <c r="AP2686" s="3"/>
      <c r="AQ2686" s="3"/>
      <c r="AR2686" s="3"/>
      <c r="AS2686" s="3"/>
    </row>
    <row r="2687" spans="1:45" ht="29" customHeight="1" x14ac:dyDescent="0.35">
      <c r="A2687" s="14" t="s">
        <v>2026</v>
      </c>
      <c r="C2687" s="15" t="s">
        <v>3360</v>
      </c>
      <c r="D2687" s="15"/>
      <c r="E2687" s="80">
        <v>1.6452099699095537</v>
      </c>
      <c r="F2687" s="78"/>
      <c r="G2687" s="15"/>
      <c r="H2687" s="15"/>
      <c r="I2687" s="16"/>
      <c r="J2687" s="66"/>
      <c r="K2687" s="66"/>
      <c r="L2687" s="16"/>
      <c r="M2687" s="81"/>
      <c r="N2687" s="82">
        <v>6863.21533203125</v>
      </c>
      <c r="O2687" s="82">
        <v>9599.0498046875</v>
      </c>
      <c r="P2687" s="77"/>
      <c r="Q2687" s="83"/>
      <c r="R2687" s="83"/>
      <c r="S2687" s="51">
        <v>1</v>
      </c>
      <c r="T2687" s="84"/>
      <c r="U2687" s="84"/>
      <c r="V2687" s="52">
        <v>0</v>
      </c>
      <c r="W2687" s="52">
        <v>9.2E-5</v>
      </c>
      <c r="X2687" s="52">
        <v>0</v>
      </c>
      <c r="Y2687" s="52">
        <v>0.50571900000000003</v>
      </c>
      <c r="Z2687" s="52">
        <v>0</v>
      </c>
      <c r="AA2687" s="52"/>
      <c r="AB2687" s="79">
        <v>2687</v>
      </c>
      <c r="AC26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7" s="85"/>
      <c r="AE2687" s="51"/>
      <c r="AF2687" s="51"/>
      <c r="AG2687" s="51"/>
      <c r="AH2687" s="51"/>
      <c r="AI2687" s="51"/>
      <c r="AJ2687" s="51"/>
      <c r="AK2687" s="104" t="s">
        <v>3341</v>
      </c>
      <c r="AL2687" s="104" t="s">
        <v>3341</v>
      </c>
      <c r="AM2687" s="104" t="s">
        <v>3341</v>
      </c>
      <c r="AN2687" s="104" t="s">
        <v>3341</v>
      </c>
      <c r="AO2687" s="2"/>
      <c r="AP2687" s="3"/>
      <c r="AQ2687" s="3"/>
      <c r="AR2687" s="3"/>
      <c r="AS2687" s="3"/>
    </row>
    <row r="2688" spans="1:45" ht="29" customHeight="1" x14ac:dyDescent="0.35">
      <c r="A2688" s="14" t="s">
        <v>966</v>
      </c>
      <c r="C2688" s="15" t="s">
        <v>3360</v>
      </c>
      <c r="D2688" s="15"/>
      <c r="E2688" s="80">
        <v>1.6450468593559473</v>
      </c>
      <c r="F2688" s="78"/>
      <c r="G2688" s="15"/>
      <c r="H2688" s="15"/>
      <c r="I2688" s="16"/>
      <c r="J2688" s="66"/>
      <c r="K2688" s="66"/>
      <c r="L2688" s="16"/>
      <c r="M2688" s="81"/>
      <c r="N2688" s="82">
        <v>9689.1103515625</v>
      </c>
      <c r="O2688" s="82">
        <v>9083.7138671875</v>
      </c>
      <c r="P2688" s="77"/>
      <c r="Q2688" s="83"/>
      <c r="R2688" s="83"/>
      <c r="S2688" s="51">
        <v>1</v>
      </c>
      <c r="T2688" s="84"/>
      <c r="U2688" s="84"/>
      <c r="V2688" s="52">
        <v>0</v>
      </c>
      <c r="W2688" s="52">
        <v>7.7999999999999999E-5</v>
      </c>
      <c r="X2688" s="52">
        <v>0</v>
      </c>
      <c r="Y2688" s="52">
        <v>0.50546400000000002</v>
      </c>
      <c r="Z2688" s="52">
        <v>0</v>
      </c>
      <c r="AA2688" s="52"/>
      <c r="AB2688" s="79">
        <v>2688</v>
      </c>
      <c r="AC26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8" s="85"/>
      <c r="AE2688" s="51"/>
      <c r="AF2688" s="51"/>
      <c r="AG2688" s="51"/>
      <c r="AH2688" s="51"/>
      <c r="AI2688" s="51"/>
      <c r="AJ2688" s="51"/>
      <c r="AK2688" s="51"/>
      <c r="AL2688" s="51"/>
      <c r="AM2688" s="51"/>
      <c r="AN2688" s="51"/>
      <c r="AO2688" s="2"/>
      <c r="AP2688" s="3"/>
      <c r="AQ2688" s="3"/>
      <c r="AR2688" s="3"/>
      <c r="AS2688" s="3"/>
    </row>
    <row r="2689" spans="1:45" ht="29" customHeight="1" x14ac:dyDescent="0.35">
      <c r="A2689" s="14" t="s">
        <v>969</v>
      </c>
      <c r="C2689" s="15" t="s">
        <v>3360</v>
      </c>
      <c r="D2689" s="15"/>
      <c r="E2689" s="80">
        <v>1.6450468593559473</v>
      </c>
      <c r="F2689" s="78"/>
      <c r="G2689" s="15"/>
      <c r="H2689" s="15"/>
      <c r="I2689" s="16"/>
      <c r="J2689" s="66"/>
      <c r="K2689" s="66"/>
      <c r="L2689" s="16"/>
      <c r="M2689" s="81"/>
      <c r="N2689" s="82">
        <v>9698.494140625</v>
      </c>
      <c r="O2689" s="82">
        <v>9150.0517578125</v>
      </c>
      <c r="P2689" s="77"/>
      <c r="Q2689" s="83"/>
      <c r="R2689" s="83"/>
      <c r="S2689" s="51">
        <v>1</v>
      </c>
      <c r="T2689" s="84"/>
      <c r="U2689" s="84"/>
      <c r="V2689" s="52">
        <v>0</v>
      </c>
      <c r="W2689" s="52">
        <v>7.7999999999999999E-5</v>
      </c>
      <c r="X2689" s="52">
        <v>0</v>
      </c>
      <c r="Y2689" s="52">
        <v>0.50546400000000002</v>
      </c>
      <c r="Z2689" s="52">
        <v>0</v>
      </c>
      <c r="AA2689" s="52"/>
      <c r="AB2689" s="79">
        <v>2689</v>
      </c>
      <c r="AC26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89" s="85"/>
      <c r="AE2689" s="51"/>
      <c r="AF2689" s="51"/>
      <c r="AG2689" s="51"/>
      <c r="AH2689" s="51"/>
      <c r="AI2689" s="51"/>
      <c r="AJ2689" s="51"/>
      <c r="AK2689" s="51"/>
      <c r="AL2689" s="51"/>
      <c r="AM2689" s="51"/>
      <c r="AN2689" s="51"/>
      <c r="AO2689" s="2"/>
      <c r="AP2689" s="3"/>
      <c r="AQ2689" s="3"/>
      <c r="AR2689" s="3"/>
      <c r="AS2689" s="3"/>
    </row>
    <row r="2690" spans="1:45" ht="29" customHeight="1" x14ac:dyDescent="0.35">
      <c r="A2690" s="14" t="s">
        <v>272</v>
      </c>
      <c r="C2690" s="15" t="s">
        <v>3360</v>
      </c>
      <c r="D2690" s="15"/>
      <c r="E2690" s="80">
        <v>1.6446528354303729</v>
      </c>
      <c r="F2690" s="78"/>
      <c r="G2690" s="15"/>
      <c r="H2690" s="15"/>
      <c r="I2690" s="16"/>
      <c r="J2690" s="66"/>
      <c r="K2690" s="66"/>
      <c r="L2690" s="16"/>
      <c r="M2690" s="81"/>
      <c r="N2690" s="82">
        <v>2239.91552734375</v>
      </c>
      <c r="O2690" s="82">
        <v>3947.685546875</v>
      </c>
      <c r="P2690" s="77"/>
      <c r="Q2690" s="83"/>
      <c r="R2690" s="83"/>
      <c r="S2690" s="51">
        <v>1</v>
      </c>
      <c r="T2690" s="84"/>
      <c r="U2690" s="84"/>
      <c r="V2690" s="52">
        <v>0</v>
      </c>
      <c r="W2690" s="52">
        <v>8.7999999999999998E-5</v>
      </c>
      <c r="X2690" s="52">
        <v>0</v>
      </c>
      <c r="Y2690" s="52">
        <v>0.50484799999999996</v>
      </c>
      <c r="Z2690" s="52">
        <v>0</v>
      </c>
      <c r="AA2690" s="52"/>
      <c r="AB2690" s="79">
        <v>2690</v>
      </c>
      <c r="AC26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0" s="85"/>
      <c r="AE2690" s="51"/>
      <c r="AF2690" s="51"/>
      <c r="AG2690" s="51"/>
      <c r="AH2690" s="51"/>
      <c r="AI2690" s="51"/>
      <c r="AJ2690" s="51"/>
      <c r="AK2690" s="51"/>
      <c r="AL2690" s="51"/>
      <c r="AM2690" s="51"/>
      <c r="AN2690" s="51"/>
      <c r="AO2690" s="2"/>
      <c r="AP2690" s="3"/>
      <c r="AQ2690" s="3"/>
      <c r="AR2690" s="3"/>
      <c r="AS2690" s="3"/>
    </row>
    <row r="2691" spans="1:45" ht="29" customHeight="1" x14ac:dyDescent="0.35">
      <c r="A2691" s="14" t="s">
        <v>274</v>
      </c>
      <c r="C2691" s="15" t="s">
        <v>3360</v>
      </c>
      <c r="D2691" s="15"/>
      <c r="E2691" s="80">
        <v>1.6446528354303729</v>
      </c>
      <c r="F2691" s="78"/>
      <c r="G2691" s="15"/>
      <c r="H2691" s="15"/>
      <c r="I2691" s="16"/>
      <c r="J2691" s="66"/>
      <c r="K2691" s="66"/>
      <c r="L2691" s="16"/>
      <c r="M2691" s="81"/>
      <c r="N2691" s="82">
        <v>2188.2783203125</v>
      </c>
      <c r="O2691" s="82">
        <v>4057.310546875</v>
      </c>
      <c r="P2691" s="77"/>
      <c r="Q2691" s="83"/>
      <c r="R2691" s="83"/>
      <c r="S2691" s="51">
        <v>1</v>
      </c>
      <c r="T2691" s="84"/>
      <c r="U2691" s="84"/>
      <c r="V2691" s="52">
        <v>0</v>
      </c>
      <c r="W2691" s="52">
        <v>8.7999999999999998E-5</v>
      </c>
      <c r="X2691" s="52">
        <v>0</v>
      </c>
      <c r="Y2691" s="52">
        <v>0.50484799999999996</v>
      </c>
      <c r="Z2691" s="52">
        <v>0</v>
      </c>
      <c r="AA2691" s="52"/>
      <c r="AB2691" s="79">
        <v>2691</v>
      </c>
      <c r="AC26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1" s="85"/>
      <c r="AE2691" s="51"/>
      <c r="AF2691" s="51"/>
      <c r="AG2691" s="51"/>
      <c r="AH2691" s="51"/>
      <c r="AI2691" s="51"/>
      <c r="AJ2691" s="51"/>
      <c r="AK2691" s="51"/>
      <c r="AL2691" s="51"/>
      <c r="AM2691" s="51"/>
      <c r="AN2691" s="51"/>
      <c r="AO2691" s="2"/>
      <c r="AP2691" s="3"/>
      <c r="AQ2691" s="3"/>
      <c r="AR2691" s="3"/>
      <c r="AS2691" s="3"/>
    </row>
    <row r="2692" spans="1:45" ht="29" customHeight="1" x14ac:dyDescent="0.35">
      <c r="A2692" s="14" t="s">
        <v>275</v>
      </c>
      <c r="C2692" s="15" t="s">
        <v>3360</v>
      </c>
      <c r="D2692" s="15"/>
      <c r="E2692" s="80">
        <v>1.6446528354303729</v>
      </c>
      <c r="F2692" s="78"/>
      <c r="G2692" s="15"/>
      <c r="H2692" s="15"/>
      <c r="I2692" s="16"/>
      <c r="J2692" s="66"/>
      <c r="K2692" s="66"/>
      <c r="L2692" s="16"/>
      <c r="M2692" s="81"/>
      <c r="N2692" s="82">
        <v>2293.60595703125</v>
      </c>
      <c r="O2692" s="82">
        <v>3863.530029296875</v>
      </c>
      <c r="P2692" s="77"/>
      <c r="Q2692" s="83"/>
      <c r="R2692" s="83"/>
      <c r="S2692" s="51">
        <v>1</v>
      </c>
      <c r="T2692" s="84"/>
      <c r="U2692" s="84"/>
      <c r="V2692" s="52">
        <v>0</v>
      </c>
      <c r="W2692" s="52">
        <v>8.7999999999999998E-5</v>
      </c>
      <c r="X2692" s="52">
        <v>0</v>
      </c>
      <c r="Y2692" s="52">
        <v>0.50484799999999996</v>
      </c>
      <c r="Z2692" s="52">
        <v>0</v>
      </c>
      <c r="AA2692" s="52"/>
      <c r="AB2692" s="79">
        <v>2692</v>
      </c>
      <c r="AC26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2" s="85"/>
      <c r="AE2692" s="51"/>
      <c r="AF2692" s="51"/>
      <c r="AG2692" s="51"/>
      <c r="AH2692" s="51"/>
      <c r="AI2692" s="51"/>
      <c r="AJ2692" s="51"/>
      <c r="AK2692" s="51"/>
      <c r="AL2692" s="51"/>
      <c r="AM2692" s="51"/>
      <c r="AN2692" s="51"/>
      <c r="AO2692" s="2"/>
      <c r="AP2692" s="3"/>
      <c r="AQ2692" s="3"/>
      <c r="AR2692" s="3"/>
      <c r="AS2692" s="3"/>
    </row>
    <row r="2693" spans="1:45" ht="29" customHeight="1" x14ac:dyDescent="0.35">
      <c r="A2693" s="14" t="s">
        <v>276</v>
      </c>
      <c r="C2693" s="15" t="s">
        <v>3360</v>
      </c>
      <c r="D2693" s="15"/>
      <c r="E2693" s="80">
        <v>1.6446528354303729</v>
      </c>
      <c r="F2693" s="78"/>
      <c r="G2693" s="15"/>
      <c r="H2693" s="15"/>
      <c r="I2693" s="16"/>
      <c r="J2693" s="66"/>
      <c r="K2693" s="66"/>
      <c r="L2693" s="16"/>
      <c r="M2693" s="81"/>
      <c r="N2693" s="82">
        <v>2250.06494140625</v>
      </c>
      <c r="O2693" s="82">
        <v>4017.7451171875</v>
      </c>
      <c r="P2693" s="77"/>
      <c r="Q2693" s="83"/>
      <c r="R2693" s="83"/>
      <c r="S2693" s="51">
        <v>1</v>
      </c>
      <c r="T2693" s="84"/>
      <c r="U2693" s="84"/>
      <c r="V2693" s="52">
        <v>0</v>
      </c>
      <c r="W2693" s="52">
        <v>8.7999999999999998E-5</v>
      </c>
      <c r="X2693" s="52">
        <v>0</v>
      </c>
      <c r="Y2693" s="52">
        <v>0.50484799999999996</v>
      </c>
      <c r="Z2693" s="52">
        <v>0</v>
      </c>
      <c r="AA2693" s="52"/>
      <c r="AB2693" s="79">
        <v>2693</v>
      </c>
      <c r="AC26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3" s="85"/>
      <c r="AE2693" s="51"/>
      <c r="AF2693" s="51"/>
      <c r="AG2693" s="51"/>
      <c r="AH2693" s="51"/>
      <c r="AI2693" s="51"/>
      <c r="AJ2693" s="51"/>
      <c r="AK2693" s="51"/>
      <c r="AL2693" s="51"/>
      <c r="AM2693" s="51"/>
      <c r="AN2693" s="51"/>
      <c r="AO2693" s="2"/>
      <c r="AP2693" s="3"/>
      <c r="AQ2693" s="3"/>
      <c r="AR2693" s="3"/>
      <c r="AS2693" s="3"/>
    </row>
    <row r="2694" spans="1:45" ht="29" customHeight="1" x14ac:dyDescent="0.35">
      <c r="A2694" s="14" t="s">
        <v>277</v>
      </c>
      <c r="C2694" s="15" t="s">
        <v>3360</v>
      </c>
      <c r="D2694" s="15"/>
      <c r="E2694" s="80">
        <v>1.6446528354303729</v>
      </c>
      <c r="F2694" s="78"/>
      <c r="G2694" s="15"/>
      <c r="H2694" s="15"/>
      <c r="I2694" s="16"/>
      <c r="J2694" s="66"/>
      <c r="K2694" s="66"/>
      <c r="L2694" s="16"/>
      <c r="M2694" s="81"/>
      <c r="N2694" s="82">
        <v>2199.60400390625</v>
      </c>
      <c r="O2694" s="82">
        <v>3988.357177734375</v>
      </c>
      <c r="P2694" s="77"/>
      <c r="Q2694" s="83"/>
      <c r="R2694" s="83"/>
      <c r="S2694" s="51">
        <v>1</v>
      </c>
      <c r="T2694" s="84"/>
      <c r="U2694" s="84"/>
      <c r="V2694" s="52">
        <v>0</v>
      </c>
      <c r="W2694" s="52">
        <v>8.7999999999999998E-5</v>
      </c>
      <c r="X2694" s="52">
        <v>0</v>
      </c>
      <c r="Y2694" s="52">
        <v>0.50484799999999996</v>
      </c>
      <c r="Z2694" s="52">
        <v>0</v>
      </c>
      <c r="AA2694" s="52"/>
      <c r="AB2694" s="79">
        <v>2694</v>
      </c>
      <c r="AC26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4" s="85"/>
      <c r="AE2694" s="51"/>
      <c r="AF2694" s="51"/>
      <c r="AG2694" s="51"/>
      <c r="AH2694" s="51"/>
      <c r="AI2694" s="51"/>
      <c r="AJ2694" s="51"/>
      <c r="AK2694" s="51"/>
      <c r="AL2694" s="51"/>
      <c r="AM2694" s="51"/>
      <c r="AN2694" s="51"/>
      <c r="AO2694" s="2"/>
      <c r="AP2694" s="3"/>
      <c r="AQ2694" s="3"/>
      <c r="AR2694" s="3"/>
      <c r="AS2694" s="3"/>
    </row>
    <row r="2695" spans="1:45" ht="29" customHeight="1" x14ac:dyDescent="0.35">
      <c r="A2695" s="14" t="s">
        <v>278</v>
      </c>
      <c r="C2695" s="15" t="s">
        <v>3360</v>
      </c>
      <c r="D2695" s="15"/>
      <c r="E2695" s="80">
        <v>1.6446528354303729</v>
      </c>
      <c r="F2695" s="78"/>
      <c r="G2695" s="15"/>
      <c r="H2695" s="15"/>
      <c r="I2695" s="16"/>
      <c r="J2695" s="66"/>
      <c r="K2695" s="66"/>
      <c r="L2695" s="16"/>
      <c r="M2695" s="81"/>
      <c r="N2695" s="82">
        <v>2227.274658203125</v>
      </c>
      <c r="O2695" s="82">
        <v>4081.0712890625</v>
      </c>
      <c r="P2695" s="77"/>
      <c r="Q2695" s="83"/>
      <c r="R2695" s="83"/>
      <c r="S2695" s="51">
        <v>1</v>
      </c>
      <c r="T2695" s="84"/>
      <c r="U2695" s="84"/>
      <c r="V2695" s="52">
        <v>0</v>
      </c>
      <c r="W2695" s="52">
        <v>8.7999999999999998E-5</v>
      </c>
      <c r="X2695" s="52">
        <v>0</v>
      </c>
      <c r="Y2695" s="52">
        <v>0.50484799999999996</v>
      </c>
      <c r="Z2695" s="52">
        <v>0</v>
      </c>
      <c r="AA2695" s="52"/>
      <c r="AB2695" s="79">
        <v>2695</v>
      </c>
      <c r="AC26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5" s="85"/>
      <c r="AE2695" s="51"/>
      <c r="AF2695" s="51"/>
      <c r="AG2695" s="51"/>
      <c r="AH2695" s="51"/>
      <c r="AI2695" s="51"/>
      <c r="AJ2695" s="51"/>
      <c r="AK2695" s="51"/>
      <c r="AL2695" s="51"/>
      <c r="AM2695" s="51"/>
      <c r="AN2695" s="51"/>
      <c r="AO2695" s="2"/>
      <c r="AP2695" s="3"/>
      <c r="AQ2695" s="3"/>
      <c r="AR2695" s="3"/>
      <c r="AS2695" s="3"/>
    </row>
    <row r="2696" spans="1:45" ht="29" customHeight="1" x14ac:dyDescent="0.35">
      <c r="A2696" s="14" t="s">
        <v>279</v>
      </c>
      <c r="C2696" s="15" t="s">
        <v>3360</v>
      </c>
      <c r="D2696" s="15"/>
      <c r="E2696" s="80">
        <v>1.6446528354303729</v>
      </c>
      <c r="F2696" s="78"/>
      <c r="G2696" s="15"/>
      <c r="H2696" s="15"/>
      <c r="I2696" s="16"/>
      <c r="J2696" s="66"/>
      <c r="K2696" s="66"/>
      <c r="L2696" s="16"/>
      <c r="M2696" s="81"/>
      <c r="N2696" s="82">
        <v>2267.069091796875</v>
      </c>
      <c r="O2696" s="82">
        <v>3906.369384765625</v>
      </c>
      <c r="P2696" s="77"/>
      <c r="Q2696" s="83"/>
      <c r="R2696" s="83"/>
      <c r="S2696" s="51">
        <v>1</v>
      </c>
      <c r="T2696" s="84"/>
      <c r="U2696" s="84"/>
      <c r="V2696" s="52">
        <v>0</v>
      </c>
      <c r="W2696" s="52">
        <v>8.7999999999999998E-5</v>
      </c>
      <c r="X2696" s="52">
        <v>0</v>
      </c>
      <c r="Y2696" s="52">
        <v>0.50484799999999996</v>
      </c>
      <c r="Z2696" s="52">
        <v>0</v>
      </c>
      <c r="AA2696" s="52"/>
      <c r="AB2696" s="79">
        <v>2696</v>
      </c>
      <c r="AC26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6" s="85"/>
      <c r="AE2696" s="51"/>
      <c r="AF2696" s="51"/>
      <c r="AG2696" s="51"/>
      <c r="AH2696" s="51"/>
      <c r="AI2696" s="51"/>
      <c r="AJ2696" s="51"/>
      <c r="AK2696" s="51"/>
      <c r="AL2696" s="51"/>
      <c r="AM2696" s="51"/>
      <c r="AN2696" s="51"/>
      <c r="AO2696" s="2"/>
      <c r="AP2696" s="3"/>
      <c r="AQ2696" s="3"/>
      <c r="AR2696" s="3"/>
      <c r="AS2696" s="3"/>
    </row>
    <row r="2697" spans="1:45" ht="29" customHeight="1" x14ac:dyDescent="0.35">
      <c r="A2697" s="14" t="s">
        <v>280</v>
      </c>
      <c r="C2697" s="15" t="s">
        <v>3360</v>
      </c>
      <c r="D2697" s="15"/>
      <c r="E2697" s="80">
        <v>1.6446528354303729</v>
      </c>
      <c r="F2697" s="78"/>
      <c r="G2697" s="15"/>
      <c r="H2697" s="15"/>
      <c r="I2697" s="16"/>
      <c r="J2697" s="66"/>
      <c r="K2697" s="66"/>
      <c r="L2697" s="16"/>
      <c r="M2697" s="81"/>
      <c r="N2697" s="82">
        <v>2198.765869140625</v>
      </c>
      <c r="O2697" s="82">
        <v>4120.21240234375</v>
      </c>
      <c r="P2697" s="77"/>
      <c r="Q2697" s="83"/>
      <c r="R2697" s="83"/>
      <c r="S2697" s="51">
        <v>1</v>
      </c>
      <c r="T2697" s="84"/>
      <c r="U2697" s="84"/>
      <c r="V2697" s="52">
        <v>0</v>
      </c>
      <c r="W2697" s="52">
        <v>8.7999999999999998E-5</v>
      </c>
      <c r="X2697" s="52">
        <v>0</v>
      </c>
      <c r="Y2697" s="52">
        <v>0.50484799999999996</v>
      </c>
      <c r="Z2697" s="52">
        <v>0</v>
      </c>
      <c r="AA2697" s="52"/>
      <c r="AB2697" s="79">
        <v>2697</v>
      </c>
      <c r="AC26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7" s="85"/>
      <c r="AE2697" s="51"/>
      <c r="AF2697" s="51"/>
      <c r="AG2697" s="51"/>
      <c r="AH2697" s="51"/>
      <c r="AI2697" s="51"/>
      <c r="AJ2697" s="51"/>
      <c r="AK2697" s="51"/>
      <c r="AL2697" s="51"/>
      <c r="AM2697" s="51"/>
      <c r="AN2697" s="51"/>
      <c r="AO2697" s="2"/>
      <c r="AP2697" s="3"/>
      <c r="AQ2697" s="3"/>
      <c r="AR2697" s="3"/>
      <c r="AS2697" s="3"/>
    </row>
    <row r="2698" spans="1:45" ht="29" customHeight="1" x14ac:dyDescent="0.35">
      <c r="A2698" s="14" t="s">
        <v>281</v>
      </c>
      <c r="C2698" s="15" t="s">
        <v>3360</v>
      </c>
      <c r="D2698" s="15"/>
      <c r="E2698" s="80">
        <v>1.6446528354303729</v>
      </c>
      <c r="F2698" s="78"/>
      <c r="G2698" s="15"/>
      <c r="H2698" s="15"/>
      <c r="I2698" s="16"/>
      <c r="J2698" s="66"/>
      <c r="K2698" s="66"/>
      <c r="L2698" s="16"/>
      <c r="M2698" s="81"/>
      <c r="N2698" s="82">
        <v>2309.819580078125</v>
      </c>
      <c r="O2698" s="82">
        <v>3798.887939453125</v>
      </c>
      <c r="P2698" s="77"/>
      <c r="Q2698" s="83"/>
      <c r="R2698" s="83"/>
      <c r="S2698" s="51">
        <v>1</v>
      </c>
      <c r="T2698" s="84"/>
      <c r="U2698" s="84"/>
      <c r="V2698" s="52">
        <v>0</v>
      </c>
      <c r="W2698" s="52">
        <v>8.7999999999999998E-5</v>
      </c>
      <c r="X2698" s="52">
        <v>0</v>
      </c>
      <c r="Y2698" s="52">
        <v>0.50484799999999996</v>
      </c>
      <c r="Z2698" s="52">
        <v>0</v>
      </c>
      <c r="AA2698" s="52"/>
      <c r="AB2698" s="79">
        <v>2698</v>
      </c>
      <c r="AC26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8" s="85"/>
      <c r="AE2698" s="51"/>
      <c r="AF2698" s="51"/>
      <c r="AG2698" s="51"/>
      <c r="AH2698" s="51"/>
      <c r="AI2698" s="51"/>
      <c r="AJ2698" s="51"/>
      <c r="AK2698" s="51"/>
      <c r="AL2698" s="51"/>
      <c r="AM2698" s="51"/>
      <c r="AN2698" s="51"/>
      <c r="AO2698" s="2"/>
      <c r="AP2698" s="3"/>
      <c r="AQ2698" s="3"/>
      <c r="AR2698" s="3"/>
      <c r="AS2698" s="3"/>
    </row>
    <row r="2699" spans="1:45" ht="29" customHeight="1" x14ac:dyDescent="0.35">
      <c r="A2699" s="14" t="s">
        <v>423</v>
      </c>
      <c r="C2699" s="15" t="s">
        <v>3360</v>
      </c>
      <c r="D2699" s="15"/>
      <c r="E2699" s="80">
        <v>1.6446528354303729</v>
      </c>
      <c r="F2699" s="78"/>
      <c r="G2699" s="15"/>
      <c r="H2699" s="15"/>
      <c r="I2699" s="16"/>
      <c r="J2699" s="66"/>
      <c r="K2699" s="66"/>
      <c r="L2699" s="16"/>
      <c r="M2699" s="81"/>
      <c r="N2699" s="82">
        <v>2304.558837890625</v>
      </c>
      <c r="O2699" s="82">
        <v>3750.445556640625</v>
      </c>
      <c r="P2699" s="77"/>
      <c r="Q2699" s="83"/>
      <c r="R2699" s="83"/>
      <c r="S2699" s="51">
        <v>1</v>
      </c>
      <c r="T2699" s="84"/>
      <c r="U2699" s="84"/>
      <c r="V2699" s="52">
        <v>0</v>
      </c>
      <c r="W2699" s="52">
        <v>8.7999999999999998E-5</v>
      </c>
      <c r="X2699" s="52">
        <v>0</v>
      </c>
      <c r="Y2699" s="52">
        <v>0.50484799999999996</v>
      </c>
      <c r="Z2699" s="52">
        <v>0</v>
      </c>
      <c r="AA2699" s="52"/>
      <c r="AB2699" s="79">
        <v>2699</v>
      </c>
      <c r="AC26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699" s="85"/>
      <c r="AE2699" s="51"/>
      <c r="AF2699" s="51"/>
      <c r="AG2699" s="51"/>
      <c r="AH2699" s="51"/>
      <c r="AI2699" s="51"/>
      <c r="AJ2699" s="51"/>
      <c r="AK2699" s="51"/>
      <c r="AL2699" s="51"/>
      <c r="AM2699" s="51"/>
      <c r="AN2699" s="51"/>
      <c r="AO2699" s="2"/>
      <c r="AP2699" s="3"/>
      <c r="AQ2699" s="3"/>
      <c r="AR2699" s="3"/>
      <c r="AS2699" s="3"/>
    </row>
    <row r="2700" spans="1:45" ht="29" customHeight="1" x14ac:dyDescent="0.35">
      <c r="A2700" s="14" t="s">
        <v>2600</v>
      </c>
      <c r="C2700" s="15" t="s">
        <v>3360</v>
      </c>
      <c r="D2700" s="15"/>
      <c r="E2700" s="80">
        <v>1.6446528354303729</v>
      </c>
      <c r="F2700" s="78"/>
      <c r="G2700" s="15"/>
      <c r="H2700" s="15"/>
      <c r="I2700" s="16"/>
      <c r="J2700" s="66"/>
      <c r="K2700" s="66"/>
      <c r="L2700" s="16"/>
      <c r="M2700" s="81"/>
      <c r="N2700" s="82">
        <v>2267.299072265625</v>
      </c>
      <c r="O2700" s="82">
        <v>3811.06640625</v>
      </c>
      <c r="P2700" s="77"/>
      <c r="Q2700" s="83"/>
      <c r="R2700" s="83"/>
      <c r="S2700" s="51">
        <v>1</v>
      </c>
      <c r="T2700" s="84"/>
      <c r="U2700" s="84"/>
      <c r="V2700" s="52">
        <v>0</v>
      </c>
      <c r="W2700" s="52">
        <v>8.7999999999999998E-5</v>
      </c>
      <c r="X2700" s="52">
        <v>0</v>
      </c>
      <c r="Y2700" s="52">
        <v>0.50484799999999996</v>
      </c>
      <c r="Z2700" s="52">
        <v>0</v>
      </c>
      <c r="AA2700" s="52"/>
      <c r="AB2700" s="79">
        <v>2700</v>
      </c>
      <c r="AC27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0" s="85"/>
      <c r="AE2700" s="51"/>
      <c r="AF2700" s="51"/>
      <c r="AG2700" s="51"/>
      <c r="AH2700" s="51"/>
      <c r="AI2700" s="51"/>
      <c r="AJ2700" s="51"/>
      <c r="AK2700" s="51"/>
      <c r="AL2700" s="51"/>
      <c r="AM2700" s="51"/>
      <c r="AN2700" s="51"/>
      <c r="AO2700" s="2"/>
      <c r="AP2700" s="3"/>
      <c r="AQ2700" s="3"/>
      <c r="AR2700" s="3"/>
      <c r="AS2700" s="3"/>
    </row>
    <row r="2701" spans="1:45" ht="29" customHeight="1" x14ac:dyDescent="0.35">
      <c r="A2701" s="14" t="s">
        <v>1337</v>
      </c>
      <c r="C2701" s="15" t="s">
        <v>3360</v>
      </c>
      <c r="D2701" s="15"/>
      <c r="E2701" s="80">
        <v>1.6442402616771332</v>
      </c>
      <c r="F2701" s="78"/>
      <c r="G2701" s="15"/>
      <c r="H2701" s="15"/>
      <c r="I2701" s="16"/>
      <c r="J2701" s="66"/>
      <c r="K2701" s="66"/>
      <c r="L2701" s="16"/>
      <c r="M2701" s="81"/>
      <c r="N2701" s="82">
        <v>1133.50439453125</v>
      </c>
      <c r="O2701" s="82">
        <v>7212.857421875</v>
      </c>
      <c r="P2701" s="77"/>
      <c r="Q2701" s="83"/>
      <c r="R2701" s="83"/>
      <c r="S2701" s="51">
        <v>1</v>
      </c>
      <c r="T2701" s="84"/>
      <c r="U2701" s="84"/>
      <c r="V2701" s="52">
        <v>0</v>
      </c>
      <c r="W2701" s="52">
        <v>7.2999999999999999E-5</v>
      </c>
      <c r="X2701" s="52">
        <v>0</v>
      </c>
      <c r="Y2701" s="52">
        <v>0.50420299999999996</v>
      </c>
      <c r="Z2701" s="52">
        <v>0</v>
      </c>
      <c r="AA2701" s="52"/>
      <c r="AB2701" s="79">
        <v>2701</v>
      </c>
      <c r="AC27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1" s="85"/>
      <c r="AE2701" s="51"/>
      <c r="AF2701" s="51"/>
      <c r="AG2701" s="51"/>
      <c r="AH2701" s="51"/>
      <c r="AI2701" s="51"/>
      <c r="AJ2701" s="51"/>
      <c r="AK2701" s="51"/>
      <c r="AL2701" s="51"/>
      <c r="AM2701" s="51"/>
      <c r="AN2701" s="51"/>
      <c r="AO2701" s="2"/>
      <c r="AP2701" s="3"/>
      <c r="AQ2701" s="3"/>
      <c r="AR2701" s="3"/>
      <c r="AS2701" s="3"/>
    </row>
    <row r="2702" spans="1:45" ht="29" customHeight="1" x14ac:dyDescent="0.35">
      <c r="A2702" s="14" t="s">
        <v>1338</v>
      </c>
      <c r="C2702" s="15" t="s">
        <v>3360</v>
      </c>
      <c r="D2702" s="15"/>
      <c r="E2702" s="80">
        <v>1.6442402616771332</v>
      </c>
      <c r="F2702" s="78"/>
      <c r="G2702" s="15"/>
      <c r="H2702" s="15"/>
      <c r="I2702" s="16"/>
      <c r="J2702" s="66"/>
      <c r="K2702" s="66"/>
      <c r="L2702" s="16"/>
      <c r="M2702" s="81"/>
      <c r="N2702" s="82">
        <v>1036.0479736328125</v>
      </c>
      <c r="O2702" s="82">
        <v>7149.1220703125</v>
      </c>
      <c r="P2702" s="77"/>
      <c r="Q2702" s="83"/>
      <c r="R2702" s="83"/>
      <c r="S2702" s="51">
        <v>1</v>
      </c>
      <c r="T2702" s="84"/>
      <c r="U2702" s="84"/>
      <c r="V2702" s="52">
        <v>0</v>
      </c>
      <c r="W2702" s="52">
        <v>7.2999999999999999E-5</v>
      </c>
      <c r="X2702" s="52">
        <v>0</v>
      </c>
      <c r="Y2702" s="52">
        <v>0.50420299999999996</v>
      </c>
      <c r="Z2702" s="52">
        <v>0</v>
      </c>
      <c r="AA2702" s="52"/>
      <c r="AB2702" s="79">
        <v>2702</v>
      </c>
      <c r="AC27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2" s="85"/>
      <c r="AE2702" s="51"/>
      <c r="AF2702" s="51"/>
      <c r="AG2702" s="51"/>
      <c r="AH2702" s="51"/>
      <c r="AI2702" s="51"/>
      <c r="AJ2702" s="51"/>
      <c r="AK2702" s="51"/>
      <c r="AL2702" s="51"/>
      <c r="AM2702" s="51"/>
      <c r="AN2702" s="51"/>
      <c r="AO2702" s="2"/>
      <c r="AP2702" s="3"/>
      <c r="AQ2702" s="3"/>
      <c r="AR2702" s="3"/>
      <c r="AS2702" s="3"/>
    </row>
    <row r="2703" spans="1:45" ht="29" customHeight="1" x14ac:dyDescent="0.35">
      <c r="A2703" s="14" t="s">
        <v>1219</v>
      </c>
      <c r="C2703" s="15" t="s">
        <v>3360</v>
      </c>
      <c r="D2703" s="15"/>
      <c r="E2703" s="80">
        <v>1.6441468728895783</v>
      </c>
      <c r="F2703" s="78"/>
      <c r="G2703" s="15"/>
      <c r="H2703" s="15"/>
      <c r="I2703" s="16"/>
      <c r="J2703" s="66"/>
      <c r="K2703" s="66"/>
      <c r="L2703" s="16"/>
      <c r="M2703" s="81"/>
      <c r="N2703" s="82">
        <v>1001.2579956054688</v>
      </c>
      <c r="O2703" s="82">
        <v>5435.1435546875</v>
      </c>
      <c r="P2703" s="77"/>
      <c r="Q2703" s="83"/>
      <c r="R2703" s="83"/>
      <c r="S2703" s="51">
        <v>1</v>
      </c>
      <c r="T2703" s="84"/>
      <c r="U2703" s="84"/>
      <c r="V2703" s="52">
        <v>0</v>
      </c>
      <c r="W2703" s="52">
        <v>1.05E-4</v>
      </c>
      <c r="X2703" s="52">
        <v>0</v>
      </c>
      <c r="Y2703" s="52">
        <v>0.50405699999999998</v>
      </c>
      <c r="Z2703" s="52">
        <v>0</v>
      </c>
      <c r="AA2703" s="52"/>
      <c r="AB2703" s="79">
        <v>2703</v>
      </c>
      <c r="AC27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3" s="85"/>
      <c r="AE2703" s="51"/>
      <c r="AF2703" s="51"/>
      <c r="AG2703" s="51"/>
      <c r="AH2703" s="51"/>
      <c r="AI2703" s="51"/>
      <c r="AJ2703" s="51"/>
      <c r="AK2703" s="51"/>
      <c r="AL2703" s="51"/>
      <c r="AM2703" s="51"/>
      <c r="AN2703" s="51"/>
      <c r="AO2703" s="2"/>
      <c r="AP2703" s="3"/>
      <c r="AQ2703" s="3"/>
      <c r="AR2703" s="3"/>
      <c r="AS2703" s="3"/>
    </row>
    <row r="2704" spans="1:45" ht="29" customHeight="1" x14ac:dyDescent="0.35">
      <c r="A2704" s="14" t="s">
        <v>1220</v>
      </c>
      <c r="C2704" s="15" t="s">
        <v>3360</v>
      </c>
      <c r="D2704" s="15"/>
      <c r="E2704" s="80">
        <v>1.6441468728895783</v>
      </c>
      <c r="F2704" s="78"/>
      <c r="G2704" s="15"/>
      <c r="H2704" s="15"/>
      <c r="I2704" s="16"/>
      <c r="J2704" s="66"/>
      <c r="K2704" s="66"/>
      <c r="L2704" s="16"/>
      <c r="M2704" s="81"/>
      <c r="N2704" s="82">
        <v>966.88427734375</v>
      </c>
      <c r="O2704" s="82">
        <v>5377.63916015625</v>
      </c>
      <c r="P2704" s="77"/>
      <c r="Q2704" s="83"/>
      <c r="R2704" s="83"/>
      <c r="S2704" s="51">
        <v>1</v>
      </c>
      <c r="T2704" s="84"/>
      <c r="U2704" s="84"/>
      <c r="V2704" s="52">
        <v>0</v>
      </c>
      <c r="W2704" s="52">
        <v>1.05E-4</v>
      </c>
      <c r="X2704" s="52">
        <v>0</v>
      </c>
      <c r="Y2704" s="52">
        <v>0.50405699999999998</v>
      </c>
      <c r="Z2704" s="52">
        <v>0</v>
      </c>
      <c r="AA2704" s="52"/>
      <c r="AB2704" s="79">
        <v>2704</v>
      </c>
      <c r="AC27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4" s="85"/>
      <c r="AE2704" s="51"/>
      <c r="AF2704" s="51"/>
      <c r="AG2704" s="51"/>
      <c r="AH2704" s="51"/>
      <c r="AI2704" s="51"/>
      <c r="AJ2704" s="51"/>
      <c r="AK2704" s="51"/>
      <c r="AL2704" s="51"/>
      <c r="AM2704" s="51"/>
      <c r="AN2704" s="51"/>
      <c r="AO2704" s="2"/>
      <c r="AP2704" s="3"/>
      <c r="AQ2704" s="3"/>
      <c r="AR2704" s="3"/>
      <c r="AS2704" s="3"/>
    </row>
    <row r="2705" spans="1:45" ht="29" customHeight="1" x14ac:dyDescent="0.35">
      <c r="A2705" s="14" t="s">
        <v>2934</v>
      </c>
      <c r="C2705" s="15" t="s">
        <v>3360</v>
      </c>
      <c r="D2705" s="15"/>
      <c r="E2705" s="80">
        <v>1.6438187328346763</v>
      </c>
      <c r="F2705" s="78"/>
      <c r="G2705" s="15"/>
      <c r="H2705" s="15"/>
      <c r="I2705" s="16"/>
      <c r="J2705" s="66"/>
      <c r="K2705" s="66"/>
      <c r="L2705" s="16"/>
      <c r="M2705" s="81"/>
      <c r="N2705" s="82">
        <v>6906.9228515625</v>
      </c>
      <c r="O2705" s="82">
        <v>9109.2724609375</v>
      </c>
      <c r="P2705" s="77"/>
      <c r="Q2705" s="83"/>
      <c r="R2705" s="83"/>
      <c r="S2705" s="51">
        <v>1</v>
      </c>
      <c r="T2705" s="84"/>
      <c r="U2705" s="84"/>
      <c r="V2705" s="52">
        <v>0</v>
      </c>
      <c r="W2705" s="52">
        <v>8.2000000000000001E-5</v>
      </c>
      <c r="X2705" s="52">
        <v>0</v>
      </c>
      <c r="Y2705" s="52">
        <v>0.50354399999999999</v>
      </c>
      <c r="Z2705" s="52">
        <v>0</v>
      </c>
      <c r="AA2705" s="52"/>
      <c r="AB2705" s="79">
        <v>2705</v>
      </c>
      <c r="AC27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5" s="85"/>
      <c r="AE2705" s="51"/>
      <c r="AF2705" s="51"/>
      <c r="AG2705" s="51"/>
      <c r="AH2705" s="51"/>
      <c r="AI2705" s="51"/>
      <c r="AJ2705" s="51"/>
      <c r="AK2705" s="51"/>
      <c r="AL2705" s="51"/>
      <c r="AM2705" s="51"/>
      <c r="AN2705" s="51"/>
      <c r="AO2705" s="2"/>
      <c r="AP2705" s="3"/>
      <c r="AQ2705" s="3"/>
      <c r="AR2705" s="3"/>
      <c r="AS2705" s="3"/>
    </row>
    <row r="2706" spans="1:45" ht="29" customHeight="1" x14ac:dyDescent="0.35">
      <c r="A2706" s="14" t="s">
        <v>2935</v>
      </c>
      <c r="C2706" s="15" t="s">
        <v>3360</v>
      </c>
      <c r="D2706" s="15"/>
      <c r="E2706" s="80">
        <v>1.6438187328346763</v>
      </c>
      <c r="F2706" s="78"/>
      <c r="G2706" s="15"/>
      <c r="H2706" s="15"/>
      <c r="I2706" s="16"/>
      <c r="J2706" s="66"/>
      <c r="K2706" s="66"/>
      <c r="L2706" s="16"/>
      <c r="M2706" s="81"/>
      <c r="N2706" s="82">
        <v>6838.509765625</v>
      </c>
      <c r="O2706" s="82">
        <v>9085.646484375</v>
      </c>
      <c r="P2706" s="77"/>
      <c r="Q2706" s="83"/>
      <c r="R2706" s="83"/>
      <c r="S2706" s="51">
        <v>1</v>
      </c>
      <c r="T2706" s="84"/>
      <c r="U2706" s="84"/>
      <c r="V2706" s="52">
        <v>0</v>
      </c>
      <c r="W2706" s="52">
        <v>8.2000000000000001E-5</v>
      </c>
      <c r="X2706" s="52">
        <v>0</v>
      </c>
      <c r="Y2706" s="52">
        <v>0.50354399999999999</v>
      </c>
      <c r="Z2706" s="52">
        <v>0</v>
      </c>
      <c r="AA2706" s="52"/>
      <c r="AB2706" s="79">
        <v>2706</v>
      </c>
      <c r="AC27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6" s="85"/>
      <c r="AE2706" s="51"/>
      <c r="AF2706" s="51"/>
      <c r="AG2706" s="51"/>
      <c r="AH2706" s="51"/>
      <c r="AI2706" s="51"/>
      <c r="AJ2706" s="51"/>
      <c r="AK2706" s="51"/>
      <c r="AL2706" s="51"/>
      <c r="AM2706" s="51"/>
      <c r="AN2706" s="51"/>
      <c r="AO2706" s="2"/>
      <c r="AP2706" s="3"/>
      <c r="AQ2706" s="3"/>
      <c r="AR2706" s="3"/>
      <c r="AS2706" s="3"/>
    </row>
    <row r="2707" spans="1:45" ht="29" customHeight="1" x14ac:dyDescent="0.35">
      <c r="A2707" s="14" t="s">
        <v>1067</v>
      </c>
      <c r="C2707" s="15" t="s">
        <v>3360</v>
      </c>
      <c r="D2707" s="15"/>
      <c r="E2707" s="80">
        <v>1.6431989127309723</v>
      </c>
      <c r="F2707" s="78"/>
      <c r="G2707" s="15"/>
      <c r="H2707" s="15"/>
      <c r="I2707" s="16"/>
      <c r="J2707" s="66"/>
      <c r="K2707" s="66"/>
      <c r="L2707" s="16"/>
      <c r="M2707" s="81"/>
      <c r="N2707" s="82">
        <v>2385.220458984375</v>
      </c>
      <c r="O2707" s="82">
        <v>3134.794677734375</v>
      </c>
      <c r="P2707" s="77"/>
      <c r="Q2707" s="83"/>
      <c r="R2707" s="83"/>
      <c r="S2707" s="51">
        <v>1</v>
      </c>
      <c r="T2707" s="84"/>
      <c r="U2707" s="84"/>
      <c r="V2707" s="52">
        <v>0</v>
      </c>
      <c r="W2707" s="52">
        <v>1.06E-4</v>
      </c>
      <c r="X2707" s="52">
        <v>0</v>
      </c>
      <c r="Y2707" s="52">
        <v>0.50257499999999999</v>
      </c>
      <c r="Z2707" s="52">
        <v>0</v>
      </c>
      <c r="AA2707" s="52"/>
      <c r="AB2707" s="79">
        <v>2707</v>
      </c>
      <c r="AC27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7" s="85"/>
      <c r="AE2707" s="51"/>
      <c r="AF2707" s="51"/>
      <c r="AG2707" s="51"/>
      <c r="AH2707" s="51"/>
      <c r="AI2707" s="51"/>
      <c r="AJ2707" s="51"/>
      <c r="AK2707" s="51"/>
      <c r="AL2707" s="51"/>
      <c r="AM2707" s="51"/>
      <c r="AN2707" s="51"/>
      <c r="AO2707" s="2"/>
      <c r="AP2707" s="3"/>
      <c r="AQ2707" s="3"/>
      <c r="AR2707" s="3"/>
      <c r="AS2707" s="3"/>
    </row>
    <row r="2708" spans="1:45" ht="29" customHeight="1" x14ac:dyDescent="0.35">
      <c r="A2708" s="14" t="s">
        <v>1437</v>
      </c>
      <c r="C2708" s="15" t="s">
        <v>3360</v>
      </c>
      <c r="D2708" s="15"/>
      <c r="E2708" s="80">
        <v>1.6431989127309723</v>
      </c>
      <c r="F2708" s="78"/>
      <c r="G2708" s="15"/>
      <c r="H2708" s="15"/>
      <c r="I2708" s="16"/>
      <c r="J2708" s="66"/>
      <c r="K2708" s="66"/>
      <c r="L2708" s="16"/>
      <c r="M2708" s="81"/>
      <c r="N2708" s="82">
        <v>2330.766845703125</v>
      </c>
      <c r="O2708" s="82">
        <v>3004.848388671875</v>
      </c>
      <c r="P2708" s="77"/>
      <c r="Q2708" s="83"/>
      <c r="R2708" s="83"/>
      <c r="S2708" s="51">
        <v>1</v>
      </c>
      <c r="T2708" s="84"/>
      <c r="U2708" s="84"/>
      <c r="V2708" s="52">
        <v>0</v>
      </c>
      <c r="W2708" s="52">
        <v>1.06E-4</v>
      </c>
      <c r="X2708" s="52">
        <v>0</v>
      </c>
      <c r="Y2708" s="52">
        <v>0.50257499999999999</v>
      </c>
      <c r="Z2708" s="52">
        <v>0</v>
      </c>
      <c r="AA2708" s="52"/>
      <c r="AB2708" s="79">
        <v>2708</v>
      </c>
      <c r="AC27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8" s="85"/>
      <c r="AE2708" s="51"/>
      <c r="AF2708" s="51"/>
      <c r="AG2708" s="51"/>
      <c r="AH2708" s="51"/>
      <c r="AI2708" s="51"/>
      <c r="AJ2708" s="51"/>
      <c r="AK2708" s="51"/>
      <c r="AL2708" s="51"/>
      <c r="AM2708" s="51"/>
      <c r="AN2708" s="51"/>
      <c r="AO2708" s="2"/>
      <c r="AP2708" s="3"/>
      <c r="AQ2708" s="3"/>
      <c r="AR2708" s="3"/>
      <c r="AS2708" s="3"/>
    </row>
    <row r="2709" spans="1:45" ht="29" customHeight="1" x14ac:dyDescent="0.35">
      <c r="A2709" s="14" t="s">
        <v>1438</v>
      </c>
      <c r="C2709" s="15" t="s">
        <v>3360</v>
      </c>
      <c r="D2709" s="15"/>
      <c r="E2709" s="80">
        <v>1.6431989127309723</v>
      </c>
      <c r="F2709" s="78"/>
      <c r="G2709" s="15"/>
      <c r="H2709" s="15"/>
      <c r="I2709" s="16"/>
      <c r="J2709" s="66"/>
      <c r="K2709" s="66"/>
      <c r="L2709" s="16"/>
      <c r="M2709" s="81"/>
      <c r="N2709" s="82">
        <v>2362.654541015625</v>
      </c>
      <c r="O2709" s="82">
        <v>3067.216796875</v>
      </c>
      <c r="P2709" s="77"/>
      <c r="Q2709" s="83"/>
      <c r="R2709" s="83"/>
      <c r="S2709" s="51">
        <v>1</v>
      </c>
      <c r="T2709" s="84"/>
      <c r="U2709" s="84"/>
      <c r="V2709" s="52">
        <v>0</v>
      </c>
      <c r="W2709" s="52">
        <v>1.06E-4</v>
      </c>
      <c r="X2709" s="52">
        <v>0</v>
      </c>
      <c r="Y2709" s="52">
        <v>0.50257499999999999</v>
      </c>
      <c r="Z2709" s="52">
        <v>0</v>
      </c>
      <c r="AA2709" s="52"/>
      <c r="AB2709" s="79">
        <v>2709</v>
      </c>
      <c r="AC27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09" s="85"/>
      <c r="AE2709" s="51"/>
      <c r="AF2709" s="51"/>
      <c r="AG2709" s="51"/>
      <c r="AH2709" s="51"/>
      <c r="AI2709" s="51"/>
      <c r="AJ2709" s="51"/>
      <c r="AK2709" s="51"/>
      <c r="AL2709" s="51"/>
      <c r="AM2709" s="51"/>
      <c r="AN2709" s="51"/>
      <c r="AO2709" s="2"/>
      <c r="AP2709" s="3"/>
      <c r="AQ2709" s="3"/>
      <c r="AR2709" s="3"/>
      <c r="AS2709" s="3"/>
    </row>
    <row r="2710" spans="1:45" ht="29" customHeight="1" x14ac:dyDescent="0.35">
      <c r="A2710" s="14" t="s">
        <v>2187</v>
      </c>
      <c r="C2710" s="15" t="s">
        <v>3360</v>
      </c>
      <c r="D2710" s="15"/>
      <c r="E2710" s="80">
        <v>1.6425925252610947</v>
      </c>
      <c r="F2710" s="78"/>
      <c r="G2710" s="15"/>
      <c r="H2710" s="15"/>
      <c r="I2710" s="16"/>
      <c r="J2710" s="66"/>
      <c r="K2710" s="66"/>
      <c r="L2710" s="16"/>
      <c r="M2710" s="81"/>
      <c r="N2710" s="82">
        <v>7821.5302734375</v>
      </c>
      <c r="O2710" s="82">
        <v>9324.7900390625</v>
      </c>
      <c r="P2710" s="77"/>
      <c r="Q2710" s="83"/>
      <c r="R2710" s="83"/>
      <c r="S2710" s="51">
        <v>1</v>
      </c>
      <c r="T2710" s="84"/>
      <c r="U2710" s="84"/>
      <c r="V2710" s="52">
        <v>0</v>
      </c>
      <c r="W2710" s="52">
        <v>8.3999999999999995E-5</v>
      </c>
      <c r="X2710" s="52">
        <v>0</v>
      </c>
      <c r="Y2710" s="52">
        <v>0.50162700000000005</v>
      </c>
      <c r="Z2710" s="52">
        <v>0</v>
      </c>
      <c r="AA2710" s="52"/>
      <c r="AB2710" s="79">
        <v>2710</v>
      </c>
      <c r="AC27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0" s="85"/>
      <c r="AE2710" s="51"/>
      <c r="AF2710" s="51"/>
      <c r="AG2710" s="51"/>
      <c r="AH2710" s="51"/>
      <c r="AI2710" s="51"/>
      <c r="AJ2710" s="51"/>
      <c r="AK2710" s="104" t="s">
        <v>3341</v>
      </c>
      <c r="AL2710" s="104" t="s">
        <v>3341</v>
      </c>
      <c r="AM2710" s="104" t="s">
        <v>3341</v>
      </c>
      <c r="AN2710" s="104" t="s">
        <v>3341</v>
      </c>
      <c r="AO2710" s="2"/>
      <c r="AP2710" s="3"/>
      <c r="AQ2710" s="3"/>
      <c r="AR2710" s="3"/>
      <c r="AS2710" s="3"/>
    </row>
    <row r="2711" spans="1:45" ht="29" customHeight="1" x14ac:dyDescent="0.35">
      <c r="A2711" s="14" t="s">
        <v>983</v>
      </c>
      <c r="C2711" s="15" t="s">
        <v>3360</v>
      </c>
      <c r="D2711" s="15"/>
      <c r="E2711" s="80">
        <v>1.6423705669783442</v>
      </c>
      <c r="F2711" s="78"/>
      <c r="G2711" s="15"/>
      <c r="H2711" s="15"/>
      <c r="I2711" s="16"/>
      <c r="J2711" s="66"/>
      <c r="K2711" s="66"/>
      <c r="L2711" s="16"/>
      <c r="M2711" s="81"/>
      <c r="N2711" s="82">
        <v>1958.5897216796875</v>
      </c>
      <c r="O2711" s="82">
        <v>4485.6494140625</v>
      </c>
      <c r="P2711" s="77"/>
      <c r="Q2711" s="83"/>
      <c r="R2711" s="83"/>
      <c r="S2711" s="51">
        <v>1</v>
      </c>
      <c r="T2711" s="84"/>
      <c r="U2711" s="84"/>
      <c r="V2711" s="52">
        <v>0</v>
      </c>
      <c r="W2711" s="52">
        <v>8.8999999999999995E-5</v>
      </c>
      <c r="X2711" s="52">
        <v>0</v>
      </c>
      <c r="Y2711" s="52">
        <v>0.50127999999999995</v>
      </c>
      <c r="Z2711" s="52">
        <v>0</v>
      </c>
      <c r="AA2711" s="52"/>
      <c r="AB2711" s="79">
        <v>2711</v>
      </c>
      <c r="AC27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1" s="85"/>
      <c r="AE2711" s="51"/>
      <c r="AF2711" s="51"/>
      <c r="AG2711" s="51"/>
      <c r="AH2711" s="51"/>
      <c r="AI2711" s="51"/>
      <c r="AJ2711" s="51"/>
      <c r="AK2711" s="104" t="s">
        <v>3341</v>
      </c>
      <c r="AL2711" s="104" t="s">
        <v>3341</v>
      </c>
      <c r="AM2711" s="104" t="s">
        <v>3341</v>
      </c>
      <c r="AN2711" s="104" t="s">
        <v>3341</v>
      </c>
      <c r="AO2711" s="2"/>
      <c r="AP2711" s="3"/>
      <c r="AQ2711" s="3"/>
      <c r="AR2711" s="3"/>
      <c r="AS2711" s="3"/>
    </row>
    <row r="2712" spans="1:45" ht="29" customHeight="1" x14ac:dyDescent="0.35">
      <c r="A2712" s="14" t="s">
        <v>2869</v>
      </c>
      <c r="C2712" s="15" t="s">
        <v>3360</v>
      </c>
      <c r="D2712" s="15"/>
      <c r="E2712" s="80">
        <v>1.6423705669783442</v>
      </c>
      <c r="F2712" s="78"/>
      <c r="G2712" s="15"/>
      <c r="H2712" s="15"/>
      <c r="I2712" s="16"/>
      <c r="J2712" s="66"/>
      <c r="K2712" s="66"/>
      <c r="L2712" s="16"/>
      <c r="M2712" s="81"/>
      <c r="N2712" s="82">
        <v>1856.207275390625</v>
      </c>
      <c r="O2712" s="82">
        <v>4375.5478515625</v>
      </c>
      <c r="P2712" s="77"/>
      <c r="Q2712" s="83"/>
      <c r="R2712" s="83"/>
      <c r="S2712" s="51">
        <v>1</v>
      </c>
      <c r="T2712" s="84"/>
      <c r="U2712" s="84"/>
      <c r="V2712" s="52">
        <v>0</v>
      </c>
      <c r="W2712" s="52">
        <v>8.8999999999999995E-5</v>
      </c>
      <c r="X2712" s="52">
        <v>0</v>
      </c>
      <c r="Y2712" s="52">
        <v>0.50127999999999995</v>
      </c>
      <c r="Z2712" s="52">
        <v>0</v>
      </c>
      <c r="AA2712" s="52"/>
      <c r="AB2712" s="79">
        <v>2712</v>
      </c>
      <c r="AC27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2" s="85"/>
      <c r="AE2712" s="51"/>
      <c r="AF2712" s="51"/>
      <c r="AG2712" s="51"/>
      <c r="AH2712" s="51"/>
      <c r="AI2712" s="51"/>
      <c r="AJ2712" s="51"/>
      <c r="AK2712" s="104" t="s">
        <v>3341</v>
      </c>
      <c r="AL2712" s="104" t="s">
        <v>3341</v>
      </c>
      <c r="AM2712" s="104" t="s">
        <v>3341</v>
      </c>
      <c r="AN2712" s="104" t="s">
        <v>3341</v>
      </c>
      <c r="AO2712" s="2"/>
      <c r="AP2712" s="3"/>
      <c r="AQ2712" s="3"/>
      <c r="AR2712" s="3"/>
      <c r="AS2712" s="3"/>
    </row>
    <row r="2713" spans="1:45" ht="29" customHeight="1" x14ac:dyDescent="0.35">
      <c r="A2713" s="14" t="s">
        <v>3285</v>
      </c>
      <c r="C2713" s="15" t="s">
        <v>3360</v>
      </c>
      <c r="D2713" s="15"/>
      <c r="E2713" s="80">
        <v>1.6423705669783442</v>
      </c>
      <c r="F2713" s="78"/>
      <c r="G2713" s="15"/>
      <c r="H2713" s="15"/>
      <c r="I2713" s="16"/>
      <c r="J2713" s="66"/>
      <c r="K2713" s="66"/>
      <c r="L2713" s="16"/>
      <c r="M2713" s="81"/>
      <c r="N2713" s="82">
        <v>1903.0244140625</v>
      </c>
      <c r="O2713" s="82">
        <v>4440.43212890625</v>
      </c>
      <c r="P2713" s="77"/>
      <c r="Q2713" s="83"/>
      <c r="R2713" s="83"/>
      <c r="S2713" s="51">
        <v>1</v>
      </c>
      <c r="T2713" s="84"/>
      <c r="U2713" s="84"/>
      <c r="V2713" s="52">
        <v>0</v>
      </c>
      <c r="W2713" s="52">
        <v>8.8999999999999995E-5</v>
      </c>
      <c r="X2713" s="52">
        <v>0</v>
      </c>
      <c r="Y2713" s="52">
        <v>0.50127999999999995</v>
      </c>
      <c r="Z2713" s="52">
        <v>0</v>
      </c>
      <c r="AA2713" s="52"/>
      <c r="AB2713" s="79">
        <v>2713</v>
      </c>
      <c r="AC27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3" s="85"/>
      <c r="AE2713" s="51"/>
      <c r="AF2713" s="51"/>
      <c r="AG2713" s="51"/>
      <c r="AH2713" s="51"/>
      <c r="AI2713" s="51"/>
      <c r="AJ2713" s="51"/>
      <c r="AK2713" s="104" t="s">
        <v>3341</v>
      </c>
      <c r="AL2713" s="104" t="s">
        <v>3341</v>
      </c>
      <c r="AM2713" s="104" t="s">
        <v>3341</v>
      </c>
      <c r="AN2713" s="104" t="s">
        <v>3341</v>
      </c>
      <c r="AO2713" s="2"/>
      <c r="AP2713" s="3"/>
      <c r="AQ2713" s="3"/>
      <c r="AR2713" s="3"/>
      <c r="AS2713" s="3"/>
    </row>
    <row r="2714" spans="1:45" ht="29" customHeight="1" x14ac:dyDescent="0.35">
      <c r="A2714" s="86" t="s">
        <v>3305</v>
      </c>
      <c r="C2714" s="105" t="s">
        <v>3360</v>
      </c>
      <c r="D2714" s="105"/>
      <c r="E2714" s="106">
        <v>1.6423705669783442</v>
      </c>
      <c r="F2714" s="107"/>
      <c r="G2714" s="105"/>
      <c r="H2714" s="105"/>
      <c r="I2714" s="108"/>
      <c r="J2714" s="109"/>
      <c r="K2714" s="109"/>
      <c r="L2714" s="108"/>
      <c r="M2714" s="110"/>
      <c r="N2714" s="111">
        <v>2014.079345703125</v>
      </c>
      <c r="O2714" s="111">
        <v>4506.40087890625</v>
      </c>
      <c r="P2714" s="112"/>
      <c r="Q2714" s="113"/>
      <c r="R2714" s="113"/>
      <c r="S2714" s="51">
        <v>1</v>
      </c>
      <c r="T2714" s="114"/>
      <c r="U2714" s="114"/>
      <c r="V2714" s="52">
        <v>0</v>
      </c>
      <c r="W2714" s="52">
        <v>8.8999999999999995E-5</v>
      </c>
      <c r="X2714" s="52">
        <v>0</v>
      </c>
      <c r="Y2714" s="52">
        <v>0.50127999999999995</v>
      </c>
      <c r="Z2714" s="52">
        <v>0</v>
      </c>
      <c r="AA2714" s="115"/>
      <c r="AB2714" s="116">
        <v>2714</v>
      </c>
      <c r="AC2714" s="116"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4" s="99"/>
      <c r="AE2714" s="51"/>
      <c r="AF2714" s="51"/>
      <c r="AG2714" s="51"/>
      <c r="AH2714" s="51"/>
      <c r="AI2714" s="51"/>
      <c r="AJ2714" s="51"/>
      <c r="AK2714" s="104" t="s">
        <v>3341</v>
      </c>
      <c r="AL2714" s="104" t="s">
        <v>3341</v>
      </c>
      <c r="AM2714" s="104" t="s">
        <v>3341</v>
      </c>
      <c r="AN2714" s="104" t="s">
        <v>3341</v>
      </c>
      <c r="AO2714" s="2"/>
      <c r="AP2714" s="3"/>
      <c r="AQ2714" s="3"/>
      <c r="AR2714" s="3"/>
      <c r="AS2714" s="3"/>
    </row>
    <row r="2715" spans="1:45" ht="29" customHeight="1" x14ac:dyDescent="0.35">
      <c r="A2715" s="14" t="s">
        <v>1260</v>
      </c>
      <c r="C2715" s="15" t="s">
        <v>3360</v>
      </c>
      <c r="D2715" s="15"/>
      <c r="E2715" s="80">
        <v>1.6420577785049579</v>
      </c>
      <c r="F2715" s="78"/>
      <c r="G2715" s="15"/>
      <c r="H2715" s="15"/>
      <c r="I2715" s="16"/>
      <c r="J2715" s="66"/>
      <c r="K2715" s="66"/>
      <c r="L2715" s="16"/>
      <c r="M2715" s="81"/>
      <c r="N2715" s="82">
        <v>9880.068359375</v>
      </c>
      <c r="O2715" s="82">
        <v>9186.970703125</v>
      </c>
      <c r="P2715" s="77"/>
      <c r="Q2715" s="83"/>
      <c r="R2715" s="83"/>
      <c r="S2715" s="51">
        <v>1</v>
      </c>
      <c r="T2715" s="84"/>
      <c r="U2715" s="84"/>
      <c r="V2715" s="52">
        <v>0</v>
      </c>
      <c r="W2715" s="52">
        <v>8.7999999999999998E-5</v>
      </c>
      <c r="X2715" s="52">
        <v>0</v>
      </c>
      <c r="Y2715" s="52">
        <v>0.50079099999999999</v>
      </c>
      <c r="Z2715" s="52">
        <v>0</v>
      </c>
      <c r="AA2715" s="52"/>
      <c r="AB2715" s="79">
        <v>2715</v>
      </c>
      <c r="AC27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5" s="85"/>
      <c r="AE2715" s="51"/>
      <c r="AF2715" s="51"/>
      <c r="AG2715" s="51"/>
      <c r="AH2715" s="51"/>
      <c r="AI2715" s="51"/>
      <c r="AJ2715" s="51"/>
      <c r="AK2715" s="104" t="s">
        <v>3341</v>
      </c>
      <c r="AL2715" s="104" t="s">
        <v>3341</v>
      </c>
      <c r="AM2715" s="104" t="s">
        <v>3341</v>
      </c>
      <c r="AN2715" s="104" t="s">
        <v>3341</v>
      </c>
      <c r="AO2715" s="2"/>
      <c r="AP2715" s="3"/>
      <c r="AQ2715" s="3"/>
      <c r="AR2715" s="3"/>
      <c r="AS2715" s="3"/>
    </row>
    <row r="2716" spans="1:45" ht="29" customHeight="1" x14ac:dyDescent="0.35">
      <c r="A2716" s="14" t="s">
        <v>1971</v>
      </c>
      <c r="C2716" s="15" t="s">
        <v>3360</v>
      </c>
      <c r="D2716" s="15"/>
      <c r="E2716" s="80">
        <v>1.6420577785049579</v>
      </c>
      <c r="F2716" s="78"/>
      <c r="G2716" s="15"/>
      <c r="H2716" s="15"/>
      <c r="I2716" s="16"/>
      <c r="J2716" s="66"/>
      <c r="K2716" s="66"/>
      <c r="L2716" s="16"/>
      <c r="M2716" s="81"/>
      <c r="N2716" s="82">
        <v>9886.0166015625</v>
      </c>
      <c r="O2716" s="82">
        <v>9100.6884765625</v>
      </c>
      <c r="P2716" s="77"/>
      <c r="Q2716" s="83"/>
      <c r="R2716" s="83"/>
      <c r="S2716" s="51">
        <v>1</v>
      </c>
      <c r="T2716" s="84"/>
      <c r="U2716" s="84"/>
      <c r="V2716" s="52">
        <v>0</v>
      </c>
      <c r="W2716" s="52">
        <v>8.7999999999999998E-5</v>
      </c>
      <c r="X2716" s="52">
        <v>0</v>
      </c>
      <c r="Y2716" s="52">
        <v>0.50079099999999999</v>
      </c>
      <c r="Z2716" s="52">
        <v>0</v>
      </c>
      <c r="AA2716" s="52"/>
      <c r="AB2716" s="79">
        <v>2716</v>
      </c>
      <c r="AC27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6" s="85"/>
      <c r="AE2716" s="51"/>
      <c r="AF2716" s="51"/>
      <c r="AG2716" s="51"/>
      <c r="AH2716" s="51"/>
      <c r="AI2716" s="51"/>
      <c r="AJ2716" s="51"/>
      <c r="AK2716" s="104" t="s">
        <v>3341</v>
      </c>
      <c r="AL2716" s="104" t="s">
        <v>3341</v>
      </c>
      <c r="AM2716" s="104" t="s">
        <v>3341</v>
      </c>
      <c r="AN2716" s="104" t="s">
        <v>3341</v>
      </c>
      <c r="AO2716" s="2"/>
      <c r="AP2716" s="3"/>
      <c r="AQ2716" s="3"/>
      <c r="AR2716" s="3"/>
      <c r="AS2716" s="3"/>
    </row>
    <row r="2717" spans="1:45" ht="29" customHeight="1" x14ac:dyDescent="0.35">
      <c r="A2717" s="14" t="s">
        <v>3272</v>
      </c>
      <c r="C2717" s="15" t="s">
        <v>3360</v>
      </c>
      <c r="D2717" s="15"/>
      <c r="E2717" s="80">
        <v>1.6420577785049579</v>
      </c>
      <c r="F2717" s="78"/>
      <c r="G2717" s="15"/>
      <c r="H2717" s="15"/>
      <c r="I2717" s="16"/>
      <c r="J2717" s="66"/>
      <c r="K2717" s="66"/>
      <c r="L2717" s="16"/>
      <c r="M2717" s="81"/>
      <c r="N2717" s="82">
        <v>9868.904296875</v>
      </c>
      <c r="O2717" s="82">
        <v>9020.25390625</v>
      </c>
      <c r="P2717" s="77"/>
      <c r="Q2717" s="83"/>
      <c r="R2717" s="83"/>
      <c r="S2717" s="51">
        <v>1</v>
      </c>
      <c r="T2717" s="84"/>
      <c r="U2717" s="84"/>
      <c r="V2717" s="52">
        <v>0</v>
      </c>
      <c r="W2717" s="52">
        <v>8.7999999999999998E-5</v>
      </c>
      <c r="X2717" s="52">
        <v>0</v>
      </c>
      <c r="Y2717" s="52">
        <v>0.50079099999999999</v>
      </c>
      <c r="Z2717" s="52">
        <v>0</v>
      </c>
      <c r="AA2717" s="52"/>
      <c r="AB2717" s="79">
        <v>2717</v>
      </c>
      <c r="AC27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7" s="85"/>
      <c r="AE2717" s="51"/>
      <c r="AF2717" s="51"/>
      <c r="AG2717" s="51"/>
      <c r="AH2717" s="51"/>
      <c r="AI2717" s="51"/>
      <c r="AJ2717" s="51"/>
      <c r="AK2717" s="104" t="s">
        <v>3341</v>
      </c>
      <c r="AL2717" s="104" t="s">
        <v>3341</v>
      </c>
      <c r="AM2717" s="104" t="s">
        <v>3341</v>
      </c>
      <c r="AN2717" s="104" t="s">
        <v>3341</v>
      </c>
      <c r="AO2717" s="2"/>
      <c r="AP2717" s="3"/>
      <c r="AQ2717" s="3"/>
      <c r="AR2717" s="3"/>
      <c r="AS2717" s="3"/>
    </row>
    <row r="2718" spans="1:45" ht="29" customHeight="1" x14ac:dyDescent="0.35">
      <c r="A2718" s="14" t="s">
        <v>207</v>
      </c>
      <c r="C2718" s="15" t="s">
        <v>3360</v>
      </c>
      <c r="D2718" s="15"/>
      <c r="E2718" s="80">
        <v>1.6420225977973173</v>
      </c>
      <c r="F2718" s="78"/>
      <c r="G2718" s="15"/>
      <c r="H2718" s="15"/>
      <c r="I2718" s="16"/>
      <c r="J2718" s="66"/>
      <c r="K2718" s="66"/>
      <c r="L2718" s="16"/>
      <c r="M2718" s="81"/>
      <c r="N2718" s="82">
        <v>9565.6689453125</v>
      </c>
      <c r="O2718" s="82">
        <v>9354.7734375</v>
      </c>
      <c r="P2718" s="77"/>
      <c r="Q2718" s="83"/>
      <c r="R2718" s="83"/>
      <c r="S2718" s="51">
        <v>1</v>
      </c>
      <c r="T2718" s="84"/>
      <c r="U2718" s="84"/>
      <c r="V2718" s="52">
        <v>0</v>
      </c>
      <c r="W2718" s="52">
        <v>8.2000000000000001E-5</v>
      </c>
      <c r="X2718" s="52">
        <v>0</v>
      </c>
      <c r="Y2718" s="52">
        <v>0.50073599999999996</v>
      </c>
      <c r="Z2718" s="52">
        <v>0</v>
      </c>
      <c r="AA2718" s="52"/>
      <c r="AB2718" s="79">
        <v>2718</v>
      </c>
      <c r="AC27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8" s="85"/>
      <c r="AE2718" s="51"/>
      <c r="AF2718" s="51"/>
      <c r="AG2718" s="51"/>
      <c r="AH2718" s="51"/>
      <c r="AI2718" s="51"/>
      <c r="AJ2718" s="51"/>
      <c r="AK2718" s="104" t="s">
        <v>3341</v>
      </c>
      <c r="AL2718" s="104" t="s">
        <v>3341</v>
      </c>
      <c r="AM2718" s="104" t="s">
        <v>3341</v>
      </c>
      <c r="AN2718" s="104" t="s">
        <v>3341</v>
      </c>
      <c r="AO2718" s="2"/>
      <c r="AP2718" s="3"/>
      <c r="AQ2718" s="3"/>
      <c r="AR2718" s="3"/>
      <c r="AS2718" s="3"/>
    </row>
    <row r="2719" spans="1:45" ht="29" customHeight="1" x14ac:dyDescent="0.35">
      <c r="A2719" s="14" t="s">
        <v>891</v>
      </c>
      <c r="C2719" s="15" t="s">
        <v>3360</v>
      </c>
      <c r="D2719" s="15"/>
      <c r="E2719" s="80">
        <v>1.6420225977973173</v>
      </c>
      <c r="F2719" s="78"/>
      <c r="G2719" s="15"/>
      <c r="H2719" s="15"/>
      <c r="I2719" s="16"/>
      <c r="J2719" s="66"/>
      <c r="K2719" s="66"/>
      <c r="L2719" s="16"/>
      <c r="M2719" s="81"/>
      <c r="N2719" s="82">
        <v>9623.17578125</v>
      </c>
      <c r="O2719" s="82">
        <v>9391.099609375</v>
      </c>
      <c r="P2719" s="77"/>
      <c r="Q2719" s="83"/>
      <c r="R2719" s="83"/>
      <c r="S2719" s="51">
        <v>1</v>
      </c>
      <c r="T2719" s="84"/>
      <c r="U2719" s="84"/>
      <c r="V2719" s="52">
        <v>0</v>
      </c>
      <c r="W2719" s="52">
        <v>8.2000000000000001E-5</v>
      </c>
      <c r="X2719" s="52">
        <v>0</v>
      </c>
      <c r="Y2719" s="52">
        <v>0.50073599999999996</v>
      </c>
      <c r="Z2719" s="52">
        <v>0</v>
      </c>
      <c r="AA2719" s="52"/>
      <c r="AB2719" s="79">
        <v>2719</v>
      </c>
      <c r="AC27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19" s="85"/>
      <c r="AE2719" s="51"/>
      <c r="AF2719" s="51"/>
      <c r="AG2719" s="51"/>
      <c r="AH2719" s="51"/>
      <c r="AI2719" s="51"/>
      <c r="AJ2719" s="51"/>
      <c r="AK2719" s="104" t="s">
        <v>3341</v>
      </c>
      <c r="AL2719" s="104" t="s">
        <v>3341</v>
      </c>
      <c r="AM2719" s="104" t="s">
        <v>3341</v>
      </c>
      <c r="AN2719" s="104" t="s">
        <v>3341</v>
      </c>
      <c r="AO2719" s="2"/>
      <c r="AP2719" s="3"/>
      <c r="AQ2719" s="3"/>
      <c r="AR2719" s="3"/>
      <c r="AS2719" s="3"/>
    </row>
    <row r="2720" spans="1:45" ht="29" customHeight="1" x14ac:dyDescent="0.35">
      <c r="A2720" s="14" t="s">
        <v>1083</v>
      </c>
      <c r="C2720" s="15" t="s">
        <v>3360</v>
      </c>
      <c r="D2720" s="15"/>
      <c r="E2720" s="80">
        <v>1.6417187644131488</v>
      </c>
      <c r="F2720" s="78"/>
      <c r="G2720" s="15"/>
      <c r="H2720" s="15"/>
      <c r="I2720" s="16"/>
      <c r="J2720" s="66"/>
      <c r="K2720" s="66"/>
      <c r="L2720" s="16"/>
      <c r="M2720" s="81"/>
      <c r="N2720" s="82">
        <v>840.09033203125</v>
      </c>
      <c r="O2720" s="82">
        <v>1916.676513671875</v>
      </c>
      <c r="P2720" s="77"/>
      <c r="Q2720" s="83"/>
      <c r="R2720" s="83"/>
      <c r="S2720" s="51">
        <v>1</v>
      </c>
      <c r="T2720" s="84"/>
      <c r="U2720" s="84"/>
      <c r="V2720" s="52">
        <v>0</v>
      </c>
      <c r="W2720" s="52">
        <v>9.5000000000000005E-5</v>
      </c>
      <c r="X2720" s="52">
        <v>0</v>
      </c>
      <c r="Y2720" s="52">
        <v>0.50026099999999996</v>
      </c>
      <c r="Z2720" s="52">
        <v>0</v>
      </c>
      <c r="AA2720" s="52"/>
      <c r="AB2720" s="79">
        <v>2720</v>
      </c>
      <c r="AC27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0" s="85"/>
      <c r="AE2720" s="51"/>
      <c r="AF2720" s="51"/>
      <c r="AG2720" s="51"/>
      <c r="AH2720" s="51"/>
      <c r="AI2720" s="51"/>
      <c r="AJ2720" s="51"/>
      <c r="AK2720" s="104" t="s">
        <v>3341</v>
      </c>
      <c r="AL2720" s="104" t="s">
        <v>3341</v>
      </c>
      <c r="AM2720" s="104" t="s">
        <v>3341</v>
      </c>
      <c r="AN2720" s="104" t="s">
        <v>3341</v>
      </c>
      <c r="AO2720" s="2"/>
      <c r="AP2720" s="3"/>
      <c r="AQ2720" s="3"/>
      <c r="AR2720" s="3"/>
      <c r="AS2720" s="3"/>
    </row>
    <row r="2721" spans="1:45" ht="29" customHeight="1" x14ac:dyDescent="0.35">
      <c r="A2721" s="14" t="s">
        <v>3033</v>
      </c>
      <c r="C2721" s="15" t="s">
        <v>3360</v>
      </c>
      <c r="D2721" s="15"/>
      <c r="E2721" s="80">
        <v>1.64160234825332</v>
      </c>
      <c r="F2721" s="78"/>
      <c r="G2721" s="15"/>
      <c r="H2721" s="15"/>
      <c r="I2721" s="16"/>
      <c r="J2721" s="66"/>
      <c r="K2721" s="66"/>
      <c r="L2721" s="16"/>
      <c r="M2721" s="81"/>
      <c r="N2721" s="82">
        <v>5032.24853515625</v>
      </c>
      <c r="O2721" s="82">
        <v>6207.236328125</v>
      </c>
      <c r="P2721" s="77"/>
      <c r="Q2721" s="83"/>
      <c r="R2721" s="83"/>
      <c r="S2721" s="51">
        <v>1</v>
      </c>
      <c r="T2721" s="84"/>
      <c r="U2721" s="84"/>
      <c r="V2721" s="52">
        <v>0</v>
      </c>
      <c r="W2721" s="52">
        <v>8.3999999999999995E-5</v>
      </c>
      <c r="X2721" s="52">
        <v>0</v>
      </c>
      <c r="Y2721" s="52">
        <v>0.50007900000000005</v>
      </c>
      <c r="Z2721" s="52">
        <v>0</v>
      </c>
      <c r="AA2721" s="52"/>
      <c r="AB2721" s="79">
        <v>2721</v>
      </c>
      <c r="AC27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1" s="85"/>
      <c r="AE2721" s="51"/>
      <c r="AF2721" s="51"/>
      <c r="AG2721" s="51"/>
      <c r="AH2721" s="51"/>
      <c r="AI2721" s="51"/>
      <c r="AJ2721" s="51"/>
      <c r="AK2721" s="104" t="s">
        <v>3341</v>
      </c>
      <c r="AL2721" s="104" t="s">
        <v>3341</v>
      </c>
      <c r="AM2721" s="104" t="s">
        <v>3341</v>
      </c>
      <c r="AN2721" s="104" t="s">
        <v>3341</v>
      </c>
      <c r="AO2721" s="2"/>
      <c r="AP2721" s="3"/>
      <c r="AQ2721" s="3"/>
      <c r="AR2721" s="3"/>
      <c r="AS2721" s="3"/>
    </row>
    <row r="2722" spans="1:45" ht="29" customHeight="1" x14ac:dyDescent="0.35">
      <c r="A2722" s="14" t="s">
        <v>1641</v>
      </c>
      <c r="C2722" s="15" t="s">
        <v>3360</v>
      </c>
      <c r="D2722" s="15"/>
      <c r="E2722" s="80">
        <v>1.6413976604997749</v>
      </c>
      <c r="F2722" s="78"/>
      <c r="G2722" s="15"/>
      <c r="H2722" s="15"/>
      <c r="I2722" s="16"/>
      <c r="J2722" s="66"/>
      <c r="K2722" s="66"/>
      <c r="L2722" s="16"/>
      <c r="M2722" s="81"/>
      <c r="N2722" s="82">
        <v>2431.740478515625</v>
      </c>
      <c r="O2722" s="82">
        <v>1716.550537109375</v>
      </c>
      <c r="P2722" s="77"/>
      <c r="Q2722" s="83"/>
      <c r="R2722" s="83"/>
      <c r="S2722" s="51">
        <v>1</v>
      </c>
      <c r="T2722" s="84"/>
      <c r="U2722" s="84"/>
      <c r="V2722" s="52">
        <v>0</v>
      </c>
      <c r="W2722" s="52">
        <v>9.6000000000000002E-5</v>
      </c>
      <c r="X2722" s="52">
        <v>0</v>
      </c>
      <c r="Y2722" s="52">
        <v>0.49975900000000001</v>
      </c>
      <c r="Z2722" s="52">
        <v>0</v>
      </c>
      <c r="AA2722" s="52"/>
      <c r="AB2722" s="79">
        <v>2722</v>
      </c>
      <c r="AC27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2" s="85"/>
      <c r="AE2722" s="51"/>
      <c r="AF2722" s="51"/>
      <c r="AG2722" s="51"/>
      <c r="AH2722" s="51"/>
      <c r="AI2722" s="51"/>
      <c r="AJ2722" s="51"/>
      <c r="AK2722" s="51"/>
      <c r="AL2722" s="51"/>
      <c r="AM2722" s="51"/>
      <c r="AN2722" s="51"/>
      <c r="AO2722" s="2"/>
      <c r="AP2722" s="3"/>
      <c r="AQ2722" s="3"/>
      <c r="AR2722" s="3"/>
      <c r="AS2722" s="3"/>
    </row>
    <row r="2723" spans="1:45" ht="29" customHeight="1" x14ac:dyDescent="0.35">
      <c r="A2723" s="14" t="s">
        <v>1642</v>
      </c>
      <c r="C2723" s="15" t="s">
        <v>3360</v>
      </c>
      <c r="D2723" s="15"/>
      <c r="E2723" s="80">
        <v>1.6413976604997749</v>
      </c>
      <c r="F2723" s="78"/>
      <c r="G2723" s="15"/>
      <c r="H2723" s="15"/>
      <c r="I2723" s="16"/>
      <c r="J2723" s="66"/>
      <c r="K2723" s="66"/>
      <c r="L2723" s="16"/>
      <c r="M2723" s="81"/>
      <c r="N2723" s="82">
        <v>2371.001220703125</v>
      </c>
      <c r="O2723" s="82">
        <v>1562.7890625</v>
      </c>
      <c r="P2723" s="77"/>
      <c r="Q2723" s="83"/>
      <c r="R2723" s="83"/>
      <c r="S2723" s="51">
        <v>1</v>
      </c>
      <c r="T2723" s="84"/>
      <c r="U2723" s="84"/>
      <c r="V2723" s="52">
        <v>0</v>
      </c>
      <c r="W2723" s="52">
        <v>9.6000000000000002E-5</v>
      </c>
      <c r="X2723" s="52">
        <v>0</v>
      </c>
      <c r="Y2723" s="52">
        <v>0.49975900000000001</v>
      </c>
      <c r="Z2723" s="52">
        <v>0</v>
      </c>
      <c r="AA2723" s="52"/>
      <c r="AB2723" s="79">
        <v>2723</v>
      </c>
      <c r="AC27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3" s="85"/>
      <c r="AE2723" s="51"/>
      <c r="AF2723" s="51"/>
      <c r="AG2723" s="51"/>
      <c r="AH2723" s="51"/>
      <c r="AI2723" s="51"/>
      <c r="AJ2723" s="51"/>
      <c r="AK2723" s="51"/>
      <c r="AL2723" s="51"/>
      <c r="AM2723" s="51"/>
      <c r="AN2723" s="51"/>
      <c r="AO2723" s="2"/>
      <c r="AP2723" s="3"/>
      <c r="AQ2723" s="3"/>
      <c r="AR2723" s="3"/>
      <c r="AS2723" s="3"/>
    </row>
    <row r="2724" spans="1:45" ht="29" customHeight="1" x14ac:dyDescent="0.35">
      <c r="A2724" s="14" t="s">
        <v>1653</v>
      </c>
      <c r="C2724" s="15" t="s">
        <v>3360</v>
      </c>
      <c r="D2724" s="15"/>
      <c r="E2724" s="80">
        <v>1.6413976604997749</v>
      </c>
      <c r="F2724" s="78"/>
      <c r="G2724" s="15"/>
      <c r="H2724" s="15"/>
      <c r="I2724" s="16"/>
      <c r="J2724" s="66"/>
      <c r="K2724" s="66"/>
      <c r="L2724" s="16"/>
      <c r="M2724" s="81"/>
      <c r="N2724" s="82">
        <v>2344.518310546875</v>
      </c>
      <c r="O2724" s="82">
        <v>1742.1070556640625</v>
      </c>
      <c r="P2724" s="77"/>
      <c r="Q2724" s="83"/>
      <c r="R2724" s="83"/>
      <c r="S2724" s="51">
        <v>1</v>
      </c>
      <c r="T2724" s="84"/>
      <c r="U2724" s="84"/>
      <c r="V2724" s="52">
        <v>0</v>
      </c>
      <c r="W2724" s="52">
        <v>9.6000000000000002E-5</v>
      </c>
      <c r="X2724" s="52">
        <v>0</v>
      </c>
      <c r="Y2724" s="52">
        <v>0.49975900000000001</v>
      </c>
      <c r="Z2724" s="52">
        <v>0</v>
      </c>
      <c r="AA2724" s="52"/>
      <c r="AB2724" s="79">
        <v>2724</v>
      </c>
      <c r="AC27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4" s="85"/>
      <c r="AE2724" s="51"/>
      <c r="AF2724" s="51"/>
      <c r="AG2724" s="51"/>
      <c r="AH2724" s="51"/>
      <c r="AI2724" s="51"/>
      <c r="AJ2724" s="51"/>
      <c r="AK2724" s="51"/>
      <c r="AL2724" s="51"/>
      <c r="AM2724" s="51"/>
      <c r="AN2724" s="51"/>
      <c r="AO2724" s="2"/>
      <c r="AP2724" s="3"/>
      <c r="AQ2724" s="3"/>
      <c r="AR2724" s="3"/>
      <c r="AS2724" s="3"/>
    </row>
    <row r="2725" spans="1:45" ht="29" customHeight="1" x14ac:dyDescent="0.35">
      <c r="A2725" s="14" t="s">
        <v>1679</v>
      </c>
      <c r="C2725" s="15" t="s">
        <v>3360</v>
      </c>
      <c r="D2725" s="15"/>
      <c r="E2725" s="80">
        <v>1.6413976604997749</v>
      </c>
      <c r="F2725" s="78"/>
      <c r="G2725" s="15"/>
      <c r="H2725" s="15"/>
      <c r="I2725" s="16"/>
      <c r="J2725" s="66"/>
      <c r="K2725" s="66"/>
      <c r="L2725" s="16"/>
      <c r="M2725" s="81"/>
      <c r="N2725" s="82">
        <v>2316.956298828125</v>
      </c>
      <c r="O2725" s="82">
        <v>1717.924072265625</v>
      </c>
      <c r="P2725" s="77"/>
      <c r="Q2725" s="83"/>
      <c r="R2725" s="83"/>
      <c r="S2725" s="51">
        <v>1</v>
      </c>
      <c r="T2725" s="84"/>
      <c r="U2725" s="84"/>
      <c r="V2725" s="52">
        <v>0</v>
      </c>
      <c r="W2725" s="52">
        <v>9.6000000000000002E-5</v>
      </c>
      <c r="X2725" s="52">
        <v>0</v>
      </c>
      <c r="Y2725" s="52">
        <v>0.49975900000000001</v>
      </c>
      <c r="Z2725" s="52">
        <v>0</v>
      </c>
      <c r="AA2725" s="52"/>
      <c r="AB2725" s="79">
        <v>2725</v>
      </c>
      <c r="AC27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5" s="85"/>
      <c r="AE2725" s="51"/>
      <c r="AF2725" s="51"/>
      <c r="AG2725" s="51"/>
      <c r="AH2725" s="51"/>
      <c r="AI2725" s="51"/>
      <c r="AJ2725" s="51"/>
      <c r="AK2725" s="51"/>
      <c r="AL2725" s="51"/>
      <c r="AM2725" s="51"/>
      <c r="AN2725" s="51"/>
      <c r="AO2725" s="2"/>
      <c r="AP2725" s="3"/>
      <c r="AQ2725" s="3"/>
      <c r="AR2725" s="3"/>
      <c r="AS2725" s="3"/>
    </row>
    <row r="2726" spans="1:45" ht="29" customHeight="1" x14ac:dyDescent="0.35">
      <c r="A2726" s="14" t="s">
        <v>1680</v>
      </c>
      <c r="C2726" s="15" t="s">
        <v>3360</v>
      </c>
      <c r="D2726" s="15"/>
      <c r="E2726" s="80">
        <v>1.6413976604997749</v>
      </c>
      <c r="F2726" s="78"/>
      <c r="G2726" s="15"/>
      <c r="H2726" s="15"/>
      <c r="I2726" s="16"/>
      <c r="J2726" s="66"/>
      <c r="K2726" s="66"/>
      <c r="L2726" s="16"/>
      <c r="M2726" s="81"/>
      <c r="N2726" s="82">
        <v>2401.23486328125</v>
      </c>
      <c r="O2726" s="82">
        <v>1610.6749267578125</v>
      </c>
      <c r="P2726" s="77"/>
      <c r="Q2726" s="83"/>
      <c r="R2726" s="83"/>
      <c r="S2726" s="51">
        <v>1</v>
      </c>
      <c r="T2726" s="84"/>
      <c r="U2726" s="84"/>
      <c r="V2726" s="52">
        <v>0</v>
      </c>
      <c r="W2726" s="52">
        <v>9.6000000000000002E-5</v>
      </c>
      <c r="X2726" s="52">
        <v>0</v>
      </c>
      <c r="Y2726" s="52">
        <v>0.49975900000000001</v>
      </c>
      <c r="Z2726" s="52">
        <v>0</v>
      </c>
      <c r="AA2726" s="52"/>
      <c r="AB2726" s="79">
        <v>2726</v>
      </c>
      <c r="AC27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6" s="85"/>
      <c r="AE2726" s="51"/>
      <c r="AF2726" s="51"/>
      <c r="AG2726" s="51"/>
      <c r="AH2726" s="51"/>
      <c r="AI2726" s="51"/>
      <c r="AJ2726" s="51"/>
      <c r="AK2726" s="51"/>
      <c r="AL2726" s="51"/>
      <c r="AM2726" s="51"/>
      <c r="AN2726" s="51"/>
      <c r="AO2726" s="2"/>
      <c r="AP2726" s="3"/>
      <c r="AQ2726" s="3"/>
      <c r="AR2726" s="3"/>
      <c r="AS2726" s="3"/>
    </row>
    <row r="2727" spans="1:45" ht="29" customHeight="1" x14ac:dyDescent="0.35">
      <c r="A2727" s="14" t="s">
        <v>1712</v>
      </c>
      <c r="C2727" s="15" t="s">
        <v>3360</v>
      </c>
      <c r="D2727" s="15"/>
      <c r="E2727" s="80">
        <v>1.6413976604997749</v>
      </c>
      <c r="F2727" s="78"/>
      <c r="G2727" s="15"/>
      <c r="H2727" s="15"/>
      <c r="I2727" s="16"/>
      <c r="J2727" s="66"/>
      <c r="K2727" s="66"/>
      <c r="L2727" s="16"/>
      <c r="M2727" s="81"/>
      <c r="N2727" s="82">
        <v>2388.67041015625</v>
      </c>
      <c r="O2727" s="82">
        <v>1740.4189453125</v>
      </c>
      <c r="P2727" s="77"/>
      <c r="Q2727" s="83"/>
      <c r="R2727" s="83"/>
      <c r="S2727" s="51">
        <v>1</v>
      </c>
      <c r="T2727" s="84"/>
      <c r="U2727" s="84"/>
      <c r="V2727" s="52">
        <v>0</v>
      </c>
      <c r="W2727" s="52">
        <v>9.6000000000000002E-5</v>
      </c>
      <c r="X2727" s="52">
        <v>0</v>
      </c>
      <c r="Y2727" s="52">
        <v>0.49975900000000001</v>
      </c>
      <c r="Z2727" s="52">
        <v>0</v>
      </c>
      <c r="AA2727" s="52"/>
      <c r="AB2727" s="79">
        <v>2727</v>
      </c>
      <c r="AC27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7" s="85"/>
      <c r="AE2727" s="51"/>
      <c r="AF2727" s="51"/>
      <c r="AG2727" s="51"/>
      <c r="AH2727" s="51"/>
      <c r="AI2727" s="51"/>
      <c r="AJ2727" s="51"/>
      <c r="AK2727" s="51"/>
      <c r="AL2727" s="51"/>
      <c r="AM2727" s="51"/>
      <c r="AN2727" s="51"/>
      <c r="AO2727" s="2"/>
      <c r="AP2727" s="3"/>
      <c r="AQ2727" s="3"/>
      <c r="AR2727" s="3"/>
      <c r="AS2727" s="3"/>
    </row>
    <row r="2728" spans="1:45" ht="29" customHeight="1" x14ac:dyDescent="0.35">
      <c r="A2728" s="14" t="s">
        <v>2380</v>
      </c>
      <c r="C2728" s="15" t="s">
        <v>3360</v>
      </c>
      <c r="D2728" s="15"/>
      <c r="E2728" s="80">
        <v>1.6413976604997749</v>
      </c>
      <c r="F2728" s="78"/>
      <c r="G2728" s="15"/>
      <c r="H2728" s="15"/>
      <c r="I2728" s="16"/>
      <c r="J2728" s="66"/>
      <c r="K2728" s="66"/>
      <c r="L2728" s="16"/>
      <c r="M2728" s="81"/>
      <c r="N2728" s="82">
        <v>2345.927490234375</v>
      </c>
      <c r="O2728" s="82">
        <v>1616.952880859375</v>
      </c>
      <c r="P2728" s="77"/>
      <c r="Q2728" s="83"/>
      <c r="R2728" s="83"/>
      <c r="S2728" s="51">
        <v>1</v>
      </c>
      <c r="T2728" s="84"/>
      <c r="U2728" s="84"/>
      <c r="V2728" s="52">
        <v>0</v>
      </c>
      <c r="W2728" s="52">
        <v>9.6000000000000002E-5</v>
      </c>
      <c r="X2728" s="52">
        <v>0</v>
      </c>
      <c r="Y2728" s="52">
        <v>0.49975900000000001</v>
      </c>
      <c r="Z2728" s="52">
        <v>0</v>
      </c>
      <c r="AA2728" s="52"/>
      <c r="AB2728" s="79">
        <v>2728</v>
      </c>
      <c r="AC27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8" s="85"/>
      <c r="AE2728" s="51"/>
      <c r="AF2728" s="51"/>
      <c r="AG2728" s="51"/>
      <c r="AH2728" s="51"/>
      <c r="AI2728" s="51"/>
      <c r="AJ2728" s="51"/>
      <c r="AK2728" s="51"/>
      <c r="AL2728" s="51"/>
      <c r="AM2728" s="51"/>
      <c r="AN2728" s="51"/>
      <c r="AO2728" s="2"/>
      <c r="AP2728" s="3"/>
      <c r="AQ2728" s="3"/>
      <c r="AR2728" s="3"/>
      <c r="AS2728" s="3"/>
    </row>
    <row r="2729" spans="1:45" ht="29" customHeight="1" x14ac:dyDescent="0.35">
      <c r="A2729" s="14" t="s">
        <v>2381</v>
      </c>
      <c r="C2729" s="15" t="s">
        <v>3360</v>
      </c>
      <c r="D2729" s="15"/>
      <c r="E2729" s="80">
        <v>1.6413976604997749</v>
      </c>
      <c r="F2729" s="78"/>
      <c r="G2729" s="15"/>
      <c r="H2729" s="15"/>
      <c r="I2729" s="16"/>
      <c r="J2729" s="66"/>
      <c r="K2729" s="66"/>
      <c r="L2729" s="16"/>
      <c r="M2729" s="81"/>
      <c r="N2729" s="82">
        <v>2407.255859375</v>
      </c>
      <c r="O2729" s="82">
        <v>1675.1148681640625</v>
      </c>
      <c r="P2729" s="77"/>
      <c r="Q2729" s="83"/>
      <c r="R2729" s="83"/>
      <c r="S2729" s="51">
        <v>1</v>
      </c>
      <c r="T2729" s="84"/>
      <c r="U2729" s="84"/>
      <c r="V2729" s="52">
        <v>0</v>
      </c>
      <c r="W2729" s="52">
        <v>9.6000000000000002E-5</v>
      </c>
      <c r="X2729" s="52">
        <v>0</v>
      </c>
      <c r="Y2729" s="52">
        <v>0.49975900000000001</v>
      </c>
      <c r="Z2729" s="52">
        <v>0</v>
      </c>
      <c r="AA2729" s="52"/>
      <c r="AB2729" s="79">
        <v>2729</v>
      </c>
      <c r="AC27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29" s="85"/>
      <c r="AE2729" s="51"/>
      <c r="AF2729" s="51"/>
      <c r="AG2729" s="51"/>
      <c r="AH2729" s="51"/>
      <c r="AI2729" s="51"/>
      <c r="AJ2729" s="51"/>
      <c r="AK2729" s="51"/>
      <c r="AL2729" s="51"/>
      <c r="AM2729" s="51"/>
      <c r="AN2729" s="51"/>
      <c r="AO2729" s="2"/>
      <c r="AP2729" s="3"/>
      <c r="AQ2729" s="3"/>
      <c r="AR2729" s="3"/>
      <c r="AS2729" s="3"/>
    </row>
    <row r="2730" spans="1:45" ht="29" customHeight="1" x14ac:dyDescent="0.35">
      <c r="A2730" s="14" t="s">
        <v>1470</v>
      </c>
      <c r="C2730" s="15" t="s">
        <v>3360</v>
      </c>
      <c r="D2730" s="15"/>
      <c r="E2730" s="80">
        <v>1.6409428698973665</v>
      </c>
      <c r="F2730" s="78"/>
      <c r="G2730" s="15"/>
      <c r="H2730" s="15"/>
      <c r="I2730" s="16"/>
      <c r="J2730" s="66"/>
      <c r="K2730" s="66"/>
      <c r="L2730" s="16"/>
      <c r="M2730" s="81"/>
      <c r="N2730" s="82">
        <v>1283.1995849609375</v>
      </c>
      <c r="O2730" s="82">
        <v>1001.5931396484375</v>
      </c>
      <c r="P2730" s="77"/>
      <c r="Q2730" s="83"/>
      <c r="R2730" s="83"/>
      <c r="S2730" s="51">
        <v>1</v>
      </c>
      <c r="T2730" s="84"/>
      <c r="U2730" s="84"/>
      <c r="V2730" s="52">
        <v>0</v>
      </c>
      <c r="W2730" s="52">
        <v>9.3999999999999994E-5</v>
      </c>
      <c r="X2730" s="52">
        <v>0</v>
      </c>
      <c r="Y2730" s="52">
        <v>0.49904799999999999</v>
      </c>
      <c r="Z2730" s="52">
        <v>0</v>
      </c>
      <c r="AA2730" s="52"/>
      <c r="AB2730" s="79">
        <v>2730</v>
      </c>
      <c r="AC27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0" s="85"/>
      <c r="AE2730" s="51"/>
      <c r="AF2730" s="51"/>
      <c r="AG2730" s="51"/>
      <c r="AH2730" s="51"/>
      <c r="AI2730" s="51"/>
      <c r="AJ2730" s="51"/>
      <c r="AK2730" s="51"/>
      <c r="AL2730" s="51"/>
      <c r="AM2730" s="51"/>
      <c r="AN2730" s="51"/>
      <c r="AO2730" s="2"/>
      <c r="AP2730" s="3"/>
      <c r="AQ2730" s="3"/>
      <c r="AR2730" s="3"/>
      <c r="AS2730" s="3"/>
    </row>
    <row r="2731" spans="1:45" ht="29" customHeight="1" x14ac:dyDescent="0.35">
      <c r="A2731" s="14" t="s">
        <v>1492</v>
      </c>
      <c r="C2731" s="15" t="s">
        <v>3360</v>
      </c>
      <c r="D2731" s="15"/>
      <c r="E2731" s="80">
        <v>1.6409428698973665</v>
      </c>
      <c r="F2731" s="78"/>
      <c r="G2731" s="15"/>
      <c r="H2731" s="15"/>
      <c r="I2731" s="16"/>
      <c r="J2731" s="66"/>
      <c r="K2731" s="66"/>
      <c r="L2731" s="16"/>
      <c r="M2731" s="81"/>
      <c r="N2731" s="82">
        <v>1249.9766845703125</v>
      </c>
      <c r="O2731" s="82">
        <v>969.40576171875</v>
      </c>
      <c r="P2731" s="77"/>
      <c r="Q2731" s="83"/>
      <c r="R2731" s="83"/>
      <c r="S2731" s="51">
        <v>1</v>
      </c>
      <c r="T2731" s="84"/>
      <c r="U2731" s="84"/>
      <c r="V2731" s="52">
        <v>0</v>
      </c>
      <c r="W2731" s="52">
        <v>9.3999999999999994E-5</v>
      </c>
      <c r="X2731" s="52">
        <v>0</v>
      </c>
      <c r="Y2731" s="52">
        <v>0.49904799999999999</v>
      </c>
      <c r="Z2731" s="52">
        <v>0</v>
      </c>
      <c r="AA2731" s="52"/>
      <c r="AB2731" s="79">
        <v>2731</v>
      </c>
      <c r="AC27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1" s="85"/>
      <c r="AE2731" s="51"/>
      <c r="AF2731" s="51"/>
      <c r="AG2731" s="51"/>
      <c r="AH2731" s="51"/>
      <c r="AI2731" s="51"/>
      <c r="AJ2731" s="51"/>
      <c r="AK2731" s="51"/>
      <c r="AL2731" s="51"/>
      <c r="AM2731" s="51"/>
      <c r="AN2731" s="51"/>
      <c r="AO2731" s="2"/>
      <c r="AP2731" s="3"/>
      <c r="AQ2731" s="3"/>
      <c r="AR2731" s="3"/>
      <c r="AS2731" s="3"/>
    </row>
    <row r="2732" spans="1:45" ht="29" customHeight="1" x14ac:dyDescent="0.35">
      <c r="A2732" s="14" t="s">
        <v>1493</v>
      </c>
      <c r="C2732" s="15" t="s">
        <v>3360</v>
      </c>
      <c r="D2732" s="15"/>
      <c r="E2732" s="80">
        <v>1.6409428698973665</v>
      </c>
      <c r="F2732" s="78"/>
      <c r="G2732" s="15"/>
      <c r="H2732" s="15"/>
      <c r="I2732" s="16"/>
      <c r="J2732" s="66"/>
      <c r="K2732" s="66"/>
      <c r="L2732" s="16"/>
      <c r="M2732" s="81"/>
      <c r="N2732" s="82">
        <v>1297.7802734375</v>
      </c>
      <c r="O2732" s="82">
        <v>1045.7696533203125</v>
      </c>
      <c r="P2732" s="77"/>
      <c r="Q2732" s="83"/>
      <c r="R2732" s="83"/>
      <c r="S2732" s="51">
        <v>1</v>
      </c>
      <c r="T2732" s="84"/>
      <c r="U2732" s="84"/>
      <c r="V2732" s="52">
        <v>0</v>
      </c>
      <c r="W2732" s="52">
        <v>9.3999999999999994E-5</v>
      </c>
      <c r="X2732" s="52">
        <v>0</v>
      </c>
      <c r="Y2732" s="52">
        <v>0.49904799999999999</v>
      </c>
      <c r="Z2732" s="52">
        <v>0</v>
      </c>
      <c r="AA2732" s="52"/>
      <c r="AB2732" s="79">
        <v>2732</v>
      </c>
      <c r="AC27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2" s="85"/>
      <c r="AE2732" s="51"/>
      <c r="AF2732" s="51"/>
      <c r="AG2732" s="51"/>
      <c r="AH2732" s="51"/>
      <c r="AI2732" s="51"/>
      <c r="AJ2732" s="51"/>
      <c r="AK2732" s="51"/>
      <c r="AL2732" s="51"/>
      <c r="AM2732" s="51"/>
      <c r="AN2732" s="51"/>
      <c r="AO2732" s="2"/>
      <c r="AP2732" s="3"/>
      <c r="AQ2732" s="3"/>
      <c r="AR2732" s="3"/>
      <c r="AS2732" s="3"/>
    </row>
    <row r="2733" spans="1:45" ht="29" customHeight="1" x14ac:dyDescent="0.35">
      <c r="A2733" s="14" t="s">
        <v>584</v>
      </c>
      <c r="C2733" s="15" t="s">
        <v>3360</v>
      </c>
      <c r="D2733" s="15"/>
      <c r="E2733" s="80">
        <v>1.6409319958604596</v>
      </c>
      <c r="F2733" s="78"/>
      <c r="G2733" s="15"/>
      <c r="H2733" s="15"/>
      <c r="I2733" s="16"/>
      <c r="J2733" s="66"/>
      <c r="K2733" s="66"/>
      <c r="L2733" s="16"/>
      <c r="M2733" s="81"/>
      <c r="N2733" s="82">
        <v>4126.017578125</v>
      </c>
      <c r="O2733" s="82">
        <v>7731.2490234375</v>
      </c>
      <c r="P2733" s="77"/>
      <c r="Q2733" s="83"/>
      <c r="R2733" s="83"/>
      <c r="S2733" s="51">
        <v>1</v>
      </c>
      <c r="T2733" s="84"/>
      <c r="U2733" s="84"/>
      <c r="V2733" s="52">
        <v>0</v>
      </c>
      <c r="W2733" s="52">
        <v>7.1000000000000005E-5</v>
      </c>
      <c r="X2733" s="52">
        <v>0</v>
      </c>
      <c r="Y2733" s="52">
        <v>0.499031</v>
      </c>
      <c r="Z2733" s="52">
        <v>0</v>
      </c>
      <c r="AA2733" s="52"/>
      <c r="AB2733" s="79">
        <v>2733</v>
      </c>
      <c r="AC27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3" s="85"/>
      <c r="AE2733" s="51"/>
      <c r="AF2733" s="51"/>
      <c r="AG2733" s="51"/>
      <c r="AH2733" s="51"/>
      <c r="AI2733" s="51"/>
      <c r="AJ2733" s="51"/>
      <c r="AK2733" s="51"/>
      <c r="AL2733" s="51"/>
      <c r="AM2733" s="51"/>
      <c r="AN2733" s="51"/>
      <c r="AO2733" s="2"/>
      <c r="AP2733" s="3"/>
      <c r="AQ2733" s="3"/>
      <c r="AR2733" s="3"/>
      <c r="AS2733" s="3"/>
    </row>
    <row r="2734" spans="1:45" ht="29" customHeight="1" x14ac:dyDescent="0.35">
      <c r="A2734" s="14" t="s">
        <v>577</v>
      </c>
      <c r="C2734" s="15" t="s">
        <v>3360</v>
      </c>
      <c r="D2734" s="15"/>
      <c r="E2734" s="80">
        <v>1.6406409554608874</v>
      </c>
      <c r="F2734" s="78"/>
      <c r="G2734" s="15"/>
      <c r="H2734" s="15"/>
      <c r="I2734" s="16"/>
      <c r="J2734" s="66"/>
      <c r="K2734" s="66"/>
      <c r="L2734" s="16"/>
      <c r="M2734" s="81"/>
      <c r="N2734" s="82">
        <v>9374.638671875</v>
      </c>
      <c r="O2734" s="82">
        <v>9200.1962890625</v>
      </c>
      <c r="P2734" s="77"/>
      <c r="Q2734" s="83"/>
      <c r="R2734" s="83"/>
      <c r="S2734" s="51">
        <v>1</v>
      </c>
      <c r="T2734" s="84"/>
      <c r="U2734" s="84"/>
      <c r="V2734" s="52">
        <v>0</v>
      </c>
      <c r="W2734" s="52">
        <v>9.2E-5</v>
      </c>
      <c r="X2734" s="52">
        <v>0</v>
      </c>
      <c r="Y2734" s="52">
        <v>0.49857600000000002</v>
      </c>
      <c r="Z2734" s="52">
        <v>0</v>
      </c>
      <c r="AA2734" s="52"/>
      <c r="AB2734" s="79">
        <v>2734</v>
      </c>
      <c r="AC27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4" s="85"/>
      <c r="AE2734" s="51"/>
      <c r="AF2734" s="51"/>
      <c r="AG2734" s="51"/>
      <c r="AH2734" s="51"/>
      <c r="AI2734" s="51"/>
      <c r="AJ2734" s="51"/>
      <c r="AK2734" s="51"/>
      <c r="AL2734" s="51"/>
      <c r="AM2734" s="51"/>
      <c r="AN2734" s="51"/>
      <c r="AO2734" s="2"/>
      <c r="AP2734" s="3"/>
      <c r="AQ2734" s="3"/>
      <c r="AR2734" s="3"/>
      <c r="AS2734" s="3"/>
    </row>
    <row r="2735" spans="1:45" ht="29" customHeight="1" x14ac:dyDescent="0.35">
      <c r="A2735" s="14" t="s">
        <v>1170</v>
      </c>
      <c r="C2735" s="15" t="s">
        <v>3360</v>
      </c>
      <c r="D2735" s="15"/>
      <c r="E2735" s="80">
        <v>1.6402501297814622</v>
      </c>
      <c r="F2735" s="78"/>
      <c r="G2735" s="15"/>
      <c r="H2735" s="15"/>
      <c r="I2735" s="16"/>
      <c r="J2735" s="66"/>
      <c r="K2735" s="66"/>
      <c r="L2735" s="16"/>
      <c r="M2735" s="81"/>
      <c r="N2735" s="82">
        <v>1970.760009765625</v>
      </c>
      <c r="O2735" s="82">
        <v>1946.4619140625</v>
      </c>
      <c r="P2735" s="77"/>
      <c r="Q2735" s="83"/>
      <c r="R2735" s="83"/>
      <c r="S2735" s="51">
        <v>1</v>
      </c>
      <c r="T2735" s="84"/>
      <c r="U2735" s="84"/>
      <c r="V2735" s="52">
        <v>0</v>
      </c>
      <c r="W2735" s="52">
        <v>8.0000000000000007E-5</v>
      </c>
      <c r="X2735" s="52">
        <v>0</v>
      </c>
      <c r="Y2735" s="52">
        <v>0.49796499999999999</v>
      </c>
      <c r="Z2735" s="52">
        <v>0</v>
      </c>
      <c r="AA2735" s="52"/>
      <c r="AB2735" s="79">
        <v>2735</v>
      </c>
      <c r="AC27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5" s="85"/>
      <c r="AE2735" s="51"/>
      <c r="AF2735" s="51"/>
      <c r="AG2735" s="51"/>
      <c r="AH2735" s="51"/>
      <c r="AI2735" s="51"/>
      <c r="AJ2735" s="51"/>
      <c r="AK2735" s="51"/>
      <c r="AL2735" s="51"/>
      <c r="AM2735" s="51"/>
      <c r="AN2735" s="51"/>
      <c r="AO2735" s="2"/>
      <c r="AP2735" s="3"/>
      <c r="AQ2735" s="3"/>
      <c r="AR2735" s="3"/>
      <c r="AS2735" s="3"/>
    </row>
    <row r="2736" spans="1:45" ht="29" customHeight="1" x14ac:dyDescent="0.35">
      <c r="A2736" s="14" t="s">
        <v>466</v>
      </c>
      <c r="C2736" s="15" t="s">
        <v>3360</v>
      </c>
      <c r="D2736" s="15"/>
      <c r="E2736" s="80">
        <v>1.6400748658924891</v>
      </c>
      <c r="F2736" s="78"/>
      <c r="G2736" s="15"/>
      <c r="H2736" s="15"/>
      <c r="I2736" s="16"/>
      <c r="J2736" s="66"/>
      <c r="K2736" s="66"/>
      <c r="L2736" s="16"/>
      <c r="M2736" s="81"/>
      <c r="N2736" s="82">
        <v>3537.48193359375</v>
      </c>
      <c r="O2736" s="82">
        <v>2779.44189453125</v>
      </c>
      <c r="P2736" s="77"/>
      <c r="Q2736" s="83"/>
      <c r="R2736" s="83"/>
      <c r="S2736" s="51">
        <v>1</v>
      </c>
      <c r="T2736" s="84"/>
      <c r="U2736" s="84"/>
      <c r="V2736" s="52">
        <v>0</v>
      </c>
      <c r="W2736" s="52">
        <v>9.7999999999999997E-5</v>
      </c>
      <c r="X2736" s="52">
        <v>0</v>
      </c>
      <c r="Y2736" s="52">
        <v>0.49769099999999999</v>
      </c>
      <c r="Z2736" s="52">
        <v>0</v>
      </c>
      <c r="AA2736" s="52"/>
      <c r="AB2736" s="79">
        <v>2736</v>
      </c>
      <c r="AC27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6" s="85"/>
      <c r="AE2736" s="51"/>
      <c r="AF2736" s="51"/>
      <c r="AG2736" s="51"/>
      <c r="AH2736" s="51"/>
      <c r="AI2736" s="51"/>
      <c r="AJ2736" s="51"/>
      <c r="AK2736" s="104" t="s">
        <v>3341</v>
      </c>
      <c r="AL2736" s="104" t="s">
        <v>3341</v>
      </c>
      <c r="AM2736" s="104" t="s">
        <v>3341</v>
      </c>
      <c r="AN2736" s="104" t="s">
        <v>3341</v>
      </c>
      <c r="AO2736" s="2"/>
      <c r="AP2736" s="3"/>
      <c r="AQ2736" s="3"/>
      <c r="AR2736" s="3"/>
      <c r="AS2736" s="3"/>
    </row>
    <row r="2737" spans="1:45" ht="29" customHeight="1" x14ac:dyDescent="0.35">
      <c r="A2737" s="14" t="s">
        <v>1064</v>
      </c>
      <c r="C2737" s="15" t="s">
        <v>3360</v>
      </c>
      <c r="D2737" s="15"/>
      <c r="E2737" s="80">
        <v>1.6400748658924891</v>
      </c>
      <c r="F2737" s="78"/>
      <c r="G2737" s="15"/>
      <c r="H2737" s="15"/>
      <c r="I2737" s="16"/>
      <c r="J2737" s="66"/>
      <c r="K2737" s="66"/>
      <c r="L2737" s="16"/>
      <c r="M2737" s="81"/>
      <c r="N2737" s="82">
        <v>3594.683349609375</v>
      </c>
      <c r="O2737" s="82">
        <v>2938.69189453125</v>
      </c>
      <c r="P2737" s="77"/>
      <c r="Q2737" s="83"/>
      <c r="R2737" s="83"/>
      <c r="S2737" s="51">
        <v>1</v>
      </c>
      <c r="T2737" s="84"/>
      <c r="U2737" s="84"/>
      <c r="V2737" s="52">
        <v>0</v>
      </c>
      <c r="W2737" s="52">
        <v>9.7999999999999997E-5</v>
      </c>
      <c r="X2737" s="52">
        <v>0</v>
      </c>
      <c r="Y2737" s="52">
        <v>0.49769099999999999</v>
      </c>
      <c r="Z2737" s="52">
        <v>0</v>
      </c>
      <c r="AA2737" s="52"/>
      <c r="AB2737" s="79">
        <v>2737</v>
      </c>
      <c r="AC27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7" s="85"/>
      <c r="AE2737" s="51"/>
      <c r="AF2737" s="51"/>
      <c r="AG2737" s="51"/>
      <c r="AH2737" s="51"/>
      <c r="AI2737" s="51"/>
      <c r="AJ2737" s="51"/>
      <c r="AK2737" s="104" t="s">
        <v>3341</v>
      </c>
      <c r="AL2737" s="104" t="s">
        <v>3341</v>
      </c>
      <c r="AM2737" s="104" t="s">
        <v>3341</v>
      </c>
      <c r="AN2737" s="104" t="s">
        <v>3341</v>
      </c>
      <c r="AO2737" s="2"/>
      <c r="AP2737" s="3"/>
      <c r="AQ2737" s="3"/>
      <c r="AR2737" s="3"/>
      <c r="AS2737" s="3"/>
    </row>
    <row r="2738" spans="1:45" ht="29" customHeight="1" x14ac:dyDescent="0.35">
      <c r="A2738" s="14" t="s">
        <v>1535</v>
      </c>
      <c r="C2738" s="15" t="s">
        <v>3360</v>
      </c>
      <c r="D2738" s="15"/>
      <c r="E2738" s="80">
        <v>1.6400748658924891</v>
      </c>
      <c r="F2738" s="78"/>
      <c r="G2738" s="15"/>
      <c r="H2738" s="15"/>
      <c r="I2738" s="16"/>
      <c r="J2738" s="66"/>
      <c r="K2738" s="66"/>
      <c r="L2738" s="16"/>
      <c r="M2738" s="81"/>
      <c r="N2738" s="82">
        <v>3579.30859375</v>
      </c>
      <c r="O2738" s="82">
        <v>2807.157958984375</v>
      </c>
      <c r="P2738" s="77"/>
      <c r="Q2738" s="83"/>
      <c r="R2738" s="83"/>
      <c r="S2738" s="51">
        <v>1</v>
      </c>
      <c r="T2738" s="84"/>
      <c r="U2738" s="84"/>
      <c r="V2738" s="52">
        <v>0</v>
      </c>
      <c r="W2738" s="52">
        <v>9.7999999999999997E-5</v>
      </c>
      <c r="X2738" s="52">
        <v>0</v>
      </c>
      <c r="Y2738" s="52">
        <v>0.49769099999999999</v>
      </c>
      <c r="Z2738" s="52">
        <v>0</v>
      </c>
      <c r="AA2738" s="52"/>
      <c r="AB2738" s="79">
        <v>2738</v>
      </c>
      <c r="AC27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8" s="85"/>
      <c r="AE2738" s="51"/>
      <c r="AF2738" s="51"/>
      <c r="AG2738" s="51"/>
      <c r="AH2738" s="51"/>
      <c r="AI2738" s="51"/>
      <c r="AJ2738" s="51"/>
      <c r="AK2738" s="104" t="s">
        <v>3341</v>
      </c>
      <c r="AL2738" s="104" t="s">
        <v>3341</v>
      </c>
      <c r="AM2738" s="104" t="s">
        <v>3341</v>
      </c>
      <c r="AN2738" s="104" t="s">
        <v>3341</v>
      </c>
      <c r="AO2738" s="2"/>
      <c r="AP2738" s="3"/>
      <c r="AQ2738" s="3"/>
      <c r="AR2738" s="3"/>
      <c r="AS2738" s="3"/>
    </row>
    <row r="2739" spans="1:45" ht="29" customHeight="1" x14ac:dyDescent="0.35">
      <c r="A2739" s="14" t="s">
        <v>1662</v>
      </c>
      <c r="C2739" s="15" t="s">
        <v>3360</v>
      </c>
      <c r="D2739" s="15"/>
      <c r="E2739" s="80">
        <v>1.6400748658924891</v>
      </c>
      <c r="F2739" s="78"/>
      <c r="G2739" s="15"/>
      <c r="H2739" s="15"/>
      <c r="I2739" s="16"/>
      <c r="J2739" s="66"/>
      <c r="K2739" s="66"/>
      <c r="L2739" s="16"/>
      <c r="M2739" s="81"/>
      <c r="N2739" s="82">
        <v>3509.27001953125</v>
      </c>
      <c r="O2739" s="82">
        <v>2824.71923828125</v>
      </c>
      <c r="P2739" s="77"/>
      <c r="Q2739" s="83"/>
      <c r="R2739" s="83"/>
      <c r="S2739" s="51">
        <v>1</v>
      </c>
      <c r="T2739" s="84"/>
      <c r="U2739" s="84"/>
      <c r="V2739" s="52">
        <v>0</v>
      </c>
      <c r="W2739" s="52">
        <v>9.7999999999999997E-5</v>
      </c>
      <c r="X2739" s="52">
        <v>0</v>
      </c>
      <c r="Y2739" s="52">
        <v>0.49769099999999999</v>
      </c>
      <c r="Z2739" s="52">
        <v>0</v>
      </c>
      <c r="AA2739" s="52"/>
      <c r="AB2739" s="79">
        <v>2739</v>
      </c>
      <c r="AC27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39" s="85"/>
      <c r="AE2739" s="51"/>
      <c r="AF2739" s="51"/>
      <c r="AG2739" s="51"/>
      <c r="AH2739" s="51"/>
      <c r="AI2739" s="51"/>
      <c r="AJ2739" s="51"/>
      <c r="AK2739" s="104" t="s">
        <v>3341</v>
      </c>
      <c r="AL2739" s="104" t="s">
        <v>3341</v>
      </c>
      <c r="AM2739" s="104" t="s">
        <v>3341</v>
      </c>
      <c r="AN2739" s="104" t="s">
        <v>3341</v>
      </c>
      <c r="AO2739" s="2"/>
      <c r="AP2739" s="3"/>
      <c r="AQ2739" s="3"/>
      <c r="AR2739" s="3"/>
      <c r="AS2739" s="3"/>
    </row>
    <row r="2740" spans="1:45" ht="29" customHeight="1" x14ac:dyDescent="0.35">
      <c r="A2740" s="14" t="s">
        <v>2081</v>
      </c>
      <c r="C2740" s="15" t="s">
        <v>3360</v>
      </c>
      <c r="D2740" s="15"/>
      <c r="E2740" s="80">
        <v>1.6400748658924891</v>
      </c>
      <c r="F2740" s="78"/>
      <c r="G2740" s="15"/>
      <c r="H2740" s="15"/>
      <c r="I2740" s="16"/>
      <c r="J2740" s="66"/>
      <c r="K2740" s="66"/>
      <c r="L2740" s="16"/>
      <c r="M2740" s="81"/>
      <c r="N2740" s="82">
        <v>3584.754638671875</v>
      </c>
      <c r="O2740" s="82">
        <v>3081.02001953125</v>
      </c>
      <c r="P2740" s="77"/>
      <c r="Q2740" s="83"/>
      <c r="R2740" s="83"/>
      <c r="S2740" s="51">
        <v>1</v>
      </c>
      <c r="T2740" s="84"/>
      <c r="U2740" s="84"/>
      <c r="V2740" s="52">
        <v>0</v>
      </c>
      <c r="W2740" s="52">
        <v>9.7999999999999997E-5</v>
      </c>
      <c r="X2740" s="52">
        <v>0</v>
      </c>
      <c r="Y2740" s="52">
        <v>0.49769099999999999</v>
      </c>
      <c r="Z2740" s="52">
        <v>0</v>
      </c>
      <c r="AA2740" s="52"/>
      <c r="AB2740" s="79">
        <v>2740</v>
      </c>
      <c r="AC27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0" s="85"/>
      <c r="AE2740" s="51"/>
      <c r="AF2740" s="51"/>
      <c r="AG2740" s="51"/>
      <c r="AH2740" s="51"/>
      <c r="AI2740" s="51"/>
      <c r="AJ2740" s="51"/>
      <c r="AK2740" s="104" t="s">
        <v>3341</v>
      </c>
      <c r="AL2740" s="104" t="s">
        <v>3341</v>
      </c>
      <c r="AM2740" s="104" t="s">
        <v>3341</v>
      </c>
      <c r="AN2740" s="104" t="s">
        <v>3341</v>
      </c>
      <c r="AO2740" s="2"/>
      <c r="AP2740" s="3"/>
      <c r="AQ2740" s="3"/>
      <c r="AR2740" s="3"/>
      <c r="AS2740" s="3"/>
    </row>
    <row r="2741" spans="1:45" ht="29" customHeight="1" x14ac:dyDescent="0.35">
      <c r="A2741" s="14" t="s">
        <v>3097</v>
      </c>
      <c r="C2741" s="15" t="s">
        <v>3360</v>
      </c>
      <c r="D2741" s="15"/>
      <c r="E2741" s="80">
        <v>1.6400748658924891</v>
      </c>
      <c r="F2741" s="78"/>
      <c r="G2741" s="15"/>
      <c r="H2741" s="15"/>
      <c r="I2741" s="16"/>
      <c r="J2741" s="66"/>
      <c r="K2741" s="66"/>
      <c r="L2741" s="16"/>
      <c r="M2741" s="81"/>
      <c r="N2741" s="82">
        <v>3559.30712890625</v>
      </c>
      <c r="O2741" s="82">
        <v>3013.23291015625</v>
      </c>
      <c r="P2741" s="77"/>
      <c r="Q2741" s="83"/>
      <c r="R2741" s="83"/>
      <c r="S2741" s="51">
        <v>1</v>
      </c>
      <c r="T2741" s="84"/>
      <c r="U2741" s="84"/>
      <c r="V2741" s="52">
        <v>0</v>
      </c>
      <c r="W2741" s="52">
        <v>9.7999999999999997E-5</v>
      </c>
      <c r="X2741" s="52">
        <v>0</v>
      </c>
      <c r="Y2741" s="52">
        <v>0.49769099999999999</v>
      </c>
      <c r="Z2741" s="52">
        <v>0</v>
      </c>
      <c r="AA2741" s="52"/>
      <c r="AB2741" s="79">
        <v>2741</v>
      </c>
      <c r="AC27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1" s="85"/>
      <c r="AE2741" s="51"/>
      <c r="AF2741" s="51"/>
      <c r="AG2741" s="51"/>
      <c r="AH2741" s="51"/>
      <c r="AI2741" s="51"/>
      <c r="AJ2741" s="51"/>
      <c r="AK2741" s="104" t="s">
        <v>3341</v>
      </c>
      <c r="AL2741" s="104" t="s">
        <v>3341</v>
      </c>
      <c r="AM2741" s="104" t="s">
        <v>3341</v>
      </c>
      <c r="AN2741" s="104" t="s">
        <v>3341</v>
      </c>
      <c r="AO2741" s="2"/>
      <c r="AP2741" s="3"/>
      <c r="AQ2741" s="3"/>
      <c r="AR2741" s="3"/>
      <c r="AS2741" s="3"/>
    </row>
    <row r="2742" spans="1:45" ht="29" customHeight="1" x14ac:dyDescent="0.35">
      <c r="A2742" s="14" t="s">
        <v>1989</v>
      </c>
      <c r="C2742" s="15" t="s">
        <v>3360</v>
      </c>
      <c r="D2742" s="15"/>
      <c r="E2742" s="80">
        <v>1.6395983272162669</v>
      </c>
      <c r="F2742" s="78"/>
      <c r="G2742" s="15"/>
      <c r="H2742" s="15"/>
      <c r="I2742" s="16"/>
      <c r="J2742" s="66"/>
      <c r="K2742" s="66"/>
      <c r="L2742" s="16"/>
      <c r="M2742" s="81"/>
      <c r="N2742" s="82">
        <v>4773.53369140625</v>
      </c>
      <c r="O2742" s="82">
        <v>8835.2822265625</v>
      </c>
      <c r="P2742" s="77"/>
      <c r="Q2742" s="83"/>
      <c r="R2742" s="83"/>
      <c r="S2742" s="51">
        <v>1</v>
      </c>
      <c r="T2742" s="84"/>
      <c r="U2742" s="84"/>
      <c r="V2742" s="52">
        <v>0</v>
      </c>
      <c r="W2742" s="52">
        <v>1.0900000000000001E-4</v>
      </c>
      <c r="X2742" s="52">
        <v>0</v>
      </c>
      <c r="Y2742" s="52">
        <v>0.496946</v>
      </c>
      <c r="Z2742" s="52">
        <v>0</v>
      </c>
      <c r="AA2742" s="52"/>
      <c r="AB2742" s="79">
        <v>2742</v>
      </c>
      <c r="AC27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2" s="85"/>
      <c r="AE2742" s="51"/>
      <c r="AF2742" s="51"/>
      <c r="AG2742" s="51"/>
      <c r="AH2742" s="51"/>
      <c r="AI2742" s="51"/>
      <c r="AJ2742" s="51"/>
      <c r="AK2742" s="51"/>
      <c r="AL2742" s="51"/>
      <c r="AM2742" s="51"/>
      <c r="AN2742" s="51"/>
      <c r="AO2742" s="2"/>
      <c r="AP2742" s="3"/>
      <c r="AQ2742" s="3"/>
      <c r="AR2742" s="3"/>
      <c r="AS2742" s="3"/>
    </row>
    <row r="2743" spans="1:45" ht="29" customHeight="1" x14ac:dyDescent="0.35">
      <c r="A2743" s="14" t="s">
        <v>1990</v>
      </c>
      <c r="C2743" s="15" t="s">
        <v>3360</v>
      </c>
      <c r="D2743" s="15"/>
      <c r="E2743" s="80">
        <v>1.6395983272162669</v>
      </c>
      <c r="F2743" s="78"/>
      <c r="G2743" s="15"/>
      <c r="H2743" s="15"/>
      <c r="I2743" s="16"/>
      <c r="J2743" s="66"/>
      <c r="K2743" s="66"/>
      <c r="L2743" s="16"/>
      <c r="M2743" s="81"/>
      <c r="N2743" s="82">
        <v>4973.123046875</v>
      </c>
      <c r="O2743" s="82">
        <v>8484.4931640625</v>
      </c>
      <c r="P2743" s="77"/>
      <c r="Q2743" s="83"/>
      <c r="R2743" s="83"/>
      <c r="S2743" s="51">
        <v>1</v>
      </c>
      <c r="T2743" s="84"/>
      <c r="U2743" s="84"/>
      <c r="V2743" s="52">
        <v>0</v>
      </c>
      <c r="W2743" s="52">
        <v>1.0900000000000001E-4</v>
      </c>
      <c r="X2743" s="52">
        <v>0</v>
      </c>
      <c r="Y2743" s="52">
        <v>0.496946</v>
      </c>
      <c r="Z2743" s="52">
        <v>0</v>
      </c>
      <c r="AA2743" s="52"/>
      <c r="AB2743" s="79">
        <v>2743</v>
      </c>
      <c r="AC27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3" s="85"/>
      <c r="AE2743" s="51"/>
      <c r="AF2743" s="51"/>
      <c r="AG2743" s="51"/>
      <c r="AH2743" s="51"/>
      <c r="AI2743" s="51"/>
      <c r="AJ2743" s="51"/>
      <c r="AK2743" s="51"/>
      <c r="AL2743" s="51"/>
      <c r="AM2743" s="51"/>
      <c r="AN2743" s="51"/>
      <c r="AO2743" s="2"/>
      <c r="AP2743" s="3"/>
      <c r="AQ2743" s="3"/>
      <c r="AR2743" s="3"/>
      <c r="AS2743" s="3"/>
    </row>
    <row r="2744" spans="1:45" ht="29" customHeight="1" x14ac:dyDescent="0.35">
      <c r="A2744" s="14" t="s">
        <v>1991</v>
      </c>
      <c r="C2744" s="15" t="s">
        <v>3360</v>
      </c>
      <c r="D2744" s="15"/>
      <c r="E2744" s="80">
        <v>1.6395983272162669</v>
      </c>
      <c r="F2744" s="78"/>
      <c r="G2744" s="15"/>
      <c r="H2744" s="15"/>
      <c r="I2744" s="16"/>
      <c r="J2744" s="66"/>
      <c r="K2744" s="66"/>
      <c r="L2744" s="16"/>
      <c r="M2744" s="81"/>
      <c r="N2744" s="82">
        <v>4892.27978515625</v>
      </c>
      <c r="O2744" s="82">
        <v>8565.638671875</v>
      </c>
      <c r="P2744" s="77"/>
      <c r="Q2744" s="83"/>
      <c r="R2744" s="83"/>
      <c r="S2744" s="51">
        <v>1</v>
      </c>
      <c r="T2744" s="84"/>
      <c r="U2744" s="84"/>
      <c r="V2744" s="52">
        <v>0</v>
      </c>
      <c r="W2744" s="52">
        <v>1.0900000000000001E-4</v>
      </c>
      <c r="X2744" s="52">
        <v>0</v>
      </c>
      <c r="Y2744" s="52">
        <v>0.496946</v>
      </c>
      <c r="Z2744" s="52">
        <v>0</v>
      </c>
      <c r="AA2744" s="52"/>
      <c r="AB2744" s="79">
        <v>2744</v>
      </c>
      <c r="AC27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4" s="85"/>
      <c r="AE2744" s="51"/>
      <c r="AF2744" s="51"/>
      <c r="AG2744" s="51"/>
      <c r="AH2744" s="51"/>
      <c r="AI2744" s="51"/>
      <c r="AJ2744" s="51"/>
      <c r="AK2744" s="51"/>
      <c r="AL2744" s="51"/>
      <c r="AM2744" s="51"/>
      <c r="AN2744" s="51"/>
      <c r="AO2744" s="2"/>
      <c r="AP2744" s="3"/>
      <c r="AQ2744" s="3"/>
      <c r="AR2744" s="3"/>
      <c r="AS2744" s="3"/>
    </row>
    <row r="2745" spans="1:45" ht="29" customHeight="1" x14ac:dyDescent="0.35">
      <c r="A2745" s="14" t="s">
        <v>2671</v>
      </c>
      <c r="C2745" s="15" t="s">
        <v>3360</v>
      </c>
      <c r="D2745" s="15"/>
      <c r="E2745" s="80">
        <v>1.6395983272162669</v>
      </c>
      <c r="F2745" s="78"/>
      <c r="G2745" s="15"/>
      <c r="H2745" s="15"/>
      <c r="I2745" s="16"/>
      <c r="J2745" s="66"/>
      <c r="K2745" s="66"/>
      <c r="L2745" s="16"/>
      <c r="M2745" s="81"/>
      <c r="N2745" s="82">
        <v>4820.60693359375</v>
      </c>
      <c r="O2745" s="82">
        <v>8691.416015625</v>
      </c>
      <c r="P2745" s="77"/>
      <c r="Q2745" s="83"/>
      <c r="R2745" s="83"/>
      <c r="S2745" s="51">
        <v>1</v>
      </c>
      <c r="T2745" s="84"/>
      <c r="U2745" s="84"/>
      <c r="V2745" s="52">
        <v>0</v>
      </c>
      <c r="W2745" s="52">
        <v>1.0900000000000001E-4</v>
      </c>
      <c r="X2745" s="52">
        <v>0</v>
      </c>
      <c r="Y2745" s="52">
        <v>0.496946</v>
      </c>
      <c r="Z2745" s="52">
        <v>0</v>
      </c>
      <c r="AA2745" s="52"/>
      <c r="AB2745" s="79">
        <v>2745</v>
      </c>
      <c r="AC27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5" s="85"/>
      <c r="AE2745" s="51"/>
      <c r="AF2745" s="51"/>
      <c r="AG2745" s="51"/>
      <c r="AH2745" s="51"/>
      <c r="AI2745" s="51"/>
      <c r="AJ2745" s="51"/>
      <c r="AK2745" s="51"/>
      <c r="AL2745" s="51"/>
      <c r="AM2745" s="51"/>
      <c r="AN2745" s="51"/>
      <c r="AO2745" s="2"/>
      <c r="AP2745" s="3"/>
      <c r="AQ2745" s="3"/>
      <c r="AR2745" s="3"/>
      <c r="AS2745" s="3"/>
    </row>
    <row r="2746" spans="1:45" ht="29" customHeight="1" x14ac:dyDescent="0.35">
      <c r="A2746" s="14" t="s">
        <v>2508</v>
      </c>
      <c r="C2746" s="15" t="s">
        <v>3360</v>
      </c>
      <c r="D2746" s="15"/>
      <c r="E2746" s="80">
        <v>1.6388979113096043</v>
      </c>
      <c r="F2746" s="78"/>
      <c r="G2746" s="15"/>
      <c r="H2746" s="15"/>
      <c r="I2746" s="16"/>
      <c r="J2746" s="66"/>
      <c r="K2746" s="66"/>
      <c r="L2746" s="16"/>
      <c r="M2746" s="81"/>
      <c r="N2746" s="82">
        <v>3209.828125</v>
      </c>
      <c r="O2746" s="82">
        <v>1453.0152587890625</v>
      </c>
      <c r="P2746" s="77"/>
      <c r="Q2746" s="83"/>
      <c r="R2746" s="83"/>
      <c r="S2746" s="51">
        <v>1</v>
      </c>
      <c r="T2746" s="84"/>
      <c r="U2746" s="84"/>
      <c r="V2746" s="52">
        <v>0</v>
      </c>
      <c r="W2746" s="52">
        <v>8.2000000000000001E-5</v>
      </c>
      <c r="X2746" s="52">
        <v>0</v>
      </c>
      <c r="Y2746" s="52">
        <v>0.49585099999999999</v>
      </c>
      <c r="Z2746" s="52">
        <v>0</v>
      </c>
      <c r="AA2746" s="52"/>
      <c r="AB2746" s="79">
        <v>2746</v>
      </c>
      <c r="AC27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6" s="85"/>
      <c r="AE2746" s="51"/>
      <c r="AF2746" s="51"/>
      <c r="AG2746" s="51"/>
      <c r="AH2746" s="51"/>
      <c r="AI2746" s="51"/>
      <c r="AJ2746" s="51"/>
      <c r="AK2746" s="104" t="s">
        <v>3341</v>
      </c>
      <c r="AL2746" s="104" t="s">
        <v>3341</v>
      </c>
      <c r="AM2746" s="104" t="s">
        <v>3341</v>
      </c>
      <c r="AN2746" s="104" t="s">
        <v>3341</v>
      </c>
      <c r="AO2746" s="2"/>
      <c r="AP2746" s="3"/>
      <c r="AQ2746" s="3"/>
      <c r="AR2746" s="3"/>
      <c r="AS2746" s="3"/>
    </row>
    <row r="2747" spans="1:45" ht="29" customHeight="1" x14ac:dyDescent="0.35">
      <c r="A2747" s="14" t="s">
        <v>3197</v>
      </c>
      <c r="C2747" s="15" t="s">
        <v>3360</v>
      </c>
      <c r="D2747" s="15"/>
      <c r="E2747" s="80">
        <v>1.6388979113096043</v>
      </c>
      <c r="F2747" s="78"/>
      <c r="G2747" s="15"/>
      <c r="H2747" s="15"/>
      <c r="I2747" s="16"/>
      <c r="J2747" s="66"/>
      <c r="K2747" s="66"/>
      <c r="L2747" s="16"/>
      <c r="M2747" s="81"/>
      <c r="N2747" s="82">
        <v>3151.167724609375</v>
      </c>
      <c r="O2747" s="82">
        <v>1399.6815185546875</v>
      </c>
      <c r="P2747" s="77"/>
      <c r="Q2747" s="83"/>
      <c r="R2747" s="83"/>
      <c r="S2747" s="51">
        <v>1</v>
      </c>
      <c r="T2747" s="84"/>
      <c r="U2747" s="84"/>
      <c r="V2747" s="52">
        <v>0</v>
      </c>
      <c r="W2747" s="52">
        <v>8.2000000000000001E-5</v>
      </c>
      <c r="X2747" s="52">
        <v>0</v>
      </c>
      <c r="Y2747" s="52">
        <v>0.49585099999999999</v>
      </c>
      <c r="Z2747" s="52">
        <v>0</v>
      </c>
      <c r="AA2747" s="52"/>
      <c r="AB2747" s="79">
        <v>2747</v>
      </c>
      <c r="AC27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7" s="85"/>
      <c r="AE2747" s="51"/>
      <c r="AF2747" s="51"/>
      <c r="AG2747" s="51"/>
      <c r="AH2747" s="51"/>
      <c r="AI2747" s="51"/>
      <c r="AJ2747" s="51"/>
      <c r="AK2747" s="104" t="s">
        <v>3341</v>
      </c>
      <c r="AL2747" s="104" t="s">
        <v>3341</v>
      </c>
      <c r="AM2747" s="104" t="s">
        <v>3341</v>
      </c>
      <c r="AN2747" s="104" t="s">
        <v>3341</v>
      </c>
      <c r="AO2747" s="2"/>
      <c r="AP2747" s="3"/>
      <c r="AQ2747" s="3"/>
      <c r="AR2747" s="3"/>
      <c r="AS2747" s="3"/>
    </row>
    <row r="2748" spans="1:45" ht="29" customHeight="1" x14ac:dyDescent="0.35">
      <c r="A2748" s="14" t="s">
        <v>526</v>
      </c>
      <c r="C2748" s="15" t="s">
        <v>3360</v>
      </c>
      <c r="D2748" s="15"/>
      <c r="E2748" s="80">
        <v>1.6386593221468782</v>
      </c>
      <c r="F2748" s="78"/>
      <c r="G2748" s="15"/>
      <c r="H2748" s="15"/>
      <c r="I2748" s="16"/>
      <c r="J2748" s="66"/>
      <c r="K2748" s="66"/>
      <c r="L2748" s="16"/>
      <c r="M2748" s="81"/>
      <c r="N2748" s="82">
        <v>7108.19287109375</v>
      </c>
      <c r="O2748" s="82">
        <v>8994.115234375</v>
      </c>
      <c r="P2748" s="77"/>
      <c r="Q2748" s="83"/>
      <c r="R2748" s="83"/>
      <c r="S2748" s="51">
        <v>1</v>
      </c>
      <c r="T2748" s="84"/>
      <c r="U2748" s="84"/>
      <c r="V2748" s="52">
        <v>0</v>
      </c>
      <c r="W2748" s="52">
        <v>8.2999999999999998E-5</v>
      </c>
      <c r="X2748" s="52">
        <v>0</v>
      </c>
      <c r="Y2748" s="52">
        <v>0.49547799999999997</v>
      </c>
      <c r="Z2748" s="52">
        <v>0</v>
      </c>
      <c r="AA2748" s="52"/>
      <c r="AB2748" s="79">
        <v>2748</v>
      </c>
      <c r="AC27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8" s="85"/>
      <c r="AE2748" s="51"/>
      <c r="AF2748" s="51"/>
      <c r="AG2748" s="51"/>
      <c r="AH2748" s="51"/>
      <c r="AI2748" s="51"/>
      <c r="AJ2748" s="51"/>
      <c r="AK2748" s="104" t="s">
        <v>3341</v>
      </c>
      <c r="AL2748" s="104" t="s">
        <v>3341</v>
      </c>
      <c r="AM2748" s="104" t="s">
        <v>3341</v>
      </c>
      <c r="AN2748" s="104" t="s">
        <v>3341</v>
      </c>
      <c r="AO2748" s="2"/>
      <c r="AP2748" s="3"/>
      <c r="AQ2748" s="3"/>
      <c r="AR2748" s="3"/>
      <c r="AS2748" s="3"/>
    </row>
    <row r="2749" spans="1:45" ht="29" customHeight="1" x14ac:dyDescent="0.35">
      <c r="A2749" s="14" t="s">
        <v>479</v>
      </c>
      <c r="C2749" s="15" t="s">
        <v>3360</v>
      </c>
      <c r="D2749" s="15"/>
      <c r="E2749" s="80">
        <v>1.638596636522355</v>
      </c>
      <c r="F2749" s="78"/>
      <c r="G2749" s="15"/>
      <c r="H2749" s="15"/>
      <c r="I2749" s="16"/>
      <c r="J2749" s="66"/>
      <c r="K2749" s="66"/>
      <c r="L2749" s="16"/>
      <c r="M2749" s="81"/>
      <c r="N2749" s="82">
        <v>922.68243408203125</v>
      </c>
      <c r="O2749" s="82">
        <v>1014.9568481445313</v>
      </c>
      <c r="P2749" s="77"/>
      <c r="Q2749" s="83"/>
      <c r="R2749" s="83"/>
      <c r="S2749" s="51">
        <v>1</v>
      </c>
      <c r="T2749" s="84"/>
      <c r="U2749" s="84"/>
      <c r="V2749" s="52">
        <v>0</v>
      </c>
      <c r="W2749" s="52">
        <v>9.1000000000000003E-5</v>
      </c>
      <c r="X2749" s="52">
        <v>0</v>
      </c>
      <c r="Y2749" s="52">
        <v>0.49537999999999999</v>
      </c>
      <c r="Z2749" s="52">
        <v>0</v>
      </c>
      <c r="AA2749" s="52"/>
      <c r="AB2749" s="79">
        <v>2749</v>
      </c>
      <c r="AC27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49" s="85"/>
      <c r="AE2749" s="51"/>
      <c r="AF2749" s="51"/>
      <c r="AG2749" s="51"/>
      <c r="AH2749" s="51"/>
      <c r="AI2749" s="51"/>
      <c r="AJ2749" s="51"/>
      <c r="AK2749" s="51"/>
      <c r="AL2749" s="51"/>
      <c r="AM2749" s="51"/>
      <c r="AN2749" s="51"/>
      <c r="AO2749" s="2"/>
      <c r="AP2749" s="3"/>
      <c r="AQ2749" s="3"/>
      <c r="AR2749" s="3"/>
      <c r="AS2749" s="3"/>
    </row>
    <row r="2750" spans="1:45" ht="29" customHeight="1" x14ac:dyDescent="0.35">
      <c r="A2750" s="14" t="s">
        <v>480</v>
      </c>
      <c r="C2750" s="15" t="s">
        <v>3360</v>
      </c>
      <c r="D2750" s="15"/>
      <c r="E2750" s="80">
        <v>1.638596636522355</v>
      </c>
      <c r="F2750" s="78"/>
      <c r="G2750" s="15"/>
      <c r="H2750" s="15"/>
      <c r="I2750" s="16"/>
      <c r="J2750" s="66"/>
      <c r="K2750" s="66"/>
      <c r="L2750" s="16"/>
      <c r="M2750" s="81"/>
      <c r="N2750" s="82">
        <v>917.29583740234375</v>
      </c>
      <c r="O2750" s="82">
        <v>975.99072265625</v>
      </c>
      <c r="P2750" s="77"/>
      <c r="Q2750" s="83"/>
      <c r="R2750" s="83"/>
      <c r="S2750" s="51">
        <v>1</v>
      </c>
      <c r="T2750" s="84"/>
      <c r="U2750" s="84"/>
      <c r="V2750" s="52">
        <v>0</v>
      </c>
      <c r="W2750" s="52">
        <v>9.1000000000000003E-5</v>
      </c>
      <c r="X2750" s="52">
        <v>0</v>
      </c>
      <c r="Y2750" s="52">
        <v>0.49537999999999999</v>
      </c>
      <c r="Z2750" s="52">
        <v>0</v>
      </c>
      <c r="AA2750" s="52"/>
      <c r="AB2750" s="79">
        <v>2750</v>
      </c>
      <c r="AC27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0" s="85"/>
      <c r="AE2750" s="51"/>
      <c r="AF2750" s="51"/>
      <c r="AG2750" s="51"/>
      <c r="AH2750" s="51"/>
      <c r="AI2750" s="51"/>
      <c r="AJ2750" s="51"/>
      <c r="AK2750" s="51"/>
      <c r="AL2750" s="51"/>
      <c r="AM2750" s="51"/>
      <c r="AN2750" s="51"/>
      <c r="AO2750" s="2"/>
      <c r="AP2750" s="3"/>
      <c r="AQ2750" s="3"/>
      <c r="AR2750" s="3"/>
      <c r="AS2750" s="3"/>
    </row>
    <row r="2751" spans="1:45" ht="29" customHeight="1" x14ac:dyDescent="0.35">
      <c r="A2751" s="14" t="s">
        <v>1734</v>
      </c>
      <c r="C2751" s="15" t="s">
        <v>3360</v>
      </c>
      <c r="D2751" s="15"/>
      <c r="E2751" s="80">
        <v>1.638596636522355</v>
      </c>
      <c r="F2751" s="78"/>
      <c r="G2751" s="15"/>
      <c r="H2751" s="15"/>
      <c r="I2751" s="16"/>
      <c r="J2751" s="66"/>
      <c r="K2751" s="66"/>
      <c r="L2751" s="16"/>
      <c r="M2751" s="81"/>
      <c r="N2751" s="82">
        <v>886.51617431640625</v>
      </c>
      <c r="O2751" s="82">
        <v>1021.8092651367188</v>
      </c>
      <c r="P2751" s="77"/>
      <c r="Q2751" s="83"/>
      <c r="R2751" s="83"/>
      <c r="S2751" s="51">
        <v>1</v>
      </c>
      <c r="T2751" s="84"/>
      <c r="U2751" s="84"/>
      <c r="V2751" s="52">
        <v>0</v>
      </c>
      <c r="W2751" s="52">
        <v>9.1000000000000003E-5</v>
      </c>
      <c r="X2751" s="52">
        <v>0</v>
      </c>
      <c r="Y2751" s="52">
        <v>0.49537999999999999</v>
      </c>
      <c r="Z2751" s="52">
        <v>0</v>
      </c>
      <c r="AA2751" s="52"/>
      <c r="AB2751" s="79">
        <v>2751</v>
      </c>
      <c r="AC27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1" s="85"/>
      <c r="AE2751" s="51"/>
      <c r="AF2751" s="51"/>
      <c r="AG2751" s="51"/>
      <c r="AH2751" s="51"/>
      <c r="AI2751" s="51"/>
      <c r="AJ2751" s="51"/>
      <c r="AK2751" s="51"/>
      <c r="AL2751" s="51"/>
      <c r="AM2751" s="51"/>
      <c r="AN2751" s="51"/>
      <c r="AO2751" s="2"/>
      <c r="AP2751" s="3"/>
      <c r="AQ2751" s="3"/>
      <c r="AR2751" s="3"/>
      <c r="AS2751" s="3"/>
    </row>
    <row r="2752" spans="1:45" ht="29" customHeight="1" x14ac:dyDescent="0.35">
      <c r="A2752" s="14" t="s">
        <v>1829</v>
      </c>
      <c r="C2752" s="15" t="s">
        <v>3360</v>
      </c>
      <c r="D2752" s="15"/>
      <c r="E2752" s="80">
        <v>1.6384910943994333</v>
      </c>
      <c r="F2752" s="78"/>
      <c r="G2752" s="15"/>
      <c r="H2752" s="15"/>
      <c r="I2752" s="16"/>
      <c r="J2752" s="66"/>
      <c r="K2752" s="66"/>
      <c r="L2752" s="16"/>
      <c r="M2752" s="81"/>
      <c r="N2752" s="82">
        <v>1028.85791015625</v>
      </c>
      <c r="O2752" s="82">
        <v>291.60159301757813</v>
      </c>
      <c r="P2752" s="77"/>
      <c r="Q2752" s="83"/>
      <c r="R2752" s="83"/>
      <c r="S2752" s="51">
        <v>1</v>
      </c>
      <c r="T2752" s="84"/>
      <c r="U2752" s="84"/>
      <c r="V2752" s="52">
        <v>0</v>
      </c>
      <c r="W2752" s="52">
        <v>8.8999999999999995E-5</v>
      </c>
      <c r="X2752" s="52">
        <v>0</v>
      </c>
      <c r="Y2752" s="52">
        <v>0.49521500000000002</v>
      </c>
      <c r="Z2752" s="52">
        <v>0</v>
      </c>
      <c r="AA2752" s="52"/>
      <c r="AB2752" s="79">
        <v>2752</v>
      </c>
      <c r="AC27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2" s="85"/>
      <c r="AE2752" s="51"/>
      <c r="AF2752" s="51"/>
      <c r="AG2752" s="51"/>
      <c r="AH2752" s="51"/>
      <c r="AI2752" s="51"/>
      <c r="AJ2752" s="51"/>
      <c r="AK2752" s="51"/>
      <c r="AL2752" s="51"/>
      <c r="AM2752" s="51"/>
      <c r="AN2752" s="51"/>
      <c r="AO2752" s="2"/>
      <c r="AP2752" s="3"/>
      <c r="AQ2752" s="3"/>
      <c r="AR2752" s="3"/>
      <c r="AS2752" s="3"/>
    </row>
    <row r="2753" spans="1:45" ht="29" customHeight="1" x14ac:dyDescent="0.35">
      <c r="A2753" s="14" t="s">
        <v>2189</v>
      </c>
      <c r="C2753" s="15" t="s">
        <v>3360</v>
      </c>
      <c r="D2753" s="15"/>
      <c r="E2753" s="80">
        <v>1.6384655084302402</v>
      </c>
      <c r="F2753" s="78"/>
      <c r="G2753" s="15"/>
      <c r="H2753" s="15"/>
      <c r="I2753" s="16"/>
      <c r="J2753" s="66"/>
      <c r="K2753" s="66"/>
      <c r="L2753" s="16"/>
      <c r="M2753" s="81"/>
      <c r="N2753" s="82">
        <v>2316.09033203125</v>
      </c>
      <c r="O2753" s="82">
        <v>6823.421875</v>
      </c>
      <c r="P2753" s="77"/>
      <c r="Q2753" s="83"/>
      <c r="R2753" s="83"/>
      <c r="S2753" s="51">
        <v>1</v>
      </c>
      <c r="T2753" s="84"/>
      <c r="U2753" s="84"/>
      <c r="V2753" s="52">
        <v>0</v>
      </c>
      <c r="W2753" s="52">
        <v>8.5000000000000006E-5</v>
      </c>
      <c r="X2753" s="52">
        <v>0</v>
      </c>
      <c r="Y2753" s="52">
        <v>0.49517499999999998</v>
      </c>
      <c r="Z2753" s="52">
        <v>0</v>
      </c>
      <c r="AA2753" s="52"/>
      <c r="AB2753" s="79">
        <v>2753</v>
      </c>
      <c r="AC27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3" s="85"/>
      <c r="AE2753" s="51"/>
      <c r="AF2753" s="51"/>
      <c r="AG2753" s="51"/>
      <c r="AH2753" s="51"/>
      <c r="AI2753" s="51"/>
      <c r="AJ2753" s="51"/>
      <c r="AK2753" s="51"/>
      <c r="AL2753" s="51"/>
      <c r="AM2753" s="51"/>
      <c r="AN2753" s="51"/>
      <c r="AO2753" s="2"/>
      <c r="AP2753" s="3"/>
      <c r="AQ2753" s="3"/>
      <c r="AR2753" s="3"/>
      <c r="AS2753" s="3"/>
    </row>
    <row r="2754" spans="1:45" ht="29" customHeight="1" x14ac:dyDescent="0.35">
      <c r="A2754" s="14" t="s">
        <v>1650</v>
      </c>
      <c r="C2754" s="15" t="s">
        <v>3360</v>
      </c>
      <c r="D2754" s="15"/>
      <c r="E2754" s="80">
        <v>1.6384079399995557</v>
      </c>
      <c r="F2754" s="78"/>
      <c r="G2754" s="15"/>
      <c r="H2754" s="15"/>
      <c r="I2754" s="16"/>
      <c r="J2754" s="66"/>
      <c r="K2754" s="66"/>
      <c r="L2754" s="16"/>
      <c r="M2754" s="81"/>
      <c r="N2754" s="82">
        <v>1076.3116455078125</v>
      </c>
      <c r="O2754" s="82">
        <v>1564.578125</v>
      </c>
      <c r="P2754" s="77"/>
      <c r="Q2754" s="83"/>
      <c r="R2754" s="83"/>
      <c r="S2754" s="51">
        <v>1</v>
      </c>
      <c r="T2754" s="84"/>
      <c r="U2754" s="84"/>
      <c r="V2754" s="52">
        <v>0</v>
      </c>
      <c r="W2754" s="52">
        <v>9.6000000000000002E-5</v>
      </c>
      <c r="X2754" s="52">
        <v>0</v>
      </c>
      <c r="Y2754" s="52">
        <v>0.495085</v>
      </c>
      <c r="Z2754" s="52">
        <v>0</v>
      </c>
      <c r="AA2754" s="52"/>
      <c r="AB2754" s="79">
        <v>2754</v>
      </c>
      <c r="AC27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4" s="85"/>
      <c r="AE2754" s="51"/>
      <c r="AF2754" s="51"/>
      <c r="AG2754" s="51"/>
      <c r="AH2754" s="51"/>
      <c r="AI2754" s="51"/>
      <c r="AJ2754" s="51"/>
      <c r="AK2754" s="104" t="s">
        <v>3341</v>
      </c>
      <c r="AL2754" s="104" t="s">
        <v>3341</v>
      </c>
      <c r="AM2754" s="104" t="s">
        <v>3341</v>
      </c>
      <c r="AN2754" s="104" t="s">
        <v>3341</v>
      </c>
      <c r="AO2754" s="2"/>
      <c r="AP2754" s="3"/>
      <c r="AQ2754" s="3"/>
      <c r="AR2754" s="3"/>
      <c r="AS2754" s="3"/>
    </row>
    <row r="2755" spans="1:45" ht="29" customHeight="1" x14ac:dyDescent="0.35">
      <c r="A2755" s="14" t="s">
        <v>318</v>
      </c>
      <c r="C2755" s="15" t="s">
        <v>3360</v>
      </c>
      <c r="D2755" s="15"/>
      <c r="E2755" s="80">
        <v>1.6378891844741645</v>
      </c>
      <c r="F2755" s="78"/>
      <c r="G2755" s="15"/>
      <c r="H2755" s="15"/>
      <c r="I2755" s="16"/>
      <c r="J2755" s="66"/>
      <c r="K2755" s="66"/>
      <c r="L2755" s="16"/>
      <c r="M2755" s="81"/>
      <c r="N2755" s="82">
        <v>2012.8876953125</v>
      </c>
      <c r="O2755" s="82">
        <v>4172.7734375</v>
      </c>
      <c r="P2755" s="77"/>
      <c r="Q2755" s="83"/>
      <c r="R2755" s="83"/>
      <c r="S2755" s="51">
        <v>1</v>
      </c>
      <c r="T2755" s="84"/>
      <c r="U2755" s="84"/>
      <c r="V2755" s="52">
        <v>0</v>
      </c>
      <c r="W2755" s="52">
        <v>8.0000000000000007E-5</v>
      </c>
      <c r="X2755" s="52">
        <v>0</v>
      </c>
      <c r="Y2755" s="52">
        <v>0.49427399999999999</v>
      </c>
      <c r="Z2755" s="52">
        <v>0</v>
      </c>
      <c r="AA2755" s="52"/>
      <c r="AB2755" s="79">
        <v>2755</v>
      </c>
      <c r="AC27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5" s="85"/>
      <c r="AE2755" s="51"/>
      <c r="AF2755" s="51"/>
      <c r="AG2755" s="51"/>
      <c r="AH2755" s="51"/>
      <c r="AI2755" s="51"/>
      <c r="AJ2755" s="51"/>
      <c r="AK2755" s="51"/>
      <c r="AL2755" s="51"/>
      <c r="AM2755" s="51"/>
      <c r="AN2755" s="51"/>
      <c r="AO2755" s="2"/>
      <c r="AP2755" s="3"/>
      <c r="AQ2755" s="3"/>
      <c r="AR2755" s="3"/>
      <c r="AS2755" s="3"/>
    </row>
    <row r="2756" spans="1:45" ht="29" customHeight="1" x14ac:dyDescent="0.35">
      <c r="A2756" s="14" t="s">
        <v>319</v>
      </c>
      <c r="C2756" s="15" t="s">
        <v>3360</v>
      </c>
      <c r="D2756" s="15"/>
      <c r="E2756" s="80">
        <v>1.6378891844741645</v>
      </c>
      <c r="F2756" s="78"/>
      <c r="G2756" s="15"/>
      <c r="H2756" s="15"/>
      <c r="I2756" s="16"/>
      <c r="J2756" s="66"/>
      <c r="K2756" s="66"/>
      <c r="L2756" s="16"/>
      <c r="M2756" s="81"/>
      <c r="N2756" s="82">
        <v>1934.7149658203125</v>
      </c>
      <c r="O2756" s="82">
        <v>4099.32177734375</v>
      </c>
      <c r="P2756" s="77"/>
      <c r="Q2756" s="83"/>
      <c r="R2756" s="83"/>
      <c r="S2756" s="51">
        <v>1</v>
      </c>
      <c r="T2756" s="84"/>
      <c r="U2756" s="84"/>
      <c r="V2756" s="52">
        <v>0</v>
      </c>
      <c r="W2756" s="52">
        <v>8.0000000000000007E-5</v>
      </c>
      <c r="X2756" s="52">
        <v>0</v>
      </c>
      <c r="Y2756" s="52">
        <v>0.49427399999999999</v>
      </c>
      <c r="Z2756" s="52">
        <v>0</v>
      </c>
      <c r="AA2756" s="52"/>
      <c r="AB2756" s="79">
        <v>2756</v>
      </c>
      <c r="AC27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6" s="85"/>
      <c r="AE2756" s="51"/>
      <c r="AF2756" s="51"/>
      <c r="AG2756" s="51"/>
      <c r="AH2756" s="51"/>
      <c r="AI2756" s="51"/>
      <c r="AJ2756" s="51"/>
      <c r="AK2756" s="51"/>
      <c r="AL2756" s="51"/>
      <c r="AM2756" s="51"/>
      <c r="AN2756" s="51"/>
      <c r="AO2756" s="2"/>
      <c r="AP2756" s="3"/>
      <c r="AQ2756" s="3"/>
      <c r="AR2756" s="3"/>
      <c r="AS2756" s="3"/>
    </row>
    <row r="2757" spans="1:45" ht="29" customHeight="1" x14ac:dyDescent="0.35">
      <c r="A2757" s="14" t="s">
        <v>3289</v>
      </c>
      <c r="C2757" s="15" t="s">
        <v>3360</v>
      </c>
      <c r="D2757" s="15"/>
      <c r="E2757" s="80">
        <v>1.6378891844741645</v>
      </c>
      <c r="F2757" s="78"/>
      <c r="G2757" s="15"/>
      <c r="H2757" s="15"/>
      <c r="I2757" s="16"/>
      <c r="J2757" s="66"/>
      <c r="K2757" s="66"/>
      <c r="L2757" s="16"/>
      <c r="M2757" s="81"/>
      <c r="N2757" s="82">
        <v>1968.4884033203125</v>
      </c>
      <c r="O2757" s="82">
        <v>4127.3681640625</v>
      </c>
      <c r="P2757" s="77"/>
      <c r="Q2757" s="83"/>
      <c r="R2757" s="83"/>
      <c r="S2757" s="51">
        <v>1</v>
      </c>
      <c r="T2757" s="84"/>
      <c r="U2757" s="84"/>
      <c r="V2757" s="52">
        <v>0</v>
      </c>
      <c r="W2757" s="52">
        <v>8.0000000000000007E-5</v>
      </c>
      <c r="X2757" s="52">
        <v>0</v>
      </c>
      <c r="Y2757" s="52">
        <v>0.49427399999999999</v>
      </c>
      <c r="Z2757" s="52">
        <v>0</v>
      </c>
      <c r="AA2757" s="52"/>
      <c r="AB2757" s="79">
        <v>2757</v>
      </c>
      <c r="AC27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7" s="85"/>
      <c r="AE2757" s="51"/>
      <c r="AF2757" s="51"/>
      <c r="AG2757" s="51"/>
      <c r="AH2757" s="51"/>
      <c r="AI2757" s="51"/>
      <c r="AJ2757" s="51"/>
      <c r="AK2757" s="51"/>
      <c r="AL2757" s="51"/>
      <c r="AM2757" s="51"/>
      <c r="AN2757" s="51"/>
      <c r="AO2757" s="2"/>
      <c r="AP2757" s="3"/>
      <c r="AQ2757" s="3"/>
      <c r="AR2757" s="3"/>
      <c r="AS2757" s="3"/>
    </row>
    <row r="2758" spans="1:45" ht="29" customHeight="1" x14ac:dyDescent="0.35">
      <c r="A2758" s="14" t="s">
        <v>1510</v>
      </c>
      <c r="C2758" s="15" t="s">
        <v>3360</v>
      </c>
      <c r="D2758" s="15"/>
      <c r="E2758" s="80">
        <v>1.6378693553480399</v>
      </c>
      <c r="F2758" s="78"/>
      <c r="G2758" s="15"/>
      <c r="H2758" s="15"/>
      <c r="I2758" s="16"/>
      <c r="J2758" s="66"/>
      <c r="K2758" s="66"/>
      <c r="L2758" s="16"/>
      <c r="M2758" s="81"/>
      <c r="N2758" s="82">
        <v>2867.24267578125</v>
      </c>
      <c r="O2758" s="82">
        <v>2659.902587890625</v>
      </c>
      <c r="P2758" s="77"/>
      <c r="Q2758" s="83"/>
      <c r="R2758" s="83"/>
      <c r="S2758" s="51">
        <v>1</v>
      </c>
      <c r="T2758" s="84"/>
      <c r="U2758" s="84"/>
      <c r="V2758" s="52">
        <v>0</v>
      </c>
      <c r="W2758" s="52">
        <v>7.8999999999999996E-5</v>
      </c>
      <c r="X2758" s="52">
        <v>0</v>
      </c>
      <c r="Y2758" s="52">
        <v>0.49424299999999999</v>
      </c>
      <c r="Z2758" s="52">
        <v>0</v>
      </c>
      <c r="AA2758" s="52"/>
      <c r="AB2758" s="79">
        <v>2758</v>
      </c>
      <c r="AC27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8" s="85"/>
      <c r="AE2758" s="51"/>
      <c r="AF2758" s="51"/>
      <c r="AG2758" s="51"/>
      <c r="AH2758" s="51"/>
      <c r="AI2758" s="51"/>
      <c r="AJ2758" s="51"/>
      <c r="AK2758" s="104" t="s">
        <v>3341</v>
      </c>
      <c r="AL2758" s="104" t="s">
        <v>3341</v>
      </c>
      <c r="AM2758" s="104" t="s">
        <v>3341</v>
      </c>
      <c r="AN2758" s="104" t="s">
        <v>3341</v>
      </c>
      <c r="AO2758" s="2"/>
      <c r="AP2758" s="3"/>
      <c r="AQ2758" s="3"/>
      <c r="AR2758" s="3"/>
      <c r="AS2758" s="3"/>
    </row>
    <row r="2759" spans="1:45" ht="29" customHeight="1" x14ac:dyDescent="0.35">
      <c r="A2759" s="14" t="s">
        <v>1898</v>
      </c>
      <c r="C2759" s="15" t="s">
        <v>3360</v>
      </c>
      <c r="D2759" s="15"/>
      <c r="E2759" s="80">
        <v>1.6378220213050325</v>
      </c>
      <c r="F2759" s="78"/>
      <c r="G2759" s="15"/>
      <c r="H2759" s="15"/>
      <c r="I2759" s="16"/>
      <c r="J2759" s="66"/>
      <c r="K2759" s="66"/>
      <c r="L2759" s="16"/>
      <c r="M2759" s="81"/>
      <c r="N2759" s="82">
        <v>753.38934326171875</v>
      </c>
      <c r="O2759" s="82">
        <v>904.56689453125</v>
      </c>
      <c r="P2759" s="77"/>
      <c r="Q2759" s="83"/>
      <c r="R2759" s="83"/>
      <c r="S2759" s="51">
        <v>1</v>
      </c>
      <c r="T2759" s="84"/>
      <c r="U2759" s="84"/>
      <c r="V2759" s="52">
        <v>0</v>
      </c>
      <c r="W2759" s="52">
        <v>9.0000000000000006E-5</v>
      </c>
      <c r="X2759" s="52">
        <v>0</v>
      </c>
      <c r="Y2759" s="52">
        <v>0.49416900000000002</v>
      </c>
      <c r="Z2759" s="52">
        <v>0</v>
      </c>
      <c r="AA2759" s="52"/>
      <c r="AB2759" s="79">
        <v>2759</v>
      </c>
      <c r="AC27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59" s="85"/>
      <c r="AE2759" s="51"/>
      <c r="AF2759" s="51"/>
      <c r="AG2759" s="51"/>
      <c r="AH2759" s="51"/>
      <c r="AI2759" s="51"/>
      <c r="AJ2759" s="51"/>
      <c r="AK2759" s="51"/>
      <c r="AL2759" s="51"/>
      <c r="AM2759" s="51"/>
      <c r="AN2759" s="51"/>
      <c r="AO2759" s="2"/>
      <c r="AP2759" s="3"/>
      <c r="AQ2759" s="3"/>
      <c r="AR2759" s="3"/>
      <c r="AS2759" s="3"/>
    </row>
    <row r="2760" spans="1:45" ht="29" customHeight="1" x14ac:dyDescent="0.35">
      <c r="A2760" s="14" t="s">
        <v>2889</v>
      </c>
      <c r="C2760" s="15" t="s">
        <v>3360</v>
      </c>
      <c r="D2760" s="15"/>
      <c r="E2760" s="80">
        <v>1.6374894037055217</v>
      </c>
      <c r="F2760" s="78"/>
      <c r="G2760" s="15"/>
      <c r="H2760" s="15"/>
      <c r="I2760" s="16"/>
      <c r="J2760" s="66"/>
      <c r="K2760" s="66"/>
      <c r="L2760" s="16"/>
      <c r="M2760" s="81"/>
      <c r="N2760" s="82">
        <v>2021.1072998046875</v>
      </c>
      <c r="O2760" s="82">
        <v>1749.1119384765625</v>
      </c>
      <c r="P2760" s="77"/>
      <c r="Q2760" s="83"/>
      <c r="R2760" s="83"/>
      <c r="S2760" s="51">
        <v>1</v>
      </c>
      <c r="T2760" s="84"/>
      <c r="U2760" s="84"/>
      <c r="V2760" s="52">
        <v>0</v>
      </c>
      <c r="W2760" s="52">
        <v>8.8999999999999995E-5</v>
      </c>
      <c r="X2760" s="52">
        <v>0</v>
      </c>
      <c r="Y2760" s="52">
        <v>0.493649</v>
      </c>
      <c r="Z2760" s="52">
        <v>0</v>
      </c>
      <c r="AA2760" s="52"/>
      <c r="AB2760" s="79">
        <v>2760</v>
      </c>
      <c r="AC27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0" s="85"/>
      <c r="AE2760" s="51"/>
      <c r="AF2760" s="51"/>
      <c r="AG2760" s="51"/>
      <c r="AH2760" s="51"/>
      <c r="AI2760" s="51"/>
      <c r="AJ2760" s="51"/>
      <c r="AK2760" s="104" t="s">
        <v>3341</v>
      </c>
      <c r="AL2760" s="104" t="s">
        <v>3341</v>
      </c>
      <c r="AM2760" s="104" t="s">
        <v>3341</v>
      </c>
      <c r="AN2760" s="104" t="s">
        <v>3341</v>
      </c>
      <c r="AO2760" s="2"/>
      <c r="AP2760" s="3"/>
      <c r="AQ2760" s="3"/>
      <c r="AR2760" s="3"/>
      <c r="AS2760" s="3"/>
    </row>
    <row r="2761" spans="1:45" ht="29" customHeight="1" x14ac:dyDescent="0.35">
      <c r="A2761" s="14" t="s">
        <v>2744</v>
      </c>
      <c r="C2761" s="15" t="s">
        <v>3360</v>
      </c>
      <c r="D2761" s="15"/>
      <c r="E2761" s="80">
        <v>1.637335248241133</v>
      </c>
      <c r="F2761" s="78"/>
      <c r="G2761" s="15"/>
      <c r="H2761" s="15"/>
      <c r="I2761" s="16"/>
      <c r="J2761" s="66"/>
      <c r="K2761" s="66"/>
      <c r="L2761" s="16"/>
      <c r="M2761" s="81"/>
      <c r="N2761" s="82">
        <v>2673.93212890625</v>
      </c>
      <c r="O2761" s="82">
        <v>1523.136962890625</v>
      </c>
      <c r="P2761" s="77"/>
      <c r="Q2761" s="83"/>
      <c r="R2761" s="83"/>
      <c r="S2761" s="51">
        <v>1</v>
      </c>
      <c r="T2761" s="84"/>
      <c r="U2761" s="84"/>
      <c r="V2761" s="52">
        <v>0</v>
      </c>
      <c r="W2761" s="52">
        <v>8.8999999999999995E-5</v>
      </c>
      <c r="X2761" s="52">
        <v>0</v>
      </c>
      <c r="Y2761" s="52">
        <v>0.49340800000000001</v>
      </c>
      <c r="Z2761" s="52">
        <v>0</v>
      </c>
      <c r="AA2761" s="52"/>
      <c r="AB2761" s="79">
        <v>2761</v>
      </c>
      <c r="AC27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1" s="85"/>
      <c r="AE2761" s="51"/>
      <c r="AF2761" s="51"/>
      <c r="AG2761" s="51"/>
      <c r="AH2761" s="51"/>
      <c r="AI2761" s="51"/>
      <c r="AJ2761" s="51"/>
      <c r="AK2761" s="51"/>
      <c r="AL2761" s="51"/>
      <c r="AM2761" s="51"/>
      <c r="AN2761" s="51"/>
      <c r="AO2761" s="2"/>
      <c r="AP2761" s="3"/>
      <c r="AQ2761" s="3"/>
      <c r="AR2761" s="3"/>
      <c r="AS2761" s="3"/>
    </row>
    <row r="2762" spans="1:45" ht="29" customHeight="1" x14ac:dyDescent="0.35">
      <c r="A2762" s="14" t="s">
        <v>1163</v>
      </c>
      <c r="C2762" s="15" t="s">
        <v>3360</v>
      </c>
      <c r="D2762" s="15"/>
      <c r="E2762" s="80">
        <v>1.6372393008566586</v>
      </c>
      <c r="F2762" s="78"/>
      <c r="G2762" s="15"/>
      <c r="H2762" s="15"/>
      <c r="I2762" s="16"/>
      <c r="J2762" s="66"/>
      <c r="K2762" s="66"/>
      <c r="L2762" s="16"/>
      <c r="M2762" s="81"/>
      <c r="N2762" s="82">
        <v>761.66851806640625</v>
      </c>
      <c r="O2762" s="82">
        <v>1570.0191650390625</v>
      </c>
      <c r="P2762" s="77"/>
      <c r="Q2762" s="83"/>
      <c r="R2762" s="83"/>
      <c r="S2762" s="51">
        <v>1</v>
      </c>
      <c r="T2762" s="84"/>
      <c r="U2762" s="84"/>
      <c r="V2762" s="52">
        <v>0</v>
      </c>
      <c r="W2762" s="52">
        <v>1.0900000000000001E-4</v>
      </c>
      <c r="X2762" s="52">
        <v>0</v>
      </c>
      <c r="Y2762" s="52">
        <v>0.49325799999999997</v>
      </c>
      <c r="Z2762" s="52">
        <v>0</v>
      </c>
      <c r="AA2762" s="52"/>
      <c r="AB2762" s="79">
        <v>2762</v>
      </c>
      <c r="AC27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2" s="85"/>
      <c r="AE2762" s="51"/>
      <c r="AF2762" s="51"/>
      <c r="AG2762" s="51"/>
      <c r="AH2762" s="51"/>
      <c r="AI2762" s="51"/>
      <c r="AJ2762" s="51"/>
      <c r="AK2762" s="51"/>
      <c r="AL2762" s="51"/>
      <c r="AM2762" s="51"/>
      <c r="AN2762" s="51"/>
      <c r="AO2762" s="2"/>
      <c r="AP2762" s="3"/>
      <c r="AQ2762" s="3"/>
      <c r="AR2762" s="3"/>
      <c r="AS2762" s="3"/>
    </row>
    <row r="2763" spans="1:45" ht="29" customHeight="1" x14ac:dyDescent="0.35">
      <c r="A2763" s="14" t="s">
        <v>1183</v>
      </c>
      <c r="C2763" s="15" t="s">
        <v>3360</v>
      </c>
      <c r="D2763" s="15"/>
      <c r="E2763" s="80">
        <v>1.6372393008566586</v>
      </c>
      <c r="F2763" s="78"/>
      <c r="G2763" s="15"/>
      <c r="H2763" s="15"/>
      <c r="I2763" s="16"/>
      <c r="J2763" s="66"/>
      <c r="K2763" s="66"/>
      <c r="L2763" s="16"/>
      <c r="M2763" s="81"/>
      <c r="N2763" s="82">
        <v>899.817626953125</v>
      </c>
      <c r="O2763" s="82">
        <v>1678.84765625</v>
      </c>
      <c r="P2763" s="77"/>
      <c r="Q2763" s="83"/>
      <c r="R2763" s="83"/>
      <c r="S2763" s="51">
        <v>1</v>
      </c>
      <c r="T2763" s="84"/>
      <c r="U2763" s="84"/>
      <c r="V2763" s="52">
        <v>0</v>
      </c>
      <c r="W2763" s="52">
        <v>1.0900000000000001E-4</v>
      </c>
      <c r="X2763" s="52">
        <v>0</v>
      </c>
      <c r="Y2763" s="52">
        <v>0.49325799999999997</v>
      </c>
      <c r="Z2763" s="52">
        <v>0</v>
      </c>
      <c r="AA2763" s="52"/>
      <c r="AB2763" s="79">
        <v>2763</v>
      </c>
      <c r="AC27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3" s="85"/>
      <c r="AE2763" s="51"/>
      <c r="AF2763" s="51"/>
      <c r="AG2763" s="51"/>
      <c r="AH2763" s="51"/>
      <c r="AI2763" s="51"/>
      <c r="AJ2763" s="51"/>
      <c r="AK2763" s="51"/>
      <c r="AL2763" s="51"/>
      <c r="AM2763" s="51"/>
      <c r="AN2763" s="51"/>
      <c r="AO2763" s="2"/>
      <c r="AP2763" s="3"/>
      <c r="AQ2763" s="3"/>
      <c r="AR2763" s="3"/>
      <c r="AS2763" s="3"/>
    </row>
    <row r="2764" spans="1:45" ht="29" customHeight="1" x14ac:dyDescent="0.35">
      <c r="A2764" s="14" t="s">
        <v>1185</v>
      </c>
      <c r="C2764" s="15" t="s">
        <v>3360</v>
      </c>
      <c r="D2764" s="15"/>
      <c r="E2764" s="80">
        <v>1.6372393008566586</v>
      </c>
      <c r="F2764" s="78"/>
      <c r="G2764" s="15"/>
      <c r="H2764" s="15"/>
      <c r="I2764" s="16"/>
      <c r="J2764" s="66"/>
      <c r="K2764" s="66"/>
      <c r="L2764" s="16"/>
      <c r="M2764" s="81"/>
      <c r="N2764" s="82">
        <v>781.83819580078125</v>
      </c>
      <c r="O2764" s="82">
        <v>1701.0233154296875</v>
      </c>
      <c r="P2764" s="77"/>
      <c r="Q2764" s="83"/>
      <c r="R2764" s="83"/>
      <c r="S2764" s="51">
        <v>1</v>
      </c>
      <c r="T2764" s="84"/>
      <c r="U2764" s="84"/>
      <c r="V2764" s="52">
        <v>0</v>
      </c>
      <c r="W2764" s="52">
        <v>1.0900000000000001E-4</v>
      </c>
      <c r="X2764" s="52">
        <v>0</v>
      </c>
      <c r="Y2764" s="52">
        <v>0.49325799999999997</v>
      </c>
      <c r="Z2764" s="52">
        <v>0</v>
      </c>
      <c r="AA2764" s="52"/>
      <c r="AB2764" s="79">
        <v>2764</v>
      </c>
      <c r="AC27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4" s="85"/>
      <c r="AE2764" s="51"/>
      <c r="AF2764" s="51"/>
      <c r="AG2764" s="51"/>
      <c r="AH2764" s="51"/>
      <c r="AI2764" s="51"/>
      <c r="AJ2764" s="51"/>
      <c r="AK2764" s="51"/>
      <c r="AL2764" s="51"/>
      <c r="AM2764" s="51"/>
      <c r="AN2764" s="51"/>
      <c r="AO2764" s="2"/>
      <c r="AP2764" s="3"/>
      <c r="AQ2764" s="3"/>
      <c r="AR2764" s="3"/>
      <c r="AS2764" s="3"/>
    </row>
    <row r="2765" spans="1:45" ht="29" customHeight="1" x14ac:dyDescent="0.35">
      <c r="A2765" s="14" t="s">
        <v>1191</v>
      </c>
      <c r="C2765" s="15" t="s">
        <v>3360</v>
      </c>
      <c r="D2765" s="15"/>
      <c r="E2765" s="80">
        <v>1.6372393008566586</v>
      </c>
      <c r="F2765" s="78"/>
      <c r="G2765" s="15"/>
      <c r="H2765" s="15"/>
      <c r="I2765" s="16"/>
      <c r="J2765" s="66"/>
      <c r="K2765" s="66"/>
      <c r="L2765" s="16"/>
      <c r="M2765" s="81"/>
      <c r="N2765" s="82">
        <v>843.50506591796875</v>
      </c>
      <c r="O2765" s="82">
        <v>1682.9049072265625</v>
      </c>
      <c r="P2765" s="77"/>
      <c r="Q2765" s="83"/>
      <c r="R2765" s="83"/>
      <c r="S2765" s="51">
        <v>1</v>
      </c>
      <c r="T2765" s="84"/>
      <c r="U2765" s="84"/>
      <c r="V2765" s="52">
        <v>0</v>
      </c>
      <c r="W2765" s="52">
        <v>1.0900000000000001E-4</v>
      </c>
      <c r="X2765" s="52">
        <v>0</v>
      </c>
      <c r="Y2765" s="52">
        <v>0.49325799999999997</v>
      </c>
      <c r="Z2765" s="52">
        <v>0</v>
      </c>
      <c r="AA2765" s="52"/>
      <c r="AB2765" s="79">
        <v>2765</v>
      </c>
      <c r="AC27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5" s="85"/>
      <c r="AE2765" s="51"/>
      <c r="AF2765" s="51"/>
      <c r="AG2765" s="51"/>
      <c r="AH2765" s="51"/>
      <c r="AI2765" s="51"/>
      <c r="AJ2765" s="51"/>
      <c r="AK2765" s="51"/>
      <c r="AL2765" s="51"/>
      <c r="AM2765" s="51"/>
      <c r="AN2765" s="51"/>
      <c r="AO2765" s="2"/>
      <c r="AP2765" s="3"/>
      <c r="AQ2765" s="3"/>
      <c r="AR2765" s="3"/>
      <c r="AS2765" s="3"/>
    </row>
    <row r="2766" spans="1:45" ht="29" customHeight="1" x14ac:dyDescent="0.35">
      <c r="A2766" s="14" t="s">
        <v>1240</v>
      </c>
      <c r="C2766" s="15" t="s">
        <v>3360</v>
      </c>
      <c r="D2766" s="15"/>
      <c r="E2766" s="80">
        <v>1.6372393008566586</v>
      </c>
      <c r="F2766" s="78"/>
      <c r="G2766" s="15"/>
      <c r="H2766" s="15"/>
      <c r="I2766" s="16"/>
      <c r="J2766" s="66"/>
      <c r="K2766" s="66"/>
      <c r="L2766" s="16"/>
      <c r="M2766" s="81"/>
      <c r="N2766" s="82">
        <v>885.18902587890625</v>
      </c>
      <c r="O2766" s="82">
        <v>1591.3941650390625</v>
      </c>
      <c r="P2766" s="77"/>
      <c r="Q2766" s="83"/>
      <c r="R2766" s="83"/>
      <c r="S2766" s="51">
        <v>1</v>
      </c>
      <c r="T2766" s="84"/>
      <c r="U2766" s="84"/>
      <c r="V2766" s="52">
        <v>0</v>
      </c>
      <c r="W2766" s="52">
        <v>1.0900000000000001E-4</v>
      </c>
      <c r="X2766" s="52">
        <v>0</v>
      </c>
      <c r="Y2766" s="52">
        <v>0.49325799999999997</v>
      </c>
      <c r="Z2766" s="52">
        <v>0</v>
      </c>
      <c r="AA2766" s="52"/>
      <c r="AB2766" s="79">
        <v>2766</v>
      </c>
      <c r="AC27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6" s="85"/>
      <c r="AE2766" s="51"/>
      <c r="AF2766" s="51"/>
      <c r="AG2766" s="51"/>
      <c r="AH2766" s="51"/>
      <c r="AI2766" s="51"/>
      <c r="AJ2766" s="51"/>
      <c r="AK2766" s="51"/>
      <c r="AL2766" s="51"/>
      <c r="AM2766" s="51"/>
      <c r="AN2766" s="51"/>
      <c r="AO2766" s="2"/>
      <c r="AP2766" s="3"/>
      <c r="AQ2766" s="3"/>
      <c r="AR2766" s="3"/>
      <c r="AS2766" s="3"/>
    </row>
    <row r="2767" spans="1:45" ht="29" customHeight="1" x14ac:dyDescent="0.35">
      <c r="A2767" s="14" t="s">
        <v>1387</v>
      </c>
      <c r="C2767" s="15" t="s">
        <v>3360</v>
      </c>
      <c r="D2767" s="15"/>
      <c r="E2767" s="80">
        <v>1.6372393008566586</v>
      </c>
      <c r="F2767" s="78"/>
      <c r="G2767" s="15"/>
      <c r="H2767" s="15"/>
      <c r="I2767" s="16"/>
      <c r="J2767" s="66"/>
      <c r="K2767" s="66"/>
      <c r="L2767" s="16"/>
      <c r="M2767" s="81"/>
      <c r="N2767" s="82">
        <v>851.55914306640625</v>
      </c>
      <c r="O2767" s="82">
        <v>1551.899169921875</v>
      </c>
      <c r="P2767" s="77"/>
      <c r="Q2767" s="83"/>
      <c r="R2767" s="83"/>
      <c r="S2767" s="51">
        <v>1</v>
      </c>
      <c r="T2767" s="84"/>
      <c r="U2767" s="84"/>
      <c r="V2767" s="52">
        <v>0</v>
      </c>
      <c r="W2767" s="52">
        <v>1.0900000000000001E-4</v>
      </c>
      <c r="X2767" s="52">
        <v>0</v>
      </c>
      <c r="Y2767" s="52">
        <v>0.49325799999999997</v>
      </c>
      <c r="Z2767" s="52">
        <v>0</v>
      </c>
      <c r="AA2767" s="52"/>
      <c r="AB2767" s="79">
        <v>2767</v>
      </c>
      <c r="AC27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7" s="85"/>
      <c r="AE2767" s="51"/>
      <c r="AF2767" s="51"/>
      <c r="AG2767" s="51"/>
      <c r="AH2767" s="51"/>
      <c r="AI2767" s="51"/>
      <c r="AJ2767" s="51"/>
      <c r="AK2767" s="51"/>
      <c r="AL2767" s="51"/>
      <c r="AM2767" s="51"/>
      <c r="AN2767" s="51"/>
      <c r="AO2767" s="2"/>
      <c r="AP2767" s="3"/>
      <c r="AQ2767" s="3"/>
      <c r="AR2767" s="3"/>
      <c r="AS2767" s="3"/>
    </row>
    <row r="2768" spans="1:45" ht="29" customHeight="1" x14ac:dyDescent="0.35">
      <c r="A2768" s="14" t="s">
        <v>1388</v>
      </c>
      <c r="C2768" s="15" t="s">
        <v>3360</v>
      </c>
      <c r="D2768" s="15"/>
      <c r="E2768" s="80">
        <v>1.6372393008566586</v>
      </c>
      <c r="F2768" s="78"/>
      <c r="G2768" s="15"/>
      <c r="H2768" s="15"/>
      <c r="I2768" s="16"/>
      <c r="J2768" s="66"/>
      <c r="K2768" s="66"/>
      <c r="L2768" s="16"/>
      <c r="M2768" s="81"/>
      <c r="N2768" s="82">
        <v>907.39178466796875</v>
      </c>
      <c r="O2768" s="82">
        <v>1636.46826171875</v>
      </c>
      <c r="P2768" s="77"/>
      <c r="Q2768" s="83"/>
      <c r="R2768" s="83"/>
      <c r="S2768" s="51">
        <v>1</v>
      </c>
      <c r="T2768" s="84"/>
      <c r="U2768" s="84"/>
      <c r="V2768" s="52">
        <v>0</v>
      </c>
      <c r="W2768" s="52">
        <v>1.0900000000000001E-4</v>
      </c>
      <c r="X2768" s="52">
        <v>0</v>
      </c>
      <c r="Y2768" s="52">
        <v>0.49325799999999997</v>
      </c>
      <c r="Z2768" s="52">
        <v>0</v>
      </c>
      <c r="AA2768" s="52"/>
      <c r="AB2768" s="79">
        <v>2768</v>
      </c>
      <c r="AC27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8" s="85"/>
      <c r="AE2768" s="51"/>
      <c r="AF2768" s="51"/>
      <c r="AG2768" s="51"/>
      <c r="AH2768" s="51"/>
      <c r="AI2768" s="51"/>
      <c r="AJ2768" s="51"/>
      <c r="AK2768" s="51"/>
      <c r="AL2768" s="51"/>
      <c r="AM2768" s="51"/>
      <c r="AN2768" s="51"/>
      <c r="AO2768" s="2"/>
      <c r="AP2768" s="3"/>
      <c r="AQ2768" s="3"/>
      <c r="AR2768" s="3"/>
      <c r="AS2768" s="3"/>
    </row>
    <row r="2769" spans="1:45" ht="29" customHeight="1" x14ac:dyDescent="0.35">
      <c r="A2769" s="14" t="s">
        <v>1415</v>
      </c>
      <c r="C2769" s="15" t="s">
        <v>3360</v>
      </c>
      <c r="D2769" s="15"/>
      <c r="E2769" s="80">
        <v>1.6372393008566586</v>
      </c>
      <c r="F2769" s="78"/>
      <c r="G2769" s="15"/>
      <c r="H2769" s="15"/>
      <c r="I2769" s="16"/>
      <c r="J2769" s="66"/>
      <c r="K2769" s="66"/>
      <c r="L2769" s="16"/>
      <c r="M2769" s="81"/>
      <c r="N2769" s="82">
        <v>834.39752197265625</v>
      </c>
      <c r="O2769" s="82">
        <v>1621.7913818359375</v>
      </c>
      <c r="P2769" s="77"/>
      <c r="Q2769" s="83"/>
      <c r="R2769" s="83"/>
      <c r="S2769" s="51">
        <v>1</v>
      </c>
      <c r="T2769" s="84"/>
      <c r="U2769" s="84"/>
      <c r="V2769" s="52">
        <v>0</v>
      </c>
      <c r="W2769" s="52">
        <v>1.0900000000000001E-4</v>
      </c>
      <c r="X2769" s="52">
        <v>0</v>
      </c>
      <c r="Y2769" s="52">
        <v>0.49325799999999997</v>
      </c>
      <c r="Z2769" s="52">
        <v>0</v>
      </c>
      <c r="AA2769" s="52"/>
      <c r="AB2769" s="79">
        <v>2769</v>
      </c>
      <c r="AC27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69" s="85"/>
      <c r="AE2769" s="51"/>
      <c r="AF2769" s="51"/>
      <c r="AG2769" s="51"/>
      <c r="AH2769" s="51"/>
      <c r="AI2769" s="51"/>
      <c r="AJ2769" s="51"/>
      <c r="AK2769" s="51"/>
      <c r="AL2769" s="51"/>
      <c r="AM2769" s="51"/>
      <c r="AN2769" s="51"/>
      <c r="AO2769" s="2"/>
      <c r="AP2769" s="3"/>
      <c r="AQ2769" s="3"/>
      <c r="AR2769" s="3"/>
      <c r="AS2769" s="3"/>
    </row>
    <row r="2770" spans="1:45" ht="29" customHeight="1" x14ac:dyDescent="0.35">
      <c r="A2770" s="14" t="s">
        <v>1419</v>
      </c>
      <c r="C2770" s="15" t="s">
        <v>3360</v>
      </c>
      <c r="D2770" s="15"/>
      <c r="E2770" s="80">
        <v>1.6372393008566586</v>
      </c>
      <c r="F2770" s="78"/>
      <c r="G2770" s="15"/>
      <c r="H2770" s="15"/>
      <c r="I2770" s="16"/>
      <c r="J2770" s="66"/>
      <c r="K2770" s="66"/>
      <c r="L2770" s="16"/>
      <c r="M2770" s="81"/>
      <c r="N2770" s="82">
        <v>739.697998046875</v>
      </c>
      <c r="O2770" s="82">
        <v>1675.206787109375</v>
      </c>
      <c r="P2770" s="77"/>
      <c r="Q2770" s="83"/>
      <c r="R2770" s="83"/>
      <c r="S2770" s="51">
        <v>1</v>
      </c>
      <c r="T2770" s="84"/>
      <c r="U2770" s="84"/>
      <c r="V2770" s="52">
        <v>0</v>
      </c>
      <c r="W2770" s="52">
        <v>1.0900000000000001E-4</v>
      </c>
      <c r="X2770" s="52">
        <v>0</v>
      </c>
      <c r="Y2770" s="52">
        <v>0.49325799999999997</v>
      </c>
      <c r="Z2770" s="52">
        <v>0</v>
      </c>
      <c r="AA2770" s="52"/>
      <c r="AB2770" s="79">
        <v>2770</v>
      </c>
      <c r="AC27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0" s="85"/>
      <c r="AE2770" s="51"/>
      <c r="AF2770" s="51"/>
      <c r="AG2770" s="51"/>
      <c r="AH2770" s="51"/>
      <c r="AI2770" s="51"/>
      <c r="AJ2770" s="51"/>
      <c r="AK2770" s="51"/>
      <c r="AL2770" s="51"/>
      <c r="AM2770" s="51"/>
      <c r="AN2770" s="51"/>
      <c r="AO2770" s="2"/>
      <c r="AP2770" s="3"/>
      <c r="AQ2770" s="3"/>
      <c r="AR2770" s="3"/>
      <c r="AS2770" s="3"/>
    </row>
    <row r="2771" spans="1:45" ht="29" customHeight="1" x14ac:dyDescent="0.35">
      <c r="A2771" s="14" t="s">
        <v>1420</v>
      </c>
      <c r="C2771" s="15" t="s">
        <v>3360</v>
      </c>
      <c r="D2771" s="15"/>
      <c r="E2771" s="80">
        <v>1.6372393008566586</v>
      </c>
      <c r="F2771" s="78"/>
      <c r="G2771" s="15"/>
      <c r="H2771" s="15"/>
      <c r="I2771" s="16"/>
      <c r="J2771" s="66"/>
      <c r="K2771" s="66"/>
      <c r="L2771" s="16"/>
      <c r="M2771" s="81"/>
      <c r="N2771" s="82">
        <v>702.6429443359375</v>
      </c>
      <c r="O2771" s="82">
        <v>1634.361083984375</v>
      </c>
      <c r="P2771" s="77"/>
      <c r="Q2771" s="83"/>
      <c r="R2771" s="83"/>
      <c r="S2771" s="51">
        <v>1</v>
      </c>
      <c r="T2771" s="84"/>
      <c r="U2771" s="84"/>
      <c r="V2771" s="52">
        <v>0</v>
      </c>
      <c r="W2771" s="52">
        <v>1.0900000000000001E-4</v>
      </c>
      <c r="X2771" s="52">
        <v>0</v>
      </c>
      <c r="Y2771" s="52">
        <v>0.49325799999999997</v>
      </c>
      <c r="Z2771" s="52">
        <v>0</v>
      </c>
      <c r="AA2771" s="52"/>
      <c r="AB2771" s="79">
        <v>2771</v>
      </c>
      <c r="AC27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1" s="85"/>
      <c r="AE2771" s="51"/>
      <c r="AF2771" s="51"/>
      <c r="AG2771" s="51"/>
      <c r="AH2771" s="51"/>
      <c r="AI2771" s="51"/>
      <c r="AJ2771" s="51"/>
      <c r="AK2771" s="51"/>
      <c r="AL2771" s="51"/>
      <c r="AM2771" s="51"/>
      <c r="AN2771" s="51"/>
      <c r="AO2771" s="2"/>
      <c r="AP2771" s="3"/>
      <c r="AQ2771" s="3"/>
      <c r="AR2771" s="3"/>
      <c r="AS2771" s="3"/>
    </row>
    <row r="2772" spans="1:45" ht="29" customHeight="1" x14ac:dyDescent="0.35">
      <c r="A2772" s="14" t="s">
        <v>1421</v>
      </c>
      <c r="C2772" s="15" t="s">
        <v>3360</v>
      </c>
      <c r="D2772" s="15"/>
      <c r="E2772" s="80">
        <v>1.6372393008566586</v>
      </c>
      <c r="F2772" s="78"/>
      <c r="G2772" s="15"/>
      <c r="H2772" s="15"/>
      <c r="I2772" s="16"/>
      <c r="J2772" s="66"/>
      <c r="K2772" s="66"/>
      <c r="L2772" s="16"/>
      <c r="M2772" s="81"/>
      <c r="N2772" s="82">
        <v>717.77264404296875</v>
      </c>
      <c r="O2772" s="82">
        <v>1594.5440673828125</v>
      </c>
      <c r="P2772" s="77"/>
      <c r="Q2772" s="83"/>
      <c r="R2772" s="83"/>
      <c r="S2772" s="51">
        <v>1</v>
      </c>
      <c r="T2772" s="84"/>
      <c r="U2772" s="84"/>
      <c r="V2772" s="52">
        <v>0</v>
      </c>
      <c r="W2772" s="52">
        <v>1.0900000000000001E-4</v>
      </c>
      <c r="X2772" s="52">
        <v>0</v>
      </c>
      <c r="Y2772" s="52">
        <v>0.49325799999999997</v>
      </c>
      <c r="Z2772" s="52">
        <v>0</v>
      </c>
      <c r="AA2772" s="52"/>
      <c r="AB2772" s="79">
        <v>2772</v>
      </c>
      <c r="AC27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2" s="85"/>
      <c r="AE2772" s="51"/>
      <c r="AF2772" s="51"/>
      <c r="AG2772" s="51"/>
      <c r="AH2772" s="51"/>
      <c r="AI2772" s="51"/>
      <c r="AJ2772" s="51"/>
      <c r="AK2772" s="51"/>
      <c r="AL2772" s="51"/>
      <c r="AM2772" s="51"/>
      <c r="AN2772" s="51"/>
      <c r="AO2772" s="2"/>
      <c r="AP2772" s="3"/>
      <c r="AQ2772" s="3"/>
      <c r="AR2772" s="3"/>
      <c r="AS2772" s="3"/>
    </row>
    <row r="2773" spans="1:45" ht="29" customHeight="1" x14ac:dyDescent="0.35">
      <c r="A2773" s="14" t="s">
        <v>1428</v>
      </c>
      <c r="C2773" s="15" t="s">
        <v>3360</v>
      </c>
      <c r="D2773" s="15"/>
      <c r="E2773" s="80">
        <v>1.6372393008566586</v>
      </c>
      <c r="F2773" s="78"/>
      <c r="G2773" s="15"/>
      <c r="H2773" s="15"/>
      <c r="I2773" s="16"/>
      <c r="J2773" s="66"/>
      <c r="K2773" s="66"/>
      <c r="L2773" s="16"/>
      <c r="M2773" s="81"/>
      <c r="N2773" s="82">
        <v>775.45257568359375</v>
      </c>
      <c r="O2773" s="82">
        <v>1631.9437255859375</v>
      </c>
      <c r="P2773" s="77"/>
      <c r="Q2773" s="83"/>
      <c r="R2773" s="83"/>
      <c r="S2773" s="51">
        <v>1</v>
      </c>
      <c r="T2773" s="84"/>
      <c r="U2773" s="84"/>
      <c r="V2773" s="52">
        <v>0</v>
      </c>
      <c r="W2773" s="52">
        <v>1.0900000000000001E-4</v>
      </c>
      <c r="X2773" s="52">
        <v>0</v>
      </c>
      <c r="Y2773" s="52">
        <v>0.49325799999999997</v>
      </c>
      <c r="Z2773" s="52">
        <v>0</v>
      </c>
      <c r="AA2773" s="52"/>
      <c r="AB2773" s="79">
        <v>2773</v>
      </c>
      <c r="AC27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3" s="85"/>
      <c r="AE2773" s="51"/>
      <c r="AF2773" s="51"/>
      <c r="AG2773" s="51"/>
      <c r="AH2773" s="51"/>
      <c r="AI2773" s="51"/>
      <c r="AJ2773" s="51"/>
      <c r="AK2773" s="51"/>
      <c r="AL2773" s="51"/>
      <c r="AM2773" s="51"/>
      <c r="AN2773" s="51"/>
      <c r="AO2773" s="2"/>
      <c r="AP2773" s="3"/>
      <c r="AQ2773" s="3"/>
      <c r="AR2773" s="3"/>
      <c r="AS2773" s="3"/>
    </row>
    <row r="2774" spans="1:45" ht="29" customHeight="1" x14ac:dyDescent="0.35">
      <c r="A2774" s="14" t="s">
        <v>2444</v>
      </c>
      <c r="C2774" s="15" t="s">
        <v>3360</v>
      </c>
      <c r="D2774" s="15"/>
      <c r="E2774" s="80">
        <v>1.6364115947532603</v>
      </c>
      <c r="F2774" s="78"/>
      <c r="G2774" s="15"/>
      <c r="H2774" s="15"/>
      <c r="I2774" s="16"/>
      <c r="J2774" s="66"/>
      <c r="K2774" s="66"/>
      <c r="L2774" s="16"/>
      <c r="M2774" s="81"/>
      <c r="N2774" s="82">
        <v>8858.6533203125</v>
      </c>
      <c r="O2774" s="82">
        <v>8625.322265625</v>
      </c>
      <c r="P2774" s="77"/>
      <c r="Q2774" s="83"/>
      <c r="R2774" s="83"/>
      <c r="S2774" s="51">
        <v>1</v>
      </c>
      <c r="T2774" s="84"/>
      <c r="U2774" s="84"/>
      <c r="V2774" s="52">
        <v>0</v>
      </c>
      <c r="W2774" s="52">
        <v>1.1E-4</v>
      </c>
      <c r="X2774" s="52">
        <v>0</v>
      </c>
      <c r="Y2774" s="52">
        <v>0.49196400000000001</v>
      </c>
      <c r="Z2774" s="52">
        <v>0</v>
      </c>
      <c r="AA2774" s="52"/>
      <c r="AB2774" s="79">
        <v>2774</v>
      </c>
      <c r="AC27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4" s="85"/>
      <c r="AE2774" s="51"/>
      <c r="AF2774" s="51"/>
      <c r="AG2774" s="51"/>
      <c r="AH2774" s="51"/>
      <c r="AI2774" s="51"/>
      <c r="AJ2774" s="51"/>
      <c r="AK2774" s="51"/>
      <c r="AL2774" s="51"/>
      <c r="AM2774" s="51"/>
      <c r="AN2774" s="51"/>
      <c r="AO2774" s="2"/>
      <c r="AP2774" s="3"/>
      <c r="AQ2774" s="3"/>
      <c r="AR2774" s="3"/>
      <c r="AS2774" s="3"/>
    </row>
    <row r="2775" spans="1:45" ht="29" customHeight="1" x14ac:dyDescent="0.35">
      <c r="A2775" s="14" t="s">
        <v>2974</v>
      </c>
      <c r="C2775" s="15" t="s">
        <v>3360</v>
      </c>
      <c r="D2775" s="15"/>
      <c r="E2775" s="80">
        <v>1.6360361206553509</v>
      </c>
      <c r="F2775" s="78"/>
      <c r="G2775" s="15"/>
      <c r="H2775" s="15"/>
      <c r="I2775" s="16"/>
      <c r="J2775" s="66"/>
      <c r="K2775" s="66"/>
      <c r="L2775" s="16"/>
      <c r="M2775" s="81"/>
      <c r="N2775" s="82">
        <v>5050.21923828125</v>
      </c>
      <c r="O2775" s="82">
        <v>2165.9072265625</v>
      </c>
      <c r="P2775" s="77"/>
      <c r="Q2775" s="83"/>
      <c r="R2775" s="83"/>
      <c r="S2775" s="51">
        <v>1</v>
      </c>
      <c r="T2775" s="84"/>
      <c r="U2775" s="84"/>
      <c r="V2775" s="52">
        <v>0</v>
      </c>
      <c r="W2775" s="52">
        <v>9.2999999999999997E-5</v>
      </c>
      <c r="X2775" s="52">
        <v>0</v>
      </c>
      <c r="Y2775" s="52">
        <v>0.49137700000000001</v>
      </c>
      <c r="Z2775" s="52">
        <v>0</v>
      </c>
      <c r="AA2775" s="52"/>
      <c r="AB2775" s="79">
        <v>2775</v>
      </c>
      <c r="AC27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5" s="85"/>
      <c r="AE2775" s="51"/>
      <c r="AF2775" s="51"/>
      <c r="AG2775" s="51"/>
      <c r="AH2775" s="51"/>
      <c r="AI2775" s="51"/>
      <c r="AJ2775" s="51"/>
      <c r="AK2775" s="51"/>
      <c r="AL2775" s="51"/>
      <c r="AM2775" s="51"/>
      <c r="AN2775" s="51"/>
      <c r="AO2775" s="2"/>
      <c r="AP2775" s="3"/>
      <c r="AQ2775" s="3"/>
      <c r="AR2775" s="3"/>
      <c r="AS2775" s="3"/>
    </row>
    <row r="2776" spans="1:45" ht="29" customHeight="1" x14ac:dyDescent="0.35">
      <c r="A2776" s="14" t="s">
        <v>2799</v>
      </c>
      <c r="C2776" s="15" t="s">
        <v>3360</v>
      </c>
      <c r="D2776" s="15"/>
      <c r="E2776" s="80">
        <v>1.6357719455234316</v>
      </c>
      <c r="F2776" s="78"/>
      <c r="G2776" s="15"/>
      <c r="H2776" s="15"/>
      <c r="I2776" s="16"/>
      <c r="J2776" s="66"/>
      <c r="K2776" s="66"/>
      <c r="L2776" s="16"/>
      <c r="M2776" s="81"/>
      <c r="N2776" s="82">
        <v>2130.035400390625</v>
      </c>
      <c r="O2776" s="82">
        <v>1170.628662109375</v>
      </c>
      <c r="P2776" s="77"/>
      <c r="Q2776" s="83"/>
      <c r="R2776" s="83"/>
      <c r="S2776" s="51">
        <v>1</v>
      </c>
      <c r="T2776" s="84"/>
      <c r="U2776" s="84"/>
      <c r="V2776" s="52">
        <v>0</v>
      </c>
      <c r="W2776" s="52">
        <v>9.1000000000000003E-5</v>
      </c>
      <c r="X2776" s="52">
        <v>0</v>
      </c>
      <c r="Y2776" s="52">
        <v>0.49096400000000001</v>
      </c>
      <c r="Z2776" s="52">
        <v>0</v>
      </c>
      <c r="AA2776" s="52"/>
      <c r="AB2776" s="79">
        <v>2776</v>
      </c>
      <c r="AC27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6" s="85"/>
      <c r="AE2776" s="51"/>
      <c r="AF2776" s="51"/>
      <c r="AG2776" s="51"/>
      <c r="AH2776" s="51"/>
      <c r="AI2776" s="51"/>
      <c r="AJ2776" s="51"/>
      <c r="AK2776" s="51"/>
      <c r="AL2776" s="51"/>
      <c r="AM2776" s="51"/>
      <c r="AN2776" s="51"/>
      <c r="AO2776" s="2"/>
      <c r="AP2776" s="3"/>
      <c r="AQ2776" s="3"/>
      <c r="AR2776" s="3"/>
      <c r="AS2776" s="3"/>
    </row>
    <row r="2777" spans="1:45" ht="29" customHeight="1" x14ac:dyDescent="0.35">
      <c r="A2777" s="14" t="s">
        <v>700</v>
      </c>
      <c r="C2777" s="15" t="s">
        <v>3360</v>
      </c>
      <c r="D2777" s="15"/>
      <c r="E2777" s="80">
        <v>1.63547898617617</v>
      </c>
      <c r="F2777" s="78"/>
      <c r="G2777" s="15"/>
      <c r="H2777" s="15"/>
      <c r="I2777" s="16"/>
      <c r="J2777" s="66"/>
      <c r="K2777" s="66"/>
      <c r="L2777" s="16"/>
      <c r="M2777" s="81"/>
      <c r="N2777" s="82">
        <v>3281.36767578125</v>
      </c>
      <c r="O2777" s="82">
        <v>5781.1806640625</v>
      </c>
      <c r="P2777" s="77"/>
      <c r="Q2777" s="83"/>
      <c r="R2777" s="83"/>
      <c r="S2777" s="51">
        <v>1</v>
      </c>
      <c r="T2777" s="84"/>
      <c r="U2777" s="84"/>
      <c r="V2777" s="52">
        <v>0</v>
      </c>
      <c r="W2777" s="52">
        <v>9.0000000000000006E-5</v>
      </c>
      <c r="X2777" s="52">
        <v>0</v>
      </c>
      <c r="Y2777" s="52">
        <v>0.490506</v>
      </c>
      <c r="Z2777" s="52">
        <v>0</v>
      </c>
      <c r="AA2777" s="52"/>
      <c r="AB2777" s="79">
        <v>2777</v>
      </c>
      <c r="AC27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7" s="85"/>
      <c r="AE2777" s="51"/>
      <c r="AF2777" s="51"/>
      <c r="AG2777" s="51"/>
      <c r="AH2777" s="51"/>
      <c r="AI2777" s="51"/>
      <c r="AJ2777" s="51"/>
      <c r="AK2777" s="51"/>
      <c r="AL2777" s="51"/>
      <c r="AM2777" s="51"/>
      <c r="AN2777" s="51"/>
      <c r="AO2777" s="2"/>
      <c r="AP2777" s="3"/>
      <c r="AQ2777" s="3"/>
      <c r="AR2777" s="3"/>
      <c r="AS2777" s="3"/>
    </row>
    <row r="2778" spans="1:45" ht="29" customHeight="1" x14ac:dyDescent="0.35">
      <c r="A2778" s="14" t="s">
        <v>701</v>
      </c>
      <c r="C2778" s="15" t="s">
        <v>3360</v>
      </c>
      <c r="D2778" s="15"/>
      <c r="E2778" s="80">
        <v>1.63547898617617</v>
      </c>
      <c r="F2778" s="78"/>
      <c r="G2778" s="15"/>
      <c r="H2778" s="15"/>
      <c r="I2778" s="16"/>
      <c r="J2778" s="66"/>
      <c r="K2778" s="66"/>
      <c r="L2778" s="16"/>
      <c r="M2778" s="81"/>
      <c r="N2778" s="82">
        <v>3336.658203125</v>
      </c>
      <c r="O2778" s="82">
        <v>5796.4697265625</v>
      </c>
      <c r="P2778" s="77"/>
      <c r="Q2778" s="83"/>
      <c r="R2778" s="83"/>
      <c r="S2778" s="51">
        <v>1</v>
      </c>
      <c r="T2778" s="84"/>
      <c r="U2778" s="84"/>
      <c r="V2778" s="52">
        <v>0</v>
      </c>
      <c r="W2778" s="52">
        <v>9.0000000000000006E-5</v>
      </c>
      <c r="X2778" s="52">
        <v>0</v>
      </c>
      <c r="Y2778" s="52">
        <v>0.490506</v>
      </c>
      <c r="Z2778" s="52">
        <v>0</v>
      </c>
      <c r="AA2778" s="52"/>
      <c r="AB2778" s="79">
        <v>2778</v>
      </c>
      <c r="AC27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8" s="85"/>
      <c r="AE2778" s="51"/>
      <c r="AF2778" s="51"/>
      <c r="AG2778" s="51"/>
      <c r="AH2778" s="51"/>
      <c r="AI2778" s="51"/>
      <c r="AJ2778" s="51"/>
      <c r="AK2778" s="51"/>
      <c r="AL2778" s="51"/>
      <c r="AM2778" s="51"/>
      <c r="AN2778" s="51"/>
      <c r="AO2778" s="2"/>
      <c r="AP2778" s="3"/>
      <c r="AQ2778" s="3"/>
      <c r="AR2778" s="3"/>
      <c r="AS2778" s="3"/>
    </row>
    <row r="2779" spans="1:45" ht="29" customHeight="1" x14ac:dyDescent="0.35">
      <c r="A2779" s="14" t="s">
        <v>702</v>
      </c>
      <c r="C2779" s="15" t="s">
        <v>3360</v>
      </c>
      <c r="D2779" s="15"/>
      <c r="E2779" s="80">
        <v>1.63547898617617</v>
      </c>
      <c r="F2779" s="78"/>
      <c r="G2779" s="15"/>
      <c r="H2779" s="15"/>
      <c r="I2779" s="16"/>
      <c r="J2779" s="66"/>
      <c r="K2779" s="66"/>
      <c r="L2779" s="16"/>
      <c r="M2779" s="81"/>
      <c r="N2779" s="82">
        <v>3389.900146484375</v>
      </c>
      <c r="O2779" s="82">
        <v>5843.06689453125</v>
      </c>
      <c r="P2779" s="77"/>
      <c r="Q2779" s="83"/>
      <c r="R2779" s="83"/>
      <c r="S2779" s="51">
        <v>1</v>
      </c>
      <c r="T2779" s="84"/>
      <c r="U2779" s="84"/>
      <c r="V2779" s="52">
        <v>0</v>
      </c>
      <c r="W2779" s="52">
        <v>9.0000000000000006E-5</v>
      </c>
      <c r="X2779" s="52">
        <v>0</v>
      </c>
      <c r="Y2779" s="52">
        <v>0.490506</v>
      </c>
      <c r="Z2779" s="52">
        <v>0</v>
      </c>
      <c r="AA2779" s="52"/>
      <c r="AB2779" s="79">
        <v>2779</v>
      </c>
      <c r="AC27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79" s="85"/>
      <c r="AE2779" s="51"/>
      <c r="AF2779" s="51"/>
      <c r="AG2779" s="51"/>
      <c r="AH2779" s="51"/>
      <c r="AI2779" s="51"/>
      <c r="AJ2779" s="51"/>
      <c r="AK2779" s="51"/>
      <c r="AL2779" s="51"/>
      <c r="AM2779" s="51"/>
      <c r="AN2779" s="51"/>
      <c r="AO2779" s="2"/>
      <c r="AP2779" s="3"/>
      <c r="AQ2779" s="3"/>
      <c r="AR2779" s="3"/>
      <c r="AS2779" s="3"/>
    </row>
    <row r="2780" spans="1:45" ht="29" customHeight="1" x14ac:dyDescent="0.35">
      <c r="A2780" s="14" t="s">
        <v>2816</v>
      </c>
      <c r="C2780" s="15" t="s">
        <v>3360</v>
      </c>
      <c r="D2780" s="15"/>
      <c r="E2780" s="80">
        <v>1.6354137419547277</v>
      </c>
      <c r="F2780" s="78"/>
      <c r="G2780" s="15"/>
      <c r="H2780" s="15"/>
      <c r="I2780" s="16"/>
      <c r="J2780" s="66"/>
      <c r="K2780" s="66"/>
      <c r="L2780" s="16"/>
      <c r="M2780" s="81"/>
      <c r="N2780" s="82">
        <v>526.12054443359375</v>
      </c>
      <c r="O2780" s="82">
        <v>9646.728515625</v>
      </c>
      <c r="P2780" s="77"/>
      <c r="Q2780" s="83"/>
      <c r="R2780" s="83"/>
      <c r="S2780" s="51">
        <v>1</v>
      </c>
      <c r="T2780" s="84"/>
      <c r="U2780" s="84"/>
      <c r="V2780" s="52">
        <v>0</v>
      </c>
      <c r="W2780" s="52">
        <v>1.06E-4</v>
      </c>
      <c r="X2780" s="52">
        <v>0</v>
      </c>
      <c r="Y2780" s="52">
        <v>0.49040400000000001</v>
      </c>
      <c r="Z2780" s="52">
        <v>0</v>
      </c>
      <c r="AA2780" s="52"/>
      <c r="AB2780" s="79">
        <v>2780</v>
      </c>
      <c r="AC27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0" s="85"/>
      <c r="AE2780" s="51"/>
      <c r="AF2780" s="51"/>
      <c r="AG2780" s="51"/>
      <c r="AH2780" s="51"/>
      <c r="AI2780" s="51"/>
      <c r="AJ2780" s="51"/>
      <c r="AK2780" s="51"/>
      <c r="AL2780" s="51"/>
      <c r="AM2780" s="51"/>
      <c r="AN2780" s="51"/>
      <c r="AO2780" s="2"/>
      <c r="AP2780" s="3"/>
      <c r="AQ2780" s="3"/>
      <c r="AR2780" s="3"/>
      <c r="AS2780" s="3"/>
    </row>
    <row r="2781" spans="1:45" ht="29" customHeight="1" x14ac:dyDescent="0.35">
      <c r="A2781" s="14" t="s">
        <v>2817</v>
      </c>
      <c r="C2781" s="15" t="s">
        <v>3360</v>
      </c>
      <c r="D2781" s="15"/>
      <c r="E2781" s="80">
        <v>1.6354137419547277</v>
      </c>
      <c r="F2781" s="78"/>
      <c r="G2781" s="15"/>
      <c r="H2781" s="15"/>
      <c r="I2781" s="16"/>
      <c r="J2781" s="66"/>
      <c r="K2781" s="66"/>
      <c r="L2781" s="16"/>
      <c r="M2781" s="81"/>
      <c r="N2781" s="82">
        <v>472.63043212890625</v>
      </c>
      <c r="O2781" s="82">
        <v>9602.58203125</v>
      </c>
      <c r="P2781" s="77"/>
      <c r="Q2781" s="83"/>
      <c r="R2781" s="83"/>
      <c r="S2781" s="51">
        <v>1</v>
      </c>
      <c r="T2781" s="84"/>
      <c r="U2781" s="84"/>
      <c r="V2781" s="52">
        <v>0</v>
      </c>
      <c r="W2781" s="52">
        <v>1.06E-4</v>
      </c>
      <c r="X2781" s="52">
        <v>0</v>
      </c>
      <c r="Y2781" s="52">
        <v>0.49040400000000001</v>
      </c>
      <c r="Z2781" s="52">
        <v>0</v>
      </c>
      <c r="AA2781" s="52"/>
      <c r="AB2781" s="79">
        <v>2781</v>
      </c>
      <c r="AC27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1" s="85"/>
      <c r="AE2781" s="51"/>
      <c r="AF2781" s="51"/>
      <c r="AG2781" s="51"/>
      <c r="AH2781" s="51"/>
      <c r="AI2781" s="51"/>
      <c r="AJ2781" s="51"/>
      <c r="AK2781" s="51"/>
      <c r="AL2781" s="51"/>
      <c r="AM2781" s="51"/>
      <c r="AN2781" s="51"/>
      <c r="AO2781" s="2"/>
      <c r="AP2781" s="3"/>
      <c r="AQ2781" s="3"/>
      <c r="AR2781" s="3"/>
      <c r="AS2781" s="3"/>
    </row>
    <row r="2782" spans="1:45" ht="29" customHeight="1" x14ac:dyDescent="0.35">
      <c r="A2782" s="14" t="s">
        <v>215</v>
      </c>
      <c r="C2782" s="15" t="s">
        <v>3360</v>
      </c>
      <c r="D2782" s="15"/>
      <c r="E2782" s="80">
        <v>1.6350932776905835</v>
      </c>
      <c r="F2782" s="78"/>
      <c r="G2782" s="15"/>
      <c r="H2782" s="15"/>
      <c r="I2782" s="16"/>
      <c r="J2782" s="66"/>
      <c r="K2782" s="66"/>
      <c r="L2782" s="16"/>
      <c r="M2782" s="81"/>
      <c r="N2782" s="82">
        <v>8795.8544921875</v>
      </c>
      <c r="O2782" s="82">
        <v>9433.2578125</v>
      </c>
      <c r="P2782" s="77"/>
      <c r="Q2782" s="83"/>
      <c r="R2782" s="83"/>
      <c r="S2782" s="51">
        <v>1</v>
      </c>
      <c r="T2782" s="84"/>
      <c r="U2782" s="84"/>
      <c r="V2782" s="52">
        <v>0</v>
      </c>
      <c r="W2782" s="52">
        <v>1.11E-4</v>
      </c>
      <c r="X2782" s="52">
        <v>0</v>
      </c>
      <c r="Y2782" s="52">
        <v>0.48990299999999998</v>
      </c>
      <c r="Z2782" s="52">
        <v>0</v>
      </c>
      <c r="AA2782" s="52"/>
      <c r="AB2782" s="79">
        <v>2782</v>
      </c>
      <c r="AC27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2" s="85"/>
      <c r="AE2782" s="51"/>
      <c r="AF2782" s="51"/>
      <c r="AG2782" s="51"/>
      <c r="AH2782" s="51"/>
      <c r="AI2782" s="51"/>
      <c r="AJ2782" s="51"/>
      <c r="AK2782" s="104" t="s">
        <v>3341</v>
      </c>
      <c r="AL2782" s="104" t="s">
        <v>3341</v>
      </c>
      <c r="AM2782" s="104" t="s">
        <v>3341</v>
      </c>
      <c r="AN2782" s="104" t="s">
        <v>3341</v>
      </c>
      <c r="AO2782" s="2"/>
      <c r="AP2782" s="3"/>
      <c r="AQ2782" s="3"/>
      <c r="AR2782" s="3"/>
      <c r="AS2782" s="3"/>
    </row>
    <row r="2783" spans="1:45" ht="29" customHeight="1" x14ac:dyDescent="0.35">
      <c r="A2783" s="14" t="s">
        <v>289</v>
      </c>
      <c r="C2783" s="15" t="s">
        <v>3360</v>
      </c>
      <c r="D2783" s="15"/>
      <c r="E2783" s="80">
        <v>1.6350932776905835</v>
      </c>
      <c r="F2783" s="78"/>
      <c r="G2783" s="15"/>
      <c r="H2783" s="15"/>
      <c r="I2783" s="16"/>
      <c r="J2783" s="66"/>
      <c r="K2783" s="66"/>
      <c r="L2783" s="16"/>
      <c r="M2783" s="81"/>
      <c r="N2783" s="82">
        <v>8634.931640625</v>
      </c>
      <c r="O2783" s="82">
        <v>9376.67578125</v>
      </c>
      <c r="P2783" s="77"/>
      <c r="Q2783" s="83"/>
      <c r="R2783" s="83"/>
      <c r="S2783" s="51">
        <v>1</v>
      </c>
      <c r="T2783" s="84"/>
      <c r="U2783" s="84"/>
      <c r="V2783" s="52">
        <v>0</v>
      </c>
      <c r="W2783" s="52">
        <v>1.11E-4</v>
      </c>
      <c r="X2783" s="52">
        <v>0</v>
      </c>
      <c r="Y2783" s="52">
        <v>0.48990299999999998</v>
      </c>
      <c r="Z2783" s="52">
        <v>0</v>
      </c>
      <c r="AA2783" s="52"/>
      <c r="AB2783" s="79">
        <v>2783</v>
      </c>
      <c r="AC27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3" s="85"/>
      <c r="AE2783" s="51"/>
      <c r="AF2783" s="51"/>
      <c r="AG2783" s="51"/>
      <c r="AH2783" s="51"/>
      <c r="AI2783" s="51"/>
      <c r="AJ2783" s="51"/>
      <c r="AK2783" s="104" t="s">
        <v>3341</v>
      </c>
      <c r="AL2783" s="104" t="s">
        <v>3341</v>
      </c>
      <c r="AM2783" s="104" t="s">
        <v>3341</v>
      </c>
      <c r="AN2783" s="104" t="s">
        <v>3341</v>
      </c>
      <c r="AO2783" s="2"/>
      <c r="AP2783" s="3"/>
      <c r="AQ2783" s="3"/>
      <c r="AR2783" s="3"/>
      <c r="AS2783" s="3"/>
    </row>
    <row r="2784" spans="1:45" ht="29" customHeight="1" x14ac:dyDescent="0.35">
      <c r="A2784" s="14" t="s">
        <v>1575</v>
      </c>
      <c r="C2784" s="15" t="s">
        <v>3360</v>
      </c>
      <c r="D2784" s="15"/>
      <c r="E2784" s="80">
        <v>1.6350932776905835</v>
      </c>
      <c r="F2784" s="78"/>
      <c r="G2784" s="15"/>
      <c r="H2784" s="15"/>
      <c r="I2784" s="16"/>
      <c r="J2784" s="66"/>
      <c r="K2784" s="66"/>
      <c r="L2784" s="16"/>
      <c r="M2784" s="81"/>
      <c r="N2784" s="82">
        <v>8790.1064453125</v>
      </c>
      <c r="O2784" s="82">
        <v>9298.8330078125</v>
      </c>
      <c r="P2784" s="77"/>
      <c r="Q2784" s="83"/>
      <c r="R2784" s="83"/>
      <c r="S2784" s="51">
        <v>1</v>
      </c>
      <c r="T2784" s="84"/>
      <c r="U2784" s="84"/>
      <c r="V2784" s="52">
        <v>0</v>
      </c>
      <c r="W2784" s="52">
        <v>1.11E-4</v>
      </c>
      <c r="X2784" s="52">
        <v>0</v>
      </c>
      <c r="Y2784" s="52">
        <v>0.48990299999999998</v>
      </c>
      <c r="Z2784" s="52">
        <v>0</v>
      </c>
      <c r="AA2784" s="52"/>
      <c r="AB2784" s="79">
        <v>2784</v>
      </c>
      <c r="AC27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4" s="85"/>
      <c r="AE2784" s="51"/>
      <c r="AF2784" s="51"/>
      <c r="AG2784" s="51"/>
      <c r="AH2784" s="51"/>
      <c r="AI2784" s="51"/>
      <c r="AJ2784" s="51"/>
      <c r="AK2784" s="104" t="s">
        <v>3341</v>
      </c>
      <c r="AL2784" s="104" t="s">
        <v>3341</v>
      </c>
      <c r="AM2784" s="104" t="s">
        <v>3341</v>
      </c>
      <c r="AN2784" s="104" t="s">
        <v>3341</v>
      </c>
      <c r="AO2784" s="2"/>
      <c r="AP2784" s="3"/>
      <c r="AQ2784" s="3"/>
      <c r="AR2784" s="3"/>
      <c r="AS2784" s="3"/>
    </row>
    <row r="2785" spans="1:45" ht="29" customHeight="1" x14ac:dyDescent="0.35">
      <c r="A2785" s="14" t="s">
        <v>1636</v>
      </c>
      <c r="C2785" s="15" t="s">
        <v>3360</v>
      </c>
      <c r="D2785" s="15"/>
      <c r="E2785" s="80">
        <v>1.6350932776905835</v>
      </c>
      <c r="F2785" s="78"/>
      <c r="G2785" s="15"/>
      <c r="H2785" s="15"/>
      <c r="I2785" s="16"/>
      <c r="J2785" s="66"/>
      <c r="K2785" s="66"/>
      <c r="L2785" s="16"/>
      <c r="M2785" s="81"/>
      <c r="N2785" s="82">
        <v>8581.134765625</v>
      </c>
      <c r="O2785" s="82">
        <v>9247.1640625</v>
      </c>
      <c r="P2785" s="77"/>
      <c r="Q2785" s="83"/>
      <c r="R2785" s="83"/>
      <c r="S2785" s="51">
        <v>1</v>
      </c>
      <c r="T2785" s="84"/>
      <c r="U2785" s="84"/>
      <c r="V2785" s="52">
        <v>0</v>
      </c>
      <c r="W2785" s="52">
        <v>1.11E-4</v>
      </c>
      <c r="X2785" s="52">
        <v>0</v>
      </c>
      <c r="Y2785" s="52">
        <v>0.48990299999999998</v>
      </c>
      <c r="Z2785" s="52">
        <v>0</v>
      </c>
      <c r="AA2785" s="52"/>
      <c r="AB2785" s="79">
        <v>2785</v>
      </c>
      <c r="AC27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5" s="85"/>
      <c r="AE2785" s="51"/>
      <c r="AF2785" s="51"/>
      <c r="AG2785" s="51"/>
      <c r="AH2785" s="51"/>
      <c r="AI2785" s="51"/>
      <c r="AJ2785" s="51"/>
      <c r="AK2785" s="104" t="s">
        <v>3341</v>
      </c>
      <c r="AL2785" s="104" t="s">
        <v>3341</v>
      </c>
      <c r="AM2785" s="104" t="s">
        <v>3341</v>
      </c>
      <c r="AN2785" s="104" t="s">
        <v>3341</v>
      </c>
      <c r="AO2785" s="2"/>
      <c r="AP2785" s="3"/>
      <c r="AQ2785" s="3"/>
      <c r="AR2785" s="3"/>
      <c r="AS2785" s="3"/>
    </row>
    <row r="2786" spans="1:45" ht="29" customHeight="1" x14ac:dyDescent="0.35">
      <c r="A2786" s="14" t="s">
        <v>1711</v>
      </c>
      <c r="C2786" s="15" t="s">
        <v>3360</v>
      </c>
      <c r="D2786" s="15"/>
      <c r="E2786" s="80">
        <v>1.6350932776905835</v>
      </c>
      <c r="F2786" s="78"/>
      <c r="G2786" s="15"/>
      <c r="H2786" s="15"/>
      <c r="I2786" s="16"/>
      <c r="J2786" s="66"/>
      <c r="K2786" s="66"/>
      <c r="L2786" s="16"/>
      <c r="M2786" s="81"/>
      <c r="N2786" s="82">
        <v>8691.00390625</v>
      </c>
      <c r="O2786" s="82">
        <v>8943.7822265625</v>
      </c>
      <c r="P2786" s="77"/>
      <c r="Q2786" s="83"/>
      <c r="R2786" s="83"/>
      <c r="S2786" s="51">
        <v>1</v>
      </c>
      <c r="T2786" s="84"/>
      <c r="U2786" s="84"/>
      <c r="V2786" s="52">
        <v>0</v>
      </c>
      <c r="W2786" s="52">
        <v>1.11E-4</v>
      </c>
      <c r="X2786" s="52">
        <v>0</v>
      </c>
      <c r="Y2786" s="52">
        <v>0.48990299999999998</v>
      </c>
      <c r="Z2786" s="52">
        <v>0</v>
      </c>
      <c r="AA2786" s="52"/>
      <c r="AB2786" s="79">
        <v>2786</v>
      </c>
      <c r="AC27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6" s="85"/>
      <c r="AE2786" s="51"/>
      <c r="AF2786" s="51"/>
      <c r="AG2786" s="51"/>
      <c r="AH2786" s="51"/>
      <c r="AI2786" s="51"/>
      <c r="AJ2786" s="51"/>
      <c r="AK2786" s="104" t="s">
        <v>3341</v>
      </c>
      <c r="AL2786" s="104" t="s">
        <v>3341</v>
      </c>
      <c r="AM2786" s="104" t="s">
        <v>3341</v>
      </c>
      <c r="AN2786" s="104" t="s">
        <v>3341</v>
      </c>
      <c r="AO2786" s="2"/>
      <c r="AP2786" s="3"/>
      <c r="AQ2786" s="3"/>
      <c r="AR2786" s="3"/>
      <c r="AS2786" s="3"/>
    </row>
    <row r="2787" spans="1:45" ht="29" customHeight="1" x14ac:dyDescent="0.35">
      <c r="A2787" s="14" t="s">
        <v>1740</v>
      </c>
      <c r="C2787" s="15" t="s">
        <v>3360</v>
      </c>
      <c r="D2787" s="15"/>
      <c r="E2787" s="80">
        <v>1.6350932776905835</v>
      </c>
      <c r="F2787" s="78"/>
      <c r="G2787" s="15"/>
      <c r="H2787" s="15"/>
      <c r="I2787" s="16"/>
      <c r="J2787" s="66"/>
      <c r="K2787" s="66"/>
      <c r="L2787" s="16"/>
      <c r="M2787" s="81"/>
      <c r="N2787" s="82">
        <v>8811.46484375</v>
      </c>
      <c r="O2787" s="82">
        <v>9158.5107421875</v>
      </c>
      <c r="P2787" s="77"/>
      <c r="Q2787" s="83"/>
      <c r="R2787" s="83"/>
      <c r="S2787" s="51">
        <v>1</v>
      </c>
      <c r="T2787" s="84"/>
      <c r="U2787" s="84"/>
      <c r="V2787" s="52">
        <v>0</v>
      </c>
      <c r="W2787" s="52">
        <v>1.11E-4</v>
      </c>
      <c r="X2787" s="52">
        <v>0</v>
      </c>
      <c r="Y2787" s="52">
        <v>0.48990299999999998</v>
      </c>
      <c r="Z2787" s="52">
        <v>0</v>
      </c>
      <c r="AA2787" s="52"/>
      <c r="AB2787" s="79">
        <v>2787</v>
      </c>
      <c r="AC27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7" s="85"/>
      <c r="AE2787" s="51"/>
      <c r="AF2787" s="51"/>
      <c r="AG2787" s="51"/>
      <c r="AH2787" s="51"/>
      <c r="AI2787" s="51"/>
      <c r="AJ2787" s="51"/>
      <c r="AK2787" s="104" t="s">
        <v>3341</v>
      </c>
      <c r="AL2787" s="104" t="s">
        <v>3341</v>
      </c>
      <c r="AM2787" s="104" t="s">
        <v>3341</v>
      </c>
      <c r="AN2787" s="104" t="s">
        <v>3341</v>
      </c>
      <c r="AO2787" s="2"/>
      <c r="AP2787" s="3"/>
      <c r="AQ2787" s="3"/>
      <c r="AR2787" s="3"/>
      <c r="AS2787" s="3"/>
    </row>
    <row r="2788" spans="1:45" ht="29" customHeight="1" x14ac:dyDescent="0.35">
      <c r="A2788" s="14" t="s">
        <v>1749</v>
      </c>
      <c r="C2788" s="15" t="s">
        <v>3360</v>
      </c>
      <c r="D2788" s="15"/>
      <c r="E2788" s="80">
        <v>1.6350932776905835</v>
      </c>
      <c r="F2788" s="78"/>
      <c r="G2788" s="15"/>
      <c r="H2788" s="15"/>
      <c r="I2788" s="16"/>
      <c r="J2788" s="66"/>
      <c r="K2788" s="66"/>
      <c r="L2788" s="16"/>
      <c r="M2788" s="81"/>
      <c r="N2788" s="82">
        <v>8577.111328125</v>
      </c>
      <c r="O2788" s="82">
        <v>9335.767578125</v>
      </c>
      <c r="P2788" s="77"/>
      <c r="Q2788" s="83"/>
      <c r="R2788" s="83"/>
      <c r="S2788" s="51">
        <v>1</v>
      </c>
      <c r="T2788" s="84"/>
      <c r="U2788" s="84"/>
      <c r="V2788" s="52">
        <v>0</v>
      </c>
      <c r="W2788" s="52">
        <v>1.11E-4</v>
      </c>
      <c r="X2788" s="52">
        <v>0</v>
      </c>
      <c r="Y2788" s="52">
        <v>0.48990299999999998</v>
      </c>
      <c r="Z2788" s="52">
        <v>0</v>
      </c>
      <c r="AA2788" s="52"/>
      <c r="AB2788" s="79">
        <v>2788</v>
      </c>
      <c r="AC27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8" s="85"/>
      <c r="AE2788" s="51"/>
      <c r="AF2788" s="51"/>
      <c r="AG2788" s="51"/>
      <c r="AH2788" s="51"/>
      <c r="AI2788" s="51"/>
      <c r="AJ2788" s="51"/>
      <c r="AK2788" s="104" t="s">
        <v>3341</v>
      </c>
      <c r="AL2788" s="104" t="s">
        <v>3341</v>
      </c>
      <c r="AM2788" s="104" t="s">
        <v>3341</v>
      </c>
      <c r="AN2788" s="104" t="s">
        <v>3341</v>
      </c>
      <c r="AO2788" s="2"/>
      <c r="AP2788" s="3"/>
      <c r="AQ2788" s="3"/>
      <c r="AR2788" s="3"/>
      <c r="AS2788" s="3"/>
    </row>
    <row r="2789" spans="1:45" ht="29" customHeight="1" x14ac:dyDescent="0.35">
      <c r="A2789" s="14" t="s">
        <v>1794</v>
      </c>
      <c r="C2789" s="15" t="s">
        <v>3360</v>
      </c>
      <c r="D2789" s="15"/>
      <c r="E2789" s="80">
        <v>1.6350932776905835</v>
      </c>
      <c r="F2789" s="78"/>
      <c r="G2789" s="15"/>
      <c r="H2789" s="15"/>
      <c r="I2789" s="16"/>
      <c r="J2789" s="66"/>
      <c r="K2789" s="66"/>
      <c r="L2789" s="16"/>
      <c r="M2789" s="81"/>
      <c r="N2789" s="82">
        <v>8816.0771484375</v>
      </c>
      <c r="O2789" s="82">
        <v>8979.8388671875</v>
      </c>
      <c r="P2789" s="77"/>
      <c r="Q2789" s="83"/>
      <c r="R2789" s="83"/>
      <c r="S2789" s="51">
        <v>1</v>
      </c>
      <c r="T2789" s="84"/>
      <c r="U2789" s="84"/>
      <c r="V2789" s="52">
        <v>0</v>
      </c>
      <c r="W2789" s="52">
        <v>1.11E-4</v>
      </c>
      <c r="X2789" s="52">
        <v>0</v>
      </c>
      <c r="Y2789" s="52">
        <v>0.48990299999999998</v>
      </c>
      <c r="Z2789" s="52">
        <v>0</v>
      </c>
      <c r="AA2789" s="52"/>
      <c r="AB2789" s="79">
        <v>2789</v>
      </c>
      <c r="AC27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89" s="85"/>
      <c r="AE2789" s="51"/>
      <c r="AF2789" s="51"/>
      <c r="AG2789" s="51"/>
      <c r="AH2789" s="51"/>
      <c r="AI2789" s="51"/>
      <c r="AJ2789" s="51"/>
      <c r="AK2789" s="104" t="s">
        <v>3341</v>
      </c>
      <c r="AL2789" s="104" t="s">
        <v>3341</v>
      </c>
      <c r="AM2789" s="104" t="s">
        <v>3341</v>
      </c>
      <c r="AN2789" s="104" t="s">
        <v>3341</v>
      </c>
      <c r="AO2789" s="2"/>
      <c r="AP2789" s="3"/>
      <c r="AQ2789" s="3"/>
      <c r="AR2789" s="3"/>
      <c r="AS2789" s="3"/>
    </row>
    <row r="2790" spans="1:45" ht="29" customHeight="1" x14ac:dyDescent="0.35">
      <c r="A2790" s="14" t="s">
        <v>1823</v>
      </c>
      <c r="C2790" s="15" t="s">
        <v>3360</v>
      </c>
      <c r="D2790" s="15"/>
      <c r="E2790" s="80">
        <v>1.6350932776905835</v>
      </c>
      <c r="F2790" s="78"/>
      <c r="G2790" s="15"/>
      <c r="H2790" s="15"/>
      <c r="I2790" s="16"/>
      <c r="J2790" s="66"/>
      <c r="K2790" s="66"/>
      <c r="L2790" s="16"/>
      <c r="M2790" s="81"/>
      <c r="N2790" s="82">
        <v>8886.716796875</v>
      </c>
      <c r="O2790" s="82">
        <v>9151.92578125</v>
      </c>
      <c r="P2790" s="77"/>
      <c r="Q2790" s="83"/>
      <c r="R2790" s="83"/>
      <c r="S2790" s="51">
        <v>1</v>
      </c>
      <c r="T2790" s="84"/>
      <c r="U2790" s="84"/>
      <c r="V2790" s="52">
        <v>0</v>
      </c>
      <c r="W2790" s="52">
        <v>1.11E-4</v>
      </c>
      <c r="X2790" s="52">
        <v>0</v>
      </c>
      <c r="Y2790" s="52">
        <v>0.48990299999999998</v>
      </c>
      <c r="Z2790" s="52">
        <v>0</v>
      </c>
      <c r="AA2790" s="52"/>
      <c r="AB2790" s="79">
        <v>2790</v>
      </c>
      <c r="AC27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0" s="85"/>
      <c r="AE2790" s="51"/>
      <c r="AF2790" s="51"/>
      <c r="AG2790" s="51"/>
      <c r="AH2790" s="51"/>
      <c r="AI2790" s="51"/>
      <c r="AJ2790" s="51"/>
      <c r="AK2790" s="104" t="s">
        <v>3341</v>
      </c>
      <c r="AL2790" s="104" t="s">
        <v>3341</v>
      </c>
      <c r="AM2790" s="104" t="s">
        <v>3341</v>
      </c>
      <c r="AN2790" s="104" t="s">
        <v>3341</v>
      </c>
      <c r="AO2790" s="2"/>
      <c r="AP2790" s="3"/>
      <c r="AQ2790" s="3"/>
      <c r="AR2790" s="3"/>
      <c r="AS2790" s="3"/>
    </row>
    <row r="2791" spans="1:45" ht="29" customHeight="1" x14ac:dyDescent="0.35">
      <c r="A2791" s="14" t="s">
        <v>1834</v>
      </c>
      <c r="C2791" s="15" t="s">
        <v>3360</v>
      </c>
      <c r="D2791" s="15"/>
      <c r="E2791" s="80">
        <v>1.6350932776905835</v>
      </c>
      <c r="F2791" s="78"/>
      <c r="G2791" s="15"/>
      <c r="H2791" s="15"/>
      <c r="I2791" s="16"/>
      <c r="J2791" s="66"/>
      <c r="K2791" s="66"/>
      <c r="L2791" s="16"/>
      <c r="M2791" s="81"/>
      <c r="N2791" s="82">
        <v>8843.4892578125</v>
      </c>
      <c r="O2791" s="82">
        <v>9378.548828125</v>
      </c>
      <c r="P2791" s="77"/>
      <c r="Q2791" s="83"/>
      <c r="R2791" s="83"/>
      <c r="S2791" s="51">
        <v>1</v>
      </c>
      <c r="T2791" s="84"/>
      <c r="U2791" s="84"/>
      <c r="V2791" s="52">
        <v>0</v>
      </c>
      <c r="W2791" s="52">
        <v>1.11E-4</v>
      </c>
      <c r="X2791" s="52">
        <v>0</v>
      </c>
      <c r="Y2791" s="52">
        <v>0.48990299999999998</v>
      </c>
      <c r="Z2791" s="52">
        <v>0</v>
      </c>
      <c r="AA2791" s="52"/>
      <c r="AB2791" s="79">
        <v>2791</v>
      </c>
      <c r="AC27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1" s="85"/>
      <c r="AE2791" s="51"/>
      <c r="AF2791" s="51"/>
      <c r="AG2791" s="51"/>
      <c r="AH2791" s="51"/>
      <c r="AI2791" s="51"/>
      <c r="AJ2791" s="51"/>
      <c r="AK2791" s="104" t="s">
        <v>3341</v>
      </c>
      <c r="AL2791" s="104" t="s">
        <v>3341</v>
      </c>
      <c r="AM2791" s="104" t="s">
        <v>3341</v>
      </c>
      <c r="AN2791" s="104" t="s">
        <v>3341</v>
      </c>
      <c r="AO2791" s="2"/>
      <c r="AP2791" s="3"/>
      <c r="AQ2791" s="3"/>
      <c r="AR2791" s="3"/>
      <c r="AS2791" s="3"/>
    </row>
    <row r="2792" spans="1:45" ht="29" customHeight="1" x14ac:dyDescent="0.35">
      <c r="A2792" s="14" t="s">
        <v>1852</v>
      </c>
      <c r="C2792" s="15" t="s">
        <v>3360</v>
      </c>
      <c r="D2792" s="15"/>
      <c r="E2792" s="80">
        <v>1.6350932776905835</v>
      </c>
      <c r="F2792" s="78"/>
      <c r="G2792" s="15"/>
      <c r="H2792" s="15"/>
      <c r="I2792" s="16"/>
      <c r="J2792" s="66"/>
      <c r="K2792" s="66"/>
      <c r="L2792" s="16"/>
      <c r="M2792" s="81"/>
      <c r="N2792" s="82">
        <v>8847.078125</v>
      </c>
      <c r="O2792" s="82">
        <v>9056.818359375</v>
      </c>
      <c r="P2792" s="77"/>
      <c r="Q2792" s="83"/>
      <c r="R2792" s="83"/>
      <c r="S2792" s="51">
        <v>1</v>
      </c>
      <c r="T2792" s="84"/>
      <c r="U2792" s="84"/>
      <c r="V2792" s="52">
        <v>0</v>
      </c>
      <c r="W2792" s="52">
        <v>1.11E-4</v>
      </c>
      <c r="X2792" s="52">
        <v>0</v>
      </c>
      <c r="Y2792" s="52">
        <v>0.48990299999999998</v>
      </c>
      <c r="Z2792" s="52">
        <v>0</v>
      </c>
      <c r="AA2792" s="52"/>
      <c r="AB2792" s="79">
        <v>2792</v>
      </c>
      <c r="AC27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2" s="85"/>
      <c r="AE2792" s="51"/>
      <c r="AF2792" s="51"/>
      <c r="AG2792" s="51"/>
      <c r="AH2792" s="51"/>
      <c r="AI2792" s="51"/>
      <c r="AJ2792" s="51"/>
      <c r="AK2792" s="104" t="s">
        <v>3341</v>
      </c>
      <c r="AL2792" s="104" t="s">
        <v>3341</v>
      </c>
      <c r="AM2792" s="104" t="s">
        <v>3341</v>
      </c>
      <c r="AN2792" s="104" t="s">
        <v>3341</v>
      </c>
      <c r="AO2792" s="2"/>
      <c r="AP2792" s="3"/>
      <c r="AQ2792" s="3"/>
      <c r="AR2792" s="3"/>
      <c r="AS2792" s="3"/>
    </row>
    <row r="2793" spans="1:45" ht="29" customHeight="1" x14ac:dyDescent="0.35">
      <c r="A2793" s="14" t="s">
        <v>1888</v>
      </c>
      <c r="C2793" s="15" t="s">
        <v>3360</v>
      </c>
      <c r="D2793" s="15"/>
      <c r="E2793" s="80">
        <v>1.6350932776905835</v>
      </c>
      <c r="F2793" s="78"/>
      <c r="G2793" s="15"/>
      <c r="H2793" s="15"/>
      <c r="I2793" s="16"/>
      <c r="J2793" s="66"/>
      <c r="K2793" s="66"/>
      <c r="L2793" s="16"/>
      <c r="M2793" s="81"/>
      <c r="N2793" s="82">
        <v>8592.0986328125</v>
      </c>
      <c r="O2793" s="82">
        <v>9135.8046875</v>
      </c>
      <c r="P2793" s="77"/>
      <c r="Q2793" s="83"/>
      <c r="R2793" s="83"/>
      <c r="S2793" s="51">
        <v>1</v>
      </c>
      <c r="T2793" s="84"/>
      <c r="U2793" s="84"/>
      <c r="V2793" s="52">
        <v>0</v>
      </c>
      <c r="W2793" s="52">
        <v>1.11E-4</v>
      </c>
      <c r="X2793" s="52">
        <v>0</v>
      </c>
      <c r="Y2793" s="52">
        <v>0.48990299999999998</v>
      </c>
      <c r="Z2793" s="52">
        <v>0</v>
      </c>
      <c r="AA2793" s="52"/>
      <c r="AB2793" s="79">
        <v>2793</v>
      </c>
      <c r="AC27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3" s="85"/>
      <c r="AE2793" s="51"/>
      <c r="AF2793" s="51"/>
      <c r="AG2793" s="51"/>
      <c r="AH2793" s="51"/>
      <c r="AI2793" s="51"/>
      <c r="AJ2793" s="51"/>
      <c r="AK2793" s="104" t="s">
        <v>3341</v>
      </c>
      <c r="AL2793" s="104" t="s">
        <v>3341</v>
      </c>
      <c r="AM2793" s="104" t="s">
        <v>3341</v>
      </c>
      <c r="AN2793" s="104" t="s">
        <v>3341</v>
      </c>
      <c r="AO2793" s="2"/>
      <c r="AP2793" s="3"/>
      <c r="AQ2793" s="3"/>
      <c r="AR2793" s="3"/>
      <c r="AS2793" s="3"/>
    </row>
    <row r="2794" spans="1:45" ht="29" customHeight="1" x14ac:dyDescent="0.35">
      <c r="A2794" s="14" t="s">
        <v>1923</v>
      </c>
      <c r="C2794" s="15" t="s">
        <v>3360</v>
      </c>
      <c r="D2794" s="15"/>
      <c r="E2794" s="80">
        <v>1.6350932776905835</v>
      </c>
      <c r="F2794" s="78"/>
      <c r="G2794" s="15"/>
      <c r="H2794" s="15"/>
      <c r="I2794" s="16"/>
      <c r="J2794" s="66"/>
      <c r="K2794" s="66"/>
      <c r="L2794" s="16"/>
      <c r="M2794" s="81"/>
      <c r="N2794" s="82">
        <v>8751.1357421875</v>
      </c>
      <c r="O2794" s="82">
        <v>9032.583984375</v>
      </c>
      <c r="P2794" s="77"/>
      <c r="Q2794" s="83"/>
      <c r="R2794" s="83"/>
      <c r="S2794" s="51">
        <v>1</v>
      </c>
      <c r="T2794" s="84"/>
      <c r="U2794" s="84"/>
      <c r="V2794" s="52">
        <v>0</v>
      </c>
      <c r="W2794" s="52">
        <v>1.11E-4</v>
      </c>
      <c r="X2794" s="52">
        <v>0</v>
      </c>
      <c r="Y2794" s="52">
        <v>0.48990299999999998</v>
      </c>
      <c r="Z2794" s="52">
        <v>0</v>
      </c>
      <c r="AA2794" s="52"/>
      <c r="AB2794" s="79">
        <v>2794</v>
      </c>
      <c r="AC27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4" s="85"/>
      <c r="AE2794" s="51"/>
      <c r="AF2794" s="51"/>
      <c r="AG2794" s="51"/>
      <c r="AH2794" s="51"/>
      <c r="AI2794" s="51"/>
      <c r="AJ2794" s="51"/>
      <c r="AK2794" s="104" t="s">
        <v>3341</v>
      </c>
      <c r="AL2794" s="104" t="s">
        <v>3341</v>
      </c>
      <c r="AM2794" s="104" t="s">
        <v>3341</v>
      </c>
      <c r="AN2794" s="104" t="s">
        <v>3341</v>
      </c>
      <c r="AO2794" s="2"/>
      <c r="AP2794" s="3"/>
      <c r="AQ2794" s="3"/>
      <c r="AR2794" s="3"/>
      <c r="AS2794" s="3"/>
    </row>
    <row r="2795" spans="1:45" ht="29" customHeight="1" x14ac:dyDescent="0.35">
      <c r="A2795" s="14" t="s">
        <v>1927</v>
      </c>
      <c r="C2795" s="15" t="s">
        <v>3360</v>
      </c>
      <c r="D2795" s="15"/>
      <c r="E2795" s="80">
        <v>1.6350932776905835</v>
      </c>
      <c r="F2795" s="78"/>
      <c r="G2795" s="15"/>
      <c r="H2795" s="15"/>
      <c r="I2795" s="16"/>
      <c r="J2795" s="66"/>
      <c r="K2795" s="66"/>
      <c r="L2795" s="16"/>
      <c r="M2795" s="81"/>
      <c r="N2795" s="82">
        <v>8682.087890625</v>
      </c>
      <c r="O2795" s="82">
        <v>9107.7880859375</v>
      </c>
      <c r="P2795" s="77"/>
      <c r="Q2795" s="83"/>
      <c r="R2795" s="83"/>
      <c r="S2795" s="51">
        <v>1</v>
      </c>
      <c r="T2795" s="84"/>
      <c r="U2795" s="84"/>
      <c r="V2795" s="52">
        <v>0</v>
      </c>
      <c r="W2795" s="52">
        <v>1.11E-4</v>
      </c>
      <c r="X2795" s="52">
        <v>0</v>
      </c>
      <c r="Y2795" s="52">
        <v>0.48990299999999998</v>
      </c>
      <c r="Z2795" s="52">
        <v>0</v>
      </c>
      <c r="AA2795" s="52"/>
      <c r="AB2795" s="79">
        <v>2795</v>
      </c>
      <c r="AC27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5" s="85"/>
      <c r="AE2795" s="51"/>
      <c r="AF2795" s="51"/>
      <c r="AG2795" s="51"/>
      <c r="AH2795" s="51"/>
      <c r="AI2795" s="51"/>
      <c r="AJ2795" s="51"/>
      <c r="AK2795" s="104" t="s">
        <v>3341</v>
      </c>
      <c r="AL2795" s="104" t="s">
        <v>3341</v>
      </c>
      <c r="AM2795" s="104" t="s">
        <v>3341</v>
      </c>
      <c r="AN2795" s="104" t="s">
        <v>3341</v>
      </c>
      <c r="AO2795" s="2"/>
      <c r="AP2795" s="3"/>
      <c r="AQ2795" s="3"/>
      <c r="AR2795" s="3"/>
      <c r="AS2795" s="3"/>
    </row>
    <row r="2796" spans="1:45" ht="29" customHeight="1" x14ac:dyDescent="0.35">
      <c r="A2796" s="14" t="s">
        <v>1928</v>
      </c>
      <c r="C2796" s="15" t="s">
        <v>3360</v>
      </c>
      <c r="D2796" s="15"/>
      <c r="E2796" s="80">
        <v>1.6350932776905835</v>
      </c>
      <c r="F2796" s="78"/>
      <c r="G2796" s="15"/>
      <c r="H2796" s="15"/>
      <c r="I2796" s="16"/>
      <c r="J2796" s="66"/>
      <c r="K2796" s="66"/>
      <c r="L2796" s="16"/>
      <c r="M2796" s="81"/>
      <c r="N2796" s="82">
        <v>8874.0615234375</v>
      </c>
      <c r="O2796" s="82">
        <v>9274.1865234375</v>
      </c>
      <c r="P2796" s="77"/>
      <c r="Q2796" s="83"/>
      <c r="R2796" s="83"/>
      <c r="S2796" s="51">
        <v>1</v>
      </c>
      <c r="T2796" s="84"/>
      <c r="U2796" s="84"/>
      <c r="V2796" s="52">
        <v>0</v>
      </c>
      <c r="W2796" s="52">
        <v>1.11E-4</v>
      </c>
      <c r="X2796" s="52">
        <v>0</v>
      </c>
      <c r="Y2796" s="52">
        <v>0.48990299999999998</v>
      </c>
      <c r="Z2796" s="52">
        <v>0</v>
      </c>
      <c r="AA2796" s="52"/>
      <c r="AB2796" s="79">
        <v>2796</v>
      </c>
      <c r="AC27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6" s="85"/>
      <c r="AE2796" s="51"/>
      <c r="AF2796" s="51"/>
      <c r="AG2796" s="51"/>
      <c r="AH2796" s="51"/>
      <c r="AI2796" s="51"/>
      <c r="AJ2796" s="51"/>
      <c r="AK2796" s="104" t="s">
        <v>3341</v>
      </c>
      <c r="AL2796" s="104" t="s">
        <v>3341</v>
      </c>
      <c r="AM2796" s="104" t="s">
        <v>3341</v>
      </c>
      <c r="AN2796" s="104" t="s">
        <v>3341</v>
      </c>
      <c r="AO2796" s="2"/>
      <c r="AP2796" s="3"/>
      <c r="AQ2796" s="3"/>
      <c r="AR2796" s="3"/>
      <c r="AS2796" s="3"/>
    </row>
    <row r="2797" spans="1:45" ht="29" customHeight="1" x14ac:dyDescent="0.35">
      <c r="A2797" s="14" t="s">
        <v>1934</v>
      </c>
      <c r="C2797" s="15" t="s">
        <v>3360</v>
      </c>
      <c r="D2797" s="15"/>
      <c r="E2797" s="80">
        <v>1.6350932776905835</v>
      </c>
      <c r="F2797" s="78"/>
      <c r="G2797" s="15"/>
      <c r="H2797" s="15"/>
      <c r="I2797" s="16"/>
      <c r="J2797" s="66"/>
      <c r="K2797" s="66"/>
      <c r="L2797" s="16"/>
      <c r="M2797" s="81"/>
      <c r="N2797" s="82">
        <v>8639.234375</v>
      </c>
      <c r="O2797" s="82">
        <v>9020.826171875</v>
      </c>
      <c r="P2797" s="77"/>
      <c r="Q2797" s="83"/>
      <c r="R2797" s="83"/>
      <c r="S2797" s="51">
        <v>1</v>
      </c>
      <c r="T2797" s="84"/>
      <c r="U2797" s="84"/>
      <c r="V2797" s="52">
        <v>0</v>
      </c>
      <c r="W2797" s="52">
        <v>1.11E-4</v>
      </c>
      <c r="X2797" s="52">
        <v>0</v>
      </c>
      <c r="Y2797" s="52">
        <v>0.48990299999999998</v>
      </c>
      <c r="Z2797" s="52">
        <v>0</v>
      </c>
      <c r="AA2797" s="52"/>
      <c r="AB2797" s="79">
        <v>2797</v>
      </c>
      <c r="AC27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7" s="85"/>
      <c r="AE2797" s="51"/>
      <c r="AF2797" s="51"/>
      <c r="AG2797" s="51"/>
      <c r="AH2797" s="51"/>
      <c r="AI2797" s="51"/>
      <c r="AJ2797" s="51"/>
      <c r="AK2797" s="104" t="s">
        <v>3341</v>
      </c>
      <c r="AL2797" s="104" t="s">
        <v>3341</v>
      </c>
      <c r="AM2797" s="104" t="s">
        <v>3341</v>
      </c>
      <c r="AN2797" s="104" t="s">
        <v>3341</v>
      </c>
      <c r="AO2797" s="2"/>
      <c r="AP2797" s="3"/>
      <c r="AQ2797" s="3"/>
      <c r="AR2797" s="3"/>
      <c r="AS2797" s="3"/>
    </row>
    <row r="2798" spans="1:45" ht="29" customHeight="1" x14ac:dyDescent="0.35">
      <c r="A2798" s="14" t="s">
        <v>1951</v>
      </c>
      <c r="C2798" s="15" t="s">
        <v>3360</v>
      </c>
      <c r="D2798" s="15"/>
      <c r="E2798" s="80">
        <v>1.6350932776905835</v>
      </c>
      <c r="F2798" s="78"/>
      <c r="G2798" s="15"/>
      <c r="H2798" s="15"/>
      <c r="I2798" s="16"/>
      <c r="J2798" s="66"/>
      <c r="K2798" s="66"/>
      <c r="L2798" s="16"/>
      <c r="M2798" s="81"/>
      <c r="N2798" s="82">
        <v>8732.7041015625</v>
      </c>
      <c r="O2798" s="82">
        <v>9488.458984375</v>
      </c>
      <c r="P2798" s="77"/>
      <c r="Q2798" s="83"/>
      <c r="R2798" s="83"/>
      <c r="S2798" s="51">
        <v>1</v>
      </c>
      <c r="T2798" s="84"/>
      <c r="U2798" s="84"/>
      <c r="V2798" s="52">
        <v>0</v>
      </c>
      <c r="W2798" s="52">
        <v>1.11E-4</v>
      </c>
      <c r="X2798" s="52">
        <v>0</v>
      </c>
      <c r="Y2798" s="52">
        <v>0.48990299999999998</v>
      </c>
      <c r="Z2798" s="52">
        <v>0</v>
      </c>
      <c r="AA2798" s="52"/>
      <c r="AB2798" s="79">
        <v>2798</v>
      </c>
      <c r="AC27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8" s="85"/>
      <c r="AE2798" s="51"/>
      <c r="AF2798" s="51"/>
      <c r="AG2798" s="51"/>
      <c r="AH2798" s="51"/>
      <c r="AI2798" s="51"/>
      <c r="AJ2798" s="51"/>
      <c r="AK2798" s="104" t="s">
        <v>3341</v>
      </c>
      <c r="AL2798" s="104" t="s">
        <v>3341</v>
      </c>
      <c r="AM2798" s="104" t="s">
        <v>3341</v>
      </c>
      <c r="AN2798" s="104" t="s">
        <v>3341</v>
      </c>
      <c r="AO2798" s="2"/>
      <c r="AP2798" s="3"/>
      <c r="AQ2798" s="3"/>
      <c r="AR2798" s="3"/>
      <c r="AS2798" s="3"/>
    </row>
    <row r="2799" spans="1:45" ht="29" customHeight="1" x14ac:dyDescent="0.35">
      <c r="A2799" s="14" t="s">
        <v>1952</v>
      </c>
      <c r="C2799" s="15" t="s">
        <v>3360</v>
      </c>
      <c r="D2799" s="15"/>
      <c r="E2799" s="80">
        <v>1.6350932776905835</v>
      </c>
      <c r="F2799" s="78"/>
      <c r="G2799" s="15"/>
      <c r="H2799" s="15"/>
      <c r="I2799" s="16"/>
      <c r="J2799" s="66"/>
      <c r="K2799" s="66"/>
      <c r="L2799" s="16"/>
      <c r="M2799" s="81"/>
      <c r="N2799" s="82">
        <v>8581.0244140625</v>
      </c>
      <c r="O2799" s="82">
        <v>9050.041015625</v>
      </c>
      <c r="P2799" s="77"/>
      <c r="Q2799" s="83"/>
      <c r="R2799" s="83"/>
      <c r="S2799" s="51">
        <v>1</v>
      </c>
      <c r="T2799" s="84"/>
      <c r="U2799" s="84"/>
      <c r="V2799" s="52">
        <v>0</v>
      </c>
      <c r="W2799" s="52">
        <v>1.11E-4</v>
      </c>
      <c r="X2799" s="52">
        <v>0</v>
      </c>
      <c r="Y2799" s="52">
        <v>0.48990299999999998</v>
      </c>
      <c r="Z2799" s="52">
        <v>0</v>
      </c>
      <c r="AA2799" s="52"/>
      <c r="AB2799" s="79">
        <v>2799</v>
      </c>
      <c r="AC27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799" s="85"/>
      <c r="AE2799" s="51"/>
      <c r="AF2799" s="51"/>
      <c r="AG2799" s="51"/>
      <c r="AH2799" s="51"/>
      <c r="AI2799" s="51"/>
      <c r="AJ2799" s="51"/>
      <c r="AK2799" s="104" t="s">
        <v>3341</v>
      </c>
      <c r="AL2799" s="104" t="s">
        <v>3341</v>
      </c>
      <c r="AM2799" s="104" t="s">
        <v>3341</v>
      </c>
      <c r="AN2799" s="104" t="s">
        <v>3341</v>
      </c>
      <c r="AO2799" s="2"/>
      <c r="AP2799" s="3"/>
      <c r="AQ2799" s="3"/>
      <c r="AR2799" s="3"/>
      <c r="AS2799" s="3"/>
    </row>
    <row r="2800" spans="1:45" ht="29" customHeight="1" x14ac:dyDescent="0.35">
      <c r="A2800" s="14" t="s">
        <v>1955</v>
      </c>
      <c r="C2800" s="15" t="s">
        <v>3360</v>
      </c>
      <c r="D2800" s="15"/>
      <c r="E2800" s="80">
        <v>1.6350932776905835</v>
      </c>
      <c r="F2800" s="78"/>
      <c r="G2800" s="15"/>
      <c r="H2800" s="15"/>
      <c r="I2800" s="16"/>
      <c r="J2800" s="66"/>
      <c r="K2800" s="66"/>
      <c r="L2800" s="16"/>
      <c r="M2800" s="81"/>
      <c r="N2800" s="82">
        <v>8737.7216796875</v>
      </c>
      <c r="O2800" s="82">
        <v>8913.490234375</v>
      </c>
      <c r="P2800" s="77"/>
      <c r="Q2800" s="83"/>
      <c r="R2800" s="83"/>
      <c r="S2800" s="51">
        <v>1</v>
      </c>
      <c r="T2800" s="84"/>
      <c r="U2800" s="84"/>
      <c r="V2800" s="52">
        <v>0</v>
      </c>
      <c r="W2800" s="52">
        <v>1.11E-4</v>
      </c>
      <c r="X2800" s="52">
        <v>0</v>
      </c>
      <c r="Y2800" s="52">
        <v>0.48990299999999998</v>
      </c>
      <c r="Z2800" s="52">
        <v>0</v>
      </c>
      <c r="AA2800" s="52"/>
      <c r="AB2800" s="79">
        <v>2800</v>
      </c>
      <c r="AC28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0" s="85"/>
      <c r="AE2800" s="51"/>
      <c r="AF2800" s="51"/>
      <c r="AG2800" s="51"/>
      <c r="AH2800" s="51"/>
      <c r="AI2800" s="51"/>
      <c r="AJ2800" s="51"/>
      <c r="AK2800" s="104" t="s">
        <v>3341</v>
      </c>
      <c r="AL2800" s="104" t="s">
        <v>3341</v>
      </c>
      <c r="AM2800" s="104" t="s">
        <v>3341</v>
      </c>
      <c r="AN2800" s="104" t="s">
        <v>3341</v>
      </c>
      <c r="AO2800" s="2"/>
      <c r="AP2800" s="3"/>
      <c r="AQ2800" s="3"/>
      <c r="AR2800" s="3"/>
      <c r="AS2800" s="3"/>
    </row>
    <row r="2801" spans="1:45" ht="29" customHeight="1" x14ac:dyDescent="0.35">
      <c r="A2801" s="14" t="s">
        <v>951</v>
      </c>
      <c r="C2801" s="15" t="s">
        <v>3360</v>
      </c>
      <c r="D2801" s="15"/>
      <c r="E2801" s="80">
        <v>1.6350222766260725</v>
      </c>
      <c r="F2801" s="78"/>
      <c r="G2801" s="15"/>
      <c r="H2801" s="15"/>
      <c r="I2801" s="16"/>
      <c r="J2801" s="66"/>
      <c r="K2801" s="66"/>
      <c r="L2801" s="16"/>
      <c r="M2801" s="81"/>
      <c r="N2801" s="82">
        <v>516.01226806640625</v>
      </c>
      <c r="O2801" s="82">
        <v>1332.355712890625</v>
      </c>
      <c r="P2801" s="77"/>
      <c r="Q2801" s="83"/>
      <c r="R2801" s="83"/>
      <c r="S2801" s="51">
        <v>1</v>
      </c>
      <c r="T2801" s="84"/>
      <c r="U2801" s="84"/>
      <c r="V2801" s="52">
        <v>0</v>
      </c>
      <c r="W2801" s="52">
        <v>1.07E-4</v>
      </c>
      <c r="X2801" s="52">
        <v>0</v>
      </c>
      <c r="Y2801" s="52">
        <v>0.48979200000000001</v>
      </c>
      <c r="Z2801" s="52">
        <v>0</v>
      </c>
      <c r="AA2801" s="52"/>
      <c r="AB2801" s="79">
        <v>2801</v>
      </c>
      <c r="AC28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1" s="85"/>
      <c r="AE2801" s="51"/>
      <c r="AF2801" s="51"/>
      <c r="AG2801" s="51"/>
      <c r="AH2801" s="51"/>
      <c r="AI2801" s="51"/>
      <c r="AJ2801" s="51"/>
      <c r="AK2801" s="51"/>
      <c r="AL2801" s="51"/>
      <c r="AM2801" s="51"/>
      <c r="AN2801" s="51"/>
      <c r="AO2801" s="2"/>
      <c r="AP2801" s="3"/>
      <c r="AQ2801" s="3"/>
      <c r="AR2801" s="3"/>
      <c r="AS2801" s="3"/>
    </row>
    <row r="2802" spans="1:45" ht="29" customHeight="1" x14ac:dyDescent="0.35">
      <c r="A2802" s="14" t="s">
        <v>952</v>
      </c>
      <c r="C2802" s="15" t="s">
        <v>3360</v>
      </c>
      <c r="D2802" s="15"/>
      <c r="E2802" s="80">
        <v>1.6350222766260725</v>
      </c>
      <c r="F2802" s="78"/>
      <c r="G2802" s="15"/>
      <c r="H2802" s="15"/>
      <c r="I2802" s="16"/>
      <c r="J2802" s="66"/>
      <c r="K2802" s="66"/>
      <c r="L2802" s="16"/>
      <c r="M2802" s="81"/>
      <c r="N2802" s="82">
        <v>513.49755859375</v>
      </c>
      <c r="O2802" s="82">
        <v>1250.57568359375</v>
      </c>
      <c r="P2802" s="77"/>
      <c r="Q2802" s="83"/>
      <c r="R2802" s="83"/>
      <c r="S2802" s="51">
        <v>1</v>
      </c>
      <c r="T2802" s="84"/>
      <c r="U2802" s="84"/>
      <c r="V2802" s="52">
        <v>0</v>
      </c>
      <c r="W2802" s="52">
        <v>1.07E-4</v>
      </c>
      <c r="X2802" s="52">
        <v>0</v>
      </c>
      <c r="Y2802" s="52">
        <v>0.48979200000000001</v>
      </c>
      <c r="Z2802" s="52">
        <v>0</v>
      </c>
      <c r="AA2802" s="52"/>
      <c r="AB2802" s="79">
        <v>2802</v>
      </c>
      <c r="AC28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2" s="85"/>
      <c r="AE2802" s="51"/>
      <c r="AF2802" s="51"/>
      <c r="AG2802" s="51"/>
      <c r="AH2802" s="51"/>
      <c r="AI2802" s="51"/>
      <c r="AJ2802" s="51"/>
      <c r="AK2802" s="51"/>
      <c r="AL2802" s="51"/>
      <c r="AM2802" s="51"/>
      <c r="AN2802" s="51"/>
      <c r="AO2802" s="2"/>
      <c r="AP2802" s="3"/>
      <c r="AQ2802" s="3"/>
      <c r="AR2802" s="3"/>
      <c r="AS2802" s="3"/>
    </row>
    <row r="2803" spans="1:45" ht="29" customHeight="1" x14ac:dyDescent="0.35">
      <c r="A2803" s="14" t="s">
        <v>953</v>
      </c>
      <c r="C2803" s="15" t="s">
        <v>3360</v>
      </c>
      <c r="D2803" s="15"/>
      <c r="E2803" s="80">
        <v>1.6350222766260725</v>
      </c>
      <c r="F2803" s="78"/>
      <c r="G2803" s="15"/>
      <c r="H2803" s="15"/>
      <c r="I2803" s="16"/>
      <c r="J2803" s="66"/>
      <c r="K2803" s="66"/>
      <c r="L2803" s="16"/>
      <c r="M2803" s="81"/>
      <c r="N2803" s="82">
        <v>606.84027099609375</v>
      </c>
      <c r="O2803" s="82">
        <v>1234.9437255859375</v>
      </c>
      <c r="P2803" s="77"/>
      <c r="Q2803" s="83"/>
      <c r="R2803" s="83"/>
      <c r="S2803" s="51">
        <v>1</v>
      </c>
      <c r="T2803" s="84"/>
      <c r="U2803" s="84"/>
      <c r="V2803" s="52">
        <v>0</v>
      </c>
      <c r="W2803" s="52">
        <v>1.07E-4</v>
      </c>
      <c r="X2803" s="52">
        <v>0</v>
      </c>
      <c r="Y2803" s="52">
        <v>0.48979200000000001</v>
      </c>
      <c r="Z2803" s="52">
        <v>0</v>
      </c>
      <c r="AA2803" s="52"/>
      <c r="AB2803" s="79">
        <v>2803</v>
      </c>
      <c r="AC28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3" s="85"/>
      <c r="AE2803" s="51"/>
      <c r="AF2803" s="51"/>
      <c r="AG2803" s="51"/>
      <c r="AH2803" s="51"/>
      <c r="AI2803" s="51"/>
      <c r="AJ2803" s="51"/>
      <c r="AK2803" s="51"/>
      <c r="AL2803" s="51"/>
      <c r="AM2803" s="51"/>
      <c r="AN2803" s="51"/>
      <c r="AO2803" s="2"/>
      <c r="AP2803" s="3"/>
      <c r="AQ2803" s="3"/>
      <c r="AR2803" s="3"/>
      <c r="AS2803" s="3"/>
    </row>
    <row r="2804" spans="1:45" ht="29" customHeight="1" x14ac:dyDescent="0.35">
      <c r="A2804" s="14" t="s">
        <v>954</v>
      </c>
      <c r="C2804" s="15" t="s">
        <v>3360</v>
      </c>
      <c r="D2804" s="15"/>
      <c r="E2804" s="80">
        <v>1.6350222766260725</v>
      </c>
      <c r="F2804" s="78"/>
      <c r="G2804" s="15"/>
      <c r="H2804" s="15"/>
      <c r="I2804" s="16"/>
      <c r="J2804" s="66"/>
      <c r="K2804" s="66"/>
      <c r="L2804" s="16"/>
      <c r="M2804" s="81"/>
      <c r="N2804" s="82">
        <v>459.1866455078125</v>
      </c>
      <c r="O2804" s="82">
        <v>1295.2303466796875</v>
      </c>
      <c r="P2804" s="77"/>
      <c r="Q2804" s="83"/>
      <c r="R2804" s="83"/>
      <c r="S2804" s="51">
        <v>1</v>
      </c>
      <c r="T2804" s="84"/>
      <c r="U2804" s="84"/>
      <c r="V2804" s="52">
        <v>0</v>
      </c>
      <c r="W2804" s="52">
        <v>1.07E-4</v>
      </c>
      <c r="X2804" s="52">
        <v>0</v>
      </c>
      <c r="Y2804" s="52">
        <v>0.48979200000000001</v>
      </c>
      <c r="Z2804" s="52">
        <v>0</v>
      </c>
      <c r="AA2804" s="52"/>
      <c r="AB2804" s="79">
        <v>2804</v>
      </c>
      <c r="AC28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4" s="85"/>
      <c r="AE2804" s="51"/>
      <c r="AF2804" s="51"/>
      <c r="AG2804" s="51"/>
      <c r="AH2804" s="51"/>
      <c r="AI2804" s="51"/>
      <c r="AJ2804" s="51"/>
      <c r="AK2804" s="51"/>
      <c r="AL2804" s="51"/>
      <c r="AM2804" s="51"/>
      <c r="AN2804" s="51"/>
      <c r="AO2804" s="2"/>
      <c r="AP2804" s="3"/>
      <c r="AQ2804" s="3"/>
      <c r="AR2804" s="3"/>
      <c r="AS2804" s="3"/>
    </row>
    <row r="2805" spans="1:45" ht="29" customHeight="1" x14ac:dyDescent="0.35">
      <c r="A2805" s="14" t="s">
        <v>955</v>
      </c>
      <c r="C2805" s="15" t="s">
        <v>3360</v>
      </c>
      <c r="D2805" s="15"/>
      <c r="E2805" s="80">
        <v>1.6350222766260725</v>
      </c>
      <c r="F2805" s="78"/>
      <c r="G2805" s="15"/>
      <c r="H2805" s="15"/>
      <c r="I2805" s="16"/>
      <c r="J2805" s="66"/>
      <c r="K2805" s="66"/>
      <c r="L2805" s="16"/>
      <c r="M2805" s="81"/>
      <c r="N2805" s="82">
        <v>478.72018432617188</v>
      </c>
      <c r="O2805" s="82">
        <v>1342.711669921875</v>
      </c>
      <c r="P2805" s="77"/>
      <c r="Q2805" s="83"/>
      <c r="R2805" s="83"/>
      <c r="S2805" s="51">
        <v>1</v>
      </c>
      <c r="T2805" s="84"/>
      <c r="U2805" s="84"/>
      <c r="V2805" s="52">
        <v>0</v>
      </c>
      <c r="W2805" s="52">
        <v>1.07E-4</v>
      </c>
      <c r="X2805" s="52">
        <v>0</v>
      </c>
      <c r="Y2805" s="52">
        <v>0.48979200000000001</v>
      </c>
      <c r="Z2805" s="52">
        <v>0</v>
      </c>
      <c r="AA2805" s="52"/>
      <c r="AB2805" s="79">
        <v>2805</v>
      </c>
      <c r="AC28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5" s="85"/>
      <c r="AE2805" s="51"/>
      <c r="AF2805" s="51"/>
      <c r="AG2805" s="51"/>
      <c r="AH2805" s="51"/>
      <c r="AI2805" s="51"/>
      <c r="AJ2805" s="51"/>
      <c r="AK2805" s="51"/>
      <c r="AL2805" s="51"/>
      <c r="AM2805" s="51"/>
      <c r="AN2805" s="51"/>
      <c r="AO2805" s="2"/>
      <c r="AP2805" s="3"/>
      <c r="AQ2805" s="3"/>
      <c r="AR2805" s="3"/>
      <c r="AS2805" s="3"/>
    </row>
    <row r="2806" spans="1:45" ht="29" customHeight="1" x14ac:dyDescent="0.35">
      <c r="A2806" s="14" t="s">
        <v>956</v>
      </c>
      <c r="C2806" s="15" t="s">
        <v>3360</v>
      </c>
      <c r="D2806" s="15"/>
      <c r="E2806" s="80">
        <v>1.6350222766260725</v>
      </c>
      <c r="F2806" s="78"/>
      <c r="G2806" s="15"/>
      <c r="H2806" s="15"/>
      <c r="I2806" s="16"/>
      <c r="J2806" s="66"/>
      <c r="K2806" s="66"/>
      <c r="L2806" s="16"/>
      <c r="M2806" s="81"/>
      <c r="N2806" s="82">
        <v>473.77972412109375</v>
      </c>
      <c r="O2806" s="82">
        <v>1259.3812255859375</v>
      </c>
      <c r="P2806" s="77"/>
      <c r="Q2806" s="83"/>
      <c r="R2806" s="83"/>
      <c r="S2806" s="51">
        <v>1</v>
      </c>
      <c r="T2806" s="84"/>
      <c r="U2806" s="84"/>
      <c r="V2806" s="52">
        <v>0</v>
      </c>
      <c r="W2806" s="52">
        <v>1.07E-4</v>
      </c>
      <c r="X2806" s="52">
        <v>0</v>
      </c>
      <c r="Y2806" s="52">
        <v>0.48979200000000001</v>
      </c>
      <c r="Z2806" s="52">
        <v>0</v>
      </c>
      <c r="AA2806" s="52"/>
      <c r="AB2806" s="79">
        <v>2806</v>
      </c>
      <c r="AC28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6" s="85"/>
      <c r="AE2806" s="51"/>
      <c r="AF2806" s="51"/>
      <c r="AG2806" s="51"/>
      <c r="AH2806" s="51"/>
      <c r="AI2806" s="51"/>
      <c r="AJ2806" s="51"/>
      <c r="AK2806" s="51"/>
      <c r="AL2806" s="51"/>
      <c r="AM2806" s="51"/>
      <c r="AN2806" s="51"/>
      <c r="AO2806" s="2"/>
      <c r="AP2806" s="3"/>
      <c r="AQ2806" s="3"/>
      <c r="AR2806" s="3"/>
      <c r="AS2806" s="3"/>
    </row>
    <row r="2807" spans="1:45" ht="29" customHeight="1" x14ac:dyDescent="0.35">
      <c r="A2807" s="14" t="s">
        <v>958</v>
      </c>
      <c r="C2807" s="15" t="s">
        <v>3360</v>
      </c>
      <c r="D2807" s="15"/>
      <c r="E2807" s="80">
        <v>1.6350222766260725</v>
      </c>
      <c r="F2807" s="78"/>
      <c r="G2807" s="15"/>
      <c r="H2807" s="15"/>
      <c r="I2807" s="16"/>
      <c r="J2807" s="66"/>
      <c r="K2807" s="66"/>
      <c r="L2807" s="16"/>
      <c r="M2807" s="81"/>
      <c r="N2807" s="82">
        <v>555.8426513671875</v>
      </c>
      <c r="O2807" s="82">
        <v>1239.2515869140625</v>
      </c>
      <c r="P2807" s="77"/>
      <c r="Q2807" s="83"/>
      <c r="R2807" s="83"/>
      <c r="S2807" s="51">
        <v>1</v>
      </c>
      <c r="T2807" s="84"/>
      <c r="U2807" s="84"/>
      <c r="V2807" s="52">
        <v>0</v>
      </c>
      <c r="W2807" s="52">
        <v>1.07E-4</v>
      </c>
      <c r="X2807" s="52">
        <v>0</v>
      </c>
      <c r="Y2807" s="52">
        <v>0.48979200000000001</v>
      </c>
      <c r="Z2807" s="52">
        <v>0</v>
      </c>
      <c r="AA2807" s="52"/>
      <c r="AB2807" s="79">
        <v>2807</v>
      </c>
      <c r="AC28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7" s="85"/>
      <c r="AE2807" s="51"/>
      <c r="AF2807" s="51"/>
      <c r="AG2807" s="51"/>
      <c r="AH2807" s="51"/>
      <c r="AI2807" s="51"/>
      <c r="AJ2807" s="51"/>
      <c r="AK2807" s="51"/>
      <c r="AL2807" s="51"/>
      <c r="AM2807" s="51"/>
      <c r="AN2807" s="51"/>
      <c r="AO2807" s="2"/>
      <c r="AP2807" s="3"/>
      <c r="AQ2807" s="3"/>
      <c r="AR2807" s="3"/>
      <c r="AS2807" s="3"/>
    </row>
    <row r="2808" spans="1:45" ht="29" customHeight="1" x14ac:dyDescent="0.35">
      <c r="A2808" s="14" t="s">
        <v>959</v>
      </c>
      <c r="C2808" s="15" t="s">
        <v>3360</v>
      </c>
      <c r="D2808" s="15"/>
      <c r="E2808" s="80">
        <v>1.6350222766260725</v>
      </c>
      <c r="F2808" s="78"/>
      <c r="G2808" s="15"/>
      <c r="H2808" s="15"/>
      <c r="I2808" s="16"/>
      <c r="J2808" s="66"/>
      <c r="K2808" s="66"/>
      <c r="L2808" s="16"/>
      <c r="M2808" s="81"/>
      <c r="N2808" s="82">
        <v>549.78546142578125</v>
      </c>
      <c r="O2808" s="82">
        <v>1306.580322265625</v>
      </c>
      <c r="P2808" s="77"/>
      <c r="Q2808" s="83"/>
      <c r="R2808" s="83"/>
      <c r="S2808" s="51">
        <v>1</v>
      </c>
      <c r="T2808" s="84"/>
      <c r="U2808" s="84"/>
      <c r="V2808" s="52">
        <v>0</v>
      </c>
      <c r="W2808" s="52">
        <v>1.07E-4</v>
      </c>
      <c r="X2808" s="52">
        <v>0</v>
      </c>
      <c r="Y2808" s="52">
        <v>0.48979200000000001</v>
      </c>
      <c r="Z2808" s="52">
        <v>0</v>
      </c>
      <c r="AA2808" s="52"/>
      <c r="AB2808" s="79">
        <v>2808</v>
      </c>
      <c r="AC28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8" s="85"/>
      <c r="AE2808" s="51"/>
      <c r="AF2808" s="51"/>
      <c r="AG2808" s="51"/>
      <c r="AH2808" s="51"/>
      <c r="AI2808" s="51"/>
      <c r="AJ2808" s="51"/>
      <c r="AK2808" s="51"/>
      <c r="AL2808" s="51"/>
      <c r="AM2808" s="51"/>
      <c r="AN2808" s="51"/>
      <c r="AO2808" s="2"/>
      <c r="AP2808" s="3"/>
      <c r="AQ2808" s="3"/>
      <c r="AR2808" s="3"/>
      <c r="AS2808" s="3"/>
    </row>
    <row r="2809" spans="1:45" ht="29" customHeight="1" x14ac:dyDescent="0.35">
      <c r="A2809" s="14" t="s">
        <v>960</v>
      </c>
      <c r="C2809" s="15" t="s">
        <v>3360</v>
      </c>
      <c r="D2809" s="15"/>
      <c r="E2809" s="80">
        <v>1.6350222766260725</v>
      </c>
      <c r="F2809" s="78"/>
      <c r="G2809" s="15"/>
      <c r="H2809" s="15"/>
      <c r="I2809" s="16"/>
      <c r="J2809" s="66"/>
      <c r="K2809" s="66"/>
      <c r="L2809" s="16"/>
      <c r="M2809" s="81"/>
      <c r="N2809" s="82">
        <v>595.11676025390625</v>
      </c>
      <c r="O2809" s="82">
        <v>1287.5162353515625</v>
      </c>
      <c r="P2809" s="77"/>
      <c r="Q2809" s="83"/>
      <c r="R2809" s="83"/>
      <c r="S2809" s="51">
        <v>1</v>
      </c>
      <c r="T2809" s="84"/>
      <c r="U2809" s="84"/>
      <c r="V2809" s="52">
        <v>0</v>
      </c>
      <c r="W2809" s="52">
        <v>1.07E-4</v>
      </c>
      <c r="X2809" s="52">
        <v>0</v>
      </c>
      <c r="Y2809" s="52">
        <v>0.48979200000000001</v>
      </c>
      <c r="Z2809" s="52">
        <v>0</v>
      </c>
      <c r="AA2809" s="52"/>
      <c r="AB2809" s="79">
        <v>2809</v>
      </c>
      <c r="AC28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09" s="85"/>
      <c r="AE2809" s="51"/>
      <c r="AF2809" s="51"/>
      <c r="AG2809" s="51"/>
      <c r="AH2809" s="51"/>
      <c r="AI2809" s="51"/>
      <c r="AJ2809" s="51"/>
      <c r="AK2809" s="51"/>
      <c r="AL2809" s="51"/>
      <c r="AM2809" s="51"/>
      <c r="AN2809" s="51"/>
      <c r="AO2809" s="2"/>
      <c r="AP2809" s="3"/>
      <c r="AQ2809" s="3"/>
      <c r="AR2809" s="3"/>
      <c r="AS2809" s="3"/>
    </row>
    <row r="2810" spans="1:45" ht="29" customHeight="1" x14ac:dyDescent="0.35">
      <c r="A2810" s="14" t="s">
        <v>448</v>
      </c>
      <c r="C2810" s="15" t="s">
        <v>3360</v>
      </c>
      <c r="D2810" s="15"/>
      <c r="E2810" s="80">
        <v>1.6349922131122705</v>
      </c>
      <c r="F2810" s="78"/>
      <c r="G2810" s="15"/>
      <c r="H2810" s="15"/>
      <c r="I2810" s="16"/>
      <c r="J2810" s="66"/>
      <c r="K2810" s="66"/>
      <c r="L2810" s="16"/>
      <c r="M2810" s="81"/>
      <c r="N2810" s="82">
        <v>565.31427001953125</v>
      </c>
      <c r="O2810" s="82">
        <v>2687.526123046875</v>
      </c>
      <c r="P2810" s="77"/>
      <c r="Q2810" s="83"/>
      <c r="R2810" s="83"/>
      <c r="S2810" s="51">
        <v>1</v>
      </c>
      <c r="T2810" s="84"/>
      <c r="U2810" s="84"/>
      <c r="V2810" s="52">
        <v>0</v>
      </c>
      <c r="W2810" s="52">
        <v>9.6000000000000002E-5</v>
      </c>
      <c r="X2810" s="52">
        <v>0</v>
      </c>
      <c r="Y2810" s="52">
        <v>0.48974499999999999</v>
      </c>
      <c r="Z2810" s="52">
        <v>0</v>
      </c>
      <c r="AA2810" s="52"/>
      <c r="AB2810" s="79">
        <v>2810</v>
      </c>
      <c r="AC28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0" s="85"/>
      <c r="AE2810" s="51"/>
      <c r="AF2810" s="51"/>
      <c r="AG2810" s="51"/>
      <c r="AH2810" s="51"/>
      <c r="AI2810" s="51"/>
      <c r="AJ2810" s="51"/>
      <c r="AK2810" s="51"/>
      <c r="AL2810" s="51"/>
      <c r="AM2810" s="51"/>
      <c r="AN2810" s="51"/>
      <c r="AO2810" s="2"/>
      <c r="AP2810" s="3"/>
      <c r="AQ2810" s="3"/>
      <c r="AR2810" s="3"/>
      <c r="AS2810" s="3"/>
    </row>
    <row r="2811" spans="1:45" ht="29" customHeight="1" x14ac:dyDescent="0.35">
      <c r="A2811" s="14" t="s">
        <v>649</v>
      </c>
      <c r="C2811" s="15" t="s">
        <v>3360</v>
      </c>
      <c r="D2811" s="15"/>
      <c r="E2811" s="80">
        <v>1.6349922131122705</v>
      </c>
      <c r="F2811" s="78"/>
      <c r="G2811" s="15"/>
      <c r="H2811" s="15"/>
      <c r="I2811" s="16"/>
      <c r="J2811" s="66"/>
      <c r="K2811" s="66"/>
      <c r="L2811" s="16"/>
      <c r="M2811" s="81"/>
      <c r="N2811" s="82">
        <v>532.7686767578125</v>
      </c>
      <c r="O2811" s="82">
        <v>2717.749267578125</v>
      </c>
      <c r="P2811" s="77"/>
      <c r="Q2811" s="83"/>
      <c r="R2811" s="83"/>
      <c r="S2811" s="51">
        <v>1</v>
      </c>
      <c r="T2811" s="84"/>
      <c r="U2811" s="84"/>
      <c r="V2811" s="52">
        <v>0</v>
      </c>
      <c r="W2811" s="52">
        <v>9.6000000000000002E-5</v>
      </c>
      <c r="X2811" s="52">
        <v>0</v>
      </c>
      <c r="Y2811" s="52">
        <v>0.48974499999999999</v>
      </c>
      <c r="Z2811" s="52">
        <v>0</v>
      </c>
      <c r="AA2811" s="52"/>
      <c r="AB2811" s="79">
        <v>2811</v>
      </c>
      <c r="AC28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1" s="85"/>
      <c r="AE2811" s="51"/>
      <c r="AF2811" s="51"/>
      <c r="AG2811" s="51"/>
      <c r="AH2811" s="51"/>
      <c r="AI2811" s="51"/>
      <c r="AJ2811" s="51"/>
      <c r="AK2811" s="51"/>
      <c r="AL2811" s="51"/>
      <c r="AM2811" s="51"/>
      <c r="AN2811" s="51"/>
      <c r="AO2811" s="2"/>
      <c r="AP2811" s="3"/>
      <c r="AQ2811" s="3"/>
      <c r="AR2811" s="3"/>
      <c r="AS2811" s="3"/>
    </row>
    <row r="2812" spans="1:45" ht="29" customHeight="1" x14ac:dyDescent="0.35">
      <c r="A2812" s="14" t="s">
        <v>1092</v>
      </c>
      <c r="C2812" s="15" t="s">
        <v>3360</v>
      </c>
      <c r="D2812" s="15"/>
      <c r="E2812" s="80">
        <v>1.6349922131122705</v>
      </c>
      <c r="F2812" s="78"/>
      <c r="G2812" s="15"/>
      <c r="H2812" s="15"/>
      <c r="I2812" s="16"/>
      <c r="J2812" s="66"/>
      <c r="K2812" s="66"/>
      <c r="L2812" s="16"/>
      <c r="M2812" s="81"/>
      <c r="N2812" s="82">
        <v>602.16650390625</v>
      </c>
      <c r="O2812" s="82">
        <v>2666.804443359375</v>
      </c>
      <c r="P2812" s="77"/>
      <c r="Q2812" s="83"/>
      <c r="R2812" s="83"/>
      <c r="S2812" s="51">
        <v>1</v>
      </c>
      <c r="T2812" s="84"/>
      <c r="U2812" s="84"/>
      <c r="V2812" s="52">
        <v>0</v>
      </c>
      <c r="W2812" s="52">
        <v>9.6000000000000002E-5</v>
      </c>
      <c r="X2812" s="52">
        <v>0</v>
      </c>
      <c r="Y2812" s="52">
        <v>0.48974499999999999</v>
      </c>
      <c r="Z2812" s="52">
        <v>0</v>
      </c>
      <c r="AA2812" s="52"/>
      <c r="AB2812" s="79">
        <v>2812</v>
      </c>
      <c r="AC28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2" s="85"/>
      <c r="AE2812" s="51"/>
      <c r="AF2812" s="51"/>
      <c r="AG2812" s="51"/>
      <c r="AH2812" s="51"/>
      <c r="AI2812" s="51"/>
      <c r="AJ2812" s="51"/>
      <c r="AK2812" s="51"/>
      <c r="AL2812" s="51"/>
      <c r="AM2812" s="51"/>
      <c r="AN2812" s="51"/>
      <c r="AO2812" s="2"/>
      <c r="AP2812" s="3"/>
      <c r="AQ2812" s="3"/>
      <c r="AR2812" s="3"/>
      <c r="AS2812" s="3"/>
    </row>
    <row r="2813" spans="1:45" ht="29" customHeight="1" x14ac:dyDescent="0.35">
      <c r="A2813" s="14" t="s">
        <v>1941</v>
      </c>
      <c r="C2813" s="15" t="s">
        <v>3360</v>
      </c>
      <c r="D2813" s="15"/>
      <c r="E2813" s="80">
        <v>1.6349922131122705</v>
      </c>
      <c r="F2813" s="78"/>
      <c r="G2813" s="15"/>
      <c r="H2813" s="15"/>
      <c r="I2813" s="16"/>
      <c r="J2813" s="66"/>
      <c r="K2813" s="66"/>
      <c r="L2813" s="16"/>
      <c r="M2813" s="81"/>
      <c r="N2813" s="82">
        <v>675.5384521484375</v>
      </c>
      <c r="O2813" s="82">
        <v>2630.26318359375</v>
      </c>
      <c r="P2813" s="77"/>
      <c r="Q2813" s="83"/>
      <c r="R2813" s="83"/>
      <c r="S2813" s="51">
        <v>1</v>
      </c>
      <c r="T2813" s="84"/>
      <c r="U2813" s="84"/>
      <c r="V2813" s="52">
        <v>0</v>
      </c>
      <c r="W2813" s="52">
        <v>9.6000000000000002E-5</v>
      </c>
      <c r="X2813" s="52">
        <v>0</v>
      </c>
      <c r="Y2813" s="52">
        <v>0.48974499999999999</v>
      </c>
      <c r="Z2813" s="52">
        <v>0</v>
      </c>
      <c r="AA2813" s="52"/>
      <c r="AB2813" s="79">
        <v>2813</v>
      </c>
      <c r="AC28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3" s="85"/>
      <c r="AE2813" s="51"/>
      <c r="AF2813" s="51"/>
      <c r="AG2813" s="51"/>
      <c r="AH2813" s="51"/>
      <c r="AI2813" s="51"/>
      <c r="AJ2813" s="51"/>
      <c r="AK2813" s="51"/>
      <c r="AL2813" s="51"/>
      <c r="AM2813" s="51"/>
      <c r="AN2813" s="51"/>
      <c r="AO2813" s="2"/>
      <c r="AP2813" s="3"/>
      <c r="AQ2813" s="3"/>
      <c r="AR2813" s="3"/>
      <c r="AS2813" s="3"/>
    </row>
    <row r="2814" spans="1:45" ht="29" customHeight="1" x14ac:dyDescent="0.35">
      <c r="A2814" s="14" t="s">
        <v>1942</v>
      </c>
      <c r="C2814" s="15" t="s">
        <v>3360</v>
      </c>
      <c r="D2814" s="15"/>
      <c r="E2814" s="80">
        <v>1.6349922131122705</v>
      </c>
      <c r="F2814" s="78"/>
      <c r="G2814" s="15"/>
      <c r="H2814" s="15"/>
      <c r="I2814" s="16"/>
      <c r="J2814" s="66"/>
      <c r="K2814" s="66"/>
      <c r="L2814" s="16"/>
      <c r="M2814" s="81"/>
      <c r="N2814" s="82">
        <v>637.18890380859375</v>
      </c>
      <c r="O2814" s="82">
        <v>2643.76416015625</v>
      </c>
      <c r="P2814" s="77"/>
      <c r="Q2814" s="83"/>
      <c r="R2814" s="83"/>
      <c r="S2814" s="51">
        <v>1</v>
      </c>
      <c r="T2814" s="84"/>
      <c r="U2814" s="84"/>
      <c r="V2814" s="52">
        <v>0</v>
      </c>
      <c r="W2814" s="52">
        <v>9.6000000000000002E-5</v>
      </c>
      <c r="X2814" s="52">
        <v>0</v>
      </c>
      <c r="Y2814" s="52">
        <v>0.48974499999999999</v>
      </c>
      <c r="Z2814" s="52">
        <v>0</v>
      </c>
      <c r="AA2814" s="52"/>
      <c r="AB2814" s="79">
        <v>2814</v>
      </c>
      <c r="AC28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4" s="85"/>
      <c r="AE2814" s="51"/>
      <c r="AF2814" s="51"/>
      <c r="AG2814" s="51"/>
      <c r="AH2814" s="51"/>
      <c r="AI2814" s="51"/>
      <c r="AJ2814" s="51"/>
      <c r="AK2814" s="51"/>
      <c r="AL2814" s="51"/>
      <c r="AM2814" s="51"/>
      <c r="AN2814" s="51"/>
      <c r="AO2814" s="2"/>
      <c r="AP2814" s="3"/>
      <c r="AQ2814" s="3"/>
      <c r="AR2814" s="3"/>
      <c r="AS2814" s="3"/>
    </row>
    <row r="2815" spans="1:45" ht="29" customHeight="1" x14ac:dyDescent="0.35">
      <c r="A2815" s="14" t="s">
        <v>545</v>
      </c>
      <c r="C2815" s="15" t="s">
        <v>3360</v>
      </c>
      <c r="D2815" s="15"/>
      <c r="E2815" s="80">
        <v>1.634329536510168</v>
      </c>
      <c r="F2815" s="78"/>
      <c r="G2815" s="15"/>
      <c r="H2815" s="15"/>
      <c r="I2815" s="16"/>
      <c r="J2815" s="66"/>
      <c r="K2815" s="66"/>
      <c r="L2815" s="16"/>
      <c r="M2815" s="81"/>
      <c r="N2815" s="82">
        <v>1078.582275390625</v>
      </c>
      <c r="O2815" s="82">
        <v>2379.8935546875</v>
      </c>
      <c r="P2815" s="77"/>
      <c r="Q2815" s="83"/>
      <c r="R2815" s="83"/>
      <c r="S2815" s="51">
        <v>1</v>
      </c>
      <c r="T2815" s="84"/>
      <c r="U2815" s="84"/>
      <c r="V2815" s="52">
        <v>0</v>
      </c>
      <c r="W2815" s="52">
        <v>8.5000000000000006E-5</v>
      </c>
      <c r="X2815" s="52">
        <v>0</v>
      </c>
      <c r="Y2815" s="52">
        <v>0.488709</v>
      </c>
      <c r="Z2815" s="52">
        <v>0</v>
      </c>
      <c r="AA2815" s="52"/>
      <c r="AB2815" s="79">
        <v>2815</v>
      </c>
      <c r="AC28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5" s="85"/>
      <c r="AE2815" s="51"/>
      <c r="AF2815" s="51"/>
      <c r="AG2815" s="51"/>
      <c r="AH2815" s="51"/>
      <c r="AI2815" s="51"/>
      <c r="AJ2815" s="51"/>
      <c r="AK2815" s="51"/>
      <c r="AL2815" s="51"/>
      <c r="AM2815" s="51"/>
      <c r="AN2815" s="51"/>
      <c r="AO2815" s="2"/>
      <c r="AP2815" s="3"/>
      <c r="AQ2815" s="3"/>
      <c r="AR2815" s="3"/>
      <c r="AS2815" s="3"/>
    </row>
    <row r="2816" spans="1:45" ht="29" customHeight="1" x14ac:dyDescent="0.35">
      <c r="A2816" s="14" t="s">
        <v>564</v>
      </c>
      <c r="C2816" s="15" t="s">
        <v>3360</v>
      </c>
      <c r="D2816" s="15"/>
      <c r="E2816" s="80">
        <v>1.6338203757232244</v>
      </c>
      <c r="F2816" s="78"/>
      <c r="G2816" s="15"/>
      <c r="H2816" s="15"/>
      <c r="I2816" s="16"/>
      <c r="J2816" s="66"/>
      <c r="K2816" s="66"/>
      <c r="L2816" s="16"/>
      <c r="M2816" s="81"/>
      <c r="N2816" s="82">
        <v>3969.935546875</v>
      </c>
      <c r="O2816" s="82">
        <v>7414.48193359375</v>
      </c>
      <c r="P2816" s="77"/>
      <c r="Q2816" s="83"/>
      <c r="R2816" s="83"/>
      <c r="S2816" s="51">
        <v>1</v>
      </c>
      <c r="T2816" s="84"/>
      <c r="U2816" s="84"/>
      <c r="V2816" s="52">
        <v>0</v>
      </c>
      <c r="W2816" s="52">
        <v>7.2999999999999999E-5</v>
      </c>
      <c r="X2816" s="52">
        <v>0</v>
      </c>
      <c r="Y2816" s="52">
        <v>0.48791299999999999</v>
      </c>
      <c r="Z2816" s="52">
        <v>0</v>
      </c>
      <c r="AA2816" s="52"/>
      <c r="AB2816" s="79">
        <v>2816</v>
      </c>
      <c r="AC28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6" s="85"/>
      <c r="AE2816" s="51"/>
      <c r="AF2816" s="51"/>
      <c r="AG2816" s="51"/>
      <c r="AH2816" s="51"/>
      <c r="AI2816" s="51"/>
      <c r="AJ2816" s="51"/>
      <c r="AK2816" s="51"/>
      <c r="AL2816" s="51"/>
      <c r="AM2816" s="51"/>
      <c r="AN2816" s="51"/>
      <c r="AO2816" s="2"/>
      <c r="AP2816" s="3"/>
      <c r="AQ2816" s="3"/>
      <c r="AR2816" s="3"/>
      <c r="AS2816" s="3"/>
    </row>
    <row r="2817" spans="1:45" ht="29" customHeight="1" x14ac:dyDescent="0.35">
      <c r="A2817" s="14" t="s">
        <v>2517</v>
      </c>
      <c r="C2817" s="15" t="s">
        <v>3360</v>
      </c>
      <c r="D2817" s="15"/>
      <c r="E2817" s="80">
        <v>1.6334404240807063</v>
      </c>
      <c r="F2817" s="78"/>
      <c r="G2817" s="15"/>
      <c r="H2817" s="15"/>
      <c r="I2817" s="16"/>
      <c r="J2817" s="66"/>
      <c r="K2817" s="66"/>
      <c r="L2817" s="16"/>
      <c r="M2817" s="81"/>
      <c r="N2817" s="82">
        <v>4660.55078125</v>
      </c>
      <c r="O2817" s="82">
        <v>9033.4287109375</v>
      </c>
      <c r="P2817" s="77"/>
      <c r="Q2817" s="83"/>
      <c r="R2817" s="83"/>
      <c r="S2817" s="51">
        <v>1</v>
      </c>
      <c r="T2817" s="84"/>
      <c r="U2817" s="84"/>
      <c r="V2817" s="52">
        <v>0</v>
      </c>
      <c r="W2817" s="52">
        <v>8.0000000000000007E-5</v>
      </c>
      <c r="X2817" s="52">
        <v>0</v>
      </c>
      <c r="Y2817" s="52">
        <v>0.487319</v>
      </c>
      <c r="Z2817" s="52">
        <v>0</v>
      </c>
      <c r="AA2817" s="52"/>
      <c r="AB2817" s="79">
        <v>2817</v>
      </c>
      <c r="AC28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7" s="85"/>
      <c r="AE2817" s="51"/>
      <c r="AF2817" s="51"/>
      <c r="AG2817" s="51"/>
      <c r="AH2817" s="51"/>
      <c r="AI2817" s="51"/>
      <c r="AJ2817" s="51"/>
      <c r="AK2817" s="51"/>
      <c r="AL2817" s="51"/>
      <c r="AM2817" s="51"/>
      <c r="AN2817" s="51"/>
      <c r="AO2817" s="2"/>
      <c r="AP2817" s="3"/>
      <c r="AQ2817" s="3"/>
      <c r="AR2817" s="3"/>
      <c r="AS2817" s="3"/>
    </row>
    <row r="2818" spans="1:45" ht="29" customHeight="1" x14ac:dyDescent="0.35">
      <c r="A2818" s="14" t="s">
        <v>1251</v>
      </c>
      <c r="C2818" s="15" t="s">
        <v>3360</v>
      </c>
      <c r="D2818" s="15"/>
      <c r="E2818" s="80">
        <v>1.6314056998806212</v>
      </c>
      <c r="F2818" s="78"/>
      <c r="G2818" s="15"/>
      <c r="H2818" s="15"/>
      <c r="I2818" s="16"/>
      <c r="J2818" s="66"/>
      <c r="K2818" s="66"/>
      <c r="L2818" s="16"/>
      <c r="M2818" s="81"/>
      <c r="N2818" s="82">
        <v>1144.124755859375</v>
      </c>
      <c r="O2818" s="82">
        <v>1314.3531494140625</v>
      </c>
      <c r="P2818" s="77"/>
      <c r="Q2818" s="83"/>
      <c r="R2818" s="83"/>
      <c r="S2818" s="51">
        <v>1</v>
      </c>
      <c r="T2818" s="84"/>
      <c r="U2818" s="84"/>
      <c r="V2818" s="52">
        <v>0</v>
      </c>
      <c r="W2818" s="52">
        <v>8.7999999999999998E-5</v>
      </c>
      <c r="X2818" s="52">
        <v>0</v>
      </c>
      <c r="Y2818" s="52">
        <v>0.48413800000000001</v>
      </c>
      <c r="Z2818" s="52">
        <v>0</v>
      </c>
      <c r="AA2818" s="52"/>
      <c r="AB2818" s="79">
        <v>2818</v>
      </c>
      <c r="AC28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8" s="85"/>
      <c r="AE2818" s="51"/>
      <c r="AF2818" s="51"/>
      <c r="AG2818" s="51"/>
      <c r="AH2818" s="51"/>
      <c r="AI2818" s="51"/>
      <c r="AJ2818" s="51"/>
      <c r="AK2818" s="51"/>
      <c r="AL2818" s="51"/>
      <c r="AM2818" s="51"/>
      <c r="AN2818" s="51"/>
      <c r="AO2818" s="2"/>
      <c r="AP2818" s="3"/>
      <c r="AQ2818" s="3"/>
      <c r="AR2818" s="3"/>
      <c r="AS2818" s="3"/>
    </row>
    <row r="2819" spans="1:45" ht="29" customHeight="1" x14ac:dyDescent="0.35">
      <c r="A2819" s="14" t="s">
        <v>2134</v>
      </c>
      <c r="C2819" s="15" t="s">
        <v>3360</v>
      </c>
      <c r="D2819" s="15"/>
      <c r="E2819" s="80">
        <v>1.6314056998806212</v>
      </c>
      <c r="F2819" s="78"/>
      <c r="G2819" s="15"/>
      <c r="H2819" s="15"/>
      <c r="I2819" s="16"/>
      <c r="J2819" s="66"/>
      <c r="K2819" s="66"/>
      <c r="L2819" s="16"/>
      <c r="M2819" s="81"/>
      <c r="N2819" s="82">
        <v>1148.8260498046875</v>
      </c>
      <c r="O2819" s="82">
        <v>1362.5560302734375</v>
      </c>
      <c r="P2819" s="77"/>
      <c r="Q2819" s="83"/>
      <c r="R2819" s="83"/>
      <c r="S2819" s="51">
        <v>1</v>
      </c>
      <c r="T2819" s="84"/>
      <c r="U2819" s="84"/>
      <c r="V2819" s="52">
        <v>0</v>
      </c>
      <c r="W2819" s="52">
        <v>8.7999999999999998E-5</v>
      </c>
      <c r="X2819" s="52">
        <v>0</v>
      </c>
      <c r="Y2819" s="52">
        <v>0.48413800000000001</v>
      </c>
      <c r="Z2819" s="52">
        <v>0</v>
      </c>
      <c r="AA2819" s="52"/>
      <c r="AB2819" s="79">
        <v>2819</v>
      </c>
      <c r="AC28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19" s="85"/>
      <c r="AE2819" s="51"/>
      <c r="AF2819" s="51"/>
      <c r="AG2819" s="51"/>
      <c r="AH2819" s="51"/>
      <c r="AI2819" s="51"/>
      <c r="AJ2819" s="51"/>
      <c r="AK2819" s="51"/>
      <c r="AL2819" s="51"/>
      <c r="AM2819" s="51"/>
      <c r="AN2819" s="51"/>
      <c r="AO2819" s="2"/>
      <c r="AP2819" s="3"/>
      <c r="AQ2819" s="3"/>
      <c r="AR2819" s="3"/>
      <c r="AS2819" s="3"/>
    </row>
    <row r="2820" spans="1:45" ht="29" customHeight="1" x14ac:dyDescent="0.35">
      <c r="A2820" s="14" t="s">
        <v>1233</v>
      </c>
      <c r="C2820" s="15" t="s">
        <v>3360</v>
      </c>
      <c r="D2820" s="15"/>
      <c r="E2820" s="80">
        <v>1.6309944054258414</v>
      </c>
      <c r="F2820" s="78"/>
      <c r="G2820" s="15"/>
      <c r="H2820" s="15"/>
      <c r="I2820" s="16"/>
      <c r="J2820" s="66"/>
      <c r="K2820" s="66"/>
      <c r="L2820" s="16"/>
      <c r="M2820" s="81"/>
      <c r="N2820" s="82">
        <v>1127.7694091796875</v>
      </c>
      <c r="O2820" s="82">
        <v>6246.44482421875</v>
      </c>
      <c r="P2820" s="77"/>
      <c r="Q2820" s="83"/>
      <c r="R2820" s="83"/>
      <c r="S2820" s="51">
        <v>1</v>
      </c>
      <c r="T2820" s="84"/>
      <c r="U2820" s="84"/>
      <c r="V2820" s="52">
        <v>0</v>
      </c>
      <c r="W2820" s="52">
        <v>1.06E-4</v>
      </c>
      <c r="X2820" s="52">
        <v>0</v>
      </c>
      <c r="Y2820" s="52">
        <v>0.48349500000000001</v>
      </c>
      <c r="Z2820" s="52">
        <v>0</v>
      </c>
      <c r="AA2820" s="52"/>
      <c r="AB2820" s="79">
        <v>2820</v>
      </c>
      <c r="AC28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0" s="85"/>
      <c r="AE2820" s="51"/>
      <c r="AF2820" s="51"/>
      <c r="AG2820" s="51"/>
      <c r="AH2820" s="51"/>
      <c r="AI2820" s="51"/>
      <c r="AJ2820" s="51"/>
      <c r="AK2820" s="51"/>
      <c r="AL2820" s="51"/>
      <c r="AM2820" s="51"/>
      <c r="AN2820" s="51"/>
      <c r="AO2820" s="2"/>
      <c r="AP2820" s="3"/>
      <c r="AQ2820" s="3"/>
      <c r="AR2820" s="3"/>
      <c r="AS2820" s="3"/>
    </row>
    <row r="2821" spans="1:45" ht="29" customHeight="1" x14ac:dyDescent="0.35">
      <c r="A2821" s="14" t="s">
        <v>1234</v>
      </c>
      <c r="C2821" s="15" t="s">
        <v>3360</v>
      </c>
      <c r="D2821" s="15"/>
      <c r="E2821" s="80">
        <v>1.6309944054258414</v>
      </c>
      <c r="F2821" s="78"/>
      <c r="G2821" s="15"/>
      <c r="H2821" s="15"/>
      <c r="I2821" s="16"/>
      <c r="J2821" s="66"/>
      <c r="K2821" s="66"/>
      <c r="L2821" s="16"/>
      <c r="M2821" s="81"/>
      <c r="N2821" s="82">
        <v>1114.05908203125</v>
      </c>
      <c r="O2821" s="82">
        <v>6358.6630859375</v>
      </c>
      <c r="P2821" s="77"/>
      <c r="Q2821" s="83"/>
      <c r="R2821" s="83"/>
      <c r="S2821" s="51">
        <v>1</v>
      </c>
      <c r="T2821" s="84"/>
      <c r="U2821" s="84"/>
      <c r="V2821" s="52">
        <v>0</v>
      </c>
      <c r="W2821" s="52">
        <v>1.06E-4</v>
      </c>
      <c r="X2821" s="52">
        <v>0</v>
      </c>
      <c r="Y2821" s="52">
        <v>0.48349500000000001</v>
      </c>
      <c r="Z2821" s="52">
        <v>0</v>
      </c>
      <c r="AA2821" s="52"/>
      <c r="AB2821" s="79">
        <v>2821</v>
      </c>
      <c r="AC28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1" s="85"/>
      <c r="AE2821" s="51"/>
      <c r="AF2821" s="51"/>
      <c r="AG2821" s="51"/>
      <c r="AH2821" s="51"/>
      <c r="AI2821" s="51"/>
      <c r="AJ2821" s="51"/>
      <c r="AK2821" s="51"/>
      <c r="AL2821" s="51"/>
      <c r="AM2821" s="51"/>
      <c r="AN2821" s="51"/>
      <c r="AO2821" s="2"/>
      <c r="AP2821" s="3"/>
      <c r="AQ2821" s="3"/>
      <c r="AR2821" s="3"/>
      <c r="AS2821" s="3"/>
    </row>
    <row r="2822" spans="1:45" ht="29" customHeight="1" x14ac:dyDescent="0.35">
      <c r="A2822" s="14" t="s">
        <v>1235</v>
      </c>
      <c r="C2822" s="15" t="s">
        <v>3360</v>
      </c>
      <c r="D2822" s="15"/>
      <c r="E2822" s="80">
        <v>1.6309944054258414</v>
      </c>
      <c r="F2822" s="78"/>
      <c r="G2822" s="15"/>
      <c r="H2822" s="15"/>
      <c r="I2822" s="16"/>
      <c r="J2822" s="66"/>
      <c r="K2822" s="66"/>
      <c r="L2822" s="16"/>
      <c r="M2822" s="81"/>
      <c r="N2822" s="82">
        <v>1053.624755859375</v>
      </c>
      <c r="O2822" s="82">
        <v>6559.36474609375</v>
      </c>
      <c r="P2822" s="77"/>
      <c r="Q2822" s="83"/>
      <c r="R2822" s="83"/>
      <c r="S2822" s="51">
        <v>1</v>
      </c>
      <c r="T2822" s="84"/>
      <c r="U2822" s="84"/>
      <c r="V2822" s="52">
        <v>0</v>
      </c>
      <c r="W2822" s="52">
        <v>1.06E-4</v>
      </c>
      <c r="X2822" s="52">
        <v>0</v>
      </c>
      <c r="Y2822" s="52">
        <v>0.48349500000000001</v>
      </c>
      <c r="Z2822" s="52">
        <v>0</v>
      </c>
      <c r="AA2822" s="52"/>
      <c r="AB2822" s="79">
        <v>2822</v>
      </c>
      <c r="AC28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2" s="85"/>
      <c r="AE2822" s="51"/>
      <c r="AF2822" s="51"/>
      <c r="AG2822" s="51"/>
      <c r="AH2822" s="51"/>
      <c r="AI2822" s="51"/>
      <c r="AJ2822" s="51"/>
      <c r="AK2822" s="51"/>
      <c r="AL2822" s="51"/>
      <c r="AM2822" s="51"/>
      <c r="AN2822" s="51"/>
      <c r="AO2822" s="2"/>
      <c r="AP2822" s="3"/>
      <c r="AQ2822" s="3"/>
      <c r="AR2822" s="3"/>
      <c r="AS2822" s="3"/>
    </row>
    <row r="2823" spans="1:45" ht="29" customHeight="1" x14ac:dyDescent="0.35">
      <c r="A2823" s="14" t="s">
        <v>1236</v>
      </c>
      <c r="C2823" s="15" t="s">
        <v>3360</v>
      </c>
      <c r="D2823" s="15"/>
      <c r="E2823" s="80">
        <v>1.6309944054258414</v>
      </c>
      <c r="F2823" s="78"/>
      <c r="G2823" s="15"/>
      <c r="H2823" s="15"/>
      <c r="I2823" s="16"/>
      <c r="J2823" s="66"/>
      <c r="K2823" s="66"/>
      <c r="L2823" s="16"/>
      <c r="M2823" s="81"/>
      <c r="N2823" s="82">
        <v>1100.6666259765625</v>
      </c>
      <c r="O2823" s="82">
        <v>6415.14453125</v>
      </c>
      <c r="P2823" s="77"/>
      <c r="Q2823" s="83"/>
      <c r="R2823" s="83"/>
      <c r="S2823" s="51">
        <v>1</v>
      </c>
      <c r="T2823" s="84"/>
      <c r="U2823" s="84"/>
      <c r="V2823" s="52">
        <v>0</v>
      </c>
      <c r="W2823" s="52">
        <v>1.06E-4</v>
      </c>
      <c r="X2823" s="52">
        <v>0</v>
      </c>
      <c r="Y2823" s="52">
        <v>0.48349500000000001</v>
      </c>
      <c r="Z2823" s="52">
        <v>0</v>
      </c>
      <c r="AA2823" s="52"/>
      <c r="AB2823" s="79">
        <v>2823</v>
      </c>
      <c r="AC28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3" s="85"/>
      <c r="AE2823" s="51"/>
      <c r="AF2823" s="51"/>
      <c r="AG2823" s="51"/>
      <c r="AH2823" s="51"/>
      <c r="AI2823" s="51"/>
      <c r="AJ2823" s="51"/>
      <c r="AK2823" s="51"/>
      <c r="AL2823" s="51"/>
      <c r="AM2823" s="51"/>
      <c r="AN2823" s="51"/>
      <c r="AO2823" s="2"/>
      <c r="AP2823" s="3"/>
      <c r="AQ2823" s="3"/>
      <c r="AR2823" s="3"/>
      <c r="AS2823" s="3"/>
    </row>
    <row r="2824" spans="1:45" ht="29" customHeight="1" x14ac:dyDescent="0.35">
      <c r="A2824" s="14" t="s">
        <v>3087</v>
      </c>
      <c r="C2824" s="15" t="s">
        <v>3360</v>
      </c>
      <c r="D2824" s="15"/>
      <c r="E2824" s="80">
        <v>1.6309944054258414</v>
      </c>
      <c r="F2824" s="78"/>
      <c r="G2824" s="15"/>
      <c r="H2824" s="15"/>
      <c r="I2824" s="16"/>
      <c r="J2824" s="66"/>
      <c r="K2824" s="66"/>
      <c r="L2824" s="16"/>
      <c r="M2824" s="81"/>
      <c r="N2824" s="82">
        <v>1034.42578125</v>
      </c>
      <c r="O2824" s="82">
        <v>6602.04833984375</v>
      </c>
      <c r="P2824" s="77"/>
      <c r="Q2824" s="83"/>
      <c r="R2824" s="83"/>
      <c r="S2824" s="51">
        <v>1</v>
      </c>
      <c r="T2824" s="84"/>
      <c r="U2824" s="84"/>
      <c r="V2824" s="52">
        <v>0</v>
      </c>
      <c r="W2824" s="52">
        <v>1.06E-4</v>
      </c>
      <c r="X2824" s="52">
        <v>0</v>
      </c>
      <c r="Y2824" s="52">
        <v>0.48349500000000001</v>
      </c>
      <c r="Z2824" s="52">
        <v>0</v>
      </c>
      <c r="AA2824" s="52"/>
      <c r="AB2824" s="79">
        <v>2824</v>
      </c>
      <c r="AC28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4" s="85"/>
      <c r="AE2824" s="51"/>
      <c r="AF2824" s="51"/>
      <c r="AG2824" s="51"/>
      <c r="AH2824" s="51"/>
      <c r="AI2824" s="51"/>
      <c r="AJ2824" s="51"/>
      <c r="AK2824" s="51"/>
      <c r="AL2824" s="51"/>
      <c r="AM2824" s="51"/>
      <c r="AN2824" s="51"/>
      <c r="AO2824" s="2"/>
      <c r="AP2824" s="3"/>
      <c r="AQ2824" s="3"/>
      <c r="AR2824" s="3"/>
      <c r="AS2824" s="3"/>
    </row>
    <row r="2825" spans="1:45" ht="29" customHeight="1" x14ac:dyDescent="0.35">
      <c r="A2825" s="14" t="s">
        <v>3088</v>
      </c>
      <c r="C2825" s="15" t="s">
        <v>3360</v>
      </c>
      <c r="D2825" s="15"/>
      <c r="E2825" s="80">
        <v>1.6309944054258414</v>
      </c>
      <c r="F2825" s="78"/>
      <c r="G2825" s="15"/>
      <c r="H2825" s="15"/>
      <c r="I2825" s="16"/>
      <c r="J2825" s="66"/>
      <c r="K2825" s="66"/>
      <c r="L2825" s="16"/>
      <c r="M2825" s="81"/>
      <c r="N2825" s="82">
        <v>1012.40185546875</v>
      </c>
      <c r="O2825" s="82">
        <v>6644.283203125</v>
      </c>
      <c r="P2825" s="77"/>
      <c r="Q2825" s="83"/>
      <c r="R2825" s="83"/>
      <c r="S2825" s="51">
        <v>1</v>
      </c>
      <c r="T2825" s="84"/>
      <c r="U2825" s="84"/>
      <c r="V2825" s="52">
        <v>0</v>
      </c>
      <c r="W2825" s="52">
        <v>1.06E-4</v>
      </c>
      <c r="X2825" s="52">
        <v>0</v>
      </c>
      <c r="Y2825" s="52">
        <v>0.48349500000000001</v>
      </c>
      <c r="Z2825" s="52">
        <v>0</v>
      </c>
      <c r="AA2825" s="52"/>
      <c r="AB2825" s="79">
        <v>2825</v>
      </c>
      <c r="AC28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5" s="85"/>
      <c r="AE2825" s="51"/>
      <c r="AF2825" s="51"/>
      <c r="AG2825" s="51"/>
      <c r="AH2825" s="51"/>
      <c r="AI2825" s="51"/>
      <c r="AJ2825" s="51"/>
      <c r="AK2825" s="51"/>
      <c r="AL2825" s="51"/>
      <c r="AM2825" s="51"/>
      <c r="AN2825" s="51"/>
      <c r="AO2825" s="2"/>
      <c r="AP2825" s="3"/>
      <c r="AQ2825" s="3"/>
      <c r="AR2825" s="3"/>
      <c r="AS2825" s="3"/>
    </row>
    <row r="2826" spans="1:45" ht="29" customHeight="1" x14ac:dyDescent="0.35">
      <c r="A2826" s="14" t="s">
        <v>3089</v>
      </c>
      <c r="C2826" s="15" t="s">
        <v>3360</v>
      </c>
      <c r="D2826" s="15"/>
      <c r="E2826" s="80">
        <v>1.6309944054258414</v>
      </c>
      <c r="F2826" s="78"/>
      <c r="G2826" s="15"/>
      <c r="H2826" s="15"/>
      <c r="I2826" s="16"/>
      <c r="J2826" s="66"/>
      <c r="K2826" s="66"/>
      <c r="L2826" s="16"/>
      <c r="M2826" s="81"/>
      <c r="N2826" s="82">
        <v>1071.562744140625</v>
      </c>
      <c r="O2826" s="82">
        <v>6515.64453125</v>
      </c>
      <c r="P2826" s="77"/>
      <c r="Q2826" s="83"/>
      <c r="R2826" s="83"/>
      <c r="S2826" s="51">
        <v>1</v>
      </c>
      <c r="T2826" s="84"/>
      <c r="U2826" s="84"/>
      <c r="V2826" s="52">
        <v>0</v>
      </c>
      <c r="W2826" s="52">
        <v>1.06E-4</v>
      </c>
      <c r="X2826" s="52">
        <v>0</v>
      </c>
      <c r="Y2826" s="52">
        <v>0.48349500000000001</v>
      </c>
      <c r="Z2826" s="52">
        <v>0</v>
      </c>
      <c r="AA2826" s="52"/>
      <c r="AB2826" s="79">
        <v>2826</v>
      </c>
      <c r="AC28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6" s="85"/>
      <c r="AE2826" s="51"/>
      <c r="AF2826" s="51"/>
      <c r="AG2826" s="51"/>
      <c r="AH2826" s="51"/>
      <c r="AI2826" s="51"/>
      <c r="AJ2826" s="51"/>
      <c r="AK2826" s="51"/>
      <c r="AL2826" s="51"/>
      <c r="AM2826" s="51"/>
      <c r="AN2826" s="51"/>
      <c r="AO2826" s="2"/>
      <c r="AP2826" s="3"/>
      <c r="AQ2826" s="3"/>
      <c r="AR2826" s="3"/>
      <c r="AS2826" s="3"/>
    </row>
    <row r="2827" spans="1:45" ht="29" customHeight="1" x14ac:dyDescent="0.35">
      <c r="A2827" s="14" t="s">
        <v>3090</v>
      </c>
      <c r="C2827" s="15" t="s">
        <v>3360</v>
      </c>
      <c r="D2827" s="15"/>
      <c r="E2827" s="80">
        <v>1.6309944054258414</v>
      </c>
      <c r="F2827" s="78"/>
      <c r="G2827" s="15"/>
      <c r="H2827" s="15"/>
      <c r="I2827" s="16"/>
      <c r="J2827" s="66"/>
      <c r="K2827" s="66"/>
      <c r="L2827" s="16"/>
      <c r="M2827" s="81"/>
      <c r="N2827" s="82">
        <v>1086.8956298828125</v>
      </c>
      <c r="O2827" s="82">
        <v>6465.2041015625</v>
      </c>
      <c r="P2827" s="77"/>
      <c r="Q2827" s="83"/>
      <c r="R2827" s="83"/>
      <c r="S2827" s="51">
        <v>1</v>
      </c>
      <c r="T2827" s="84"/>
      <c r="U2827" s="84"/>
      <c r="V2827" s="52">
        <v>0</v>
      </c>
      <c r="W2827" s="52">
        <v>1.06E-4</v>
      </c>
      <c r="X2827" s="52">
        <v>0</v>
      </c>
      <c r="Y2827" s="52">
        <v>0.48349500000000001</v>
      </c>
      <c r="Z2827" s="52">
        <v>0</v>
      </c>
      <c r="AA2827" s="52"/>
      <c r="AB2827" s="79">
        <v>2827</v>
      </c>
      <c r="AC28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7" s="85"/>
      <c r="AE2827" s="51"/>
      <c r="AF2827" s="51"/>
      <c r="AG2827" s="51"/>
      <c r="AH2827" s="51"/>
      <c r="AI2827" s="51"/>
      <c r="AJ2827" s="51"/>
      <c r="AK2827" s="51"/>
      <c r="AL2827" s="51"/>
      <c r="AM2827" s="51"/>
      <c r="AN2827" s="51"/>
      <c r="AO2827" s="2"/>
      <c r="AP2827" s="3"/>
      <c r="AQ2827" s="3"/>
      <c r="AR2827" s="3"/>
      <c r="AS2827" s="3"/>
    </row>
    <row r="2828" spans="1:45" ht="29" customHeight="1" x14ac:dyDescent="0.35">
      <c r="A2828" s="14" t="s">
        <v>2950</v>
      </c>
      <c r="C2828" s="15" t="s">
        <v>3360</v>
      </c>
      <c r="D2828" s="15"/>
      <c r="E2828" s="80">
        <v>1.6308159432907192</v>
      </c>
      <c r="F2828" s="78"/>
      <c r="G2828" s="15"/>
      <c r="H2828" s="15"/>
      <c r="I2828" s="16"/>
      <c r="J2828" s="66"/>
      <c r="K2828" s="66"/>
      <c r="L2828" s="16"/>
      <c r="M2828" s="81"/>
      <c r="N2828" s="82">
        <v>612.45947265625</v>
      </c>
      <c r="O2828" s="82">
        <v>6571.703125</v>
      </c>
      <c r="P2828" s="77"/>
      <c r="Q2828" s="83"/>
      <c r="R2828" s="83"/>
      <c r="S2828" s="51">
        <v>1</v>
      </c>
      <c r="T2828" s="84"/>
      <c r="U2828" s="84"/>
      <c r="V2828" s="52">
        <v>0</v>
      </c>
      <c r="W2828" s="52">
        <v>1.05E-4</v>
      </c>
      <c r="X2828" s="52">
        <v>0</v>
      </c>
      <c r="Y2828" s="52">
        <v>0.48321599999999998</v>
      </c>
      <c r="Z2828" s="52">
        <v>0</v>
      </c>
      <c r="AA2828" s="52"/>
      <c r="AB2828" s="79">
        <v>2828</v>
      </c>
      <c r="AC28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8" s="85"/>
      <c r="AE2828" s="51"/>
      <c r="AF2828" s="51"/>
      <c r="AG2828" s="51"/>
      <c r="AH2828" s="51"/>
      <c r="AI2828" s="51"/>
      <c r="AJ2828" s="51"/>
      <c r="AK2828" s="51"/>
      <c r="AL2828" s="51"/>
      <c r="AM2828" s="51"/>
      <c r="AN2828" s="51"/>
      <c r="AO2828" s="2"/>
      <c r="AP2828" s="3"/>
      <c r="AQ2828" s="3"/>
      <c r="AR2828" s="3"/>
      <c r="AS2828" s="3"/>
    </row>
    <row r="2829" spans="1:45" ht="29" customHeight="1" x14ac:dyDescent="0.35">
      <c r="A2829" s="14" t="s">
        <v>415</v>
      </c>
      <c r="C2829" s="15" t="s">
        <v>3360</v>
      </c>
      <c r="D2829" s="15"/>
      <c r="E2829" s="80">
        <v>1.6304065677836288</v>
      </c>
      <c r="F2829" s="78"/>
      <c r="G2829" s="15"/>
      <c r="H2829" s="15"/>
      <c r="I2829" s="16"/>
      <c r="J2829" s="66"/>
      <c r="K2829" s="66"/>
      <c r="L2829" s="16"/>
      <c r="M2829" s="81"/>
      <c r="N2829" s="82">
        <v>3120.792724609375</v>
      </c>
      <c r="O2829" s="82">
        <v>8840.4150390625</v>
      </c>
      <c r="P2829" s="77"/>
      <c r="Q2829" s="83"/>
      <c r="R2829" s="83"/>
      <c r="S2829" s="51">
        <v>1</v>
      </c>
      <c r="T2829" s="84"/>
      <c r="U2829" s="84"/>
      <c r="V2829" s="52">
        <v>0</v>
      </c>
      <c r="W2829" s="52">
        <v>9.6000000000000002E-5</v>
      </c>
      <c r="X2829" s="52">
        <v>0</v>
      </c>
      <c r="Y2829" s="52">
        <v>0.482576</v>
      </c>
      <c r="Z2829" s="52">
        <v>0</v>
      </c>
      <c r="AA2829" s="52"/>
      <c r="AB2829" s="79">
        <v>2829</v>
      </c>
      <c r="AC28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29" s="85"/>
      <c r="AE2829" s="51"/>
      <c r="AF2829" s="51"/>
      <c r="AG2829" s="51"/>
      <c r="AH2829" s="51"/>
      <c r="AI2829" s="51"/>
      <c r="AJ2829" s="51"/>
      <c r="AK2829" s="104" t="s">
        <v>3341</v>
      </c>
      <c r="AL2829" s="104" t="s">
        <v>3341</v>
      </c>
      <c r="AM2829" s="104" t="s">
        <v>3341</v>
      </c>
      <c r="AN2829" s="104" t="s">
        <v>3341</v>
      </c>
      <c r="AO2829" s="2"/>
      <c r="AP2829" s="3"/>
      <c r="AQ2829" s="3"/>
      <c r="AR2829" s="3"/>
      <c r="AS2829" s="3"/>
    </row>
    <row r="2830" spans="1:45" ht="29" customHeight="1" x14ac:dyDescent="0.35">
      <c r="A2830" s="14" t="s">
        <v>590</v>
      </c>
      <c r="C2830" s="15" t="s">
        <v>3360</v>
      </c>
      <c r="D2830" s="15"/>
      <c r="E2830" s="80">
        <v>1.6296997553846682</v>
      </c>
      <c r="F2830" s="78"/>
      <c r="G2830" s="15"/>
      <c r="H2830" s="15"/>
      <c r="I2830" s="16"/>
      <c r="J2830" s="66"/>
      <c r="K2830" s="66"/>
      <c r="L2830" s="16"/>
      <c r="M2830" s="81"/>
      <c r="N2830" s="82">
        <v>3429.92431640625</v>
      </c>
      <c r="O2830" s="82">
        <v>9276.5234375</v>
      </c>
      <c r="P2830" s="77"/>
      <c r="Q2830" s="83"/>
      <c r="R2830" s="83"/>
      <c r="S2830" s="51">
        <v>1</v>
      </c>
      <c r="T2830" s="84"/>
      <c r="U2830" s="84"/>
      <c r="V2830" s="52">
        <v>0</v>
      </c>
      <c r="W2830" s="52">
        <v>1E-4</v>
      </c>
      <c r="X2830" s="52">
        <v>0</v>
      </c>
      <c r="Y2830" s="52">
        <v>0.48147099999999998</v>
      </c>
      <c r="Z2830" s="52">
        <v>0</v>
      </c>
      <c r="AA2830" s="52"/>
      <c r="AB2830" s="79">
        <v>2830</v>
      </c>
      <c r="AC28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0" s="85"/>
      <c r="AE2830" s="51"/>
      <c r="AF2830" s="51"/>
      <c r="AG2830" s="51"/>
      <c r="AH2830" s="51"/>
      <c r="AI2830" s="51"/>
      <c r="AJ2830" s="51"/>
      <c r="AK2830" s="104" t="s">
        <v>3341</v>
      </c>
      <c r="AL2830" s="104" t="s">
        <v>3341</v>
      </c>
      <c r="AM2830" s="104" t="s">
        <v>3341</v>
      </c>
      <c r="AN2830" s="104" t="s">
        <v>3341</v>
      </c>
      <c r="AO2830" s="2"/>
      <c r="AP2830" s="3"/>
      <c r="AQ2830" s="3"/>
      <c r="AR2830" s="3"/>
      <c r="AS2830" s="3"/>
    </row>
    <row r="2831" spans="1:45" ht="29" customHeight="1" x14ac:dyDescent="0.35">
      <c r="A2831" s="14" t="s">
        <v>2433</v>
      </c>
      <c r="C2831" s="15" t="s">
        <v>3360</v>
      </c>
      <c r="D2831" s="15"/>
      <c r="E2831" s="80">
        <v>1.6296997553846682</v>
      </c>
      <c r="F2831" s="78"/>
      <c r="G2831" s="15"/>
      <c r="H2831" s="15"/>
      <c r="I2831" s="16"/>
      <c r="J2831" s="66"/>
      <c r="K2831" s="66"/>
      <c r="L2831" s="16"/>
      <c r="M2831" s="81"/>
      <c r="N2831" s="82">
        <v>3376.634765625</v>
      </c>
      <c r="O2831" s="82">
        <v>9298.5654296875</v>
      </c>
      <c r="P2831" s="77"/>
      <c r="Q2831" s="83"/>
      <c r="R2831" s="83"/>
      <c r="S2831" s="51">
        <v>1</v>
      </c>
      <c r="T2831" s="84"/>
      <c r="U2831" s="84"/>
      <c r="V2831" s="52">
        <v>0</v>
      </c>
      <c r="W2831" s="52">
        <v>1E-4</v>
      </c>
      <c r="X2831" s="52">
        <v>0</v>
      </c>
      <c r="Y2831" s="52">
        <v>0.48147099999999998</v>
      </c>
      <c r="Z2831" s="52">
        <v>0</v>
      </c>
      <c r="AA2831" s="52"/>
      <c r="AB2831" s="79">
        <v>2831</v>
      </c>
      <c r="AC28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1" s="85"/>
      <c r="AE2831" s="51"/>
      <c r="AF2831" s="51"/>
      <c r="AG2831" s="51"/>
      <c r="AH2831" s="51"/>
      <c r="AI2831" s="51"/>
      <c r="AJ2831" s="51"/>
      <c r="AK2831" s="104" t="s">
        <v>3341</v>
      </c>
      <c r="AL2831" s="104" t="s">
        <v>3341</v>
      </c>
      <c r="AM2831" s="104" t="s">
        <v>3341</v>
      </c>
      <c r="AN2831" s="104" t="s">
        <v>3341</v>
      </c>
      <c r="AO2831" s="2"/>
      <c r="AP2831" s="3"/>
      <c r="AQ2831" s="3"/>
      <c r="AR2831" s="3"/>
      <c r="AS2831" s="3"/>
    </row>
    <row r="2832" spans="1:45" ht="29" customHeight="1" x14ac:dyDescent="0.35">
      <c r="A2832" s="14" t="s">
        <v>2450</v>
      </c>
      <c r="C2832" s="15" t="s">
        <v>3360</v>
      </c>
      <c r="D2832" s="15"/>
      <c r="E2832" s="80">
        <v>1.6296920795939103</v>
      </c>
      <c r="F2832" s="78"/>
      <c r="G2832" s="15"/>
      <c r="H2832" s="15"/>
      <c r="I2832" s="16"/>
      <c r="J2832" s="66"/>
      <c r="K2832" s="66"/>
      <c r="L2832" s="16"/>
      <c r="M2832" s="81"/>
      <c r="N2832" s="82">
        <v>5272.54248046875</v>
      </c>
      <c r="O2832" s="82">
        <v>1830.6107177734375</v>
      </c>
      <c r="P2832" s="77"/>
      <c r="Q2832" s="83"/>
      <c r="R2832" s="83"/>
      <c r="S2832" s="51">
        <v>1</v>
      </c>
      <c r="T2832" s="84"/>
      <c r="U2832" s="84"/>
      <c r="V2832" s="52">
        <v>0</v>
      </c>
      <c r="W2832" s="52">
        <v>8.7000000000000001E-5</v>
      </c>
      <c r="X2832" s="52">
        <v>0</v>
      </c>
      <c r="Y2832" s="52">
        <v>0.48145900000000003</v>
      </c>
      <c r="Z2832" s="52">
        <v>0</v>
      </c>
      <c r="AA2832" s="52"/>
      <c r="AB2832" s="79">
        <v>2832</v>
      </c>
      <c r="AC28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2" s="85"/>
      <c r="AE2832" s="51"/>
      <c r="AF2832" s="51"/>
      <c r="AG2832" s="51"/>
      <c r="AH2832" s="51"/>
      <c r="AI2832" s="51"/>
      <c r="AJ2832" s="51"/>
      <c r="AK2832" s="51"/>
      <c r="AL2832" s="51"/>
      <c r="AM2832" s="51"/>
      <c r="AN2832" s="51"/>
      <c r="AO2832" s="2"/>
      <c r="AP2832" s="3"/>
      <c r="AQ2832" s="3"/>
      <c r="AR2832" s="3"/>
      <c r="AS2832" s="3"/>
    </row>
    <row r="2833" spans="1:45" ht="29" customHeight="1" x14ac:dyDescent="0.35">
      <c r="A2833" s="14" t="s">
        <v>539</v>
      </c>
      <c r="C2833" s="15" t="s">
        <v>3360</v>
      </c>
      <c r="D2833" s="15"/>
      <c r="E2833" s="80">
        <v>1.629488031489595</v>
      </c>
      <c r="F2833" s="78"/>
      <c r="G2833" s="15"/>
      <c r="H2833" s="15"/>
      <c r="I2833" s="16"/>
      <c r="J2833" s="66"/>
      <c r="K2833" s="66"/>
      <c r="L2833" s="16"/>
      <c r="M2833" s="81"/>
      <c r="N2833" s="82">
        <v>7634.3623046875</v>
      </c>
      <c r="O2833" s="82">
        <v>9001.62109375</v>
      </c>
      <c r="P2833" s="77"/>
      <c r="Q2833" s="83"/>
      <c r="R2833" s="83"/>
      <c r="S2833" s="51">
        <v>1</v>
      </c>
      <c r="T2833" s="84"/>
      <c r="U2833" s="84"/>
      <c r="V2833" s="52">
        <v>0</v>
      </c>
      <c r="W2833" s="52">
        <v>8.7999999999999998E-5</v>
      </c>
      <c r="X2833" s="52">
        <v>0</v>
      </c>
      <c r="Y2833" s="52">
        <v>0.48114000000000001</v>
      </c>
      <c r="Z2833" s="52">
        <v>0</v>
      </c>
      <c r="AA2833" s="52"/>
      <c r="AB2833" s="79">
        <v>2833</v>
      </c>
      <c r="AC28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3" s="85"/>
      <c r="AE2833" s="51"/>
      <c r="AF2833" s="51"/>
      <c r="AG2833" s="51"/>
      <c r="AH2833" s="51"/>
      <c r="AI2833" s="51"/>
      <c r="AJ2833" s="51"/>
      <c r="AK2833" s="104" t="s">
        <v>3341</v>
      </c>
      <c r="AL2833" s="104" t="s">
        <v>3341</v>
      </c>
      <c r="AM2833" s="104" t="s">
        <v>3341</v>
      </c>
      <c r="AN2833" s="104" t="s">
        <v>3341</v>
      </c>
      <c r="AO2833" s="2"/>
      <c r="AP2833" s="3"/>
      <c r="AQ2833" s="3"/>
      <c r="AR2833" s="3"/>
      <c r="AS2833" s="3"/>
    </row>
    <row r="2834" spans="1:45" ht="29" customHeight="1" x14ac:dyDescent="0.35">
      <c r="A2834" s="14" t="s">
        <v>1060</v>
      </c>
      <c r="C2834" s="15" t="s">
        <v>3360</v>
      </c>
      <c r="D2834" s="15"/>
      <c r="E2834" s="80">
        <v>1.629488031489595</v>
      </c>
      <c r="F2834" s="78"/>
      <c r="G2834" s="15"/>
      <c r="H2834" s="15"/>
      <c r="I2834" s="16"/>
      <c r="J2834" s="66"/>
      <c r="K2834" s="66"/>
      <c r="L2834" s="16"/>
      <c r="M2834" s="81"/>
      <c r="N2834" s="82">
        <v>7637.5322265625</v>
      </c>
      <c r="O2834" s="82">
        <v>9088.9541015625</v>
      </c>
      <c r="P2834" s="77"/>
      <c r="Q2834" s="83"/>
      <c r="R2834" s="83"/>
      <c r="S2834" s="51">
        <v>1</v>
      </c>
      <c r="T2834" s="84"/>
      <c r="U2834" s="84"/>
      <c r="V2834" s="52">
        <v>0</v>
      </c>
      <c r="W2834" s="52">
        <v>8.7999999999999998E-5</v>
      </c>
      <c r="X2834" s="52">
        <v>0</v>
      </c>
      <c r="Y2834" s="52">
        <v>0.48114000000000001</v>
      </c>
      <c r="Z2834" s="52">
        <v>0</v>
      </c>
      <c r="AA2834" s="52"/>
      <c r="AB2834" s="79">
        <v>2834</v>
      </c>
      <c r="AC28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4" s="85"/>
      <c r="AE2834" s="51"/>
      <c r="AF2834" s="51"/>
      <c r="AG2834" s="51"/>
      <c r="AH2834" s="51"/>
      <c r="AI2834" s="51"/>
      <c r="AJ2834" s="51"/>
      <c r="AK2834" s="104" t="s">
        <v>3341</v>
      </c>
      <c r="AL2834" s="104" t="s">
        <v>3341</v>
      </c>
      <c r="AM2834" s="104" t="s">
        <v>3341</v>
      </c>
      <c r="AN2834" s="104" t="s">
        <v>3341</v>
      </c>
      <c r="AO2834" s="2"/>
      <c r="AP2834" s="3"/>
      <c r="AQ2834" s="3"/>
      <c r="AR2834" s="3"/>
      <c r="AS2834" s="3"/>
    </row>
    <row r="2835" spans="1:45" ht="29" customHeight="1" x14ac:dyDescent="0.35">
      <c r="A2835" s="14" t="s">
        <v>2083</v>
      </c>
      <c r="C2835" s="15" t="s">
        <v>3360</v>
      </c>
      <c r="D2835" s="15"/>
      <c r="E2835" s="80">
        <v>1.629488031489595</v>
      </c>
      <c r="F2835" s="78"/>
      <c r="G2835" s="15"/>
      <c r="H2835" s="15"/>
      <c r="I2835" s="16"/>
      <c r="J2835" s="66"/>
      <c r="K2835" s="66"/>
      <c r="L2835" s="16"/>
      <c r="M2835" s="81"/>
      <c r="N2835" s="82">
        <v>7662.97509765625</v>
      </c>
      <c r="O2835" s="82">
        <v>9166.4013671875</v>
      </c>
      <c r="P2835" s="77"/>
      <c r="Q2835" s="83"/>
      <c r="R2835" s="83"/>
      <c r="S2835" s="51">
        <v>1</v>
      </c>
      <c r="T2835" s="84"/>
      <c r="U2835" s="84"/>
      <c r="V2835" s="52">
        <v>0</v>
      </c>
      <c r="W2835" s="52">
        <v>8.7999999999999998E-5</v>
      </c>
      <c r="X2835" s="52">
        <v>0</v>
      </c>
      <c r="Y2835" s="52">
        <v>0.48114000000000001</v>
      </c>
      <c r="Z2835" s="52">
        <v>0</v>
      </c>
      <c r="AA2835" s="52"/>
      <c r="AB2835" s="79">
        <v>2835</v>
      </c>
      <c r="AC28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5" s="85"/>
      <c r="AE2835" s="51"/>
      <c r="AF2835" s="51"/>
      <c r="AG2835" s="51"/>
      <c r="AH2835" s="51"/>
      <c r="AI2835" s="51"/>
      <c r="AJ2835" s="51"/>
      <c r="AK2835" s="104" t="s">
        <v>3341</v>
      </c>
      <c r="AL2835" s="104" t="s">
        <v>3341</v>
      </c>
      <c r="AM2835" s="104" t="s">
        <v>3341</v>
      </c>
      <c r="AN2835" s="104" t="s">
        <v>3341</v>
      </c>
      <c r="AO2835" s="2"/>
      <c r="AP2835" s="3"/>
      <c r="AQ2835" s="3"/>
      <c r="AR2835" s="3"/>
      <c r="AS2835" s="3"/>
    </row>
    <row r="2836" spans="1:45" ht="29" customHeight="1" x14ac:dyDescent="0.35">
      <c r="A2836" s="14" t="s">
        <v>1632</v>
      </c>
      <c r="C2836" s="15" t="s">
        <v>3360</v>
      </c>
      <c r="D2836" s="15"/>
      <c r="E2836" s="80">
        <v>1.6293466690098029</v>
      </c>
      <c r="F2836" s="78"/>
      <c r="G2836" s="15"/>
      <c r="H2836" s="15"/>
      <c r="I2836" s="16"/>
      <c r="J2836" s="66"/>
      <c r="K2836" s="66"/>
      <c r="L2836" s="16"/>
      <c r="M2836" s="81"/>
      <c r="N2836" s="82">
        <v>739.0653076171875</v>
      </c>
      <c r="O2836" s="82">
        <v>519.1097412109375</v>
      </c>
      <c r="P2836" s="77"/>
      <c r="Q2836" s="83"/>
      <c r="R2836" s="83"/>
      <c r="S2836" s="51">
        <v>1</v>
      </c>
      <c r="T2836" s="84"/>
      <c r="U2836" s="84"/>
      <c r="V2836" s="52">
        <v>0</v>
      </c>
      <c r="W2836" s="52">
        <v>8.7999999999999998E-5</v>
      </c>
      <c r="X2836" s="52">
        <v>0</v>
      </c>
      <c r="Y2836" s="52">
        <v>0.48091899999999999</v>
      </c>
      <c r="Z2836" s="52">
        <v>0</v>
      </c>
      <c r="AA2836" s="52"/>
      <c r="AB2836" s="79">
        <v>2836</v>
      </c>
      <c r="AC28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6" s="85"/>
      <c r="AE2836" s="51"/>
      <c r="AF2836" s="51"/>
      <c r="AG2836" s="51"/>
      <c r="AH2836" s="51"/>
      <c r="AI2836" s="51"/>
      <c r="AJ2836" s="51"/>
      <c r="AK2836" s="51"/>
      <c r="AL2836" s="51"/>
      <c r="AM2836" s="51"/>
      <c r="AN2836" s="51"/>
      <c r="AO2836" s="2"/>
      <c r="AP2836" s="3"/>
      <c r="AQ2836" s="3"/>
      <c r="AR2836" s="3"/>
      <c r="AS2836" s="3"/>
    </row>
    <row r="2837" spans="1:45" ht="29" customHeight="1" x14ac:dyDescent="0.35">
      <c r="A2837" s="14" t="s">
        <v>1633</v>
      </c>
      <c r="C2837" s="15" t="s">
        <v>3360</v>
      </c>
      <c r="D2837" s="15"/>
      <c r="E2837" s="80">
        <v>1.6293466690098029</v>
      </c>
      <c r="F2837" s="78"/>
      <c r="G2837" s="15"/>
      <c r="H2837" s="15"/>
      <c r="I2837" s="16"/>
      <c r="J2837" s="66"/>
      <c r="K2837" s="66"/>
      <c r="L2837" s="16"/>
      <c r="M2837" s="81"/>
      <c r="N2837" s="82">
        <v>699.160888671875</v>
      </c>
      <c r="O2837" s="82">
        <v>443.6295166015625</v>
      </c>
      <c r="P2837" s="77"/>
      <c r="Q2837" s="83"/>
      <c r="R2837" s="83"/>
      <c r="S2837" s="51">
        <v>1</v>
      </c>
      <c r="T2837" s="84"/>
      <c r="U2837" s="84"/>
      <c r="V2837" s="52">
        <v>0</v>
      </c>
      <c r="W2837" s="52">
        <v>8.7999999999999998E-5</v>
      </c>
      <c r="X2837" s="52">
        <v>0</v>
      </c>
      <c r="Y2837" s="52">
        <v>0.48091899999999999</v>
      </c>
      <c r="Z2837" s="52">
        <v>0</v>
      </c>
      <c r="AA2837" s="52"/>
      <c r="AB2837" s="79">
        <v>2837</v>
      </c>
      <c r="AC28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7" s="85"/>
      <c r="AE2837" s="51"/>
      <c r="AF2837" s="51"/>
      <c r="AG2837" s="51"/>
      <c r="AH2837" s="51"/>
      <c r="AI2837" s="51"/>
      <c r="AJ2837" s="51"/>
      <c r="AK2837" s="51"/>
      <c r="AL2837" s="51"/>
      <c r="AM2837" s="51"/>
      <c r="AN2837" s="51"/>
      <c r="AO2837" s="2"/>
      <c r="AP2837" s="3"/>
      <c r="AQ2837" s="3"/>
      <c r="AR2837" s="3"/>
      <c r="AS2837" s="3"/>
    </row>
    <row r="2838" spans="1:45" ht="29" customHeight="1" x14ac:dyDescent="0.35">
      <c r="A2838" s="14" t="s">
        <v>1713</v>
      </c>
      <c r="C2838" s="15" t="s">
        <v>3360</v>
      </c>
      <c r="D2838" s="15"/>
      <c r="E2838" s="80">
        <v>1.6293466690098029</v>
      </c>
      <c r="F2838" s="78"/>
      <c r="G2838" s="15"/>
      <c r="H2838" s="15"/>
      <c r="I2838" s="16"/>
      <c r="J2838" s="66"/>
      <c r="K2838" s="66"/>
      <c r="L2838" s="16"/>
      <c r="M2838" s="81"/>
      <c r="N2838" s="82">
        <v>692.4716796875</v>
      </c>
      <c r="O2838" s="82">
        <v>492.38320922851563</v>
      </c>
      <c r="P2838" s="77"/>
      <c r="Q2838" s="83"/>
      <c r="R2838" s="83"/>
      <c r="S2838" s="51">
        <v>1</v>
      </c>
      <c r="T2838" s="84"/>
      <c r="U2838" s="84"/>
      <c r="V2838" s="52">
        <v>0</v>
      </c>
      <c r="W2838" s="52">
        <v>8.7999999999999998E-5</v>
      </c>
      <c r="X2838" s="52">
        <v>0</v>
      </c>
      <c r="Y2838" s="52">
        <v>0.48091899999999999</v>
      </c>
      <c r="Z2838" s="52">
        <v>0</v>
      </c>
      <c r="AA2838" s="52"/>
      <c r="AB2838" s="79">
        <v>2838</v>
      </c>
      <c r="AC28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8" s="85"/>
      <c r="AE2838" s="51"/>
      <c r="AF2838" s="51"/>
      <c r="AG2838" s="51"/>
      <c r="AH2838" s="51"/>
      <c r="AI2838" s="51"/>
      <c r="AJ2838" s="51"/>
      <c r="AK2838" s="51"/>
      <c r="AL2838" s="51"/>
      <c r="AM2838" s="51"/>
      <c r="AN2838" s="51"/>
      <c r="AO2838" s="2"/>
      <c r="AP2838" s="3"/>
      <c r="AQ2838" s="3"/>
      <c r="AR2838" s="3"/>
      <c r="AS2838" s="3"/>
    </row>
    <row r="2839" spans="1:45" ht="29" customHeight="1" x14ac:dyDescent="0.35">
      <c r="A2839" s="14" t="s">
        <v>1715</v>
      </c>
      <c r="C2839" s="15" t="s">
        <v>3360</v>
      </c>
      <c r="D2839" s="15"/>
      <c r="E2839" s="80">
        <v>1.6293466690098029</v>
      </c>
      <c r="F2839" s="78"/>
      <c r="G2839" s="15"/>
      <c r="H2839" s="15"/>
      <c r="I2839" s="16"/>
      <c r="J2839" s="66"/>
      <c r="K2839" s="66"/>
      <c r="L2839" s="16"/>
      <c r="M2839" s="81"/>
      <c r="N2839" s="82">
        <v>650.50390625</v>
      </c>
      <c r="O2839" s="82">
        <v>439.49465942382813</v>
      </c>
      <c r="P2839" s="77"/>
      <c r="Q2839" s="83"/>
      <c r="R2839" s="83"/>
      <c r="S2839" s="51">
        <v>1</v>
      </c>
      <c r="T2839" s="84"/>
      <c r="U2839" s="84"/>
      <c r="V2839" s="52">
        <v>0</v>
      </c>
      <c r="W2839" s="52">
        <v>8.7999999999999998E-5</v>
      </c>
      <c r="X2839" s="52">
        <v>0</v>
      </c>
      <c r="Y2839" s="52">
        <v>0.48091899999999999</v>
      </c>
      <c r="Z2839" s="52">
        <v>0</v>
      </c>
      <c r="AA2839" s="52"/>
      <c r="AB2839" s="79">
        <v>2839</v>
      </c>
      <c r="AC28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39" s="85"/>
      <c r="AE2839" s="51"/>
      <c r="AF2839" s="51"/>
      <c r="AG2839" s="51"/>
      <c r="AH2839" s="51"/>
      <c r="AI2839" s="51"/>
      <c r="AJ2839" s="51"/>
      <c r="AK2839" s="51"/>
      <c r="AL2839" s="51"/>
      <c r="AM2839" s="51"/>
      <c r="AN2839" s="51"/>
      <c r="AO2839" s="2"/>
      <c r="AP2839" s="3"/>
      <c r="AQ2839" s="3"/>
      <c r="AR2839" s="3"/>
      <c r="AS2839" s="3"/>
    </row>
    <row r="2840" spans="1:45" ht="29" customHeight="1" x14ac:dyDescent="0.35">
      <c r="A2840" s="14" t="s">
        <v>1948</v>
      </c>
      <c r="C2840" s="15" t="s">
        <v>3360</v>
      </c>
      <c r="D2840" s="15"/>
      <c r="E2840" s="80">
        <v>1.6293223623390694</v>
      </c>
      <c r="F2840" s="78"/>
      <c r="G2840" s="15"/>
      <c r="H2840" s="15"/>
      <c r="I2840" s="16"/>
      <c r="J2840" s="66"/>
      <c r="K2840" s="66"/>
      <c r="L2840" s="16"/>
      <c r="M2840" s="81"/>
      <c r="N2840" s="82">
        <v>3292.896484375</v>
      </c>
      <c r="O2840" s="82">
        <v>7383.44775390625</v>
      </c>
      <c r="P2840" s="77"/>
      <c r="Q2840" s="83"/>
      <c r="R2840" s="83"/>
      <c r="S2840" s="51">
        <v>1</v>
      </c>
      <c r="T2840" s="84"/>
      <c r="U2840" s="84"/>
      <c r="V2840" s="52">
        <v>0</v>
      </c>
      <c r="W2840" s="52">
        <v>9.2E-5</v>
      </c>
      <c r="X2840" s="52">
        <v>0</v>
      </c>
      <c r="Y2840" s="52">
        <v>0.480881</v>
      </c>
      <c r="Z2840" s="52">
        <v>0</v>
      </c>
      <c r="AA2840" s="52"/>
      <c r="AB2840" s="79">
        <v>2840</v>
      </c>
      <c r="AC28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0" s="85"/>
      <c r="AE2840" s="51"/>
      <c r="AF2840" s="51"/>
      <c r="AG2840" s="51"/>
      <c r="AH2840" s="51"/>
      <c r="AI2840" s="51"/>
      <c r="AJ2840" s="51"/>
      <c r="AK2840" s="51"/>
      <c r="AL2840" s="51"/>
      <c r="AM2840" s="51"/>
      <c r="AN2840" s="51"/>
      <c r="AO2840" s="2"/>
      <c r="AP2840" s="3"/>
      <c r="AQ2840" s="3"/>
      <c r="AR2840" s="3"/>
      <c r="AS2840" s="3"/>
    </row>
    <row r="2841" spans="1:45" ht="29" customHeight="1" x14ac:dyDescent="0.35">
      <c r="A2841" s="14" t="s">
        <v>2011</v>
      </c>
      <c r="C2841" s="15" t="s">
        <v>3360</v>
      </c>
      <c r="D2841" s="15"/>
      <c r="E2841" s="80">
        <v>1.6291899549484947</v>
      </c>
      <c r="F2841" s="78"/>
      <c r="G2841" s="15"/>
      <c r="H2841" s="15"/>
      <c r="I2841" s="16"/>
      <c r="J2841" s="66"/>
      <c r="K2841" s="66"/>
      <c r="L2841" s="16"/>
      <c r="M2841" s="81"/>
      <c r="N2841" s="82">
        <v>4903.81787109375</v>
      </c>
      <c r="O2841" s="82">
        <v>5467.2783203125</v>
      </c>
      <c r="P2841" s="77"/>
      <c r="Q2841" s="83"/>
      <c r="R2841" s="83"/>
      <c r="S2841" s="51">
        <v>1</v>
      </c>
      <c r="T2841" s="84"/>
      <c r="U2841" s="84"/>
      <c r="V2841" s="52">
        <v>0</v>
      </c>
      <c r="W2841" s="52">
        <v>9.3999999999999994E-5</v>
      </c>
      <c r="X2841" s="52">
        <v>0</v>
      </c>
      <c r="Y2841" s="52">
        <v>0.48067399999999999</v>
      </c>
      <c r="Z2841" s="52">
        <v>0</v>
      </c>
      <c r="AA2841" s="52"/>
      <c r="AB2841" s="79">
        <v>2841</v>
      </c>
      <c r="AC28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1" s="85"/>
      <c r="AE2841" s="51"/>
      <c r="AF2841" s="51"/>
      <c r="AG2841" s="51"/>
      <c r="AH2841" s="51"/>
      <c r="AI2841" s="51"/>
      <c r="AJ2841" s="51"/>
      <c r="AK2841" s="104" t="s">
        <v>3341</v>
      </c>
      <c r="AL2841" s="104" t="s">
        <v>3341</v>
      </c>
      <c r="AM2841" s="104" t="s">
        <v>3341</v>
      </c>
      <c r="AN2841" s="104" t="s">
        <v>3341</v>
      </c>
      <c r="AO2841" s="2"/>
      <c r="AP2841" s="3"/>
      <c r="AQ2841" s="3"/>
      <c r="AR2841" s="3"/>
      <c r="AS2841" s="3"/>
    </row>
    <row r="2842" spans="1:45" ht="29" customHeight="1" x14ac:dyDescent="0.35">
      <c r="A2842" s="14" t="s">
        <v>1071</v>
      </c>
      <c r="C2842" s="15" t="s">
        <v>3360</v>
      </c>
      <c r="D2842" s="15"/>
      <c r="E2842" s="80">
        <v>1.6287428401368444</v>
      </c>
      <c r="F2842" s="78"/>
      <c r="G2842" s="15"/>
      <c r="H2842" s="15"/>
      <c r="I2842" s="16"/>
      <c r="J2842" s="66"/>
      <c r="K2842" s="66"/>
      <c r="L2842" s="16"/>
      <c r="M2842" s="81"/>
      <c r="N2842" s="82">
        <v>4019.90625</v>
      </c>
      <c r="O2842" s="82">
        <v>8719.9375</v>
      </c>
      <c r="P2842" s="77"/>
      <c r="Q2842" s="83"/>
      <c r="R2842" s="83"/>
      <c r="S2842" s="51">
        <v>1</v>
      </c>
      <c r="T2842" s="84"/>
      <c r="U2842" s="84"/>
      <c r="V2842" s="52">
        <v>0</v>
      </c>
      <c r="W2842" s="52">
        <v>1.08E-4</v>
      </c>
      <c r="X2842" s="52">
        <v>0</v>
      </c>
      <c r="Y2842" s="52">
        <v>0.47997499999999998</v>
      </c>
      <c r="Z2842" s="52">
        <v>0</v>
      </c>
      <c r="AA2842" s="52"/>
      <c r="AB2842" s="79">
        <v>2842</v>
      </c>
      <c r="AC28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2" s="85"/>
      <c r="AE2842" s="51"/>
      <c r="AF2842" s="51"/>
      <c r="AG2842" s="51"/>
      <c r="AH2842" s="51"/>
      <c r="AI2842" s="51"/>
      <c r="AJ2842" s="51"/>
      <c r="AK2842" s="51"/>
      <c r="AL2842" s="51"/>
      <c r="AM2842" s="51"/>
      <c r="AN2842" s="51"/>
      <c r="AO2842" s="2"/>
      <c r="AP2842" s="3"/>
      <c r="AQ2842" s="3"/>
      <c r="AR2842" s="3"/>
      <c r="AS2842" s="3"/>
    </row>
    <row r="2843" spans="1:45" ht="29" customHeight="1" x14ac:dyDescent="0.35">
      <c r="A2843" s="14" t="s">
        <v>1072</v>
      </c>
      <c r="C2843" s="15" t="s">
        <v>3360</v>
      </c>
      <c r="D2843" s="15"/>
      <c r="E2843" s="80">
        <v>1.6287428401368444</v>
      </c>
      <c r="F2843" s="78"/>
      <c r="G2843" s="15"/>
      <c r="H2843" s="15"/>
      <c r="I2843" s="16"/>
      <c r="J2843" s="66"/>
      <c r="K2843" s="66"/>
      <c r="L2843" s="16"/>
      <c r="M2843" s="81"/>
      <c r="N2843" s="82">
        <v>3980.28662109375</v>
      </c>
      <c r="O2843" s="82">
        <v>8735.1796875</v>
      </c>
      <c r="P2843" s="77"/>
      <c r="Q2843" s="83"/>
      <c r="R2843" s="83"/>
      <c r="S2843" s="51">
        <v>1</v>
      </c>
      <c r="T2843" s="84"/>
      <c r="U2843" s="84"/>
      <c r="V2843" s="52">
        <v>0</v>
      </c>
      <c r="W2843" s="52">
        <v>1.08E-4</v>
      </c>
      <c r="X2843" s="52">
        <v>0</v>
      </c>
      <c r="Y2843" s="52">
        <v>0.47997499999999998</v>
      </c>
      <c r="Z2843" s="52">
        <v>0</v>
      </c>
      <c r="AA2843" s="52"/>
      <c r="AB2843" s="79">
        <v>2843</v>
      </c>
      <c r="AC28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3" s="85"/>
      <c r="AE2843" s="51"/>
      <c r="AF2843" s="51"/>
      <c r="AG2843" s="51"/>
      <c r="AH2843" s="51"/>
      <c r="AI2843" s="51"/>
      <c r="AJ2843" s="51"/>
      <c r="AK2843" s="51"/>
      <c r="AL2843" s="51"/>
      <c r="AM2843" s="51"/>
      <c r="AN2843" s="51"/>
      <c r="AO2843" s="2"/>
      <c r="AP2843" s="3"/>
      <c r="AQ2843" s="3"/>
      <c r="AR2843" s="3"/>
      <c r="AS2843" s="3"/>
    </row>
    <row r="2844" spans="1:45" ht="29" customHeight="1" x14ac:dyDescent="0.35">
      <c r="A2844" s="14" t="s">
        <v>1075</v>
      </c>
      <c r="C2844" s="15" t="s">
        <v>3360</v>
      </c>
      <c r="D2844" s="15"/>
      <c r="E2844" s="80">
        <v>1.6287428401368444</v>
      </c>
      <c r="F2844" s="78"/>
      <c r="G2844" s="15"/>
      <c r="H2844" s="15"/>
      <c r="I2844" s="16"/>
      <c r="J2844" s="66"/>
      <c r="K2844" s="66"/>
      <c r="L2844" s="16"/>
      <c r="M2844" s="81"/>
      <c r="N2844" s="82">
        <v>3953.68115234375</v>
      </c>
      <c r="O2844" s="82">
        <v>8783.1337890625</v>
      </c>
      <c r="P2844" s="77"/>
      <c r="Q2844" s="83"/>
      <c r="R2844" s="83"/>
      <c r="S2844" s="51">
        <v>1</v>
      </c>
      <c r="T2844" s="84"/>
      <c r="U2844" s="84"/>
      <c r="V2844" s="52">
        <v>0</v>
      </c>
      <c r="W2844" s="52">
        <v>1.08E-4</v>
      </c>
      <c r="X2844" s="52">
        <v>0</v>
      </c>
      <c r="Y2844" s="52">
        <v>0.47997499999999998</v>
      </c>
      <c r="Z2844" s="52">
        <v>0</v>
      </c>
      <c r="AA2844" s="52"/>
      <c r="AB2844" s="79">
        <v>2844</v>
      </c>
      <c r="AC28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4" s="85"/>
      <c r="AE2844" s="51"/>
      <c r="AF2844" s="51"/>
      <c r="AG2844" s="51"/>
      <c r="AH2844" s="51"/>
      <c r="AI2844" s="51"/>
      <c r="AJ2844" s="51"/>
      <c r="AK2844" s="51"/>
      <c r="AL2844" s="51"/>
      <c r="AM2844" s="51"/>
      <c r="AN2844" s="51"/>
      <c r="AO2844" s="2"/>
      <c r="AP2844" s="3"/>
      <c r="AQ2844" s="3"/>
      <c r="AR2844" s="3"/>
      <c r="AS2844" s="3"/>
    </row>
    <row r="2845" spans="1:45" ht="29" customHeight="1" x14ac:dyDescent="0.35">
      <c r="A2845" s="14" t="s">
        <v>1076</v>
      </c>
      <c r="C2845" s="15" t="s">
        <v>3360</v>
      </c>
      <c r="D2845" s="15"/>
      <c r="E2845" s="80">
        <v>1.6287428401368444</v>
      </c>
      <c r="F2845" s="78"/>
      <c r="G2845" s="15"/>
      <c r="H2845" s="15"/>
      <c r="I2845" s="16"/>
      <c r="J2845" s="66"/>
      <c r="K2845" s="66"/>
      <c r="L2845" s="16"/>
      <c r="M2845" s="81"/>
      <c r="N2845" s="82">
        <v>4060.348388671875</v>
      </c>
      <c r="O2845" s="82">
        <v>8716.2861328125</v>
      </c>
      <c r="P2845" s="77"/>
      <c r="Q2845" s="83"/>
      <c r="R2845" s="83"/>
      <c r="S2845" s="51">
        <v>1</v>
      </c>
      <c r="T2845" s="84"/>
      <c r="U2845" s="84"/>
      <c r="V2845" s="52">
        <v>0</v>
      </c>
      <c r="W2845" s="52">
        <v>1.08E-4</v>
      </c>
      <c r="X2845" s="52">
        <v>0</v>
      </c>
      <c r="Y2845" s="52">
        <v>0.47997499999999998</v>
      </c>
      <c r="Z2845" s="52">
        <v>0</v>
      </c>
      <c r="AA2845" s="52"/>
      <c r="AB2845" s="79">
        <v>2845</v>
      </c>
      <c r="AC28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5" s="85"/>
      <c r="AE2845" s="51"/>
      <c r="AF2845" s="51"/>
      <c r="AG2845" s="51"/>
      <c r="AH2845" s="51"/>
      <c r="AI2845" s="51"/>
      <c r="AJ2845" s="51"/>
      <c r="AK2845" s="51"/>
      <c r="AL2845" s="51"/>
      <c r="AM2845" s="51"/>
      <c r="AN2845" s="51"/>
      <c r="AO2845" s="2"/>
      <c r="AP2845" s="3"/>
      <c r="AQ2845" s="3"/>
      <c r="AR2845" s="3"/>
      <c r="AS2845" s="3"/>
    </row>
    <row r="2846" spans="1:45" ht="29" customHeight="1" x14ac:dyDescent="0.35">
      <c r="A2846" s="14" t="s">
        <v>1077</v>
      </c>
      <c r="C2846" s="15" t="s">
        <v>3360</v>
      </c>
      <c r="D2846" s="15"/>
      <c r="E2846" s="80">
        <v>1.6287428401368444</v>
      </c>
      <c r="F2846" s="78"/>
      <c r="G2846" s="15"/>
      <c r="H2846" s="15"/>
      <c r="I2846" s="16"/>
      <c r="J2846" s="66"/>
      <c r="K2846" s="66"/>
      <c r="L2846" s="16"/>
      <c r="M2846" s="81"/>
      <c r="N2846" s="82">
        <v>3923.454345703125</v>
      </c>
      <c r="O2846" s="82">
        <v>8878.7001953125</v>
      </c>
      <c r="P2846" s="77"/>
      <c r="Q2846" s="83"/>
      <c r="R2846" s="83"/>
      <c r="S2846" s="51">
        <v>1</v>
      </c>
      <c r="T2846" s="84"/>
      <c r="U2846" s="84"/>
      <c r="V2846" s="52">
        <v>0</v>
      </c>
      <c r="W2846" s="52">
        <v>1.08E-4</v>
      </c>
      <c r="X2846" s="52">
        <v>0</v>
      </c>
      <c r="Y2846" s="52">
        <v>0.47997499999999998</v>
      </c>
      <c r="Z2846" s="52">
        <v>0</v>
      </c>
      <c r="AA2846" s="52"/>
      <c r="AB2846" s="79">
        <v>2846</v>
      </c>
      <c r="AC28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6" s="85"/>
      <c r="AE2846" s="51"/>
      <c r="AF2846" s="51"/>
      <c r="AG2846" s="51"/>
      <c r="AH2846" s="51"/>
      <c r="AI2846" s="51"/>
      <c r="AJ2846" s="51"/>
      <c r="AK2846" s="51"/>
      <c r="AL2846" s="51"/>
      <c r="AM2846" s="51"/>
      <c r="AN2846" s="51"/>
      <c r="AO2846" s="2"/>
      <c r="AP2846" s="3"/>
      <c r="AQ2846" s="3"/>
      <c r="AR2846" s="3"/>
      <c r="AS2846" s="3"/>
    </row>
    <row r="2847" spans="1:45" ht="29" customHeight="1" x14ac:dyDescent="0.35">
      <c r="A2847" s="14" t="s">
        <v>1774</v>
      </c>
      <c r="C2847" s="15" t="s">
        <v>3360</v>
      </c>
      <c r="D2847" s="15"/>
      <c r="E2847" s="80">
        <v>1.6286795148630915</v>
      </c>
      <c r="F2847" s="78"/>
      <c r="G2847" s="15"/>
      <c r="H2847" s="15"/>
      <c r="I2847" s="16"/>
      <c r="J2847" s="66"/>
      <c r="K2847" s="66"/>
      <c r="L2847" s="16"/>
      <c r="M2847" s="81"/>
      <c r="N2847" s="82">
        <v>1191.8677978515625</v>
      </c>
      <c r="O2847" s="82">
        <v>8429.595703125</v>
      </c>
      <c r="P2847" s="77"/>
      <c r="Q2847" s="83"/>
      <c r="R2847" s="83"/>
      <c r="S2847" s="51">
        <v>1</v>
      </c>
      <c r="T2847" s="84"/>
      <c r="U2847" s="84"/>
      <c r="V2847" s="52">
        <v>0</v>
      </c>
      <c r="W2847" s="52">
        <v>9.2999999999999997E-5</v>
      </c>
      <c r="X2847" s="52">
        <v>0</v>
      </c>
      <c r="Y2847" s="52">
        <v>0.47987600000000002</v>
      </c>
      <c r="Z2847" s="52">
        <v>0</v>
      </c>
      <c r="AA2847" s="52"/>
      <c r="AB2847" s="79">
        <v>2847</v>
      </c>
      <c r="AC28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7" s="85"/>
      <c r="AE2847" s="51"/>
      <c r="AF2847" s="51"/>
      <c r="AG2847" s="51"/>
      <c r="AH2847" s="51"/>
      <c r="AI2847" s="51"/>
      <c r="AJ2847" s="51"/>
      <c r="AK2847" s="51"/>
      <c r="AL2847" s="51"/>
      <c r="AM2847" s="51"/>
      <c r="AN2847" s="51"/>
      <c r="AO2847" s="2"/>
      <c r="AP2847" s="3"/>
      <c r="AQ2847" s="3"/>
      <c r="AR2847" s="3"/>
      <c r="AS2847" s="3"/>
    </row>
    <row r="2848" spans="1:45" ht="29" customHeight="1" x14ac:dyDescent="0.35">
      <c r="A2848" s="14" t="s">
        <v>1775</v>
      </c>
      <c r="C2848" s="15" t="s">
        <v>3360</v>
      </c>
      <c r="D2848" s="15"/>
      <c r="E2848" s="80">
        <v>1.6286795148630915</v>
      </c>
      <c r="F2848" s="78"/>
      <c r="G2848" s="15"/>
      <c r="H2848" s="15"/>
      <c r="I2848" s="16"/>
      <c r="J2848" s="66"/>
      <c r="K2848" s="66"/>
      <c r="L2848" s="16"/>
      <c r="M2848" s="81"/>
      <c r="N2848" s="82">
        <v>1157.3485107421875</v>
      </c>
      <c r="O2848" s="82">
        <v>8577.353515625</v>
      </c>
      <c r="P2848" s="77"/>
      <c r="Q2848" s="83"/>
      <c r="R2848" s="83"/>
      <c r="S2848" s="51">
        <v>1</v>
      </c>
      <c r="T2848" s="84"/>
      <c r="U2848" s="84"/>
      <c r="V2848" s="52">
        <v>0</v>
      </c>
      <c r="W2848" s="52">
        <v>9.2999999999999997E-5</v>
      </c>
      <c r="X2848" s="52">
        <v>0</v>
      </c>
      <c r="Y2848" s="52">
        <v>0.47987600000000002</v>
      </c>
      <c r="Z2848" s="52">
        <v>0</v>
      </c>
      <c r="AA2848" s="52"/>
      <c r="AB2848" s="79">
        <v>2848</v>
      </c>
      <c r="AC28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8" s="85"/>
      <c r="AE2848" s="51"/>
      <c r="AF2848" s="51"/>
      <c r="AG2848" s="51"/>
      <c r="AH2848" s="51"/>
      <c r="AI2848" s="51"/>
      <c r="AJ2848" s="51"/>
      <c r="AK2848" s="51"/>
      <c r="AL2848" s="51"/>
      <c r="AM2848" s="51"/>
      <c r="AN2848" s="51"/>
      <c r="AO2848" s="2"/>
      <c r="AP2848" s="3"/>
      <c r="AQ2848" s="3"/>
      <c r="AR2848" s="3"/>
      <c r="AS2848" s="3"/>
    </row>
    <row r="2849" spans="1:45" ht="29" customHeight="1" x14ac:dyDescent="0.35">
      <c r="A2849" s="14" t="s">
        <v>1776</v>
      </c>
      <c r="C2849" s="15" t="s">
        <v>3360</v>
      </c>
      <c r="D2849" s="15"/>
      <c r="E2849" s="80">
        <v>1.6286795148630915</v>
      </c>
      <c r="F2849" s="78"/>
      <c r="G2849" s="15"/>
      <c r="H2849" s="15"/>
      <c r="I2849" s="16"/>
      <c r="J2849" s="66"/>
      <c r="K2849" s="66"/>
      <c r="L2849" s="16"/>
      <c r="M2849" s="81"/>
      <c r="N2849" s="82">
        <v>1167.400146484375</v>
      </c>
      <c r="O2849" s="82">
        <v>8703.193359375</v>
      </c>
      <c r="P2849" s="77"/>
      <c r="Q2849" s="83"/>
      <c r="R2849" s="83"/>
      <c r="S2849" s="51">
        <v>1</v>
      </c>
      <c r="T2849" s="84"/>
      <c r="U2849" s="84"/>
      <c r="V2849" s="52">
        <v>0</v>
      </c>
      <c r="W2849" s="52">
        <v>9.2999999999999997E-5</v>
      </c>
      <c r="X2849" s="52">
        <v>0</v>
      </c>
      <c r="Y2849" s="52">
        <v>0.47987600000000002</v>
      </c>
      <c r="Z2849" s="52">
        <v>0</v>
      </c>
      <c r="AA2849" s="52"/>
      <c r="AB2849" s="79">
        <v>2849</v>
      </c>
      <c r="AC28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49" s="85"/>
      <c r="AE2849" s="51"/>
      <c r="AF2849" s="51"/>
      <c r="AG2849" s="51"/>
      <c r="AH2849" s="51"/>
      <c r="AI2849" s="51"/>
      <c r="AJ2849" s="51"/>
      <c r="AK2849" s="51"/>
      <c r="AL2849" s="51"/>
      <c r="AM2849" s="51"/>
      <c r="AN2849" s="51"/>
      <c r="AO2849" s="2"/>
      <c r="AP2849" s="3"/>
      <c r="AQ2849" s="3"/>
      <c r="AR2849" s="3"/>
      <c r="AS2849" s="3"/>
    </row>
    <row r="2850" spans="1:45" ht="29" customHeight="1" x14ac:dyDescent="0.35">
      <c r="A2850" s="14" t="s">
        <v>1777</v>
      </c>
      <c r="C2850" s="15" t="s">
        <v>3360</v>
      </c>
      <c r="D2850" s="15"/>
      <c r="E2850" s="80">
        <v>1.6286795148630915</v>
      </c>
      <c r="F2850" s="78"/>
      <c r="G2850" s="15"/>
      <c r="H2850" s="15"/>
      <c r="I2850" s="16"/>
      <c r="J2850" s="66"/>
      <c r="K2850" s="66"/>
      <c r="L2850" s="16"/>
      <c r="M2850" s="81"/>
      <c r="N2850" s="82">
        <v>1206.87158203125</v>
      </c>
      <c r="O2850" s="82">
        <v>8598.9599609375</v>
      </c>
      <c r="P2850" s="77"/>
      <c r="Q2850" s="83"/>
      <c r="R2850" s="83"/>
      <c r="S2850" s="51">
        <v>1</v>
      </c>
      <c r="T2850" s="84"/>
      <c r="U2850" s="84"/>
      <c r="V2850" s="52">
        <v>0</v>
      </c>
      <c r="W2850" s="52">
        <v>9.2999999999999997E-5</v>
      </c>
      <c r="X2850" s="52">
        <v>0</v>
      </c>
      <c r="Y2850" s="52">
        <v>0.47987600000000002</v>
      </c>
      <c r="Z2850" s="52">
        <v>0</v>
      </c>
      <c r="AA2850" s="52"/>
      <c r="AB2850" s="79">
        <v>2850</v>
      </c>
      <c r="AC28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0" s="85"/>
      <c r="AE2850" s="51"/>
      <c r="AF2850" s="51"/>
      <c r="AG2850" s="51"/>
      <c r="AH2850" s="51"/>
      <c r="AI2850" s="51"/>
      <c r="AJ2850" s="51"/>
      <c r="AK2850" s="51"/>
      <c r="AL2850" s="51"/>
      <c r="AM2850" s="51"/>
      <c r="AN2850" s="51"/>
      <c r="AO2850" s="2"/>
      <c r="AP2850" s="3"/>
      <c r="AQ2850" s="3"/>
      <c r="AR2850" s="3"/>
      <c r="AS2850" s="3"/>
    </row>
    <row r="2851" spans="1:45" ht="29" customHeight="1" x14ac:dyDescent="0.35">
      <c r="A2851" s="14" t="s">
        <v>1778</v>
      </c>
      <c r="C2851" s="15" t="s">
        <v>3360</v>
      </c>
      <c r="D2851" s="15"/>
      <c r="E2851" s="80">
        <v>1.6286795148630915</v>
      </c>
      <c r="F2851" s="78"/>
      <c r="G2851" s="15"/>
      <c r="H2851" s="15"/>
      <c r="I2851" s="16"/>
      <c r="J2851" s="66"/>
      <c r="K2851" s="66"/>
      <c r="L2851" s="16"/>
      <c r="M2851" s="81"/>
      <c r="N2851" s="82">
        <v>1173.3228759765625</v>
      </c>
      <c r="O2851" s="82">
        <v>8504.7041015625</v>
      </c>
      <c r="P2851" s="77"/>
      <c r="Q2851" s="83"/>
      <c r="R2851" s="83"/>
      <c r="S2851" s="51">
        <v>1</v>
      </c>
      <c r="T2851" s="84"/>
      <c r="U2851" s="84"/>
      <c r="V2851" s="52">
        <v>0</v>
      </c>
      <c r="W2851" s="52">
        <v>9.2999999999999997E-5</v>
      </c>
      <c r="X2851" s="52">
        <v>0</v>
      </c>
      <c r="Y2851" s="52">
        <v>0.47987600000000002</v>
      </c>
      <c r="Z2851" s="52">
        <v>0</v>
      </c>
      <c r="AA2851" s="52"/>
      <c r="AB2851" s="79">
        <v>2851</v>
      </c>
      <c r="AC28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1" s="85"/>
      <c r="AE2851" s="51"/>
      <c r="AF2851" s="51"/>
      <c r="AG2851" s="51"/>
      <c r="AH2851" s="51"/>
      <c r="AI2851" s="51"/>
      <c r="AJ2851" s="51"/>
      <c r="AK2851" s="51"/>
      <c r="AL2851" s="51"/>
      <c r="AM2851" s="51"/>
      <c r="AN2851" s="51"/>
      <c r="AO2851" s="2"/>
      <c r="AP2851" s="3"/>
      <c r="AQ2851" s="3"/>
      <c r="AR2851" s="3"/>
      <c r="AS2851" s="3"/>
    </row>
    <row r="2852" spans="1:45" ht="29" customHeight="1" x14ac:dyDescent="0.35">
      <c r="A2852" s="14" t="s">
        <v>1779</v>
      </c>
      <c r="C2852" s="15" t="s">
        <v>3360</v>
      </c>
      <c r="D2852" s="15"/>
      <c r="E2852" s="80">
        <v>1.6286795148630915</v>
      </c>
      <c r="F2852" s="78"/>
      <c r="G2852" s="15"/>
      <c r="H2852" s="15"/>
      <c r="I2852" s="16"/>
      <c r="J2852" s="66"/>
      <c r="K2852" s="66"/>
      <c r="L2852" s="16"/>
      <c r="M2852" s="81"/>
      <c r="N2852" s="82">
        <v>1145.8199462890625</v>
      </c>
      <c r="O2852" s="82">
        <v>8650.515625</v>
      </c>
      <c r="P2852" s="77"/>
      <c r="Q2852" s="83"/>
      <c r="R2852" s="83"/>
      <c r="S2852" s="51">
        <v>1</v>
      </c>
      <c r="T2852" s="84"/>
      <c r="U2852" s="84"/>
      <c r="V2852" s="52">
        <v>0</v>
      </c>
      <c r="W2852" s="52">
        <v>9.2999999999999997E-5</v>
      </c>
      <c r="X2852" s="52">
        <v>0</v>
      </c>
      <c r="Y2852" s="52">
        <v>0.47987600000000002</v>
      </c>
      <c r="Z2852" s="52">
        <v>0</v>
      </c>
      <c r="AA2852" s="52"/>
      <c r="AB2852" s="79">
        <v>2852</v>
      </c>
      <c r="AC28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2" s="85"/>
      <c r="AE2852" s="51"/>
      <c r="AF2852" s="51"/>
      <c r="AG2852" s="51"/>
      <c r="AH2852" s="51"/>
      <c r="AI2852" s="51"/>
      <c r="AJ2852" s="51"/>
      <c r="AK2852" s="51"/>
      <c r="AL2852" s="51"/>
      <c r="AM2852" s="51"/>
      <c r="AN2852" s="51"/>
      <c r="AO2852" s="2"/>
      <c r="AP2852" s="3"/>
      <c r="AQ2852" s="3"/>
      <c r="AR2852" s="3"/>
      <c r="AS2852" s="3"/>
    </row>
    <row r="2853" spans="1:45" ht="29" customHeight="1" x14ac:dyDescent="0.35">
      <c r="A2853" s="14" t="s">
        <v>1780</v>
      </c>
      <c r="C2853" s="15" t="s">
        <v>3360</v>
      </c>
      <c r="D2853" s="15"/>
      <c r="E2853" s="80">
        <v>1.6286795148630915</v>
      </c>
      <c r="F2853" s="78"/>
      <c r="G2853" s="15"/>
      <c r="H2853" s="15"/>
      <c r="I2853" s="16"/>
      <c r="J2853" s="66"/>
      <c r="K2853" s="66"/>
      <c r="L2853" s="16"/>
      <c r="M2853" s="81"/>
      <c r="N2853" s="82">
        <v>1215.0458984375</v>
      </c>
      <c r="O2853" s="82">
        <v>8384.9482421875</v>
      </c>
      <c r="P2853" s="77"/>
      <c r="Q2853" s="83"/>
      <c r="R2853" s="83"/>
      <c r="S2853" s="51">
        <v>1</v>
      </c>
      <c r="T2853" s="84"/>
      <c r="U2853" s="84"/>
      <c r="V2853" s="52">
        <v>0</v>
      </c>
      <c r="W2853" s="52">
        <v>9.2999999999999997E-5</v>
      </c>
      <c r="X2853" s="52">
        <v>0</v>
      </c>
      <c r="Y2853" s="52">
        <v>0.47987600000000002</v>
      </c>
      <c r="Z2853" s="52">
        <v>0</v>
      </c>
      <c r="AA2853" s="52"/>
      <c r="AB2853" s="79">
        <v>2853</v>
      </c>
      <c r="AC28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3" s="85"/>
      <c r="AE2853" s="51"/>
      <c r="AF2853" s="51"/>
      <c r="AG2853" s="51"/>
      <c r="AH2853" s="51"/>
      <c r="AI2853" s="51"/>
      <c r="AJ2853" s="51"/>
      <c r="AK2853" s="51"/>
      <c r="AL2853" s="51"/>
      <c r="AM2853" s="51"/>
      <c r="AN2853" s="51"/>
      <c r="AO2853" s="2"/>
      <c r="AP2853" s="3"/>
      <c r="AQ2853" s="3"/>
      <c r="AR2853" s="3"/>
      <c r="AS2853" s="3"/>
    </row>
    <row r="2854" spans="1:45" ht="29" customHeight="1" x14ac:dyDescent="0.35">
      <c r="A2854" s="14" t="s">
        <v>1781</v>
      </c>
      <c r="C2854" s="15" t="s">
        <v>3360</v>
      </c>
      <c r="D2854" s="15"/>
      <c r="E2854" s="80">
        <v>1.6286795148630915</v>
      </c>
      <c r="F2854" s="78"/>
      <c r="G2854" s="15"/>
      <c r="H2854" s="15"/>
      <c r="I2854" s="16"/>
      <c r="J2854" s="66"/>
      <c r="K2854" s="66"/>
      <c r="L2854" s="16"/>
      <c r="M2854" s="81"/>
      <c r="N2854" s="82">
        <v>1222.33056640625</v>
      </c>
      <c r="O2854" s="82">
        <v>8466.533203125</v>
      </c>
      <c r="P2854" s="77"/>
      <c r="Q2854" s="83"/>
      <c r="R2854" s="83"/>
      <c r="S2854" s="51">
        <v>1</v>
      </c>
      <c r="T2854" s="84"/>
      <c r="U2854" s="84"/>
      <c r="V2854" s="52">
        <v>0</v>
      </c>
      <c r="W2854" s="52">
        <v>9.2999999999999997E-5</v>
      </c>
      <c r="X2854" s="52">
        <v>0</v>
      </c>
      <c r="Y2854" s="52">
        <v>0.47987600000000002</v>
      </c>
      <c r="Z2854" s="52">
        <v>0</v>
      </c>
      <c r="AA2854" s="52"/>
      <c r="AB2854" s="79">
        <v>2854</v>
      </c>
      <c r="AC28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4" s="85"/>
      <c r="AE2854" s="51"/>
      <c r="AF2854" s="51"/>
      <c r="AG2854" s="51"/>
      <c r="AH2854" s="51"/>
      <c r="AI2854" s="51"/>
      <c r="AJ2854" s="51"/>
      <c r="AK2854" s="51"/>
      <c r="AL2854" s="51"/>
      <c r="AM2854" s="51"/>
      <c r="AN2854" s="51"/>
      <c r="AO2854" s="2"/>
      <c r="AP2854" s="3"/>
      <c r="AQ2854" s="3"/>
      <c r="AR2854" s="3"/>
      <c r="AS2854" s="3"/>
    </row>
    <row r="2855" spans="1:45" ht="29" customHeight="1" x14ac:dyDescent="0.35">
      <c r="A2855" s="14" t="s">
        <v>1782</v>
      </c>
      <c r="C2855" s="15" t="s">
        <v>3360</v>
      </c>
      <c r="D2855" s="15"/>
      <c r="E2855" s="80">
        <v>1.6286795148630915</v>
      </c>
      <c r="F2855" s="78"/>
      <c r="G2855" s="15"/>
      <c r="H2855" s="15"/>
      <c r="I2855" s="16"/>
      <c r="J2855" s="66"/>
      <c r="K2855" s="66"/>
      <c r="L2855" s="16"/>
      <c r="M2855" s="81"/>
      <c r="N2855" s="82">
        <v>1216.486328125</v>
      </c>
      <c r="O2855" s="82">
        <v>8536.1435546875</v>
      </c>
      <c r="P2855" s="77"/>
      <c r="Q2855" s="83"/>
      <c r="R2855" s="83"/>
      <c r="S2855" s="51">
        <v>1</v>
      </c>
      <c r="T2855" s="84"/>
      <c r="U2855" s="84"/>
      <c r="V2855" s="52">
        <v>0</v>
      </c>
      <c r="W2855" s="52">
        <v>9.2999999999999997E-5</v>
      </c>
      <c r="X2855" s="52">
        <v>0</v>
      </c>
      <c r="Y2855" s="52">
        <v>0.47987600000000002</v>
      </c>
      <c r="Z2855" s="52">
        <v>0</v>
      </c>
      <c r="AA2855" s="52"/>
      <c r="AB2855" s="79">
        <v>2855</v>
      </c>
      <c r="AC28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5" s="85"/>
      <c r="AE2855" s="51"/>
      <c r="AF2855" s="51"/>
      <c r="AG2855" s="51"/>
      <c r="AH2855" s="51"/>
      <c r="AI2855" s="51"/>
      <c r="AJ2855" s="51"/>
      <c r="AK2855" s="51"/>
      <c r="AL2855" s="51"/>
      <c r="AM2855" s="51"/>
      <c r="AN2855" s="51"/>
      <c r="AO2855" s="2"/>
      <c r="AP2855" s="3"/>
      <c r="AQ2855" s="3"/>
      <c r="AR2855" s="3"/>
      <c r="AS2855" s="3"/>
    </row>
    <row r="2856" spans="1:45" ht="29" customHeight="1" x14ac:dyDescent="0.35">
      <c r="A2856" s="14" t="s">
        <v>1783</v>
      </c>
      <c r="C2856" s="15" t="s">
        <v>3360</v>
      </c>
      <c r="D2856" s="15"/>
      <c r="E2856" s="80">
        <v>1.6286795148630915</v>
      </c>
      <c r="F2856" s="78"/>
      <c r="G2856" s="15"/>
      <c r="H2856" s="15"/>
      <c r="I2856" s="16"/>
      <c r="J2856" s="66"/>
      <c r="K2856" s="66"/>
      <c r="L2856" s="16"/>
      <c r="M2856" s="81"/>
      <c r="N2856" s="82">
        <v>1192.8160400390625</v>
      </c>
      <c r="O2856" s="82">
        <v>8657.5029296875</v>
      </c>
      <c r="P2856" s="77"/>
      <c r="Q2856" s="83"/>
      <c r="R2856" s="83"/>
      <c r="S2856" s="51">
        <v>1</v>
      </c>
      <c r="T2856" s="84"/>
      <c r="U2856" s="84"/>
      <c r="V2856" s="52">
        <v>0</v>
      </c>
      <c r="W2856" s="52">
        <v>9.2999999999999997E-5</v>
      </c>
      <c r="X2856" s="52">
        <v>0</v>
      </c>
      <c r="Y2856" s="52">
        <v>0.47987600000000002</v>
      </c>
      <c r="Z2856" s="52">
        <v>0</v>
      </c>
      <c r="AA2856" s="52"/>
      <c r="AB2856" s="79">
        <v>2856</v>
      </c>
      <c r="AC28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6" s="85"/>
      <c r="AE2856" s="51"/>
      <c r="AF2856" s="51"/>
      <c r="AG2856" s="51"/>
      <c r="AH2856" s="51"/>
      <c r="AI2856" s="51"/>
      <c r="AJ2856" s="51"/>
      <c r="AK2856" s="51"/>
      <c r="AL2856" s="51"/>
      <c r="AM2856" s="51"/>
      <c r="AN2856" s="51"/>
      <c r="AO2856" s="2"/>
      <c r="AP2856" s="3"/>
      <c r="AQ2856" s="3"/>
      <c r="AR2856" s="3"/>
      <c r="AS2856" s="3"/>
    </row>
    <row r="2857" spans="1:45" ht="29" customHeight="1" x14ac:dyDescent="0.35">
      <c r="A2857" s="14" t="s">
        <v>869</v>
      </c>
      <c r="C2857" s="15" t="s">
        <v>3360</v>
      </c>
      <c r="D2857" s="15"/>
      <c r="E2857" s="80">
        <v>1.6283897537619791</v>
      </c>
      <c r="F2857" s="78"/>
      <c r="G2857" s="15"/>
      <c r="H2857" s="15"/>
      <c r="I2857" s="16"/>
      <c r="J2857" s="66"/>
      <c r="K2857" s="66"/>
      <c r="L2857" s="16"/>
      <c r="M2857" s="81"/>
      <c r="N2857" s="82">
        <v>4395.87353515625</v>
      </c>
      <c r="O2857" s="82">
        <v>8532.921875</v>
      </c>
      <c r="P2857" s="77"/>
      <c r="Q2857" s="83"/>
      <c r="R2857" s="83"/>
      <c r="S2857" s="51">
        <v>1</v>
      </c>
      <c r="T2857" s="84"/>
      <c r="U2857" s="84"/>
      <c r="V2857" s="52">
        <v>0</v>
      </c>
      <c r="W2857" s="52">
        <v>8.7999999999999998E-5</v>
      </c>
      <c r="X2857" s="52">
        <v>0</v>
      </c>
      <c r="Y2857" s="52">
        <v>0.47942299999999999</v>
      </c>
      <c r="Z2857" s="52">
        <v>0</v>
      </c>
      <c r="AA2857" s="52"/>
      <c r="AB2857" s="79">
        <v>2857</v>
      </c>
      <c r="AC28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7" s="85"/>
      <c r="AE2857" s="51"/>
      <c r="AF2857" s="51"/>
      <c r="AG2857" s="51"/>
      <c r="AH2857" s="51"/>
      <c r="AI2857" s="51"/>
      <c r="AJ2857" s="51"/>
      <c r="AK2857" s="104" t="s">
        <v>3341</v>
      </c>
      <c r="AL2857" s="104" t="s">
        <v>3341</v>
      </c>
      <c r="AM2857" s="104" t="s">
        <v>3341</v>
      </c>
      <c r="AN2857" s="104" t="s">
        <v>3341</v>
      </c>
      <c r="AO2857" s="2"/>
      <c r="AP2857" s="3"/>
      <c r="AQ2857" s="3"/>
      <c r="AR2857" s="3"/>
      <c r="AS2857" s="3"/>
    </row>
    <row r="2858" spans="1:45" ht="29" customHeight="1" x14ac:dyDescent="0.35">
      <c r="A2858" s="14" t="s">
        <v>630</v>
      </c>
      <c r="C2858" s="15" t="s">
        <v>3360</v>
      </c>
      <c r="D2858" s="15"/>
      <c r="E2858" s="80">
        <v>1.6282036158360991</v>
      </c>
      <c r="F2858" s="78"/>
      <c r="G2858" s="15"/>
      <c r="H2858" s="15"/>
      <c r="I2858" s="16"/>
      <c r="J2858" s="66"/>
      <c r="K2858" s="66"/>
      <c r="L2858" s="16"/>
      <c r="M2858" s="81"/>
      <c r="N2858" s="82">
        <v>2544.96826171875</v>
      </c>
      <c r="O2858" s="82">
        <v>4996.80126953125</v>
      </c>
      <c r="P2858" s="77"/>
      <c r="Q2858" s="83"/>
      <c r="R2858" s="83"/>
      <c r="S2858" s="51">
        <v>1</v>
      </c>
      <c r="T2858" s="84"/>
      <c r="U2858" s="84"/>
      <c r="V2858" s="52">
        <v>0</v>
      </c>
      <c r="W2858" s="52">
        <v>1.07E-4</v>
      </c>
      <c r="X2858" s="52">
        <v>0</v>
      </c>
      <c r="Y2858" s="52">
        <v>0.479132</v>
      </c>
      <c r="Z2858" s="52">
        <v>0</v>
      </c>
      <c r="AA2858" s="52"/>
      <c r="AB2858" s="79">
        <v>2858</v>
      </c>
      <c r="AC28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8" s="85"/>
      <c r="AE2858" s="51"/>
      <c r="AF2858" s="51"/>
      <c r="AG2858" s="51"/>
      <c r="AH2858" s="51"/>
      <c r="AI2858" s="51"/>
      <c r="AJ2858" s="51"/>
      <c r="AK2858" s="51"/>
      <c r="AL2858" s="51"/>
      <c r="AM2858" s="51"/>
      <c r="AN2858" s="51"/>
      <c r="AO2858" s="2"/>
      <c r="AP2858" s="3"/>
      <c r="AQ2858" s="3"/>
      <c r="AR2858" s="3"/>
      <c r="AS2858" s="3"/>
    </row>
    <row r="2859" spans="1:45" ht="29" customHeight="1" x14ac:dyDescent="0.35">
      <c r="A2859" s="14" t="s">
        <v>632</v>
      </c>
      <c r="C2859" s="15" t="s">
        <v>3360</v>
      </c>
      <c r="D2859" s="15"/>
      <c r="E2859" s="80">
        <v>1.6282036158360991</v>
      </c>
      <c r="F2859" s="78"/>
      <c r="G2859" s="15"/>
      <c r="H2859" s="15"/>
      <c r="I2859" s="16"/>
      <c r="J2859" s="66"/>
      <c r="K2859" s="66"/>
      <c r="L2859" s="16"/>
      <c r="M2859" s="81"/>
      <c r="N2859" s="82">
        <v>2568.994384765625</v>
      </c>
      <c r="O2859" s="82">
        <v>5111.4375</v>
      </c>
      <c r="P2859" s="77"/>
      <c r="Q2859" s="83"/>
      <c r="R2859" s="83"/>
      <c r="S2859" s="51">
        <v>1</v>
      </c>
      <c r="T2859" s="84"/>
      <c r="U2859" s="84"/>
      <c r="V2859" s="52">
        <v>0</v>
      </c>
      <c r="W2859" s="52">
        <v>1.07E-4</v>
      </c>
      <c r="X2859" s="52">
        <v>0</v>
      </c>
      <c r="Y2859" s="52">
        <v>0.479132</v>
      </c>
      <c r="Z2859" s="52">
        <v>0</v>
      </c>
      <c r="AA2859" s="52"/>
      <c r="AB2859" s="79">
        <v>2859</v>
      </c>
      <c r="AC28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59" s="85"/>
      <c r="AE2859" s="51"/>
      <c r="AF2859" s="51"/>
      <c r="AG2859" s="51"/>
      <c r="AH2859" s="51"/>
      <c r="AI2859" s="51"/>
      <c r="AJ2859" s="51"/>
      <c r="AK2859" s="51"/>
      <c r="AL2859" s="51"/>
      <c r="AM2859" s="51"/>
      <c r="AN2859" s="51"/>
      <c r="AO2859" s="2"/>
      <c r="AP2859" s="3"/>
      <c r="AQ2859" s="3"/>
      <c r="AR2859" s="3"/>
      <c r="AS2859" s="3"/>
    </row>
    <row r="2860" spans="1:45" ht="29" customHeight="1" x14ac:dyDescent="0.35">
      <c r="A2860" s="14" t="s">
        <v>433</v>
      </c>
      <c r="C2860" s="15" t="s">
        <v>3360</v>
      </c>
      <c r="D2860" s="15"/>
      <c r="E2860" s="80">
        <v>1.6280878393255001</v>
      </c>
      <c r="F2860" s="78"/>
      <c r="G2860" s="15"/>
      <c r="H2860" s="15"/>
      <c r="I2860" s="16"/>
      <c r="J2860" s="66"/>
      <c r="K2860" s="66"/>
      <c r="L2860" s="16"/>
      <c r="M2860" s="81"/>
      <c r="N2860" s="82">
        <v>2354.96728515625</v>
      </c>
      <c r="O2860" s="82">
        <v>6436.80078125</v>
      </c>
      <c r="P2860" s="77"/>
      <c r="Q2860" s="83"/>
      <c r="R2860" s="83"/>
      <c r="S2860" s="51">
        <v>1</v>
      </c>
      <c r="T2860" s="84"/>
      <c r="U2860" s="84"/>
      <c r="V2860" s="52">
        <v>0</v>
      </c>
      <c r="W2860" s="52">
        <v>7.8999999999999996E-5</v>
      </c>
      <c r="X2860" s="52">
        <v>0</v>
      </c>
      <c r="Y2860" s="52">
        <v>0.47895100000000002</v>
      </c>
      <c r="Z2860" s="52">
        <v>0</v>
      </c>
      <c r="AA2860" s="52"/>
      <c r="AB2860" s="79">
        <v>2860</v>
      </c>
      <c r="AC28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0" s="85"/>
      <c r="AE2860" s="51"/>
      <c r="AF2860" s="51"/>
      <c r="AG2860" s="51"/>
      <c r="AH2860" s="51"/>
      <c r="AI2860" s="51"/>
      <c r="AJ2860" s="51"/>
      <c r="AK2860" s="104" t="s">
        <v>3341</v>
      </c>
      <c r="AL2860" s="104" t="s">
        <v>3341</v>
      </c>
      <c r="AM2860" s="104" t="s">
        <v>3341</v>
      </c>
      <c r="AN2860" s="104" t="s">
        <v>3341</v>
      </c>
      <c r="AO2860" s="2"/>
      <c r="AP2860" s="3"/>
      <c r="AQ2860" s="3"/>
      <c r="AR2860" s="3"/>
      <c r="AS2860" s="3"/>
    </row>
    <row r="2861" spans="1:45" ht="29" customHeight="1" x14ac:dyDescent="0.35">
      <c r="A2861" s="14" t="s">
        <v>456</v>
      </c>
      <c r="C2861" s="15" t="s">
        <v>3360</v>
      </c>
      <c r="D2861" s="15"/>
      <c r="E2861" s="80">
        <v>1.6279906126425661</v>
      </c>
      <c r="F2861" s="78"/>
      <c r="G2861" s="15"/>
      <c r="H2861" s="15"/>
      <c r="I2861" s="16"/>
      <c r="J2861" s="66"/>
      <c r="K2861" s="66"/>
      <c r="L2861" s="16"/>
      <c r="M2861" s="81"/>
      <c r="N2861" s="82">
        <v>3152.84375</v>
      </c>
      <c r="O2861" s="82">
        <v>508.55093383789063</v>
      </c>
      <c r="P2861" s="77"/>
      <c r="Q2861" s="83"/>
      <c r="R2861" s="83"/>
      <c r="S2861" s="51">
        <v>1</v>
      </c>
      <c r="T2861" s="84"/>
      <c r="U2861" s="84"/>
      <c r="V2861" s="52">
        <v>0</v>
      </c>
      <c r="W2861" s="52">
        <v>8.2999999999999998E-5</v>
      </c>
      <c r="X2861" s="52">
        <v>0</v>
      </c>
      <c r="Y2861" s="52">
        <v>0.47879899999999997</v>
      </c>
      <c r="Z2861" s="52">
        <v>0</v>
      </c>
      <c r="AA2861" s="52"/>
      <c r="AB2861" s="79">
        <v>2861</v>
      </c>
      <c r="AC28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1" s="85"/>
      <c r="AE2861" s="51"/>
      <c r="AF2861" s="51"/>
      <c r="AG2861" s="51"/>
      <c r="AH2861" s="51"/>
      <c r="AI2861" s="51"/>
      <c r="AJ2861" s="51"/>
      <c r="AK2861" s="51"/>
      <c r="AL2861" s="51"/>
      <c r="AM2861" s="51"/>
      <c r="AN2861" s="51"/>
      <c r="AO2861" s="2"/>
      <c r="AP2861" s="3"/>
      <c r="AQ2861" s="3"/>
      <c r="AR2861" s="3"/>
      <c r="AS2861" s="3"/>
    </row>
    <row r="2862" spans="1:45" ht="29" customHeight="1" x14ac:dyDescent="0.35">
      <c r="A2862" s="14" t="s">
        <v>457</v>
      </c>
      <c r="C2862" s="15" t="s">
        <v>3360</v>
      </c>
      <c r="D2862" s="15"/>
      <c r="E2862" s="80">
        <v>1.6279906126425661</v>
      </c>
      <c r="F2862" s="78"/>
      <c r="G2862" s="15"/>
      <c r="H2862" s="15"/>
      <c r="I2862" s="16"/>
      <c r="J2862" s="66"/>
      <c r="K2862" s="66"/>
      <c r="L2862" s="16"/>
      <c r="M2862" s="81"/>
      <c r="N2862" s="82">
        <v>3316.057861328125</v>
      </c>
      <c r="O2862" s="82">
        <v>344.73760986328125</v>
      </c>
      <c r="P2862" s="77"/>
      <c r="Q2862" s="83"/>
      <c r="R2862" s="83"/>
      <c r="S2862" s="51">
        <v>1</v>
      </c>
      <c r="T2862" s="84"/>
      <c r="U2862" s="84"/>
      <c r="V2862" s="52">
        <v>0</v>
      </c>
      <c r="W2862" s="52">
        <v>8.2999999999999998E-5</v>
      </c>
      <c r="X2862" s="52">
        <v>0</v>
      </c>
      <c r="Y2862" s="52">
        <v>0.47879899999999997</v>
      </c>
      <c r="Z2862" s="52">
        <v>0</v>
      </c>
      <c r="AA2862" s="52"/>
      <c r="AB2862" s="79">
        <v>2862</v>
      </c>
      <c r="AC28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2" s="85"/>
      <c r="AE2862" s="51"/>
      <c r="AF2862" s="51"/>
      <c r="AG2862" s="51"/>
      <c r="AH2862" s="51"/>
      <c r="AI2862" s="51"/>
      <c r="AJ2862" s="51"/>
      <c r="AK2862" s="51"/>
      <c r="AL2862" s="51"/>
      <c r="AM2862" s="51"/>
      <c r="AN2862" s="51"/>
      <c r="AO2862" s="2"/>
      <c r="AP2862" s="3"/>
      <c r="AQ2862" s="3"/>
      <c r="AR2862" s="3"/>
      <c r="AS2862" s="3"/>
    </row>
    <row r="2863" spans="1:45" ht="29" customHeight="1" x14ac:dyDescent="0.35">
      <c r="A2863" s="14" t="s">
        <v>458</v>
      </c>
      <c r="C2863" s="15" t="s">
        <v>3360</v>
      </c>
      <c r="D2863" s="15"/>
      <c r="E2863" s="80">
        <v>1.6279906126425661</v>
      </c>
      <c r="F2863" s="78"/>
      <c r="G2863" s="15"/>
      <c r="H2863" s="15"/>
      <c r="I2863" s="16"/>
      <c r="J2863" s="66"/>
      <c r="K2863" s="66"/>
      <c r="L2863" s="16"/>
      <c r="M2863" s="81"/>
      <c r="N2863" s="82">
        <v>3250.232666015625</v>
      </c>
      <c r="O2863" s="82">
        <v>401.981689453125</v>
      </c>
      <c r="P2863" s="77"/>
      <c r="Q2863" s="83"/>
      <c r="R2863" s="83"/>
      <c r="S2863" s="51">
        <v>1</v>
      </c>
      <c r="T2863" s="84"/>
      <c r="U2863" s="84"/>
      <c r="V2863" s="52">
        <v>0</v>
      </c>
      <c r="W2863" s="52">
        <v>8.2999999999999998E-5</v>
      </c>
      <c r="X2863" s="52">
        <v>0</v>
      </c>
      <c r="Y2863" s="52">
        <v>0.47879899999999997</v>
      </c>
      <c r="Z2863" s="52">
        <v>0</v>
      </c>
      <c r="AA2863" s="52"/>
      <c r="AB2863" s="79">
        <v>2863</v>
      </c>
      <c r="AC28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3" s="85"/>
      <c r="AE2863" s="51"/>
      <c r="AF2863" s="51"/>
      <c r="AG2863" s="51"/>
      <c r="AH2863" s="51"/>
      <c r="AI2863" s="51"/>
      <c r="AJ2863" s="51"/>
      <c r="AK2863" s="51"/>
      <c r="AL2863" s="51"/>
      <c r="AM2863" s="51"/>
      <c r="AN2863" s="51"/>
      <c r="AO2863" s="2"/>
      <c r="AP2863" s="3"/>
      <c r="AQ2863" s="3"/>
      <c r="AR2863" s="3"/>
      <c r="AS2863" s="3"/>
    </row>
    <row r="2864" spans="1:45" ht="29" customHeight="1" x14ac:dyDescent="0.35">
      <c r="A2864" s="14" t="s">
        <v>459</v>
      </c>
      <c r="C2864" s="15" t="s">
        <v>3360</v>
      </c>
      <c r="D2864" s="15"/>
      <c r="E2864" s="80">
        <v>1.6279906126425661</v>
      </c>
      <c r="F2864" s="78"/>
      <c r="G2864" s="15"/>
      <c r="H2864" s="15"/>
      <c r="I2864" s="16"/>
      <c r="J2864" s="66"/>
      <c r="K2864" s="66"/>
      <c r="L2864" s="16"/>
      <c r="M2864" s="81"/>
      <c r="N2864" s="82">
        <v>3273.776611328125</v>
      </c>
      <c r="O2864" s="82">
        <v>334.14599609375</v>
      </c>
      <c r="P2864" s="77"/>
      <c r="Q2864" s="83"/>
      <c r="R2864" s="83"/>
      <c r="S2864" s="51">
        <v>1</v>
      </c>
      <c r="T2864" s="84"/>
      <c r="U2864" s="84"/>
      <c r="V2864" s="52">
        <v>0</v>
      </c>
      <c r="W2864" s="52">
        <v>8.2999999999999998E-5</v>
      </c>
      <c r="X2864" s="52">
        <v>0</v>
      </c>
      <c r="Y2864" s="52">
        <v>0.47879899999999997</v>
      </c>
      <c r="Z2864" s="52">
        <v>0</v>
      </c>
      <c r="AA2864" s="52"/>
      <c r="AB2864" s="79">
        <v>2864</v>
      </c>
      <c r="AC28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4" s="85"/>
      <c r="AE2864" s="51"/>
      <c r="AF2864" s="51"/>
      <c r="AG2864" s="51"/>
      <c r="AH2864" s="51"/>
      <c r="AI2864" s="51"/>
      <c r="AJ2864" s="51"/>
      <c r="AK2864" s="51"/>
      <c r="AL2864" s="51"/>
      <c r="AM2864" s="51"/>
      <c r="AN2864" s="51"/>
      <c r="AO2864" s="2"/>
      <c r="AP2864" s="3"/>
      <c r="AQ2864" s="3"/>
      <c r="AR2864" s="3"/>
      <c r="AS2864" s="3"/>
    </row>
    <row r="2865" spans="1:45" ht="29" customHeight="1" x14ac:dyDescent="0.35">
      <c r="A2865" s="14" t="s">
        <v>611</v>
      </c>
      <c r="C2865" s="15" t="s">
        <v>3360</v>
      </c>
      <c r="D2865" s="15"/>
      <c r="E2865" s="80">
        <v>1.6279906126425661</v>
      </c>
      <c r="F2865" s="78"/>
      <c r="G2865" s="15"/>
      <c r="H2865" s="15"/>
      <c r="I2865" s="16"/>
      <c r="J2865" s="66"/>
      <c r="K2865" s="66"/>
      <c r="L2865" s="16"/>
      <c r="M2865" s="81"/>
      <c r="N2865" s="82">
        <v>3189.733642578125</v>
      </c>
      <c r="O2865" s="82">
        <v>456.5579833984375</v>
      </c>
      <c r="P2865" s="77"/>
      <c r="Q2865" s="83"/>
      <c r="R2865" s="83"/>
      <c r="S2865" s="51">
        <v>1</v>
      </c>
      <c r="T2865" s="84"/>
      <c r="U2865" s="84"/>
      <c r="V2865" s="52">
        <v>0</v>
      </c>
      <c r="W2865" s="52">
        <v>8.2999999999999998E-5</v>
      </c>
      <c r="X2865" s="52">
        <v>0</v>
      </c>
      <c r="Y2865" s="52">
        <v>0.47879899999999997</v>
      </c>
      <c r="Z2865" s="52">
        <v>0</v>
      </c>
      <c r="AA2865" s="52"/>
      <c r="AB2865" s="79">
        <v>2865</v>
      </c>
      <c r="AC28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5" s="85"/>
      <c r="AE2865" s="51"/>
      <c r="AF2865" s="51"/>
      <c r="AG2865" s="51"/>
      <c r="AH2865" s="51"/>
      <c r="AI2865" s="51"/>
      <c r="AJ2865" s="51"/>
      <c r="AK2865" s="51"/>
      <c r="AL2865" s="51"/>
      <c r="AM2865" s="51"/>
      <c r="AN2865" s="51"/>
      <c r="AO2865" s="2"/>
      <c r="AP2865" s="3"/>
      <c r="AQ2865" s="3"/>
      <c r="AR2865" s="3"/>
      <c r="AS2865" s="3"/>
    </row>
    <row r="2866" spans="1:45" ht="29" customHeight="1" x14ac:dyDescent="0.35">
      <c r="A2866" s="14" t="s">
        <v>843</v>
      </c>
      <c r="C2866" s="15" t="s">
        <v>3360</v>
      </c>
      <c r="D2866" s="15"/>
      <c r="E2866" s="80">
        <v>1.6272134388283241</v>
      </c>
      <c r="F2866" s="78"/>
      <c r="G2866" s="15"/>
      <c r="H2866" s="15"/>
      <c r="I2866" s="16"/>
      <c r="J2866" s="66"/>
      <c r="K2866" s="66"/>
      <c r="L2866" s="16"/>
      <c r="M2866" s="81"/>
      <c r="N2866" s="82">
        <v>4333.28955078125</v>
      </c>
      <c r="O2866" s="82">
        <v>9306.580078125</v>
      </c>
      <c r="P2866" s="77"/>
      <c r="Q2866" s="83"/>
      <c r="R2866" s="83"/>
      <c r="S2866" s="51">
        <v>1</v>
      </c>
      <c r="T2866" s="84"/>
      <c r="U2866" s="84"/>
      <c r="V2866" s="52">
        <v>0</v>
      </c>
      <c r="W2866" s="52">
        <v>8.3999999999999995E-5</v>
      </c>
      <c r="X2866" s="52">
        <v>0</v>
      </c>
      <c r="Y2866" s="52">
        <v>0.47758400000000001</v>
      </c>
      <c r="Z2866" s="52">
        <v>0</v>
      </c>
      <c r="AA2866" s="52"/>
      <c r="AB2866" s="79">
        <v>2866</v>
      </c>
      <c r="AC28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6" s="85"/>
      <c r="AE2866" s="51"/>
      <c r="AF2866" s="51"/>
      <c r="AG2866" s="51"/>
      <c r="AH2866" s="51"/>
      <c r="AI2866" s="51"/>
      <c r="AJ2866" s="51"/>
      <c r="AK2866" s="104" t="s">
        <v>3341</v>
      </c>
      <c r="AL2866" s="104" t="s">
        <v>3341</v>
      </c>
      <c r="AM2866" s="104" t="s">
        <v>3341</v>
      </c>
      <c r="AN2866" s="104" t="s">
        <v>3341</v>
      </c>
      <c r="AO2866" s="2"/>
      <c r="AP2866" s="3"/>
      <c r="AQ2866" s="3"/>
      <c r="AR2866" s="3"/>
      <c r="AS2866" s="3"/>
    </row>
    <row r="2867" spans="1:45" ht="29" customHeight="1" x14ac:dyDescent="0.35">
      <c r="A2867" s="14" t="s">
        <v>906</v>
      </c>
      <c r="C2867" s="15" t="s">
        <v>3360</v>
      </c>
      <c r="D2867" s="15"/>
      <c r="E2867" s="80">
        <v>1.6271494739053414</v>
      </c>
      <c r="F2867" s="78"/>
      <c r="G2867" s="15"/>
      <c r="H2867" s="15"/>
      <c r="I2867" s="16"/>
      <c r="J2867" s="66"/>
      <c r="K2867" s="66"/>
      <c r="L2867" s="16"/>
      <c r="M2867" s="81"/>
      <c r="N2867" s="82">
        <v>2394.8232421875</v>
      </c>
      <c r="O2867" s="82">
        <v>6076.41064453125</v>
      </c>
      <c r="P2867" s="77"/>
      <c r="Q2867" s="83"/>
      <c r="R2867" s="83"/>
      <c r="S2867" s="51">
        <v>1</v>
      </c>
      <c r="T2867" s="84"/>
      <c r="U2867" s="84"/>
      <c r="V2867" s="52">
        <v>0</v>
      </c>
      <c r="W2867" s="52">
        <v>8.0000000000000007E-5</v>
      </c>
      <c r="X2867" s="52">
        <v>0</v>
      </c>
      <c r="Y2867" s="52">
        <v>0.47748400000000002</v>
      </c>
      <c r="Z2867" s="52">
        <v>0</v>
      </c>
      <c r="AA2867" s="52"/>
      <c r="AB2867" s="79">
        <v>2867</v>
      </c>
      <c r="AC28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7" s="85"/>
      <c r="AE2867" s="51"/>
      <c r="AF2867" s="51"/>
      <c r="AG2867" s="51"/>
      <c r="AH2867" s="51"/>
      <c r="AI2867" s="51"/>
      <c r="AJ2867" s="51"/>
      <c r="AK2867" s="51"/>
      <c r="AL2867" s="51"/>
      <c r="AM2867" s="51"/>
      <c r="AN2867" s="51"/>
      <c r="AO2867" s="2"/>
      <c r="AP2867" s="3"/>
      <c r="AQ2867" s="3"/>
      <c r="AR2867" s="3"/>
      <c r="AS2867" s="3"/>
    </row>
    <row r="2868" spans="1:45" ht="29" customHeight="1" x14ac:dyDescent="0.35">
      <c r="A2868" s="14" t="s">
        <v>914</v>
      </c>
      <c r="C2868" s="15" t="s">
        <v>3360</v>
      </c>
      <c r="D2868" s="15"/>
      <c r="E2868" s="80">
        <v>1.6258401119318822</v>
      </c>
      <c r="F2868" s="78"/>
      <c r="G2868" s="15"/>
      <c r="H2868" s="15"/>
      <c r="I2868" s="16"/>
      <c r="J2868" s="66"/>
      <c r="K2868" s="66"/>
      <c r="L2868" s="16"/>
      <c r="M2868" s="81"/>
      <c r="N2868" s="82">
        <v>3602.6875</v>
      </c>
      <c r="O2868" s="82">
        <v>516.116943359375</v>
      </c>
      <c r="P2868" s="77"/>
      <c r="Q2868" s="83"/>
      <c r="R2868" s="83"/>
      <c r="S2868" s="51">
        <v>1</v>
      </c>
      <c r="T2868" s="84"/>
      <c r="U2868" s="84"/>
      <c r="V2868" s="52">
        <v>0</v>
      </c>
      <c r="W2868" s="52">
        <v>9.6000000000000002E-5</v>
      </c>
      <c r="X2868" s="52">
        <v>0</v>
      </c>
      <c r="Y2868" s="52">
        <v>0.475437</v>
      </c>
      <c r="Z2868" s="52">
        <v>0</v>
      </c>
      <c r="AA2868" s="52"/>
      <c r="AB2868" s="79">
        <v>2868</v>
      </c>
      <c r="AC28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8" s="85"/>
      <c r="AE2868" s="51"/>
      <c r="AF2868" s="51"/>
      <c r="AG2868" s="51"/>
      <c r="AH2868" s="51"/>
      <c r="AI2868" s="51"/>
      <c r="AJ2868" s="51"/>
      <c r="AK2868" s="51"/>
      <c r="AL2868" s="51"/>
      <c r="AM2868" s="51"/>
      <c r="AN2868" s="51"/>
      <c r="AO2868" s="2"/>
      <c r="AP2868" s="3"/>
      <c r="AQ2868" s="3"/>
      <c r="AR2868" s="3"/>
      <c r="AS2868" s="3"/>
    </row>
    <row r="2869" spans="1:45" ht="29" customHeight="1" x14ac:dyDescent="0.35">
      <c r="A2869" s="14" t="s">
        <v>915</v>
      </c>
      <c r="C2869" s="15" t="s">
        <v>3360</v>
      </c>
      <c r="D2869" s="15"/>
      <c r="E2869" s="80">
        <v>1.6258401119318822</v>
      </c>
      <c r="F2869" s="78"/>
      <c r="G2869" s="15"/>
      <c r="H2869" s="15"/>
      <c r="I2869" s="16"/>
      <c r="J2869" s="66"/>
      <c r="K2869" s="66"/>
      <c r="L2869" s="16"/>
      <c r="M2869" s="81"/>
      <c r="N2869" s="82">
        <v>3673.79638671875</v>
      </c>
      <c r="O2869" s="82">
        <v>663.6134033203125</v>
      </c>
      <c r="P2869" s="77"/>
      <c r="Q2869" s="83"/>
      <c r="R2869" s="83"/>
      <c r="S2869" s="51">
        <v>1</v>
      </c>
      <c r="T2869" s="84"/>
      <c r="U2869" s="84"/>
      <c r="V2869" s="52">
        <v>0</v>
      </c>
      <c r="W2869" s="52">
        <v>9.6000000000000002E-5</v>
      </c>
      <c r="X2869" s="52">
        <v>0</v>
      </c>
      <c r="Y2869" s="52">
        <v>0.475437</v>
      </c>
      <c r="Z2869" s="52">
        <v>0</v>
      </c>
      <c r="AA2869" s="52"/>
      <c r="AB2869" s="79">
        <v>2869</v>
      </c>
      <c r="AC28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69" s="85"/>
      <c r="AE2869" s="51"/>
      <c r="AF2869" s="51"/>
      <c r="AG2869" s="51"/>
      <c r="AH2869" s="51"/>
      <c r="AI2869" s="51"/>
      <c r="AJ2869" s="51"/>
      <c r="AK2869" s="51"/>
      <c r="AL2869" s="51"/>
      <c r="AM2869" s="51"/>
      <c r="AN2869" s="51"/>
      <c r="AO2869" s="2"/>
      <c r="AP2869" s="3"/>
      <c r="AQ2869" s="3"/>
      <c r="AR2869" s="3"/>
      <c r="AS2869" s="3"/>
    </row>
    <row r="2870" spans="1:45" ht="29" customHeight="1" x14ac:dyDescent="0.35">
      <c r="A2870" s="14" t="s">
        <v>1093</v>
      </c>
      <c r="C2870" s="15" t="s">
        <v>3360</v>
      </c>
      <c r="D2870" s="15"/>
      <c r="E2870" s="80">
        <v>1.6258401119318822</v>
      </c>
      <c r="F2870" s="78"/>
      <c r="G2870" s="15"/>
      <c r="H2870" s="15"/>
      <c r="I2870" s="16"/>
      <c r="J2870" s="66"/>
      <c r="K2870" s="66"/>
      <c r="L2870" s="16"/>
      <c r="M2870" s="81"/>
      <c r="N2870" s="82">
        <v>3646.045166015625</v>
      </c>
      <c r="O2870" s="82">
        <v>733.5552978515625</v>
      </c>
      <c r="P2870" s="77"/>
      <c r="Q2870" s="83"/>
      <c r="R2870" s="83"/>
      <c r="S2870" s="51">
        <v>1</v>
      </c>
      <c r="T2870" s="84"/>
      <c r="U2870" s="84"/>
      <c r="V2870" s="52">
        <v>0</v>
      </c>
      <c r="W2870" s="52">
        <v>9.6000000000000002E-5</v>
      </c>
      <c r="X2870" s="52">
        <v>0</v>
      </c>
      <c r="Y2870" s="52">
        <v>0.475437</v>
      </c>
      <c r="Z2870" s="52">
        <v>0</v>
      </c>
      <c r="AA2870" s="52"/>
      <c r="AB2870" s="79">
        <v>2870</v>
      </c>
      <c r="AC28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0" s="85"/>
      <c r="AE2870" s="51"/>
      <c r="AF2870" s="51"/>
      <c r="AG2870" s="51"/>
      <c r="AH2870" s="51"/>
      <c r="AI2870" s="51"/>
      <c r="AJ2870" s="51"/>
      <c r="AK2870" s="51"/>
      <c r="AL2870" s="51"/>
      <c r="AM2870" s="51"/>
      <c r="AN2870" s="51"/>
      <c r="AO2870" s="2"/>
      <c r="AP2870" s="3"/>
      <c r="AQ2870" s="3"/>
      <c r="AR2870" s="3"/>
      <c r="AS2870" s="3"/>
    </row>
    <row r="2871" spans="1:45" ht="29" customHeight="1" x14ac:dyDescent="0.35">
      <c r="A2871" s="14" t="s">
        <v>1094</v>
      </c>
      <c r="C2871" s="15" t="s">
        <v>3360</v>
      </c>
      <c r="D2871" s="15"/>
      <c r="E2871" s="80">
        <v>1.6258401119318822</v>
      </c>
      <c r="F2871" s="78"/>
      <c r="G2871" s="15"/>
      <c r="H2871" s="15"/>
      <c r="I2871" s="16"/>
      <c r="J2871" s="66"/>
      <c r="K2871" s="66"/>
      <c r="L2871" s="16"/>
      <c r="M2871" s="81"/>
      <c r="N2871" s="82">
        <v>3641.251708984375</v>
      </c>
      <c r="O2871" s="82">
        <v>553.26214599609375</v>
      </c>
      <c r="P2871" s="77"/>
      <c r="Q2871" s="83"/>
      <c r="R2871" s="83"/>
      <c r="S2871" s="51">
        <v>1</v>
      </c>
      <c r="T2871" s="84"/>
      <c r="U2871" s="84"/>
      <c r="V2871" s="52">
        <v>0</v>
      </c>
      <c r="W2871" s="52">
        <v>9.6000000000000002E-5</v>
      </c>
      <c r="X2871" s="52">
        <v>0</v>
      </c>
      <c r="Y2871" s="52">
        <v>0.475437</v>
      </c>
      <c r="Z2871" s="52">
        <v>0</v>
      </c>
      <c r="AA2871" s="52"/>
      <c r="AB2871" s="79">
        <v>2871</v>
      </c>
      <c r="AC28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1" s="85"/>
      <c r="AE2871" s="51"/>
      <c r="AF2871" s="51"/>
      <c r="AG2871" s="51"/>
      <c r="AH2871" s="51"/>
      <c r="AI2871" s="51"/>
      <c r="AJ2871" s="51"/>
      <c r="AK2871" s="51"/>
      <c r="AL2871" s="51"/>
      <c r="AM2871" s="51"/>
      <c r="AN2871" s="51"/>
      <c r="AO2871" s="2"/>
      <c r="AP2871" s="3"/>
      <c r="AQ2871" s="3"/>
      <c r="AR2871" s="3"/>
      <c r="AS2871" s="3"/>
    </row>
    <row r="2872" spans="1:45" ht="29" customHeight="1" x14ac:dyDescent="0.35">
      <c r="A2872" s="14" t="s">
        <v>1095</v>
      </c>
      <c r="C2872" s="15" t="s">
        <v>3360</v>
      </c>
      <c r="D2872" s="15"/>
      <c r="E2872" s="80">
        <v>1.6258401119318822</v>
      </c>
      <c r="F2872" s="78"/>
      <c r="G2872" s="15"/>
      <c r="H2872" s="15"/>
      <c r="I2872" s="16"/>
      <c r="J2872" s="66"/>
      <c r="K2872" s="66"/>
      <c r="L2872" s="16"/>
      <c r="M2872" s="81"/>
      <c r="N2872" s="82">
        <v>3662.05712890625</v>
      </c>
      <c r="O2872" s="82">
        <v>840.4932861328125</v>
      </c>
      <c r="P2872" s="77"/>
      <c r="Q2872" s="83"/>
      <c r="R2872" s="83"/>
      <c r="S2872" s="51">
        <v>1</v>
      </c>
      <c r="T2872" s="84"/>
      <c r="U2872" s="84"/>
      <c r="V2872" s="52">
        <v>0</v>
      </c>
      <c r="W2872" s="52">
        <v>9.6000000000000002E-5</v>
      </c>
      <c r="X2872" s="52">
        <v>0</v>
      </c>
      <c r="Y2872" s="52">
        <v>0.475437</v>
      </c>
      <c r="Z2872" s="52">
        <v>0</v>
      </c>
      <c r="AA2872" s="52"/>
      <c r="AB2872" s="79">
        <v>2872</v>
      </c>
      <c r="AC28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2" s="85"/>
      <c r="AE2872" s="51"/>
      <c r="AF2872" s="51"/>
      <c r="AG2872" s="51"/>
      <c r="AH2872" s="51"/>
      <c r="AI2872" s="51"/>
      <c r="AJ2872" s="51"/>
      <c r="AK2872" s="51"/>
      <c r="AL2872" s="51"/>
      <c r="AM2872" s="51"/>
      <c r="AN2872" s="51"/>
      <c r="AO2872" s="2"/>
      <c r="AP2872" s="3"/>
      <c r="AQ2872" s="3"/>
      <c r="AR2872" s="3"/>
      <c r="AS2872" s="3"/>
    </row>
    <row r="2873" spans="1:45" ht="29" customHeight="1" x14ac:dyDescent="0.35">
      <c r="A2873" s="14" t="s">
        <v>1128</v>
      </c>
      <c r="C2873" s="15" t="s">
        <v>3360</v>
      </c>
      <c r="D2873" s="15"/>
      <c r="E2873" s="80">
        <v>1.6258401119318822</v>
      </c>
      <c r="F2873" s="78"/>
      <c r="G2873" s="15"/>
      <c r="H2873" s="15"/>
      <c r="I2873" s="16"/>
      <c r="J2873" s="66"/>
      <c r="K2873" s="66"/>
      <c r="L2873" s="16"/>
      <c r="M2873" s="81"/>
      <c r="N2873" s="82">
        <v>3681.364501953125</v>
      </c>
      <c r="O2873" s="82">
        <v>776.4644775390625</v>
      </c>
      <c r="P2873" s="77"/>
      <c r="Q2873" s="83"/>
      <c r="R2873" s="83"/>
      <c r="S2873" s="51">
        <v>1</v>
      </c>
      <c r="T2873" s="84"/>
      <c r="U2873" s="84"/>
      <c r="V2873" s="52">
        <v>0</v>
      </c>
      <c r="W2873" s="52">
        <v>9.6000000000000002E-5</v>
      </c>
      <c r="X2873" s="52">
        <v>0</v>
      </c>
      <c r="Y2873" s="52">
        <v>0.475437</v>
      </c>
      <c r="Z2873" s="52">
        <v>0</v>
      </c>
      <c r="AA2873" s="52"/>
      <c r="AB2873" s="79">
        <v>2873</v>
      </c>
      <c r="AC28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3" s="85"/>
      <c r="AE2873" s="51"/>
      <c r="AF2873" s="51"/>
      <c r="AG2873" s="51"/>
      <c r="AH2873" s="51"/>
      <c r="AI2873" s="51"/>
      <c r="AJ2873" s="51"/>
      <c r="AK2873" s="51"/>
      <c r="AL2873" s="51"/>
      <c r="AM2873" s="51"/>
      <c r="AN2873" s="51"/>
      <c r="AO2873" s="2"/>
      <c r="AP2873" s="3"/>
      <c r="AQ2873" s="3"/>
      <c r="AR2873" s="3"/>
      <c r="AS2873" s="3"/>
    </row>
    <row r="2874" spans="1:45" ht="29" customHeight="1" x14ac:dyDescent="0.35">
      <c r="A2874" s="14" t="s">
        <v>1296</v>
      </c>
      <c r="C2874" s="15" t="s">
        <v>3360</v>
      </c>
      <c r="D2874" s="15"/>
      <c r="E2874" s="80">
        <v>1.6258401119318822</v>
      </c>
      <c r="F2874" s="78"/>
      <c r="G2874" s="15"/>
      <c r="H2874" s="15"/>
      <c r="I2874" s="16"/>
      <c r="J2874" s="66"/>
      <c r="K2874" s="66"/>
      <c r="L2874" s="16"/>
      <c r="M2874" s="81"/>
      <c r="N2874" s="82">
        <v>3630.433349609375</v>
      </c>
      <c r="O2874" s="82">
        <v>621.7647705078125</v>
      </c>
      <c r="P2874" s="77"/>
      <c r="Q2874" s="83"/>
      <c r="R2874" s="83"/>
      <c r="S2874" s="51">
        <v>1</v>
      </c>
      <c r="T2874" s="84"/>
      <c r="U2874" s="84"/>
      <c r="V2874" s="52">
        <v>0</v>
      </c>
      <c r="W2874" s="52">
        <v>9.6000000000000002E-5</v>
      </c>
      <c r="X2874" s="52">
        <v>0</v>
      </c>
      <c r="Y2874" s="52">
        <v>0.475437</v>
      </c>
      <c r="Z2874" s="52">
        <v>0</v>
      </c>
      <c r="AA2874" s="52"/>
      <c r="AB2874" s="79">
        <v>2874</v>
      </c>
      <c r="AC28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4" s="85"/>
      <c r="AE2874" s="51"/>
      <c r="AF2874" s="51"/>
      <c r="AG2874" s="51"/>
      <c r="AH2874" s="51"/>
      <c r="AI2874" s="51"/>
      <c r="AJ2874" s="51"/>
      <c r="AK2874" s="51"/>
      <c r="AL2874" s="51"/>
      <c r="AM2874" s="51"/>
      <c r="AN2874" s="51"/>
      <c r="AO2874" s="2"/>
      <c r="AP2874" s="3"/>
      <c r="AQ2874" s="3"/>
      <c r="AR2874" s="3"/>
      <c r="AS2874" s="3"/>
    </row>
    <row r="2875" spans="1:45" ht="29" customHeight="1" x14ac:dyDescent="0.35">
      <c r="A2875" s="14" t="s">
        <v>3023</v>
      </c>
      <c r="C2875" s="15" t="s">
        <v>3360</v>
      </c>
      <c r="D2875" s="15"/>
      <c r="E2875" s="80">
        <v>1.6256488568121634</v>
      </c>
      <c r="F2875" s="78"/>
      <c r="G2875" s="15"/>
      <c r="H2875" s="15"/>
      <c r="I2875" s="16"/>
      <c r="J2875" s="66"/>
      <c r="K2875" s="66"/>
      <c r="L2875" s="16"/>
      <c r="M2875" s="81"/>
      <c r="N2875" s="82">
        <v>647.56732177734375</v>
      </c>
      <c r="O2875" s="82">
        <v>5416.56494140625</v>
      </c>
      <c r="P2875" s="77"/>
      <c r="Q2875" s="83"/>
      <c r="R2875" s="83"/>
      <c r="S2875" s="51">
        <v>1</v>
      </c>
      <c r="T2875" s="84"/>
      <c r="U2875" s="84"/>
      <c r="V2875" s="52">
        <v>0</v>
      </c>
      <c r="W2875" s="52">
        <v>1.05E-4</v>
      </c>
      <c r="X2875" s="52">
        <v>0</v>
      </c>
      <c r="Y2875" s="52">
        <v>0.475138</v>
      </c>
      <c r="Z2875" s="52">
        <v>0</v>
      </c>
      <c r="AA2875" s="52"/>
      <c r="AB2875" s="79">
        <v>2875</v>
      </c>
      <c r="AC28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5" s="85"/>
      <c r="AE2875" s="51"/>
      <c r="AF2875" s="51"/>
      <c r="AG2875" s="51"/>
      <c r="AH2875" s="51"/>
      <c r="AI2875" s="51"/>
      <c r="AJ2875" s="51"/>
      <c r="AK2875" s="51"/>
      <c r="AL2875" s="51"/>
      <c r="AM2875" s="51"/>
      <c r="AN2875" s="51"/>
      <c r="AO2875" s="2"/>
      <c r="AP2875" s="3"/>
      <c r="AQ2875" s="3"/>
      <c r="AR2875" s="3"/>
      <c r="AS2875" s="3"/>
    </row>
    <row r="2876" spans="1:45" ht="29" customHeight="1" x14ac:dyDescent="0.35">
      <c r="A2876" s="14" t="s">
        <v>3017</v>
      </c>
      <c r="C2876" s="15" t="s">
        <v>3360</v>
      </c>
      <c r="D2876" s="15"/>
      <c r="E2876" s="80">
        <v>1.6249548373977991</v>
      </c>
      <c r="F2876" s="78"/>
      <c r="G2876" s="15"/>
      <c r="H2876" s="15"/>
      <c r="I2876" s="16"/>
      <c r="J2876" s="66"/>
      <c r="K2876" s="66"/>
      <c r="L2876" s="16"/>
      <c r="M2876" s="81"/>
      <c r="N2876" s="82">
        <v>3096.35205078125</v>
      </c>
      <c r="O2876" s="82">
        <v>7686.52783203125</v>
      </c>
      <c r="P2876" s="77"/>
      <c r="Q2876" s="83"/>
      <c r="R2876" s="83"/>
      <c r="S2876" s="51">
        <v>1</v>
      </c>
      <c r="T2876" s="84"/>
      <c r="U2876" s="84"/>
      <c r="V2876" s="52">
        <v>0</v>
      </c>
      <c r="W2876" s="52">
        <v>1.08E-4</v>
      </c>
      <c r="X2876" s="52">
        <v>0</v>
      </c>
      <c r="Y2876" s="52">
        <v>0.474053</v>
      </c>
      <c r="Z2876" s="52">
        <v>0</v>
      </c>
      <c r="AA2876" s="52"/>
      <c r="AB2876" s="79">
        <v>2876</v>
      </c>
      <c r="AC28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6" s="85"/>
      <c r="AE2876" s="51"/>
      <c r="AF2876" s="51"/>
      <c r="AG2876" s="51"/>
      <c r="AH2876" s="51"/>
      <c r="AI2876" s="51"/>
      <c r="AJ2876" s="51"/>
      <c r="AK2876" s="51"/>
      <c r="AL2876" s="51"/>
      <c r="AM2876" s="51"/>
      <c r="AN2876" s="51"/>
      <c r="AO2876" s="2"/>
      <c r="AP2876" s="3"/>
      <c r="AQ2876" s="3"/>
      <c r="AR2876" s="3"/>
      <c r="AS2876" s="3"/>
    </row>
    <row r="2877" spans="1:45" ht="29" customHeight="1" x14ac:dyDescent="0.35">
      <c r="A2877" s="14" t="s">
        <v>1120</v>
      </c>
      <c r="C2877" s="15" t="s">
        <v>3360</v>
      </c>
      <c r="D2877" s="15"/>
      <c r="E2877" s="80">
        <v>1.6246599591028481</v>
      </c>
      <c r="F2877" s="78"/>
      <c r="G2877" s="15"/>
      <c r="H2877" s="15"/>
      <c r="I2877" s="16"/>
      <c r="J2877" s="66"/>
      <c r="K2877" s="66"/>
      <c r="L2877" s="16"/>
      <c r="M2877" s="81"/>
      <c r="N2877" s="82">
        <v>2096.1904296875</v>
      </c>
      <c r="O2877" s="82">
        <v>3481.410888671875</v>
      </c>
      <c r="P2877" s="77"/>
      <c r="Q2877" s="83"/>
      <c r="R2877" s="83"/>
      <c r="S2877" s="51">
        <v>1</v>
      </c>
      <c r="T2877" s="84"/>
      <c r="U2877" s="84"/>
      <c r="V2877" s="52">
        <v>0</v>
      </c>
      <c r="W2877" s="52">
        <v>8.7000000000000001E-5</v>
      </c>
      <c r="X2877" s="52">
        <v>0</v>
      </c>
      <c r="Y2877" s="52">
        <v>0.47359200000000001</v>
      </c>
      <c r="Z2877" s="52">
        <v>0</v>
      </c>
      <c r="AA2877" s="52"/>
      <c r="AB2877" s="79">
        <v>2877</v>
      </c>
      <c r="AC28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7" s="85"/>
      <c r="AE2877" s="51"/>
      <c r="AF2877" s="51"/>
      <c r="AG2877" s="51"/>
      <c r="AH2877" s="51"/>
      <c r="AI2877" s="51"/>
      <c r="AJ2877" s="51"/>
      <c r="AK2877" s="51"/>
      <c r="AL2877" s="51"/>
      <c r="AM2877" s="51"/>
      <c r="AN2877" s="51"/>
      <c r="AO2877" s="2"/>
      <c r="AP2877" s="3"/>
      <c r="AQ2877" s="3"/>
      <c r="AR2877" s="3"/>
      <c r="AS2877" s="3"/>
    </row>
    <row r="2878" spans="1:45" ht="29" customHeight="1" x14ac:dyDescent="0.35">
      <c r="A2878" s="14" t="s">
        <v>1121</v>
      </c>
      <c r="C2878" s="15" t="s">
        <v>3360</v>
      </c>
      <c r="D2878" s="15"/>
      <c r="E2878" s="80">
        <v>1.6246599591028481</v>
      </c>
      <c r="F2878" s="78"/>
      <c r="G2878" s="15"/>
      <c r="H2878" s="15"/>
      <c r="I2878" s="16"/>
      <c r="J2878" s="66"/>
      <c r="K2878" s="66"/>
      <c r="L2878" s="16"/>
      <c r="M2878" s="81"/>
      <c r="N2878" s="82">
        <v>1996.494873046875</v>
      </c>
      <c r="O2878" s="82">
        <v>3560.3037109375</v>
      </c>
      <c r="P2878" s="77"/>
      <c r="Q2878" s="83"/>
      <c r="R2878" s="83"/>
      <c r="S2878" s="51">
        <v>1</v>
      </c>
      <c r="T2878" s="84"/>
      <c r="U2878" s="84"/>
      <c r="V2878" s="52">
        <v>0</v>
      </c>
      <c r="W2878" s="52">
        <v>8.7000000000000001E-5</v>
      </c>
      <c r="X2878" s="52">
        <v>0</v>
      </c>
      <c r="Y2878" s="52">
        <v>0.47359200000000001</v>
      </c>
      <c r="Z2878" s="52">
        <v>0</v>
      </c>
      <c r="AA2878" s="52"/>
      <c r="AB2878" s="79">
        <v>2878</v>
      </c>
      <c r="AC28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8" s="85"/>
      <c r="AE2878" s="51"/>
      <c r="AF2878" s="51"/>
      <c r="AG2878" s="51"/>
      <c r="AH2878" s="51"/>
      <c r="AI2878" s="51"/>
      <c r="AJ2878" s="51"/>
      <c r="AK2878" s="51"/>
      <c r="AL2878" s="51"/>
      <c r="AM2878" s="51"/>
      <c r="AN2878" s="51"/>
      <c r="AO2878" s="2"/>
      <c r="AP2878" s="3"/>
      <c r="AQ2878" s="3"/>
      <c r="AR2878" s="3"/>
      <c r="AS2878" s="3"/>
    </row>
    <row r="2879" spans="1:45" ht="29" customHeight="1" x14ac:dyDescent="0.35">
      <c r="A2879" s="14" t="s">
        <v>3183</v>
      </c>
      <c r="C2879" s="15" t="s">
        <v>3360</v>
      </c>
      <c r="D2879" s="15"/>
      <c r="E2879" s="80">
        <v>1.6246599591028481</v>
      </c>
      <c r="F2879" s="78"/>
      <c r="G2879" s="15"/>
      <c r="H2879" s="15"/>
      <c r="I2879" s="16"/>
      <c r="J2879" s="66"/>
      <c r="K2879" s="66"/>
      <c r="L2879" s="16"/>
      <c r="M2879" s="81"/>
      <c r="N2879" s="82">
        <v>2078.576416015625</v>
      </c>
      <c r="O2879" s="82">
        <v>3417.595703125</v>
      </c>
      <c r="P2879" s="77"/>
      <c r="Q2879" s="83"/>
      <c r="R2879" s="83"/>
      <c r="S2879" s="51">
        <v>1</v>
      </c>
      <c r="T2879" s="84"/>
      <c r="U2879" s="84"/>
      <c r="V2879" s="52">
        <v>0</v>
      </c>
      <c r="W2879" s="52">
        <v>8.7000000000000001E-5</v>
      </c>
      <c r="X2879" s="52">
        <v>0</v>
      </c>
      <c r="Y2879" s="52">
        <v>0.47359200000000001</v>
      </c>
      <c r="Z2879" s="52">
        <v>0</v>
      </c>
      <c r="AA2879" s="52"/>
      <c r="AB2879" s="79">
        <v>2879</v>
      </c>
      <c r="AC28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79" s="85"/>
      <c r="AE2879" s="51"/>
      <c r="AF2879" s="51"/>
      <c r="AG2879" s="51"/>
      <c r="AH2879" s="51"/>
      <c r="AI2879" s="51"/>
      <c r="AJ2879" s="51"/>
      <c r="AK2879" s="51"/>
      <c r="AL2879" s="51"/>
      <c r="AM2879" s="51"/>
      <c r="AN2879" s="51"/>
      <c r="AO2879" s="2"/>
      <c r="AP2879" s="3"/>
      <c r="AQ2879" s="3"/>
      <c r="AR2879" s="3"/>
      <c r="AS2879" s="3"/>
    </row>
    <row r="2880" spans="1:45" ht="29" customHeight="1" x14ac:dyDescent="0.35">
      <c r="A2880" s="14" t="s">
        <v>3188</v>
      </c>
      <c r="C2880" s="15" t="s">
        <v>3360</v>
      </c>
      <c r="D2880" s="15"/>
      <c r="E2880" s="80">
        <v>1.6246599591028481</v>
      </c>
      <c r="F2880" s="78"/>
      <c r="G2880" s="15"/>
      <c r="H2880" s="15"/>
      <c r="I2880" s="16"/>
      <c r="J2880" s="66"/>
      <c r="K2880" s="66"/>
      <c r="L2880" s="16"/>
      <c r="M2880" s="81"/>
      <c r="N2880" s="82">
        <v>2037.7652587890625</v>
      </c>
      <c r="O2880" s="82">
        <v>3471.656005859375</v>
      </c>
      <c r="P2880" s="77"/>
      <c r="Q2880" s="83"/>
      <c r="R2880" s="83"/>
      <c r="S2880" s="51">
        <v>1</v>
      </c>
      <c r="T2880" s="84"/>
      <c r="U2880" s="84"/>
      <c r="V2880" s="52">
        <v>0</v>
      </c>
      <c r="W2880" s="52">
        <v>8.7000000000000001E-5</v>
      </c>
      <c r="X2880" s="52">
        <v>0</v>
      </c>
      <c r="Y2880" s="52">
        <v>0.47359200000000001</v>
      </c>
      <c r="Z2880" s="52">
        <v>0</v>
      </c>
      <c r="AA2880" s="52"/>
      <c r="AB2880" s="79">
        <v>2880</v>
      </c>
      <c r="AC28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0" s="85"/>
      <c r="AE2880" s="51"/>
      <c r="AF2880" s="51"/>
      <c r="AG2880" s="51"/>
      <c r="AH2880" s="51"/>
      <c r="AI2880" s="51"/>
      <c r="AJ2880" s="51"/>
      <c r="AK2880" s="51"/>
      <c r="AL2880" s="51"/>
      <c r="AM2880" s="51"/>
      <c r="AN2880" s="51"/>
      <c r="AO2880" s="2"/>
      <c r="AP2880" s="3"/>
      <c r="AQ2880" s="3"/>
      <c r="AR2880" s="3"/>
      <c r="AS2880" s="3"/>
    </row>
    <row r="2881" spans="1:45" ht="29" customHeight="1" x14ac:dyDescent="0.35">
      <c r="A2881" s="14" t="s">
        <v>3189</v>
      </c>
      <c r="C2881" s="15" t="s">
        <v>3360</v>
      </c>
      <c r="D2881" s="15"/>
      <c r="E2881" s="80">
        <v>1.6246599591028481</v>
      </c>
      <c r="F2881" s="78"/>
      <c r="G2881" s="15"/>
      <c r="H2881" s="15"/>
      <c r="I2881" s="16"/>
      <c r="J2881" s="66"/>
      <c r="K2881" s="66"/>
      <c r="L2881" s="16"/>
      <c r="M2881" s="81"/>
      <c r="N2881" s="82">
        <v>2122.203369140625</v>
      </c>
      <c r="O2881" s="82">
        <v>3431.83154296875</v>
      </c>
      <c r="P2881" s="77"/>
      <c r="Q2881" s="83"/>
      <c r="R2881" s="83"/>
      <c r="S2881" s="51">
        <v>1</v>
      </c>
      <c r="T2881" s="84"/>
      <c r="U2881" s="84"/>
      <c r="V2881" s="52">
        <v>0</v>
      </c>
      <c r="W2881" s="52">
        <v>8.7000000000000001E-5</v>
      </c>
      <c r="X2881" s="52">
        <v>0</v>
      </c>
      <c r="Y2881" s="52">
        <v>0.47359200000000001</v>
      </c>
      <c r="Z2881" s="52">
        <v>0</v>
      </c>
      <c r="AA2881" s="52"/>
      <c r="AB2881" s="79">
        <v>2881</v>
      </c>
      <c r="AC28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1" s="85"/>
      <c r="AE2881" s="51"/>
      <c r="AF2881" s="51"/>
      <c r="AG2881" s="51"/>
      <c r="AH2881" s="51"/>
      <c r="AI2881" s="51"/>
      <c r="AJ2881" s="51"/>
      <c r="AK2881" s="51"/>
      <c r="AL2881" s="51"/>
      <c r="AM2881" s="51"/>
      <c r="AN2881" s="51"/>
      <c r="AO2881" s="2"/>
      <c r="AP2881" s="3"/>
      <c r="AQ2881" s="3"/>
      <c r="AR2881" s="3"/>
      <c r="AS2881" s="3"/>
    </row>
    <row r="2882" spans="1:45" ht="29" customHeight="1" x14ac:dyDescent="0.35">
      <c r="A2882" s="14" t="s">
        <v>3190</v>
      </c>
      <c r="C2882" s="15" t="s">
        <v>3360</v>
      </c>
      <c r="D2882" s="15"/>
      <c r="E2882" s="80">
        <v>1.6246599591028481</v>
      </c>
      <c r="F2882" s="78"/>
      <c r="G2882" s="15"/>
      <c r="H2882" s="15"/>
      <c r="I2882" s="16"/>
      <c r="J2882" s="66"/>
      <c r="K2882" s="66"/>
      <c r="L2882" s="16"/>
      <c r="M2882" s="81"/>
      <c r="N2882" s="82">
        <v>2022.7056884765625</v>
      </c>
      <c r="O2882" s="82">
        <v>3539.6103515625</v>
      </c>
      <c r="P2882" s="77"/>
      <c r="Q2882" s="83"/>
      <c r="R2882" s="83"/>
      <c r="S2882" s="51">
        <v>1</v>
      </c>
      <c r="T2882" s="84"/>
      <c r="U2882" s="84"/>
      <c r="V2882" s="52">
        <v>0</v>
      </c>
      <c r="W2882" s="52">
        <v>8.7000000000000001E-5</v>
      </c>
      <c r="X2882" s="52">
        <v>0</v>
      </c>
      <c r="Y2882" s="52">
        <v>0.47359200000000001</v>
      </c>
      <c r="Z2882" s="52">
        <v>0</v>
      </c>
      <c r="AA2882" s="52"/>
      <c r="AB2882" s="79">
        <v>2882</v>
      </c>
      <c r="AC28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2" s="85"/>
      <c r="AE2882" s="51"/>
      <c r="AF2882" s="51"/>
      <c r="AG2882" s="51"/>
      <c r="AH2882" s="51"/>
      <c r="AI2882" s="51"/>
      <c r="AJ2882" s="51"/>
      <c r="AK2882" s="51"/>
      <c r="AL2882" s="51"/>
      <c r="AM2882" s="51"/>
      <c r="AN2882" s="51"/>
      <c r="AO2882" s="2"/>
      <c r="AP2882" s="3"/>
      <c r="AQ2882" s="3"/>
      <c r="AR2882" s="3"/>
      <c r="AS2882" s="3"/>
    </row>
    <row r="2883" spans="1:45" ht="29" customHeight="1" x14ac:dyDescent="0.35">
      <c r="A2883" s="14" t="s">
        <v>820</v>
      </c>
      <c r="C2883" s="15" t="s">
        <v>3360</v>
      </c>
      <c r="D2883" s="15"/>
      <c r="E2883" s="80">
        <v>1.6245237138168946</v>
      </c>
      <c r="F2883" s="78"/>
      <c r="G2883" s="15"/>
      <c r="H2883" s="15"/>
      <c r="I2883" s="16"/>
      <c r="J2883" s="66"/>
      <c r="K2883" s="66"/>
      <c r="L2883" s="16"/>
      <c r="M2883" s="81"/>
      <c r="N2883" s="82">
        <v>951.98919677734375</v>
      </c>
      <c r="O2883" s="82">
        <v>3874.796875</v>
      </c>
      <c r="P2883" s="77"/>
      <c r="Q2883" s="83"/>
      <c r="R2883" s="83"/>
      <c r="S2883" s="51">
        <v>1</v>
      </c>
      <c r="T2883" s="84"/>
      <c r="U2883" s="84"/>
      <c r="V2883" s="52">
        <v>0</v>
      </c>
      <c r="W2883" s="52">
        <v>9.2E-5</v>
      </c>
      <c r="X2883" s="52">
        <v>0</v>
      </c>
      <c r="Y2883" s="52">
        <v>0.47337899999999999</v>
      </c>
      <c r="Z2883" s="52">
        <v>0</v>
      </c>
      <c r="AA2883" s="52"/>
      <c r="AB2883" s="79">
        <v>2883</v>
      </c>
      <c r="AC28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3" s="85"/>
      <c r="AE2883" s="51"/>
      <c r="AF2883" s="51"/>
      <c r="AG2883" s="51"/>
      <c r="AH2883" s="51"/>
      <c r="AI2883" s="51"/>
      <c r="AJ2883" s="51"/>
      <c r="AK2883" s="51"/>
      <c r="AL2883" s="51"/>
      <c r="AM2883" s="51"/>
      <c r="AN2883" s="51"/>
      <c r="AO2883" s="2"/>
      <c r="AP2883" s="3"/>
      <c r="AQ2883" s="3"/>
      <c r="AR2883" s="3"/>
      <c r="AS2883" s="3"/>
    </row>
    <row r="2884" spans="1:45" ht="29" customHeight="1" x14ac:dyDescent="0.35">
      <c r="A2884" s="14" t="s">
        <v>1625</v>
      </c>
      <c r="C2884" s="15" t="s">
        <v>3360</v>
      </c>
      <c r="D2884" s="15"/>
      <c r="E2884" s="80">
        <v>1.6239403537192909</v>
      </c>
      <c r="F2884" s="78"/>
      <c r="G2884" s="15"/>
      <c r="H2884" s="15"/>
      <c r="I2884" s="16"/>
      <c r="J2884" s="66"/>
      <c r="K2884" s="66"/>
      <c r="L2884" s="16"/>
      <c r="M2884" s="81"/>
      <c r="N2884" s="82">
        <v>5034.546875</v>
      </c>
      <c r="O2884" s="82">
        <v>1840.264404296875</v>
      </c>
      <c r="P2884" s="77"/>
      <c r="Q2884" s="83"/>
      <c r="R2884" s="83"/>
      <c r="S2884" s="51">
        <v>1</v>
      </c>
      <c r="T2884" s="84"/>
      <c r="U2884" s="84"/>
      <c r="V2884" s="52">
        <v>0</v>
      </c>
      <c r="W2884" s="52">
        <v>1.07E-4</v>
      </c>
      <c r="X2884" s="52">
        <v>0</v>
      </c>
      <c r="Y2884" s="52">
        <v>0.47246700000000003</v>
      </c>
      <c r="Z2884" s="52">
        <v>0</v>
      </c>
      <c r="AA2884" s="52"/>
      <c r="AB2884" s="79">
        <v>2884</v>
      </c>
      <c r="AC28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4" s="85"/>
      <c r="AE2884" s="51"/>
      <c r="AF2884" s="51"/>
      <c r="AG2884" s="51"/>
      <c r="AH2884" s="51"/>
      <c r="AI2884" s="51"/>
      <c r="AJ2884" s="51"/>
      <c r="AK2884" s="51"/>
      <c r="AL2884" s="51"/>
      <c r="AM2884" s="51"/>
      <c r="AN2884" s="51"/>
      <c r="AO2884" s="2"/>
      <c r="AP2884" s="3"/>
      <c r="AQ2884" s="3"/>
      <c r="AR2884" s="3"/>
      <c r="AS2884" s="3"/>
    </row>
    <row r="2885" spans="1:45" ht="29" customHeight="1" x14ac:dyDescent="0.35">
      <c r="A2885" s="14" t="s">
        <v>1807</v>
      </c>
      <c r="C2885" s="15" t="s">
        <v>3360</v>
      </c>
      <c r="D2885" s="15"/>
      <c r="E2885" s="80">
        <v>1.6235578434798534</v>
      </c>
      <c r="F2885" s="78"/>
      <c r="G2885" s="15"/>
      <c r="H2885" s="15"/>
      <c r="I2885" s="16"/>
      <c r="J2885" s="66"/>
      <c r="K2885" s="66"/>
      <c r="L2885" s="16"/>
      <c r="M2885" s="81"/>
      <c r="N2885" s="82">
        <v>945.14434814453125</v>
      </c>
      <c r="O2885" s="82">
        <v>2773.63525390625</v>
      </c>
      <c r="P2885" s="77"/>
      <c r="Q2885" s="83"/>
      <c r="R2885" s="83"/>
      <c r="S2885" s="51">
        <v>1</v>
      </c>
      <c r="T2885" s="84"/>
      <c r="U2885" s="84"/>
      <c r="V2885" s="52">
        <v>0</v>
      </c>
      <c r="W2885" s="52">
        <v>1.0900000000000001E-4</v>
      </c>
      <c r="X2885" s="52">
        <v>0</v>
      </c>
      <c r="Y2885" s="52">
        <v>0.47186899999999998</v>
      </c>
      <c r="Z2885" s="52">
        <v>0</v>
      </c>
      <c r="AA2885" s="52"/>
      <c r="AB2885" s="79">
        <v>2885</v>
      </c>
      <c r="AC28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5" s="85"/>
      <c r="AE2885" s="51"/>
      <c r="AF2885" s="51"/>
      <c r="AG2885" s="51"/>
      <c r="AH2885" s="51"/>
      <c r="AI2885" s="51"/>
      <c r="AJ2885" s="51"/>
      <c r="AK2885" s="51"/>
      <c r="AL2885" s="51"/>
      <c r="AM2885" s="51"/>
      <c r="AN2885" s="51"/>
      <c r="AO2885" s="2"/>
      <c r="AP2885" s="3"/>
      <c r="AQ2885" s="3"/>
      <c r="AR2885" s="3"/>
      <c r="AS2885" s="3"/>
    </row>
    <row r="2886" spans="1:45" ht="29" customHeight="1" x14ac:dyDescent="0.35">
      <c r="A2886" s="14" t="s">
        <v>785</v>
      </c>
      <c r="C2886" s="15" t="s">
        <v>3360</v>
      </c>
      <c r="D2886" s="15"/>
      <c r="E2886" s="80">
        <v>1.6234017690677751</v>
      </c>
      <c r="F2886" s="78"/>
      <c r="G2886" s="15"/>
      <c r="H2886" s="15"/>
      <c r="I2886" s="16"/>
      <c r="J2886" s="66"/>
      <c r="K2886" s="66"/>
      <c r="L2886" s="16"/>
      <c r="M2886" s="81"/>
      <c r="N2886" s="82">
        <v>5169.935546875</v>
      </c>
      <c r="O2886" s="82">
        <v>1708.5137939453125</v>
      </c>
      <c r="P2886" s="77"/>
      <c r="Q2886" s="83"/>
      <c r="R2886" s="83"/>
      <c r="S2886" s="51">
        <v>1</v>
      </c>
      <c r="T2886" s="84"/>
      <c r="U2886" s="84"/>
      <c r="V2886" s="52">
        <v>0</v>
      </c>
      <c r="W2886" s="52">
        <v>9.3999999999999994E-5</v>
      </c>
      <c r="X2886" s="52">
        <v>0</v>
      </c>
      <c r="Y2886" s="52">
        <v>0.47162500000000002</v>
      </c>
      <c r="Z2886" s="52">
        <v>0</v>
      </c>
      <c r="AA2886" s="52"/>
      <c r="AB2886" s="79">
        <v>2886</v>
      </c>
      <c r="AC28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6" s="85"/>
      <c r="AE2886" s="51"/>
      <c r="AF2886" s="51"/>
      <c r="AG2886" s="51"/>
      <c r="AH2886" s="51"/>
      <c r="AI2886" s="51"/>
      <c r="AJ2886" s="51"/>
      <c r="AK2886" s="104" t="s">
        <v>3341</v>
      </c>
      <c r="AL2886" s="104" t="s">
        <v>3341</v>
      </c>
      <c r="AM2886" s="104" t="s">
        <v>3341</v>
      </c>
      <c r="AN2886" s="104" t="s">
        <v>3341</v>
      </c>
      <c r="AO2886" s="2"/>
      <c r="AP2886" s="3"/>
      <c r="AQ2886" s="3"/>
      <c r="AR2886" s="3"/>
      <c r="AS2886" s="3"/>
    </row>
    <row r="2887" spans="1:45" ht="29" customHeight="1" x14ac:dyDescent="0.35">
      <c r="A2887" s="14" t="s">
        <v>2399</v>
      </c>
      <c r="C2887" s="15" t="s">
        <v>3360</v>
      </c>
      <c r="D2887" s="15"/>
      <c r="E2887" s="80">
        <v>1.62200221655291</v>
      </c>
      <c r="F2887" s="78"/>
      <c r="G2887" s="15"/>
      <c r="H2887" s="15"/>
      <c r="I2887" s="16"/>
      <c r="J2887" s="66"/>
      <c r="K2887" s="66"/>
      <c r="L2887" s="16"/>
      <c r="M2887" s="81"/>
      <c r="N2887" s="82">
        <v>2389.91357421875</v>
      </c>
      <c r="O2887" s="82">
        <v>5820.84912109375</v>
      </c>
      <c r="P2887" s="77"/>
      <c r="Q2887" s="83"/>
      <c r="R2887" s="83"/>
      <c r="S2887" s="51">
        <v>1</v>
      </c>
      <c r="T2887" s="84"/>
      <c r="U2887" s="84"/>
      <c r="V2887" s="52">
        <v>0</v>
      </c>
      <c r="W2887" s="52">
        <v>8.0000000000000007E-5</v>
      </c>
      <c r="X2887" s="52">
        <v>0</v>
      </c>
      <c r="Y2887" s="52">
        <v>0.46943699999999999</v>
      </c>
      <c r="Z2887" s="52">
        <v>0</v>
      </c>
      <c r="AA2887" s="52"/>
      <c r="AB2887" s="79">
        <v>2887</v>
      </c>
      <c r="AC28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7" s="85"/>
      <c r="AE2887" s="51"/>
      <c r="AF2887" s="51"/>
      <c r="AG2887" s="51"/>
      <c r="AH2887" s="51"/>
      <c r="AI2887" s="51"/>
      <c r="AJ2887" s="51"/>
      <c r="AK2887" s="51"/>
      <c r="AL2887" s="51"/>
      <c r="AM2887" s="51"/>
      <c r="AN2887" s="51"/>
      <c r="AO2887" s="2"/>
      <c r="AP2887" s="3"/>
      <c r="AQ2887" s="3"/>
      <c r="AR2887" s="3"/>
      <c r="AS2887" s="3"/>
    </row>
    <row r="2888" spans="1:45" ht="29" customHeight="1" x14ac:dyDescent="0.35">
      <c r="A2888" s="14" t="s">
        <v>424</v>
      </c>
      <c r="C2888" s="15" t="s">
        <v>3360</v>
      </c>
      <c r="D2888" s="15"/>
      <c r="E2888" s="80">
        <v>1.6219862253221644</v>
      </c>
      <c r="F2888" s="78"/>
      <c r="G2888" s="15"/>
      <c r="H2888" s="15"/>
      <c r="I2888" s="16"/>
      <c r="J2888" s="66"/>
      <c r="K2888" s="66"/>
      <c r="L2888" s="16"/>
      <c r="M2888" s="81"/>
      <c r="N2888" s="82">
        <v>1712.9788818359375</v>
      </c>
      <c r="O2888" s="82">
        <v>3929.97265625</v>
      </c>
      <c r="P2888" s="77"/>
      <c r="Q2888" s="83"/>
      <c r="R2888" s="83"/>
      <c r="S2888" s="51">
        <v>1</v>
      </c>
      <c r="T2888" s="84"/>
      <c r="U2888" s="84"/>
      <c r="V2888" s="52">
        <v>0</v>
      </c>
      <c r="W2888" s="52">
        <v>9.1000000000000003E-5</v>
      </c>
      <c r="X2888" s="52">
        <v>0</v>
      </c>
      <c r="Y2888" s="52">
        <v>0.469412</v>
      </c>
      <c r="Z2888" s="52">
        <v>0</v>
      </c>
      <c r="AA2888" s="52"/>
      <c r="AB2888" s="79">
        <v>2888</v>
      </c>
      <c r="AC28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8" s="85"/>
      <c r="AE2888" s="51"/>
      <c r="AF2888" s="51"/>
      <c r="AG2888" s="51"/>
      <c r="AH2888" s="51"/>
      <c r="AI2888" s="51"/>
      <c r="AJ2888" s="51"/>
      <c r="AK2888" s="104" t="s">
        <v>3341</v>
      </c>
      <c r="AL2888" s="104" t="s">
        <v>3341</v>
      </c>
      <c r="AM2888" s="104" t="s">
        <v>3341</v>
      </c>
      <c r="AN2888" s="104" t="s">
        <v>3341</v>
      </c>
      <c r="AO2888" s="2"/>
      <c r="AP2888" s="3"/>
      <c r="AQ2888" s="3"/>
      <c r="AR2888" s="3"/>
      <c r="AS2888" s="3"/>
    </row>
    <row r="2889" spans="1:45" ht="29" customHeight="1" x14ac:dyDescent="0.35">
      <c r="A2889" s="14" t="s">
        <v>946</v>
      </c>
      <c r="C2889" s="15" t="s">
        <v>3360</v>
      </c>
      <c r="D2889" s="15"/>
      <c r="E2889" s="80">
        <v>1.6219862253221644</v>
      </c>
      <c r="F2889" s="78"/>
      <c r="G2889" s="15"/>
      <c r="H2889" s="15"/>
      <c r="I2889" s="16"/>
      <c r="J2889" s="66"/>
      <c r="K2889" s="66"/>
      <c r="L2889" s="16"/>
      <c r="M2889" s="81"/>
      <c r="N2889" s="82">
        <v>1728.189453125</v>
      </c>
      <c r="O2889" s="82">
        <v>4033.756103515625</v>
      </c>
      <c r="P2889" s="77"/>
      <c r="Q2889" s="83"/>
      <c r="R2889" s="83"/>
      <c r="S2889" s="51">
        <v>1</v>
      </c>
      <c r="T2889" s="84"/>
      <c r="U2889" s="84"/>
      <c r="V2889" s="52">
        <v>0</v>
      </c>
      <c r="W2889" s="52">
        <v>9.1000000000000003E-5</v>
      </c>
      <c r="X2889" s="52">
        <v>0</v>
      </c>
      <c r="Y2889" s="52">
        <v>0.469412</v>
      </c>
      <c r="Z2889" s="52">
        <v>0</v>
      </c>
      <c r="AA2889" s="52"/>
      <c r="AB2889" s="79">
        <v>2889</v>
      </c>
      <c r="AC28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89" s="85"/>
      <c r="AE2889" s="51"/>
      <c r="AF2889" s="51"/>
      <c r="AG2889" s="51"/>
      <c r="AH2889" s="51"/>
      <c r="AI2889" s="51"/>
      <c r="AJ2889" s="51"/>
      <c r="AK2889" s="104" t="s">
        <v>3341</v>
      </c>
      <c r="AL2889" s="104" t="s">
        <v>3341</v>
      </c>
      <c r="AM2889" s="104" t="s">
        <v>3341</v>
      </c>
      <c r="AN2889" s="104" t="s">
        <v>3341</v>
      </c>
      <c r="AO2889" s="2"/>
      <c r="AP2889" s="3"/>
      <c r="AQ2889" s="3"/>
      <c r="AR2889" s="3"/>
      <c r="AS2889" s="3"/>
    </row>
    <row r="2890" spans="1:45" ht="29" customHeight="1" x14ac:dyDescent="0.35">
      <c r="A2890" s="14" t="s">
        <v>1429</v>
      </c>
      <c r="C2890" s="15" t="s">
        <v>3360</v>
      </c>
      <c r="D2890" s="15"/>
      <c r="E2890" s="80">
        <v>1.621950404965294</v>
      </c>
      <c r="F2890" s="78"/>
      <c r="G2890" s="15"/>
      <c r="H2890" s="15"/>
      <c r="I2890" s="16"/>
      <c r="J2890" s="66"/>
      <c r="K2890" s="66"/>
      <c r="L2890" s="16"/>
      <c r="M2890" s="81"/>
      <c r="N2890" s="82">
        <v>642.877685546875</v>
      </c>
      <c r="O2890" s="82">
        <v>9325.095703125</v>
      </c>
      <c r="P2890" s="77"/>
      <c r="Q2890" s="83"/>
      <c r="R2890" s="83"/>
      <c r="S2890" s="51">
        <v>1</v>
      </c>
      <c r="T2890" s="84"/>
      <c r="U2890" s="84"/>
      <c r="V2890" s="52">
        <v>0</v>
      </c>
      <c r="W2890" s="52">
        <v>1E-4</v>
      </c>
      <c r="X2890" s="52">
        <v>0</v>
      </c>
      <c r="Y2890" s="52">
        <v>0.469356</v>
      </c>
      <c r="Z2890" s="52">
        <v>0</v>
      </c>
      <c r="AA2890" s="52"/>
      <c r="AB2890" s="79">
        <v>2890</v>
      </c>
      <c r="AC28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0" s="85"/>
      <c r="AE2890" s="51"/>
      <c r="AF2890" s="51"/>
      <c r="AG2890" s="51"/>
      <c r="AH2890" s="51"/>
      <c r="AI2890" s="51"/>
      <c r="AJ2890" s="51"/>
      <c r="AK2890" s="104" t="s">
        <v>3341</v>
      </c>
      <c r="AL2890" s="104" t="s">
        <v>3341</v>
      </c>
      <c r="AM2890" s="104" t="s">
        <v>3341</v>
      </c>
      <c r="AN2890" s="104" t="s">
        <v>3341</v>
      </c>
      <c r="AO2890" s="2"/>
      <c r="AP2890" s="3"/>
      <c r="AQ2890" s="3"/>
      <c r="AR2890" s="3"/>
      <c r="AS2890" s="3"/>
    </row>
    <row r="2891" spans="1:45" ht="29" customHeight="1" x14ac:dyDescent="0.35">
      <c r="A2891" s="14" t="s">
        <v>2581</v>
      </c>
      <c r="C2891" s="15" t="s">
        <v>3360</v>
      </c>
      <c r="D2891" s="15"/>
      <c r="E2891" s="80">
        <v>1.6214885782213577</v>
      </c>
      <c r="F2891" s="78"/>
      <c r="G2891" s="15"/>
      <c r="H2891" s="15"/>
      <c r="I2891" s="16"/>
      <c r="J2891" s="66"/>
      <c r="K2891" s="66"/>
      <c r="L2891" s="16"/>
      <c r="M2891" s="81"/>
      <c r="N2891" s="82">
        <v>2052.53369140625</v>
      </c>
      <c r="O2891" s="82">
        <v>1344.732421875</v>
      </c>
      <c r="P2891" s="77"/>
      <c r="Q2891" s="83"/>
      <c r="R2891" s="83"/>
      <c r="S2891" s="51">
        <v>1</v>
      </c>
      <c r="T2891" s="84"/>
      <c r="U2891" s="84"/>
      <c r="V2891" s="52">
        <v>0</v>
      </c>
      <c r="W2891" s="52">
        <v>1E-4</v>
      </c>
      <c r="X2891" s="52">
        <v>0</v>
      </c>
      <c r="Y2891" s="52">
        <v>0.468634</v>
      </c>
      <c r="Z2891" s="52">
        <v>0</v>
      </c>
      <c r="AA2891" s="52"/>
      <c r="AB2891" s="79">
        <v>2891</v>
      </c>
      <c r="AC28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1" s="85"/>
      <c r="AE2891" s="51"/>
      <c r="AF2891" s="51"/>
      <c r="AG2891" s="51"/>
      <c r="AH2891" s="51"/>
      <c r="AI2891" s="51"/>
      <c r="AJ2891" s="51"/>
      <c r="AK2891" s="104" t="s">
        <v>3341</v>
      </c>
      <c r="AL2891" s="104" t="s">
        <v>3341</v>
      </c>
      <c r="AM2891" s="104" t="s">
        <v>3341</v>
      </c>
      <c r="AN2891" s="104" t="s">
        <v>3341</v>
      </c>
      <c r="AO2891" s="2"/>
      <c r="AP2891" s="3"/>
      <c r="AQ2891" s="3"/>
      <c r="AR2891" s="3"/>
      <c r="AS2891" s="3"/>
    </row>
    <row r="2892" spans="1:45" ht="29" customHeight="1" x14ac:dyDescent="0.35">
      <c r="A2892" s="14" t="s">
        <v>788</v>
      </c>
      <c r="C2892" s="15" t="s">
        <v>3360</v>
      </c>
      <c r="D2892" s="15"/>
      <c r="E2892" s="80">
        <v>1.6213484950400252</v>
      </c>
      <c r="F2892" s="78"/>
      <c r="G2892" s="15"/>
      <c r="H2892" s="15"/>
      <c r="I2892" s="16"/>
      <c r="J2892" s="66"/>
      <c r="K2892" s="66"/>
      <c r="L2892" s="16"/>
      <c r="M2892" s="81"/>
      <c r="N2892" s="82">
        <v>112.98304748535156</v>
      </c>
      <c r="O2892" s="82">
        <v>3734.64453125</v>
      </c>
      <c r="P2892" s="77"/>
      <c r="Q2892" s="83"/>
      <c r="R2892" s="83"/>
      <c r="S2892" s="51">
        <v>1</v>
      </c>
      <c r="T2892" s="84"/>
      <c r="U2892" s="84"/>
      <c r="V2892" s="52">
        <v>0</v>
      </c>
      <c r="W2892" s="52">
        <v>9.7E-5</v>
      </c>
      <c r="X2892" s="52">
        <v>0</v>
      </c>
      <c r="Y2892" s="52">
        <v>0.46841500000000003</v>
      </c>
      <c r="Z2892" s="52">
        <v>0</v>
      </c>
      <c r="AA2892" s="52"/>
      <c r="AB2892" s="79">
        <v>2892</v>
      </c>
      <c r="AC28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2" s="85"/>
      <c r="AE2892" s="51"/>
      <c r="AF2892" s="51"/>
      <c r="AG2892" s="51"/>
      <c r="AH2892" s="51"/>
      <c r="AI2892" s="51"/>
      <c r="AJ2892" s="51"/>
      <c r="AK2892" s="104" t="s">
        <v>3341</v>
      </c>
      <c r="AL2892" s="104" t="s">
        <v>3341</v>
      </c>
      <c r="AM2892" s="104" t="s">
        <v>3341</v>
      </c>
      <c r="AN2892" s="104" t="s">
        <v>3341</v>
      </c>
      <c r="AO2892" s="2"/>
      <c r="AP2892" s="3"/>
      <c r="AQ2892" s="3"/>
      <c r="AR2892" s="3"/>
      <c r="AS2892" s="3"/>
    </row>
    <row r="2893" spans="1:45" ht="29" customHeight="1" x14ac:dyDescent="0.35">
      <c r="A2893" s="14" t="s">
        <v>511</v>
      </c>
      <c r="C2893" s="15" t="s">
        <v>3360</v>
      </c>
      <c r="D2893" s="15"/>
      <c r="E2893" s="80">
        <v>1.6212327185294262</v>
      </c>
      <c r="F2893" s="78"/>
      <c r="G2893" s="15"/>
      <c r="H2893" s="15"/>
      <c r="I2893" s="16"/>
      <c r="J2893" s="66"/>
      <c r="K2893" s="66"/>
      <c r="L2893" s="16"/>
      <c r="M2893" s="81"/>
      <c r="N2893" s="82">
        <v>1905.6375732421875</v>
      </c>
      <c r="O2893" s="82">
        <v>3236.459716796875</v>
      </c>
      <c r="P2893" s="77"/>
      <c r="Q2893" s="83"/>
      <c r="R2893" s="83"/>
      <c r="S2893" s="51">
        <v>1</v>
      </c>
      <c r="T2893" s="84"/>
      <c r="U2893" s="84"/>
      <c r="V2893" s="52">
        <v>0</v>
      </c>
      <c r="W2893" s="52">
        <v>8.2000000000000001E-5</v>
      </c>
      <c r="X2893" s="52">
        <v>0</v>
      </c>
      <c r="Y2893" s="52">
        <v>0.46823399999999998</v>
      </c>
      <c r="Z2893" s="52">
        <v>0</v>
      </c>
      <c r="AA2893" s="52"/>
      <c r="AB2893" s="79">
        <v>2893</v>
      </c>
      <c r="AC28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3" s="85"/>
      <c r="AE2893" s="51"/>
      <c r="AF2893" s="51"/>
      <c r="AG2893" s="51"/>
      <c r="AH2893" s="51"/>
      <c r="AI2893" s="51"/>
      <c r="AJ2893" s="51"/>
      <c r="AK2893" s="104" t="s">
        <v>3341</v>
      </c>
      <c r="AL2893" s="104" t="s">
        <v>3341</v>
      </c>
      <c r="AM2893" s="104" t="s">
        <v>3341</v>
      </c>
      <c r="AN2893" s="104" t="s">
        <v>3341</v>
      </c>
      <c r="AO2893" s="2"/>
      <c r="AP2893" s="3"/>
      <c r="AQ2893" s="3"/>
      <c r="AR2893" s="3"/>
      <c r="AS2893" s="3"/>
    </row>
    <row r="2894" spans="1:45" ht="29" customHeight="1" x14ac:dyDescent="0.35">
      <c r="A2894" s="14" t="s">
        <v>1716</v>
      </c>
      <c r="C2894" s="15" t="s">
        <v>3360</v>
      </c>
      <c r="D2894" s="15"/>
      <c r="E2894" s="80">
        <v>1.6212327185294262</v>
      </c>
      <c r="F2894" s="78"/>
      <c r="G2894" s="15"/>
      <c r="H2894" s="15"/>
      <c r="I2894" s="16"/>
      <c r="J2894" s="66"/>
      <c r="K2894" s="66"/>
      <c r="L2894" s="16"/>
      <c r="M2894" s="81"/>
      <c r="N2894" s="82">
        <v>1877.7352294921875</v>
      </c>
      <c r="O2894" s="82">
        <v>3304.44091796875</v>
      </c>
      <c r="P2894" s="77"/>
      <c r="Q2894" s="83"/>
      <c r="R2894" s="83"/>
      <c r="S2894" s="51">
        <v>1</v>
      </c>
      <c r="T2894" s="84"/>
      <c r="U2894" s="84"/>
      <c r="V2894" s="52">
        <v>0</v>
      </c>
      <c r="W2894" s="52">
        <v>8.2000000000000001E-5</v>
      </c>
      <c r="X2894" s="52">
        <v>0</v>
      </c>
      <c r="Y2894" s="52">
        <v>0.46823399999999998</v>
      </c>
      <c r="Z2894" s="52">
        <v>0</v>
      </c>
      <c r="AA2894" s="52"/>
      <c r="AB2894" s="79">
        <v>2894</v>
      </c>
      <c r="AC28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4" s="85"/>
      <c r="AE2894" s="51"/>
      <c r="AF2894" s="51"/>
      <c r="AG2894" s="51"/>
      <c r="AH2894" s="51"/>
      <c r="AI2894" s="51"/>
      <c r="AJ2894" s="51"/>
      <c r="AK2894" s="104" t="s">
        <v>3341</v>
      </c>
      <c r="AL2894" s="104" t="s">
        <v>3341</v>
      </c>
      <c r="AM2894" s="104" t="s">
        <v>3341</v>
      </c>
      <c r="AN2894" s="104" t="s">
        <v>3341</v>
      </c>
      <c r="AO2894" s="2"/>
      <c r="AP2894" s="3"/>
      <c r="AQ2894" s="3"/>
      <c r="AR2894" s="3"/>
      <c r="AS2894" s="3"/>
    </row>
    <row r="2895" spans="1:45" ht="29" customHeight="1" x14ac:dyDescent="0.35">
      <c r="A2895" s="14" t="s">
        <v>2496</v>
      </c>
      <c r="C2895" s="15" t="s">
        <v>3360</v>
      </c>
      <c r="D2895" s="15"/>
      <c r="E2895" s="80">
        <v>1.6212327185294262</v>
      </c>
      <c r="F2895" s="78"/>
      <c r="G2895" s="15"/>
      <c r="H2895" s="15"/>
      <c r="I2895" s="16"/>
      <c r="J2895" s="66"/>
      <c r="K2895" s="66"/>
      <c r="L2895" s="16"/>
      <c r="M2895" s="81"/>
      <c r="N2895" s="82">
        <v>1867.903564453125</v>
      </c>
      <c r="O2895" s="82">
        <v>3401.551025390625</v>
      </c>
      <c r="P2895" s="77"/>
      <c r="Q2895" s="83"/>
      <c r="R2895" s="83"/>
      <c r="S2895" s="51">
        <v>1</v>
      </c>
      <c r="T2895" s="84"/>
      <c r="U2895" s="84"/>
      <c r="V2895" s="52">
        <v>0</v>
      </c>
      <c r="W2895" s="52">
        <v>8.2000000000000001E-5</v>
      </c>
      <c r="X2895" s="52">
        <v>0</v>
      </c>
      <c r="Y2895" s="52">
        <v>0.46823399999999998</v>
      </c>
      <c r="Z2895" s="52">
        <v>0</v>
      </c>
      <c r="AA2895" s="52"/>
      <c r="AB2895" s="79">
        <v>2895</v>
      </c>
      <c r="AC28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5" s="85"/>
      <c r="AE2895" s="51"/>
      <c r="AF2895" s="51"/>
      <c r="AG2895" s="51"/>
      <c r="AH2895" s="51"/>
      <c r="AI2895" s="51"/>
      <c r="AJ2895" s="51"/>
      <c r="AK2895" s="104" t="s">
        <v>3341</v>
      </c>
      <c r="AL2895" s="104" t="s">
        <v>3341</v>
      </c>
      <c r="AM2895" s="104" t="s">
        <v>3341</v>
      </c>
      <c r="AN2895" s="104" t="s">
        <v>3341</v>
      </c>
      <c r="AO2895" s="2"/>
      <c r="AP2895" s="3"/>
      <c r="AQ2895" s="3"/>
      <c r="AR2895" s="3"/>
      <c r="AS2895" s="3"/>
    </row>
    <row r="2896" spans="1:45" ht="29" customHeight="1" x14ac:dyDescent="0.35">
      <c r="A2896" s="14" t="s">
        <v>1356</v>
      </c>
      <c r="C2896" s="15" t="s">
        <v>3360</v>
      </c>
      <c r="D2896" s="15"/>
      <c r="E2896" s="80">
        <v>1.6210849595573358</v>
      </c>
      <c r="F2896" s="78"/>
      <c r="G2896" s="15"/>
      <c r="H2896" s="15"/>
      <c r="I2896" s="16"/>
      <c r="J2896" s="66"/>
      <c r="K2896" s="66"/>
      <c r="L2896" s="16"/>
      <c r="M2896" s="81"/>
      <c r="N2896" s="82">
        <v>4918.61279296875</v>
      </c>
      <c r="O2896" s="82">
        <v>5817.0947265625</v>
      </c>
      <c r="P2896" s="77"/>
      <c r="Q2896" s="83"/>
      <c r="R2896" s="83"/>
      <c r="S2896" s="51">
        <v>1</v>
      </c>
      <c r="T2896" s="84"/>
      <c r="U2896" s="84"/>
      <c r="V2896" s="52">
        <v>0</v>
      </c>
      <c r="W2896" s="52">
        <v>9.6000000000000002E-5</v>
      </c>
      <c r="X2896" s="52">
        <v>0</v>
      </c>
      <c r="Y2896" s="52">
        <v>0.468003</v>
      </c>
      <c r="Z2896" s="52">
        <v>0</v>
      </c>
      <c r="AA2896" s="52"/>
      <c r="AB2896" s="79">
        <v>2896</v>
      </c>
      <c r="AC28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6" s="85"/>
      <c r="AE2896" s="51"/>
      <c r="AF2896" s="51"/>
      <c r="AG2896" s="51"/>
      <c r="AH2896" s="51"/>
      <c r="AI2896" s="51"/>
      <c r="AJ2896" s="51"/>
      <c r="AK2896" s="51"/>
      <c r="AL2896" s="51"/>
      <c r="AM2896" s="51"/>
      <c r="AN2896" s="51"/>
      <c r="AO2896" s="2"/>
      <c r="AP2896" s="3"/>
      <c r="AQ2896" s="3"/>
      <c r="AR2896" s="3"/>
      <c r="AS2896" s="3"/>
    </row>
    <row r="2897" spans="1:45" ht="29" customHeight="1" x14ac:dyDescent="0.35">
      <c r="A2897" s="14" t="s">
        <v>1357</v>
      </c>
      <c r="C2897" s="15" t="s">
        <v>3360</v>
      </c>
      <c r="D2897" s="15"/>
      <c r="E2897" s="80">
        <v>1.6210849595573358</v>
      </c>
      <c r="F2897" s="78"/>
      <c r="G2897" s="15"/>
      <c r="H2897" s="15"/>
      <c r="I2897" s="16"/>
      <c r="J2897" s="66"/>
      <c r="K2897" s="66"/>
      <c r="L2897" s="16"/>
      <c r="M2897" s="81"/>
      <c r="N2897" s="82">
        <v>5069.66455078125</v>
      </c>
      <c r="O2897" s="82">
        <v>5693.94287109375</v>
      </c>
      <c r="P2897" s="77"/>
      <c r="Q2897" s="83"/>
      <c r="R2897" s="83"/>
      <c r="S2897" s="51">
        <v>1</v>
      </c>
      <c r="T2897" s="84"/>
      <c r="U2897" s="84"/>
      <c r="V2897" s="52">
        <v>0</v>
      </c>
      <c r="W2897" s="52">
        <v>9.6000000000000002E-5</v>
      </c>
      <c r="X2897" s="52">
        <v>0</v>
      </c>
      <c r="Y2897" s="52">
        <v>0.468003</v>
      </c>
      <c r="Z2897" s="52">
        <v>0</v>
      </c>
      <c r="AA2897" s="52"/>
      <c r="AB2897" s="79">
        <v>2897</v>
      </c>
      <c r="AC28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7" s="85"/>
      <c r="AE2897" s="51"/>
      <c r="AF2897" s="51"/>
      <c r="AG2897" s="51"/>
      <c r="AH2897" s="51"/>
      <c r="AI2897" s="51"/>
      <c r="AJ2897" s="51"/>
      <c r="AK2897" s="51"/>
      <c r="AL2897" s="51"/>
      <c r="AM2897" s="51"/>
      <c r="AN2897" s="51"/>
      <c r="AO2897" s="2"/>
      <c r="AP2897" s="3"/>
      <c r="AQ2897" s="3"/>
      <c r="AR2897" s="3"/>
      <c r="AS2897" s="3"/>
    </row>
    <row r="2898" spans="1:45" ht="29" customHeight="1" x14ac:dyDescent="0.35">
      <c r="A2898" s="14" t="s">
        <v>1358</v>
      </c>
      <c r="C2898" s="15" t="s">
        <v>3360</v>
      </c>
      <c r="D2898" s="15"/>
      <c r="E2898" s="80">
        <v>1.6210849595573358</v>
      </c>
      <c r="F2898" s="78"/>
      <c r="G2898" s="15"/>
      <c r="H2898" s="15"/>
      <c r="I2898" s="16"/>
      <c r="J2898" s="66"/>
      <c r="K2898" s="66"/>
      <c r="L2898" s="16"/>
      <c r="M2898" s="81"/>
      <c r="N2898" s="82">
        <v>4964.494140625</v>
      </c>
      <c r="O2898" s="82">
        <v>5748.603515625</v>
      </c>
      <c r="P2898" s="77"/>
      <c r="Q2898" s="83"/>
      <c r="R2898" s="83"/>
      <c r="S2898" s="51">
        <v>1</v>
      </c>
      <c r="T2898" s="84"/>
      <c r="U2898" s="84"/>
      <c r="V2898" s="52">
        <v>0</v>
      </c>
      <c r="W2898" s="52">
        <v>9.6000000000000002E-5</v>
      </c>
      <c r="X2898" s="52">
        <v>0</v>
      </c>
      <c r="Y2898" s="52">
        <v>0.468003</v>
      </c>
      <c r="Z2898" s="52">
        <v>0</v>
      </c>
      <c r="AA2898" s="52"/>
      <c r="AB2898" s="79">
        <v>2898</v>
      </c>
      <c r="AC28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8" s="85"/>
      <c r="AE2898" s="51"/>
      <c r="AF2898" s="51"/>
      <c r="AG2898" s="51"/>
      <c r="AH2898" s="51"/>
      <c r="AI2898" s="51"/>
      <c r="AJ2898" s="51"/>
      <c r="AK2898" s="51"/>
      <c r="AL2898" s="51"/>
      <c r="AM2898" s="51"/>
      <c r="AN2898" s="51"/>
      <c r="AO2898" s="2"/>
      <c r="AP2898" s="3"/>
      <c r="AQ2898" s="3"/>
      <c r="AR2898" s="3"/>
      <c r="AS2898" s="3"/>
    </row>
    <row r="2899" spans="1:45" ht="29" customHeight="1" x14ac:dyDescent="0.35">
      <c r="A2899" s="14" t="s">
        <v>1862</v>
      </c>
      <c r="C2899" s="15" t="s">
        <v>3360</v>
      </c>
      <c r="D2899" s="15"/>
      <c r="E2899" s="80">
        <v>1.6210849595573358</v>
      </c>
      <c r="F2899" s="78"/>
      <c r="G2899" s="15"/>
      <c r="H2899" s="15"/>
      <c r="I2899" s="16"/>
      <c r="J2899" s="66"/>
      <c r="K2899" s="66"/>
      <c r="L2899" s="16"/>
      <c r="M2899" s="81"/>
      <c r="N2899" s="82">
        <v>5011.2529296875</v>
      </c>
      <c r="O2899" s="82">
        <v>5693.14111328125</v>
      </c>
      <c r="P2899" s="77"/>
      <c r="Q2899" s="83"/>
      <c r="R2899" s="83"/>
      <c r="S2899" s="51">
        <v>1</v>
      </c>
      <c r="T2899" s="84"/>
      <c r="U2899" s="84"/>
      <c r="V2899" s="52">
        <v>0</v>
      </c>
      <c r="W2899" s="52">
        <v>9.6000000000000002E-5</v>
      </c>
      <c r="X2899" s="52">
        <v>0</v>
      </c>
      <c r="Y2899" s="52">
        <v>0.468003</v>
      </c>
      <c r="Z2899" s="52">
        <v>0</v>
      </c>
      <c r="AA2899" s="52"/>
      <c r="AB2899" s="79">
        <v>2899</v>
      </c>
      <c r="AC28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899" s="85"/>
      <c r="AE2899" s="51"/>
      <c r="AF2899" s="51"/>
      <c r="AG2899" s="51"/>
      <c r="AH2899" s="51"/>
      <c r="AI2899" s="51"/>
      <c r="AJ2899" s="51"/>
      <c r="AK2899" s="51"/>
      <c r="AL2899" s="51"/>
      <c r="AM2899" s="51"/>
      <c r="AN2899" s="51"/>
      <c r="AO2899" s="2"/>
      <c r="AP2899" s="3"/>
      <c r="AQ2899" s="3"/>
      <c r="AR2899" s="3"/>
      <c r="AS2899" s="3"/>
    </row>
    <row r="2900" spans="1:45" ht="29" customHeight="1" x14ac:dyDescent="0.35">
      <c r="A2900" s="14" t="s">
        <v>1863</v>
      </c>
      <c r="C2900" s="15" t="s">
        <v>3360</v>
      </c>
      <c r="D2900" s="15"/>
      <c r="E2900" s="80">
        <v>1.6210849595573358</v>
      </c>
      <c r="F2900" s="78"/>
      <c r="G2900" s="15"/>
      <c r="H2900" s="15"/>
      <c r="I2900" s="16"/>
      <c r="J2900" s="66"/>
      <c r="K2900" s="66"/>
      <c r="L2900" s="16"/>
      <c r="M2900" s="81"/>
      <c r="N2900" s="82">
        <v>5067.05615234375</v>
      </c>
      <c r="O2900" s="82">
        <v>5804.2587890625</v>
      </c>
      <c r="P2900" s="77"/>
      <c r="Q2900" s="83"/>
      <c r="R2900" s="83"/>
      <c r="S2900" s="51">
        <v>1</v>
      </c>
      <c r="T2900" s="84"/>
      <c r="U2900" s="84"/>
      <c r="V2900" s="52">
        <v>0</v>
      </c>
      <c r="W2900" s="52">
        <v>9.6000000000000002E-5</v>
      </c>
      <c r="X2900" s="52">
        <v>0</v>
      </c>
      <c r="Y2900" s="52">
        <v>0.468003</v>
      </c>
      <c r="Z2900" s="52">
        <v>0</v>
      </c>
      <c r="AA2900" s="52"/>
      <c r="AB2900" s="79">
        <v>2900</v>
      </c>
      <c r="AC29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0" s="85"/>
      <c r="AE2900" s="51"/>
      <c r="AF2900" s="51"/>
      <c r="AG2900" s="51"/>
      <c r="AH2900" s="51"/>
      <c r="AI2900" s="51"/>
      <c r="AJ2900" s="51"/>
      <c r="AK2900" s="51"/>
      <c r="AL2900" s="51"/>
      <c r="AM2900" s="51"/>
      <c r="AN2900" s="51"/>
      <c r="AO2900" s="2"/>
      <c r="AP2900" s="3"/>
      <c r="AQ2900" s="3"/>
      <c r="AR2900" s="3"/>
      <c r="AS2900" s="3"/>
    </row>
    <row r="2901" spans="1:45" ht="29" customHeight="1" x14ac:dyDescent="0.35">
      <c r="A2901" s="14" t="s">
        <v>1864</v>
      </c>
      <c r="C2901" s="15" t="s">
        <v>3360</v>
      </c>
      <c r="D2901" s="15"/>
      <c r="E2901" s="80">
        <v>1.6210849595573358</v>
      </c>
      <c r="F2901" s="78"/>
      <c r="G2901" s="15"/>
      <c r="H2901" s="15"/>
      <c r="I2901" s="16"/>
      <c r="J2901" s="66"/>
      <c r="K2901" s="66"/>
      <c r="L2901" s="16"/>
      <c r="M2901" s="81"/>
      <c r="N2901" s="82">
        <v>5049.984375</v>
      </c>
      <c r="O2901" s="82">
        <v>5906.66845703125</v>
      </c>
      <c r="P2901" s="77"/>
      <c r="Q2901" s="83"/>
      <c r="R2901" s="83"/>
      <c r="S2901" s="51">
        <v>1</v>
      </c>
      <c r="T2901" s="84"/>
      <c r="U2901" s="84"/>
      <c r="V2901" s="52">
        <v>0</v>
      </c>
      <c r="W2901" s="52">
        <v>9.6000000000000002E-5</v>
      </c>
      <c r="X2901" s="52">
        <v>0</v>
      </c>
      <c r="Y2901" s="52">
        <v>0.468003</v>
      </c>
      <c r="Z2901" s="52">
        <v>0</v>
      </c>
      <c r="AA2901" s="52"/>
      <c r="AB2901" s="79">
        <v>2901</v>
      </c>
      <c r="AC29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1" s="85"/>
      <c r="AE2901" s="51"/>
      <c r="AF2901" s="51"/>
      <c r="AG2901" s="51"/>
      <c r="AH2901" s="51"/>
      <c r="AI2901" s="51"/>
      <c r="AJ2901" s="51"/>
      <c r="AK2901" s="51"/>
      <c r="AL2901" s="51"/>
      <c r="AM2901" s="51"/>
      <c r="AN2901" s="51"/>
      <c r="AO2901" s="2"/>
      <c r="AP2901" s="3"/>
      <c r="AQ2901" s="3"/>
      <c r="AR2901" s="3"/>
      <c r="AS2901" s="3"/>
    </row>
    <row r="2902" spans="1:45" ht="29" customHeight="1" x14ac:dyDescent="0.35">
      <c r="A2902" s="14" t="s">
        <v>1865</v>
      </c>
      <c r="C2902" s="15" t="s">
        <v>3360</v>
      </c>
      <c r="D2902" s="15"/>
      <c r="E2902" s="80">
        <v>1.6210849595573358</v>
      </c>
      <c r="F2902" s="78"/>
      <c r="G2902" s="15"/>
      <c r="H2902" s="15"/>
      <c r="I2902" s="16"/>
      <c r="J2902" s="66"/>
      <c r="K2902" s="66"/>
      <c r="L2902" s="16"/>
      <c r="M2902" s="81"/>
      <c r="N2902" s="82">
        <v>5043.4345703125</v>
      </c>
      <c r="O2902" s="82">
        <v>5632.08837890625</v>
      </c>
      <c r="P2902" s="77"/>
      <c r="Q2902" s="83"/>
      <c r="R2902" s="83"/>
      <c r="S2902" s="51">
        <v>1</v>
      </c>
      <c r="T2902" s="84"/>
      <c r="U2902" s="84"/>
      <c r="V2902" s="52">
        <v>0</v>
      </c>
      <c r="W2902" s="52">
        <v>9.6000000000000002E-5</v>
      </c>
      <c r="X2902" s="52">
        <v>0</v>
      </c>
      <c r="Y2902" s="52">
        <v>0.468003</v>
      </c>
      <c r="Z2902" s="52">
        <v>0</v>
      </c>
      <c r="AA2902" s="52"/>
      <c r="AB2902" s="79">
        <v>2902</v>
      </c>
      <c r="AC29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2" s="85"/>
      <c r="AE2902" s="51"/>
      <c r="AF2902" s="51"/>
      <c r="AG2902" s="51"/>
      <c r="AH2902" s="51"/>
      <c r="AI2902" s="51"/>
      <c r="AJ2902" s="51"/>
      <c r="AK2902" s="51"/>
      <c r="AL2902" s="51"/>
      <c r="AM2902" s="51"/>
      <c r="AN2902" s="51"/>
      <c r="AO2902" s="2"/>
      <c r="AP2902" s="3"/>
      <c r="AQ2902" s="3"/>
      <c r="AR2902" s="3"/>
      <c r="AS2902" s="3"/>
    </row>
    <row r="2903" spans="1:45" ht="29" customHeight="1" x14ac:dyDescent="0.35">
      <c r="A2903" s="14" t="s">
        <v>1866</v>
      </c>
      <c r="C2903" s="15" t="s">
        <v>3360</v>
      </c>
      <c r="D2903" s="15"/>
      <c r="E2903" s="80">
        <v>1.6210849595573358</v>
      </c>
      <c r="F2903" s="78"/>
      <c r="G2903" s="15"/>
      <c r="H2903" s="15"/>
      <c r="I2903" s="16"/>
      <c r="J2903" s="66"/>
      <c r="K2903" s="66"/>
      <c r="L2903" s="16"/>
      <c r="M2903" s="81"/>
      <c r="N2903" s="82">
        <v>4953.94189453125</v>
      </c>
      <c r="O2903" s="82">
        <v>5852.16796875</v>
      </c>
      <c r="P2903" s="77"/>
      <c r="Q2903" s="83"/>
      <c r="R2903" s="83"/>
      <c r="S2903" s="51">
        <v>1</v>
      </c>
      <c r="T2903" s="84"/>
      <c r="U2903" s="84"/>
      <c r="V2903" s="52">
        <v>0</v>
      </c>
      <c r="W2903" s="52">
        <v>9.6000000000000002E-5</v>
      </c>
      <c r="X2903" s="52">
        <v>0</v>
      </c>
      <c r="Y2903" s="52">
        <v>0.468003</v>
      </c>
      <c r="Z2903" s="52">
        <v>0</v>
      </c>
      <c r="AA2903" s="52"/>
      <c r="AB2903" s="79">
        <v>2903</v>
      </c>
      <c r="AC29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3" s="85"/>
      <c r="AE2903" s="51"/>
      <c r="AF2903" s="51"/>
      <c r="AG2903" s="51"/>
      <c r="AH2903" s="51"/>
      <c r="AI2903" s="51"/>
      <c r="AJ2903" s="51"/>
      <c r="AK2903" s="51"/>
      <c r="AL2903" s="51"/>
      <c r="AM2903" s="51"/>
      <c r="AN2903" s="51"/>
      <c r="AO2903" s="2"/>
      <c r="AP2903" s="3"/>
      <c r="AQ2903" s="3"/>
      <c r="AR2903" s="3"/>
      <c r="AS2903" s="3"/>
    </row>
    <row r="2904" spans="1:45" ht="29" customHeight="1" x14ac:dyDescent="0.35">
      <c r="A2904" s="14" t="s">
        <v>2875</v>
      </c>
      <c r="C2904" s="15" t="s">
        <v>3360</v>
      </c>
      <c r="D2904" s="15"/>
      <c r="E2904" s="80">
        <v>1.6210849595573358</v>
      </c>
      <c r="F2904" s="78"/>
      <c r="G2904" s="15"/>
      <c r="H2904" s="15"/>
      <c r="I2904" s="16"/>
      <c r="J2904" s="66"/>
      <c r="K2904" s="66"/>
      <c r="L2904" s="16"/>
      <c r="M2904" s="81"/>
      <c r="N2904" s="82">
        <v>5094.0087890625</v>
      </c>
      <c r="O2904" s="82">
        <v>5889.31591796875</v>
      </c>
      <c r="P2904" s="77"/>
      <c r="Q2904" s="83"/>
      <c r="R2904" s="83"/>
      <c r="S2904" s="51">
        <v>1</v>
      </c>
      <c r="T2904" s="84"/>
      <c r="U2904" s="84"/>
      <c r="V2904" s="52">
        <v>0</v>
      </c>
      <c r="W2904" s="52">
        <v>9.6000000000000002E-5</v>
      </c>
      <c r="X2904" s="52">
        <v>0</v>
      </c>
      <c r="Y2904" s="52">
        <v>0.468003</v>
      </c>
      <c r="Z2904" s="52">
        <v>0</v>
      </c>
      <c r="AA2904" s="52"/>
      <c r="AB2904" s="79">
        <v>2904</v>
      </c>
      <c r="AC29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4" s="85"/>
      <c r="AE2904" s="51"/>
      <c r="AF2904" s="51"/>
      <c r="AG2904" s="51"/>
      <c r="AH2904" s="51"/>
      <c r="AI2904" s="51"/>
      <c r="AJ2904" s="51"/>
      <c r="AK2904" s="51"/>
      <c r="AL2904" s="51"/>
      <c r="AM2904" s="51"/>
      <c r="AN2904" s="51"/>
      <c r="AO2904" s="2"/>
      <c r="AP2904" s="3"/>
      <c r="AQ2904" s="3"/>
      <c r="AR2904" s="3"/>
      <c r="AS2904" s="3"/>
    </row>
    <row r="2905" spans="1:45" ht="29" customHeight="1" x14ac:dyDescent="0.35">
      <c r="A2905" s="14" t="s">
        <v>2971</v>
      </c>
      <c r="C2905" s="15" t="s">
        <v>3360</v>
      </c>
      <c r="D2905" s="15"/>
      <c r="E2905" s="80">
        <v>1.6209250472498786</v>
      </c>
      <c r="F2905" s="78"/>
      <c r="G2905" s="15"/>
      <c r="H2905" s="15"/>
      <c r="I2905" s="16"/>
      <c r="J2905" s="66"/>
      <c r="K2905" s="66"/>
      <c r="L2905" s="16"/>
      <c r="M2905" s="81"/>
      <c r="N2905" s="82">
        <v>765.2291259765625</v>
      </c>
      <c r="O2905" s="82">
        <v>7642.314453125</v>
      </c>
      <c r="P2905" s="77"/>
      <c r="Q2905" s="83"/>
      <c r="R2905" s="83"/>
      <c r="S2905" s="51">
        <v>1</v>
      </c>
      <c r="T2905" s="84"/>
      <c r="U2905" s="84"/>
      <c r="V2905" s="52">
        <v>0</v>
      </c>
      <c r="W2905" s="52">
        <v>9.2E-5</v>
      </c>
      <c r="X2905" s="52">
        <v>0</v>
      </c>
      <c r="Y2905" s="52">
        <v>0.46775299999999997</v>
      </c>
      <c r="Z2905" s="52">
        <v>0</v>
      </c>
      <c r="AA2905" s="52"/>
      <c r="AB2905" s="79">
        <v>2905</v>
      </c>
      <c r="AC29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5" s="85"/>
      <c r="AE2905" s="51"/>
      <c r="AF2905" s="51"/>
      <c r="AG2905" s="51"/>
      <c r="AH2905" s="51"/>
      <c r="AI2905" s="51"/>
      <c r="AJ2905" s="51"/>
      <c r="AK2905" s="51"/>
      <c r="AL2905" s="51"/>
      <c r="AM2905" s="51"/>
      <c r="AN2905" s="51"/>
      <c r="AO2905" s="2"/>
      <c r="AP2905" s="3"/>
      <c r="AQ2905" s="3"/>
      <c r="AR2905" s="3"/>
      <c r="AS2905" s="3"/>
    </row>
    <row r="2906" spans="1:45" ht="29" customHeight="1" x14ac:dyDescent="0.35">
      <c r="A2906" s="14" t="s">
        <v>2972</v>
      </c>
      <c r="C2906" s="15" t="s">
        <v>3360</v>
      </c>
      <c r="D2906" s="15"/>
      <c r="E2906" s="80">
        <v>1.6209250472498786</v>
      </c>
      <c r="F2906" s="78"/>
      <c r="G2906" s="15"/>
      <c r="H2906" s="15"/>
      <c r="I2906" s="16"/>
      <c r="J2906" s="66"/>
      <c r="K2906" s="66"/>
      <c r="L2906" s="16"/>
      <c r="M2906" s="81"/>
      <c r="N2906" s="82">
        <v>723.27630615234375</v>
      </c>
      <c r="O2906" s="82">
        <v>7659.05517578125</v>
      </c>
      <c r="P2906" s="77"/>
      <c r="Q2906" s="83"/>
      <c r="R2906" s="83"/>
      <c r="S2906" s="51">
        <v>1</v>
      </c>
      <c r="T2906" s="84"/>
      <c r="U2906" s="84"/>
      <c r="V2906" s="52">
        <v>0</v>
      </c>
      <c r="W2906" s="52">
        <v>9.2E-5</v>
      </c>
      <c r="X2906" s="52">
        <v>0</v>
      </c>
      <c r="Y2906" s="52">
        <v>0.46775299999999997</v>
      </c>
      <c r="Z2906" s="52">
        <v>0</v>
      </c>
      <c r="AA2906" s="52"/>
      <c r="AB2906" s="79">
        <v>2906</v>
      </c>
      <c r="AC29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6" s="85"/>
      <c r="AE2906" s="51"/>
      <c r="AF2906" s="51"/>
      <c r="AG2906" s="51"/>
      <c r="AH2906" s="51"/>
      <c r="AI2906" s="51"/>
      <c r="AJ2906" s="51"/>
      <c r="AK2906" s="51"/>
      <c r="AL2906" s="51"/>
      <c r="AM2906" s="51"/>
      <c r="AN2906" s="51"/>
      <c r="AO2906" s="2"/>
      <c r="AP2906" s="3"/>
      <c r="AQ2906" s="3"/>
      <c r="AR2906" s="3"/>
      <c r="AS2906" s="3"/>
    </row>
    <row r="2907" spans="1:45" ht="29" customHeight="1" x14ac:dyDescent="0.35">
      <c r="A2907" s="14" t="s">
        <v>1157</v>
      </c>
      <c r="C2907" s="15" t="s">
        <v>3360</v>
      </c>
      <c r="D2907" s="15"/>
      <c r="E2907" s="80">
        <v>1.6209148128622013</v>
      </c>
      <c r="F2907" s="78"/>
      <c r="G2907" s="15"/>
      <c r="H2907" s="15"/>
      <c r="I2907" s="16"/>
      <c r="J2907" s="66"/>
      <c r="K2907" s="66"/>
      <c r="L2907" s="16"/>
      <c r="M2907" s="81"/>
      <c r="N2907" s="82">
        <v>3447.3837890625</v>
      </c>
      <c r="O2907" s="82">
        <v>1272.878173828125</v>
      </c>
      <c r="P2907" s="77"/>
      <c r="Q2907" s="83"/>
      <c r="R2907" s="83"/>
      <c r="S2907" s="51">
        <v>1</v>
      </c>
      <c r="T2907" s="84"/>
      <c r="U2907" s="84"/>
      <c r="V2907" s="52">
        <v>0</v>
      </c>
      <c r="W2907" s="52">
        <v>9.3999999999999994E-5</v>
      </c>
      <c r="X2907" s="52">
        <v>0</v>
      </c>
      <c r="Y2907" s="52">
        <v>0.46773700000000001</v>
      </c>
      <c r="Z2907" s="52">
        <v>0</v>
      </c>
      <c r="AA2907" s="52"/>
      <c r="AB2907" s="79">
        <v>2907</v>
      </c>
      <c r="AC29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7" s="85"/>
      <c r="AE2907" s="51"/>
      <c r="AF2907" s="51"/>
      <c r="AG2907" s="51"/>
      <c r="AH2907" s="51"/>
      <c r="AI2907" s="51"/>
      <c r="AJ2907" s="51"/>
      <c r="AK2907" s="51"/>
      <c r="AL2907" s="51"/>
      <c r="AM2907" s="51"/>
      <c r="AN2907" s="51"/>
      <c r="AO2907" s="2"/>
      <c r="AP2907" s="3"/>
      <c r="AQ2907" s="3"/>
      <c r="AR2907" s="3"/>
      <c r="AS2907" s="3"/>
    </row>
    <row r="2908" spans="1:45" ht="29" customHeight="1" x14ac:dyDescent="0.35">
      <c r="A2908" s="14" t="s">
        <v>1158</v>
      </c>
      <c r="C2908" s="15" t="s">
        <v>3360</v>
      </c>
      <c r="D2908" s="15"/>
      <c r="E2908" s="80">
        <v>1.6209148128622013</v>
      </c>
      <c r="F2908" s="78"/>
      <c r="G2908" s="15"/>
      <c r="H2908" s="15"/>
      <c r="I2908" s="16"/>
      <c r="J2908" s="66"/>
      <c r="K2908" s="66"/>
      <c r="L2908" s="16"/>
      <c r="M2908" s="81"/>
      <c r="N2908" s="82">
        <v>3400.476806640625</v>
      </c>
      <c r="O2908" s="82">
        <v>1268.326904296875</v>
      </c>
      <c r="P2908" s="77"/>
      <c r="Q2908" s="83"/>
      <c r="R2908" s="83"/>
      <c r="S2908" s="51">
        <v>1</v>
      </c>
      <c r="T2908" s="84"/>
      <c r="U2908" s="84"/>
      <c r="V2908" s="52">
        <v>0</v>
      </c>
      <c r="W2908" s="52">
        <v>9.3999999999999994E-5</v>
      </c>
      <c r="X2908" s="52">
        <v>0</v>
      </c>
      <c r="Y2908" s="52">
        <v>0.46773700000000001</v>
      </c>
      <c r="Z2908" s="52">
        <v>0</v>
      </c>
      <c r="AA2908" s="52"/>
      <c r="AB2908" s="79">
        <v>2908</v>
      </c>
      <c r="AC29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8" s="85"/>
      <c r="AE2908" s="51"/>
      <c r="AF2908" s="51"/>
      <c r="AG2908" s="51"/>
      <c r="AH2908" s="51"/>
      <c r="AI2908" s="51"/>
      <c r="AJ2908" s="51"/>
      <c r="AK2908" s="51"/>
      <c r="AL2908" s="51"/>
      <c r="AM2908" s="51"/>
      <c r="AN2908" s="51"/>
      <c r="AO2908" s="2"/>
      <c r="AP2908" s="3"/>
      <c r="AQ2908" s="3"/>
      <c r="AR2908" s="3"/>
      <c r="AS2908" s="3"/>
    </row>
    <row r="2909" spans="1:45" ht="29" customHeight="1" x14ac:dyDescent="0.35">
      <c r="A2909" s="14" t="s">
        <v>1160</v>
      </c>
      <c r="C2909" s="15" t="s">
        <v>3360</v>
      </c>
      <c r="D2909" s="15"/>
      <c r="E2909" s="80">
        <v>1.6209148128622013</v>
      </c>
      <c r="F2909" s="78"/>
      <c r="G2909" s="15"/>
      <c r="H2909" s="15"/>
      <c r="I2909" s="16"/>
      <c r="J2909" s="66"/>
      <c r="K2909" s="66"/>
      <c r="L2909" s="16"/>
      <c r="M2909" s="81"/>
      <c r="N2909" s="82">
        <v>3479.38720703125</v>
      </c>
      <c r="O2909" s="82">
        <v>1219.502685546875</v>
      </c>
      <c r="P2909" s="77"/>
      <c r="Q2909" s="83"/>
      <c r="R2909" s="83"/>
      <c r="S2909" s="51">
        <v>1</v>
      </c>
      <c r="T2909" s="84"/>
      <c r="U2909" s="84"/>
      <c r="V2909" s="52">
        <v>0</v>
      </c>
      <c r="W2909" s="52">
        <v>9.3999999999999994E-5</v>
      </c>
      <c r="X2909" s="52">
        <v>0</v>
      </c>
      <c r="Y2909" s="52">
        <v>0.46773700000000001</v>
      </c>
      <c r="Z2909" s="52">
        <v>0</v>
      </c>
      <c r="AA2909" s="52"/>
      <c r="AB2909" s="79">
        <v>2909</v>
      </c>
      <c r="AC29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09" s="85"/>
      <c r="AE2909" s="51"/>
      <c r="AF2909" s="51"/>
      <c r="AG2909" s="51"/>
      <c r="AH2909" s="51"/>
      <c r="AI2909" s="51"/>
      <c r="AJ2909" s="51"/>
      <c r="AK2909" s="51"/>
      <c r="AL2909" s="51"/>
      <c r="AM2909" s="51"/>
      <c r="AN2909" s="51"/>
      <c r="AO2909" s="2"/>
      <c r="AP2909" s="3"/>
      <c r="AQ2909" s="3"/>
      <c r="AR2909" s="3"/>
      <c r="AS2909" s="3"/>
    </row>
    <row r="2910" spans="1:45" ht="29" customHeight="1" x14ac:dyDescent="0.35">
      <c r="A2910" s="14" t="s">
        <v>1799</v>
      </c>
      <c r="C2910" s="15" t="s">
        <v>3360</v>
      </c>
      <c r="D2910" s="15"/>
      <c r="E2910" s="80">
        <v>1.6206864580871525</v>
      </c>
      <c r="F2910" s="78"/>
      <c r="G2910" s="15"/>
      <c r="H2910" s="15"/>
      <c r="I2910" s="16"/>
      <c r="J2910" s="66"/>
      <c r="K2910" s="66"/>
      <c r="L2910" s="16"/>
      <c r="M2910" s="81"/>
      <c r="N2910" s="82">
        <v>2217.271728515625</v>
      </c>
      <c r="O2910" s="82">
        <v>3574.6083984375</v>
      </c>
      <c r="P2910" s="77"/>
      <c r="Q2910" s="83"/>
      <c r="R2910" s="83"/>
      <c r="S2910" s="51">
        <v>1</v>
      </c>
      <c r="T2910" s="84"/>
      <c r="U2910" s="84"/>
      <c r="V2910" s="52">
        <v>0</v>
      </c>
      <c r="W2910" s="52">
        <v>8.7000000000000001E-5</v>
      </c>
      <c r="X2910" s="52">
        <v>0</v>
      </c>
      <c r="Y2910" s="52">
        <v>0.46738000000000002</v>
      </c>
      <c r="Z2910" s="52">
        <v>0</v>
      </c>
      <c r="AA2910" s="52"/>
      <c r="AB2910" s="79">
        <v>2910</v>
      </c>
      <c r="AC29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0" s="85"/>
      <c r="AE2910" s="51"/>
      <c r="AF2910" s="51"/>
      <c r="AG2910" s="51"/>
      <c r="AH2910" s="51"/>
      <c r="AI2910" s="51"/>
      <c r="AJ2910" s="51"/>
      <c r="AK2910" s="104" t="s">
        <v>3341</v>
      </c>
      <c r="AL2910" s="104" t="s">
        <v>3341</v>
      </c>
      <c r="AM2910" s="104" t="s">
        <v>3341</v>
      </c>
      <c r="AN2910" s="104" t="s">
        <v>3341</v>
      </c>
      <c r="AO2910" s="2"/>
      <c r="AP2910" s="3"/>
      <c r="AQ2910" s="3"/>
      <c r="AR2910" s="3"/>
      <c r="AS2910" s="3"/>
    </row>
    <row r="2911" spans="1:45" ht="29" customHeight="1" x14ac:dyDescent="0.35">
      <c r="A2911" s="14" t="s">
        <v>1758</v>
      </c>
      <c r="C2911" s="15" t="s">
        <v>3360</v>
      </c>
      <c r="D2911" s="15"/>
      <c r="E2911" s="80">
        <v>1.6198242109253436</v>
      </c>
      <c r="F2911" s="78"/>
      <c r="G2911" s="15"/>
      <c r="H2911" s="15"/>
      <c r="I2911" s="16"/>
      <c r="J2911" s="66"/>
      <c r="K2911" s="66"/>
      <c r="L2911" s="16"/>
      <c r="M2911" s="81"/>
      <c r="N2911" s="82">
        <v>207.88304138183594</v>
      </c>
      <c r="O2911" s="82">
        <v>5807.40625</v>
      </c>
      <c r="P2911" s="77"/>
      <c r="Q2911" s="83"/>
      <c r="R2911" s="83"/>
      <c r="S2911" s="51">
        <v>1</v>
      </c>
      <c r="T2911" s="84"/>
      <c r="U2911" s="84"/>
      <c r="V2911" s="52">
        <v>0</v>
      </c>
      <c r="W2911" s="52">
        <v>9.5000000000000005E-5</v>
      </c>
      <c r="X2911" s="52">
        <v>0</v>
      </c>
      <c r="Y2911" s="52">
        <v>0.466032</v>
      </c>
      <c r="Z2911" s="52">
        <v>0</v>
      </c>
      <c r="AA2911" s="52"/>
      <c r="AB2911" s="79">
        <v>2911</v>
      </c>
      <c r="AC29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1" s="85"/>
      <c r="AE2911" s="51"/>
      <c r="AF2911" s="51"/>
      <c r="AG2911" s="51"/>
      <c r="AH2911" s="51"/>
      <c r="AI2911" s="51"/>
      <c r="AJ2911" s="51"/>
      <c r="AK2911" s="51"/>
      <c r="AL2911" s="51"/>
      <c r="AM2911" s="51"/>
      <c r="AN2911" s="51"/>
      <c r="AO2911" s="2"/>
      <c r="AP2911" s="3"/>
      <c r="AQ2911" s="3"/>
      <c r="AR2911" s="3"/>
      <c r="AS2911" s="3"/>
    </row>
    <row r="2912" spans="1:45" ht="29" customHeight="1" x14ac:dyDescent="0.35">
      <c r="A2912" s="14" t="s">
        <v>613</v>
      </c>
      <c r="C2912" s="15" t="s">
        <v>3360</v>
      </c>
      <c r="D2912" s="15"/>
      <c r="E2912" s="80">
        <v>1.6185020559672876</v>
      </c>
      <c r="F2912" s="78"/>
      <c r="G2912" s="15"/>
      <c r="H2912" s="15"/>
      <c r="I2912" s="16"/>
      <c r="J2912" s="66"/>
      <c r="K2912" s="66"/>
      <c r="L2912" s="16"/>
      <c r="M2912" s="81"/>
      <c r="N2912" s="82">
        <v>3299.482177734375</v>
      </c>
      <c r="O2912" s="82">
        <v>875.98760986328125</v>
      </c>
      <c r="P2912" s="77"/>
      <c r="Q2912" s="83"/>
      <c r="R2912" s="83"/>
      <c r="S2912" s="51">
        <v>1</v>
      </c>
      <c r="T2912" s="84"/>
      <c r="U2912" s="84"/>
      <c r="V2912" s="52">
        <v>0</v>
      </c>
      <c r="W2912" s="52">
        <v>9.2E-5</v>
      </c>
      <c r="X2912" s="52">
        <v>0</v>
      </c>
      <c r="Y2912" s="52">
        <v>0.46396500000000002</v>
      </c>
      <c r="Z2912" s="52">
        <v>0</v>
      </c>
      <c r="AA2912" s="52"/>
      <c r="AB2912" s="79">
        <v>2912</v>
      </c>
      <c r="AC29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2" s="85"/>
      <c r="AE2912" s="51"/>
      <c r="AF2912" s="51"/>
      <c r="AG2912" s="51"/>
      <c r="AH2912" s="51"/>
      <c r="AI2912" s="51"/>
      <c r="AJ2912" s="51"/>
      <c r="AK2912" s="104" t="s">
        <v>3341</v>
      </c>
      <c r="AL2912" s="104" t="s">
        <v>3341</v>
      </c>
      <c r="AM2912" s="104" t="s">
        <v>3341</v>
      </c>
      <c r="AN2912" s="104" t="s">
        <v>3341</v>
      </c>
      <c r="AO2912" s="2"/>
      <c r="AP2912" s="3"/>
      <c r="AQ2912" s="3"/>
      <c r="AR2912" s="3"/>
      <c r="AS2912" s="3"/>
    </row>
    <row r="2913" spans="1:45" ht="29" customHeight="1" x14ac:dyDescent="0.35">
      <c r="A2913" s="14" t="s">
        <v>729</v>
      </c>
      <c r="C2913" s="15" t="s">
        <v>3360</v>
      </c>
      <c r="D2913" s="15"/>
      <c r="E2913" s="80">
        <v>1.6185020559672876</v>
      </c>
      <c r="F2913" s="78"/>
      <c r="G2913" s="15"/>
      <c r="H2913" s="15"/>
      <c r="I2913" s="16"/>
      <c r="J2913" s="66"/>
      <c r="K2913" s="66"/>
      <c r="L2913" s="16"/>
      <c r="M2913" s="81"/>
      <c r="N2913" s="82">
        <v>3298.204833984375</v>
      </c>
      <c r="O2913" s="82">
        <v>803.6214599609375</v>
      </c>
      <c r="P2913" s="77"/>
      <c r="Q2913" s="83"/>
      <c r="R2913" s="83"/>
      <c r="S2913" s="51">
        <v>1</v>
      </c>
      <c r="T2913" s="84"/>
      <c r="U2913" s="84"/>
      <c r="V2913" s="52">
        <v>0</v>
      </c>
      <c r="W2913" s="52">
        <v>9.2E-5</v>
      </c>
      <c r="X2913" s="52">
        <v>0</v>
      </c>
      <c r="Y2913" s="52">
        <v>0.46396500000000002</v>
      </c>
      <c r="Z2913" s="52">
        <v>0</v>
      </c>
      <c r="AA2913" s="52"/>
      <c r="AB2913" s="79">
        <v>2913</v>
      </c>
      <c r="AC29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3" s="85"/>
      <c r="AE2913" s="51"/>
      <c r="AF2913" s="51"/>
      <c r="AG2913" s="51"/>
      <c r="AH2913" s="51"/>
      <c r="AI2913" s="51"/>
      <c r="AJ2913" s="51"/>
      <c r="AK2913" s="104" t="s">
        <v>3341</v>
      </c>
      <c r="AL2913" s="104" t="s">
        <v>3341</v>
      </c>
      <c r="AM2913" s="104" t="s">
        <v>3341</v>
      </c>
      <c r="AN2913" s="104" t="s">
        <v>3341</v>
      </c>
      <c r="AO2913" s="2"/>
      <c r="AP2913" s="3"/>
      <c r="AQ2913" s="3"/>
      <c r="AR2913" s="3"/>
      <c r="AS2913" s="3"/>
    </row>
    <row r="2914" spans="1:45" ht="29" customHeight="1" x14ac:dyDescent="0.35">
      <c r="A2914" s="14" t="s">
        <v>1585</v>
      </c>
      <c r="C2914" s="15" t="s">
        <v>3360</v>
      </c>
      <c r="D2914" s="15"/>
      <c r="E2914" s="80">
        <v>1.6185020559672876</v>
      </c>
      <c r="F2914" s="78"/>
      <c r="G2914" s="15"/>
      <c r="H2914" s="15"/>
      <c r="I2914" s="16"/>
      <c r="J2914" s="66"/>
      <c r="K2914" s="66"/>
      <c r="L2914" s="16"/>
      <c r="M2914" s="81"/>
      <c r="N2914" s="82">
        <v>3443.7373046875</v>
      </c>
      <c r="O2914" s="82">
        <v>809.23236083984375</v>
      </c>
      <c r="P2914" s="77"/>
      <c r="Q2914" s="83"/>
      <c r="R2914" s="83"/>
      <c r="S2914" s="51">
        <v>1</v>
      </c>
      <c r="T2914" s="84"/>
      <c r="U2914" s="84"/>
      <c r="V2914" s="52">
        <v>0</v>
      </c>
      <c r="W2914" s="52">
        <v>9.2E-5</v>
      </c>
      <c r="X2914" s="52">
        <v>0</v>
      </c>
      <c r="Y2914" s="52">
        <v>0.46396500000000002</v>
      </c>
      <c r="Z2914" s="52">
        <v>0</v>
      </c>
      <c r="AA2914" s="52"/>
      <c r="AB2914" s="79">
        <v>2914</v>
      </c>
      <c r="AC29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4" s="85"/>
      <c r="AE2914" s="51"/>
      <c r="AF2914" s="51"/>
      <c r="AG2914" s="51"/>
      <c r="AH2914" s="51"/>
      <c r="AI2914" s="51"/>
      <c r="AJ2914" s="51"/>
      <c r="AK2914" s="104" t="s">
        <v>3341</v>
      </c>
      <c r="AL2914" s="104" t="s">
        <v>3341</v>
      </c>
      <c r="AM2914" s="104" t="s">
        <v>3341</v>
      </c>
      <c r="AN2914" s="104" t="s">
        <v>3341</v>
      </c>
      <c r="AO2914" s="2"/>
      <c r="AP2914" s="3"/>
      <c r="AQ2914" s="3"/>
      <c r="AR2914" s="3"/>
      <c r="AS2914" s="3"/>
    </row>
    <row r="2915" spans="1:45" ht="29" customHeight="1" x14ac:dyDescent="0.35">
      <c r="A2915" s="14" t="s">
        <v>1655</v>
      </c>
      <c r="C2915" s="15" t="s">
        <v>3360</v>
      </c>
      <c r="D2915" s="15"/>
      <c r="E2915" s="80">
        <v>1.6185020559672876</v>
      </c>
      <c r="F2915" s="78"/>
      <c r="G2915" s="15"/>
      <c r="H2915" s="15"/>
      <c r="I2915" s="16"/>
      <c r="J2915" s="66"/>
      <c r="K2915" s="66"/>
      <c r="L2915" s="16"/>
      <c r="M2915" s="81"/>
      <c r="N2915" s="82">
        <v>3416.4970703125</v>
      </c>
      <c r="O2915" s="82">
        <v>886.83367919921875</v>
      </c>
      <c r="P2915" s="77"/>
      <c r="Q2915" s="83"/>
      <c r="R2915" s="83"/>
      <c r="S2915" s="51">
        <v>1</v>
      </c>
      <c r="T2915" s="84"/>
      <c r="U2915" s="84"/>
      <c r="V2915" s="52">
        <v>0</v>
      </c>
      <c r="W2915" s="52">
        <v>9.2E-5</v>
      </c>
      <c r="X2915" s="52">
        <v>0</v>
      </c>
      <c r="Y2915" s="52">
        <v>0.46396500000000002</v>
      </c>
      <c r="Z2915" s="52">
        <v>0</v>
      </c>
      <c r="AA2915" s="52"/>
      <c r="AB2915" s="79">
        <v>2915</v>
      </c>
      <c r="AC29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5" s="85"/>
      <c r="AE2915" s="51"/>
      <c r="AF2915" s="51"/>
      <c r="AG2915" s="51"/>
      <c r="AH2915" s="51"/>
      <c r="AI2915" s="51"/>
      <c r="AJ2915" s="51"/>
      <c r="AK2915" s="104" t="s">
        <v>3341</v>
      </c>
      <c r="AL2915" s="104" t="s">
        <v>3341</v>
      </c>
      <c r="AM2915" s="104" t="s">
        <v>3341</v>
      </c>
      <c r="AN2915" s="104" t="s">
        <v>3341</v>
      </c>
      <c r="AO2915" s="2"/>
      <c r="AP2915" s="3"/>
      <c r="AQ2915" s="3"/>
      <c r="AR2915" s="3"/>
      <c r="AS2915" s="3"/>
    </row>
    <row r="2916" spans="1:45" ht="29" customHeight="1" x14ac:dyDescent="0.35">
      <c r="A2916" s="14" t="s">
        <v>2062</v>
      </c>
      <c r="C2916" s="15" t="s">
        <v>3360</v>
      </c>
      <c r="D2916" s="15"/>
      <c r="E2916" s="80">
        <v>1.6185020559672876</v>
      </c>
      <c r="F2916" s="78"/>
      <c r="G2916" s="15"/>
      <c r="H2916" s="15"/>
      <c r="I2916" s="16"/>
      <c r="J2916" s="66"/>
      <c r="K2916" s="66"/>
      <c r="L2916" s="16"/>
      <c r="M2916" s="81"/>
      <c r="N2916" s="82">
        <v>3339.641357421875</v>
      </c>
      <c r="O2916" s="82">
        <v>726.671142578125</v>
      </c>
      <c r="P2916" s="77"/>
      <c r="Q2916" s="83"/>
      <c r="R2916" s="83"/>
      <c r="S2916" s="51">
        <v>1</v>
      </c>
      <c r="T2916" s="84"/>
      <c r="U2916" s="84"/>
      <c r="V2916" s="52">
        <v>0</v>
      </c>
      <c r="W2916" s="52">
        <v>9.2E-5</v>
      </c>
      <c r="X2916" s="52">
        <v>0</v>
      </c>
      <c r="Y2916" s="52">
        <v>0.46396500000000002</v>
      </c>
      <c r="Z2916" s="52">
        <v>0</v>
      </c>
      <c r="AA2916" s="52"/>
      <c r="AB2916" s="79">
        <v>2916</v>
      </c>
      <c r="AC29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6" s="85"/>
      <c r="AE2916" s="51"/>
      <c r="AF2916" s="51"/>
      <c r="AG2916" s="51"/>
      <c r="AH2916" s="51"/>
      <c r="AI2916" s="51"/>
      <c r="AJ2916" s="51"/>
      <c r="AK2916" s="104" t="s">
        <v>3341</v>
      </c>
      <c r="AL2916" s="104" t="s">
        <v>3341</v>
      </c>
      <c r="AM2916" s="104" t="s">
        <v>3341</v>
      </c>
      <c r="AN2916" s="104" t="s">
        <v>3341</v>
      </c>
      <c r="AO2916" s="2"/>
      <c r="AP2916" s="3"/>
      <c r="AQ2916" s="3"/>
      <c r="AR2916" s="3"/>
      <c r="AS2916" s="3"/>
    </row>
    <row r="2917" spans="1:45" ht="29" customHeight="1" x14ac:dyDescent="0.35">
      <c r="A2917" s="14" t="s">
        <v>2945</v>
      </c>
      <c r="C2917" s="15" t="s">
        <v>3360</v>
      </c>
      <c r="D2917" s="15"/>
      <c r="E2917" s="80">
        <v>1.6185020559672876</v>
      </c>
      <c r="F2917" s="78"/>
      <c r="G2917" s="15"/>
      <c r="H2917" s="15"/>
      <c r="I2917" s="16"/>
      <c r="J2917" s="66"/>
      <c r="K2917" s="66"/>
      <c r="L2917" s="16"/>
      <c r="M2917" s="81"/>
      <c r="N2917" s="82">
        <v>3399.92822265625</v>
      </c>
      <c r="O2917" s="82">
        <v>745.796875</v>
      </c>
      <c r="P2917" s="77"/>
      <c r="Q2917" s="83"/>
      <c r="R2917" s="83"/>
      <c r="S2917" s="51">
        <v>1</v>
      </c>
      <c r="T2917" s="84"/>
      <c r="U2917" s="84"/>
      <c r="V2917" s="52">
        <v>0</v>
      </c>
      <c r="W2917" s="52">
        <v>9.2E-5</v>
      </c>
      <c r="X2917" s="52">
        <v>0</v>
      </c>
      <c r="Y2917" s="52">
        <v>0.46396500000000002</v>
      </c>
      <c r="Z2917" s="52">
        <v>0</v>
      </c>
      <c r="AA2917" s="52"/>
      <c r="AB2917" s="79">
        <v>2917</v>
      </c>
      <c r="AC29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7" s="85"/>
      <c r="AE2917" s="51"/>
      <c r="AF2917" s="51"/>
      <c r="AG2917" s="51"/>
      <c r="AH2917" s="51"/>
      <c r="AI2917" s="51"/>
      <c r="AJ2917" s="51"/>
      <c r="AK2917" s="104" t="s">
        <v>3341</v>
      </c>
      <c r="AL2917" s="104" t="s">
        <v>3341</v>
      </c>
      <c r="AM2917" s="104" t="s">
        <v>3341</v>
      </c>
      <c r="AN2917" s="104" t="s">
        <v>3341</v>
      </c>
      <c r="AO2917" s="2"/>
      <c r="AP2917" s="3"/>
      <c r="AQ2917" s="3"/>
      <c r="AR2917" s="3"/>
      <c r="AS2917" s="3"/>
    </row>
    <row r="2918" spans="1:45" ht="29" customHeight="1" x14ac:dyDescent="0.35">
      <c r="A2918" s="14" t="s">
        <v>1308</v>
      </c>
      <c r="C2918" s="15" t="s">
        <v>3360</v>
      </c>
      <c r="D2918" s="15"/>
      <c r="E2918" s="80">
        <v>1.6182948096168233</v>
      </c>
      <c r="F2918" s="78"/>
      <c r="G2918" s="15"/>
      <c r="H2918" s="15"/>
      <c r="I2918" s="16"/>
      <c r="J2918" s="66"/>
      <c r="K2918" s="66"/>
      <c r="L2918" s="16"/>
      <c r="M2918" s="81"/>
      <c r="N2918" s="82">
        <v>743.51934814453125</v>
      </c>
      <c r="O2918" s="82">
        <v>3642.670166015625</v>
      </c>
      <c r="P2918" s="77"/>
      <c r="Q2918" s="83"/>
      <c r="R2918" s="83"/>
      <c r="S2918" s="51">
        <v>1</v>
      </c>
      <c r="T2918" s="84"/>
      <c r="U2918" s="84"/>
      <c r="V2918" s="52">
        <v>0</v>
      </c>
      <c r="W2918" s="52">
        <v>1.07E-4</v>
      </c>
      <c r="X2918" s="52">
        <v>0</v>
      </c>
      <c r="Y2918" s="52">
        <v>0.46364100000000003</v>
      </c>
      <c r="Z2918" s="52">
        <v>0</v>
      </c>
      <c r="AA2918" s="52"/>
      <c r="AB2918" s="79">
        <v>2918</v>
      </c>
      <c r="AC29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8" s="85"/>
      <c r="AE2918" s="51"/>
      <c r="AF2918" s="51"/>
      <c r="AG2918" s="51"/>
      <c r="AH2918" s="51"/>
      <c r="AI2918" s="51"/>
      <c r="AJ2918" s="51"/>
      <c r="AK2918" s="104" t="s">
        <v>3341</v>
      </c>
      <c r="AL2918" s="104" t="s">
        <v>3341</v>
      </c>
      <c r="AM2918" s="104" t="s">
        <v>3341</v>
      </c>
      <c r="AN2918" s="104" t="s">
        <v>3341</v>
      </c>
      <c r="AO2918" s="2"/>
      <c r="AP2918" s="3"/>
      <c r="AQ2918" s="3"/>
      <c r="AR2918" s="3"/>
      <c r="AS2918" s="3"/>
    </row>
    <row r="2919" spans="1:45" ht="29" customHeight="1" x14ac:dyDescent="0.35">
      <c r="A2919" s="14" t="s">
        <v>2343</v>
      </c>
      <c r="C2919" s="15" t="s">
        <v>3360</v>
      </c>
      <c r="D2919" s="15"/>
      <c r="E2919" s="80">
        <v>1.6182948096168233</v>
      </c>
      <c r="F2919" s="78"/>
      <c r="G2919" s="15"/>
      <c r="H2919" s="15"/>
      <c r="I2919" s="16"/>
      <c r="J2919" s="66"/>
      <c r="K2919" s="66"/>
      <c r="L2919" s="16"/>
      <c r="M2919" s="81"/>
      <c r="N2919" s="82">
        <v>789.6754150390625</v>
      </c>
      <c r="O2919" s="82">
        <v>3666.526123046875</v>
      </c>
      <c r="P2919" s="77"/>
      <c r="Q2919" s="83"/>
      <c r="R2919" s="83"/>
      <c r="S2919" s="51">
        <v>1</v>
      </c>
      <c r="T2919" s="84"/>
      <c r="U2919" s="84"/>
      <c r="V2919" s="52">
        <v>0</v>
      </c>
      <c r="W2919" s="52">
        <v>1.07E-4</v>
      </c>
      <c r="X2919" s="52">
        <v>0</v>
      </c>
      <c r="Y2919" s="52">
        <v>0.46364100000000003</v>
      </c>
      <c r="Z2919" s="52">
        <v>0</v>
      </c>
      <c r="AA2919" s="52"/>
      <c r="AB2919" s="79">
        <v>2919</v>
      </c>
      <c r="AC29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19" s="85"/>
      <c r="AE2919" s="51"/>
      <c r="AF2919" s="51"/>
      <c r="AG2919" s="51"/>
      <c r="AH2919" s="51"/>
      <c r="AI2919" s="51"/>
      <c r="AJ2919" s="51"/>
      <c r="AK2919" s="104" t="s">
        <v>3341</v>
      </c>
      <c r="AL2919" s="104" t="s">
        <v>3341</v>
      </c>
      <c r="AM2919" s="104" t="s">
        <v>3341</v>
      </c>
      <c r="AN2919" s="104" t="s">
        <v>3341</v>
      </c>
      <c r="AO2919" s="2"/>
      <c r="AP2919" s="3"/>
      <c r="AQ2919" s="3"/>
      <c r="AR2919" s="3"/>
      <c r="AS2919" s="3"/>
    </row>
    <row r="2920" spans="1:45" ht="29" customHeight="1" x14ac:dyDescent="0.35">
      <c r="A2920" s="14" t="s">
        <v>2038</v>
      </c>
      <c r="C2920" s="15" t="s">
        <v>3360</v>
      </c>
      <c r="D2920" s="15"/>
      <c r="E2920" s="80">
        <v>1.6180306344849038</v>
      </c>
      <c r="F2920" s="78"/>
      <c r="G2920" s="15"/>
      <c r="H2920" s="15"/>
      <c r="I2920" s="16"/>
      <c r="J2920" s="66"/>
      <c r="K2920" s="66"/>
      <c r="L2920" s="16"/>
      <c r="M2920" s="81"/>
      <c r="N2920" s="82">
        <v>7086.875</v>
      </c>
      <c r="O2920" s="82">
        <v>8773.8037109375</v>
      </c>
      <c r="P2920" s="77"/>
      <c r="Q2920" s="83"/>
      <c r="R2920" s="83"/>
      <c r="S2920" s="51">
        <v>1</v>
      </c>
      <c r="T2920" s="84"/>
      <c r="U2920" s="84"/>
      <c r="V2920" s="52">
        <v>0</v>
      </c>
      <c r="W2920" s="52">
        <v>9.5000000000000005E-5</v>
      </c>
      <c r="X2920" s="52">
        <v>0</v>
      </c>
      <c r="Y2920" s="52">
        <v>0.46322799999999997</v>
      </c>
      <c r="Z2920" s="52">
        <v>0</v>
      </c>
      <c r="AA2920" s="52"/>
      <c r="AB2920" s="79">
        <v>2920</v>
      </c>
      <c r="AC29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0" s="85"/>
      <c r="AE2920" s="51"/>
      <c r="AF2920" s="51"/>
      <c r="AG2920" s="51"/>
      <c r="AH2920" s="51"/>
      <c r="AI2920" s="51"/>
      <c r="AJ2920" s="51"/>
      <c r="AK2920" s="51"/>
      <c r="AL2920" s="51"/>
      <c r="AM2920" s="51"/>
      <c r="AN2920" s="51"/>
      <c r="AO2920" s="2"/>
      <c r="AP2920" s="3"/>
      <c r="AQ2920" s="3"/>
      <c r="AR2920" s="3"/>
      <c r="AS2920" s="3"/>
    </row>
    <row r="2921" spans="1:45" ht="29" customHeight="1" x14ac:dyDescent="0.35">
      <c r="A2921" s="14" t="s">
        <v>2050</v>
      </c>
      <c r="C2921" s="15" t="s">
        <v>3360</v>
      </c>
      <c r="D2921" s="15"/>
      <c r="E2921" s="80">
        <v>1.6180306344849038</v>
      </c>
      <c r="F2921" s="78"/>
      <c r="G2921" s="15"/>
      <c r="H2921" s="15"/>
      <c r="I2921" s="16"/>
      <c r="J2921" s="66"/>
      <c r="K2921" s="66"/>
      <c r="L2921" s="16"/>
      <c r="M2921" s="81"/>
      <c r="N2921" s="82">
        <v>6946.521484375</v>
      </c>
      <c r="O2921" s="82">
        <v>8826.4755859375</v>
      </c>
      <c r="P2921" s="77"/>
      <c r="Q2921" s="83"/>
      <c r="R2921" s="83"/>
      <c r="S2921" s="51">
        <v>1</v>
      </c>
      <c r="T2921" s="84"/>
      <c r="U2921" s="84"/>
      <c r="V2921" s="52">
        <v>0</v>
      </c>
      <c r="W2921" s="52">
        <v>9.5000000000000005E-5</v>
      </c>
      <c r="X2921" s="52">
        <v>0</v>
      </c>
      <c r="Y2921" s="52">
        <v>0.46322799999999997</v>
      </c>
      <c r="Z2921" s="52">
        <v>0</v>
      </c>
      <c r="AA2921" s="52"/>
      <c r="AB2921" s="79">
        <v>2921</v>
      </c>
      <c r="AC29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1" s="85"/>
      <c r="AE2921" s="51"/>
      <c r="AF2921" s="51"/>
      <c r="AG2921" s="51"/>
      <c r="AH2921" s="51"/>
      <c r="AI2921" s="51"/>
      <c r="AJ2921" s="51"/>
      <c r="AK2921" s="51"/>
      <c r="AL2921" s="51"/>
      <c r="AM2921" s="51"/>
      <c r="AN2921" s="51"/>
      <c r="AO2921" s="2"/>
      <c r="AP2921" s="3"/>
      <c r="AQ2921" s="3"/>
      <c r="AR2921" s="3"/>
      <c r="AS2921" s="3"/>
    </row>
    <row r="2922" spans="1:45" ht="29" customHeight="1" x14ac:dyDescent="0.35">
      <c r="A2922" s="14" t="s">
        <v>2082</v>
      </c>
      <c r="C2922" s="15" t="s">
        <v>3360</v>
      </c>
      <c r="D2922" s="15"/>
      <c r="E2922" s="80">
        <v>1.6180306344849038</v>
      </c>
      <c r="F2922" s="78"/>
      <c r="G2922" s="15"/>
      <c r="H2922" s="15"/>
      <c r="I2922" s="16"/>
      <c r="J2922" s="66"/>
      <c r="K2922" s="66"/>
      <c r="L2922" s="16"/>
      <c r="M2922" s="81"/>
      <c r="N2922" s="82">
        <v>6880.65625</v>
      </c>
      <c r="O2922" s="82">
        <v>8853.2578125</v>
      </c>
      <c r="P2922" s="77"/>
      <c r="Q2922" s="83"/>
      <c r="R2922" s="83"/>
      <c r="S2922" s="51">
        <v>1</v>
      </c>
      <c r="T2922" s="84"/>
      <c r="U2922" s="84"/>
      <c r="V2922" s="52">
        <v>0</v>
      </c>
      <c r="W2922" s="52">
        <v>9.5000000000000005E-5</v>
      </c>
      <c r="X2922" s="52">
        <v>0</v>
      </c>
      <c r="Y2922" s="52">
        <v>0.46322799999999997</v>
      </c>
      <c r="Z2922" s="52">
        <v>0</v>
      </c>
      <c r="AA2922" s="52"/>
      <c r="AB2922" s="79">
        <v>2922</v>
      </c>
      <c r="AC29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2" s="85"/>
      <c r="AE2922" s="51"/>
      <c r="AF2922" s="51"/>
      <c r="AG2922" s="51"/>
      <c r="AH2922" s="51"/>
      <c r="AI2922" s="51"/>
      <c r="AJ2922" s="51"/>
      <c r="AK2922" s="51"/>
      <c r="AL2922" s="51"/>
      <c r="AM2922" s="51"/>
      <c r="AN2922" s="51"/>
      <c r="AO2922" s="2"/>
      <c r="AP2922" s="3"/>
      <c r="AQ2922" s="3"/>
      <c r="AR2922" s="3"/>
      <c r="AS2922" s="3"/>
    </row>
    <row r="2923" spans="1:45" ht="29" customHeight="1" x14ac:dyDescent="0.35">
      <c r="A2923" s="14" t="s">
        <v>2841</v>
      </c>
      <c r="C2923" s="15" t="s">
        <v>3360</v>
      </c>
      <c r="D2923" s="15"/>
      <c r="E2923" s="80">
        <v>1.6177331975930336</v>
      </c>
      <c r="F2923" s="78"/>
      <c r="G2923" s="15"/>
      <c r="H2923" s="15"/>
      <c r="I2923" s="16"/>
      <c r="J2923" s="66"/>
      <c r="K2923" s="66"/>
      <c r="L2923" s="16"/>
      <c r="M2923" s="81"/>
      <c r="N2923" s="82">
        <v>3331.549560546875</v>
      </c>
      <c r="O2923" s="82">
        <v>6154.51708984375</v>
      </c>
      <c r="P2923" s="77"/>
      <c r="Q2923" s="83"/>
      <c r="R2923" s="83"/>
      <c r="S2923" s="51">
        <v>1</v>
      </c>
      <c r="T2923" s="84"/>
      <c r="U2923" s="84"/>
      <c r="V2923" s="52">
        <v>0</v>
      </c>
      <c r="W2923" s="52">
        <v>9.8999999999999994E-5</v>
      </c>
      <c r="X2923" s="52">
        <v>0</v>
      </c>
      <c r="Y2923" s="52">
        <v>0.46276299999999998</v>
      </c>
      <c r="Z2923" s="52">
        <v>0</v>
      </c>
      <c r="AA2923" s="52"/>
      <c r="AB2923" s="79">
        <v>2923</v>
      </c>
      <c r="AC29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3" s="85"/>
      <c r="AE2923" s="51"/>
      <c r="AF2923" s="51"/>
      <c r="AG2923" s="51"/>
      <c r="AH2923" s="51"/>
      <c r="AI2923" s="51"/>
      <c r="AJ2923" s="51"/>
      <c r="AK2923" s="104" t="s">
        <v>3341</v>
      </c>
      <c r="AL2923" s="104" t="s">
        <v>3341</v>
      </c>
      <c r="AM2923" s="104" t="s">
        <v>3341</v>
      </c>
      <c r="AN2923" s="104" t="s">
        <v>3341</v>
      </c>
      <c r="AO2923" s="2"/>
      <c r="AP2923" s="3"/>
      <c r="AQ2923" s="3"/>
      <c r="AR2923" s="3"/>
      <c r="AS2923" s="3"/>
    </row>
    <row r="2924" spans="1:45" ht="29" customHeight="1" x14ac:dyDescent="0.35">
      <c r="A2924" s="14" t="s">
        <v>324</v>
      </c>
      <c r="C2924" s="15" t="s">
        <v>3360</v>
      </c>
      <c r="D2924" s="15"/>
      <c r="E2924" s="80">
        <v>1.6167884356805766</v>
      </c>
      <c r="F2924" s="78"/>
      <c r="G2924" s="15"/>
      <c r="H2924" s="15"/>
      <c r="I2924" s="16"/>
      <c r="J2924" s="66"/>
      <c r="K2924" s="66"/>
      <c r="L2924" s="16"/>
      <c r="M2924" s="81"/>
      <c r="N2924" s="82">
        <v>2031.7667236328125</v>
      </c>
      <c r="O2924" s="82">
        <v>6282.55029296875</v>
      </c>
      <c r="P2924" s="77"/>
      <c r="Q2924" s="83"/>
      <c r="R2924" s="83"/>
      <c r="S2924" s="51">
        <v>1</v>
      </c>
      <c r="T2924" s="84"/>
      <c r="U2924" s="84"/>
      <c r="V2924" s="52">
        <v>0</v>
      </c>
      <c r="W2924" s="52">
        <v>8.2000000000000001E-5</v>
      </c>
      <c r="X2924" s="52">
        <v>0</v>
      </c>
      <c r="Y2924" s="52">
        <v>0.46128599999999997</v>
      </c>
      <c r="Z2924" s="52">
        <v>0</v>
      </c>
      <c r="AA2924" s="52"/>
      <c r="AB2924" s="79">
        <v>2924</v>
      </c>
      <c r="AC29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4" s="85"/>
      <c r="AE2924" s="51"/>
      <c r="AF2924" s="51"/>
      <c r="AG2924" s="51"/>
      <c r="AH2924" s="51"/>
      <c r="AI2924" s="51"/>
      <c r="AJ2924" s="51"/>
      <c r="AK2924" s="51"/>
      <c r="AL2924" s="51"/>
      <c r="AM2924" s="51"/>
      <c r="AN2924" s="51"/>
      <c r="AO2924" s="2"/>
      <c r="AP2924" s="3"/>
      <c r="AQ2924" s="3"/>
      <c r="AR2924" s="3"/>
      <c r="AS2924" s="3"/>
    </row>
    <row r="2925" spans="1:45" ht="29" customHeight="1" x14ac:dyDescent="0.35">
      <c r="A2925" s="14" t="s">
        <v>326</v>
      </c>
      <c r="C2925" s="15" t="s">
        <v>3360</v>
      </c>
      <c r="D2925" s="15"/>
      <c r="E2925" s="80">
        <v>1.6167884356805766</v>
      </c>
      <c r="F2925" s="78"/>
      <c r="G2925" s="15"/>
      <c r="H2925" s="15"/>
      <c r="I2925" s="16"/>
      <c r="J2925" s="66"/>
      <c r="K2925" s="66"/>
      <c r="L2925" s="16"/>
      <c r="M2925" s="81"/>
      <c r="N2925" s="82">
        <v>2095.525390625</v>
      </c>
      <c r="O2925" s="82">
        <v>6372.578125</v>
      </c>
      <c r="P2925" s="77"/>
      <c r="Q2925" s="83"/>
      <c r="R2925" s="83"/>
      <c r="S2925" s="51">
        <v>1</v>
      </c>
      <c r="T2925" s="84"/>
      <c r="U2925" s="84"/>
      <c r="V2925" s="52">
        <v>0</v>
      </c>
      <c r="W2925" s="52">
        <v>8.2000000000000001E-5</v>
      </c>
      <c r="X2925" s="52">
        <v>0</v>
      </c>
      <c r="Y2925" s="52">
        <v>0.46128599999999997</v>
      </c>
      <c r="Z2925" s="52">
        <v>0</v>
      </c>
      <c r="AA2925" s="52"/>
      <c r="AB2925" s="79">
        <v>2925</v>
      </c>
      <c r="AC29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5" s="85"/>
      <c r="AE2925" s="51"/>
      <c r="AF2925" s="51"/>
      <c r="AG2925" s="51"/>
      <c r="AH2925" s="51"/>
      <c r="AI2925" s="51"/>
      <c r="AJ2925" s="51"/>
      <c r="AK2925" s="51"/>
      <c r="AL2925" s="51"/>
      <c r="AM2925" s="51"/>
      <c r="AN2925" s="51"/>
      <c r="AO2925" s="2"/>
      <c r="AP2925" s="3"/>
      <c r="AQ2925" s="3"/>
      <c r="AR2925" s="3"/>
      <c r="AS2925" s="3"/>
    </row>
    <row r="2926" spans="1:45" ht="29" customHeight="1" x14ac:dyDescent="0.35">
      <c r="A2926" s="14" t="s">
        <v>330</v>
      </c>
      <c r="C2926" s="15" t="s">
        <v>3360</v>
      </c>
      <c r="D2926" s="15"/>
      <c r="E2926" s="80">
        <v>1.6167884356805766</v>
      </c>
      <c r="F2926" s="78"/>
      <c r="G2926" s="15"/>
      <c r="H2926" s="15"/>
      <c r="I2926" s="16"/>
      <c r="J2926" s="66"/>
      <c r="K2926" s="66"/>
      <c r="L2926" s="16"/>
      <c r="M2926" s="81"/>
      <c r="N2926" s="82">
        <v>2060.38232421875</v>
      </c>
      <c r="O2926" s="82">
        <v>6298.9130859375</v>
      </c>
      <c r="P2926" s="77"/>
      <c r="Q2926" s="83"/>
      <c r="R2926" s="83"/>
      <c r="S2926" s="51">
        <v>1</v>
      </c>
      <c r="T2926" s="84"/>
      <c r="U2926" s="84"/>
      <c r="V2926" s="52">
        <v>0</v>
      </c>
      <c r="W2926" s="52">
        <v>8.2000000000000001E-5</v>
      </c>
      <c r="X2926" s="52">
        <v>0</v>
      </c>
      <c r="Y2926" s="52">
        <v>0.46128599999999997</v>
      </c>
      <c r="Z2926" s="52">
        <v>0</v>
      </c>
      <c r="AA2926" s="52"/>
      <c r="AB2926" s="79">
        <v>2926</v>
      </c>
      <c r="AC29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6" s="85"/>
      <c r="AE2926" s="51"/>
      <c r="AF2926" s="51"/>
      <c r="AG2926" s="51"/>
      <c r="AH2926" s="51"/>
      <c r="AI2926" s="51"/>
      <c r="AJ2926" s="51"/>
      <c r="AK2926" s="51"/>
      <c r="AL2926" s="51"/>
      <c r="AM2926" s="51"/>
      <c r="AN2926" s="51"/>
      <c r="AO2926" s="2"/>
      <c r="AP2926" s="3"/>
      <c r="AQ2926" s="3"/>
      <c r="AR2926" s="3"/>
      <c r="AS2926" s="3"/>
    </row>
    <row r="2927" spans="1:45" ht="29" customHeight="1" x14ac:dyDescent="0.35">
      <c r="A2927" s="14" t="s">
        <v>2844</v>
      </c>
      <c r="C2927" s="15" t="s">
        <v>3360</v>
      </c>
      <c r="D2927" s="15"/>
      <c r="E2927" s="80">
        <v>1.6166585868869214</v>
      </c>
      <c r="F2927" s="78"/>
      <c r="G2927" s="15"/>
      <c r="H2927" s="15"/>
      <c r="I2927" s="16"/>
      <c r="J2927" s="66"/>
      <c r="K2927" s="66"/>
      <c r="L2927" s="16"/>
      <c r="M2927" s="81"/>
      <c r="N2927" s="82">
        <v>586.5125732421875</v>
      </c>
      <c r="O2927" s="82">
        <v>7259.09423828125</v>
      </c>
      <c r="P2927" s="77"/>
      <c r="Q2927" s="83"/>
      <c r="R2927" s="83"/>
      <c r="S2927" s="51">
        <v>1</v>
      </c>
      <c r="T2927" s="84"/>
      <c r="U2927" s="84"/>
      <c r="V2927" s="52">
        <v>0</v>
      </c>
      <c r="W2927" s="52">
        <v>8.2000000000000001E-5</v>
      </c>
      <c r="X2927" s="52">
        <v>0</v>
      </c>
      <c r="Y2927" s="52">
        <v>0.46108300000000002</v>
      </c>
      <c r="Z2927" s="52">
        <v>0</v>
      </c>
      <c r="AA2927" s="52"/>
      <c r="AB2927" s="79">
        <v>2927</v>
      </c>
      <c r="AC29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7" s="85"/>
      <c r="AE2927" s="51"/>
      <c r="AF2927" s="51"/>
      <c r="AG2927" s="51"/>
      <c r="AH2927" s="51"/>
      <c r="AI2927" s="51"/>
      <c r="AJ2927" s="51"/>
      <c r="AK2927" s="51"/>
      <c r="AL2927" s="51"/>
      <c r="AM2927" s="51"/>
      <c r="AN2927" s="51"/>
      <c r="AO2927" s="2"/>
      <c r="AP2927" s="3"/>
      <c r="AQ2927" s="3"/>
      <c r="AR2927" s="3"/>
      <c r="AS2927" s="3"/>
    </row>
    <row r="2928" spans="1:45" ht="29" customHeight="1" x14ac:dyDescent="0.35">
      <c r="A2928" s="14" t="s">
        <v>2845</v>
      </c>
      <c r="C2928" s="15" t="s">
        <v>3360</v>
      </c>
      <c r="D2928" s="15"/>
      <c r="E2928" s="80">
        <v>1.6166585868869214</v>
      </c>
      <c r="F2928" s="78"/>
      <c r="G2928" s="15"/>
      <c r="H2928" s="15"/>
      <c r="I2928" s="16"/>
      <c r="J2928" s="66"/>
      <c r="K2928" s="66"/>
      <c r="L2928" s="16"/>
      <c r="M2928" s="81"/>
      <c r="N2928" s="82">
        <v>646.12860107421875</v>
      </c>
      <c r="O2928" s="82">
        <v>7235.5205078125</v>
      </c>
      <c r="P2928" s="77"/>
      <c r="Q2928" s="83"/>
      <c r="R2928" s="83"/>
      <c r="S2928" s="51">
        <v>1</v>
      </c>
      <c r="T2928" s="84"/>
      <c r="U2928" s="84"/>
      <c r="V2928" s="52">
        <v>0</v>
      </c>
      <c r="W2928" s="52">
        <v>8.2000000000000001E-5</v>
      </c>
      <c r="X2928" s="52">
        <v>0</v>
      </c>
      <c r="Y2928" s="52">
        <v>0.46108300000000002</v>
      </c>
      <c r="Z2928" s="52">
        <v>0</v>
      </c>
      <c r="AA2928" s="52"/>
      <c r="AB2928" s="79">
        <v>2928</v>
      </c>
      <c r="AC29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8" s="85"/>
      <c r="AE2928" s="51"/>
      <c r="AF2928" s="51"/>
      <c r="AG2928" s="51"/>
      <c r="AH2928" s="51"/>
      <c r="AI2928" s="51"/>
      <c r="AJ2928" s="51"/>
      <c r="AK2928" s="51"/>
      <c r="AL2928" s="51"/>
      <c r="AM2928" s="51"/>
      <c r="AN2928" s="51"/>
      <c r="AO2928" s="2"/>
      <c r="AP2928" s="3"/>
      <c r="AQ2928" s="3"/>
      <c r="AR2928" s="3"/>
      <c r="AS2928" s="3"/>
    </row>
    <row r="2929" spans="1:45" ht="29" customHeight="1" x14ac:dyDescent="0.35">
      <c r="A2929" s="14" t="s">
        <v>1345</v>
      </c>
      <c r="C2929" s="15" t="s">
        <v>3360</v>
      </c>
      <c r="D2929" s="15"/>
      <c r="E2929" s="80">
        <v>1.6164231959703446</v>
      </c>
      <c r="F2929" s="78"/>
      <c r="G2929" s="15"/>
      <c r="H2929" s="15"/>
      <c r="I2929" s="16"/>
      <c r="J2929" s="66"/>
      <c r="K2929" s="66"/>
      <c r="L2929" s="16"/>
      <c r="M2929" s="81"/>
      <c r="N2929" s="82">
        <v>871.26312255859375</v>
      </c>
      <c r="O2929" s="82">
        <v>6801.91845703125</v>
      </c>
      <c r="P2929" s="77"/>
      <c r="Q2929" s="83"/>
      <c r="R2929" s="83"/>
      <c r="S2929" s="51">
        <v>1</v>
      </c>
      <c r="T2929" s="84"/>
      <c r="U2929" s="84"/>
      <c r="V2929" s="52">
        <v>0</v>
      </c>
      <c r="W2929" s="52">
        <v>1.06E-4</v>
      </c>
      <c r="X2929" s="52">
        <v>0</v>
      </c>
      <c r="Y2929" s="52">
        <v>0.46071499999999999</v>
      </c>
      <c r="Z2929" s="52">
        <v>0</v>
      </c>
      <c r="AA2929" s="52"/>
      <c r="AB2929" s="79">
        <v>2929</v>
      </c>
      <c r="AC29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29" s="85"/>
      <c r="AE2929" s="51"/>
      <c r="AF2929" s="51"/>
      <c r="AG2929" s="51"/>
      <c r="AH2929" s="51"/>
      <c r="AI2929" s="51"/>
      <c r="AJ2929" s="51"/>
      <c r="AK2929" s="51"/>
      <c r="AL2929" s="51"/>
      <c r="AM2929" s="51"/>
      <c r="AN2929" s="51"/>
      <c r="AO2929" s="2"/>
      <c r="AP2929" s="3"/>
      <c r="AQ2929" s="3"/>
      <c r="AR2929" s="3"/>
      <c r="AS2929" s="3"/>
    </row>
    <row r="2930" spans="1:45" ht="29" customHeight="1" x14ac:dyDescent="0.35">
      <c r="A2930" s="14" t="s">
        <v>1346</v>
      </c>
      <c r="C2930" s="15" t="s">
        <v>3360</v>
      </c>
      <c r="D2930" s="15"/>
      <c r="E2930" s="80">
        <v>1.6164231959703446</v>
      </c>
      <c r="F2930" s="78"/>
      <c r="G2930" s="15"/>
      <c r="H2930" s="15"/>
      <c r="I2930" s="16"/>
      <c r="J2930" s="66"/>
      <c r="K2930" s="66"/>
      <c r="L2930" s="16"/>
      <c r="M2930" s="81"/>
      <c r="N2930" s="82">
        <v>823.7252197265625</v>
      </c>
      <c r="O2930" s="82">
        <v>6810.8564453125</v>
      </c>
      <c r="P2930" s="77"/>
      <c r="Q2930" s="83"/>
      <c r="R2930" s="83"/>
      <c r="S2930" s="51">
        <v>1</v>
      </c>
      <c r="T2930" s="84"/>
      <c r="U2930" s="84"/>
      <c r="V2930" s="52">
        <v>0</v>
      </c>
      <c r="W2930" s="52">
        <v>1.06E-4</v>
      </c>
      <c r="X2930" s="52">
        <v>0</v>
      </c>
      <c r="Y2930" s="52">
        <v>0.46071499999999999</v>
      </c>
      <c r="Z2930" s="52">
        <v>0</v>
      </c>
      <c r="AA2930" s="52"/>
      <c r="AB2930" s="79">
        <v>2930</v>
      </c>
      <c r="AC29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0" s="85"/>
      <c r="AE2930" s="51"/>
      <c r="AF2930" s="51"/>
      <c r="AG2930" s="51"/>
      <c r="AH2930" s="51"/>
      <c r="AI2930" s="51"/>
      <c r="AJ2930" s="51"/>
      <c r="AK2930" s="51"/>
      <c r="AL2930" s="51"/>
      <c r="AM2930" s="51"/>
      <c r="AN2930" s="51"/>
      <c r="AO2930" s="2"/>
      <c r="AP2930" s="3"/>
      <c r="AQ2930" s="3"/>
      <c r="AR2930" s="3"/>
      <c r="AS2930" s="3"/>
    </row>
    <row r="2931" spans="1:45" ht="29" customHeight="1" x14ac:dyDescent="0.35">
      <c r="A2931" s="14" t="s">
        <v>1347</v>
      </c>
      <c r="C2931" s="15" t="s">
        <v>3360</v>
      </c>
      <c r="D2931" s="15"/>
      <c r="E2931" s="80">
        <v>1.6164231959703446</v>
      </c>
      <c r="F2931" s="78"/>
      <c r="G2931" s="15"/>
      <c r="H2931" s="15"/>
      <c r="I2931" s="16"/>
      <c r="J2931" s="66"/>
      <c r="K2931" s="66"/>
      <c r="L2931" s="16"/>
      <c r="M2931" s="81"/>
      <c r="N2931" s="82">
        <v>903.09912109375</v>
      </c>
      <c r="O2931" s="82">
        <v>6778.6201171875</v>
      </c>
      <c r="P2931" s="77"/>
      <c r="Q2931" s="83"/>
      <c r="R2931" s="83"/>
      <c r="S2931" s="51">
        <v>1</v>
      </c>
      <c r="T2931" s="84"/>
      <c r="U2931" s="84"/>
      <c r="V2931" s="52">
        <v>0</v>
      </c>
      <c r="W2931" s="52">
        <v>1.06E-4</v>
      </c>
      <c r="X2931" s="52">
        <v>0</v>
      </c>
      <c r="Y2931" s="52">
        <v>0.46071499999999999</v>
      </c>
      <c r="Z2931" s="52">
        <v>0</v>
      </c>
      <c r="AA2931" s="52"/>
      <c r="AB2931" s="79">
        <v>2931</v>
      </c>
      <c r="AC29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1" s="85"/>
      <c r="AE2931" s="51"/>
      <c r="AF2931" s="51"/>
      <c r="AG2931" s="51"/>
      <c r="AH2931" s="51"/>
      <c r="AI2931" s="51"/>
      <c r="AJ2931" s="51"/>
      <c r="AK2931" s="51"/>
      <c r="AL2931" s="51"/>
      <c r="AM2931" s="51"/>
      <c r="AN2931" s="51"/>
      <c r="AO2931" s="2"/>
      <c r="AP2931" s="3"/>
      <c r="AQ2931" s="3"/>
      <c r="AR2931" s="3"/>
      <c r="AS2931" s="3"/>
    </row>
    <row r="2932" spans="1:45" ht="29" customHeight="1" x14ac:dyDescent="0.35">
      <c r="A2932" s="14" t="s">
        <v>1393</v>
      </c>
      <c r="C2932" s="15" t="s">
        <v>3360</v>
      </c>
      <c r="D2932" s="15"/>
      <c r="E2932" s="80">
        <v>1.6164231959703446</v>
      </c>
      <c r="F2932" s="78"/>
      <c r="G2932" s="15"/>
      <c r="H2932" s="15"/>
      <c r="I2932" s="16"/>
      <c r="J2932" s="66"/>
      <c r="K2932" s="66"/>
      <c r="L2932" s="16"/>
      <c r="M2932" s="81"/>
      <c r="N2932" s="82">
        <v>791.94683837890625</v>
      </c>
      <c r="O2932" s="82">
        <v>6801.19580078125</v>
      </c>
      <c r="P2932" s="77"/>
      <c r="Q2932" s="83"/>
      <c r="R2932" s="83"/>
      <c r="S2932" s="51">
        <v>1</v>
      </c>
      <c r="T2932" s="84"/>
      <c r="U2932" s="84"/>
      <c r="V2932" s="52">
        <v>0</v>
      </c>
      <c r="W2932" s="52">
        <v>1.06E-4</v>
      </c>
      <c r="X2932" s="52">
        <v>0</v>
      </c>
      <c r="Y2932" s="52">
        <v>0.46071499999999999</v>
      </c>
      <c r="Z2932" s="52">
        <v>0</v>
      </c>
      <c r="AA2932" s="52"/>
      <c r="AB2932" s="79">
        <v>2932</v>
      </c>
      <c r="AC29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2" s="85"/>
      <c r="AE2932" s="51"/>
      <c r="AF2932" s="51"/>
      <c r="AG2932" s="51"/>
      <c r="AH2932" s="51"/>
      <c r="AI2932" s="51"/>
      <c r="AJ2932" s="51"/>
      <c r="AK2932" s="51"/>
      <c r="AL2932" s="51"/>
      <c r="AM2932" s="51"/>
      <c r="AN2932" s="51"/>
      <c r="AO2932" s="2"/>
      <c r="AP2932" s="3"/>
      <c r="AQ2932" s="3"/>
      <c r="AR2932" s="3"/>
      <c r="AS2932" s="3"/>
    </row>
    <row r="2933" spans="1:45" ht="29" customHeight="1" x14ac:dyDescent="0.35">
      <c r="A2933" s="14" t="s">
        <v>2118</v>
      </c>
      <c r="C2933" s="15" t="s">
        <v>3360</v>
      </c>
      <c r="D2933" s="15"/>
      <c r="E2933" s="80">
        <v>1.6162108324260414</v>
      </c>
      <c r="F2933" s="78"/>
      <c r="G2933" s="15"/>
      <c r="H2933" s="15"/>
      <c r="I2933" s="16"/>
      <c r="J2933" s="66"/>
      <c r="K2933" s="66"/>
      <c r="L2933" s="16"/>
      <c r="M2933" s="81"/>
      <c r="N2933" s="82">
        <v>7834.58251953125</v>
      </c>
      <c r="O2933" s="82">
        <v>9053.3994140625</v>
      </c>
      <c r="P2933" s="77"/>
      <c r="Q2933" s="83"/>
      <c r="R2933" s="83"/>
      <c r="S2933" s="51">
        <v>1</v>
      </c>
      <c r="T2933" s="84"/>
      <c r="U2933" s="84"/>
      <c r="V2933" s="52">
        <v>0</v>
      </c>
      <c r="W2933" s="52">
        <v>9.6000000000000002E-5</v>
      </c>
      <c r="X2933" s="52">
        <v>0</v>
      </c>
      <c r="Y2933" s="52">
        <v>0.46038299999999999</v>
      </c>
      <c r="Z2933" s="52">
        <v>0</v>
      </c>
      <c r="AA2933" s="52"/>
      <c r="AB2933" s="79">
        <v>2933</v>
      </c>
      <c r="AC29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3" s="85"/>
      <c r="AE2933" s="51"/>
      <c r="AF2933" s="51"/>
      <c r="AG2933" s="51"/>
      <c r="AH2933" s="51"/>
      <c r="AI2933" s="51"/>
      <c r="AJ2933" s="51"/>
      <c r="AK2933" s="51"/>
      <c r="AL2933" s="51"/>
      <c r="AM2933" s="51"/>
      <c r="AN2933" s="51"/>
      <c r="AO2933" s="2"/>
      <c r="AP2933" s="3"/>
      <c r="AQ2933" s="3"/>
      <c r="AR2933" s="3"/>
      <c r="AS2933" s="3"/>
    </row>
    <row r="2934" spans="1:45" ht="29" customHeight="1" x14ac:dyDescent="0.35">
      <c r="A2934" s="14" t="s">
        <v>2164</v>
      </c>
      <c r="C2934" s="15" t="s">
        <v>3360</v>
      </c>
      <c r="D2934" s="15"/>
      <c r="E2934" s="80">
        <v>1.6162108324260414</v>
      </c>
      <c r="F2934" s="78"/>
      <c r="G2934" s="15"/>
      <c r="H2934" s="15"/>
      <c r="I2934" s="16"/>
      <c r="J2934" s="66"/>
      <c r="K2934" s="66"/>
      <c r="L2934" s="16"/>
      <c r="M2934" s="81"/>
      <c r="N2934" s="82">
        <v>7876.30517578125</v>
      </c>
      <c r="O2934" s="82">
        <v>9097.3427734375</v>
      </c>
      <c r="P2934" s="77"/>
      <c r="Q2934" s="83"/>
      <c r="R2934" s="83"/>
      <c r="S2934" s="51">
        <v>1</v>
      </c>
      <c r="T2934" s="84"/>
      <c r="U2934" s="84"/>
      <c r="V2934" s="52">
        <v>0</v>
      </c>
      <c r="W2934" s="52">
        <v>9.6000000000000002E-5</v>
      </c>
      <c r="X2934" s="52">
        <v>0</v>
      </c>
      <c r="Y2934" s="52">
        <v>0.46038299999999999</v>
      </c>
      <c r="Z2934" s="52">
        <v>0</v>
      </c>
      <c r="AA2934" s="52"/>
      <c r="AB2934" s="79">
        <v>2934</v>
      </c>
      <c r="AC29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4" s="85"/>
      <c r="AE2934" s="51"/>
      <c r="AF2934" s="51"/>
      <c r="AG2934" s="51"/>
      <c r="AH2934" s="51"/>
      <c r="AI2934" s="51"/>
      <c r="AJ2934" s="51"/>
      <c r="AK2934" s="51"/>
      <c r="AL2934" s="51"/>
      <c r="AM2934" s="51"/>
      <c r="AN2934" s="51"/>
      <c r="AO2934" s="2"/>
      <c r="AP2934" s="3"/>
      <c r="AQ2934" s="3"/>
      <c r="AR2934" s="3"/>
      <c r="AS2934" s="3"/>
    </row>
    <row r="2935" spans="1:45" ht="29" customHeight="1" x14ac:dyDescent="0.35">
      <c r="A2935" s="14" t="s">
        <v>2655</v>
      </c>
      <c r="C2935" s="15" t="s">
        <v>3360</v>
      </c>
      <c r="D2935" s="15"/>
      <c r="E2935" s="80">
        <v>1.6162108324260414</v>
      </c>
      <c r="F2935" s="78"/>
      <c r="G2935" s="15"/>
      <c r="H2935" s="15"/>
      <c r="I2935" s="16"/>
      <c r="J2935" s="66"/>
      <c r="K2935" s="66"/>
      <c r="L2935" s="16"/>
      <c r="M2935" s="81"/>
      <c r="N2935" s="82">
        <v>7837.69921875</v>
      </c>
      <c r="O2935" s="82">
        <v>8968.71875</v>
      </c>
      <c r="P2935" s="77"/>
      <c r="Q2935" s="83"/>
      <c r="R2935" s="83"/>
      <c r="S2935" s="51">
        <v>1</v>
      </c>
      <c r="T2935" s="84"/>
      <c r="U2935" s="84"/>
      <c r="V2935" s="52">
        <v>0</v>
      </c>
      <c r="W2935" s="52">
        <v>9.6000000000000002E-5</v>
      </c>
      <c r="X2935" s="52">
        <v>0</v>
      </c>
      <c r="Y2935" s="52">
        <v>0.46038299999999999</v>
      </c>
      <c r="Z2935" s="52">
        <v>0</v>
      </c>
      <c r="AA2935" s="52"/>
      <c r="AB2935" s="79">
        <v>2935</v>
      </c>
      <c r="AC29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5" s="85"/>
      <c r="AE2935" s="51"/>
      <c r="AF2935" s="51"/>
      <c r="AG2935" s="51"/>
      <c r="AH2935" s="51"/>
      <c r="AI2935" s="51"/>
      <c r="AJ2935" s="51"/>
      <c r="AK2935" s="51"/>
      <c r="AL2935" s="51"/>
      <c r="AM2935" s="51"/>
      <c r="AN2935" s="51"/>
      <c r="AO2935" s="2"/>
      <c r="AP2935" s="3"/>
      <c r="AQ2935" s="3"/>
      <c r="AR2935" s="3"/>
      <c r="AS2935" s="3"/>
    </row>
    <row r="2936" spans="1:45" ht="29" customHeight="1" x14ac:dyDescent="0.35">
      <c r="A2936" s="14" t="s">
        <v>2663</v>
      </c>
      <c r="C2936" s="15" t="s">
        <v>3360</v>
      </c>
      <c r="D2936" s="15"/>
      <c r="E2936" s="80">
        <v>1.6162108324260414</v>
      </c>
      <c r="F2936" s="78"/>
      <c r="G2936" s="15"/>
      <c r="H2936" s="15"/>
      <c r="I2936" s="16"/>
      <c r="J2936" s="66"/>
      <c r="K2936" s="66"/>
      <c r="L2936" s="16"/>
      <c r="M2936" s="81"/>
      <c r="N2936" s="82">
        <v>7936.208984375</v>
      </c>
      <c r="O2936" s="82">
        <v>9092.3701171875</v>
      </c>
      <c r="P2936" s="77"/>
      <c r="Q2936" s="83"/>
      <c r="R2936" s="83"/>
      <c r="S2936" s="51">
        <v>1</v>
      </c>
      <c r="T2936" s="84"/>
      <c r="U2936" s="84"/>
      <c r="V2936" s="52">
        <v>0</v>
      </c>
      <c r="W2936" s="52">
        <v>9.6000000000000002E-5</v>
      </c>
      <c r="X2936" s="52">
        <v>0</v>
      </c>
      <c r="Y2936" s="52">
        <v>0.46038299999999999</v>
      </c>
      <c r="Z2936" s="52">
        <v>0</v>
      </c>
      <c r="AA2936" s="52"/>
      <c r="AB2936" s="79">
        <v>2936</v>
      </c>
      <c r="AC29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6" s="85"/>
      <c r="AE2936" s="51"/>
      <c r="AF2936" s="51"/>
      <c r="AG2936" s="51"/>
      <c r="AH2936" s="51"/>
      <c r="AI2936" s="51"/>
      <c r="AJ2936" s="51"/>
      <c r="AK2936" s="51"/>
      <c r="AL2936" s="51"/>
      <c r="AM2936" s="51"/>
      <c r="AN2936" s="51"/>
      <c r="AO2936" s="2"/>
      <c r="AP2936" s="3"/>
      <c r="AQ2936" s="3"/>
      <c r="AR2936" s="3"/>
      <c r="AS2936" s="3"/>
    </row>
    <row r="2937" spans="1:45" ht="29" customHeight="1" x14ac:dyDescent="0.35">
      <c r="A2937" s="14" t="s">
        <v>2407</v>
      </c>
      <c r="C2937" s="15" t="s">
        <v>3360</v>
      </c>
      <c r="D2937" s="15"/>
      <c r="E2937" s="80">
        <v>1.6161769310168606</v>
      </c>
      <c r="F2937" s="78"/>
      <c r="G2937" s="15"/>
      <c r="H2937" s="15"/>
      <c r="I2937" s="16"/>
      <c r="J2937" s="66"/>
      <c r="K2937" s="66"/>
      <c r="L2937" s="16"/>
      <c r="M2937" s="81"/>
      <c r="N2937" s="82">
        <v>3342.3974609375</v>
      </c>
      <c r="O2937" s="82">
        <v>9024.2890625</v>
      </c>
      <c r="P2937" s="77"/>
      <c r="Q2937" s="83"/>
      <c r="R2937" s="83"/>
      <c r="S2937" s="51">
        <v>1</v>
      </c>
      <c r="T2937" s="84"/>
      <c r="U2937" s="84"/>
      <c r="V2937" s="52">
        <v>0</v>
      </c>
      <c r="W2937" s="52">
        <v>1.0399999999999999E-4</v>
      </c>
      <c r="X2937" s="52">
        <v>0</v>
      </c>
      <c r="Y2937" s="52">
        <v>0.46033000000000002</v>
      </c>
      <c r="Z2937" s="52">
        <v>0</v>
      </c>
      <c r="AA2937" s="52"/>
      <c r="AB2937" s="79">
        <v>2937</v>
      </c>
      <c r="AC29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7" s="85"/>
      <c r="AE2937" s="51"/>
      <c r="AF2937" s="51"/>
      <c r="AG2937" s="51"/>
      <c r="AH2937" s="51"/>
      <c r="AI2937" s="51"/>
      <c r="AJ2937" s="51"/>
      <c r="AK2937" s="51"/>
      <c r="AL2937" s="51"/>
      <c r="AM2937" s="51"/>
      <c r="AN2937" s="51"/>
      <c r="AO2937" s="2"/>
      <c r="AP2937" s="3"/>
      <c r="AQ2937" s="3"/>
      <c r="AR2937" s="3"/>
      <c r="AS2937" s="3"/>
    </row>
    <row r="2938" spans="1:45" ht="29" customHeight="1" x14ac:dyDescent="0.35">
      <c r="A2938" s="14" t="s">
        <v>2408</v>
      </c>
      <c r="C2938" s="15" t="s">
        <v>3360</v>
      </c>
      <c r="D2938" s="15"/>
      <c r="E2938" s="80">
        <v>1.6161769310168606</v>
      </c>
      <c r="F2938" s="78"/>
      <c r="G2938" s="15"/>
      <c r="H2938" s="15"/>
      <c r="I2938" s="16"/>
      <c r="J2938" s="66"/>
      <c r="K2938" s="66"/>
      <c r="L2938" s="16"/>
      <c r="M2938" s="81"/>
      <c r="N2938" s="82">
        <v>3378.31494140625</v>
      </c>
      <c r="O2938" s="82">
        <v>9033.0615234375</v>
      </c>
      <c r="P2938" s="77"/>
      <c r="Q2938" s="83"/>
      <c r="R2938" s="83"/>
      <c r="S2938" s="51">
        <v>1</v>
      </c>
      <c r="T2938" s="84"/>
      <c r="U2938" s="84"/>
      <c r="V2938" s="52">
        <v>0</v>
      </c>
      <c r="W2938" s="52">
        <v>1.0399999999999999E-4</v>
      </c>
      <c r="X2938" s="52">
        <v>0</v>
      </c>
      <c r="Y2938" s="52">
        <v>0.46033000000000002</v>
      </c>
      <c r="Z2938" s="52">
        <v>0</v>
      </c>
      <c r="AA2938" s="52"/>
      <c r="AB2938" s="79">
        <v>2938</v>
      </c>
      <c r="AC29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8" s="85"/>
      <c r="AE2938" s="51"/>
      <c r="AF2938" s="51"/>
      <c r="AG2938" s="51"/>
      <c r="AH2938" s="51"/>
      <c r="AI2938" s="51"/>
      <c r="AJ2938" s="51"/>
      <c r="AK2938" s="51"/>
      <c r="AL2938" s="51"/>
      <c r="AM2938" s="51"/>
      <c r="AN2938" s="51"/>
      <c r="AO2938" s="2"/>
      <c r="AP2938" s="3"/>
      <c r="AQ2938" s="3"/>
      <c r="AR2938" s="3"/>
      <c r="AS2938" s="3"/>
    </row>
    <row r="2939" spans="1:45" ht="29" customHeight="1" x14ac:dyDescent="0.35">
      <c r="A2939" s="14" t="s">
        <v>2409</v>
      </c>
      <c r="C2939" s="15" t="s">
        <v>3360</v>
      </c>
      <c r="D2939" s="15"/>
      <c r="E2939" s="80">
        <v>1.6161769310168606</v>
      </c>
      <c r="F2939" s="78"/>
      <c r="G2939" s="15"/>
      <c r="H2939" s="15"/>
      <c r="I2939" s="16"/>
      <c r="J2939" s="66"/>
      <c r="K2939" s="66"/>
      <c r="L2939" s="16"/>
      <c r="M2939" s="81"/>
      <c r="N2939" s="82">
        <v>3202.41748046875</v>
      </c>
      <c r="O2939" s="82">
        <v>9055.826171875</v>
      </c>
      <c r="P2939" s="77"/>
      <c r="Q2939" s="83"/>
      <c r="R2939" s="83"/>
      <c r="S2939" s="51">
        <v>1</v>
      </c>
      <c r="T2939" s="84"/>
      <c r="U2939" s="84"/>
      <c r="V2939" s="52">
        <v>0</v>
      </c>
      <c r="W2939" s="52">
        <v>1.0399999999999999E-4</v>
      </c>
      <c r="X2939" s="52">
        <v>0</v>
      </c>
      <c r="Y2939" s="52">
        <v>0.46033000000000002</v>
      </c>
      <c r="Z2939" s="52">
        <v>0</v>
      </c>
      <c r="AA2939" s="52"/>
      <c r="AB2939" s="79">
        <v>2939</v>
      </c>
      <c r="AC29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39" s="85"/>
      <c r="AE2939" s="51"/>
      <c r="AF2939" s="51"/>
      <c r="AG2939" s="51"/>
      <c r="AH2939" s="51"/>
      <c r="AI2939" s="51"/>
      <c r="AJ2939" s="51"/>
      <c r="AK2939" s="51"/>
      <c r="AL2939" s="51"/>
      <c r="AM2939" s="51"/>
      <c r="AN2939" s="51"/>
      <c r="AO2939" s="2"/>
      <c r="AP2939" s="3"/>
      <c r="AQ2939" s="3"/>
      <c r="AR2939" s="3"/>
      <c r="AS2939" s="3"/>
    </row>
    <row r="2940" spans="1:45" ht="29" customHeight="1" x14ac:dyDescent="0.35">
      <c r="A2940" s="14" t="s">
        <v>2410</v>
      </c>
      <c r="C2940" s="15" t="s">
        <v>3360</v>
      </c>
      <c r="D2940" s="15"/>
      <c r="E2940" s="80">
        <v>1.6161769310168606</v>
      </c>
      <c r="F2940" s="78"/>
      <c r="G2940" s="15"/>
      <c r="H2940" s="15"/>
      <c r="I2940" s="16"/>
      <c r="J2940" s="66"/>
      <c r="K2940" s="66"/>
      <c r="L2940" s="16"/>
      <c r="M2940" s="81"/>
      <c r="N2940" s="82">
        <v>3168.27099609375</v>
      </c>
      <c r="O2940" s="82">
        <v>9135.0927734375</v>
      </c>
      <c r="P2940" s="77"/>
      <c r="Q2940" s="83"/>
      <c r="R2940" s="83"/>
      <c r="S2940" s="51">
        <v>1</v>
      </c>
      <c r="T2940" s="84"/>
      <c r="U2940" s="84"/>
      <c r="V2940" s="52">
        <v>0</v>
      </c>
      <c r="W2940" s="52">
        <v>1.0399999999999999E-4</v>
      </c>
      <c r="X2940" s="52">
        <v>0</v>
      </c>
      <c r="Y2940" s="52">
        <v>0.46033000000000002</v>
      </c>
      <c r="Z2940" s="52">
        <v>0</v>
      </c>
      <c r="AA2940" s="52"/>
      <c r="AB2940" s="79">
        <v>2940</v>
      </c>
      <c r="AC29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0" s="85"/>
      <c r="AE2940" s="51"/>
      <c r="AF2940" s="51"/>
      <c r="AG2940" s="51"/>
      <c r="AH2940" s="51"/>
      <c r="AI2940" s="51"/>
      <c r="AJ2940" s="51"/>
      <c r="AK2940" s="51"/>
      <c r="AL2940" s="51"/>
      <c r="AM2940" s="51"/>
      <c r="AN2940" s="51"/>
      <c r="AO2940" s="2"/>
      <c r="AP2940" s="3"/>
      <c r="AQ2940" s="3"/>
      <c r="AR2940" s="3"/>
      <c r="AS2940" s="3"/>
    </row>
    <row r="2941" spans="1:45" ht="29" customHeight="1" x14ac:dyDescent="0.35">
      <c r="A2941" s="14" t="s">
        <v>2542</v>
      </c>
      <c r="C2941" s="15" t="s">
        <v>3360</v>
      </c>
      <c r="D2941" s="15"/>
      <c r="E2941" s="80">
        <v>1.6161769310168606</v>
      </c>
      <c r="F2941" s="78"/>
      <c r="G2941" s="15"/>
      <c r="H2941" s="15"/>
      <c r="I2941" s="16"/>
      <c r="J2941" s="66"/>
      <c r="K2941" s="66"/>
      <c r="L2941" s="16"/>
      <c r="M2941" s="81"/>
      <c r="N2941" s="82">
        <v>3295.597900390625</v>
      </c>
      <c r="O2941" s="82">
        <v>9028.6220703125</v>
      </c>
      <c r="P2941" s="77"/>
      <c r="Q2941" s="83"/>
      <c r="R2941" s="83"/>
      <c r="S2941" s="51">
        <v>1</v>
      </c>
      <c r="T2941" s="84"/>
      <c r="U2941" s="84"/>
      <c r="V2941" s="52">
        <v>0</v>
      </c>
      <c r="W2941" s="52">
        <v>1.0399999999999999E-4</v>
      </c>
      <c r="X2941" s="52">
        <v>0</v>
      </c>
      <c r="Y2941" s="52">
        <v>0.46033000000000002</v>
      </c>
      <c r="Z2941" s="52">
        <v>0</v>
      </c>
      <c r="AA2941" s="52"/>
      <c r="AB2941" s="79">
        <v>2941</v>
      </c>
      <c r="AC29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1" s="85"/>
      <c r="AE2941" s="51"/>
      <c r="AF2941" s="51"/>
      <c r="AG2941" s="51"/>
      <c r="AH2941" s="51"/>
      <c r="AI2941" s="51"/>
      <c r="AJ2941" s="51"/>
      <c r="AK2941" s="51"/>
      <c r="AL2941" s="51"/>
      <c r="AM2941" s="51"/>
      <c r="AN2941" s="51"/>
      <c r="AO2941" s="2"/>
      <c r="AP2941" s="3"/>
      <c r="AQ2941" s="3"/>
      <c r="AR2941" s="3"/>
      <c r="AS2941" s="3"/>
    </row>
    <row r="2942" spans="1:45" ht="29" customHeight="1" x14ac:dyDescent="0.35">
      <c r="A2942" s="14" t="s">
        <v>2545</v>
      </c>
      <c r="C2942" s="15" t="s">
        <v>3360</v>
      </c>
      <c r="D2942" s="15"/>
      <c r="E2942" s="80">
        <v>1.6161769310168606</v>
      </c>
      <c r="F2942" s="78"/>
      <c r="G2942" s="15"/>
      <c r="H2942" s="15"/>
      <c r="I2942" s="16"/>
      <c r="J2942" s="66"/>
      <c r="K2942" s="66"/>
      <c r="L2942" s="16"/>
      <c r="M2942" s="81"/>
      <c r="N2942" s="82">
        <v>3271.06298828125</v>
      </c>
      <c r="O2942" s="82">
        <v>9115.4873046875</v>
      </c>
      <c r="P2942" s="77"/>
      <c r="Q2942" s="83"/>
      <c r="R2942" s="83"/>
      <c r="S2942" s="51">
        <v>1</v>
      </c>
      <c r="T2942" s="84"/>
      <c r="U2942" s="84"/>
      <c r="V2942" s="52">
        <v>0</v>
      </c>
      <c r="W2942" s="52">
        <v>1.0399999999999999E-4</v>
      </c>
      <c r="X2942" s="52">
        <v>0</v>
      </c>
      <c r="Y2942" s="52">
        <v>0.46033000000000002</v>
      </c>
      <c r="Z2942" s="52">
        <v>0</v>
      </c>
      <c r="AA2942" s="52"/>
      <c r="AB2942" s="79">
        <v>2942</v>
      </c>
      <c r="AC29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2" s="85"/>
      <c r="AE2942" s="51"/>
      <c r="AF2942" s="51"/>
      <c r="AG2942" s="51"/>
      <c r="AH2942" s="51"/>
      <c r="AI2942" s="51"/>
      <c r="AJ2942" s="51"/>
      <c r="AK2942" s="51"/>
      <c r="AL2942" s="51"/>
      <c r="AM2942" s="51"/>
      <c r="AN2942" s="51"/>
      <c r="AO2942" s="2"/>
      <c r="AP2942" s="3"/>
      <c r="AQ2942" s="3"/>
      <c r="AR2942" s="3"/>
      <c r="AS2942" s="3"/>
    </row>
    <row r="2943" spans="1:45" ht="29" customHeight="1" x14ac:dyDescent="0.35">
      <c r="A2943" s="14" t="s">
        <v>2547</v>
      </c>
      <c r="C2943" s="15" t="s">
        <v>3360</v>
      </c>
      <c r="D2943" s="15"/>
      <c r="E2943" s="80">
        <v>1.6161769310168606</v>
      </c>
      <c r="F2943" s="78"/>
      <c r="G2943" s="15"/>
      <c r="H2943" s="15"/>
      <c r="I2943" s="16"/>
      <c r="J2943" s="66"/>
      <c r="K2943" s="66"/>
      <c r="L2943" s="16"/>
      <c r="M2943" s="81"/>
      <c r="N2943" s="82">
        <v>3135.2236328125</v>
      </c>
      <c r="O2943" s="82">
        <v>9097.1162109375</v>
      </c>
      <c r="P2943" s="77"/>
      <c r="Q2943" s="83"/>
      <c r="R2943" s="83"/>
      <c r="S2943" s="51">
        <v>1</v>
      </c>
      <c r="T2943" s="84"/>
      <c r="U2943" s="84"/>
      <c r="V2943" s="52">
        <v>0</v>
      </c>
      <c r="W2943" s="52">
        <v>1.0399999999999999E-4</v>
      </c>
      <c r="X2943" s="52">
        <v>0</v>
      </c>
      <c r="Y2943" s="52">
        <v>0.46033000000000002</v>
      </c>
      <c r="Z2943" s="52">
        <v>0</v>
      </c>
      <c r="AA2943" s="52"/>
      <c r="AB2943" s="79">
        <v>2943</v>
      </c>
      <c r="AC29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3" s="85"/>
      <c r="AE2943" s="51"/>
      <c r="AF2943" s="51"/>
      <c r="AG2943" s="51"/>
      <c r="AH2943" s="51"/>
      <c r="AI2943" s="51"/>
      <c r="AJ2943" s="51"/>
      <c r="AK2943" s="51"/>
      <c r="AL2943" s="51"/>
      <c r="AM2943" s="51"/>
      <c r="AN2943" s="51"/>
      <c r="AO2943" s="2"/>
      <c r="AP2943" s="3"/>
      <c r="AQ2943" s="3"/>
      <c r="AR2943" s="3"/>
      <c r="AS2943" s="3"/>
    </row>
    <row r="2944" spans="1:45" ht="29" customHeight="1" x14ac:dyDescent="0.35">
      <c r="A2944" s="14" t="s">
        <v>2553</v>
      </c>
      <c r="C2944" s="15" t="s">
        <v>3360</v>
      </c>
      <c r="D2944" s="15"/>
      <c r="E2944" s="80">
        <v>1.6161769310168606</v>
      </c>
      <c r="F2944" s="78"/>
      <c r="G2944" s="15"/>
      <c r="H2944" s="15"/>
      <c r="I2944" s="16"/>
      <c r="J2944" s="66"/>
      <c r="K2944" s="66"/>
      <c r="L2944" s="16"/>
      <c r="M2944" s="81"/>
      <c r="N2944" s="82">
        <v>3149.49755859375</v>
      </c>
      <c r="O2944" s="82">
        <v>9054.6455078125</v>
      </c>
      <c r="P2944" s="77"/>
      <c r="Q2944" s="83"/>
      <c r="R2944" s="83"/>
      <c r="S2944" s="51">
        <v>1</v>
      </c>
      <c r="T2944" s="84"/>
      <c r="U2944" s="84"/>
      <c r="V2944" s="52">
        <v>0</v>
      </c>
      <c r="W2944" s="52">
        <v>1.0399999999999999E-4</v>
      </c>
      <c r="X2944" s="52">
        <v>0</v>
      </c>
      <c r="Y2944" s="52">
        <v>0.46033000000000002</v>
      </c>
      <c r="Z2944" s="52">
        <v>0</v>
      </c>
      <c r="AA2944" s="52"/>
      <c r="AB2944" s="79">
        <v>2944</v>
      </c>
      <c r="AC29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4" s="85"/>
      <c r="AE2944" s="51"/>
      <c r="AF2944" s="51"/>
      <c r="AG2944" s="51"/>
      <c r="AH2944" s="51"/>
      <c r="AI2944" s="51"/>
      <c r="AJ2944" s="51"/>
      <c r="AK2944" s="51"/>
      <c r="AL2944" s="51"/>
      <c r="AM2944" s="51"/>
      <c r="AN2944" s="51"/>
      <c r="AO2944" s="2"/>
      <c r="AP2944" s="3"/>
      <c r="AQ2944" s="3"/>
      <c r="AR2944" s="3"/>
      <c r="AS2944" s="3"/>
    </row>
    <row r="2945" spans="1:45" ht="29" customHeight="1" x14ac:dyDescent="0.35">
      <c r="A2945" s="14" t="s">
        <v>2554</v>
      </c>
      <c r="C2945" s="15" t="s">
        <v>3360</v>
      </c>
      <c r="D2945" s="15"/>
      <c r="E2945" s="80">
        <v>1.6161769310168606</v>
      </c>
      <c r="F2945" s="78"/>
      <c r="G2945" s="15"/>
      <c r="H2945" s="15"/>
      <c r="I2945" s="16"/>
      <c r="J2945" s="66"/>
      <c r="K2945" s="66"/>
      <c r="L2945" s="16"/>
      <c r="M2945" s="81"/>
      <c r="N2945" s="82">
        <v>3211.36376953125</v>
      </c>
      <c r="O2945" s="82">
        <v>9125.65234375</v>
      </c>
      <c r="P2945" s="77"/>
      <c r="Q2945" s="83"/>
      <c r="R2945" s="83"/>
      <c r="S2945" s="51">
        <v>1</v>
      </c>
      <c r="T2945" s="84"/>
      <c r="U2945" s="84"/>
      <c r="V2945" s="52">
        <v>0</v>
      </c>
      <c r="W2945" s="52">
        <v>1.0399999999999999E-4</v>
      </c>
      <c r="X2945" s="52">
        <v>0</v>
      </c>
      <c r="Y2945" s="52">
        <v>0.46033000000000002</v>
      </c>
      <c r="Z2945" s="52">
        <v>0</v>
      </c>
      <c r="AA2945" s="52"/>
      <c r="AB2945" s="79">
        <v>2945</v>
      </c>
      <c r="AC29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5" s="85"/>
      <c r="AE2945" s="51"/>
      <c r="AF2945" s="51"/>
      <c r="AG2945" s="51"/>
      <c r="AH2945" s="51"/>
      <c r="AI2945" s="51"/>
      <c r="AJ2945" s="51"/>
      <c r="AK2945" s="51"/>
      <c r="AL2945" s="51"/>
      <c r="AM2945" s="51"/>
      <c r="AN2945" s="51"/>
      <c r="AO2945" s="2"/>
      <c r="AP2945" s="3"/>
      <c r="AQ2945" s="3"/>
      <c r="AR2945" s="3"/>
      <c r="AS2945" s="3"/>
    </row>
    <row r="2946" spans="1:45" ht="29" customHeight="1" x14ac:dyDescent="0.35">
      <c r="A2946" s="14" t="s">
        <v>1753</v>
      </c>
      <c r="C2946" s="15" t="s">
        <v>3360</v>
      </c>
      <c r="D2946" s="15"/>
      <c r="E2946" s="80">
        <v>1.6141920994567021</v>
      </c>
      <c r="F2946" s="78"/>
      <c r="G2946" s="15"/>
      <c r="H2946" s="15"/>
      <c r="I2946" s="16"/>
      <c r="J2946" s="66"/>
      <c r="K2946" s="66"/>
      <c r="L2946" s="16"/>
      <c r="M2946" s="81"/>
      <c r="N2946" s="82">
        <v>4032.06640625</v>
      </c>
      <c r="O2946" s="82">
        <v>9365.6181640625</v>
      </c>
      <c r="P2946" s="77"/>
      <c r="Q2946" s="83"/>
      <c r="R2946" s="83"/>
      <c r="S2946" s="51">
        <v>1</v>
      </c>
      <c r="T2946" s="84"/>
      <c r="U2946" s="84"/>
      <c r="V2946" s="52">
        <v>0</v>
      </c>
      <c r="W2946" s="52">
        <v>8.2000000000000001E-5</v>
      </c>
      <c r="X2946" s="52">
        <v>0</v>
      </c>
      <c r="Y2946" s="52">
        <v>0.45722699999999999</v>
      </c>
      <c r="Z2946" s="52">
        <v>0</v>
      </c>
      <c r="AA2946" s="52"/>
      <c r="AB2946" s="79">
        <v>2946</v>
      </c>
      <c r="AC29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6" s="85"/>
      <c r="AE2946" s="51"/>
      <c r="AF2946" s="51"/>
      <c r="AG2946" s="51"/>
      <c r="AH2946" s="51"/>
      <c r="AI2946" s="51"/>
      <c r="AJ2946" s="51"/>
      <c r="AK2946" s="104" t="s">
        <v>3341</v>
      </c>
      <c r="AL2946" s="104" t="s">
        <v>3341</v>
      </c>
      <c r="AM2946" s="104" t="s">
        <v>3341</v>
      </c>
      <c r="AN2946" s="104" t="s">
        <v>3341</v>
      </c>
      <c r="AO2946" s="2"/>
      <c r="AP2946" s="3"/>
      <c r="AQ2946" s="3"/>
      <c r="AR2946" s="3"/>
      <c r="AS2946" s="3"/>
    </row>
    <row r="2947" spans="1:45" ht="29" customHeight="1" x14ac:dyDescent="0.35">
      <c r="A2947" s="14" t="s">
        <v>1615</v>
      </c>
      <c r="C2947" s="15" t="s">
        <v>3360</v>
      </c>
      <c r="D2947" s="15"/>
      <c r="E2947" s="80">
        <v>1.6135569277714823</v>
      </c>
      <c r="F2947" s="78"/>
      <c r="G2947" s="15"/>
      <c r="H2947" s="15"/>
      <c r="I2947" s="16"/>
      <c r="J2947" s="66"/>
      <c r="K2947" s="66"/>
      <c r="L2947" s="16"/>
      <c r="M2947" s="81"/>
      <c r="N2947" s="82">
        <v>3458.70703125</v>
      </c>
      <c r="O2947" s="82">
        <v>6451.77783203125</v>
      </c>
      <c r="P2947" s="77"/>
      <c r="Q2947" s="83"/>
      <c r="R2947" s="83"/>
      <c r="S2947" s="51">
        <v>1</v>
      </c>
      <c r="T2947" s="84"/>
      <c r="U2947" s="84"/>
      <c r="V2947" s="52">
        <v>0</v>
      </c>
      <c r="W2947" s="52">
        <v>1.07E-4</v>
      </c>
      <c r="X2947" s="52">
        <v>0</v>
      </c>
      <c r="Y2947" s="52">
        <v>0.45623399999999997</v>
      </c>
      <c r="Z2947" s="52">
        <v>0</v>
      </c>
      <c r="AA2947" s="52"/>
      <c r="AB2947" s="79">
        <v>2947</v>
      </c>
      <c r="AC29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7" s="85"/>
      <c r="AE2947" s="51"/>
      <c r="AF2947" s="51"/>
      <c r="AG2947" s="51"/>
      <c r="AH2947" s="51"/>
      <c r="AI2947" s="51"/>
      <c r="AJ2947" s="51"/>
      <c r="AK2947" s="104" t="s">
        <v>3341</v>
      </c>
      <c r="AL2947" s="104" t="s">
        <v>3341</v>
      </c>
      <c r="AM2947" s="104" t="s">
        <v>3341</v>
      </c>
      <c r="AN2947" s="104" t="s">
        <v>3341</v>
      </c>
      <c r="AO2947" s="2"/>
      <c r="AP2947" s="3"/>
      <c r="AQ2947" s="3"/>
      <c r="AR2947" s="3"/>
      <c r="AS2947" s="3"/>
    </row>
    <row r="2948" spans="1:45" ht="29" customHeight="1" x14ac:dyDescent="0.35">
      <c r="A2948" s="14" t="s">
        <v>832</v>
      </c>
      <c r="C2948" s="15" t="s">
        <v>3360</v>
      </c>
      <c r="D2948" s="15"/>
      <c r="E2948" s="80">
        <v>1.6132415807011768</v>
      </c>
      <c r="F2948" s="78"/>
      <c r="G2948" s="15"/>
      <c r="H2948" s="15"/>
      <c r="I2948" s="16"/>
      <c r="J2948" s="66"/>
      <c r="K2948" s="66"/>
      <c r="L2948" s="16"/>
      <c r="M2948" s="81"/>
      <c r="N2948" s="82">
        <v>5149.99267578125</v>
      </c>
      <c r="O2948" s="82">
        <v>9803.580078125</v>
      </c>
      <c r="P2948" s="77"/>
      <c r="Q2948" s="83"/>
      <c r="R2948" s="83"/>
      <c r="S2948" s="51">
        <v>1</v>
      </c>
      <c r="T2948" s="84"/>
      <c r="U2948" s="84"/>
      <c r="V2948" s="52">
        <v>0</v>
      </c>
      <c r="W2948" s="52">
        <v>1.06E-4</v>
      </c>
      <c r="X2948" s="52">
        <v>0</v>
      </c>
      <c r="Y2948" s="52">
        <v>0.45574100000000001</v>
      </c>
      <c r="Z2948" s="52">
        <v>0</v>
      </c>
      <c r="AA2948" s="52"/>
      <c r="AB2948" s="79">
        <v>2948</v>
      </c>
      <c r="AC29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8" s="85"/>
      <c r="AE2948" s="51"/>
      <c r="AF2948" s="51"/>
      <c r="AG2948" s="51"/>
      <c r="AH2948" s="51"/>
      <c r="AI2948" s="51"/>
      <c r="AJ2948" s="51"/>
      <c r="AK2948" s="104" t="s">
        <v>3341</v>
      </c>
      <c r="AL2948" s="104" t="s">
        <v>3341</v>
      </c>
      <c r="AM2948" s="104" t="s">
        <v>3341</v>
      </c>
      <c r="AN2948" s="104" t="s">
        <v>3341</v>
      </c>
      <c r="AO2948" s="2"/>
      <c r="AP2948" s="3"/>
      <c r="AQ2948" s="3"/>
      <c r="AR2948" s="3"/>
      <c r="AS2948" s="3"/>
    </row>
    <row r="2949" spans="1:45" ht="29" customHeight="1" x14ac:dyDescent="0.35">
      <c r="A2949" s="14" t="s">
        <v>2687</v>
      </c>
      <c r="C2949" s="15" t="s">
        <v>3360</v>
      </c>
      <c r="D2949" s="15"/>
      <c r="E2949" s="80">
        <v>1.6132415807011768</v>
      </c>
      <c r="F2949" s="78"/>
      <c r="G2949" s="15"/>
      <c r="H2949" s="15"/>
      <c r="I2949" s="16"/>
      <c r="J2949" s="66"/>
      <c r="K2949" s="66"/>
      <c r="L2949" s="16"/>
      <c r="M2949" s="81"/>
      <c r="N2949" s="82">
        <v>5041.8173828125</v>
      </c>
      <c r="O2949" s="82">
        <v>9761.404296875</v>
      </c>
      <c r="P2949" s="77"/>
      <c r="Q2949" s="83"/>
      <c r="R2949" s="83"/>
      <c r="S2949" s="51">
        <v>1</v>
      </c>
      <c r="T2949" s="84"/>
      <c r="U2949" s="84"/>
      <c r="V2949" s="52">
        <v>0</v>
      </c>
      <c r="W2949" s="52">
        <v>1.06E-4</v>
      </c>
      <c r="X2949" s="52">
        <v>0</v>
      </c>
      <c r="Y2949" s="52">
        <v>0.45574100000000001</v>
      </c>
      <c r="Z2949" s="52">
        <v>0</v>
      </c>
      <c r="AA2949" s="52"/>
      <c r="AB2949" s="79">
        <v>2949</v>
      </c>
      <c r="AC29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49" s="85"/>
      <c r="AE2949" s="51"/>
      <c r="AF2949" s="51"/>
      <c r="AG2949" s="51"/>
      <c r="AH2949" s="51"/>
      <c r="AI2949" s="51"/>
      <c r="AJ2949" s="51"/>
      <c r="AK2949" s="104" t="s">
        <v>3341</v>
      </c>
      <c r="AL2949" s="104" t="s">
        <v>3341</v>
      </c>
      <c r="AM2949" s="104" t="s">
        <v>3341</v>
      </c>
      <c r="AN2949" s="104" t="s">
        <v>3341</v>
      </c>
      <c r="AO2949" s="2"/>
      <c r="AP2949" s="3"/>
      <c r="AQ2949" s="3"/>
      <c r="AR2949" s="3"/>
      <c r="AS2949" s="3"/>
    </row>
    <row r="2950" spans="1:45" ht="29" customHeight="1" x14ac:dyDescent="0.35">
      <c r="A2950" s="14" t="s">
        <v>2676</v>
      </c>
      <c r="C2950" s="15" t="s">
        <v>3360</v>
      </c>
      <c r="D2950" s="15"/>
      <c r="E2950" s="80">
        <v>1.6126422293728273</v>
      </c>
      <c r="F2950" s="78"/>
      <c r="G2950" s="15"/>
      <c r="H2950" s="15"/>
      <c r="I2950" s="16"/>
      <c r="J2950" s="66"/>
      <c r="K2950" s="66"/>
      <c r="L2950" s="16"/>
      <c r="M2950" s="81"/>
      <c r="N2950" s="82">
        <v>915.1646728515625</v>
      </c>
      <c r="O2950" s="82">
        <v>9024.7236328125</v>
      </c>
      <c r="P2950" s="77"/>
      <c r="Q2950" s="83"/>
      <c r="R2950" s="83"/>
      <c r="S2950" s="51">
        <v>1</v>
      </c>
      <c r="T2950" s="84"/>
      <c r="U2950" s="84"/>
      <c r="V2950" s="52">
        <v>0</v>
      </c>
      <c r="W2950" s="52">
        <v>9.7999999999999997E-5</v>
      </c>
      <c r="X2950" s="52">
        <v>0</v>
      </c>
      <c r="Y2950" s="52">
        <v>0.45480399999999999</v>
      </c>
      <c r="Z2950" s="52">
        <v>0</v>
      </c>
      <c r="AA2950" s="52"/>
      <c r="AB2950" s="79">
        <v>2950</v>
      </c>
      <c r="AC29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0" s="85"/>
      <c r="AE2950" s="51"/>
      <c r="AF2950" s="51"/>
      <c r="AG2950" s="51"/>
      <c r="AH2950" s="51"/>
      <c r="AI2950" s="51"/>
      <c r="AJ2950" s="51"/>
      <c r="AK2950" s="51"/>
      <c r="AL2950" s="51"/>
      <c r="AM2950" s="51"/>
      <c r="AN2950" s="51"/>
      <c r="AO2950" s="2"/>
      <c r="AP2950" s="3"/>
      <c r="AQ2950" s="3"/>
      <c r="AR2950" s="3"/>
      <c r="AS2950" s="3"/>
    </row>
    <row r="2951" spans="1:45" ht="29" customHeight="1" x14ac:dyDescent="0.35">
      <c r="A2951" s="14" t="s">
        <v>2677</v>
      </c>
      <c r="C2951" s="15" t="s">
        <v>3360</v>
      </c>
      <c r="D2951" s="15"/>
      <c r="E2951" s="80">
        <v>1.6126422293728273</v>
      </c>
      <c r="F2951" s="78"/>
      <c r="G2951" s="15"/>
      <c r="H2951" s="15"/>
      <c r="I2951" s="16"/>
      <c r="J2951" s="66"/>
      <c r="K2951" s="66"/>
      <c r="L2951" s="16"/>
      <c r="M2951" s="81"/>
      <c r="N2951" s="82">
        <v>838.20806884765625</v>
      </c>
      <c r="O2951" s="82">
        <v>9031.953125</v>
      </c>
      <c r="P2951" s="77"/>
      <c r="Q2951" s="83"/>
      <c r="R2951" s="83"/>
      <c r="S2951" s="51">
        <v>1</v>
      </c>
      <c r="T2951" s="84"/>
      <c r="U2951" s="84"/>
      <c r="V2951" s="52">
        <v>0</v>
      </c>
      <c r="W2951" s="52">
        <v>9.7999999999999997E-5</v>
      </c>
      <c r="X2951" s="52">
        <v>0</v>
      </c>
      <c r="Y2951" s="52">
        <v>0.45480399999999999</v>
      </c>
      <c r="Z2951" s="52">
        <v>0</v>
      </c>
      <c r="AA2951" s="52"/>
      <c r="AB2951" s="79">
        <v>2951</v>
      </c>
      <c r="AC29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1" s="85"/>
      <c r="AE2951" s="51"/>
      <c r="AF2951" s="51"/>
      <c r="AG2951" s="51"/>
      <c r="AH2951" s="51"/>
      <c r="AI2951" s="51"/>
      <c r="AJ2951" s="51"/>
      <c r="AK2951" s="51"/>
      <c r="AL2951" s="51"/>
      <c r="AM2951" s="51"/>
      <c r="AN2951" s="51"/>
      <c r="AO2951" s="2"/>
      <c r="AP2951" s="3"/>
      <c r="AQ2951" s="3"/>
      <c r="AR2951" s="3"/>
      <c r="AS2951" s="3"/>
    </row>
    <row r="2952" spans="1:45" ht="29" customHeight="1" x14ac:dyDescent="0.35">
      <c r="A2952" s="14" t="s">
        <v>2678</v>
      </c>
      <c r="C2952" s="15" t="s">
        <v>3360</v>
      </c>
      <c r="D2952" s="15"/>
      <c r="E2952" s="80">
        <v>1.6126422293728273</v>
      </c>
      <c r="F2952" s="78"/>
      <c r="G2952" s="15"/>
      <c r="H2952" s="15"/>
      <c r="I2952" s="16"/>
      <c r="J2952" s="66"/>
      <c r="K2952" s="66"/>
      <c r="L2952" s="16"/>
      <c r="M2952" s="81"/>
      <c r="N2952" s="82">
        <v>820.2655029296875</v>
      </c>
      <c r="O2952" s="82">
        <v>9069.3583984375</v>
      </c>
      <c r="P2952" s="77"/>
      <c r="Q2952" s="83"/>
      <c r="R2952" s="83"/>
      <c r="S2952" s="51">
        <v>1</v>
      </c>
      <c r="T2952" s="84"/>
      <c r="U2952" s="84"/>
      <c r="V2952" s="52">
        <v>0</v>
      </c>
      <c r="W2952" s="52">
        <v>9.7999999999999997E-5</v>
      </c>
      <c r="X2952" s="52">
        <v>0</v>
      </c>
      <c r="Y2952" s="52">
        <v>0.45480399999999999</v>
      </c>
      <c r="Z2952" s="52">
        <v>0</v>
      </c>
      <c r="AA2952" s="52"/>
      <c r="AB2952" s="79">
        <v>2952</v>
      </c>
      <c r="AC29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2" s="85"/>
      <c r="AE2952" s="51"/>
      <c r="AF2952" s="51"/>
      <c r="AG2952" s="51"/>
      <c r="AH2952" s="51"/>
      <c r="AI2952" s="51"/>
      <c r="AJ2952" s="51"/>
      <c r="AK2952" s="51"/>
      <c r="AL2952" s="51"/>
      <c r="AM2952" s="51"/>
      <c r="AN2952" s="51"/>
      <c r="AO2952" s="2"/>
      <c r="AP2952" s="3"/>
      <c r="AQ2952" s="3"/>
      <c r="AR2952" s="3"/>
      <c r="AS2952" s="3"/>
    </row>
    <row r="2953" spans="1:45" ht="29" customHeight="1" x14ac:dyDescent="0.35">
      <c r="A2953" s="14" t="s">
        <v>2679</v>
      </c>
      <c r="C2953" s="15" t="s">
        <v>3360</v>
      </c>
      <c r="D2953" s="15"/>
      <c r="E2953" s="80">
        <v>1.6126422293728273</v>
      </c>
      <c r="F2953" s="78"/>
      <c r="G2953" s="15"/>
      <c r="H2953" s="15"/>
      <c r="I2953" s="16"/>
      <c r="J2953" s="66"/>
      <c r="K2953" s="66"/>
      <c r="L2953" s="16"/>
      <c r="M2953" s="81"/>
      <c r="N2953" s="82">
        <v>886.193115234375</v>
      </c>
      <c r="O2953" s="82">
        <v>8996.1796875</v>
      </c>
      <c r="P2953" s="77"/>
      <c r="Q2953" s="83"/>
      <c r="R2953" s="83"/>
      <c r="S2953" s="51">
        <v>1</v>
      </c>
      <c r="T2953" s="84"/>
      <c r="U2953" s="84"/>
      <c r="V2953" s="52">
        <v>0</v>
      </c>
      <c r="W2953" s="52">
        <v>9.7999999999999997E-5</v>
      </c>
      <c r="X2953" s="52">
        <v>0</v>
      </c>
      <c r="Y2953" s="52">
        <v>0.45480399999999999</v>
      </c>
      <c r="Z2953" s="52">
        <v>0</v>
      </c>
      <c r="AA2953" s="52"/>
      <c r="AB2953" s="79">
        <v>2953</v>
      </c>
      <c r="AC29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3" s="85"/>
      <c r="AE2953" s="51"/>
      <c r="AF2953" s="51"/>
      <c r="AG2953" s="51"/>
      <c r="AH2953" s="51"/>
      <c r="AI2953" s="51"/>
      <c r="AJ2953" s="51"/>
      <c r="AK2953" s="51"/>
      <c r="AL2953" s="51"/>
      <c r="AM2953" s="51"/>
      <c r="AN2953" s="51"/>
      <c r="AO2953" s="2"/>
      <c r="AP2953" s="3"/>
      <c r="AQ2953" s="3"/>
      <c r="AR2953" s="3"/>
      <c r="AS2953" s="3"/>
    </row>
    <row r="2954" spans="1:45" ht="29" customHeight="1" x14ac:dyDescent="0.35">
      <c r="A2954" s="14" t="s">
        <v>2680</v>
      </c>
      <c r="C2954" s="15" t="s">
        <v>3360</v>
      </c>
      <c r="D2954" s="15"/>
      <c r="E2954" s="80">
        <v>1.6126422293728273</v>
      </c>
      <c r="F2954" s="78"/>
      <c r="G2954" s="15"/>
      <c r="H2954" s="15"/>
      <c r="I2954" s="16"/>
      <c r="J2954" s="66"/>
      <c r="K2954" s="66"/>
      <c r="L2954" s="16"/>
      <c r="M2954" s="81"/>
      <c r="N2954" s="82">
        <v>930.62567138671875</v>
      </c>
      <c r="O2954" s="82">
        <v>8966.9111328125</v>
      </c>
      <c r="P2954" s="77"/>
      <c r="Q2954" s="83"/>
      <c r="R2954" s="83"/>
      <c r="S2954" s="51">
        <v>1</v>
      </c>
      <c r="T2954" s="84"/>
      <c r="U2954" s="84"/>
      <c r="V2954" s="52">
        <v>0</v>
      </c>
      <c r="W2954" s="52">
        <v>9.7999999999999997E-5</v>
      </c>
      <c r="X2954" s="52">
        <v>0</v>
      </c>
      <c r="Y2954" s="52">
        <v>0.45480399999999999</v>
      </c>
      <c r="Z2954" s="52">
        <v>0</v>
      </c>
      <c r="AA2954" s="52"/>
      <c r="AB2954" s="79">
        <v>2954</v>
      </c>
      <c r="AC29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4" s="85"/>
      <c r="AE2954" s="51"/>
      <c r="AF2954" s="51"/>
      <c r="AG2954" s="51"/>
      <c r="AH2954" s="51"/>
      <c r="AI2954" s="51"/>
      <c r="AJ2954" s="51"/>
      <c r="AK2954" s="51"/>
      <c r="AL2954" s="51"/>
      <c r="AM2954" s="51"/>
      <c r="AN2954" s="51"/>
      <c r="AO2954" s="2"/>
      <c r="AP2954" s="3"/>
      <c r="AQ2954" s="3"/>
      <c r="AR2954" s="3"/>
      <c r="AS2954" s="3"/>
    </row>
    <row r="2955" spans="1:45" ht="29" customHeight="1" x14ac:dyDescent="0.35">
      <c r="A2955" s="14" t="s">
        <v>2681</v>
      </c>
      <c r="C2955" s="15" t="s">
        <v>3360</v>
      </c>
      <c r="D2955" s="15"/>
      <c r="E2955" s="80">
        <v>1.6126422293728273</v>
      </c>
      <c r="F2955" s="78"/>
      <c r="G2955" s="15"/>
      <c r="H2955" s="15"/>
      <c r="I2955" s="16"/>
      <c r="J2955" s="66"/>
      <c r="K2955" s="66"/>
      <c r="L2955" s="16"/>
      <c r="M2955" s="81"/>
      <c r="N2955" s="82">
        <v>868.76007080078125</v>
      </c>
      <c r="O2955" s="82">
        <v>9049.97265625</v>
      </c>
      <c r="P2955" s="77"/>
      <c r="Q2955" s="83"/>
      <c r="R2955" s="83"/>
      <c r="S2955" s="51">
        <v>1</v>
      </c>
      <c r="T2955" s="84"/>
      <c r="U2955" s="84"/>
      <c r="V2955" s="52">
        <v>0</v>
      </c>
      <c r="W2955" s="52">
        <v>9.7999999999999997E-5</v>
      </c>
      <c r="X2955" s="52">
        <v>0</v>
      </c>
      <c r="Y2955" s="52">
        <v>0.45480399999999999</v>
      </c>
      <c r="Z2955" s="52">
        <v>0</v>
      </c>
      <c r="AA2955" s="52"/>
      <c r="AB2955" s="79">
        <v>2955</v>
      </c>
      <c r="AC29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5" s="85"/>
      <c r="AE2955" s="51"/>
      <c r="AF2955" s="51"/>
      <c r="AG2955" s="51"/>
      <c r="AH2955" s="51"/>
      <c r="AI2955" s="51"/>
      <c r="AJ2955" s="51"/>
      <c r="AK2955" s="51"/>
      <c r="AL2955" s="51"/>
      <c r="AM2955" s="51"/>
      <c r="AN2955" s="51"/>
      <c r="AO2955" s="2"/>
      <c r="AP2955" s="3"/>
      <c r="AQ2955" s="3"/>
      <c r="AR2955" s="3"/>
      <c r="AS2955" s="3"/>
    </row>
    <row r="2956" spans="1:45" ht="29" customHeight="1" x14ac:dyDescent="0.35">
      <c r="A2956" s="14" t="s">
        <v>1842</v>
      </c>
      <c r="C2956" s="15" t="s">
        <v>3360</v>
      </c>
      <c r="D2956" s="15"/>
      <c r="E2956" s="80">
        <v>1.6122392503580352</v>
      </c>
      <c r="F2956" s="78"/>
      <c r="G2956" s="15"/>
      <c r="H2956" s="15"/>
      <c r="I2956" s="16"/>
      <c r="J2956" s="66"/>
      <c r="K2956" s="66"/>
      <c r="L2956" s="16"/>
      <c r="M2956" s="81"/>
      <c r="N2956" s="82">
        <v>6983.34765625</v>
      </c>
      <c r="O2956" s="82">
        <v>9424.958984375</v>
      </c>
      <c r="P2956" s="77"/>
      <c r="Q2956" s="83"/>
      <c r="R2956" s="83"/>
      <c r="S2956" s="51">
        <v>1</v>
      </c>
      <c r="T2956" s="84"/>
      <c r="U2956" s="84"/>
      <c r="V2956" s="52">
        <v>0</v>
      </c>
      <c r="W2956" s="52">
        <v>1.07E-4</v>
      </c>
      <c r="X2956" s="52">
        <v>0</v>
      </c>
      <c r="Y2956" s="52">
        <v>0.45417400000000002</v>
      </c>
      <c r="Z2956" s="52">
        <v>0</v>
      </c>
      <c r="AA2956" s="52"/>
      <c r="AB2956" s="79">
        <v>2956</v>
      </c>
      <c r="AC29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6" s="85"/>
      <c r="AE2956" s="51"/>
      <c r="AF2956" s="51"/>
      <c r="AG2956" s="51"/>
      <c r="AH2956" s="51"/>
      <c r="AI2956" s="51"/>
      <c r="AJ2956" s="51"/>
      <c r="AK2956" s="51"/>
      <c r="AL2956" s="51"/>
      <c r="AM2956" s="51"/>
      <c r="AN2956" s="51"/>
      <c r="AO2956" s="2"/>
      <c r="AP2956" s="3"/>
      <c r="AQ2956" s="3"/>
      <c r="AR2956" s="3"/>
      <c r="AS2956" s="3"/>
    </row>
    <row r="2957" spans="1:45" ht="29" customHeight="1" x14ac:dyDescent="0.35">
      <c r="A2957" s="14" t="s">
        <v>1843</v>
      </c>
      <c r="C2957" s="15" t="s">
        <v>3360</v>
      </c>
      <c r="D2957" s="15"/>
      <c r="E2957" s="80">
        <v>1.6122392503580352</v>
      </c>
      <c r="F2957" s="78"/>
      <c r="G2957" s="15"/>
      <c r="H2957" s="15"/>
      <c r="I2957" s="16"/>
      <c r="J2957" s="66"/>
      <c r="K2957" s="66"/>
      <c r="L2957" s="16"/>
      <c r="M2957" s="81"/>
      <c r="N2957" s="82">
        <v>6781.88818359375</v>
      </c>
      <c r="O2957" s="82">
        <v>9419.3330078125</v>
      </c>
      <c r="P2957" s="77"/>
      <c r="Q2957" s="83"/>
      <c r="R2957" s="83"/>
      <c r="S2957" s="51">
        <v>1</v>
      </c>
      <c r="T2957" s="84"/>
      <c r="U2957" s="84"/>
      <c r="V2957" s="52">
        <v>0</v>
      </c>
      <c r="W2957" s="52">
        <v>1.07E-4</v>
      </c>
      <c r="X2957" s="52">
        <v>0</v>
      </c>
      <c r="Y2957" s="52">
        <v>0.45417400000000002</v>
      </c>
      <c r="Z2957" s="52">
        <v>0</v>
      </c>
      <c r="AA2957" s="52"/>
      <c r="AB2957" s="79">
        <v>2957</v>
      </c>
      <c r="AC29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7" s="85"/>
      <c r="AE2957" s="51"/>
      <c r="AF2957" s="51"/>
      <c r="AG2957" s="51"/>
      <c r="AH2957" s="51"/>
      <c r="AI2957" s="51"/>
      <c r="AJ2957" s="51"/>
      <c r="AK2957" s="51"/>
      <c r="AL2957" s="51"/>
      <c r="AM2957" s="51"/>
      <c r="AN2957" s="51"/>
      <c r="AO2957" s="2"/>
      <c r="AP2957" s="3"/>
      <c r="AQ2957" s="3"/>
      <c r="AR2957" s="3"/>
      <c r="AS2957" s="3"/>
    </row>
    <row r="2958" spans="1:45" ht="29" customHeight="1" x14ac:dyDescent="0.35">
      <c r="A2958" s="14" t="s">
        <v>2197</v>
      </c>
      <c r="C2958" s="15" t="s">
        <v>3360</v>
      </c>
      <c r="D2958" s="15"/>
      <c r="E2958" s="80">
        <v>1.6112548301933289</v>
      </c>
      <c r="F2958" s="78"/>
      <c r="G2958" s="15"/>
      <c r="H2958" s="15"/>
      <c r="I2958" s="16"/>
      <c r="J2958" s="66"/>
      <c r="K2958" s="66"/>
      <c r="L2958" s="16"/>
      <c r="M2958" s="81"/>
      <c r="N2958" s="82">
        <v>4143.7236328125</v>
      </c>
      <c r="O2958" s="82">
        <v>9241.0693359375</v>
      </c>
      <c r="P2958" s="77"/>
      <c r="Q2958" s="83"/>
      <c r="R2958" s="83"/>
      <c r="S2958" s="51">
        <v>1</v>
      </c>
      <c r="T2958" s="84"/>
      <c r="U2958" s="84"/>
      <c r="V2958" s="52">
        <v>0</v>
      </c>
      <c r="W2958" s="52">
        <v>8.8999999999999995E-5</v>
      </c>
      <c r="X2958" s="52">
        <v>0</v>
      </c>
      <c r="Y2958" s="52">
        <v>0.45263500000000001</v>
      </c>
      <c r="Z2958" s="52">
        <v>0</v>
      </c>
      <c r="AA2958" s="52"/>
      <c r="AB2958" s="79">
        <v>2958</v>
      </c>
      <c r="AC29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8" s="85"/>
      <c r="AE2958" s="51"/>
      <c r="AF2958" s="51"/>
      <c r="AG2958" s="51"/>
      <c r="AH2958" s="51"/>
      <c r="AI2958" s="51"/>
      <c r="AJ2958" s="51"/>
      <c r="AK2958" s="51"/>
      <c r="AL2958" s="51"/>
      <c r="AM2958" s="51"/>
      <c r="AN2958" s="51"/>
      <c r="AO2958" s="2"/>
      <c r="AP2958" s="3"/>
      <c r="AQ2958" s="3"/>
      <c r="AR2958" s="3"/>
      <c r="AS2958" s="3"/>
    </row>
    <row r="2959" spans="1:45" ht="29" customHeight="1" x14ac:dyDescent="0.35">
      <c r="A2959" s="14" t="s">
        <v>619</v>
      </c>
      <c r="C2959" s="15" t="s">
        <v>3360</v>
      </c>
      <c r="D2959" s="15"/>
      <c r="E2959" s="80">
        <v>1.6107143265941237</v>
      </c>
      <c r="F2959" s="78"/>
      <c r="G2959" s="15"/>
      <c r="H2959" s="15"/>
      <c r="I2959" s="16"/>
      <c r="J2959" s="66"/>
      <c r="K2959" s="66"/>
      <c r="L2959" s="16"/>
      <c r="M2959" s="81"/>
      <c r="N2959" s="82">
        <v>5118.291015625</v>
      </c>
      <c r="O2959" s="82">
        <v>9442.1103515625</v>
      </c>
      <c r="P2959" s="77"/>
      <c r="Q2959" s="83"/>
      <c r="R2959" s="83"/>
      <c r="S2959" s="51">
        <v>1</v>
      </c>
      <c r="T2959" s="84"/>
      <c r="U2959" s="84"/>
      <c r="V2959" s="52">
        <v>0</v>
      </c>
      <c r="W2959" s="52">
        <v>1.1400000000000001E-4</v>
      </c>
      <c r="X2959" s="52">
        <v>0</v>
      </c>
      <c r="Y2959" s="52">
        <v>0.45179000000000002</v>
      </c>
      <c r="Z2959" s="52">
        <v>0</v>
      </c>
      <c r="AA2959" s="52"/>
      <c r="AB2959" s="79">
        <v>2959</v>
      </c>
      <c r="AC29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59" s="85"/>
      <c r="AE2959" s="51"/>
      <c r="AF2959" s="51"/>
      <c r="AG2959" s="51"/>
      <c r="AH2959" s="51"/>
      <c r="AI2959" s="51"/>
      <c r="AJ2959" s="51"/>
      <c r="AK2959" s="51"/>
      <c r="AL2959" s="51"/>
      <c r="AM2959" s="51"/>
      <c r="AN2959" s="51"/>
      <c r="AO2959" s="2"/>
      <c r="AP2959" s="3"/>
      <c r="AQ2959" s="3"/>
      <c r="AR2959" s="3"/>
      <c r="AS2959" s="3"/>
    </row>
    <row r="2960" spans="1:45" ht="29" customHeight="1" x14ac:dyDescent="0.35">
      <c r="A2960" s="14" t="s">
        <v>1007</v>
      </c>
      <c r="C2960" s="15" t="s">
        <v>3360</v>
      </c>
      <c r="D2960" s="15"/>
      <c r="E2960" s="80">
        <v>1.6107143265941237</v>
      </c>
      <c r="F2960" s="78"/>
      <c r="G2960" s="15"/>
      <c r="H2960" s="15"/>
      <c r="I2960" s="16"/>
      <c r="J2960" s="66"/>
      <c r="K2960" s="66"/>
      <c r="L2960" s="16"/>
      <c r="M2960" s="81"/>
      <c r="N2960" s="82">
        <v>5044.966796875</v>
      </c>
      <c r="O2960" s="82">
        <v>9114.7470703125</v>
      </c>
      <c r="P2960" s="77"/>
      <c r="Q2960" s="83"/>
      <c r="R2960" s="83"/>
      <c r="S2960" s="51">
        <v>1</v>
      </c>
      <c r="T2960" s="84"/>
      <c r="U2960" s="84"/>
      <c r="V2960" s="52">
        <v>0</v>
      </c>
      <c r="W2960" s="52">
        <v>1.1400000000000001E-4</v>
      </c>
      <c r="X2960" s="52">
        <v>0</v>
      </c>
      <c r="Y2960" s="52">
        <v>0.45179000000000002</v>
      </c>
      <c r="Z2960" s="52">
        <v>0</v>
      </c>
      <c r="AA2960" s="52"/>
      <c r="AB2960" s="79">
        <v>2960</v>
      </c>
      <c r="AC29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0" s="85"/>
      <c r="AE2960" s="51"/>
      <c r="AF2960" s="51"/>
      <c r="AG2960" s="51"/>
      <c r="AH2960" s="51"/>
      <c r="AI2960" s="51"/>
      <c r="AJ2960" s="51"/>
      <c r="AK2960" s="51"/>
      <c r="AL2960" s="51"/>
      <c r="AM2960" s="51"/>
      <c r="AN2960" s="51"/>
      <c r="AO2960" s="2"/>
      <c r="AP2960" s="3"/>
      <c r="AQ2960" s="3"/>
      <c r="AR2960" s="3"/>
      <c r="AS2960" s="3"/>
    </row>
    <row r="2961" spans="1:45" ht="29" customHeight="1" x14ac:dyDescent="0.35">
      <c r="A2961" s="14" t="s">
        <v>1085</v>
      </c>
      <c r="C2961" s="15" t="s">
        <v>3360</v>
      </c>
      <c r="D2961" s="15"/>
      <c r="E2961" s="80">
        <v>1.6107143265941237</v>
      </c>
      <c r="F2961" s="78"/>
      <c r="G2961" s="15"/>
      <c r="H2961" s="15"/>
      <c r="I2961" s="16"/>
      <c r="J2961" s="66"/>
      <c r="K2961" s="66"/>
      <c r="L2961" s="16"/>
      <c r="M2961" s="81"/>
      <c r="N2961" s="82">
        <v>5171.2470703125</v>
      </c>
      <c r="O2961" s="82">
        <v>9043.3505859375</v>
      </c>
      <c r="P2961" s="77"/>
      <c r="Q2961" s="83"/>
      <c r="R2961" s="83"/>
      <c r="S2961" s="51">
        <v>1</v>
      </c>
      <c r="T2961" s="84"/>
      <c r="U2961" s="84"/>
      <c r="V2961" s="52">
        <v>0</v>
      </c>
      <c r="W2961" s="52">
        <v>1.1400000000000001E-4</v>
      </c>
      <c r="X2961" s="52">
        <v>0</v>
      </c>
      <c r="Y2961" s="52">
        <v>0.45179000000000002</v>
      </c>
      <c r="Z2961" s="52">
        <v>0</v>
      </c>
      <c r="AA2961" s="52"/>
      <c r="AB2961" s="79">
        <v>2961</v>
      </c>
      <c r="AC29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1" s="85"/>
      <c r="AE2961" s="51"/>
      <c r="AF2961" s="51"/>
      <c r="AG2961" s="51"/>
      <c r="AH2961" s="51"/>
      <c r="AI2961" s="51"/>
      <c r="AJ2961" s="51"/>
      <c r="AK2961" s="51"/>
      <c r="AL2961" s="51"/>
      <c r="AM2961" s="51"/>
      <c r="AN2961" s="51"/>
      <c r="AO2961" s="2"/>
      <c r="AP2961" s="3"/>
      <c r="AQ2961" s="3"/>
      <c r="AR2961" s="3"/>
      <c r="AS2961" s="3"/>
    </row>
    <row r="2962" spans="1:45" ht="29" customHeight="1" x14ac:dyDescent="0.35">
      <c r="A2962" s="14" t="s">
        <v>1086</v>
      </c>
      <c r="C2962" s="15" t="s">
        <v>3360</v>
      </c>
      <c r="D2962" s="15"/>
      <c r="E2962" s="80">
        <v>1.6107143265941237</v>
      </c>
      <c r="F2962" s="78"/>
      <c r="G2962" s="15"/>
      <c r="H2962" s="15"/>
      <c r="I2962" s="16"/>
      <c r="J2962" s="66"/>
      <c r="K2962" s="66"/>
      <c r="L2962" s="16"/>
      <c r="M2962" s="81"/>
      <c r="N2962" s="82">
        <v>5015.0107421875</v>
      </c>
      <c r="O2962" s="82">
        <v>9172.08203125</v>
      </c>
      <c r="P2962" s="77"/>
      <c r="Q2962" s="83"/>
      <c r="R2962" s="83"/>
      <c r="S2962" s="51">
        <v>1</v>
      </c>
      <c r="T2962" s="84"/>
      <c r="U2962" s="84"/>
      <c r="V2962" s="52">
        <v>0</v>
      </c>
      <c r="W2962" s="52">
        <v>1.1400000000000001E-4</v>
      </c>
      <c r="X2962" s="52">
        <v>0</v>
      </c>
      <c r="Y2962" s="52">
        <v>0.45179000000000002</v>
      </c>
      <c r="Z2962" s="52">
        <v>0</v>
      </c>
      <c r="AA2962" s="52"/>
      <c r="AB2962" s="79">
        <v>2962</v>
      </c>
      <c r="AC29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2" s="85"/>
      <c r="AE2962" s="51"/>
      <c r="AF2962" s="51"/>
      <c r="AG2962" s="51"/>
      <c r="AH2962" s="51"/>
      <c r="AI2962" s="51"/>
      <c r="AJ2962" s="51"/>
      <c r="AK2962" s="51"/>
      <c r="AL2962" s="51"/>
      <c r="AM2962" s="51"/>
      <c r="AN2962" s="51"/>
      <c r="AO2962" s="2"/>
      <c r="AP2962" s="3"/>
      <c r="AQ2962" s="3"/>
      <c r="AR2962" s="3"/>
      <c r="AS2962" s="3"/>
    </row>
    <row r="2963" spans="1:45" ht="29" customHeight="1" x14ac:dyDescent="0.35">
      <c r="A2963" s="14" t="s">
        <v>1168</v>
      </c>
      <c r="C2963" s="15" t="s">
        <v>3360</v>
      </c>
      <c r="D2963" s="15"/>
      <c r="E2963" s="80">
        <v>1.6107143265941237</v>
      </c>
      <c r="F2963" s="78"/>
      <c r="G2963" s="15"/>
      <c r="H2963" s="15"/>
      <c r="I2963" s="16"/>
      <c r="J2963" s="66"/>
      <c r="K2963" s="66"/>
      <c r="L2963" s="16"/>
      <c r="M2963" s="81"/>
      <c r="N2963" s="82">
        <v>5299.63623046875</v>
      </c>
      <c r="O2963" s="82">
        <v>9085.712890625</v>
      </c>
      <c r="P2963" s="77"/>
      <c r="Q2963" s="83"/>
      <c r="R2963" s="83"/>
      <c r="S2963" s="51">
        <v>1</v>
      </c>
      <c r="T2963" s="84"/>
      <c r="U2963" s="84"/>
      <c r="V2963" s="52">
        <v>0</v>
      </c>
      <c r="W2963" s="52">
        <v>1.1400000000000001E-4</v>
      </c>
      <c r="X2963" s="52">
        <v>0</v>
      </c>
      <c r="Y2963" s="52">
        <v>0.45179000000000002</v>
      </c>
      <c r="Z2963" s="52">
        <v>0</v>
      </c>
      <c r="AA2963" s="52"/>
      <c r="AB2963" s="79">
        <v>2963</v>
      </c>
      <c r="AC29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3" s="85"/>
      <c r="AE2963" s="51"/>
      <c r="AF2963" s="51"/>
      <c r="AG2963" s="51"/>
      <c r="AH2963" s="51"/>
      <c r="AI2963" s="51"/>
      <c r="AJ2963" s="51"/>
      <c r="AK2963" s="51"/>
      <c r="AL2963" s="51"/>
      <c r="AM2963" s="51"/>
      <c r="AN2963" s="51"/>
      <c r="AO2963" s="2"/>
      <c r="AP2963" s="3"/>
      <c r="AQ2963" s="3"/>
      <c r="AR2963" s="3"/>
      <c r="AS2963" s="3"/>
    </row>
    <row r="2964" spans="1:45" ht="29" customHeight="1" x14ac:dyDescent="0.35">
      <c r="A2964" s="14" t="s">
        <v>1458</v>
      </c>
      <c r="C2964" s="15" t="s">
        <v>3360</v>
      </c>
      <c r="D2964" s="15"/>
      <c r="E2964" s="80">
        <v>1.6107143265941237</v>
      </c>
      <c r="F2964" s="78"/>
      <c r="G2964" s="15"/>
      <c r="H2964" s="15"/>
      <c r="I2964" s="16"/>
      <c r="J2964" s="66"/>
      <c r="K2964" s="66"/>
      <c r="L2964" s="16"/>
      <c r="M2964" s="81"/>
      <c r="N2964" s="82">
        <v>5067.0087890625</v>
      </c>
      <c r="O2964" s="82">
        <v>9429.998046875</v>
      </c>
      <c r="P2964" s="77"/>
      <c r="Q2964" s="83"/>
      <c r="R2964" s="83"/>
      <c r="S2964" s="51">
        <v>1</v>
      </c>
      <c r="T2964" s="84"/>
      <c r="U2964" s="84"/>
      <c r="V2964" s="52">
        <v>0</v>
      </c>
      <c r="W2964" s="52">
        <v>1.1400000000000001E-4</v>
      </c>
      <c r="X2964" s="52">
        <v>0</v>
      </c>
      <c r="Y2964" s="52">
        <v>0.45179000000000002</v>
      </c>
      <c r="Z2964" s="52">
        <v>0</v>
      </c>
      <c r="AA2964" s="52"/>
      <c r="AB2964" s="79">
        <v>2964</v>
      </c>
      <c r="AC29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4" s="85"/>
      <c r="AE2964" s="51"/>
      <c r="AF2964" s="51"/>
      <c r="AG2964" s="51"/>
      <c r="AH2964" s="51"/>
      <c r="AI2964" s="51"/>
      <c r="AJ2964" s="51"/>
      <c r="AK2964" s="51"/>
      <c r="AL2964" s="51"/>
      <c r="AM2964" s="51"/>
      <c r="AN2964" s="51"/>
      <c r="AO2964" s="2"/>
      <c r="AP2964" s="3"/>
      <c r="AQ2964" s="3"/>
      <c r="AR2964" s="3"/>
      <c r="AS2964" s="3"/>
    </row>
    <row r="2965" spans="1:45" ht="29" customHeight="1" x14ac:dyDescent="0.35">
      <c r="A2965" s="14" t="s">
        <v>1466</v>
      </c>
      <c r="C2965" s="15" t="s">
        <v>3360</v>
      </c>
      <c r="D2965" s="15"/>
      <c r="E2965" s="80">
        <v>1.6107143265941237</v>
      </c>
      <c r="F2965" s="78"/>
      <c r="G2965" s="15"/>
      <c r="H2965" s="15"/>
      <c r="I2965" s="16"/>
      <c r="J2965" s="66"/>
      <c r="K2965" s="66"/>
      <c r="L2965" s="16"/>
      <c r="M2965" s="81"/>
      <c r="N2965" s="82">
        <v>5283.38232421875</v>
      </c>
      <c r="O2965" s="82">
        <v>9012.234375</v>
      </c>
      <c r="P2965" s="77"/>
      <c r="Q2965" s="83"/>
      <c r="R2965" s="83"/>
      <c r="S2965" s="51">
        <v>1</v>
      </c>
      <c r="T2965" s="84"/>
      <c r="U2965" s="84"/>
      <c r="V2965" s="52">
        <v>0</v>
      </c>
      <c r="W2965" s="52">
        <v>1.1400000000000001E-4</v>
      </c>
      <c r="X2965" s="52">
        <v>0</v>
      </c>
      <c r="Y2965" s="52">
        <v>0.45179000000000002</v>
      </c>
      <c r="Z2965" s="52">
        <v>0</v>
      </c>
      <c r="AA2965" s="52"/>
      <c r="AB2965" s="79">
        <v>2965</v>
      </c>
      <c r="AC29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5" s="85"/>
      <c r="AE2965" s="51"/>
      <c r="AF2965" s="51"/>
      <c r="AG2965" s="51"/>
      <c r="AH2965" s="51"/>
      <c r="AI2965" s="51"/>
      <c r="AJ2965" s="51"/>
      <c r="AK2965" s="51"/>
      <c r="AL2965" s="51"/>
      <c r="AM2965" s="51"/>
      <c r="AN2965" s="51"/>
      <c r="AO2965" s="2"/>
      <c r="AP2965" s="3"/>
      <c r="AQ2965" s="3"/>
      <c r="AR2965" s="3"/>
      <c r="AS2965" s="3"/>
    </row>
    <row r="2966" spans="1:45" ht="29" customHeight="1" x14ac:dyDescent="0.35">
      <c r="A2966" s="14" t="s">
        <v>1467</v>
      </c>
      <c r="C2966" s="15" t="s">
        <v>3360</v>
      </c>
      <c r="D2966" s="15"/>
      <c r="E2966" s="80">
        <v>1.6107143265941237</v>
      </c>
      <c r="F2966" s="78"/>
      <c r="G2966" s="15"/>
      <c r="H2966" s="15"/>
      <c r="I2966" s="16"/>
      <c r="J2966" s="66"/>
      <c r="K2966" s="66"/>
      <c r="L2966" s="16"/>
      <c r="M2966" s="81"/>
      <c r="N2966" s="82">
        <v>5005.84912109375</v>
      </c>
      <c r="O2966" s="82">
        <v>9248.591796875</v>
      </c>
      <c r="P2966" s="77"/>
      <c r="Q2966" s="83"/>
      <c r="R2966" s="83"/>
      <c r="S2966" s="51">
        <v>1</v>
      </c>
      <c r="T2966" s="84"/>
      <c r="U2966" s="84"/>
      <c r="V2966" s="52">
        <v>0</v>
      </c>
      <c r="W2966" s="52">
        <v>1.1400000000000001E-4</v>
      </c>
      <c r="X2966" s="52">
        <v>0</v>
      </c>
      <c r="Y2966" s="52">
        <v>0.45179000000000002</v>
      </c>
      <c r="Z2966" s="52">
        <v>0</v>
      </c>
      <c r="AA2966" s="52"/>
      <c r="AB2966" s="79">
        <v>2966</v>
      </c>
      <c r="AC29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6" s="85"/>
      <c r="AE2966" s="51"/>
      <c r="AF2966" s="51"/>
      <c r="AG2966" s="51"/>
      <c r="AH2966" s="51"/>
      <c r="AI2966" s="51"/>
      <c r="AJ2966" s="51"/>
      <c r="AK2966" s="51"/>
      <c r="AL2966" s="51"/>
      <c r="AM2966" s="51"/>
      <c r="AN2966" s="51"/>
      <c r="AO2966" s="2"/>
      <c r="AP2966" s="3"/>
      <c r="AQ2966" s="3"/>
      <c r="AR2966" s="3"/>
      <c r="AS2966" s="3"/>
    </row>
    <row r="2967" spans="1:45" ht="29" customHeight="1" x14ac:dyDescent="0.35">
      <c r="A2967" s="14" t="s">
        <v>1479</v>
      </c>
      <c r="C2967" s="15" t="s">
        <v>3360</v>
      </c>
      <c r="D2967" s="15"/>
      <c r="E2967" s="80">
        <v>1.6107143265941237</v>
      </c>
      <c r="F2967" s="78"/>
      <c r="G2967" s="15"/>
      <c r="H2967" s="15"/>
      <c r="I2967" s="16"/>
      <c r="J2967" s="66"/>
      <c r="K2967" s="66"/>
      <c r="L2967" s="16"/>
      <c r="M2967" s="81"/>
      <c r="N2967" s="82">
        <v>5122.16357421875</v>
      </c>
      <c r="O2967" s="82">
        <v>9134.65625</v>
      </c>
      <c r="P2967" s="77"/>
      <c r="Q2967" s="83"/>
      <c r="R2967" s="83"/>
      <c r="S2967" s="51">
        <v>1</v>
      </c>
      <c r="T2967" s="84"/>
      <c r="U2967" s="84"/>
      <c r="V2967" s="52">
        <v>0</v>
      </c>
      <c r="W2967" s="52">
        <v>1.1400000000000001E-4</v>
      </c>
      <c r="X2967" s="52">
        <v>0</v>
      </c>
      <c r="Y2967" s="52">
        <v>0.45179000000000002</v>
      </c>
      <c r="Z2967" s="52">
        <v>0</v>
      </c>
      <c r="AA2967" s="52"/>
      <c r="AB2967" s="79">
        <v>2967</v>
      </c>
      <c r="AC29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7" s="85"/>
      <c r="AE2967" s="51"/>
      <c r="AF2967" s="51"/>
      <c r="AG2967" s="51"/>
      <c r="AH2967" s="51"/>
      <c r="AI2967" s="51"/>
      <c r="AJ2967" s="51"/>
      <c r="AK2967" s="51"/>
      <c r="AL2967" s="51"/>
      <c r="AM2967" s="51"/>
      <c r="AN2967" s="51"/>
      <c r="AO2967" s="2"/>
      <c r="AP2967" s="3"/>
      <c r="AQ2967" s="3"/>
      <c r="AR2967" s="3"/>
      <c r="AS2967" s="3"/>
    </row>
    <row r="2968" spans="1:45" ht="29" customHeight="1" x14ac:dyDescent="0.35">
      <c r="A2968" s="14" t="s">
        <v>1950</v>
      </c>
      <c r="C2968" s="15" t="s">
        <v>3360</v>
      </c>
      <c r="D2968" s="15"/>
      <c r="E2968" s="80">
        <v>1.6107143265941237</v>
      </c>
      <c r="F2968" s="78"/>
      <c r="G2968" s="15"/>
      <c r="H2968" s="15"/>
      <c r="I2968" s="16"/>
      <c r="J2968" s="66"/>
      <c r="K2968" s="66"/>
      <c r="L2968" s="16"/>
      <c r="M2968" s="81"/>
      <c r="N2968" s="82">
        <v>5290.66650390625</v>
      </c>
      <c r="O2968" s="82">
        <v>9306.4033203125</v>
      </c>
      <c r="P2968" s="77"/>
      <c r="Q2968" s="83"/>
      <c r="R2968" s="83"/>
      <c r="S2968" s="51">
        <v>1</v>
      </c>
      <c r="T2968" s="84"/>
      <c r="U2968" s="84"/>
      <c r="V2968" s="52">
        <v>0</v>
      </c>
      <c r="W2968" s="52">
        <v>1.1400000000000001E-4</v>
      </c>
      <c r="X2968" s="52">
        <v>0</v>
      </c>
      <c r="Y2968" s="52">
        <v>0.45179000000000002</v>
      </c>
      <c r="Z2968" s="52">
        <v>0</v>
      </c>
      <c r="AA2968" s="52"/>
      <c r="AB2968" s="79">
        <v>2968</v>
      </c>
      <c r="AC29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8" s="85"/>
      <c r="AE2968" s="51"/>
      <c r="AF2968" s="51"/>
      <c r="AG2968" s="51"/>
      <c r="AH2968" s="51"/>
      <c r="AI2968" s="51"/>
      <c r="AJ2968" s="51"/>
      <c r="AK2968" s="51"/>
      <c r="AL2968" s="51"/>
      <c r="AM2968" s="51"/>
      <c r="AN2968" s="51"/>
      <c r="AO2968" s="2"/>
      <c r="AP2968" s="3"/>
      <c r="AQ2968" s="3"/>
      <c r="AR2968" s="3"/>
      <c r="AS2968" s="3"/>
    </row>
    <row r="2969" spans="1:45" ht="29" customHeight="1" x14ac:dyDescent="0.35">
      <c r="A2969" s="14" t="s">
        <v>2422</v>
      </c>
      <c r="C2969" s="15" t="s">
        <v>3360</v>
      </c>
      <c r="D2969" s="15"/>
      <c r="E2969" s="80">
        <v>1.6107143265941237</v>
      </c>
      <c r="F2969" s="78"/>
      <c r="G2969" s="15"/>
      <c r="H2969" s="15"/>
      <c r="I2969" s="16"/>
      <c r="J2969" s="66"/>
      <c r="K2969" s="66"/>
      <c r="L2969" s="16"/>
      <c r="M2969" s="81"/>
      <c r="N2969" s="82">
        <v>5251.73388671875</v>
      </c>
      <c r="O2969" s="82">
        <v>9456.212890625</v>
      </c>
      <c r="P2969" s="77"/>
      <c r="Q2969" s="83"/>
      <c r="R2969" s="83"/>
      <c r="S2969" s="51">
        <v>1</v>
      </c>
      <c r="T2969" s="84"/>
      <c r="U2969" s="84"/>
      <c r="V2969" s="52">
        <v>0</v>
      </c>
      <c r="W2969" s="52">
        <v>1.1400000000000001E-4</v>
      </c>
      <c r="X2969" s="52">
        <v>0</v>
      </c>
      <c r="Y2969" s="52">
        <v>0.45179000000000002</v>
      </c>
      <c r="Z2969" s="52">
        <v>0</v>
      </c>
      <c r="AA2969" s="52"/>
      <c r="AB2969" s="79">
        <v>2969</v>
      </c>
      <c r="AC29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69" s="85"/>
      <c r="AE2969" s="51"/>
      <c r="AF2969" s="51"/>
      <c r="AG2969" s="51"/>
      <c r="AH2969" s="51"/>
      <c r="AI2969" s="51"/>
      <c r="AJ2969" s="51"/>
      <c r="AK2969" s="51"/>
      <c r="AL2969" s="51"/>
      <c r="AM2969" s="51"/>
      <c r="AN2969" s="51"/>
      <c r="AO2969" s="2"/>
      <c r="AP2969" s="3"/>
      <c r="AQ2969" s="3"/>
      <c r="AR2969" s="3"/>
      <c r="AS2969" s="3"/>
    </row>
    <row r="2970" spans="1:45" ht="29" customHeight="1" x14ac:dyDescent="0.35">
      <c r="A2970" s="14" t="s">
        <v>2423</v>
      </c>
      <c r="C2970" s="15" t="s">
        <v>3360</v>
      </c>
      <c r="D2970" s="15"/>
      <c r="E2970" s="80">
        <v>1.6107143265941237</v>
      </c>
      <c r="F2970" s="78"/>
      <c r="G2970" s="15"/>
      <c r="H2970" s="15"/>
      <c r="I2970" s="16"/>
      <c r="J2970" s="66"/>
      <c r="K2970" s="66"/>
      <c r="L2970" s="16"/>
      <c r="M2970" s="81"/>
      <c r="N2970" s="82">
        <v>5097.1533203125</v>
      </c>
      <c r="O2970" s="82">
        <v>9339.955078125</v>
      </c>
      <c r="P2970" s="77"/>
      <c r="Q2970" s="83"/>
      <c r="R2970" s="83"/>
      <c r="S2970" s="51">
        <v>1</v>
      </c>
      <c r="T2970" s="84"/>
      <c r="U2970" s="84"/>
      <c r="V2970" s="52">
        <v>0</v>
      </c>
      <c r="W2970" s="52">
        <v>1.1400000000000001E-4</v>
      </c>
      <c r="X2970" s="52">
        <v>0</v>
      </c>
      <c r="Y2970" s="52">
        <v>0.45179000000000002</v>
      </c>
      <c r="Z2970" s="52">
        <v>0</v>
      </c>
      <c r="AA2970" s="52"/>
      <c r="AB2970" s="79">
        <v>2970</v>
      </c>
      <c r="AC29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0" s="85"/>
      <c r="AE2970" s="51"/>
      <c r="AF2970" s="51"/>
      <c r="AG2970" s="51"/>
      <c r="AH2970" s="51"/>
      <c r="AI2970" s="51"/>
      <c r="AJ2970" s="51"/>
      <c r="AK2970" s="51"/>
      <c r="AL2970" s="51"/>
      <c r="AM2970" s="51"/>
      <c r="AN2970" s="51"/>
      <c r="AO2970" s="2"/>
      <c r="AP2970" s="3"/>
      <c r="AQ2970" s="3"/>
      <c r="AR2970" s="3"/>
      <c r="AS2970" s="3"/>
    </row>
    <row r="2971" spans="1:45" ht="29" customHeight="1" x14ac:dyDescent="0.35">
      <c r="A2971" s="14" t="s">
        <v>2424</v>
      </c>
      <c r="C2971" s="15" t="s">
        <v>3360</v>
      </c>
      <c r="D2971" s="15"/>
      <c r="E2971" s="80">
        <v>1.6107143265941237</v>
      </c>
      <c r="F2971" s="78"/>
      <c r="G2971" s="15"/>
      <c r="H2971" s="15"/>
      <c r="I2971" s="16"/>
      <c r="J2971" s="66"/>
      <c r="K2971" s="66"/>
      <c r="L2971" s="16"/>
      <c r="M2971" s="81"/>
      <c r="N2971" s="82">
        <v>5088.0244140625</v>
      </c>
      <c r="O2971" s="82">
        <v>9050.0712890625</v>
      </c>
      <c r="P2971" s="77"/>
      <c r="Q2971" s="83"/>
      <c r="R2971" s="83"/>
      <c r="S2971" s="51">
        <v>1</v>
      </c>
      <c r="T2971" s="84"/>
      <c r="U2971" s="84"/>
      <c r="V2971" s="52">
        <v>0</v>
      </c>
      <c r="W2971" s="52">
        <v>1.1400000000000001E-4</v>
      </c>
      <c r="X2971" s="52">
        <v>0</v>
      </c>
      <c r="Y2971" s="52">
        <v>0.45179000000000002</v>
      </c>
      <c r="Z2971" s="52">
        <v>0</v>
      </c>
      <c r="AA2971" s="52"/>
      <c r="AB2971" s="79">
        <v>2971</v>
      </c>
      <c r="AC29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1" s="85"/>
      <c r="AE2971" s="51"/>
      <c r="AF2971" s="51"/>
      <c r="AG2971" s="51"/>
      <c r="AH2971" s="51"/>
      <c r="AI2971" s="51"/>
      <c r="AJ2971" s="51"/>
      <c r="AK2971" s="51"/>
      <c r="AL2971" s="51"/>
      <c r="AM2971" s="51"/>
      <c r="AN2971" s="51"/>
      <c r="AO2971" s="2"/>
      <c r="AP2971" s="3"/>
      <c r="AQ2971" s="3"/>
      <c r="AR2971" s="3"/>
      <c r="AS2971" s="3"/>
    </row>
    <row r="2972" spans="1:45" ht="29" customHeight="1" x14ac:dyDescent="0.35">
      <c r="A2972" s="14" t="s">
        <v>2464</v>
      </c>
      <c r="C2972" s="15" t="s">
        <v>3360</v>
      </c>
      <c r="D2972" s="15"/>
      <c r="E2972" s="80">
        <v>1.6107143265941237</v>
      </c>
      <c r="F2972" s="78"/>
      <c r="G2972" s="15"/>
      <c r="H2972" s="15"/>
      <c r="I2972" s="16"/>
      <c r="J2972" s="66"/>
      <c r="K2972" s="66"/>
      <c r="L2972" s="16"/>
      <c r="M2972" s="81"/>
      <c r="N2972" s="82">
        <v>5164.306640625</v>
      </c>
      <c r="O2972" s="82">
        <v>9339.423828125</v>
      </c>
      <c r="P2972" s="77"/>
      <c r="Q2972" s="83"/>
      <c r="R2972" s="83"/>
      <c r="S2972" s="51">
        <v>1</v>
      </c>
      <c r="T2972" s="84"/>
      <c r="U2972" s="84"/>
      <c r="V2972" s="52">
        <v>0</v>
      </c>
      <c r="W2972" s="52">
        <v>1.1400000000000001E-4</v>
      </c>
      <c r="X2972" s="52">
        <v>0</v>
      </c>
      <c r="Y2972" s="52">
        <v>0.45179000000000002</v>
      </c>
      <c r="Z2972" s="52">
        <v>0</v>
      </c>
      <c r="AA2972" s="52"/>
      <c r="AB2972" s="79">
        <v>2972</v>
      </c>
      <c r="AC29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2" s="85"/>
      <c r="AE2972" s="51"/>
      <c r="AF2972" s="51"/>
      <c r="AG2972" s="51"/>
      <c r="AH2972" s="51"/>
      <c r="AI2972" s="51"/>
      <c r="AJ2972" s="51"/>
      <c r="AK2972" s="51"/>
      <c r="AL2972" s="51"/>
      <c r="AM2972" s="51"/>
      <c r="AN2972" s="51"/>
      <c r="AO2972" s="2"/>
      <c r="AP2972" s="3"/>
      <c r="AQ2972" s="3"/>
      <c r="AR2972" s="3"/>
      <c r="AS2972" s="3"/>
    </row>
    <row r="2973" spans="1:45" ht="29" customHeight="1" x14ac:dyDescent="0.35">
      <c r="A2973" s="14" t="s">
        <v>2555</v>
      </c>
      <c r="C2973" s="15" t="s">
        <v>3360</v>
      </c>
      <c r="D2973" s="15"/>
      <c r="E2973" s="80">
        <v>1.6107143265941237</v>
      </c>
      <c r="F2973" s="78"/>
      <c r="G2973" s="15"/>
      <c r="H2973" s="15"/>
      <c r="I2973" s="16"/>
      <c r="J2973" s="66"/>
      <c r="K2973" s="66"/>
      <c r="L2973" s="16"/>
      <c r="M2973" s="81"/>
      <c r="N2973" s="82">
        <v>5173.27099609375</v>
      </c>
      <c r="O2973" s="82">
        <v>9468.009765625</v>
      </c>
      <c r="P2973" s="77"/>
      <c r="Q2973" s="83"/>
      <c r="R2973" s="83"/>
      <c r="S2973" s="51">
        <v>1</v>
      </c>
      <c r="T2973" s="84"/>
      <c r="U2973" s="84"/>
      <c r="V2973" s="52">
        <v>0</v>
      </c>
      <c r="W2973" s="52">
        <v>1.1400000000000001E-4</v>
      </c>
      <c r="X2973" s="52">
        <v>0</v>
      </c>
      <c r="Y2973" s="52">
        <v>0.45179000000000002</v>
      </c>
      <c r="Z2973" s="52">
        <v>0</v>
      </c>
      <c r="AA2973" s="52"/>
      <c r="AB2973" s="79">
        <v>2973</v>
      </c>
      <c r="AC29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3" s="85"/>
      <c r="AE2973" s="51"/>
      <c r="AF2973" s="51"/>
      <c r="AG2973" s="51"/>
      <c r="AH2973" s="51"/>
      <c r="AI2973" s="51"/>
      <c r="AJ2973" s="51"/>
      <c r="AK2973" s="51"/>
      <c r="AL2973" s="51"/>
      <c r="AM2973" s="51"/>
      <c r="AN2973" s="51"/>
      <c r="AO2973" s="2"/>
      <c r="AP2973" s="3"/>
      <c r="AQ2973" s="3"/>
      <c r="AR2973" s="3"/>
      <c r="AS2973" s="3"/>
    </row>
    <row r="2974" spans="1:45" ht="29" customHeight="1" x14ac:dyDescent="0.35">
      <c r="A2974" s="14" t="s">
        <v>2602</v>
      </c>
      <c r="C2974" s="15" t="s">
        <v>3360</v>
      </c>
      <c r="D2974" s="15"/>
      <c r="E2974" s="80">
        <v>1.6107143265941237</v>
      </c>
      <c r="F2974" s="78"/>
      <c r="G2974" s="15"/>
      <c r="H2974" s="15"/>
      <c r="I2974" s="16"/>
      <c r="J2974" s="66"/>
      <c r="K2974" s="66"/>
      <c r="L2974" s="16"/>
      <c r="M2974" s="81"/>
      <c r="N2974" s="82">
        <v>5078.39599609375</v>
      </c>
      <c r="O2974" s="82">
        <v>9227.328125</v>
      </c>
      <c r="P2974" s="77"/>
      <c r="Q2974" s="83"/>
      <c r="R2974" s="83"/>
      <c r="S2974" s="51">
        <v>1</v>
      </c>
      <c r="T2974" s="84"/>
      <c r="U2974" s="84"/>
      <c r="V2974" s="52">
        <v>0</v>
      </c>
      <c r="W2974" s="52">
        <v>1.1400000000000001E-4</v>
      </c>
      <c r="X2974" s="52">
        <v>0</v>
      </c>
      <c r="Y2974" s="52">
        <v>0.45179000000000002</v>
      </c>
      <c r="Z2974" s="52">
        <v>0</v>
      </c>
      <c r="AA2974" s="52"/>
      <c r="AB2974" s="79">
        <v>2974</v>
      </c>
      <c r="AC29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4" s="85"/>
      <c r="AE2974" s="51"/>
      <c r="AF2974" s="51"/>
      <c r="AG2974" s="51"/>
      <c r="AH2974" s="51"/>
      <c r="AI2974" s="51"/>
      <c r="AJ2974" s="51"/>
      <c r="AK2974" s="51"/>
      <c r="AL2974" s="51"/>
      <c r="AM2974" s="51"/>
      <c r="AN2974" s="51"/>
      <c r="AO2974" s="2"/>
      <c r="AP2974" s="3"/>
      <c r="AQ2974" s="3"/>
      <c r="AR2974" s="3"/>
      <c r="AS2974" s="3"/>
    </row>
    <row r="2975" spans="1:45" ht="29" customHeight="1" x14ac:dyDescent="0.35">
      <c r="A2975" s="14" t="s">
        <v>2667</v>
      </c>
      <c r="C2975" s="15" t="s">
        <v>3360</v>
      </c>
      <c r="D2975" s="15"/>
      <c r="E2975" s="80">
        <v>1.6107143265941237</v>
      </c>
      <c r="F2975" s="78"/>
      <c r="G2975" s="15"/>
      <c r="H2975" s="15"/>
      <c r="I2975" s="16"/>
      <c r="J2975" s="66"/>
      <c r="K2975" s="66"/>
      <c r="L2975" s="16"/>
      <c r="M2975" s="81"/>
      <c r="N2975" s="82">
        <v>5119.9453125</v>
      </c>
      <c r="O2975" s="82">
        <v>8973.576171875</v>
      </c>
      <c r="P2975" s="77"/>
      <c r="Q2975" s="83"/>
      <c r="R2975" s="83"/>
      <c r="S2975" s="51">
        <v>1</v>
      </c>
      <c r="T2975" s="84"/>
      <c r="U2975" s="84"/>
      <c r="V2975" s="52">
        <v>0</v>
      </c>
      <c r="W2975" s="52">
        <v>1.1400000000000001E-4</v>
      </c>
      <c r="X2975" s="52">
        <v>0</v>
      </c>
      <c r="Y2975" s="52">
        <v>0.45179000000000002</v>
      </c>
      <c r="Z2975" s="52">
        <v>0</v>
      </c>
      <c r="AA2975" s="52"/>
      <c r="AB2975" s="79">
        <v>2975</v>
      </c>
      <c r="AC29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5" s="85"/>
      <c r="AE2975" s="51"/>
      <c r="AF2975" s="51"/>
      <c r="AG2975" s="51"/>
      <c r="AH2975" s="51"/>
      <c r="AI2975" s="51"/>
      <c r="AJ2975" s="51"/>
      <c r="AK2975" s="51"/>
      <c r="AL2975" s="51"/>
      <c r="AM2975" s="51"/>
      <c r="AN2975" s="51"/>
      <c r="AO2975" s="2"/>
      <c r="AP2975" s="3"/>
      <c r="AQ2975" s="3"/>
      <c r="AR2975" s="3"/>
      <c r="AS2975" s="3"/>
    </row>
    <row r="2976" spans="1:45" ht="29" customHeight="1" x14ac:dyDescent="0.35">
      <c r="A2976" s="14" t="s">
        <v>2668</v>
      </c>
      <c r="C2976" s="15" t="s">
        <v>3360</v>
      </c>
      <c r="D2976" s="15"/>
      <c r="E2976" s="80">
        <v>1.6107143265941237</v>
      </c>
      <c r="F2976" s="78"/>
      <c r="G2976" s="15"/>
      <c r="H2976" s="15"/>
      <c r="I2976" s="16"/>
      <c r="J2976" s="66"/>
      <c r="K2976" s="66"/>
      <c r="L2976" s="16"/>
      <c r="M2976" s="81"/>
      <c r="N2976" s="82">
        <v>5228.44921875</v>
      </c>
      <c r="O2976" s="82">
        <v>9136.8359375</v>
      </c>
      <c r="P2976" s="77"/>
      <c r="Q2976" s="83"/>
      <c r="R2976" s="83"/>
      <c r="S2976" s="51">
        <v>1</v>
      </c>
      <c r="T2976" s="84"/>
      <c r="U2976" s="84"/>
      <c r="V2976" s="52">
        <v>0</v>
      </c>
      <c r="W2976" s="52">
        <v>1.1400000000000001E-4</v>
      </c>
      <c r="X2976" s="52">
        <v>0</v>
      </c>
      <c r="Y2976" s="52">
        <v>0.45179000000000002</v>
      </c>
      <c r="Z2976" s="52">
        <v>0</v>
      </c>
      <c r="AA2976" s="52"/>
      <c r="AB2976" s="79">
        <v>2976</v>
      </c>
      <c r="AC29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6" s="85"/>
      <c r="AE2976" s="51"/>
      <c r="AF2976" s="51"/>
      <c r="AG2976" s="51"/>
      <c r="AH2976" s="51"/>
      <c r="AI2976" s="51"/>
      <c r="AJ2976" s="51"/>
      <c r="AK2976" s="51"/>
      <c r="AL2976" s="51"/>
      <c r="AM2976" s="51"/>
      <c r="AN2976" s="51"/>
      <c r="AO2976" s="2"/>
      <c r="AP2976" s="3"/>
      <c r="AQ2976" s="3"/>
      <c r="AR2976" s="3"/>
      <c r="AS2976" s="3"/>
    </row>
    <row r="2977" spans="1:45" ht="29" customHeight="1" x14ac:dyDescent="0.35">
      <c r="A2977" s="14" t="s">
        <v>2669</v>
      </c>
      <c r="C2977" s="15" t="s">
        <v>3360</v>
      </c>
      <c r="D2977" s="15"/>
      <c r="E2977" s="80">
        <v>1.6107143265941237</v>
      </c>
      <c r="F2977" s="78"/>
      <c r="G2977" s="15"/>
      <c r="H2977" s="15"/>
      <c r="I2977" s="16"/>
      <c r="J2977" s="66"/>
      <c r="K2977" s="66"/>
      <c r="L2977" s="16"/>
      <c r="M2977" s="81"/>
      <c r="N2977" s="82">
        <v>5200.8349609375</v>
      </c>
      <c r="O2977" s="82">
        <v>8935.2626953125</v>
      </c>
      <c r="P2977" s="77"/>
      <c r="Q2977" s="83"/>
      <c r="R2977" s="83"/>
      <c r="S2977" s="51">
        <v>1</v>
      </c>
      <c r="T2977" s="84"/>
      <c r="U2977" s="84"/>
      <c r="V2977" s="52">
        <v>0</v>
      </c>
      <c r="W2977" s="52">
        <v>1.1400000000000001E-4</v>
      </c>
      <c r="X2977" s="52">
        <v>0</v>
      </c>
      <c r="Y2977" s="52">
        <v>0.45179000000000002</v>
      </c>
      <c r="Z2977" s="52">
        <v>0</v>
      </c>
      <c r="AA2977" s="52"/>
      <c r="AB2977" s="79">
        <v>2977</v>
      </c>
      <c r="AC29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7" s="85"/>
      <c r="AE2977" s="51"/>
      <c r="AF2977" s="51"/>
      <c r="AG2977" s="51"/>
      <c r="AH2977" s="51"/>
      <c r="AI2977" s="51"/>
      <c r="AJ2977" s="51"/>
      <c r="AK2977" s="51"/>
      <c r="AL2977" s="51"/>
      <c r="AM2977" s="51"/>
      <c r="AN2977" s="51"/>
      <c r="AO2977" s="2"/>
      <c r="AP2977" s="3"/>
      <c r="AQ2977" s="3"/>
      <c r="AR2977" s="3"/>
      <c r="AS2977" s="3"/>
    </row>
    <row r="2978" spans="1:45" ht="29" customHeight="1" x14ac:dyDescent="0.35">
      <c r="A2978" s="14" t="s">
        <v>2707</v>
      </c>
      <c r="C2978" s="15" t="s">
        <v>3360</v>
      </c>
      <c r="D2978" s="15"/>
      <c r="E2978" s="80">
        <v>1.6107143265941237</v>
      </c>
      <c r="F2978" s="78"/>
      <c r="G2978" s="15"/>
      <c r="H2978" s="15"/>
      <c r="I2978" s="16"/>
      <c r="J2978" s="66"/>
      <c r="K2978" s="66"/>
      <c r="L2978" s="16"/>
      <c r="M2978" s="81"/>
      <c r="N2978" s="82">
        <v>5280.89013671875</v>
      </c>
      <c r="O2978" s="82">
        <v>9393.33984375</v>
      </c>
      <c r="P2978" s="77"/>
      <c r="Q2978" s="83"/>
      <c r="R2978" s="83"/>
      <c r="S2978" s="51">
        <v>1</v>
      </c>
      <c r="T2978" s="84"/>
      <c r="U2978" s="84"/>
      <c r="V2978" s="52">
        <v>0</v>
      </c>
      <c r="W2978" s="52">
        <v>1.1400000000000001E-4</v>
      </c>
      <c r="X2978" s="52">
        <v>0</v>
      </c>
      <c r="Y2978" s="52">
        <v>0.45179000000000002</v>
      </c>
      <c r="Z2978" s="52">
        <v>0</v>
      </c>
      <c r="AA2978" s="52"/>
      <c r="AB2978" s="79">
        <v>2978</v>
      </c>
      <c r="AC29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8" s="85"/>
      <c r="AE2978" s="51"/>
      <c r="AF2978" s="51"/>
      <c r="AG2978" s="51"/>
      <c r="AH2978" s="51"/>
      <c r="AI2978" s="51"/>
      <c r="AJ2978" s="51"/>
      <c r="AK2978" s="51"/>
      <c r="AL2978" s="51"/>
      <c r="AM2978" s="51"/>
      <c r="AN2978" s="51"/>
      <c r="AO2978" s="2"/>
      <c r="AP2978" s="3"/>
      <c r="AQ2978" s="3"/>
      <c r="AR2978" s="3"/>
      <c r="AS2978" s="3"/>
    </row>
    <row r="2979" spans="1:45" ht="29" customHeight="1" x14ac:dyDescent="0.35">
      <c r="A2979" s="14" t="s">
        <v>2708</v>
      </c>
      <c r="C2979" s="15" t="s">
        <v>3360</v>
      </c>
      <c r="D2979" s="15"/>
      <c r="E2979" s="80">
        <v>1.6107143265941237</v>
      </c>
      <c r="F2979" s="78"/>
      <c r="G2979" s="15"/>
      <c r="H2979" s="15"/>
      <c r="I2979" s="16"/>
      <c r="J2979" s="66"/>
      <c r="K2979" s="66"/>
      <c r="L2979" s="16"/>
      <c r="M2979" s="81"/>
      <c r="N2979" s="82">
        <v>5248.52978515625</v>
      </c>
      <c r="O2979" s="82">
        <v>9245.720703125</v>
      </c>
      <c r="P2979" s="77"/>
      <c r="Q2979" s="83"/>
      <c r="R2979" s="83"/>
      <c r="S2979" s="51">
        <v>1</v>
      </c>
      <c r="T2979" s="84"/>
      <c r="U2979" s="84"/>
      <c r="V2979" s="52">
        <v>0</v>
      </c>
      <c r="W2979" s="52">
        <v>1.1400000000000001E-4</v>
      </c>
      <c r="X2979" s="52">
        <v>0</v>
      </c>
      <c r="Y2979" s="52">
        <v>0.45179000000000002</v>
      </c>
      <c r="Z2979" s="52">
        <v>0</v>
      </c>
      <c r="AA2979" s="52"/>
      <c r="AB2979" s="79">
        <v>2979</v>
      </c>
      <c r="AC29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79" s="85"/>
      <c r="AE2979" s="51"/>
      <c r="AF2979" s="51"/>
      <c r="AG2979" s="51"/>
      <c r="AH2979" s="51"/>
      <c r="AI2979" s="51"/>
      <c r="AJ2979" s="51"/>
      <c r="AK2979" s="51"/>
      <c r="AL2979" s="51"/>
      <c r="AM2979" s="51"/>
      <c r="AN2979" s="51"/>
      <c r="AO2979" s="2"/>
      <c r="AP2979" s="3"/>
      <c r="AQ2979" s="3"/>
      <c r="AR2979" s="3"/>
      <c r="AS2979" s="3"/>
    </row>
    <row r="2980" spans="1:45" ht="29" customHeight="1" x14ac:dyDescent="0.35">
      <c r="A2980" s="14" t="s">
        <v>2709</v>
      </c>
      <c r="C2980" s="15" t="s">
        <v>3360</v>
      </c>
      <c r="D2980" s="15"/>
      <c r="E2980" s="80">
        <v>1.6107143265941237</v>
      </c>
      <c r="F2980" s="78"/>
      <c r="G2980" s="15"/>
      <c r="H2980" s="15"/>
      <c r="I2980" s="16"/>
      <c r="J2980" s="66"/>
      <c r="K2980" s="66"/>
      <c r="L2980" s="16"/>
      <c r="M2980" s="81"/>
      <c r="N2980" s="82">
        <v>5295.740234375</v>
      </c>
      <c r="O2980" s="82">
        <v>9171.7119140625</v>
      </c>
      <c r="P2980" s="77"/>
      <c r="Q2980" s="83"/>
      <c r="R2980" s="83"/>
      <c r="S2980" s="51">
        <v>1</v>
      </c>
      <c r="T2980" s="84"/>
      <c r="U2980" s="84"/>
      <c r="V2980" s="52">
        <v>0</v>
      </c>
      <c r="W2980" s="52">
        <v>1.1400000000000001E-4</v>
      </c>
      <c r="X2980" s="52">
        <v>0</v>
      </c>
      <c r="Y2980" s="52">
        <v>0.45179000000000002</v>
      </c>
      <c r="Z2980" s="52">
        <v>0</v>
      </c>
      <c r="AA2980" s="52"/>
      <c r="AB2980" s="79">
        <v>2980</v>
      </c>
      <c r="AC29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0" s="85"/>
      <c r="AE2980" s="51"/>
      <c r="AF2980" s="51"/>
      <c r="AG2980" s="51"/>
      <c r="AH2980" s="51"/>
      <c r="AI2980" s="51"/>
      <c r="AJ2980" s="51"/>
      <c r="AK2980" s="51"/>
      <c r="AL2980" s="51"/>
      <c r="AM2980" s="51"/>
      <c r="AN2980" s="51"/>
      <c r="AO2980" s="2"/>
      <c r="AP2980" s="3"/>
      <c r="AQ2980" s="3"/>
      <c r="AR2980" s="3"/>
      <c r="AS2980" s="3"/>
    </row>
    <row r="2981" spans="1:45" ht="29" customHeight="1" x14ac:dyDescent="0.35">
      <c r="A2981" s="14" t="s">
        <v>2854</v>
      </c>
      <c r="C2981" s="15" t="s">
        <v>3360</v>
      </c>
      <c r="D2981" s="15"/>
      <c r="E2981" s="80">
        <v>1.6107143265941237</v>
      </c>
      <c r="F2981" s="78"/>
      <c r="G2981" s="15"/>
      <c r="H2981" s="15"/>
      <c r="I2981" s="16"/>
      <c r="J2981" s="66"/>
      <c r="K2981" s="66"/>
      <c r="L2981" s="16"/>
      <c r="M2981" s="81"/>
      <c r="N2981" s="82">
        <v>5234.80810546875</v>
      </c>
      <c r="O2981" s="82">
        <v>9023.7509765625</v>
      </c>
      <c r="P2981" s="77"/>
      <c r="Q2981" s="83"/>
      <c r="R2981" s="83"/>
      <c r="S2981" s="51">
        <v>1</v>
      </c>
      <c r="T2981" s="84"/>
      <c r="U2981" s="84"/>
      <c r="V2981" s="52">
        <v>0</v>
      </c>
      <c r="W2981" s="52">
        <v>1.1400000000000001E-4</v>
      </c>
      <c r="X2981" s="52">
        <v>0</v>
      </c>
      <c r="Y2981" s="52">
        <v>0.45179000000000002</v>
      </c>
      <c r="Z2981" s="52">
        <v>0</v>
      </c>
      <c r="AA2981" s="52"/>
      <c r="AB2981" s="79">
        <v>2981</v>
      </c>
      <c r="AC29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1" s="85"/>
      <c r="AE2981" s="51"/>
      <c r="AF2981" s="51"/>
      <c r="AG2981" s="51"/>
      <c r="AH2981" s="51"/>
      <c r="AI2981" s="51"/>
      <c r="AJ2981" s="51"/>
      <c r="AK2981" s="51"/>
      <c r="AL2981" s="51"/>
      <c r="AM2981" s="51"/>
      <c r="AN2981" s="51"/>
      <c r="AO2981" s="2"/>
      <c r="AP2981" s="3"/>
      <c r="AQ2981" s="3"/>
      <c r="AR2981" s="3"/>
      <c r="AS2981" s="3"/>
    </row>
    <row r="2982" spans="1:45" ht="29" customHeight="1" x14ac:dyDescent="0.35">
      <c r="A2982" s="14" t="s">
        <v>2855</v>
      </c>
      <c r="C2982" s="15" t="s">
        <v>3360</v>
      </c>
      <c r="D2982" s="15"/>
      <c r="E2982" s="80">
        <v>1.6107143265941237</v>
      </c>
      <c r="F2982" s="78"/>
      <c r="G2982" s="15"/>
      <c r="H2982" s="15"/>
      <c r="I2982" s="16"/>
      <c r="J2982" s="66"/>
      <c r="K2982" s="66"/>
      <c r="L2982" s="16"/>
      <c r="M2982" s="81"/>
      <c r="N2982" s="82">
        <v>5036.08203125</v>
      </c>
      <c r="O2982" s="82">
        <v>9311.1767578125</v>
      </c>
      <c r="P2982" s="77"/>
      <c r="Q2982" s="83"/>
      <c r="R2982" s="83"/>
      <c r="S2982" s="51">
        <v>1</v>
      </c>
      <c r="T2982" s="84"/>
      <c r="U2982" s="84"/>
      <c r="V2982" s="52">
        <v>0</v>
      </c>
      <c r="W2982" s="52">
        <v>1.1400000000000001E-4</v>
      </c>
      <c r="X2982" s="52">
        <v>0</v>
      </c>
      <c r="Y2982" s="52">
        <v>0.45179000000000002</v>
      </c>
      <c r="Z2982" s="52">
        <v>0</v>
      </c>
      <c r="AA2982" s="52"/>
      <c r="AB2982" s="79">
        <v>2982</v>
      </c>
      <c r="AC29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2" s="85"/>
      <c r="AE2982" s="51"/>
      <c r="AF2982" s="51"/>
      <c r="AG2982" s="51"/>
      <c r="AH2982" s="51"/>
      <c r="AI2982" s="51"/>
      <c r="AJ2982" s="51"/>
      <c r="AK2982" s="51"/>
      <c r="AL2982" s="51"/>
      <c r="AM2982" s="51"/>
      <c r="AN2982" s="51"/>
      <c r="AO2982" s="2"/>
      <c r="AP2982" s="3"/>
      <c r="AQ2982" s="3"/>
      <c r="AR2982" s="3"/>
      <c r="AS2982" s="3"/>
    </row>
    <row r="2983" spans="1:45" ht="29" customHeight="1" x14ac:dyDescent="0.35">
      <c r="A2983" s="14" t="s">
        <v>2856</v>
      </c>
      <c r="C2983" s="15" t="s">
        <v>3360</v>
      </c>
      <c r="D2983" s="15"/>
      <c r="E2983" s="80">
        <v>1.6107143265941237</v>
      </c>
      <c r="F2983" s="78"/>
      <c r="G2983" s="15"/>
      <c r="H2983" s="15"/>
      <c r="I2983" s="16"/>
      <c r="J2983" s="66"/>
      <c r="K2983" s="66"/>
      <c r="L2983" s="16"/>
      <c r="M2983" s="81"/>
      <c r="N2983" s="82">
        <v>5223.8671875</v>
      </c>
      <c r="O2983" s="82">
        <v>9359.443359375</v>
      </c>
      <c r="P2983" s="77"/>
      <c r="Q2983" s="83"/>
      <c r="R2983" s="83"/>
      <c r="S2983" s="51">
        <v>1</v>
      </c>
      <c r="T2983" s="84"/>
      <c r="U2983" s="84"/>
      <c r="V2983" s="52">
        <v>0</v>
      </c>
      <c r="W2983" s="52">
        <v>1.1400000000000001E-4</v>
      </c>
      <c r="X2983" s="52">
        <v>0</v>
      </c>
      <c r="Y2983" s="52">
        <v>0.45179000000000002</v>
      </c>
      <c r="Z2983" s="52">
        <v>0</v>
      </c>
      <c r="AA2983" s="52"/>
      <c r="AB2983" s="79">
        <v>2983</v>
      </c>
      <c r="AC29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3" s="85"/>
      <c r="AE2983" s="51"/>
      <c r="AF2983" s="51"/>
      <c r="AG2983" s="51"/>
      <c r="AH2983" s="51"/>
      <c r="AI2983" s="51"/>
      <c r="AJ2983" s="51"/>
      <c r="AK2983" s="51"/>
      <c r="AL2983" s="51"/>
      <c r="AM2983" s="51"/>
      <c r="AN2983" s="51"/>
      <c r="AO2983" s="2"/>
      <c r="AP2983" s="3"/>
      <c r="AQ2983" s="3"/>
      <c r="AR2983" s="3"/>
      <c r="AS2983" s="3"/>
    </row>
    <row r="2984" spans="1:45" ht="29" customHeight="1" x14ac:dyDescent="0.35">
      <c r="A2984" s="14" t="s">
        <v>2865</v>
      </c>
      <c r="C2984" s="15" t="s">
        <v>3360</v>
      </c>
      <c r="D2984" s="15"/>
      <c r="E2984" s="80">
        <v>1.6107143265941237</v>
      </c>
      <c r="F2984" s="78"/>
      <c r="G2984" s="15"/>
      <c r="H2984" s="15"/>
      <c r="I2984" s="16"/>
      <c r="J2984" s="66"/>
      <c r="K2984" s="66"/>
      <c r="L2984" s="16"/>
      <c r="M2984" s="81"/>
      <c r="N2984" s="82">
        <v>5157.57470703125</v>
      </c>
      <c r="O2984" s="82">
        <v>8925.4912109375</v>
      </c>
      <c r="P2984" s="77"/>
      <c r="Q2984" s="83"/>
      <c r="R2984" s="83"/>
      <c r="S2984" s="51">
        <v>1</v>
      </c>
      <c r="T2984" s="84"/>
      <c r="U2984" s="84"/>
      <c r="V2984" s="52">
        <v>0</v>
      </c>
      <c r="W2984" s="52">
        <v>1.1400000000000001E-4</v>
      </c>
      <c r="X2984" s="52">
        <v>0</v>
      </c>
      <c r="Y2984" s="52">
        <v>0.45179000000000002</v>
      </c>
      <c r="Z2984" s="52">
        <v>0</v>
      </c>
      <c r="AA2984" s="52"/>
      <c r="AB2984" s="79">
        <v>2984</v>
      </c>
      <c r="AC29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4" s="85"/>
      <c r="AE2984" s="51"/>
      <c r="AF2984" s="51"/>
      <c r="AG2984" s="51"/>
      <c r="AH2984" s="51"/>
      <c r="AI2984" s="51"/>
      <c r="AJ2984" s="51"/>
      <c r="AK2984" s="51"/>
      <c r="AL2984" s="51"/>
      <c r="AM2984" s="51"/>
      <c r="AN2984" s="51"/>
      <c r="AO2984" s="2"/>
      <c r="AP2984" s="3"/>
      <c r="AQ2984" s="3"/>
      <c r="AR2984" s="3"/>
      <c r="AS2984" s="3"/>
    </row>
    <row r="2985" spans="1:45" ht="29" customHeight="1" x14ac:dyDescent="0.35">
      <c r="A2985" s="14" t="s">
        <v>2932</v>
      </c>
      <c r="C2985" s="15" t="s">
        <v>3360</v>
      </c>
      <c r="D2985" s="15"/>
      <c r="E2985" s="80">
        <v>1.6107143265941237</v>
      </c>
      <c r="F2985" s="78"/>
      <c r="G2985" s="15"/>
      <c r="H2985" s="15"/>
      <c r="I2985" s="16"/>
      <c r="J2985" s="66"/>
      <c r="K2985" s="66"/>
      <c r="L2985" s="16"/>
      <c r="M2985" s="81"/>
      <c r="N2985" s="82">
        <v>5214.3427734375</v>
      </c>
      <c r="O2985" s="82">
        <v>9492.875</v>
      </c>
      <c r="P2985" s="77"/>
      <c r="Q2985" s="83"/>
      <c r="R2985" s="83"/>
      <c r="S2985" s="51">
        <v>1</v>
      </c>
      <c r="T2985" s="84"/>
      <c r="U2985" s="84"/>
      <c r="V2985" s="52">
        <v>0</v>
      </c>
      <c r="W2985" s="52">
        <v>1.1400000000000001E-4</v>
      </c>
      <c r="X2985" s="52">
        <v>0</v>
      </c>
      <c r="Y2985" s="52">
        <v>0.45179000000000002</v>
      </c>
      <c r="Z2985" s="52">
        <v>0</v>
      </c>
      <c r="AA2985" s="52"/>
      <c r="AB2985" s="79">
        <v>2985</v>
      </c>
      <c r="AC29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5" s="85"/>
      <c r="AE2985" s="51"/>
      <c r="AF2985" s="51"/>
      <c r="AG2985" s="51"/>
      <c r="AH2985" s="51"/>
      <c r="AI2985" s="51"/>
      <c r="AJ2985" s="51"/>
      <c r="AK2985" s="51"/>
      <c r="AL2985" s="51"/>
      <c r="AM2985" s="51"/>
      <c r="AN2985" s="51"/>
      <c r="AO2985" s="2"/>
      <c r="AP2985" s="3"/>
      <c r="AQ2985" s="3"/>
      <c r="AR2985" s="3"/>
      <c r="AS2985" s="3"/>
    </row>
    <row r="2986" spans="1:45" ht="29" customHeight="1" x14ac:dyDescent="0.35">
      <c r="A2986" s="14" t="s">
        <v>1812</v>
      </c>
      <c r="C2986" s="15" t="s">
        <v>3360</v>
      </c>
      <c r="D2986" s="15"/>
      <c r="E2986" s="80">
        <v>1.6107130472956641</v>
      </c>
      <c r="F2986" s="78"/>
      <c r="G2986" s="15"/>
      <c r="H2986" s="15"/>
      <c r="I2986" s="16"/>
      <c r="J2986" s="66"/>
      <c r="K2986" s="66"/>
      <c r="L2986" s="16"/>
      <c r="M2986" s="81"/>
      <c r="N2986" s="82">
        <v>3370.536865234375</v>
      </c>
      <c r="O2986" s="82">
        <v>3143.5244140625</v>
      </c>
      <c r="P2986" s="77"/>
      <c r="Q2986" s="83"/>
      <c r="R2986" s="83"/>
      <c r="S2986" s="51">
        <v>1</v>
      </c>
      <c r="T2986" s="84"/>
      <c r="U2986" s="84"/>
      <c r="V2986" s="52">
        <v>0</v>
      </c>
      <c r="W2986" s="52">
        <v>1.12E-4</v>
      </c>
      <c r="X2986" s="52">
        <v>0</v>
      </c>
      <c r="Y2986" s="52">
        <v>0.45178800000000002</v>
      </c>
      <c r="Z2986" s="52">
        <v>0</v>
      </c>
      <c r="AA2986" s="52"/>
      <c r="AB2986" s="79">
        <v>2986</v>
      </c>
      <c r="AC29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6" s="85"/>
      <c r="AE2986" s="51"/>
      <c r="AF2986" s="51"/>
      <c r="AG2986" s="51"/>
      <c r="AH2986" s="51"/>
      <c r="AI2986" s="51"/>
      <c r="AJ2986" s="51"/>
      <c r="AK2986" s="51"/>
      <c r="AL2986" s="51"/>
      <c r="AM2986" s="51"/>
      <c r="AN2986" s="51"/>
      <c r="AO2986" s="2"/>
      <c r="AP2986" s="3"/>
      <c r="AQ2986" s="3"/>
      <c r="AR2986" s="3"/>
      <c r="AS2986" s="3"/>
    </row>
    <row r="2987" spans="1:45" ht="29" customHeight="1" x14ac:dyDescent="0.35">
      <c r="A2987" s="14" t="s">
        <v>1828</v>
      </c>
      <c r="C2987" s="15" t="s">
        <v>3360</v>
      </c>
      <c r="D2987" s="15"/>
      <c r="E2987" s="80">
        <v>1.6107130472956641</v>
      </c>
      <c r="F2987" s="78"/>
      <c r="G2987" s="15"/>
      <c r="H2987" s="15"/>
      <c r="I2987" s="16"/>
      <c r="J2987" s="66"/>
      <c r="K2987" s="66"/>
      <c r="L2987" s="16"/>
      <c r="M2987" s="81"/>
      <c r="N2987" s="82">
        <v>3357.781982421875</v>
      </c>
      <c r="O2987" s="82">
        <v>3414.963134765625</v>
      </c>
      <c r="P2987" s="77"/>
      <c r="Q2987" s="83"/>
      <c r="R2987" s="83"/>
      <c r="S2987" s="51">
        <v>1</v>
      </c>
      <c r="T2987" s="84"/>
      <c r="U2987" s="84"/>
      <c r="V2987" s="52">
        <v>0</v>
      </c>
      <c r="W2987" s="52">
        <v>1.12E-4</v>
      </c>
      <c r="X2987" s="52">
        <v>0</v>
      </c>
      <c r="Y2987" s="52">
        <v>0.45178800000000002</v>
      </c>
      <c r="Z2987" s="52">
        <v>0</v>
      </c>
      <c r="AA2987" s="52"/>
      <c r="AB2987" s="79">
        <v>2987</v>
      </c>
      <c r="AC29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7" s="85"/>
      <c r="AE2987" s="51"/>
      <c r="AF2987" s="51"/>
      <c r="AG2987" s="51"/>
      <c r="AH2987" s="51"/>
      <c r="AI2987" s="51"/>
      <c r="AJ2987" s="51"/>
      <c r="AK2987" s="51"/>
      <c r="AL2987" s="51"/>
      <c r="AM2987" s="51"/>
      <c r="AN2987" s="51"/>
      <c r="AO2987" s="2"/>
      <c r="AP2987" s="3"/>
      <c r="AQ2987" s="3"/>
      <c r="AR2987" s="3"/>
      <c r="AS2987" s="3"/>
    </row>
    <row r="2988" spans="1:45" ht="29" customHeight="1" x14ac:dyDescent="0.35">
      <c r="A2988" s="14" t="s">
        <v>1885</v>
      </c>
      <c r="C2988" s="15" t="s">
        <v>3360</v>
      </c>
      <c r="D2988" s="15"/>
      <c r="E2988" s="80">
        <v>1.6107130472956641</v>
      </c>
      <c r="F2988" s="78"/>
      <c r="G2988" s="15"/>
      <c r="H2988" s="15"/>
      <c r="I2988" s="16"/>
      <c r="J2988" s="66"/>
      <c r="K2988" s="66"/>
      <c r="L2988" s="16"/>
      <c r="M2988" s="81"/>
      <c r="N2988" s="82">
        <v>3363.970947265625</v>
      </c>
      <c r="O2988" s="82">
        <v>3345.73828125</v>
      </c>
      <c r="P2988" s="77"/>
      <c r="Q2988" s="83"/>
      <c r="R2988" s="83"/>
      <c r="S2988" s="51">
        <v>1</v>
      </c>
      <c r="T2988" s="84"/>
      <c r="U2988" s="84"/>
      <c r="V2988" s="52">
        <v>0</v>
      </c>
      <c r="W2988" s="52">
        <v>1.12E-4</v>
      </c>
      <c r="X2988" s="52">
        <v>0</v>
      </c>
      <c r="Y2988" s="52">
        <v>0.45178800000000002</v>
      </c>
      <c r="Z2988" s="52">
        <v>0</v>
      </c>
      <c r="AA2988" s="52"/>
      <c r="AB2988" s="79">
        <v>2988</v>
      </c>
      <c r="AC29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8" s="85"/>
      <c r="AE2988" s="51"/>
      <c r="AF2988" s="51"/>
      <c r="AG2988" s="51"/>
      <c r="AH2988" s="51"/>
      <c r="AI2988" s="51"/>
      <c r="AJ2988" s="51"/>
      <c r="AK2988" s="51"/>
      <c r="AL2988" s="51"/>
      <c r="AM2988" s="51"/>
      <c r="AN2988" s="51"/>
      <c r="AO2988" s="2"/>
      <c r="AP2988" s="3"/>
      <c r="AQ2988" s="3"/>
      <c r="AR2988" s="3"/>
      <c r="AS2988" s="3"/>
    </row>
    <row r="2989" spans="1:45" ht="29" customHeight="1" x14ac:dyDescent="0.35">
      <c r="A2989" s="14" t="s">
        <v>3096</v>
      </c>
      <c r="C2989" s="15" t="s">
        <v>3360</v>
      </c>
      <c r="D2989" s="15"/>
      <c r="E2989" s="80">
        <v>1.6105825588527789</v>
      </c>
      <c r="F2989" s="78"/>
      <c r="G2989" s="15"/>
      <c r="H2989" s="15"/>
      <c r="I2989" s="16"/>
      <c r="J2989" s="66"/>
      <c r="K2989" s="66"/>
      <c r="L2989" s="16"/>
      <c r="M2989" s="81"/>
      <c r="N2989" s="82">
        <v>596.50543212890625</v>
      </c>
      <c r="O2989" s="82">
        <v>2045.7847900390625</v>
      </c>
      <c r="P2989" s="77"/>
      <c r="Q2989" s="83"/>
      <c r="R2989" s="83"/>
      <c r="S2989" s="51">
        <v>1</v>
      </c>
      <c r="T2989" s="84"/>
      <c r="U2989" s="84"/>
      <c r="V2989" s="52">
        <v>0</v>
      </c>
      <c r="W2989" s="52">
        <v>9.2E-5</v>
      </c>
      <c r="X2989" s="52">
        <v>0</v>
      </c>
      <c r="Y2989" s="52">
        <v>0.45158399999999999</v>
      </c>
      <c r="Z2989" s="52">
        <v>0</v>
      </c>
      <c r="AA2989" s="52"/>
      <c r="AB2989" s="79">
        <v>2989</v>
      </c>
      <c r="AC29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89" s="85"/>
      <c r="AE2989" s="51"/>
      <c r="AF2989" s="51"/>
      <c r="AG2989" s="51"/>
      <c r="AH2989" s="51"/>
      <c r="AI2989" s="51"/>
      <c r="AJ2989" s="51"/>
      <c r="AK2989" s="51"/>
      <c r="AL2989" s="51"/>
      <c r="AM2989" s="51"/>
      <c r="AN2989" s="51"/>
      <c r="AO2989" s="2"/>
      <c r="AP2989" s="3"/>
      <c r="AQ2989" s="3"/>
      <c r="AR2989" s="3"/>
      <c r="AS2989" s="3"/>
    </row>
    <row r="2990" spans="1:45" ht="29" customHeight="1" x14ac:dyDescent="0.35">
      <c r="A2990" s="14" t="s">
        <v>887</v>
      </c>
      <c r="C2990" s="15" t="s">
        <v>3360</v>
      </c>
      <c r="D2990" s="15"/>
      <c r="E2990" s="80">
        <v>1.6098149797769845</v>
      </c>
      <c r="F2990" s="78"/>
      <c r="G2990" s="15"/>
      <c r="H2990" s="15"/>
      <c r="I2990" s="16"/>
      <c r="J2990" s="66"/>
      <c r="K2990" s="66"/>
      <c r="L2990" s="16"/>
      <c r="M2990" s="81"/>
      <c r="N2990" s="82">
        <v>633.50244140625</v>
      </c>
      <c r="O2990" s="82">
        <v>3022.529541015625</v>
      </c>
      <c r="P2990" s="77"/>
      <c r="Q2990" s="83"/>
      <c r="R2990" s="83"/>
      <c r="S2990" s="51">
        <v>1</v>
      </c>
      <c r="T2990" s="84"/>
      <c r="U2990" s="84"/>
      <c r="V2990" s="52">
        <v>0</v>
      </c>
      <c r="W2990" s="52">
        <v>1.07E-4</v>
      </c>
      <c r="X2990" s="52">
        <v>0</v>
      </c>
      <c r="Y2990" s="52">
        <v>0.45038400000000001</v>
      </c>
      <c r="Z2990" s="52">
        <v>0</v>
      </c>
      <c r="AA2990" s="52"/>
      <c r="AB2990" s="79">
        <v>2990</v>
      </c>
      <c r="AC29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0" s="85"/>
      <c r="AE2990" s="51"/>
      <c r="AF2990" s="51"/>
      <c r="AG2990" s="51"/>
      <c r="AH2990" s="51"/>
      <c r="AI2990" s="51"/>
      <c r="AJ2990" s="51"/>
      <c r="AK2990" s="104" t="s">
        <v>3341</v>
      </c>
      <c r="AL2990" s="104" t="s">
        <v>3341</v>
      </c>
      <c r="AM2990" s="104" t="s">
        <v>3341</v>
      </c>
      <c r="AN2990" s="104" t="s">
        <v>3341</v>
      </c>
      <c r="AO2990" s="2"/>
      <c r="AP2990" s="3"/>
      <c r="AQ2990" s="3"/>
      <c r="AR2990" s="3"/>
      <c r="AS2990" s="3"/>
    </row>
    <row r="2991" spans="1:45" ht="29" customHeight="1" x14ac:dyDescent="0.35">
      <c r="A2991" s="14" t="s">
        <v>2017</v>
      </c>
      <c r="C2991" s="15" t="s">
        <v>3360</v>
      </c>
      <c r="D2991" s="15"/>
      <c r="E2991" s="80">
        <v>1.6098149797769845</v>
      </c>
      <c r="F2991" s="78"/>
      <c r="G2991" s="15"/>
      <c r="H2991" s="15"/>
      <c r="I2991" s="16"/>
      <c r="J2991" s="66"/>
      <c r="K2991" s="66"/>
      <c r="L2991" s="16"/>
      <c r="M2991" s="81"/>
      <c r="N2991" s="82">
        <v>596.89337158203125</v>
      </c>
      <c r="O2991" s="82">
        <v>3075.356201171875</v>
      </c>
      <c r="P2991" s="77"/>
      <c r="Q2991" s="83"/>
      <c r="R2991" s="83"/>
      <c r="S2991" s="51">
        <v>1</v>
      </c>
      <c r="T2991" s="84"/>
      <c r="U2991" s="84"/>
      <c r="V2991" s="52">
        <v>0</v>
      </c>
      <c r="W2991" s="52">
        <v>1.07E-4</v>
      </c>
      <c r="X2991" s="52">
        <v>0</v>
      </c>
      <c r="Y2991" s="52">
        <v>0.45038400000000001</v>
      </c>
      <c r="Z2991" s="52">
        <v>0</v>
      </c>
      <c r="AA2991" s="52"/>
      <c r="AB2991" s="79">
        <v>2991</v>
      </c>
      <c r="AC29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1" s="85"/>
      <c r="AE2991" s="51"/>
      <c r="AF2991" s="51"/>
      <c r="AG2991" s="51"/>
      <c r="AH2991" s="51"/>
      <c r="AI2991" s="51"/>
      <c r="AJ2991" s="51"/>
      <c r="AK2991" s="104" t="s">
        <v>3341</v>
      </c>
      <c r="AL2991" s="104" t="s">
        <v>3341</v>
      </c>
      <c r="AM2991" s="104" t="s">
        <v>3341</v>
      </c>
      <c r="AN2991" s="104" t="s">
        <v>3341</v>
      </c>
      <c r="AO2991" s="2"/>
      <c r="AP2991" s="3"/>
      <c r="AQ2991" s="3"/>
      <c r="AR2991" s="3"/>
      <c r="AS2991" s="3"/>
    </row>
    <row r="2992" spans="1:45" ht="29" customHeight="1" x14ac:dyDescent="0.35">
      <c r="A2992" s="14" t="s">
        <v>2662</v>
      </c>
      <c r="C2992" s="15" t="s">
        <v>3360</v>
      </c>
      <c r="D2992" s="15"/>
      <c r="E2992" s="80">
        <v>1.6098149797769845</v>
      </c>
      <c r="F2992" s="78"/>
      <c r="G2992" s="15"/>
      <c r="H2992" s="15"/>
      <c r="I2992" s="16"/>
      <c r="J2992" s="66"/>
      <c r="K2992" s="66"/>
      <c r="L2992" s="16"/>
      <c r="M2992" s="81"/>
      <c r="N2992" s="82">
        <v>660.2779541015625</v>
      </c>
      <c r="O2992" s="82">
        <v>2978.572021484375</v>
      </c>
      <c r="P2992" s="77"/>
      <c r="Q2992" s="83"/>
      <c r="R2992" s="83"/>
      <c r="S2992" s="51">
        <v>1</v>
      </c>
      <c r="T2992" s="84"/>
      <c r="U2992" s="84"/>
      <c r="V2992" s="52">
        <v>0</v>
      </c>
      <c r="W2992" s="52">
        <v>1.07E-4</v>
      </c>
      <c r="X2992" s="52">
        <v>0</v>
      </c>
      <c r="Y2992" s="52">
        <v>0.45038400000000001</v>
      </c>
      <c r="Z2992" s="52">
        <v>0</v>
      </c>
      <c r="AA2992" s="52"/>
      <c r="AB2992" s="79">
        <v>2992</v>
      </c>
      <c r="AC29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2" s="85"/>
      <c r="AE2992" s="51"/>
      <c r="AF2992" s="51"/>
      <c r="AG2992" s="51"/>
      <c r="AH2992" s="51"/>
      <c r="AI2992" s="51"/>
      <c r="AJ2992" s="51"/>
      <c r="AK2992" s="104" t="s">
        <v>3341</v>
      </c>
      <c r="AL2992" s="104" t="s">
        <v>3341</v>
      </c>
      <c r="AM2992" s="104" t="s">
        <v>3341</v>
      </c>
      <c r="AN2992" s="104" t="s">
        <v>3341</v>
      </c>
      <c r="AO2992" s="2"/>
      <c r="AP2992" s="3"/>
      <c r="AQ2992" s="3"/>
      <c r="AR2992" s="3"/>
      <c r="AS2992" s="3"/>
    </row>
    <row r="2993" spans="1:45" ht="29" customHeight="1" x14ac:dyDescent="0.35">
      <c r="A2993" s="14" t="s">
        <v>429</v>
      </c>
      <c r="C2993" s="15" t="s">
        <v>3360</v>
      </c>
      <c r="D2993" s="15"/>
      <c r="E2993" s="80">
        <v>1.6095149842881951</v>
      </c>
      <c r="F2993" s="78"/>
      <c r="G2993" s="15"/>
      <c r="H2993" s="15"/>
      <c r="I2993" s="16"/>
      <c r="J2993" s="66"/>
      <c r="K2993" s="66"/>
      <c r="L2993" s="16"/>
      <c r="M2993" s="81"/>
      <c r="N2993" s="82">
        <v>1069.51806640625</v>
      </c>
      <c r="O2993" s="82">
        <v>6953.7021484375</v>
      </c>
      <c r="P2993" s="77"/>
      <c r="Q2993" s="83"/>
      <c r="R2993" s="83"/>
      <c r="S2993" s="51">
        <v>1</v>
      </c>
      <c r="T2993" s="84"/>
      <c r="U2993" s="84"/>
      <c r="V2993" s="52">
        <v>0</v>
      </c>
      <c r="W2993" s="52">
        <v>9.7E-5</v>
      </c>
      <c r="X2993" s="52">
        <v>0</v>
      </c>
      <c r="Y2993" s="52">
        <v>0.44991500000000001</v>
      </c>
      <c r="Z2993" s="52">
        <v>0</v>
      </c>
      <c r="AA2993" s="52"/>
      <c r="AB2993" s="79">
        <v>2993</v>
      </c>
      <c r="AC29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3" s="85"/>
      <c r="AE2993" s="51"/>
      <c r="AF2993" s="51"/>
      <c r="AG2993" s="51"/>
      <c r="AH2993" s="51"/>
      <c r="AI2993" s="51"/>
      <c r="AJ2993" s="51"/>
      <c r="AK2993" s="104" t="s">
        <v>3341</v>
      </c>
      <c r="AL2993" s="104" t="s">
        <v>3341</v>
      </c>
      <c r="AM2993" s="104" t="s">
        <v>3341</v>
      </c>
      <c r="AN2993" s="104" t="s">
        <v>3341</v>
      </c>
      <c r="AO2993" s="2"/>
      <c r="AP2993" s="3"/>
      <c r="AQ2993" s="3"/>
      <c r="AR2993" s="3"/>
      <c r="AS2993" s="3"/>
    </row>
    <row r="2994" spans="1:45" ht="29" customHeight="1" x14ac:dyDescent="0.35">
      <c r="A2994" s="14" t="s">
        <v>490</v>
      </c>
      <c r="C2994" s="15" t="s">
        <v>3360</v>
      </c>
      <c r="D2994" s="15"/>
      <c r="E2994" s="80">
        <v>1.6093000621469726</v>
      </c>
      <c r="F2994" s="78"/>
      <c r="G2994" s="15"/>
      <c r="H2994" s="15"/>
      <c r="I2994" s="16"/>
      <c r="J2994" s="66"/>
      <c r="K2994" s="66"/>
      <c r="L2994" s="16"/>
      <c r="M2994" s="81"/>
      <c r="N2994" s="82">
        <v>498.50094604492188</v>
      </c>
      <c r="O2994" s="82">
        <v>8865.8759765625</v>
      </c>
      <c r="P2994" s="77"/>
      <c r="Q2994" s="83"/>
      <c r="R2994" s="83"/>
      <c r="S2994" s="51">
        <v>1</v>
      </c>
      <c r="T2994" s="84"/>
      <c r="U2994" s="84"/>
      <c r="V2994" s="52">
        <v>0</v>
      </c>
      <c r="W2994" s="52">
        <v>9.7E-5</v>
      </c>
      <c r="X2994" s="52">
        <v>0</v>
      </c>
      <c r="Y2994" s="52">
        <v>0.44957900000000001</v>
      </c>
      <c r="Z2994" s="52">
        <v>0</v>
      </c>
      <c r="AA2994" s="52"/>
      <c r="AB2994" s="79">
        <v>2994</v>
      </c>
      <c r="AC29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4" s="85"/>
      <c r="AE2994" s="51"/>
      <c r="AF2994" s="51"/>
      <c r="AG2994" s="51"/>
      <c r="AH2994" s="51"/>
      <c r="AI2994" s="51"/>
      <c r="AJ2994" s="51"/>
      <c r="AK2994" s="51"/>
      <c r="AL2994" s="51"/>
      <c r="AM2994" s="51"/>
      <c r="AN2994" s="51"/>
      <c r="AO2994" s="2"/>
      <c r="AP2994" s="3"/>
      <c r="AQ2994" s="3"/>
      <c r="AR2994" s="3"/>
      <c r="AS2994" s="3"/>
    </row>
    <row r="2995" spans="1:45" ht="29" customHeight="1" x14ac:dyDescent="0.35">
      <c r="A2995" s="14" t="s">
        <v>553</v>
      </c>
      <c r="C2995" s="15" t="s">
        <v>3360</v>
      </c>
      <c r="D2995" s="15"/>
      <c r="E2995" s="80">
        <v>1.608839514701496</v>
      </c>
      <c r="F2995" s="78"/>
      <c r="G2995" s="15"/>
      <c r="H2995" s="15"/>
      <c r="I2995" s="16"/>
      <c r="J2995" s="66"/>
      <c r="K2995" s="66"/>
      <c r="L2995" s="16"/>
      <c r="M2995" s="81"/>
      <c r="N2995" s="82">
        <v>792.07476806640625</v>
      </c>
      <c r="O2995" s="82">
        <v>6138.54345703125</v>
      </c>
      <c r="P2995" s="77"/>
      <c r="Q2995" s="83"/>
      <c r="R2995" s="83"/>
      <c r="S2995" s="51">
        <v>1</v>
      </c>
      <c r="T2995" s="84"/>
      <c r="U2995" s="84"/>
      <c r="V2995" s="52">
        <v>0</v>
      </c>
      <c r="W2995" s="52">
        <v>1.26E-4</v>
      </c>
      <c r="X2995" s="52">
        <v>0</v>
      </c>
      <c r="Y2995" s="52">
        <v>0.44885900000000001</v>
      </c>
      <c r="Z2995" s="52">
        <v>0</v>
      </c>
      <c r="AA2995" s="52"/>
      <c r="AB2995" s="79">
        <v>2995</v>
      </c>
      <c r="AC29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5" s="85"/>
      <c r="AE2995" s="51"/>
      <c r="AF2995" s="51"/>
      <c r="AG2995" s="51"/>
      <c r="AH2995" s="51"/>
      <c r="AI2995" s="51"/>
      <c r="AJ2995" s="51"/>
      <c r="AK2995" s="104" t="s">
        <v>3341</v>
      </c>
      <c r="AL2995" s="104" t="s">
        <v>3341</v>
      </c>
      <c r="AM2995" s="104" t="s">
        <v>3341</v>
      </c>
      <c r="AN2995" s="104" t="s">
        <v>3341</v>
      </c>
      <c r="AO2995" s="2"/>
      <c r="AP2995" s="3"/>
      <c r="AQ2995" s="3"/>
      <c r="AR2995" s="3"/>
      <c r="AS2995" s="3"/>
    </row>
    <row r="2996" spans="1:45" ht="29" customHeight="1" x14ac:dyDescent="0.35">
      <c r="A2996" s="14" t="s">
        <v>682</v>
      </c>
      <c r="C2996" s="15" t="s">
        <v>3360</v>
      </c>
      <c r="D2996" s="15"/>
      <c r="E2996" s="80">
        <v>1.608839514701496</v>
      </c>
      <c r="F2996" s="78"/>
      <c r="G2996" s="15"/>
      <c r="H2996" s="15"/>
      <c r="I2996" s="16"/>
      <c r="J2996" s="66"/>
      <c r="K2996" s="66"/>
      <c r="L2996" s="16"/>
      <c r="M2996" s="81"/>
      <c r="N2996" s="82">
        <v>711.3843994140625</v>
      </c>
      <c r="O2996" s="82">
        <v>6188.51318359375</v>
      </c>
      <c r="P2996" s="77"/>
      <c r="Q2996" s="83"/>
      <c r="R2996" s="83"/>
      <c r="S2996" s="51">
        <v>1</v>
      </c>
      <c r="T2996" s="84"/>
      <c r="U2996" s="84"/>
      <c r="V2996" s="52">
        <v>0</v>
      </c>
      <c r="W2996" s="52">
        <v>1.26E-4</v>
      </c>
      <c r="X2996" s="52">
        <v>0</v>
      </c>
      <c r="Y2996" s="52">
        <v>0.44885900000000001</v>
      </c>
      <c r="Z2996" s="52">
        <v>0</v>
      </c>
      <c r="AA2996" s="52"/>
      <c r="AB2996" s="79">
        <v>2996</v>
      </c>
      <c r="AC29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6" s="85"/>
      <c r="AE2996" s="51"/>
      <c r="AF2996" s="51"/>
      <c r="AG2996" s="51"/>
      <c r="AH2996" s="51"/>
      <c r="AI2996" s="51"/>
      <c r="AJ2996" s="51"/>
      <c r="AK2996" s="104" t="s">
        <v>3341</v>
      </c>
      <c r="AL2996" s="104" t="s">
        <v>3341</v>
      </c>
      <c r="AM2996" s="104" t="s">
        <v>3341</v>
      </c>
      <c r="AN2996" s="104" t="s">
        <v>3341</v>
      </c>
      <c r="AO2996" s="2"/>
      <c r="AP2996" s="3"/>
      <c r="AQ2996" s="3"/>
      <c r="AR2996" s="3"/>
      <c r="AS2996" s="3"/>
    </row>
    <row r="2997" spans="1:45" ht="29" customHeight="1" x14ac:dyDescent="0.35">
      <c r="A2997" s="14" t="s">
        <v>753</v>
      </c>
      <c r="C2997" s="15" t="s">
        <v>3360</v>
      </c>
      <c r="D2997" s="15"/>
      <c r="E2997" s="80">
        <v>1.608839514701496</v>
      </c>
      <c r="F2997" s="78"/>
      <c r="G2997" s="15"/>
      <c r="H2997" s="15"/>
      <c r="I2997" s="16"/>
      <c r="J2997" s="66"/>
      <c r="K2997" s="66"/>
      <c r="L2997" s="16"/>
      <c r="M2997" s="81"/>
      <c r="N2997" s="82">
        <v>715.03216552734375</v>
      </c>
      <c r="O2997" s="82">
        <v>5877.56884765625</v>
      </c>
      <c r="P2997" s="77"/>
      <c r="Q2997" s="83"/>
      <c r="R2997" s="83"/>
      <c r="S2997" s="51">
        <v>1</v>
      </c>
      <c r="T2997" s="84"/>
      <c r="U2997" s="84"/>
      <c r="V2997" s="52">
        <v>0</v>
      </c>
      <c r="W2997" s="52">
        <v>1.26E-4</v>
      </c>
      <c r="X2997" s="52">
        <v>0</v>
      </c>
      <c r="Y2997" s="52">
        <v>0.44885900000000001</v>
      </c>
      <c r="Z2997" s="52">
        <v>0</v>
      </c>
      <c r="AA2997" s="52"/>
      <c r="AB2997" s="79">
        <v>2997</v>
      </c>
      <c r="AC29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7" s="85"/>
      <c r="AE2997" s="51"/>
      <c r="AF2997" s="51"/>
      <c r="AG2997" s="51"/>
      <c r="AH2997" s="51"/>
      <c r="AI2997" s="51"/>
      <c r="AJ2997" s="51"/>
      <c r="AK2997" s="104" t="s">
        <v>3341</v>
      </c>
      <c r="AL2997" s="104" t="s">
        <v>3341</v>
      </c>
      <c r="AM2997" s="104" t="s">
        <v>3341</v>
      </c>
      <c r="AN2997" s="104" t="s">
        <v>3341</v>
      </c>
      <c r="AO2997" s="2"/>
      <c r="AP2997" s="3"/>
      <c r="AQ2997" s="3"/>
      <c r="AR2997" s="3"/>
      <c r="AS2997" s="3"/>
    </row>
    <row r="2998" spans="1:45" ht="29" customHeight="1" x14ac:dyDescent="0.35">
      <c r="A2998" s="14" t="s">
        <v>1023</v>
      </c>
      <c r="C2998" s="15" t="s">
        <v>3360</v>
      </c>
      <c r="D2998" s="15"/>
      <c r="E2998" s="80">
        <v>1.608839514701496</v>
      </c>
      <c r="F2998" s="78"/>
      <c r="G2998" s="15"/>
      <c r="H2998" s="15"/>
      <c r="I2998" s="16"/>
      <c r="J2998" s="66"/>
      <c r="K2998" s="66"/>
      <c r="L2998" s="16"/>
      <c r="M2998" s="81"/>
      <c r="N2998" s="82">
        <v>825.19781494140625</v>
      </c>
      <c r="O2998" s="82">
        <v>5894.94189453125</v>
      </c>
      <c r="P2998" s="77"/>
      <c r="Q2998" s="83"/>
      <c r="R2998" s="83"/>
      <c r="S2998" s="51">
        <v>1</v>
      </c>
      <c r="T2998" s="84"/>
      <c r="U2998" s="84"/>
      <c r="V2998" s="52">
        <v>0</v>
      </c>
      <c r="W2998" s="52">
        <v>1.26E-4</v>
      </c>
      <c r="X2998" s="52">
        <v>0</v>
      </c>
      <c r="Y2998" s="52">
        <v>0.44885900000000001</v>
      </c>
      <c r="Z2998" s="52">
        <v>0</v>
      </c>
      <c r="AA2998" s="52"/>
      <c r="AB2998" s="79">
        <v>2998</v>
      </c>
      <c r="AC29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8" s="85"/>
      <c r="AE2998" s="51"/>
      <c r="AF2998" s="51"/>
      <c r="AG2998" s="51"/>
      <c r="AH2998" s="51"/>
      <c r="AI2998" s="51"/>
      <c r="AJ2998" s="51"/>
      <c r="AK2998" s="104" t="s">
        <v>3341</v>
      </c>
      <c r="AL2998" s="104" t="s">
        <v>3341</v>
      </c>
      <c r="AM2998" s="104" t="s">
        <v>3341</v>
      </c>
      <c r="AN2998" s="104" t="s">
        <v>3341</v>
      </c>
      <c r="AO2998" s="2"/>
      <c r="AP2998" s="3"/>
      <c r="AQ2998" s="3"/>
      <c r="AR2998" s="3"/>
      <c r="AS2998" s="3"/>
    </row>
    <row r="2999" spans="1:45" ht="29" customHeight="1" x14ac:dyDescent="0.35">
      <c r="A2999" s="14" t="s">
        <v>1063</v>
      </c>
      <c r="C2999" s="15" t="s">
        <v>3360</v>
      </c>
      <c r="D2999" s="15"/>
      <c r="E2999" s="80">
        <v>1.608839514701496</v>
      </c>
      <c r="F2999" s="78"/>
      <c r="G2999" s="15"/>
      <c r="H2999" s="15"/>
      <c r="I2999" s="16"/>
      <c r="J2999" s="66"/>
      <c r="K2999" s="66"/>
      <c r="L2999" s="16"/>
      <c r="M2999" s="81"/>
      <c r="N2999" s="82">
        <v>744.271728515625</v>
      </c>
      <c r="O2999" s="82">
        <v>5846.96826171875</v>
      </c>
      <c r="P2999" s="77"/>
      <c r="Q2999" s="83"/>
      <c r="R2999" s="83"/>
      <c r="S2999" s="51">
        <v>1</v>
      </c>
      <c r="T2999" s="84"/>
      <c r="U2999" s="84"/>
      <c r="V2999" s="52">
        <v>0</v>
      </c>
      <c r="W2999" s="52">
        <v>1.26E-4</v>
      </c>
      <c r="X2999" s="52">
        <v>0</v>
      </c>
      <c r="Y2999" s="52">
        <v>0.44885900000000001</v>
      </c>
      <c r="Z2999" s="52">
        <v>0</v>
      </c>
      <c r="AA2999" s="52"/>
      <c r="AB2999" s="79">
        <v>2999</v>
      </c>
      <c r="AC29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2999" s="85"/>
      <c r="AE2999" s="51"/>
      <c r="AF2999" s="51"/>
      <c r="AG2999" s="51"/>
      <c r="AH2999" s="51"/>
      <c r="AI2999" s="51"/>
      <c r="AJ2999" s="51"/>
      <c r="AK2999" s="104" t="s">
        <v>3341</v>
      </c>
      <c r="AL2999" s="104" t="s">
        <v>3341</v>
      </c>
      <c r="AM2999" s="104" t="s">
        <v>3341</v>
      </c>
      <c r="AN2999" s="104" t="s">
        <v>3341</v>
      </c>
      <c r="AO2999" s="2"/>
      <c r="AP2999" s="3"/>
      <c r="AQ2999" s="3"/>
      <c r="AR2999" s="3"/>
      <c r="AS2999" s="3"/>
    </row>
    <row r="3000" spans="1:45" ht="29" customHeight="1" x14ac:dyDescent="0.35">
      <c r="A3000" s="14" t="s">
        <v>1145</v>
      </c>
      <c r="C3000" s="15" t="s">
        <v>3360</v>
      </c>
      <c r="D3000" s="15"/>
      <c r="E3000" s="80">
        <v>1.608839514701496</v>
      </c>
      <c r="F3000" s="78"/>
      <c r="G3000" s="15"/>
      <c r="H3000" s="15"/>
      <c r="I3000" s="16"/>
      <c r="J3000" s="66"/>
      <c r="K3000" s="66"/>
      <c r="L3000" s="16"/>
      <c r="M3000" s="81"/>
      <c r="N3000" s="82">
        <v>678.5897216796875</v>
      </c>
      <c r="O3000" s="82">
        <v>6006.16259765625</v>
      </c>
      <c r="P3000" s="77"/>
      <c r="Q3000" s="83"/>
      <c r="R3000" s="83"/>
      <c r="S3000" s="51">
        <v>1</v>
      </c>
      <c r="T3000" s="84"/>
      <c r="U3000" s="84"/>
      <c r="V3000" s="52">
        <v>0</v>
      </c>
      <c r="W3000" s="52">
        <v>1.26E-4</v>
      </c>
      <c r="X3000" s="52">
        <v>0</v>
      </c>
      <c r="Y3000" s="52">
        <v>0.44885900000000001</v>
      </c>
      <c r="Z3000" s="52">
        <v>0</v>
      </c>
      <c r="AA3000" s="52"/>
      <c r="AB3000" s="79">
        <v>3000</v>
      </c>
      <c r="AC30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0" s="85"/>
      <c r="AE3000" s="51"/>
      <c r="AF3000" s="51"/>
      <c r="AG3000" s="51"/>
      <c r="AH3000" s="51"/>
      <c r="AI3000" s="51"/>
      <c r="AJ3000" s="51"/>
      <c r="AK3000" s="104" t="s">
        <v>3341</v>
      </c>
      <c r="AL3000" s="104" t="s">
        <v>3341</v>
      </c>
      <c r="AM3000" s="104" t="s">
        <v>3341</v>
      </c>
      <c r="AN3000" s="104" t="s">
        <v>3341</v>
      </c>
      <c r="AO3000" s="2"/>
      <c r="AP3000" s="3"/>
      <c r="AQ3000" s="3"/>
      <c r="AR3000" s="3"/>
      <c r="AS3000" s="3"/>
    </row>
    <row r="3001" spans="1:45" ht="29" customHeight="1" x14ac:dyDescent="0.35">
      <c r="A3001" s="14" t="s">
        <v>1184</v>
      </c>
      <c r="C3001" s="15" t="s">
        <v>3360</v>
      </c>
      <c r="D3001" s="15"/>
      <c r="E3001" s="80">
        <v>1.608839514701496</v>
      </c>
      <c r="F3001" s="78"/>
      <c r="G3001" s="15"/>
      <c r="H3001" s="15"/>
      <c r="I3001" s="16"/>
      <c r="J3001" s="66"/>
      <c r="K3001" s="66"/>
      <c r="L3001" s="16"/>
      <c r="M3001" s="81"/>
      <c r="N3001" s="82">
        <v>695.0123291015625</v>
      </c>
      <c r="O3001" s="82">
        <v>6064.62353515625</v>
      </c>
      <c r="P3001" s="77"/>
      <c r="Q3001" s="83"/>
      <c r="R3001" s="83"/>
      <c r="S3001" s="51">
        <v>1</v>
      </c>
      <c r="T3001" s="84"/>
      <c r="U3001" s="84"/>
      <c r="V3001" s="52">
        <v>0</v>
      </c>
      <c r="W3001" s="52">
        <v>1.26E-4</v>
      </c>
      <c r="X3001" s="52">
        <v>0</v>
      </c>
      <c r="Y3001" s="52">
        <v>0.44885900000000001</v>
      </c>
      <c r="Z3001" s="52">
        <v>0</v>
      </c>
      <c r="AA3001" s="52"/>
      <c r="AB3001" s="79">
        <v>3001</v>
      </c>
      <c r="AC30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1" s="85"/>
      <c r="AE3001" s="51"/>
      <c r="AF3001" s="51"/>
      <c r="AG3001" s="51"/>
      <c r="AH3001" s="51"/>
      <c r="AI3001" s="51"/>
      <c r="AJ3001" s="51"/>
      <c r="AK3001" s="104" t="s">
        <v>3341</v>
      </c>
      <c r="AL3001" s="104" t="s">
        <v>3341</v>
      </c>
      <c r="AM3001" s="104" t="s">
        <v>3341</v>
      </c>
      <c r="AN3001" s="104" t="s">
        <v>3341</v>
      </c>
      <c r="AO3001" s="2"/>
      <c r="AP3001" s="3"/>
      <c r="AQ3001" s="3"/>
      <c r="AR3001" s="3"/>
      <c r="AS3001" s="3"/>
    </row>
    <row r="3002" spans="1:45" ht="29" customHeight="1" x14ac:dyDescent="0.35">
      <c r="A3002" s="14" t="s">
        <v>1270</v>
      </c>
      <c r="C3002" s="15" t="s">
        <v>3360</v>
      </c>
      <c r="D3002" s="15"/>
      <c r="E3002" s="80">
        <v>1.608839514701496</v>
      </c>
      <c r="F3002" s="78"/>
      <c r="G3002" s="15"/>
      <c r="H3002" s="15"/>
      <c r="I3002" s="16"/>
      <c r="J3002" s="66"/>
      <c r="K3002" s="66"/>
      <c r="L3002" s="16"/>
      <c r="M3002" s="81"/>
      <c r="N3002" s="82">
        <v>810.4178466796875</v>
      </c>
      <c r="O3002" s="82">
        <v>5823.177734375</v>
      </c>
      <c r="P3002" s="77"/>
      <c r="Q3002" s="83"/>
      <c r="R3002" s="83"/>
      <c r="S3002" s="51">
        <v>1</v>
      </c>
      <c r="T3002" s="84"/>
      <c r="U3002" s="84"/>
      <c r="V3002" s="52">
        <v>0</v>
      </c>
      <c r="W3002" s="52">
        <v>1.26E-4</v>
      </c>
      <c r="X3002" s="52">
        <v>0</v>
      </c>
      <c r="Y3002" s="52">
        <v>0.44885900000000001</v>
      </c>
      <c r="Z3002" s="52">
        <v>0</v>
      </c>
      <c r="AA3002" s="52"/>
      <c r="AB3002" s="79">
        <v>3002</v>
      </c>
      <c r="AC30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2" s="85"/>
      <c r="AE3002" s="51"/>
      <c r="AF3002" s="51"/>
      <c r="AG3002" s="51"/>
      <c r="AH3002" s="51"/>
      <c r="AI3002" s="51"/>
      <c r="AJ3002" s="51"/>
      <c r="AK3002" s="104" t="s">
        <v>3341</v>
      </c>
      <c r="AL3002" s="104" t="s">
        <v>3341</v>
      </c>
      <c r="AM3002" s="104" t="s">
        <v>3341</v>
      </c>
      <c r="AN3002" s="104" t="s">
        <v>3341</v>
      </c>
      <c r="AO3002" s="2"/>
      <c r="AP3002" s="3"/>
      <c r="AQ3002" s="3"/>
      <c r="AR3002" s="3"/>
      <c r="AS3002" s="3"/>
    </row>
    <row r="3003" spans="1:45" ht="29" customHeight="1" x14ac:dyDescent="0.35">
      <c r="A3003" s="14" t="s">
        <v>1290</v>
      </c>
      <c r="C3003" s="15" t="s">
        <v>3360</v>
      </c>
      <c r="D3003" s="15"/>
      <c r="E3003" s="80">
        <v>1.608839514701496</v>
      </c>
      <c r="F3003" s="78"/>
      <c r="G3003" s="15"/>
      <c r="H3003" s="15"/>
      <c r="I3003" s="16"/>
      <c r="J3003" s="66"/>
      <c r="K3003" s="66"/>
      <c r="L3003" s="16"/>
      <c r="M3003" s="81"/>
      <c r="N3003" s="82">
        <v>777.88177490234375</v>
      </c>
      <c r="O3003" s="82">
        <v>5909.861328125</v>
      </c>
      <c r="P3003" s="77"/>
      <c r="Q3003" s="83"/>
      <c r="R3003" s="83"/>
      <c r="S3003" s="51">
        <v>1</v>
      </c>
      <c r="T3003" s="84"/>
      <c r="U3003" s="84"/>
      <c r="V3003" s="52">
        <v>0</v>
      </c>
      <c r="W3003" s="52">
        <v>1.26E-4</v>
      </c>
      <c r="X3003" s="52">
        <v>0</v>
      </c>
      <c r="Y3003" s="52">
        <v>0.44885900000000001</v>
      </c>
      <c r="Z3003" s="52">
        <v>0</v>
      </c>
      <c r="AA3003" s="52"/>
      <c r="AB3003" s="79">
        <v>3003</v>
      </c>
      <c r="AC30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3" s="85"/>
      <c r="AE3003" s="51"/>
      <c r="AF3003" s="51"/>
      <c r="AG3003" s="51"/>
      <c r="AH3003" s="51"/>
      <c r="AI3003" s="51"/>
      <c r="AJ3003" s="51"/>
      <c r="AK3003" s="104" t="s">
        <v>3341</v>
      </c>
      <c r="AL3003" s="104" t="s">
        <v>3341</v>
      </c>
      <c r="AM3003" s="104" t="s">
        <v>3341</v>
      </c>
      <c r="AN3003" s="104" t="s">
        <v>3341</v>
      </c>
      <c r="AO3003" s="2"/>
      <c r="AP3003" s="3"/>
      <c r="AQ3003" s="3"/>
      <c r="AR3003" s="3"/>
      <c r="AS3003" s="3"/>
    </row>
    <row r="3004" spans="1:45" ht="29" customHeight="1" x14ac:dyDescent="0.35">
      <c r="A3004" s="14" t="s">
        <v>1305</v>
      </c>
      <c r="C3004" s="15" t="s">
        <v>3360</v>
      </c>
      <c r="D3004" s="15"/>
      <c r="E3004" s="80">
        <v>1.608839514701496</v>
      </c>
      <c r="F3004" s="78"/>
      <c r="G3004" s="15"/>
      <c r="H3004" s="15"/>
      <c r="I3004" s="16"/>
      <c r="J3004" s="66"/>
      <c r="K3004" s="66"/>
      <c r="L3004" s="16"/>
      <c r="M3004" s="81"/>
      <c r="N3004" s="82">
        <v>909.7266845703125</v>
      </c>
      <c r="O3004" s="82">
        <v>5851.62646484375</v>
      </c>
      <c r="P3004" s="77"/>
      <c r="Q3004" s="83"/>
      <c r="R3004" s="83"/>
      <c r="S3004" s="51">
        <v>1</v>
      </c>
      <c r="T3004" s="84"/>
      <c r="U3004" s="84"/>
      <c r="V3004" s="52">
        <v>0</v>
      </c>
      <c r="W3004" s="52">
        <v>1.26E-4</v>
      </c>
      <c r="X3004" s="52">
        <v>0</v>
      </c>
      <c r="Y3004" s="52">
        <v>0.44885900000000001</v>
      </c>
      <c r="Z3004" s="52">
        <v>0</v>
      </c>
      <c r="AA3004" s="52"/>
      <c r="AB3004" s="79">
        <v>3004</v>
      </c>
      <c r="AC30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4" s="85"/>
      <c r="AE3004" s="51"/>
      <c r="AF3004" s="51"/>
      <c r="AG3004" s="51"/>
      <c r="AH3004" s="51"/>
      <c r="AI3004" s="51"/>
      <c r="AJ3004" s="51"/>
      <c r="AK3004" s="104" t="s">
        <v>3341</v>
      </c>
      <c r="AL3004" s="104" t="s">
        <v>3341</v>
      </c>
      <c r="AM3004" s="104" t="s">
        <v>3341</v>
      </c>
      <c r="AN3004" s="104" t="s">
        <v>3341</v>
      </c>
      <c r="AO3004" s="2"/>
      <c r="AP3004" s="3"/>
      <c r="AQ3004" s="3"/>
      <c r="AR3004" s="3"/>
      <c r="AS3004" s="3"/>
    </row>
    <row r="3005" spans="1:45" ht="29" customHeight="1" x14ac:dyDescent="0.35">
      <c r="A3005" s="14" t="s">
        <v>1312</v>
      </c>
      <c r="C3005" s="15" t="s">
        <v>3360</v>
      </c>
      <c r="D3005" s="15"/>
      <c r="E3005" s="80">
        <v>1.608839514701496</v>
      </c>
      <c r="F3005" s="78"/>
      <c r="G3005" s="15"/>
      <c r="H3005" s="15"/>
      <c r="I3005" s="16"/>
      <c r="J3005" s="66"/>
      <c r="K3005" s="66"/>
      <c r="L3005" s="16"/>
      <c r="M3005" s="81"/>
      <c r="N3005" s="82">
        <v>755.98468017578125</v>
      </c>
      <c r="O3005" s="82">
        <v>6274.79248046875</v>
      </c>
      <c r="P3005" s="77"/>
      <c r="Q3005" s="83"/>
      <c r="R3005" s="83"/>
      <c r="S3005" s="51">
        <v>1</v>
      </c>
      <c r="T3005" s="84"/>
      <c r="U3005" s="84"/>
      <c r="V3005" s="52">
        <v>0</v>
      </c>
      <c r="W3005" s="52">
        <v>1.26E-4</v>
      </c>
      <c r="X3005" s="52">
        <v>0</v>
      </c>
      <c r="Y3005" s="52">
        <v>0.44885900000000001</v>
      </c>
      <c r="Z3005" s="52">
        <v>0</v>
      </c>
      <c r="AA3005" s="52"/>
      <c r="AB3005" s="79">
        <v>3005</v>
      </c>
      <c r="AC30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5" s="85"/>
      <c r="AE3005" s="51"/>
      <c r="AF3005" s="51"/>
      <c r="AG3005" s="51"/>
      <c r="AH3005" s="51"/>
      <c r="AI3005" s="51"/>
      <c r="AJ3005" s="51"/>
      <c r="AK3005" s="104" t="s">
        <v>3341</v>
      </c>
      <c r="AL3005" s="104" t="s">
        <v>3341</v>
      </c>
      <c r="AM3005" s="104" t="s">
        <v>3341</v>
      </c>
      <c r="AN3005" s="104" t="s">
        <v>3341</v>
      </c>
      <c r="AO3005" s="2"/>
      <c r="AP3005" s="3"/>
      <c r="AQ3005" s="3"/>
      <c r="AR3005" s="3"/>
      <c r="AS3005" s="3"/>
    </row>
    <row r="3006" spans="1:45" ht="29" customHeight="1" x14ac:dyDescent="0.35">
      <c r="A3006" s="14" t="s">
        <v>1326</v>
      </c>
      <c r="C3006" s="15" t="s">
        <v>3360</v>
      </c>
      <c r="D3006" s="15"/>
      <c r="E3006" s="80">
        <v>1.608839514701496</v>
      </c>
      <c r="F3006" s="78"/>
      <c r="G3006" s="15"/>
      <c r="H3006" s="15"/>
      <c r="I3006" s="16"/>
      <c r="J3006" s="66"/>
      <c r="K3006" s="66"/>
      <c r="L3006" s="16"/>
      <c r="M3006" s="81"/>
      <c r="N3006" s="82">
        <v>832.59356689453125</v>
      </c>
      <c r="O3006" s="82">
        <v>6277.5859375</v>
      </c>
      <c r="P3006" s="77"/>
      <c r="Q3006" s="83"/>
      <c r="R3006" s="83"/>
      <c r="S3006" s="51">
        <v>1</v>
      </c>
      <c r="T3006" s="84"/>
      <c r="U3006" s="84"/>
      <c r="V3006" s="52">
        <v>0</v>
      </c>
      <c r="W3006" s="52">
        <v>1.26E-4</v>
      </c>
      <c r="X3006" s="52">
        <v>0</v>
      </c>
      <c r="Y3006" s="52">
        <v>0.44885900000000001</v>
      </c>
      <c r="Z3006" s="52">
        <v>0</v>
      </c>
      <c r="AA3006" s="52"/>
      <c r="AB3006" s="79">
        <v>3006</v>
      </c>
      <c r="AC30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6" s="85"/>
      <c r="AE3006" s="51"/>
      <c r="AF3006" s="51"/>
      <c r="AG3006" s="51"/>
      <c r="AH3006" s="51"/>
      <c r="AI3006" s="51"/>
      <c r="AJ3006" s="51"/>
      <c r="AK3006" s="104" t="s">
        <v>3341</v>
      </c>
      <c r="AL3006" s="104" t="s">
        <v>3341</v>
      </c>
      <c r="AM3006" s="104" t="s">
        <v>3341</v>
      </c>
      <c r="AN3006" s="104" t="s">
        <v>3341</v>
      </c>
      <c r="AO3006" s="2"/>
      <c r="AP3006" s="3"/>
      <c r="AQ3006" s="3"/>
      <c r="AR3006" s="3"/>
      <c r="AS3006" s="3"/>
    </row>
    <row r="3007" spans="1:45" ht="29" customHeight="1" x14ac:dyDescent="0.35">
      <c r="A3007" s="14" t="s">
        <v>1335</v>
      </c>
      <c r="C3007" s="15" t="s">
        <v>3360</v>
      </c>
      <c r="D3007" s="15"/>
      <c r="E3007" s="80">
        <v>1.608839514701496</v>
      </c>
      <c r="F3007" s="78"/>
      <c r="G3007" s="15"/>
      <c r="H3007" s="15"/>
      <c r="I3007" s="16"/>
      <c r="J3007" s="66"/>
      <c r="K3007" s="66"/>
      <c r="L3007" s="16"/>
      <c r="M3007" s="81"/>
      <c r="N3007" s="82">
        <v>756.83551025390625</v>
      </c>
      <c r="O3007" s="82">
        <v>6187.525390625</v>
      </c>
      <c r="P3007" s="77"/>
      <c r="Q3007" s="83"/>
      <c r="R3007" s="83"/>
      <c r="S3007" s="51">
        <v>1</v>
      </c>
      <c r="T3007" s="84"/>
      <c r="U3007" s="84"/>
      <c r="V3007" s="52">
        <v>0</v>
      </c>
      <c r="W3007" s="52">
        <v>1.26E-4</v>
      </c>
      <c r="X3007" s="52">
        <v>0</v>
      </c>
      <c r="Y3007" s="52">
        <v>0.44885900000000001</v>
      </c>
      <c r="Z3007" s="52">
        <v>0</v>
      </c>
      <c r="AA3007" s="52"/>
      <c r="AB3007" s="79">
        <v>3007</v>
      </c>
      <c r="AC30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7" s="85"/>
      <c r="AE3007" s="51"/>
      <c r="AF3007" s="51"/>
      <c r="AG3007" s="51"/>
      <c r="AH3007" s="51"/>
      <c r="AI3007" s="51"/>
      <c r="AJ3007" s="51"/>
      <c r="AK3007" s="104" t="s">
        <v>3341</v>
      </c>
      <c r="AL3007" s="104" t="s">
        <v>3341</v>
      </c>
      <c r="AM3007" s="104" t="s">
        <v>3341</v>
      </c>
      <c r="AN3007" s="104" t="s">
        <v>3341</v>
      </c>
      <c r="AO3007" s="2"/>
      <c r="AP3007" s="3"/>
      <c r="AQ3007" s="3"/>
      <c r="AR3007" s="3"/>
      <c r="AS3007" s="3"/>
    </row>
    <row r="3008" spans="1:45" ht="29" customHeight="1" x14ac:dyDescent="0.35">
      <c r="A3008" s="14" t="s">
        <v>1341</v>
      </c>
      <c r="C3008" s="15" t="s">
        <v>3360</v>
      </c>
      <c r="D3008" s="15"/>
      <c r="E3008" s="80">
        <v>1.608839514701496</v>
      </c>
      <c r="F3008" s="78"/>
      <c r="G3008" s="15"/>
      <c r="H3008" s="15"/>
      <c r="I3008" s="16"/>
      <c r="J3008" s="66"/>
      <c r="K3008" s="66"/>
      <c r="L3008" s="16"/>
      <c r="M3008" s="81"/>
      <c r="N3008" s="82">
        <v>758.63519287109375</v>
      </c>
      <c r="O3008" s="82">
        <v>5795.93701171875</v>
      </c>
      <c r="P3008" s="77"/>
      <c r="Q3008" s="83"/>
      <c r="R3008" s="83"/>
      <c r="S3008" s="51">
        <v>1</v>
      </c>
      <c r="T3008" s="84"/>
      <c r="U3008" s="84"/>
      <c r="V3008" s="52">
        <v>0</v>
      </c>
      <c r="W3008" s="52">
        <v>1.26E-4</v>
      </c>
      <c r="X3008" s="52">
        <v>0</v>
      </c>
      <c r="Y3008" s="52">
        <v>0.44885900000000001</v>
      </c>
      <c r="Z3008" s="52">
        <v>0</v>
      </c>
      <c r="AA3008" s="52"/>
      <c r="AB3008" s="79">
        <v>3008</v>
      </c>
      <c r="AC30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8" s="85"/>
      <c r="AE3008" s="51"/>
      <c r="AF3008" s="51"/>
      <c r="AG3008" s="51"/>
      <c r="AH3008" s="51"/>
      <c r="AI3008" s="51"/>
      <c r="AJ3008" s="51"/>
      <c r="AK3008" s="104" t="s">
        <v>3341</v>
      </c>
      <c r="AL3008" s="104" t="s">
        <v>3341</v>
      </c>
      <c r="AM3008" s="104" t="s">
        <v>3341</v>
      </c>
      <c r="AN3008" s="104" t="s">
        <v>3341</v>
      </c>
      <c r="AO3008" s="2"/>
      <c r="AP3008" s="3"/>
      <c r="AQ3008" s="3"/>
      <c r="AR3008" s="3"/>
      <c r="AS3008" s="3"/>
    </row>
    <row r="3009" spans="1:45" ht="29" customHeight="1" x14ac:dyDescent="0.35">
      <c r="A3009" s="14" t="s">
        <v>1342</v>
      </c>
      <c r="C3009" s="15" t="s">
        <v>3360</v>
      </c>
      <c r="D3009" s="15"/>
      <c r="E3009" s="80">
        <v>1.608839514701496</v>
      </c>
      <c r="F3009" s="78"/>
      <c r="G3009" s="15"/>
      <c r="H3009" s="15"/>
      <c r="I3009" s="16"/>
      <c r="J3009" s="66"/>
      <c r="K3009" s="66"/>
      <c r="L3009" s="16"/>
      <c r="M3009" s="81"/>
      <c r="N3009" s="82">
        <v>686.700439453125</v>
      </c>
      <c r="O3009" s="82">
        <v>5950.67529296875</v>
      </c>
      <c r="P3009" s="77"/>
      <c r="Q3009" s="83"/>
      <c r="R3009" s="83"/>
      <c r="S3009" s="51">
        <v>1</v>
      </c>
      <c r="T3009" s="84"/>
      <c r="U3009" s="84"/>
      <c r="V3009" s="52">
        <v>0</v>
      </c>
      <c r="W3009" s="52">
        <v>1.26E-4</v>
      </c>
      <c r="X3009" s="52">
        <v>0</v>
      </c>
      <c r="Y3009" s="52">
        <v>0.44885900000000001</v>
      </c>
      <c r="Z3009" s="52">
        <v>0</v>
      </c>
      <c r="AA3009" s="52"/>
      <c r="AB3009" s="79">
        <v>3009</v>
      </c>
      <c r="AC30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09" s="85"/>
      <c r="AE3009" s="51"/>
      <c r="AF3009" s="51"/>
      <c r="AG3009" s="51"/>
      <c r="AH3009" s="51"/>
      <c r="AI3009" s="51"/>
      <c r="AJ3009" s="51"/>
      <c r="AK3009" s="104" t="s">
        <v>3341</v>
      </c>
      <c r="AL3009" s="104" t="s">
        <v>3341</v>
      </c>
      <c r="AM3009" s="104" t="s">
        <v>3341</v>
      </c>
      <c r="AN3009" s="104" t="s">
        <v>3341</v>
      </c>
      <c r="AO3009" s="2"/>
      <c r="AP3009" s="3"/>
      <c r="AQ3009" s="3"/>
      <c r="AR3009" s="3"/>
      <c r="AS3009" s="3"/>
    </row>
    <row r="3010" spans="1:45" ht="29" customHeight="1" x14ac:dyDescent="0.35">
      <c r="A3010" s="14" t="s">
        <v>1343</v>
      </c>
      <c r="C3010" s="15" t="s">
        <v>3360</v>
      </c>
      <c r="D3010" s="15"/>
      <c r="E3010" s="80">
        <v>1.608839514701496</v>
      </c>
      <c r="F3010" s="78"/>
      <c r="G3010" s="15"/>
      <c r="H3010" s="15"/>
      <c r="I3010" s="16"/>
      <c r="J3010" s="66"/>
      <c r="K3010" s="66"/>
      <c r="L3010" s="16"/>
      <c r="M3010" s="81"/>
      <c r="N3010" s="82">
        <v>798.1119384765625</v>
      </c>
      <c r="O3010" s="82">
        <v>6246.19970703125</v>
      </c>
      <c r="P3010" s="77"/>
      <c r="Q3010" s="83"/>
      <c r="R3010" s="83"/>
      <c r="S3010" s="51">
        <v>1</v>
      </c>
      <c r="T3010" s="84"/>
      <c r="U3010" s="84"/>
      <c r="V3010" s="52">
        <v>0</v>
      </c>
      <c r="W3010" s="52">
        <v>1.26E-4</v>
      </c>
      <c r="X3010" s="52">
        <v>0</v>
      </c>
      <c r="Y3010" s="52">
        <v>0.44885900000000001</v>
      </c>
      <c r="Z3010" s="52">
        <v>0</v>
      </c>
      <c r="AA3010" s="52"/>
      <c r="AB3010" s="79">
        <v>3010</v>
      </c>
      <c r="AC30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0" s="85"/>
      <c r="AE3010" s="51"/>
      <c r="AF3010" s="51"/>
      <c r="AG3010" s="51"/>
      <c r="AH3010" s="51"/>
      <c r="AI3010" s="51"/>
      <c r="AJ3010" s="51"/>
      <c r="AK3010" s="104" t="s">
        <v>3341</v>
      </c>
      <c r="AL3010" s="104" t="s">
        <v>3341</v>
      </c>
      <c r="AM3010" s="104" t="s">
        <v>3341</v>
      </c>
      <c r="AN3010" s="104" t="s">
        <v>3341</v>
      </c>
      <c r="AO3010" s="2"/>
      <c r="AP3010" s="3"/>
      <c r="AQ3010" s="3"/>
      <c r="AR3010" s="3"/>
      <c r="AS3010" s="3"/>
    </row>
    <row r="3011" spans="1:45" ht="29" customHeight="1" x14ac:dyDescent="0.35">
      <c r="A3011" s="14" t="s">
        <v>1362</v>
      </c>
      <c r="C3011" s="15" t="s">
        <v>3360</v>
      </c>
      <c r="D3011" s="15"/>
      <c r="E3011" s="80">
        <v>1.608839514701496</v>
      </c>
      <c r="F3011" s="78"/>
      <c r="G3011" s="15"/>
      <c r="H3011" s="15"/>
      <c r="I3011" s="16"/>
      <c r="J3011" s="66"/>
      <c r="K3011" s="66"/>
      <c r="L3011" s="16"/>
      <c r="M3011" s="81"/>
      <c r="N3011" s="82">
        <v>918.69635009765625</v>
      </c>
      <c r="O3011" s="82">
        <v>6194.8037109375</v>
      </c>
      <c r="P3011" s="77"/>
      <c r="Q3011" s="83"/>
      <c r="R3011" s="83"/>
      <c r="S3011" s="51">
        <v>1</v>
      </c>
      <c r="T3011" s="84"/>
      <c r="U3011" s="84"/>
      <c r="V3011" s="52">
        <v>0</v>
      </c>
      <c r="W3011" s="52">
        <v>1.26E-4</v>
      </c>
      <c r="X3011" s="52">
        <v>0</v>
      </c>
      <c r="Y3011" s="52">
        <v>0.44885900000000001</v>
      </c>
      <c r="Z3011" s="52">
        <v>0</v>
      </c>
      <c r="AA3011" s="52"/>
      <c r="AB3011" s="79">
        <v>3011</v>
      </c>
      <c r="AC30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1" s="85"/>
      <c r="AE3011" s="51"/>
      <c r="AF3011" s="51"/>
      <c r="AG3011" s="51"/>
      <c r="AH3011" s="51"/>
      <c r="AI3011" s="51"/>
      <c r="AJ3011" s="51"/>
      <c r="AK3011" s="104" t="s">
        <v>3341</v>
      </c>
      <c r="AL3011" s="104" t="s">
        <v>3341</v>
      </c>
      <c r="AM3011" s="104" t="s">
        <v>3341</v>
      </c>
      <c r="AN3011" s="104" t="s">
        <v>3341</v>
      </c>
      <c r="AO3011" s="2"/>
      <c r="AP3011" s="3"/>
      <c r="AQ3011" s="3"/>
      <c r="AR3011" s="3"/>
      <c r="AS3011" s="3"/>
    </row>
    <row r="3012" spans="1:45" ht="29" customHeight="1" x14ac:dyDescent="0.35">
      <c r="A3012" s="14" t="s">
        <v>1378</v>
      </c>
      <c r="C3012" s="15" t="s">
        <v>3360</v>
      </c>
      <c r="D3012" s="15"/>
      <c r="E3012" s="80">
        <v>1.608839514701496</v>
      </c>
      <c r="F3012" s="78"/>
      <c r="G3012" s="15"/>
      <c r="H3012" s="15"/>
      <c r="I3012" s="16"/>
      <c r="J3012" s="66"/>
      <c r="K3012" s="66"/>
      <c r="L3012" s="16"/>
      <c r="M3012" s="81"/>
      <c r="N3012" s="82">
        <v>892.49578857421875</v>
      </c>
      <c r="O3012" s="82">
        <v>6140.8193359375</v>
      </c>
      <c r="P3012" s="77"/>
      <c r="Q3012" s="83"/>
      <c r="R3012" s="83"/>
      <c r="S3012" s="51">
        <v>1</v>
      </c>
      <c r="T3012" s="84"/>
      <c r="U3012" s="84"/>
      <c r="V3012" s="52">
        <v>0</v>
      </c>
      <c r="W3012" s="52">
        <v>1.26E-4</v>
      </c>
      <c r="X3012" s="52">
        <v>0</v>
      </c>
      <c r="Y3012" s="52">
        <v>0.44885900000000001</v>
      </c>
      <c r="Z3012" s="52">
        <v>0</v>
      </c>
      <c r="AA3012" s="52"/>
      <c r="AB3012" s="79">
        <v>3012</v>
      </c>
      <c r="AC30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2" s="85"/>
      <c r="AE3012" s="51"/>
      <c r="AF3012" s="51"/>
      <c r="AG3012" s="51"/>
      <c r="AH3012" s="51"/>
      <c r="AI3012" s="51"/>
      <c r="AJ3012" s="51"/>
      <c r="AK3012" s="104" t="s">
        <v>3341</v>
      </c>
      <c r="AL3012" s="104" t="s">
        <v>3341</v>
      </c>
      <c r="AM3012" s="104" t="s">
        <v>3341</v>
      </c>
      <c r="AN3012" s="104" t="s">
        <v>3341</v>
      </c>
      <c r="AO3012" s="2"/>
      <c r="AP3012" s="3"/>
      <c r="AQ3012" s="3"/>
      <c r="AR3012" s="3"/>
      <c r="AS3012" s="3"/>
    </row>
    <row r="3013" spans="1:45" ht="29" customHeight="1" x14ac:dyDescent="0.35">
      <c r="A3013" s="14" t="s">
        <v>1389</v>
      </c>
      <c r="C3013" s="15" t="s">
        <v>3360</v>
      </c>
      <c r="D3013" s="15"/>
      <c r="E3013" s="80">
        <v>1.608839514701496</v>
      </c>
      <c r="F3013" s="78"/>
      <c r="G3013" s="15"/>
      <c r="H3013" s="15"/>
      <c r="I3013" s="16"/>
      <c r="J3013" s="66"/>
      <c r="K3013" s="66"/>
      <c r="L3013" s="16"/>
      <c r="M3013" s="81"/>
      <c r="N3013" s="82">
        <v>884.885986328125</v>
      </c>
      <c r="O3013" s="82">
        <v>6003.86181640625</v>
      </c>
      <c r="P3013" s="77"/>
      <c r="Q3013" s="83"/>
      <c r="R3013" s="83"/>
      <c r="S3013" s="51">
        <v>1</v>
      </c>
      <c r="T3013" s="84"/>
      <c r="U3013" s="84"/>
      <c r="V3013" s="52">
        <v>0</v>
      </c>
      <c r="W3013" s="52">
        <v>1.26E-4</v>
      </c>
      <c r="X3013" s="52">
        <v>0</v>
      </c>
      <c r="Y3013" s="52">
        <v>0.44885900000000001</v>
      </c>
      <c r="Z3013" s="52">
        <v>0</v>
      </c>
      <c r="AA3013" s="52"/>
      <c r="AB3013" s="79">
        <v>3013</v>
      </c>
      <c r="AC30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3" s="85"/>
      <c r="AE3013" s="51"/>
      <c r="AF3013" s="51"/>
      <c r="AG3013" s="51"/>
      <c r="AH3013" s="51"/>
      <c r="AI3013" s="51"/>
      <c r="AJ3013" s="51"/>
      <c r="AK3013" s="104" t="s">
        <v>3341</v>
      </c>
      <c r="AL3013" s="104" t="s">
        <v>3341</v>
      </c>
      <c r="AM3013" s="104" t="s">
        <v>3341</v>
      </c>
      <c r="AN3013" s="104" t="s">
        <v>3341</v>
      </c>
      <c r="AO3013" s="2"/>
      <c r="AP3013" s="3"/>
      <c r="AQ3013" s="3"/>
      <c r="AR3013" s="3"/>
      <c r="AS3013" s="3"/>
    </row>
    <row r="3014" spans="1:45" ht="29" customHeight="1" x14ac:dyDescent="0.35">
      <c r="A3014" s="14" t="s">
        <v>1696</v>
      </c>
      <c r="C3014" s="15" t="s">
        <v>3360</v>
      </c>
      <c r="D3014" s="15"/>
      <c r="E3014" s="80">
        <v>1.608839514701496</v>
      </c>
      <c r="F3014" s="78"/>
      <c r="G3014" s="15"/>
      <c r="H3014" s="15"/>
      <c r="I3014" s="16"/>
      <c r="J3014" s="66"/>
      <c r="K3014" s="66"/>
      <c r="L3014" s="16"/>
      <c r="M3014" s="81"/>
      <c r="N3014" s="82">
        <v>940.00592041015625</v>
      </c>
      <c r="O3014" s="82">
        <v>5937.18017578125</v>
      </c>
      <c r="P3014" s="77"/>
      <c r="Q3014" s="83"/>
      <c r="R3014" s="83"/>
      <c r="S3014" s="51">
        <v>1</v>
      </c>
      <c r="T3014" s="84"/>
      <c r="U3014" s="84"/>
      <c r="V3014" s="52">
        <v>0</v>
      </c>
      <c r="W3014" s="52">
        <v>1.26E-4</v>
      </c>
      <c r="X3014" s="52">
        <v>0</v>
      </c>
      <c r="Y3014" s="52">
        <v>0.44885900000000001</v>
      </c>
      <c r="Z3014" s="52">
        <v>0</v>
      </c>
      <c r="AA3014" s="52"/>
      <c r="AB3014" s="79">
        <v>3014</v>
      </c>
      <c r="AC30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4" s="85"/>
      <c r="AE3014" s="51"/>
      <c r="AF3014" s="51"/>
      <c r="AG3014" s="51"/>
      <c r="AH3014" s="51"/>
      <c r="AI3014" s="51"/>
      <c r="AJ3014" s="51"/>
      <c r="AK3014" s="104" t="s">
        <v>3341</v>
      </c>
      <c r="AL3014" s="104" t="s">
        <v>3341</v>
      </c>
      <c r="AM3014" s="104" t="s">
        <v>3341</v>
      </c>
      <c r="AN3014" s="104" t="s">
        <v>3341</v>
      </c>
      <c r="AO3014" s="2"/>
      <c r="AP3014" s="3"/>
      <c r="AQ3014" s="3"/>
      <c r="AR3014" s="3"/>
      <c r="AS3014" s="3"/>
    </row>
    <row r="3015" spans="1:45" ht="29" customHeight="1" x14ac:dyDescent="0.35">
      <c r="A3015" s="14" t="s">
        <v>1703</v>
      </c>
      <c r="C3015" s="15" t="s">
        <v>3360</v>
      </c>
      <c r="D3015" s="15"/>
      <c r="E3015" s="80">
        <v>1.608839514701496</v>
      </c>
      <c r="F3015" s="78"/>
      <c r="G3015" s="15"/>
      <c r="H3015" s="15"/>
      <c r="I3015" s="16"/>
      <c r="J3015" s="66"/>
      <c r="K3015" s="66"/>
      <c r="L3015" s="16"/>
      <c r="M3015" s="81"/>
      <c r="N3015" s="82">
        <v>724.47186279296875</v>
      </c>
      <c r="O3015" s="82">
        <v>5950.54833984375</v>
      </c>
      <c r="P3015" s="77"/>
      <c r="Q3015" s="83"/>
      <c r="R3015" s="83"/>
      <c r="S3015" s="51">
        <v>1</v>
      </c>
      <c r="T3015" s="84"/>
      <c r="U3015" s="84"/>
      <c r="V3015" s="52">
        <v>0</v>
      </c>
      <c r="W3015" s="52">
        <v>1.26E-4</v>
      </c>
      <c r="X3015" s="52">
        <v>0</v>
      </c>
      <c r="Y3015" s="52">
        <v>0.44885900000000001</v>
      </c>
      <c r="Z3015" s="52">
        <v>0</v>
      </c>
      <c r="AA3015" s="52"/>
      <c r="AB3015" s="79">
        <v>3015</v>
      </c>
      <c r="AC30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5" s="85"/>
      <c r="AE3015" s="51"/>
      <c r="AF3015" s="51"/>
      <c r="AG3015" s="51"/>
      <c r="AH3015" s="51"/>
      <c r="AI3015" s="51"/>
      <c r="AJ3015" s="51"/>
      <c r="AK3015" s="104" t="s">
        <v>3341</v>
      </c>
      <c r="AL3015" s="104" t="s">
        <v>3341</v>
      </c>
      <c r="AM3015" s="104" t="s">
        <v>3341</v>
      </c>
      <c r="AN3015" s="104" t="s">
        <v>3341</v>
      </c>
      <c r="AO3015" s="2"/>
      <c r="AP3015" s="3"/>
      <c r="AQ3015" s="3"/>
      <c r="AR3015" s="3"/>
      <c r="AS3015" s="3"/>
    </row>
    <row r="3016" spans="1:45" ht="29" customHeight="1" x14ac:dyDescent="0.35">
      <c r="A3016" s="14" t="s">
        <v>1710</v>
      </c>
      <c r="C3016" s="15" t="s">
        <v>3360</v>
      </c>
      <c r="D3016" s="15"/>
      <c r="E3016" s="80">
        <v>1.608839514701496</v>
      </c>
      <c r="F3016" s="78"/>
      <c r="G3016" s="15"/>
      <c r="H3016" s="15"/>
      <c r="I3016" s="16"/>
      <c r="J3016" s="66"/>
      <c r="K3016" s="66"/>
      <c r="L3016" s="16"/>
      <c r="M3016" s="81"/>
      <c r="N3016" s="82">
        <v>702.6055908203125</v>
      </c>
      <c r="O3016" s="82">
        <v>6243.4599609375</v>
      </c>
      <c r="P3016" s="77"/>
      <c r="Q3016" s="83"/>
      <c r="R3016" s="83"/>
      <c r="S3016" s="51">
        <v>1</v>
      </c>
      <c r="T3016" s="84"/>
      <c r="U3016" s="84"/>
      <c r="V3016" s="52">
        <v>0</v>
      </c>
      <c r="W3016" s="52">
        <v>1.26E-4</v>
      </c>
      <c r="X3016" s="52">
        <v>0</v>
      </c>
      <c r="Y3016" s="52">
        <v>0.44885900000000001</v>
      </c>
      <c r="Z3016" s="52">
        <v>0</v>
      </c>
      <c r="AA3016" s="52"/>
      <c r="AB3016" s="79">
        <v>3016</v>
      </c>
      <c r="AC30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6" s="85"/>
      <c r="AE3016" s="51"/>
      <c r="AF3016" s="51"/>
      <c r="AG3016" s="51"/>
      <c r="AH3016" s="51"/>
      <c r="AI3016" s="51"/>
      <c r="AJ3016" s="51"/>
      <c r="AK3016" s="104" t="s">
        <v>3341</v>
      </c>
      <c r="AL3016" s="104" t="s">
        <v>3341</v>
      </c>
      <c r="AM3016" s="104" t="s">
        <v>3341</v>
      </c>
      <c r="AN3016" s="104" t="s">
        <v>3341</v>
      </c>
      <c r="AO3016" s="2"/>
      <c r="AP3016" s="3"/>
      <c r="AQ3016" s="3"/>
      <c r="AR3016" s="3"/>
      <c r="AS3016" s="3"/>
    </row>
    <row r="3017" spans="1:45" ht="29" customHeight="1" x14ac:dyDescent="0.35">
      <c r="A3017" s="14" t="s">
        <v>1717</v>
      </c>
      <c r="C3017" s="15" t="s">
        <v>3360</v>
      </c>
      <c r="D3017" s="15"/>
      <c r="E3017" s="80">
        <v>1.608839514701496</v>
      </c>
      <c r="F3017" s="78"/>
      <c r="G3017" s="15"/>
      <c r="H3017" s="15"/>
      <c r="I3017" s="16"/>
      <c r="J3017" s="66"/>
      <c r="K3017" s="66"/>
      <c r="L3017" s="16"/>
      <c r="M3017" s="81"/>
      <c r="N3017" s="82">
        <v>844.72430419921875</v>
      </c>
      <c r="O3017" s="82">
        <v>6188.08935546875</v>
      </c>
      <c r="P3017" s="77"/>
      <c r="Q3017" s="83"/>
      <c r="R3017" s="83"/>
      <c r="S3017" s="51">
        <v>1</v>
      </c>
      <c r="T3017" s="84"/>
      <c r="U3017" s="84"/>
      <c r="V3017" s="52">
        <v>0</v>
      </c>
      <c r="W3017" s="52">
        <v>1.26E-4</v>
      </c>
      <c r="X3017" s="52">
        <v>0</v>
      </c>
      <c r="Y3017" s="52">
        <v>0.44885900000000001</v>
      </c>
      <c r="Z3017" s="52">
        <v>0</v>
      </c>
      <c r="AA3017" s="52"/>
      <c r="AB3017" s="79">
        <v>3017</v>
      </c>
      <c r="AC30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7" s="85"/>
      <c r="AE3017" s="51"/>
      <c r="AF3017" s="51"/>
      <c r="AG3017" s="51"/>
      <c r="AH3017" s="51"/>
      <c r="AI3017" s="51"/>
      <c r="AJ3017" s="51"/>
      <c r="AK3017" s="104" t="s">
        <v>3341</v>
      </c>
      <c r="AL3017" s="104" t="s">
        <v>3341</v>
      </c>
      <c r="AM3017" s="104" t="s">
        <v>3341</v>
      </c>
      <c r="AN3017" s="104" t="s">
        <v>3341</v>
      </c>
      <c r="AO3017" s="2"/>
      <c r="AP3017" s="3"/>
      <c r="AQ3017" s="3"/>
      <c r="AR3017" s="3"/>
      <c r="AS3017" s="3"/>
    </row>
    <row r="3018" spans="1:45" ht="29" customHeight="1" x14ac:dyDescent="0.35">
      <c r="A3018" s="14" t="s">
        <v>1767</v>
      </c>
      <c r="C3018" s="15" t="s">
        <v>3360</v>
      </c>
      <c r="D3018" s="15"/>
      <c r="E3018" s="80">
        <v>1.608839514701496</v>
      </c>
      <c r="F3018" s="78"/>
      <c r="G3018" s="15"/>
      <c r="H3018" s="15"/>
      <c r="I3018" s="16"/>
      <c r="J3018" s="66"/>
      <c r="K3018" s="66"/>
      <c r="L3018" s="16"/>
      <c r="M3018" s="81"/>
      <c r="N3018" s="82">
        <v>797.5679931640625</v>
      </c>
      <c r="O3018" s="82">
        <v>5771.1279296875</v>
      </c>
      <c r="P3018" s="77"/>
      <c r="Q3018" s="83"/>
      <c r="R3018" s="83"/>
      <c r="S3018" s="51">
        <v>1</v>
      </c>
      <c r="T3018" s="84"/>
      <c r="U3018" s="84"/>
      <c r="V3018" s="52">
        <v>0</v>
      </c>
      <c r="W3018" s="52">
        <v>1.26E-4</v>
      </c>
      <c r="X3018" s="52">
        <v>0</v>
      </c>
      <c r="Y3018" s="52">
        <v>0.44885900000000001</v>
      </c>
      <c r="Z3018" s="52">
        <v>0</v>
      </c>
      <c r="AA3018" s="52"/>
      <c r="AB3018" s="79">
        <v>3018</v>
      </c>
      <c r="AC30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8" s="85"/>
      <c r="AE3018" s="51"/>
      <c r="AF3018" s="51"/>
      <c r="AG3018" s="51"/>
      <c r="AH3018" s="51"/>
      <c r="AI3018" s="51"/>
      <c r="AJ3018" s="51"/>
      <c r="AK3018" s="104" t="s">
        <v>3341</v>
      </c>
      <c r="AL3018" s="104" t="s">
        <v>3341</v>
      </c>
      <c r="AM3018" s="104" t="s">
        <v>3341</v>
      </c>
      <c r="AN3018" s="104" t="s">
        <v>3341</v>
      </c>
      <c r="AO3018" s="2"/>
      <c r="AP3018" s="3"/>
      <c r="AQ3018" s="3"/>
      <c r="AR3018" s="3"/>
      <c r="AS3018" s="3"/>
    </row>
    <row r="3019" spans="1:45" ht="29" customHeight="1" x14ac:dyDescent="0.35">
      <c r="A3019" s="14" t="s">
        <v>1784</v>
      </c>
      <c r="C3019" s="15" t="s">
        <v>3360</v>
      </c>
      <c r="D3019" s="15"/>
      <c r="E3019" s="80">
        <v>1.608839514701496</v>
      </c>
      <c r="F3019" s="78"/>
      <c r="G3019" s="15"/>
      <c r="H3019" s="15"/>
      <c r="I3019" s="16"/>
      <c r="J3019" s="66"/>
      <c r="K3019" s="66"/>
      <c r="L3019" s="16"/>
      <c r="M3019" s="81"/>
      <c r="N3019" s="82">
        <v>851.18487548828125</v>
      </c>
      <c r="O3019" s="82">
        <v>5793.20703125</v>
      </c>
      <c r="P3019" s="77"/>
      <c r="Q3019" s="83"/>
      <c r="R3019" s="83"/>
      <c r="S3019" s="51">
        <v>1</v>
      </c>
      <c r="T3019" s="84"/>
      <c r="U3019" s="84"/>
      <c r="V3019" s="52">
        <v>0</v>
      </c>
      <c r="W3019" s="52">
        <v>1.26E-4</v>
      </c>
      <c r="X3019" s="52">
        <v>0</v>
      </c>
      <c r="Y3019" s="52">
        <v>0.44885900000000001</v>
      </c>
      <c r="Z3019" s="52">
        <v>0</v>
      </c>
      <c r="AA3019" s="52"/>
      <c r="AB3019" s="79">
        <v>3019</v>
      </c>
      <c r="AC30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19" s="85"/>
      <c r="AE3019" s="51"/>
      <c r="AF3019" s="51"/>
      <c r="AG3019" s="51"/>
      <c r="AH3019" s="51"/>
      <c r="AI3019" s="51"/>
      <c r="AJ3019" s="51"/>
      <c r="AK3019" s="104" t="s">
        <v>3341</v>
      </c>
      <c r="AL3019" s="104" t="s">
        <v>3341</v>
      </c>
      <c r="AM3019" s="104" t="s">
        <v>3341</v>
      </c>
      <c r="AN3019" s="104" t="s">
        <v>3341</v>
      </c>
      <c r="AO3019" s="2"/>
      <c r="AP3019" s="3"/>
      <c r="AQ3019" s="3"/>
      <c r="AR3019" s="3"/>
      <c r="AS3019" s="3"/>
    </row>
    <row r="3020" spans="1:45" ht="29" customHeight="1" x14ac:dyDescent="0.35">
      <c r="A3020" s="14" t="s">
        <v>2000</v>
      </c>
      <c r="C3020" s="15" t="s">
        <v>3360</v>
      </c>
      <c r="D3020" s="15"/>
      <c r="E3020" s="80">
        <v>1.608839514701496</v>
      </c>
      <c r="F3020" s="78"/>
      <c r="G3020" s="15"/>
      <c r="H3020" s="15"/>
      <c r="I3020" s="16"/>
      <c r="J3020" s="66"/>
      <c r="K3020" s="66"/>
      <c r="L3020" s="16"/>
      <c r="M3020" s="81"/>
      <c r="N3020" s="82">
        <v>878.6043701171875</v>
      </c>
      <c r="O3020" s="82">
        <v>6239.5185546875</v>
      </c>
      <c r="P3020" s="77"/>
      <c r="Q3020" s="83"/>
      <c r="R3020" s="83"/>
      <c r="S3020" s="51">
        <v>1</v>
      </c>
      <c r="T3020" s="84"/>
      <c r="U3020" s="84"/>
      <c r="V3020" s="52">
        <v>0</v>
      </c>
      <c r="W3020" s="52">
        <v>1.26E-4</v>
      </c>
      <c r="X3020" s="52">
        <v>0</v>
      </c>
      <c r="Y3020" s="52">
        <v>0.44885900000000001</v>
      </c>
      <c r="Z3020" s="52">
        <v>0</v>
      </c>
      <c r="AA3020" s="52"/>
      <c r="AB3020" s="79">
        <v>3020</v>
      </c>
      <c r="AC30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0" s="85"/>
      <c r="AE3020" s="51"/>
      <c r="AF3020" s="51"/>
      <c r="AG3020" s="51"/>
      <c r="AH3020" s="51"/>
      <c r="AI3020" s="51"/>
      <c r="AJ3020" s="51"/>
      <c r="AK3020" s="104" t="s">
        <v>3341</v>
      </c>
      <c r="AL3020" s="104" t="s">
        <v>3341</v>
      </c>
      <c r="AM3020" s="104" t="s">
        <v>3341</v>
      </c>
      <c r="AN3020" s="104" t="s">
        <v>3341</v>
      </c>
      <c r="AO3020" s="2"/>
      <c r="AP3020" s="3"/>
      <c r="AQ3020" s="3"/>
      <c r="AR3020" s="3"/>
      <c r="AS3020" s="3"/>
    </row>
    <row r="3021" spans="1:45" ht="29" customHeight="1" x14ac:dyDescent="0.35">
      <c r="A3021" s="14" t="s">
        <v>2048</v>
      </c>
      <c r="C3021" s="15" t="s">
        <v>3360</v>
      </c>
      <c r="D3021" s="15"/>
      <c r="E3021" s="80">
        <v>1.608839514701496</v>
      </c>
      <c r="F3021" s="78"/>
      <c r="G3021" s="15"/>
      <c r="H3021" s="15"/>
      <c r="I3021" s="16"/>
      <c r="J3021" s="66"/>
      <c r="K3021" s="66"/>
      <c r="L3021" s="16"/>
      <c r="M3021" s="81"/>
      <c r="N3021" s="82">
        <v>909.89703369140625</v>
      </c>
      <c r="O3021" s="82">
        <v>5924.4677734375</v>
      </c>
      <c r="P3021" s="77"/>
      <c r="Q3021" s="83"/>
      <c r="R3021" s="83"/>
      <c r="S3021" s="51">
        <v>1</v>
      </c>
      <c r="T3021" s="84"/>
      <c r="U3021" s="84"/>
      <c r="V3021" s="52">
        <v>0</v>
      </c>
      <c r="W3021" s="52">
        <v>1.26E-4</v>
      </c>
      <c r="X3021" s="52">
        <v>0</v>
      </c>
      <c r="Y3021" s="52">
        <v>0.44885900000000001</v>
      </c>
      <c r="Z3021" s="52">
        <v>0</v>
      </c>
      <c r="AA3021" s="52"/>
      <c r="AB3021" s="79">
        <v>3021</v>
      </c>
      <c r="AC30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1" s="85"/>
      <c r="AE3021" s="51"/>
      <c r="AF3021" s="51"/>
      <c r="AG3021" s="51"/>
      <c r="AH3021" s="51"/>
      <c r="AI3021" s="51"/>
      <c r="AJ3021" s="51"/>
      <c r="AK3021" s="104" t="s">
        <v>3341</v>
      </c>
      <c r="AL3021" s="104" t="s">
        <v>3341</v>
      </c>
      <c r="AM3021" s="104" t="s">
        <v>3341</v>
      </c>
      <c r="AN3021" s="104" t="s">
        <v>3341</v>
      </c>
      <c r="AO3021" s="2"/>
      <c r="AP3021" s="3"/>
      <c r="AQ3021" s="3"/>
      <c r="AR3021" s="3"/>
      <c r="AS3021" s="3"/>
    </row>
    <row r="3022" spans="1:45" ht="29" customHeight="1" x14ac:dyDescent="0.35">
      <c r="A3022" s="14" t="s">
        <v>2172</v>
      </c>
      <c r="C3022" s="15" t="s">
        <v>3360</v>
      </c>
      <c r="D3022" s="15"/>
      <c r="E3022" s="80">
        <v>1.608839514701496</v>
      </c>
      <c r="F3022" s="78"/>
      <c r="G3022" s="15"/>
      <c r="H3022" s="15"/>
      <c r="I3022" s="16"/>
      <c r="J3022" s="66"/>
      <c r="K3022" s="66"/>
      <c r="L3022" s="16"/>
      <c r="M3022" s="81"/>
      <c r="N3022" s="82">
        <v>719.60882568359375</v>
      </c>
      <c r="O3022" s="82">
        <v>6285.89599609375</v>
      </c>
      <c r="P3022" s="77"/>
      <c r="Q3022" s="83"/>
      <c r="R3022" s="83"/>
      <c r="S3022" s="51">
        <v>1</v>
      </c>
      <c r="T3022" s="84"/>
      <c r="U3022" s="84"/>
      <c r="V3022" s="52">
        <v>0</v>
      </c>
      <c r="W3022" s="52">
        <v>1.26E-4</v>
      </c>
      <c r="X3022" s="52">
        <v>0</v>
      </c>
      <c r="Y3022" s="52">
        <v>0.44885900000000001</v>
      </c>
      <c r="Z3022" s="52">
        <v>0</v>
      </c>
      <c r="AA3022" s="52"/>
      <c r="AB3022" s="79">
        <v>3022</v>
      </c>
      <c r="AC30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2" s="85"/>
      <c r="AE3022" s="51"/>
      <c r="AF3022" s="51"/>
      <c r="AG3022" s="51"/>
      <c r="AH3022" s="51"/>
      <c r="AI3022" s="51"/>
      <c r="AJ3022" s="51"/>
      <c r="AK3022" s="104" t="s">
        <v>3341</v>
      </c>
      <c r="AL3022" s="104" t="s">
        <v>3341</v>
      </c>
      <c r="AM3022" s="104" t="s">
        <v>3341</v>
      </c>
      <c r="AN3022" s="104" t="s">
        <v>3341</v>
      </c>
      <c r="AO3022" s="2"/>
      <c r="AP3022" s="3"/>
      <c r="AQ3022" s="3"/>
      <c r="AR3022" s="3"/>
      <c r="AS3022" s="3"/>
    </row>
    <row r="3023" spans="1:45" ht="29" customHeight="1" x14ac:dyDescent="0.35">
      <c r="A3023" s="14" t="s">
        <v>2231</v>
      </c>
      <c r="C3023" s="15" t="s">
        <v>3360</v>
      </c>
      <c r="D3023" s="15"/>
      <c r="E3023" s="80">
        <v>1.608839514701496</v>
      </c>
      <c r="F3023" s="78"/>
      <c r="G3023" s="15"/>
      <c r="H3023" s="15"/>
      <c r="I3023" s="16"/>
      <c r="J3023" s="66"/>
      <c r="K3023" s="66"/>
      <c r="L3023" s="16"/>
      <c r="M3023" s="81"/>
      <c r="N3023" s="82">
        <v>870.32476806640625</v>
      </c>
      <c r="O3023" s="82">
        <v>6311.63525390625</v>
      </c>
      <c r="P3023" s="77"/>
      <c r="Q3023" s="83"/>
      <c r="R3023" s="83"/>
      <c r="S3023" s="51">
        <v>1</v>
      </c>
      <c r="T3023" s="84"/>
      <c r="U3023" s="84"/>
      <c r="V3023" s="52">
        <v>0</v>
      </c>
      <c r="W3023" s="52">
        <v>1.26E-4</v>
      </c>
      <c r="X3023" s="52">
        <v>0</v>
      </c>
      <c r="Y3023" s="52">
        <v>0.44885900000000001</v>
      </c>
      <c r="Z3023" s="52">
        <v>0</v>
      </c>
      <c r="AA3023" s="52"/>
      <c r="AB3023" s="79">
        <v>3023</v>
      </c>
      <c r="AC30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3" s="85"/>
      <c r="AE3023" s="51"/>
      <c r="AF3023" s="51"/>
      <c r="AG3023" s="51"/>
      <c r="AH3023" s="51"/>
      <c r="AI3023" s="51"/>
      <c r="AJ3023" s="51"/>
      <c r="AK3023" s="104" t="s">
        <v>3341</v>
      </c>
      <c r="AL3023" s="104" t="s">
        <v>3341</v>
      </c>
      <c r="AM3023" s="104" t="s">
        <v>3341</v>
      </c>
      <c r="AN3023" s="104" t="s">
        <v>3341</v>
      </c>
      <c r="AO3023" s="2"/>
      <c r="AP3023" s="3"/>
      <c r="AQ3023" s="3"/>
      <c r="AR3023" s="3"/>
      <c r="AS3023" s="3"/>
    </row>
    <row r="3024" spans="1:45" ht="29" customHeight="1" x14ac:dyDescent="0.35">
      <c r="A3024" s="14" t="s">
        <v>2412</v>
      </c>
      <c r="C3024" s="15" t="s">
        <v>3360</v>
      </c>
      <c r="D3024" s="15"/>
      <c r="E3024" s="80">
        <v>1.608839514701496</v>
      </c>
      <c r="F3024" s="78"/>
      <c r="G3024" s="15"/>
      <c r="H3024" s="15"/>
      <c r="I3024" s="16"/>
      <c r="J3024" s="66"/>
      <c r="K3024" s="66"/>
      <c r="L3024" s="16"/>
      <c r="M3024" s="81"/>
      <c r="N3024" s="82">
        <v>786.7279052734375</v>
      </c>
      <c r="O3024" s="82">
        <v>6325.87890625</v>
      </c>
      <c r="P3024" s="77"/>
      <c r="Q3024" s="83"/>
      <c r="R3024" s="83"/>
      <c r="S3024" s="51">
        <v>1</v>
      </c>
      <c r="T3024" s="84"/>
      <c r="U3024" s="84"/>
      <c r="V3024" s="52">
        <v>0</v>
      </c>
      <c r="W3024" s="52">
        <v>1.26E-4</v>
      </c>
      <c r="X3024" s="52">
        <v>0</v>
      </c>
      <c r="Y3024" s="52">
        <v>0.44885900000000001</v>
      </c>
      <c r="Z3024" s="52">
        <v>0</v>
      </c>
      <c r="AA3024" s="52"/>
      <c r="AB3024" s="79">
        <v>3024</v>
      </c>
      <c r="AC30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4" s="85"/>
      <c r="AE3024" s="51"/>
      <c r="AF3024" s="51"/>
      <c r="AG3024" s="51"/>
      <c r="AH3024" s="51"/>
      <c r="AI3024" s="51"/>
      <c r="AJ3024" s="51"/>
      <c r="AK3024" s="104" t="s">
        <v>3341</v>
      </c>
      <c r="AL3024" s="104" t="s">
        <v>3341</v>
      </c>
      <c r="AM3024" s="104" t="s">
        <v>3341</v>
      </c>
      <c r="AN3024" s="104" t="s">
        <v>3341</v>
      </c>
      <c r="AO3024" s="2"/>
      <c r="AP3024" s="3"/>
      <c r="AQ3024" s="3"/>
      <c r="AR3024" s="3"/>
      <c r="AS3024" s="3"/>
    </row>
    <row r="3025" spans="1:45" ht="29" customHeight="1" x14ac:dyDescent="0.35">
      <c r="A3025" s="14" t="s">
        <v>2414</v>
      </c>
      <c r="C3025" s="15" t="s">
        <v>3360</v>
      </c>
      <c r="D3025" s="15"/>
      <c r="E3025" s="80">
        <v>1.608839514701496</v>
      </c>
      <c r="F3025" s="78"/>
      <c r="G3025" s="15"/>
      <c r="H3025" s="15"/>
      <c r="I3025" s="16"/>
      <c r="J3025" s="66"/>
      <c r="K3025" s="66"/>
      <c r="L3025" s="16"/>
      <c r="M3025" s="81"/>
      <c r="N3025" s="82">
        <v>874.81005859375</v>
      </c>
      <c r="O3025" s="82">
        <v>5862.767578125</v>
      </c>
      <c r="P3025" s="77"/>
      <c r="Q3025" s="83"/>
      <c r="R3025" s="83"/>
      <c r="S3025" s="51">
        <v>1</v>
      </c>
      <c r="T3025" s="84"/>
      <c r="U3025" s="84"/>
      <c r="V3025" s="52">
        <v>0</v>
      </c>
      <c r="W3025" s="52">
        <v>1.26E-4</v>
      </c>
      <c r="X3025" s="52">
        <v>0</v>
      </c>
      <c r="Y3025" s="52">
        <v>0.44885900000000001</v>
      </c>
      <c r="Z3025" s="52">
        <v>0</v>
      </c>
      <c r="AA3025" s="52"/>
      <c r="AB3025" s="79">
        <v>3025</v>
      </c>
      <c r="AC30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5" s="85"/>
      <c r="AE3025" s="51"/>
      <c r="AF3025" s="51"/>
      <c r="AG3025" s="51"/>
      <c r="AH3025" s="51"/>
      <c r="AI3025" s="51"/>
      <c r="AJ3025" s="51"/>
      <c r="AK3025" s="104" t="s">
        <v>3341</v>
      </c>
      <c r="AL3025" s="104" t="s">
        <v>3341</v>
      </c>
      <c r="AM3025" s="104" t="s">
        <v>3341</v>
      </c>
      <c r="AN3025" s="104" t="s">
        <v>3341</v>
      </c>
      <c r="AO3025" s="2"/>
      <c r="AP3025" s="3"/>
      <c r="AQ3025" s="3"/>
      <c r="AR3025" s="3"/>
      <c r="AS3025" s="3"/>
    </row>
    <row r="3026" spans="1:45" ht="29" customHeight="1" x14ac:dyDescent="0.35">
      <c r="A3026" s="14" t="s">
        <v>2521</v>
      </c>
      <c r="C3026" s="15" t="s">
        <v>3360</v>
      </c>
      <c r="D3026" s="15"/>
      <c r="E3026" s="80">
        <v>1.608839514701496</v>
      </c>
      <c r="F3026" s="78"/>
      <c r="G3026" s="15"/>
      <c r="H3026" s="15"/>
      <c r="I3026" s="16"/>
      <c r="J3026" s="66"/>
      <c r="K3026" s="66"/>
      <c r="L3026" s="16"/>
      <c r="M3026" s="81"/>
      <c r="N3026" s="82">
        <v>725.840087890625</v>
      </c>
      <c r="O3026" s="82">
        <v>6116.53173828125</v>
      </c>
      <c r="P3026" s="77"/>
      <c r="Q3026" s="83"/>
      <c r="R3026" s="83"/>
      <c r="S3026" s="51">
        <v>1</v>
      </c>
      <c r="T3026" s="84"/>
      <c r="U3026" s="84"/>
      <c r="V3026" s="52">
        <v>0</v>
      </c>
      <c r="W3026" s="52">
        <v>1.26E-4</v>
      </c>
      <c r="X3026" s="52">
        <v>0</v>
      </c>
      <c r="Y3026" s="52">
        <v>0.44885900000000001</v>
      </c>
      <c r="Z3026" s="52">
        <v>0</v>
      </c>
      <c r="AA3026" s="52"/>
      <c r="AB3026" s="79">
        <v>3026</v>
      </c>
      <c r="AC30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6" s="85"/>
      <c r="AE3026" s="51"/>
      <c r="AF3026" s="51"/>
      <c r="AG3026" s="51"/>
      <c r="AH3026" s="51"/>
      <c r="AI3026" s="51"/>
      <c r="AJ3026" s="51"/>
      <c r="AK3026" s="104" t="s">
        <v>3341</v>
      </c>
      <c r="AL3026" s="104" t="s">
        <v>3341</v>
      </c>
      <c r="AM3026" s="104" t="s">
        <v>3341</v>
      </c>
      <c r="AN3026" s="104" t="s">
        <v>3341</v>
      </c>
      <c r="AO3026" s="2"/>
      <c r="AP3026" s="3"/>
      <c r="AQ3026" s="3"/>
      <c r="AR3026" s="3"/>
      <c r="AS3026" s="3"/>
    </row>
    <row r="3027" spans="1:45" ht="29" customHeight="1" x14ac:dyDescent="0.35">
      <c r="A3027" s="14" t="s">
        <v>2619</v>
      </c>
      <c r="C3027" s="15" t="s">
        <v>3360</v>
      </c>
      <c r="D3027" s="15"/>
      <c r="E3027" s="80">
        <v>1.608839514701496</v>
      </c>
      <c r="F3027" s="78"/>
      <c r="G3027" s="15"/>
      <c r="H3027" s="15"/>
      <c r="I3027" s="16"/>
      <c r="J3027" s="66"/>
      <c r="K3027" s="66"/>
      <c r="L3027" s="16"/>
      <c r="M3027" s="81"/>
      <c r="N3027" s="82">
        <v>931.54119873046875</v>
      </c>
      <c r="O3027" s="82">
        <v>6127.640625</v>
      </c>
      <c r="P3027" s="77"/>
      <c r="Q3027" s="83"/>
      <c r="R3027" s="83"/>
      <c r="S3027" s="51">
        <v>1</v>
      </c>
      <c r="T3027" s="84"/>
      <c r="U3027" s="84"/>
      <c r="V3027" s="52">
        <v>0</v>
      </c>
      <c r="W3027" s="52">
        <v>1.26E-4</v>
      </c>
      <c r="X3027" s="52">
        <v>0</v>
      </c>
      <c r="Y3027" s="52">
        <v>0.44885900000000001</v>
      </c>
      <c r="Z3027" s="52">
        <v>0</v>
      </c>
      <c r="AA3027" s="52"/>
      <c r="AB3027" s="79">
        <v>3027</v>
      </c>
      <c r="AC30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7" s="85"/>
      <c r="AE3027" s="51"/>
      <c r="AF3027" s="51"/>
      <c r="AG3027" s="51"/>
      <c r="AH3027" s="51"/>
      <c r="AI3027" s="51"/>
      <c r="AJ3027" s="51"/>
      <c r="AK3027" s="104" t="s">
        <v>3341</v>
      </c>
      <c r="AL3027" s="104" t="s">
        <v>3341</v>
      </c>
      <c r="AM3027" s="104" t="s">
        <v>3341</v>
      </c>
      <c r="AN3027" s="104" t="s">
        <v>3341</v>
      </c>
      <c r="AO3027" s="2"/>
      <c r="AP3027" s="3"/>
      <c r="AQ3027" s="3"/>
      <c r="AR3027" s="3"/>
      <c r="AS3027" s="3"/>
    </row>
    <row r="3028" spans="1:45" ht="29" customHeight="1" x14ac:dyDescent="0.35">
      <c r="A3028" s="14" t="s">
        <v>2857</v>
      </c>
      <c r="C3028" s="15" t="s">
        <v>3360</v>
      </c>
      <c r="D3028" s="15"/>
      <c r="E3028" s="80">
        <v>1.608839514701496</v>
      </c>
      <c r="F3028" s="78"/>
      <c r="G3028" s="15"/>
      <c r="H3028" s="15"/>
      <c r="I3028" s="16"/>
      <c r="J3028" s="66"/>
      <c r="K3028" s="66"/>
      <c r="L3028" s="16"/>
      <c r="M3028" s="81"/>
      <c r="N3028" s="82">
        <v>848.32989501953125</v>
      </c>
      <c r="O3028" s="82">
        <v>5965.6962890625</v>
      </c>
      <c r="P3028" s="77"/>
      <c r="Q3028" s="83"/>
      <c r="R3028" s="83"/>
      <c r="S3028" s="51">
        <v>1</v>
      </c>
      <c r="T3028" s="84"/>
      <c r="U3028" s="84"/>
      <c r="V3028" s="52">
        <v>0</v>
      </c>
      <c r="W3028" s="52">
        <v>1.26E-4</v>
      </c>
      <c r="X3028" s="52">
        <v>0</v>
      </c>
      <c r="Y3028" s="52">
        <v>0.44885900000000001</v>
      </c>
      <c r="Z3028" s="52">
        <v>0</v>
      </c>
      <c r="AA3028" s="52"/>
      <c r="AB3028" s="79">
        <v>3028</v>
      </c>
      <c r="AC30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8" s="85"/>
      <c r="AE3028" s="51"/>
      <c r="AF3028" s="51"/>
      <c r="AG3028" s="51"/>
      <c r="AH3028" s="51"/>
      <c r="AI3028" s="51"/>
      <c r="AJ3028" s="51"/>
      <c r="AK3028" s="104" t="s">
        <v>3341</v>
      </c>
      <c r="AL3028" s="104" t="s">
        <v>3341</v>
      </c>
      <c r="AM3028" s="104" t="s">
        <v>3341</v>
      </c>
      <c r="AN3028" s="104" t="s">
        <v>3341</v>
      </c>
      <c r="AO3028" s="2"/>
      <c r="AP3028" s="3"/>
      <c r="AQ3028" s="3"/>
      <c r="AR3028" s="3"/>
      <c r="AS3028" s="3"/>
    </row>
    <row r="3029" spans="1:45" ht="29" customHeight="1" x14ac:dyDescent="0.35">
      <c r="A3029" s="14" t="s">
        <v>2891</v>
      </c>
      <c r="C3029" s="15" t="s">
        <v>3360</v>
      </c>
      <c r="D3029" s="15"/>
      <c r="E3029" s="80">
        <v>1.608839514701496</v>
      </c>
      <c r="F3029" s="78"/>
      <c r="G3029" s="15"/>
      <c r="H3029" s="15"/>
      <c r="I3029" s="16"/>
      <c r="J3029" s="66"/>
      <c r="K3029" s="66"/>
      <c r="L3029" s="16"/>
      <c r="M3029" s="81"/>
      <c r="N3029" s="82">
        <v>849.77056884765625</v>
      </c>
      <c r="O3029" s="82">
        <v>6095.09912109375</v>
      </c>
      <c r="P3029" s="77"/>
      <c r="Q3029" s="83"/>
      <c r="R3029" s="83"/>
      <c r="S3029" s="51">
        <v>1</v>
      </c>
      <c r="T3029" s="84"/>
      <c r="U3029" s="84"/>
      <c r="V3029" s="52">
        <v>0</v>
      </c>
      <c r="W3029" s="52">
        <v>1.26E-4</v>
      </c>
      <c r="X3029" s="52">
        <v>0</v>
      </c>
      <c r="Y3029" s="52">
        <v>0.44885900000000001</v>
      </c>
      <c r="Z3029" s="52">
        <v>0</v>
      </c>
      <c r="AA3029" s="52"/>
      <c r="AB3029" s="79">
        <v>3029</v>
      </c>
      <c r="AC30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29" s="85"/>
      <c r="AE3029" s="51"/>
      <c r="AF3029" s="51"/>
      <c r="AG3029" s="51"/>
      <c r="AH3029" s="51"/>
      <c r="AI3029" s="51"/>
      <c r="AJ3029" s="51"/>
      <c r="AK3029" s="104" t="s">
        <v>3341</v>
      </c>
      <c r="AL3029" s="104" t="s">
        <v>3341</v>
      </c>
      <c r="AM3029" s="104" t="s">
        <v>3341</v>
      </c>
      <c r="AN3029" s="104" t="s">
        <v>3341</v>
      </c>
      <c r="AO3029" s="2"/>
      <c r="AP3029" s="3"/>
      <c r="AQ3029" s="3"/>
      <c r="AR3029" s="3"/>
      <c r="AS3029" s="3"/>
    </row>
    <row r="3030" spans="1:45" ht="29" customHeight="1" x14ac:dyDescent="0.35">
      <c r="A3030" s="14" t="s">
        <v>2920</v>
      </c>
      <c r="C3030" s="15" t="s">
        <v>3360</v>
      </c>
      <c r="D3030" s="15"/>
      <c r="E3030" s="80">
        <v>1.608839514701496</v>
      </c>
      <c r="F3030" s="78"/>
      <c r="G3030" s="15"/>
      <c r="H3030" s="15"/>
      <c r="I3030" s="16"/>
      <c r="J3030" s="66"/>
      <c r="K3030" s="66"/>
      <c r="L3030" s="16"/>
      <c r="M3030" s="81"/>
      <c r="N3030" s="82">
        <v>942.1029052734375</v>
      </c>
      <c r="O3030" s="82">
        <v>6009.48583984375</v>
      </c>
      <c r="P3030" s="77"/>
      <c r="Q3030" s="83"/>
      <c r="R3030" s="83"/>
      <c r="S3030" s="51">
        <v>1</v>
      </c>
      <c r="T3030" s="84"/>
      <c r="U3030" s="84"/>
      <c r="V3030" s="52">
        <v>0</v>
      </c>
      <c r="W3030" s="52">
        <v>1.26E-4</v>
      </c>
      <c r="X3030" s="52">
        <v>0</v>
      </c>
      <c r="Y3030" s="52">
        <v>0.44885900000000001</v>
      </c>
      <c r="Z3030" s="52">
        <v>0</v>
      </c>
      <c r="AA3030" s="52"/>
      <c r="AB3030" s="79">
        <v>3030</v>
      </c>
      <c r="AC30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0" s="85"/>
      <c r="AE3030" s="51"/>
      <c r="AF3030" s="51"/>
      <c r="AG3030" s="51"/>
      <c r="AH3030" s="51"/>
      <c r="AI3030" s="51"/>
      <c r="AJ3030" s="51"/>
      <c r="AK3030" s="104" t="s">
        <v>3341</v>
      </c>
      <c r="AL3030" s="104" t="s">
        <v>3341</v>
      </c>
      <c r="AM3030" s="104" t="s">
        <v>3341</v>
      </c>
      <c r="AN3030" s="104" t="s">
        <v>3341</v>
      </c>
      <c r="AO3030" s="2"/>
      <c r="AP3030" s="3"/>
      <c r="AQ3030" s="3"/>
      <c r="AR3030" s="3"/>
      <c r="AS3030" s="3"/>
    </row>
    <row r="3031" spans="1:45" ht="29" customHeight="1" x14ac:dyDescent="0.35">
      <c r="A3031" s="14" t="s">
        <v>3157</v>
      </c>
      <c r="C3031" s="15" t="s">
        <v>3360</v>
      </c>
      <c r="D3031" s="15"/>
      <c r="E3031" s="80">
        <v>1.608839514701496</v>
      </c>
      <c r="F3031" s="78"/>
      <c r="G3031" s="15"/>
      <c r="H3031" s="15"/>
      <c r="I3031" s="16"/>
      <c r="J3031" s="66"/>
      <c r="K3031" s="66"/>
      <c r="L3031" s="16"/>
      <c r="M3031" s="81"/>
      <c r="N3031" s="82">
        <v>917.69305419921875</v>
      </c>
      <c r="O3031" s="82">
        <v>6056.427734375</v>
      </c>
      <c r="P3031" s="77"/>
      <c r="Q3031" s="83"/>
      <c r="R3031" s="83"/>
      <c r="S3031" s="51">
        <v>1</v>
      </c>
      <c r="T3031" s="84"/>
      <c r="U3031" s="84"/>
      <c r="V3031" s="52">
        <v>0</v>
      </c>
      <c r="W3031" s="52">
        <v>1.26E-4</v>
      </c>
      <c r="X3031" s="52">
        <v>0</v>
      </c>
      <c r="Y3031" s="52">
        <v>0.44885900000000001</v>
      </c>
      <c r="Z3031" s="52">
        <v>0</v>
      </c>
      <c r="AA3031" s="52"/>
      <c r="AB3031" s="79">
        <v>3031</v>
      </c>
      <c r="AC30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1" s="85"/>
      <c r="AE3031" s="51"/>
      <c r="AF3031" s="51"/>
      <c r="AG3031" s="51"/>
      <c r="AH3031" s="51"/>
      <c r="AI3031" s="51"/>
      <c r="AJ3031" s="51"/>
      <c r="AK3031" s="104" t="s">
        <v>3341</v>
      </c>
      <c r="AL3031" s="104" t="s">
        <v>3341</v>
      </c>
      <c r="AM3031" s="104" t="s">
        <v>3341</v>
      </c>
      <c r="AN3031" s="104" t="s">
        <v>3341</v>
      </c>
      <c r="AO3031" s="2"/>
      <c r="AP3031" s="3"/>
      <c r="AQ3031" s="3"/>
      <c r="AR3031" s="3"/>
      <c r="AS3031" s="3"/>
    </row>
    <row r="3032" spans="1:45" ht="29" customHeight="1" x14ac:dyDescent="0.35">
      <c r="A3032" s="14" t="s">
        <v>615</v>
      </c>
      <c r="C3032" s="15" t="s">
        <v>3360</v>
      </c>
      <c r="D3032" s="15"/>
      <c r="E3032" s="80">
        <v>1.6065706788832936</v>
      </c>
      <c r="F3032" s="78"/>
      <c r="G3032" s="15"/>
      <c r="H3032" s="15"/>
      <c r="I3032" s="16"/>
      <c r="J3032" s="66"/>
      <c r="K3032" s="66"/>
      <c r="L3032" s="16"/>
      <c r="M3032" s="81"/>
      <c r="N3032" s="82">
        <v>2137.025146484375</v>
      </c>
      <c r="O3032" s="82">
        <v>1515.0849609375</v>
      </c>
      <c r="P3032" s="77"/>
      <c r="Q3032" s="83"/>
      <c r="R3032" s="83"/>
      <c r="S3032" s="51">
        <v>1</v>
      </c>
      <c r="T3032" s="84"/>
      <c r="U3032" s="84"/>
      <c r="V3032" s="52">
        <v>0</v>
      </c>
      <c r="W3032" s="52">
        <v>1.02E-4</v>
      </c>
      <c r="X3032" s="52">
        <v>0</v>
      </c>
      <c r="Y3032" s="52">
        <v>0.44531199999999999</v>
      </c>
      <c r="Z3032" s="52">
        <v>0</v>
      </c>
      <c r="AA3032" s="52"/>
      <c r="AB3032" s="79">
        <v>3032</v>
      </c>
      <c r="AC30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2" s="85"/>
      <c r="AE3032" s="51"/>
      <c r="AF3032" s="51"/>
      <c r="AG3032" s="51"/>
      <c r="AH3032" s="51"/>
      <c r="AI3032" s="51"/>
      <c r="AJ3032" s="51"/>
      <c r="AK3032" s="51"/>
      <c r="AL3032" s="51"/>
      <c r="AM3032" s="51"/>
      <c r="AN3032" s="51"/>
      <c r="AO3032" s="2"/>
      <c r="AP3032" s="3"/>
      <c r="AQ3032" s="3"/>
      <c r="AR3032" s="3"/>
      <c r="AS3032" s="3"/>
    </row>
    <row r="3033" spans="1:45" ht="29" customHeight="1" x14ac:dyDescent="0.35">
      <c r="A3033" s="14" t="s">
        <v>2077</v>
      </c>
      <c r="C3033" s="15" t="s">
        <v>3360</v>
      </c>
      <c r="D3033" s="15"/>
      <c r="E3033" s="80">
        <v>1.6065706788832936</v>
      </c>
      <c r="F3033" s="78"/>
      <c r="G3033" s="15"/>
      <c r="H3033" s="15"/>
      <c r="I3033" s="16"/>
      <c r="J3033" s="66"/>
      <c r="K3033" s="66"/>
      <c r="L3033" s="16"/>
      <c r="M3033" s="81"/>
      <c r="N3033" s="82">
        <v>2114.860595703125</v>
      </c>
      <c r="O3033" s="82">
        <v>1533.254638671875</v>
      </c>
      <c r="P3033" s="77"/>
      <c r="Q3033" s="83"/>
      <c r="R3033" s="83"/>
      <c r="S3033" s="51">
        <v>1</v>
      </c>
      <c r="T3033" s="84"/>
      <c r="U3033" s="84"/>
      <c r="V3033" s="52">
        <v>0</v>
      </c>
      <c r="W3033" s="52">
        <v>1.02E-4</v>
      </c>
      <c r="X3033" s="52">
        <v>0</v>
      </c>
      <c r="Y3033" s="52">
        <v>0.44531199999999999</v>
      </c>
      <c r="Z3033" s="52">
        <v>0</v>
      </c>
      <c r="AA3033" s="52"/>
      <c r="AB3033" s="79">
        <v>3033</v>
      </c>
      <c r="AC30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3" s="85"/>
      <c r="AE3033" s="51"/>
      <c r="AF3033" s="51"/>
      <c r="AG3033" s="51"/>
      <c r="AH3033" s="51"/>
      <c r="AI3033" s="51"/>
      <c r="AJ3033" s="51"/>
      <c r="AK3033" s="51"/>
      <c r="AL3033" s="51"/>
      <c r="AM3033" s="51"/>
      <c r="AN3033" s="51"/>
      <c r="AO3033" s="2"/>
      <c r="AP3033" s="3"/>
      <c r="AQ3033" s="3"/>
      <c r="AR3033" s="3"/>
      <c r="AS3033" s="3"/>
    </row>
    <row r="3034" spans="1:45" ht="29" customHeight="1" x14ac:dyDescent="0.35">
      <c r="A3034" s="14" t="s">
        <v>209</v>
      </c>
      <c r="C3034" s="15" t="s">
        <v>3360</v>
      </c>
      <c r="D3034" s="15"/>
      <c r="E3034" s="80">
        <v>1.6062630076037461</v>
      </c>
      <c r="F3034" s="78"/>
      <c r="G3034" s="15"/>
      <c r="H3034" s="15"/>
      <c r="I3034" s="16"/>
      <c r="J3034" s="66"/>
      <c r="K3034" s="66"/>
      <c r="L3034" s="16"/>
      <c r="M3034" s="81"/>
      <c r="N3034" s="82">
        <v>1236.6907958984375</v>
      </c>
      <c r="O3034" s="82">
        <v>2989.708984375</v>
      </c>
      <c r="P3034" s="77"/>
      <c r="Q3034" s="83"/>
      <c r="R3034" s="83"/>
      <c r="S3034" s="51">
        <v>1</v>
      </c>
      <c r="T3034" s="84"/>
      <c r="U3034" s="84"/>
      <c r="V3034" s="52">
        <v>0</v>
      </c>
      <c r="W3034" s="52">
        <v>1.01E-4</v>
      </c>
      <c r="X3034" s="52">
        <v>0</v>
      </c>
      <c r="Y3034" s="52">
        <v>0.44483099999999998</v>
      </c>
      <c r="Z3034" s="52">
        <v>0</v>
      </c>
      <c r="AA3034" s="52"/>
      <c r="AB3034" s="79">
        <v>3034</v>
      </c>
      <c r="AC303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4" s="85"/>
      <c r="AE3034" s="51"/>
      <c r="AF3034" s="51"/>
      <c r="AG3034" s="51"/>
      <c r="AH3034" s="51"/>
      <c r="AI3034" s="51"/>
      <c r="AJ3034" s="51"/>
      <c r="AK3034" s="104" t="s">
        <v>3341</v>
      </c>
      <c r="AL3034" s="104" t="s">
        <v>3341</v>
      </c>
      <c r="AM3034" s="104" t="s">
        <v>3341</v>
      </c>
      <c r="AN3034" s="104" t="s">
        <v>3341</v>
      </c>
      <c r="AO3034" s="2"/>
      <c r="AP3034" s="3"/>
      <c r="AQ3034" s="3"/>
      <c r="AR3034" s="3"/>
      <c r="AS3034" s="3"/>
    </row>
    <row r="3035" spans="1:45" ht="29" customHeight="1" x14ac:dyDescent="0.35">
      <c r="A3035" s="14" t="s">
        <v>2884</v>
      </c>
      <c r="C3035" s="15" t="s">
        <v>3360</v>
      </c>
      <c r="D3035" s="15"/>
      <c r="E3035" s="80">
        <v>1.6062630076037461</v>
      </c>
      <c r="F3035" s="78"/>
      <c r="G3035" s="15"/>
      <c r="H3035" s="15"/>
      <c r="I3035" s="16"/>
      <c r="J3035" s="66"/>
      <c r="K3035" s="66"/>
      <c r="L3035" s="16"/>
      <c r="M3035" s="81"/>
      <c r="N3035" s="82">
        <v>1199.941650390625</v>
      </c>
      <c r="O3035" s="82">
        <v>2968.29345703125</v>
      </c>
      <c r="P3035" s="77"/>
      <c r="Q3035" s="83"/>
      <c r="R3035" s="83"/>
      <c r="S3035" s="51">
        <v>1</v>
      </c>
      <c r="T3035" s="84"/>
      <c r="U3035" s="84"/>
      <c r="V3035" s="52">
        <v>0</v>
      </c>
      <c r="W3035" s="52">
        <v>1.01E-4</v>
      </c>
      <c r="X3035" s="52">
        <v>0</v>
      </c>
      <c r="Y3035" s="52">
        <v>0.44483099999999998</v>
      </c>
      <c r="Z3035" s="52">
        <v>0</v>
      </c>
      <c r="AA3035" s="52"/>
      <c r="AB3035" s="79">
        <v>3035</v>
      </c>
      <c r="AC303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5" s="85"/>
      <c r="AE3035" s="51"/>
      <c r="AF3035" s="51"/>
      <c r="AG3035" s="51"/>
      <c r="AH3035" s="51"/>
      <c r="AI3035" s="51"/>
      <c r="AJ3035" s="51"/>
      <c r="AK3035" s="104" t="s">
        <v>3341</v>
      </c>
      <c r="AL3035" s="104" t="s">
        <v>3341</v>
      </c>
      <c r="AM3035" s="104" t="s">
        <v>3341</v>
      </c>
      <c r="AN3035" s="104" t="s">
        <v>3341</v>
      </c>
      <c r="AO3035" s="2"/>
      <c r="AP3035" s="3"/>
      <c r="AQ3035" s="3"/>
      <c r="AR3035" s="3"/>
      <c r="AS3035" s="3"/>
    </row>
    <row r="3036" spans="1:45" ht="29" customHeight="1" x14ac:dyDescent="0.35">
      <c r="A3036" s="14" t="s">
        <v>2084</v>
      </c>
      <c r="C3036" s="15" t="s">
        <v>3360</v>
      </c>
      <c r="D3036" s="15"/>
      <c r="E3036" s="80">
        <v>1.6062438181268512</v>
      </c>
      <c r="F3036" s="78"/>
      <c r="G3036" s="15"/>
      <c r="H3036" s="15"/>
      <c r="I3036" s="16"/>
      <c r="J3036" s="66"/>
      <c r="K3036" s="66"/>
      <c r="L3036" s="16"/>
      <c r="M3036" s="81"/>
      <c r="N3036" s="82">
        <v>621.01849365234375</v>
      </c>
      <c r="O3036" s="82">
        <v>7609.14599609375</v>
      </c>
      <c r="P3036" s="77"/>
      <c r="Q3036" s="83"/>
      <c r="R3036" s="83"/>
      <c r="S3036" s="51">
        <v>1</v>
      </c>
      <c r="T3036" s="84"/>
      <c r="U3036" s="84"/>
      <c r="V3036" s="52">
        <v>0</v>
      </c>
      <c r="W3036" s="52">
        <v>9.2E-5</v>
      </c>
      <c r="X3036" s="52">
        <v>0</v>
      </c>
      <c r="Y3036" s="52">
        <v>0.444801</v>
      </c>
      <c r="Z3036" s="52">
        <v>0</v>
      </c>
      <c r="AA3036" s="52"/>
      <c r="AB3036" s="79">
        <v>3036</v>
      </c>
      <c r="AC303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6" s="85"/>
      <c r="AE3036" s="51"/>
      <c r="AF3036" s="51"/>
      <c r="AG3036" s="51"/>
      <c r="AH3036" s="51"/>
      <c r="AI3036" s="51"/>
      <c r="AJ3036" s="51"/>
      <c r="AK3036" s="104" t="s">
        <v>3341</v>
      </c>
      <c r="AL3036" s="104" t="s">
        <v>3341</v>
      </c>
      <c r="AM3036" s="104" t="s">
        <v>3341</v>
      </c>
      <c r="AN3036" s="104" t="s">
        <v>3341</v>
      </c>
      <c r="AO3036" s="2"/>
      <c r="AP3036" s="3"/>
      <c r="AQ3036" s="3"/>
      <c r="AR3036" s="3"/>
      <c r="AS3036" s="3"/>
    </row>
    <row r="3037" spans="1:45" ht="29" customHeight="1" x14ac:dyDescent="0.35">
      <c r="A3037" s="14" t="s">
        <v>2182</v>
      </c>
      <c r="C3037" s="15" t="s">
        <v>3360</v>
      </c>
      <c r="D3037" s="15"/>
      <c r="E3037" s="80">
        <v>1.6060532026563623</v>
      </c>
      <c r="F3037" s="78"/>
      <c r="G3037" s="15"/>
      <c r="H3037" s="15"/>
      <c r="I3037" s="16"/>
      <c r="J3037" s="66"/>
      <c r="K3037" s="66"/>
      <c r="L3037" s="16"/>
      <c r="M3037" s="81"/>
      <c r="N3037" s="82">
        <v>2128.398193359375</v>
      </c>
      <c r="O3037" s="82">
        <v>5687.51171875</v>
      </c>
      <c r="P3037" s="77"/>
      <c r="Q3037" s="83"/>
      <c r="R3037" s="83"/>
      <c r="S3037" s="51">
        <v>1</v>
      </c>
      <c r="T3037" s="84"/>
      <c r="U3037" s="84"/>
      <c r="V3037" s="52">
        <v>0</v>
      </c>
      <c r="W3037" s="52">
        <v>9.0000000000000006E-5</v>
      </c>
      <c r="X3037" s="52">
        <v>0</v>
      </c>
      <c r="Y3037" s="52">
        <v>0.44450299999999998</v>
      </c>
      <c r="Z3037" s="52">
        <v>0</v>
      </c>
      <c r="AA3037" s="52"/>
      <c r="AB3037" s="79">
        <v>3037</v>
      </c>
      <c r="AC303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7" s="85"/>
      <c r="AE3037" s="51"/>
      <c r="AF3037" s="51"/>
      <c r="AG3037" s="51"/>
      <c r="AH3037" s="51"/>
      <c r="AI3037" s="51"/>
      <c r="AJ3037" s="51"/>
      <c r="AK3037" s="51"/>
      <c r="AL3037" s="51"/>
      <c r="AM3037" s="51"/>
      <c r="AN3037" s="51"/>
      <c r="AO3037" s="2"/>
      <c r="AP3037" s="3"/>
      <c r="AQ3037" s="3"/>
      <c r="AR3037" s="3"/>
      <c r="AS3037" s="3"/>
    </row>
    <row r="3038" spans="1:45" ht="29" customHeight="1" x14ac:dyDescent="0.35">
      <c r="A3038" s="14" t="s">
        <v>2183</v>
      </c>
      <c r="C3038" s="15" t="s">
        <v>3360</v>
      </c>
      <c r="D3038" s="15"/>
      <c r="E3038" s="80">
        <v>1.6060532026563623</v>
      </c>
      <c r="F3038" s="78"/>
      <c r="G3038" s="15"/>
      <c r="H3038" s="15"/>
      <c r="I3038" s="16"/>
      <c r="J3038" s="66"/>
      <c r="K3038" s="66"/>
      <c r="L3038" s="16"/>
      <c r="M3038" s="81"/>
      <c r="N3038" s="82">
        <v>2117.631103515625</v>
      </c>
      <c r="O3038" s="82">
        <v>5840.8896484375</v>
      </c>
      <c r="P3038" s="77"/>
      <c r="Q3038" s="83"/>
      <c r="R3038" s="83"/>
      <c r="S3038" s="51">
        <v>1</v>
      </c>
      <c r="T3038" s="84"/>
      <c r="U3038" s="84"/>
      <c r="V3038" s="52">
        <v>0</v>
      </c>
      <c r="W3038" s="52">
        <v>9.0000000000000006E-5</v>
      </c>
      <c r="X3038" s="52">
        <v>0</v>
      </c>
      <c r="Y3038" s="52">
        <v>0.44450299999999998</v>
      </c>
      <c r="Z3038" s="52">
        <v>0</v>
      </c>
      <c r="AA3038" s="52"/>
      <c r="AB3038" s="79">
        <v>3038</v>
      </c>
      <c r="AC303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8" s="85"/>
      <c r="AE3038" s="51"/>
      <c r="AF3038" s="51"/>
      <c r="AG3038" s="51"/>
      <c r="AH3038" s="51"/>
      <c r="AI3038" s="51"/>
      <c r="AJ3038" s="51"/>
      <c r="AK3038" s="51"/>
      <c r="AL3038" s="51"/>
      <c r="AM3038" s="51"/>
      <c r="AN3038" s="51"/>
      <c r="AO3038" s="2"/>
      <c r="AP3038" s="3"/>
      <c r="AQ3038" s="3"/>
      <c r="AR3038" s="3"/>
      <c r="AS3038" s="3"/>
    </row>
    <row r="3039" spans="1:45" ht="29" customHeight="1" x14ac:dyDescent="0.35">
      <c r="A3039" s="14" t="s">
        <v>734</v>
      </c>
      <c r="C3039" s="15" t="s">
        <v>3360</v>
      </c>
      <c r="D3039" s="15"/>
      <c r="E3039" s="80">
        <v>1.6057372159368268</v>
      </c>
      <c r="F3039" s="78"/>
      <c r="G3039" s="15"/>
      <c r="H3039" s="15"/>
      <c r="I3039" s="16"/>
      <c r="J3039" s="66"/>
      <c r="K3039" s="66"/>
      <c r="L3039" s="16"/>
      <c r="M3039" s="81"/>
      <c r="N3039" s="82">
        <v>636.689697265625</v>
      </c>
      <c r="O3039" s="82">
        <v>1052.0543212890625</v>
      </c>
      <c r="P3039" s="77"/>
      <c r="Q3039" s="83"/>
      <c r="R3039" s="83"/>
      <c r="S3039" s="51">
        <v>1</v>
      </c>
      <c r="T3039" s="84"/>
      <c r="U3039" s="84"/>
      <c r="V3039" s="52">
        <v>0</v>
      </c>
      <c r="W3039" s="52">
        <v>1.03E-4</v>
      </c>
      <c r="X3039" s="52">
        <v>0</v>
      </c>
      <c r="Y3039" s="52">
        <v>0.44400899999999999</v>
      </c>
      <c r="Z3039" s="52">
        <v>0</v>
      </c>
      <c r="AA3039" s="52"/>
      <c r="AB3039" s="79">
        <v>3039</v>
      </c>
      <c r="AC303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39" s="85"/>
      <c r="AE3039" s="51"/>
      <c r="AF3039" s="51"/>
      <c r="AG3039" s="51"/>
      <c r="AH3039" s="51"/>
      <c r="AI3039" s="51"/>
      <c r="AJ3039" s="51"/>
      <c r="AK3039" s="104" t="s">
        <v>3341</v>
      </c>
      <c r="AL3039" s="104" t="s">
        <v>3341</v>
      </c>
      <c r="AM3039" s="104" t="s">
        <v>3341</v>
      </c>
      <c r="AN3039" s="104" t="s">
        <v>3341</v>
      </c>
      <c r="AO3039" s="2"/>
      <c r="AP3039" s="3"/>
      <c r="AQ3039" s="3"/>
      <c r="AR3039" s="3"/>
      <c r="AS3039" s="3"/>
    </row>
    <row r="3040" spans="1:45" ht="29" customHeight="1" x14ac:dyDescent="0.35">
      <c r="A3040" s="14" t="s">
        <v>678</v>
      </c>
      <c r="C3040" s="15" t="s">
        <v>3360</v>
      </c>
      <c r="D3040" s="15"/>
      <c r="E3040" s="80">
        <v>1.6043952318526464</v>
      </c>
      <c r="F3040" s="78"/>
      <c r="G3040" s="15"/>
      <c r="H3040" s="15"/>
      <c r="I3040" s="16"/>
      <c r="J3040" s="66"/>
      <c r="K3040" s="66"/>
      <c r="L3040" s="16"/>
      <c r="M3040" s="81"/>
      <c r="N3040" s="82">
        <v>3187.248291015625</v>
      </c>
      <c r="O3040" s="82">
        <v>7324.4033203125</v>
      </c>
      <c r="P3040" s="77"/>
      <c r="Q3040" s="83"/>
      <c r="R3040" s="83"/>
      <c r="S3040" s="51">
        <v>1</v>
      </c>
      <c r="T3040" s="84"/>
      <c r="U3040" s="84"/>
      <c r="V3040" s="52">
        <v>0</v>
      </c>
      <c r="W3040" s="52">
        <v>1.06E-4</v>
      </c>
      <c r="X3040" s="52">
        <v>0</v>
      </c>
      <c r="Y3040" s="52">
        <v>0.441911</v>
      </c>
      <c r="Z3040" s="52">
        <v>0</v>
      </c>
      <c r="AA3040" s="52"/>
      <c r="AB3040" s="79">
        <v>3040</v>
      </c>
      <c r="AC304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0" s="85"/>
      <c r="AE3040" s="51"/>
      <c r="AF3040" s="51"/>
      <c r="AG3040" s="51"/>
      <c r="AH3040" s="51"/>
      <c r="AI3040" s="51"/>
      <c r="AJ3040" s="51"/>
      <c r="AK3040" s="104" t="s">
        <v>3341</v>
      </c>
      <c r="AL3040" s="104" t="s">
        <v>3341</v>
      </c>
      <c r="AM3040" s="104" t="s">
        <v>3341</v>
      </c>
      <c r="AN3040" s="104" t="s">
        <v>3341</v>
      </c>
      <c r="AO3040" s="2"/>
      <c r="AP3040" s="3"/>
      <c r="AQ3040" s="3"/>
      <c r="AR3040" s="3"/>
      <c r="AS3040" s="3"/>
    </row>
    <row r="3041" spans="1:45" ht="29" customHeight="1" x14ac:dyDescent="0.35">
      <c r="A3041" s="14" t="s">
        <v>1042</v>
      </c>
      <c r="C3041" s="15" t="s">
        <v>3360</v>
      </c>
      <c r="D3041" s="15"/>
      <c r="E3041" s="80">
        <v>1.6043952318526464</v>
      </c>
      <c r="F3041" s="78"/>
      <c r="G3041" s="15"/>
      <c r="H3041" s="15"/>
      <c r="I3041" s="16"/>
      <c r="J3041" s="66"/>
      <c r="K3041" s="66"/>
      <c r="L3041" s="16"/>
      <c r="M3041" s="81"/>
      <c r="N3041" s="82">
        <v>3044.12841796875</v>
      </c>
      <c r="O3041" s="82">
        <v>7221.220703125</v>
      </c>
      <c r="P3041" s="77"/>
      <c r="Q3041" s="83"/>
      <c r="R3041" s="83"/>
      <c r="S3041" s="51">
        <v>1</v>
      </c>
      <c r="T3041" s="84"/>
      <c r="U3041" s="84"/>
      <c r="V3041" s="52">
        <v>0</v>
      </c>
      <c r="W3041" s="52">
        <v>1.06E-4</v>
      </c>
      <c r="X3041" s="52">
        <v>0</v>
      </c>
      <c r="Y3041" s="52">
        <v>0.441911</v>
      </c>
      <c r="Z3041" s="52">
        <v>0</v>
      </c>
      <c r="AA3041" s="52"/>
      <c r="AB3041" s="79">
        <v>3041</v>
      </c>
      <c r="AC304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1" s="85"/>
      <c r="AE3041" s="51"/>
      <c r="AF3041" s="51"/>
      <c r="AG3041" s="51"/>
      <c r="AH3041" s="51"/>
      <c r="AI3041" s="51"/>
      <c r="AJ3041" s="51"/>
      <c r="AK3041" s="104" t="s">
        <v>3341</v>
      </c>
      <c r="AL3041" s="104" t="s">
        <v>3341</v>
      </c>
      <c r="AM3041" s="104" t="s">
        <v>3341</v>
      </c>
      <c r="AN3041" s="104" t="s">
        <v>3341</v>
      </c>
      <c r="AO3041" s="2"/>
      <c r="AP3041" s="3"/>
      <c r="AQ3041" s="3"/>
      <c r="AR3041" s="3"/>
      <c r="AS3041" s="3"/>
    </row>
    <row r="3042" spans="1:45" ht="29" customHeight="1" x14ac:dyDescent="0.35">
      <c r="A3042" s="14" t="s">
        <v>1789</v>
      </c>
      <c r="C3042" s="15" t="s">
        <v>3360</v>
      </c>
      <c r="D3042" s="15"/>
      <c r="E3042" s="80">
        <v>1.6043952318526464</v>
      </c>
      <c r="F3042" s="78"/>
      <c r="G3042" s="15"/>
      <c r="H3042" s="15"/>
      <c r="I3042" s="16"/>
      <c r="J3042" s="66"/>
      <c r="K3042" s="66"/>
      <c r="L3042" s="16"/>
      <c r="M3042" s="81"/>
      <c r="N3042" s="82">
        <v>3082.61181640625</v>
      </c>
      <c r="O3042" s="82">
        <v>7239.40966796875</v>
      </c>
      <c r="P3042" s="77"/>
      <c r="Q3042" s="83"/>
      <c r="R3042" s="83"/>
      <c r="S3042" s="51">
        <v>1</v>
      </c>
      <c r="T3042" s="84"/>
      <c r="U3042" s="84"/>
      <c r="V3042" s="52">
        <v>0</v>
      </c>
      <c r="W3042" s="52">
        <v>1.06E-4</v>
      </c>
      <c r="X3042" s="52">
        <v>0</v>
      </c>
      <c r="Y3042" s="52">
        <v>0.441911</v>
      </c>
      <c r="Z3042" s="52">
        <v>0</v>
      </c>
      <c r="AA3042" s="52"/>
      <c r="AB3042" s="79">
        <v>3042</v>
      </c>
      <c r="AC304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2" s="85"/>
      <c r="AE3042" s="51"/>
      <c r="AF3042" s="51"/>
      <c r="AG3042" s="51"/>
      <c r="AH3042" s="51"/>
      <c r="AI3042" s="51"/>
      <c r="AJ3042" s="51"/>
      <c r="AK3042" s="104" t="s">
        <v>3341</v>
      </c>
      <c r="AL3042" s="104" t="s">
        <v>3341</v>
      </c>
      <c r="AM3042" s="104" t="s">
        <v>3341</v>
      </c>
      <c r="AN3042" s="104" t="s">
        <v>3341</v>
      </c>
      <c r="AO3042" s="2"/>
      <c r="AP3042" s="3"/>
      <c r="AQ3042" s="3"/>
      <c r="AR3042" s="3"/>
      <c r="AS3042" s="3"/>
    </row>
    <row r="3043" spans="1:45" ht="29" customHeight="1" x14ac:dyDescent="0.35">
      <c r="A3043" s="14" t="s">
        <v>1810</v>
      </c>
      <c r="C3043" s="15" t="s">
        <v>3360</v>
      </c>
      <c r="D3043" s="15"/>
      <c r="E3043" s="80">
        <v>1.6043952318526464</v>
      </c>
      <c r="F3043" s="78"/>
      <c r="G3043" s="15"/>
      <c r="H3043" s="15"/>
      <c r="I3043" s="16"/>
      <c r="J3043" s="66"/>
      <c r="K3043" s="66"/>
      <c r="L3043" s="16"/>
      <c r="M3043" s="81"/>
      <c r="N3043" s="82">
        <v>3084.340087890625</v>
      </c>
      <c r="O3043" s="82">
        <v>7325.685546875</v>
      </c>
      <c r="P3043" s="77"/>
      <c r="Q3043" s="83"/>
      <c r="R3043" s="83"/>
      <c r="S3043" s="51">
        <v>1</v>
      </c>
      <c r="T3043" s="84"/>
      <c r="U3043" s="84"/>
      <c r="V3043" s="52">
        <v>0</v>
      </c>
      <c r="W3043" s="52">
        <v>1.06E-4</v>
      </c>
      <c r="X3043" s="52">
        <v>0</v>
      </c>
      <c r="Y3043" s="52">
        <v>0.441911</v>
      </c>
      <c r="Z3043" s="52">
        <v>0</v>
      </c>
      <c r="AA3043" s="52"/>
      <c r="AB3043" s="79">
        <v>3043</v>
      </c>
      <c r="AC304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3" s="85"/>
      <c r="AE3043" s="51"/>
      <c r="AF3043" s="51"/>
      <c r="AG3043" s="51"/>
      <c r="AH3043" s="51"/>
      <c r="AI3043" s="51"/>
      <c r="AJ3043" s="51"/>
      <c r="AK3043" s="104" t="s">
        <v>3341</v>
      </c>
      <c r="AL3043" s="104" t="s">
        <v>3341</v>
      </c>
      <c r="AM3043" s="104" t="s">
        <v>3341</v>
      </c>
      <c r="AN3043" s="104" t="s">
        <v>3341</v>
      </c>
      <c r="AO3043" s="2"/>
      <c r="AP3043" s="3"/>
      <c r="AQ3043" s="3"/>
      <c r="AR3043" s="3"/>
      <c r="AS3043" s="3"/>
    </row>
    <row r="3044" spans="1:45" ht="29" customHeight="1" x14ac:dyDescent="0.35">
      <c r="A3044" s="14" t="s">
        <v>1956</v>
      </c>
      <c r="C3044" s="15" t="s">
        <v>3360</v>
      </c>
      <c r="D3044" s="15"/>
      <c r="E3044" s="80">
        <v>1.6043952318526464</v>
      </c>
      <c r="F3044" s="78"/>
      <c r="G3044" s="15"/>
      <c r="H3044" s="15"/>
      <c r="I3044" s="16"/>
      <c r="J3044" s="66"/>
      <c r="K3044" s="66"/>
      <c r="L3044" s="16"/>
      <c r="M3044" s="81"/>
      <c r="N3044" s="82">
        <v>3156.643798828125</v>
      </c>
      <c r="O3044" s="82">
        <v>7283.40234375</v>
      </c>
      <c r="P3044" s="77"/>
      <c r="Q3044" s="83"/>
      <c r="R3044" s="83"/>
      <c r="S3044" s="51">
        <v>1</v>
      </c>
      <c r="T3044" s="84"/>
      <c r="U3044" s="84"/>
      <c r="V3044" s="52">
        <v>0</v>
      </c>
      <c r="W3044" s="52">
        <v>1.06E-4</v>
      </c>
      <c r="X3044" s="52">
        <v>0</v>
      </c>
      <c r="Y3044" s="52">
        <v>0.441911</v>
      </c>
      <c r="Z3044" s="52">
        <v>0</v>
      </c>
      <c r="AA3044" s="52"/>
      <c r="AB3044" s="79">
        <v>3044</v>
      </c>
      <c r="AC304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4" s="85"/>
      <c r="AE3044" s="51"/>
      <c r="AF3044" s="51"/>
      <c r="AG3044" s="51"/>
      <c r="AH3044" s="51"/>
      <c r="AI3044" s="51"/>
      <c r="AJ3044" s="51"/>
      <c r="AK3044" s="104" t="s">
        <v>3341</v>
      </c>
      <c r="AL3044" s="104" t="s">
        <v>3341</v>
      </c>
      <c r="AM3044" s="104" t="s">
        <v>3341</v>
      </c>
      <c r="AN3044" s="104" t="s">
        <v>3341</v>
      </c>
      <c r="AO3044" s="2"/>
      <c r="AP3044" s="3"/>
      <c r="AQ3044" s="3"/>
      <c r="AR3044" s="3"/>
      <c r="AS3044" s="3"/>
    </row>
    <row r="3045" spans="1:45" ht="29" customHeight="1" x14ac:dyDescent="0.35">
      <c r="A3045" s="14" t="s">
        <v>2334</v>
      </c>
      <c r="C3045" s="15" t="s">
        <v>3360</v>
      </c>
      <c r="D3045" s="15"/>
      <c r="E3045" s="80">
        <v>1.6043952318526464</v>
      </c>
      <c r="F3045" s="78"/>
      <c r="G3045" s="15"/>
      <c r="H3045" s="15"/>
      <c r="I3045" s="16"/>
      <c r="J3045" s="66"/>
      <c r="K3045" s="66"/>
      <c r="L3045" s="16"/>
      <c r="M3045" s="81"/>
      <c r="N3045" s="82">
        <v>3017.87939453125</v>
      </c>
      <c r="O3045" s="82">
        <v>7179.8837890625</v>
      </c>
      <c r="P3045" s="77"/>
      <c r="Q3045" s="83"/>
      <c r="R3045" s="83"/>
      <c r="S3045" s="51">
        <v>1</v>
      </c>
      <c r="T3045" s="84"/>
      <c r="U3045" s="84"/>
      <c r="V3045" s="52">
        <v>0</v>
      </c>
      <c r="W3045" s="52">
        <v>1.06E-4</v>
      </c>
      <c r="X3045" s="52">
        <v>0</v>
      </c>
      <c r="Y3045" s="52">
        <v>0.441911</v>
      </c>
      <c r="Z3045" s="52">
        <v>0</v>
      </c>
      <c r="AA3045" s="52"/>
      <c r="AB3045" s="79">
        <v>3045</v>
      </c>
      <c r="AC304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5" s="85"/>
      <c r="AE3045" s="51"/>
      <c r="AF3045" s="51"/>
      <c r="AG3045" s="51"/>
      <c r="AH3045" s="51"/>
      <c r="AI3045" s="51"/>
      <c r="AJ3045" s="51"/>
      <c r="AK3045" s="104" t="s">
        <v>3341</v>
      </c>
      <c r="AL3045" s="104" t="s">
        <v>3341</v>
      </c>
      <c r="AM3045" s="104" t="s">
        <v>3341</v>
      </c>
      <c r="AN3045" s="104" t="s">
        <v>3341</v>
      </c>
      <c r="AO3045" s="2"/>
      <c r="AP3045" s="3"/>
      <c r="AQ3045" s="3"/>
      <c r="AR3045" s="3"/>
      <c r="AS3045" s="3"/>
    </row>
    <row r="3046" spans="1:45" ht="29" customHeight="1" x14ac:dyDescent="0.35">
      <c r="A3046" s="14" t="s">
        <v>2925</v>
      </c>
      <c r="C3046" s="15" t="s">
        <v>3360</v>
      </c>
      <c r="D3046" s="15"/>
      <c r="E3046" s="80">
        <v>1.6043952318526464</v>
      </c>
      <c r="F3046" s="78"/>
      <c r="G3046" s="15"/>
      <c r="H3046" s="15"/>
      <c r="I3046" s="16"/>
      <c r="J3046" s="66"/>
      <c r="K3046" s="66"/>
      <c r="L3046" s="16"/>
      <c r="M3046" s="81"/>
      <c r="N3046" s="82">
        <v>3129.025390625</v>
      </c>
      <c r="O3046" s="82">
        <v>7333.181640625</v>
      </c>
      <c r="P3046" s="77"/>
      <c r="Q3046" s="83"/>
      <c r="R3046" s="83"/>
      <c r="S3046" s="51">
        <v>1</v>
      </c>
      <c r="T3046" s="84"/>
      <c r="U3046" s="84"/>
      <c r="V3046" s="52">
        <v>0</v>
      </c>
      <c r="W3046" s="52">
        <v>1.06E-4</v>
      </c>
      <c r="X3046" s="52">
        <v>0</v>
      </c>
      <c r="Y3046" s="52">
        <v>0.441911</v>
      </c>
      <c r="Z3046" s="52">
        <v>0</v>
      </c>
      <c r="AA3046" s="52"/>
      <c r="AB3046" s="79">
        <v>3046</v>
      </c>
      <c r="AC304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6" s="85"/>
      <c r="AE3046" s="51"/>
      <c r="AF3046" s="51"/>
      <c r="AG3046" s="51"/>
      <c r="AH3046" s="51"/>
      <c r="AI3046" s="51"/>
      <c r="AJ3046" s="51"/>
      <c r="AK3046" s="104" t="s">
        <v>3341</v>
      </c>
      <c r="AL3046" s="104" t="s">
        <v>3341</v>
      </c>
      <c r="AM3046" s="104" t="s">
        <v>3341</v>
      </c>
      <c r="AN3046" s="104" t="s">
        <v>3341</v>
      </c>
      <c r="AO3046" s="2"/>
      <c r="AP3046" s="3"/>
      <c r="AQ3046" s="3"/>
      <c r="AR3046" s="3"/>
      <c r="AS3046" s="3"/>
    </row>
    <row r="3047" spans="1:45" ht="29" customHeight="1" x14ac:dyDescent="0.35">
      <c r="A3047" s="14" t="s">
        <v>1755</v>
      </c>
      <c r="C3047" s="15" t="s">
        <v>3360</v>
      </c>
      <c r="D3047" s="15"/>
      <c r="E3047" s="80">
        <v>1.6040088837178299</v>
      </c>
      <c r="F3047" s="78"/>
      <c r="G3047" s="15"/>
      <c r="H3047" s="15"/>
      <c r="I3047" s="16"/>
      <c r="J3047" s="66"/>
      <c r="K3047" s="66"/>
      <c r="L3047" s="16"/>
      <c r="M3047" s="81"/>
      <c r="N3047" s="82">
        <v>1535.9193115234375</v>
      </c>
      <c r="O3047" s="82">
        <v>3215.684326171875</v>
      </c>
      <c r="P3047" s="77"/>
      <c r="Q3047" s="83"/>
      <c r="R3047" s="83"/>
      <c r="S3047" s="51">
        <v>1</v>
      </c>
      <c r="T3047" s="84"/>
      <c r="U3047" s="84"/>
      <c r="V3047" s="52">
        <v>0</v>
      </c>
      <c r="W3047" s="52">
        <v>1.08E-4</v>
      </c>
      <c r="X3047" s="52">
        <v>0</v>
      </c>
      <c r="Y3047" s="52">
        <v>0.441307</v>
      </c>
      <c r="Z3047" s="52">
        <v>0</v>
      </c>
      <c r="AA3047" s="52"/>
      <c r="AB3047" s="79">
        <v>3047</v>
      </c>
      <c r="AC304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7" s="85"/>
      <c r="AE3047" s="51"/>
      <c r="AF3047" s="51"/>
      <c r="AG3047" s="51"/>
      <c r="AH3047" s="51"/>
      <c r="AI3047" s="51"/>
      <c r="AJ3047" s="51"/>
      <c r="AK3047" s="104" t="s">
        <v>3341</v>
      </c>
      <c r="AL3047" s="104" t="s">
        <v>3341</v>
      </c>
      <c r="AM3047" s="104" t="s">
        <v>3341</v>
      </c>
      <c r="AN3047" s="104" t="s">
        <v>3341</v>
      </c>
      <c r="AO3047" s="2"/>
      <c r="AP3047" s="3"/>
      <c r="AQ3047" s="3"/>
      <c r="AR3047" s="3"/>
      <c r="AS3047" s="3"/>
    </row>
    <row r="3048" spans="1:45" ht="29" customHeight="1" x14ac:dyDescent="0.35">
      <c r="A3048" s="14" t="s">
        <v>1506</v>
      </c>
      <c r="C3048" s="15" t="s">
        <v>3360</v>
      </c>
      <c r="D3048" s="15"/>
      <c r="E3048" s="80">
        <v>1.60341081168794</v>
      </c>
      <c r="F3048" s="78"/>
      <c r="G3048" s="15"/>
      <c r="H3048" s="15"/>
      <c r="I3048" s="16"/>
      <c r="J3048" s="66"/>
      <c r="K3048" s="66"/>
      <c r="L3048" s="16"/>
      <c r="M3048" s="81"/>
      <c r="N3048" s="82">
        <v>155.16252136230469</v>
      </c>
      <c r="O3048" s="82">
        <v>8227.5810546875</v>
      </c>
      <c r="P3048" s="77"/>
      <c r="Q3048" s="83"/>
      <c r="R3048" s="83"/>
      <c r="S3048" s="51">
        <v>1</v>
      </c>
      <c r="T3048" s="84"/>
      <c r="U3048" s="84"/>
      <c r="V3048" s="52">
        <v>0</v>
      </c>
      <c r="W3048" s="52">
        <v>1.11E-4</v>
      </c>
      <c r="X3048" s="52">
        <v>0</v>
      </c>
      <c r="Y3048" s="52">
        <v>0.44037199999999999</v>
      </c>
      <c r="Z3048" s="52">
        <v>0</v>
      </c>
      <c r="AA3048" s="52"/>
      <c r="AB3048" s="79">
        <v>3048</v>
      </c>
      <c r="AC304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8" s="85"/>
      <c r="AE3048" s="51"/>
      <c r="AF3048" s="51"/>
      <c r="AG3048" s="51"/>
      <c r="AH3048" s="51"/>
      <c r="AI3048" s="51"/>
      <c r="AJ3048" s="51"/>
      <c r="AK3048" s="51"/>
      <c r="AL3048" s="51"/>
      <c r="AM3048" s="51"/>
      <c r="AN3048" s="51"/>
      <c r="AO3048" s="2"/>
      <c r="AP3048" s="3"/>
      <c r="AQ3048" s="3"/>
      <c r="AR3048" s="3"/>
      <c r="AS3048" s="3"/>
    </row>
    <row r="3049" spans="1:45" ht="29" customHeight="1" x14ac:dyDescent="0.35">
      <c r="A3049" s="14" t="s">
        <v>2110</v>
      </c>
      <c r="C3049" s="15" t="s">
        <v>3360</v>
      </c>
      <c r="D3049" s="15"/>
      <c r="E3049" s="80">
        <v>1.602526176803087</v>
      </c>
      <c r="F3049" s="78"/>
      <c r="G3049" s="15"/>
      <c r="H3049" s="15"/>
      <c r="I3049" s="16"/>
      <c r="J3049" s="66"/>
      <c r="K3049" s="66"/>
      <c r="L3049" s="16"/>
      <c r="M3049" s="81"/>
      <c r="N3049" s="82">
        <v>2924.361083984375</v>
      </c>
      <c r="O3049" s="82">
        <v>6782.98388671875</v>
      </c>
      <c r="P3049" s="77"/>
      <c r="Q3049" s="83"/>
      <c r="R3049" s="83"/>
      <c r="S3049" s="51">
        <v>1</v>
      </c>
      <c r="T3049" s="84"/>
      <c r="U3049" s="84"/>
      <c r="V3049" s="52">
        <v>0</v>
      </c>
      <c r="W3049" s="52">
        <v>8.7999999999999998E-5</v>
      </c>
      <c r="X3049" s="52">
        <v>0</v>
      </c>
      <c r="Y3049" s="52">
        <v>0.43898900000000002</v>
      </c>
      <c r="Z3049" s="52">
        <v>0</v>
      </c>
      <c r="AA3049" s="52"/>
      <c r="AB3049" s="79">
        <v>3049</v>
      </c>
      <c r="AC304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49" s="85"/>
      <c r="AE3049" s="51"/>
      <c r="AF3049" s="51"/>
      <c r="AG3049" s="51"/>
      <c r="AH3049" s="51"/>
      <c r="AI3049" s="51"/>
      <c r="AJ3049" s="51"/>
      <c r="AK3049" s="104" t="s">
        <v>3341</v>
      </c>
      <c r="AL3049" s="104" t="s">
        <v>3341</v>
      </c>
      <c r="AM3049" s="104" t="s">
        <v>3341</v>
      </c>
      <c r="AN3049" s="104" t="s">
        <v>3341</v>
      </c>
      <c r="AO3049" s="2"/>
      <c r="AP3049" s="3"/>
      <c r="AQ3049" s="3"/>
      <c r="AR3049" s="3"/>
      <c r="AS3049" s="3"/>
    </row>
    <row r="3050" spans="1:45" ht="29" customHeight="1" x14ac:dyDescent="0.35">
      <c r="A3050" s="14" t="s">
        <v>2076</v>
      </c>
      <c r="C3050" s="15" t="s">
        <v>3360</v>
      </c>
      <c r="D3050" s="15"/>
      <c r="E3050" s="80">
        <v>1.6021027290129404</v>
      </c>
      <c r="F3050" s="78"/>
      <c r="G3050" s="15"/>
      <c r="H3050" s="15"/>
      <c r="I3050" s="16"/>
      <c r="J3050" s="66"/>
      <c r="K3050" s="66"/>
      <c r="L3050" s="16"/>
      <c r="M3050" s="81"/>
      <c r="N3050" s="82">
        <v>1488.4041748046875</v>
      </c>
      <c r="O3050" s="82">
        <v>3515.765380859375</v>
      </c>
      <c r="P3050" s="77"/>
      <c r="Q3050" s="83"/>
      <c r="R3050" s="83"/>
      <c r="S3050" s="51">
        <v>1</v>
      </c>
      <c r="T3050" s="84"/>
      <c r="U3050" s="84"/>
      <c r="V3050" s="52">
        <v>0</v>
      </c>
      <c r="W3050" s="52">
        <v>1.05E-4</v>
      </c>
      <c r="X3050" s="52">
        <v>0</v>
      </c>
      <c r="Y3050" s="52">
        <v>0.43832700000000002</v>
      </c>
      <c r="Z3050" s="52">
        <v>0</v>
      </c>
      <c r="AA3050" s="52"/>
      <c r="AB3050" s="79">
        <v>3050</v>
      </c>
      <c r="AC305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0" s="85"/>
      <c r="AE3050" s="51"/>
      <c r="AF3050" s="51"/>
      <c r="AG3050" s="51"/>
      <c r="AH3050" s="51"/>
      <c r="AI3050" s="51"/>
      <c r="AJ3050" s="51"/>
      <c r="AK3050" s="104" t="s">
        <v>3341</v>
      </c>
      <c r="AL3050" s="104" t="s">
        <v>3341</v>
      </c>
      <c r="AM3050" s="104" t="s">
        <v>3341</v>
      </c>
      <c r="AN3050" s="104" t="s">
        <v>3341</v>
      </c>
      <c r="AO3050" s="2"/>
      <c r="AP3050" s="3"/>
      <c r="AQ3050" s="3"/>
      <c r="AR3050" s="3"/>
      <c r="AS3050" s="3"/>
    </row>
    <row r="3051" spans="1:45" ht="29" customHeight="1" x14ac:dyDescent="0.35">
      <c r="A3051" s="14" t="s">
        <v>2631</v>
      </c>
      <c r="C3051" s="15" t="s">
        <v>3360</v>
      </c>
      <c r="D3051" s="15"/>
      <c r="E3051" s="80">
        <v>1.6021027290129404</v>
      </c>
      <c r="F3051" s="78"/>
      <c r="G3051" s="15"/>
      <c r="H3051" s="15"/>
      <c r="I3051" s="16"/>
      <c r="J3051" s="66"/>
      <c r="K3051" s="66"/>
      <c r="L3051" s="16"/>
      <c r="M3051" s="81"/>
      <c r="N3051" s="82">
        <v>1479.21875</v>
      </c>
      <c r="O3051" s="82">
        <v>3556.625</v>
      </c>
      <c r="P3051" s="77"/>
      <c r="Q3051" s="83"/>
      <c r="R3051" s="83"/>
      <c r="S3051" s="51">
        <v>1</v>
      </c>
      <c r="T3051" s="84"/>
      <c r="U3051" s="84"/>
      <c r="V3051" s="52">
        <v>0</v>
      </c>
      <c r="W3051" s="52">
        <v>1.05E-4</v>
      </c>
      <c r="X3051" s="52">
        <v>0</v>
      </c>
      <c r="Y3051" s="52">
        <v>0.43832700000000002</v>
      </c>
      <c r="Z3051" s="52">
        <v>0</v>
      </c>
      <c r="AA3051" s="52"/>
      <c r="AB3051" s="79">
        <v>3051</v>
      </c>
      <c r="AC305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1" s="85"/>
      <c r="AE3051" s="51"/>
      <c r="AF3051" s="51"/>
      <c r="AG3051" s="51"/>
      <c r="AH3051" s="51"/>
      <c r="AI3051" s="51"/>
      <c r="AJ3051" s="51"/>
      <c r="AK3051" s="104" t="s">
        <v>3341</v>
      </c>
      <c r="AL3051" s="104" t="s">
        <v>3341</v>
      </c>
      <c r="AM3051" s="104" t="s">
        <v>3341</v>
      </c>
      <c r="AN3051" s="104" t="s">
        <v>3341</v>
      </c>
      <c r="AO3051" s="2"/>
      <c r="AP3051" s="3"/>
      <c r="AQ3051" s="3"/>
      <c r="AR3051" s="3"/>
      <c r="AS3051" s="3"/>
    </row>
    <row r="3052" spans="1:45" ht="29" customHeight="1" x14ac:dyDescent="0.35">
      <c r="A3052" s="14" t="s">
        <v>2690</v>
      </c>
      <c r="C3052" s="15" t="s">
        <v>3360</v>
      </c>
      <c r="D3052" s="15"/>
      <c r="E3052" s="80">
        <v>1.6018347159856423</v>
      </c>
      <c r="F3052" s="78"/>
      <c r="G3052" s="15"/>
      <c r="H3052" s="15"/>
      <c r="I3052" s="16"/>
      <c r="J3052" s="66"/>
      <c r="K3052" s="66"/>
      <c r="L3052" s="16"/>
      <c r="M3052" s="81"/>
      <c r="N3052" s="82">
        <v>3182.93017578125</v>
      </c>
      <c r="O3052" s="82">
        <v>6977.48046875</v>
      </c>
      <c r="P3052" s="77"/>
      <c r="Q3052" s="83"/>
      <c r="R3052" s="83"/>
      <c r="S3052" s="51">
        <v>1</v>
      </c>
      <c r="T3052" s="84"/>
      <c r="U3052" s="84"/>
      <c r="V3052" s="52">
        <v>0</v>
      </c>
      <c r="W3052" s="52">
        <v>9.7E-5</v>
      </c>
      <c r="X3052" s="52">
        <v>0</v>
      </c>
      <c r="Y3052" s="52">
        <v>0.43790800000000002</v>
      </c>
      <c r="Z3052" s="52">
        <v>0</v>
      </c>
      <c r="AA3052" s="52"/>
      <c r="AB3052" s="79">
        <v>3052</v>
      </c>
      <c r="AC305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2" s="85"/>
      <c r="AE3052" s="51"/>
      <c r="AF3052" s="51"/>
      <c r="AG3052" s="51"/>
      <c r="AH3052" s="51"/>
      <c r="AI3052" s="51"/>
      <c r="AJ3052" s="51"/>
      <c r="AK3052" s="51"/>
      <c r="AL3052" s="51"/>
      <c r="AM3052" s="51"/>
      <c r="AN3052" s="51"/>
      <c r="AO3052" s="2"/>
      <c r="AP3052" s="3"/>
      <c r="AQ3052" s="3"/>
      <c r="AR3052" s="3"/>
      <c r="AS3052" s="3"/>
    </row>
    <row r="3053" spans="1:45" ht="29" customHeight="1" x14ac:dyDescent="0.35">
      <c r="A3053" s="14" t="s">
        <v>2691</v>
      </c>
      <c r="C3053" s="15" t="s">
        <v>3360</v>
      </c>
      <c r="D3053" s="15"/>
      <c r="E3053" s="80">
        <v>1.6018347159856423</v>
      </c>
      <c r="F3053" s="78"/>
      <c r="G3053" s="15"/>
      <c r="H3053" s="15"/>
      <c r="I3053" s="16"/>
      <c r="J3053" s="66"/>
      <c r="K3053" s="66"/>
      <c r="L3053" s="16"/>
      <c r="M3053" s="81"/>
      <c r="N3053" s="82">
        <v>3127.071044921875</v>
      </c>
      <c r="O3053" s="82">
        <v>6823.1015625</v>
      </c>
      <c r="P3053" s="77"/>
      <c r="Q3053" s="83"/>
      <c r="R3053" s="83"/>
      <c r="S3053" s="51">
        <v>1</v>
      </c>
      <c r="T3053" s="84"/>
      <c r="U3053" s="84"/>
      <c r="V3053" s="52">
        <v>0</v>
      </c>
      <c r="W3053" s="52">
        <v>9.7E-5</v>
      </c>
      <c r="X3053" s="52">
        <v>0</v>
      </c>
      <c r="Y3053" s="52">
        <v>0.43790800000000002</v>
      </c>
      <c r="Z3053" s="52">
        <v>0</v>
      </c>
      <c r="AA3053" s="52"/>
      <c r="AB3053" s="79">
        <v>3053</v>
      </c>
      <c r="AC305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3" s="85"/>
      <c r="AE3053" s="51"/>
      <c r="AF3053" s="51"/>
      <c r="AG3053" s="51"/>
      <c r="AH3053" s="51"/>
      <c r="AI3053" s="51"/>
      <c r="AJ3053" s="51"/>
      <c r="AK3053" s="51"/>
      <c r="AL3053" s="51"/>
      <c r="AM3053" s="51"/>
      <c r="AN3053" s="51"/>
      <c r="AO3053" s="2"/>
      <c r="AP3053" s="3"/>
      <c r="AQ3053" s="3"/>
      <c r="AR3053" s="3"/>
      <c r="AS3053" s="3"/>
    </row>
    <row r="3054" spans="1:45" ht="29" customHeight="1" x14ac:dyDescent="0.35">
      <c r="A3054" s="14" t="s">
        <v>627</v>
      </c>
      <c r="C3054" s="15" t="s">
        <v>3360</v>
      </c>
      <c r="D3054" s="15"/>
      <c r="E3054" s="80">
        <v>1.6016165955982706</v>
      </c>
      <c r="F3054" s="78"/>
      <c r="G3054" s="15"/>
      <c r="H3054" s="15"/>
      <c r="I3054" s="16"/>
      <c r="J3054" s="66"/>
      <c r="K3054" s="66"/>
      <c r="L3054" s="16"/>
      <c r="M3054" s="81"/>
      <c r="N3054" s="82">
        <v>2990.763427734375</v>
      </c>
      <c r="O3054" s="82">
        <v>6851.21484375</v>
      </c>
      <c r="P3054" s="77"/>
      <c r="Q3054" s="83"/>
      <c r="R3054" s="83"/>
      <c r="S3054" s="51">
        <v>1</v>
      </c>
      <c r="T3054" s="84"/>
      <c r="U3054" s="84"/>
      <c r="V3054" s="52">
        <v>0</v>
      </c>
      <c r="W3054" s="52">
        <v>9.5000000000000005E-5</v>
      </c>
      <c r="X3054" s="52">
        <v>0</v>
      </c>
      <c r="Y3054" s="52">
        <v>0.43756699999999998</v>
      </c>
      <c r="Z3054" s="52">
        <v>0</v>
      </c>
      <c r="AA3054" s="52"/>
      <c r="AB3054" s="79">
        <v>3054</v>
      </c>
      <c r="AC305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4" s="85"/>
      <c r="AE3054" s="51"/>
      <c r="AF3054" s="51"/>
      <c r="AG3054" s="51"/>
      <c r="AH3054" s="51"/>
      <c r="AI3054" s="51"/>
      <c r="AJ3054" s="51"/>
      <c r="AK3054" s="51"/>
      <c r="AL3054" s="51"/>
      <c r="AM3054" s="51"/>
      <c r="AN3054" s="51"/>
      <c r="AO3054" s="2"/>
      <c r="AP3054" s="3"/>
      <c r="AQ3054" s="3"/>
      <c r="AR3054" s="3"/>
      <c r="AS3054" s="3"/>
    </row>
    <row r="3055" spans="1:45" ht="29" customHeight="1" x14ac:dyDescent="0.35">
      <c r="A3055" s="14" t="s">
        <v>628</v>
      </c>
      <c r="C3055" s="15" t="s">
        <v>3360</v>
      </c>
      <c r="D3055" s="15"/>
      <c r="E3055" s="80">
        <v>1.6016165955982706</v>
      </c>
      <c r="F3055" s="78"/>
      <c r="G3055" s="15"/>
      <c r="H3055" s="15"/>
      <c r="I3055" s="16"/>
      <c r="J3055" s="66"/>
      <c r="K3055" s="66"/>
      <c r="L3055" s="16"/>
      <c r="M3055" s="81"/>
      <c r="N3055" s="82">
        <v>3003.31494140625</v>
      </c>
      <c r="O3055" s="82">
        <v>6761.30322265625</v>
      </c>
      <c r="P3055" s="77"/>
      <c r="Q3055" s="83"/>
      <c r="R3055" s="83"/>
      <c r="S3055" s="51">
        <v>1</v>
      </c>
      <c r="T3055" s="84"/>
      <c r="U3055" s="84"/>
      <c r="V3055" s="52">
        <v>0</v>
      </c>
      <c r="W3055" s="52">
        <v>9.5000000000000005E-5</v>
      </c>
      <c r="X3055" s="52">
        <v>0</v>
      </c>
      <c r="Y3055" s="52">
        <v>0.43756699999999998</v>
      </c>
      <c r="Z3055" s="52">
        <v>0</v>
      </c>
      <c r="AA3055" s="52"/>
      <c r="AB3055" s="79">
        <v>3055</v>
      </c>
      <c r="AC305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5" s="85"/>
      <c r="AE3055" s="51"/>
      <c r="AF3055" s="51"/>
      <c r="AG3055" s="51"/>
      <c r="AH3055" s="51"/>
      <c r="AI3055" s="51"/>
      <c r="AJ3055" s="51"/>
      <c r="AK3055" s="51"/>
      <c r="AL3055" s="51"/>
      <c r="AM3055" s="51"/>
      <c r="AN3055" s="51"/>
      <c r="AO3055" s="2"/>
      <c r="AP3055" s="3"/>
      <c r="AQ3055" s="3"/>
      <c r="AR3055" s="3"/>
      <c r="AS3055" s="3"/>
    </row>
    <row r="3056" spans="1:45" ht="29" customHeight="1" x14ac:dyDescent="0.35">
      <c r="A3056" s="14" t="s">
        <v>593</v>
      </c>
      <c r="C3056" s="15" t="s">
        <v>3360</v>
      </c>
      <c r="D3056" s="15"/>
      <c r="E3056" s="80">
        <v>1.6014310973216204</v>
      </c>
      <c r="F3056" s="78"/>
      <c r="G3056" s="15"/>
      <c r="H3056" s="15"/>
      <c r="I3056" s="16"/>
      <c r="J3056" s="66"/>
      <c r="K3056" s="66"/>
      <c r="L3056" s="16"/>
      <c r="M3056" s="81"/>
      <c r="N3056" s="82">
        <v>580.70318603515625</v>
      </c>
      <c r="O3056" s="82">
        <v>8793.78125</v>
      </c>
      <c r="P3056" s="77"/>
      <c r="Q3056" s="83"/>
      <c r="R3056" s="83"/>
      <c r="S3056" s="51">
        <v>1</v>
      </c>
      <c r="T3056" s="84"/>
      <c r="U3056" s="84"/>
      <c r="V3056" s="52">
        <v>0</v>
      </c>
      <c r="W3056" s="52">
        <v>1.0399999999999999E-4</v>
      </c>
      <c r="X3056" s="52">
        <v>0</v>
      </c>
      <c r="Y3056" s="52">
        <v>0.43727700000000003</v>
      </c>
      <c r="Z3056" s="52">
        <v>0</v>
      </c>
      <c r="AA3056" s="52"/>
      <c r="AB3056" s="79">
        <v>3056</v>
      </c>
      <c r="AC305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6" s="85"/>
      <c r="AE3056" s="51"/>
      <c r="AF3056" s="51"/>
      <c r="AG3056" s="51"/>
      <c r="AH3056" s="51"/>
      <c r="AI3056" s="51"/>
      <c r="AJ3056" s="51"/>
      <c r="AK3056" s="51"/>
      <c r="AL3056" s="51"/>
      <c r="AM3056" s="51"/>
      <c r="AN3056" s="51"/>
      <c r="AO3056" s="2"/>
      <c r="AP3056" s="3"/>
      <c r="AQ3056" s="3"/>
      <c r="AR3056" s="3"/>
      <c r="AS3056" s="3"/>
    </row>
    <row r="3057" spans="1:45" ht="29" customHeight="1" x14ac:dyDescent="0.35">
      <c r="A3057" s="14" t="s">
        <v>633</v>
      </c>
      <c r="C3057" s="15" t="s">
        <v>3360</v>
      </c>
      <c r="D3057" s="15"/>
      <c r="E3057" s="80">
        <v>1.6014310973216204</v>
      </c>
      <c r="F3057" s="78"/>
      <c r="G3057" s="15"/>
      <c r="H3057" s="15"/>
      <c r="I3057" s="16"/>
      <c r="J3057" s="66"/>
      <c r="K3057" s="66"/>
      <c r="L3057" s="16"/>
      <c r="M3057" s="81"/>
      <c r="N3057" s="82">
        <v>614.5865478515625</v>
      </c>
      <c r="O3057" s="82">
        <v>8845.8212890625</v>
      </c>
      <c r="P3057" s="77"/>
      <c r="Q3057" s="83"/>
      <c r="R3057" s="83"/>
      <c r="S3057" s="51">
        <v>1</v>
      </c>
      <c r="T3057" s="84"/>
      <c r="U3057" s="84"/>
      <c r="V3057" s="52">
        <v>0</v>
      </c>
      <c r="W3057" s="52">
        <v>1.0399999999999999E-4</v>
      </c>
      <c r="X3057" s="52">
        <v>0</v>
      </c>
      <c r="Y3057" s="52">
        <v>0.43727700000000003</v>
      </c>
      <c r="Z3057" s="52">
        <v>0</v>
      </c>
      <c r="AA3057" s="52"/>
      <c r="AB3057" s="79">
        <v>3057</v>
      </c>
      <c r="AC305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7" s="85"/>
      <c r="AE3057" s="51"/>
      <c r="AF3057" s="51"/>
      <c r="AG3057" s="51"/>
      <c r="AH3057" s="51"/>
      <c r="AI3057" s="51"/>
      <c r="AJ3057" s="51"/>
      <c r="AK3057" s="51"/>
      <c r="AL3057" s="51"/>
      <c r="AM3057" s="51"/>
      <c r="AN3057" s="51"/>
      <c r="AO3057" s="2"/>
      <c r="AP3057" s="3"/>
      <c r="AQ3057" s="3"/>
      <c r="AR3057" s="3"/>
      <c r="AS3057" s="3"/>
    </row>
    <row r="3058" spans="1:45" ht="29" customHeight="1" x14ac:dyDescent="0.35">
      <c r="A3058" s="14" t="s">
        <v>896</v>
      </c>
      <c r="C3058" s="15" t="s">
        <v>3360</v>
      </c>
      <c r="D3058" s="15"/>
      <c r="E3058" s="80">
        <v>1.6014310973216204</v>
      </c>
      <c r="F3058" s="78"/>
      <c r="G3058" s="15"/>
      <c r="H3058" s="15"/>
      <c r="I3058" s="16"/>
      <c r="J3058" s="66"/>
      <c r="K3058" s="66"/>
      <c r="L3058" s="16"/>
      <c r="M3058" s="81"/>
      <c r="N3058" s="82">
        <v>569.49951171875</v>
      </c>
      <c r="O3058" s="82">
        <v>8898.6533203125</v>
      </c>
      <c r="P3058" s="77"/>
      <c r="Q3058" s="83"/>
      <c r="R3058" s="83"/>
      <c r="S3058" s="51">
        <v>1</v>
      </c>
      <c r="T3058" s="84"/>
      <c r="U3058" s="84"/>
      <c r="V3058" s="52">
        <v>0</v>
      </c>
      <c r="W3058" s="52">
        <v>1.0399999999999999E-4</v>
      </c>
      <c r="X3058" s="52">
        <v>0</v>
      </c>
      <c r="Y3058" s="52">
        <v>0.43727700000000003</v>
      </c>
      <c r="Z3058" s="52">
        <v>0</v>
      </c>
      <c r="AA3058" s="52"/>
      <c r="AB3058" s="79">
        <v>3058</v>
      </c>
      <c r="AC305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8" s="85"/>
      <c r="AE3058" s="51"/>
      <c r="AF3058" s="51"/>
      <c r="AG3058" s="51"/>
      <c r="AH3058" s="51"/>
      <c r="AI3058" s="51"/>
      <c r="AJ3058" s="51"/>
      <c r="AK3058" s="51"/>
      <c r="AL3058" s="51"/>
      <c r="AM3058" s="51"/>
      <c r="AN3058" s="51"/>
      <c r="AO3058" s="2"/>
      <c r="AP3058" s="3"/>
      <c r="AQ3058" s="3"/>
      <c r="AR3058" s="3"/>
      <c r="AS3058" s="3"/>
    </row>
    <row r="3059" spans="1:45" ht="29" customHeight="1" x14ac:dyDescent="0.35">
      <c r="A3059" s="14" t="s">
        <v>1730</v>
      </c>
      <c r="C3059" s="15" t="s">
        <v>3360</v>
      </c>
      <c r="D3059" s="15"/>
      <c r="E3059" s="80">
        <v>1.6014310973216204</v>
      </c>
      <c r="F3059" s="78"/>
      <c r="G3059" s="15"/>
      <c r="H3059" s="15"/>
      <c r="I3059" s="16"/>
      <c r="J3059" s="66"/>
      <c r="K3059" s="66"/>
      <c r="L3059" s="16"/>
      <c r="M3059" s="81"/>
      <c r="N3059" s="82">
        <v>602.74395751953125</v>
      </c>
      <c r="O3059" s="82">
        <v>8907.88671875</v>
      </c>
      <c r="P3059" s="77"/>
      <c r="Q3059" s="83"/>
      <c r="R3059" s="83"/>
      <c r="S3059" s="51">
        <v>1</v>
      </c>
      <c r="T3059" s="84"/>
      <c r="U3059" s="84"/>
      <c r="V3059" s="52">
        <v>0</v>
      </c>
      <c r="W3059" s="52">
        <v>1.0399999999999999E-4</v>
      </c>
      <c r="X3059" s="52">
        <v>0</v>
      </c>
      <c r="Y3059" s="52">
        <v>0.43727700000000003</v>
      </c>
      <c r="Z3059" s="52">
        <v>0</v>
      </c>
      <c r="AA3059" s="52"/>
      <c r="AB3059" s="79">
        <v>3059</v>
      </c>
      <c r="AC305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59" s="85"/>
      <c r="AE3059" s="51"/>
      <c r="AF3059" s="51"/>
      <c r="AG3059" s="51"/>
      <c r="AH3059" s="51"/>
      <c r="AI3059" s="51"/>
      <c r="AJ3059" s="51"/>
      <c r="AK3059" s="51"/>
      <c r="AL3059" s="51"/>
      <c r="AM3059" s="51"/>
      <c r="AN3059" s="51"/>
      <c r="AO3059" s="2"/>
      <c r="AP3059" s="3"/>
      <c r="AQ3059" s="3"/>
      <c r="AR3059" s="3"/>
      <c r="AS3059" s="3"/>
    </row>
    <row r="3060" spans="1:45" ht="29" customHeight="1" x14ac:dyDescent="0.35">
      <c r="A3060" s="14" t="s">
        <v>1731</v>
      </c>
      <c r="C3060" s="15" t="s">
        <v>3360</v>
      </c>
      <c r="D3060" s="15"/>
      <c r="E3060" s="80">
        <v>1.6014310973216204</v>
      </c>
      <c r="F3060" s="78"/>
      <c r="G3060" s="15"/>
      <c r="H3060" s="15"/>
      <c r="I3060" s="16"/>
      <c r="J3060" s="66"/>
      <c r="K3060" s="66"/>
      <c r="L3060" s="16"/>
      <c r="M3060" s="81"/>
      <c r="N3060" s="82">
        <v>556.83056640625</v>
      </c>
      <c r="O3060" s="82">
        <v>8832.1103515625</v>
      </c>
      <c r="P3060" s="77"/>
      <c r="Q3060" s="83"/>
      <c r="R3060" s="83"/>
      <c r="S3060" s="51">
        <v>1</v>
      </c>
      <c r="T3060" s="84"/>
      <c r="U3060" s="84"/>
      <c r="V3060" s="52">
        <v>0</v>
      </c>
      <c r="W3060" s="52">
        <v>1.0399999999999999E-4</v>
      </c>
      <c r="X3060" s="52">
        <v>0</v>
      </c>
      <c r="Y3060" s="52">
        <v>0.43727700000000003</v>
      </c>
      <c r="Z3060" s="52">
        <v>0</v>
      </c>
      <c r="AA3060" s="52"/>
      <c r="AB3060" s="79">
        <v>3060</v>
      </c>
      <c r="AC306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0" s="85"/>
      <c r="AE3060" s="51"/>
      <c r="AF3060" s="51"/>
      <c r="AG3060" s="51"/>
      <c r="AH3060" s="51"/>
      <c r="AI3060" s="51"/>
      <c r="AJ3060" s="51"/>
      <c r="AK3060" s="51"/>
      <c r="AL3060" s="51"/>
      <c r="AM3060" s="51"/>
      <c r="AN3060" s="51"/>
      <c r="AO3060" s="2"/>
      <c r="AP3060" s="3"/>
      <c r="AQ3060" s="3"/>
      <c r="AR3060" s="3"/>
      <c r="AS3060" s="3"/>
    </row>
    <row r="3061" spans="1:45" ht="29" customHeight="1" x14ac:dyDescent="0.35">
      <c r="A3061" s="14" t="s">
        <v>1754</v>
      </c>
      <c r="C3061" s="15" t="s">
        <v>3360</v>
      </c>
      <c r="D3061" s="15"/>
      <c r="E3061" s="80">
        <v>1.6009379277654225</v>
      </c>
      <c r="F3061" s="78"/>
      <c r="G3061" s="15"/>
      <c r="H3061" s="15"/>
      <c r="I3061" s="16"/>
      <c r="J3061" s="66"/>
      <c r="K3061" s="66"/>
      <c r="L3061" s="16"/>
      <c r="M3061" s="81"/>
      <c r="N3061" s="82">
        <v>359.37652587890625</v>
      </c>
      <c r="O3061" s="82">
        <v>2886.2646484375</v>
      </c>
      <c r="P3061" s="77"/>
      <c r="Q3061" s="83"/>
      <c r="R3061" s="83"/>
      <c r="S3061" s="51">
        <v>1</v>
      </c>
      <c r="T3061" s="84"/>
      <c r="U3061" s="84"/>
      <c r="V3061" s="52">
        <v>0</v>
      </c>
      <c r="W3061" s="52">
        <v>1.2E-4</v>
      </c>
      <c r="X3061" s="52">
        <v>0</v>
      </c>
      <c r="Y3061" s="52">
        <v>0.43650600000000001</v>
      </c>
      <c r="Z3061" s="52">
        <v>0</v>
      </c>
      <c r="AA3061" s="52"/>
      <c r="AB3061" s="79">
        <v>3061</v>
      </c>
      <c r="AC306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1" s="85"/>
      <c r="AE3061" s="51"/>
      <c r="AF3061" s="51"/>
      <c r="AG3061" s="51"/>
      <c r="AH3061" s="51"/>
      <c r="AI3061" s="51"/>
      <c r="AJ3061" s="51"/>
      <c r="AK3061" s="51"/>
      <c r="AL3061" s="51"/>
      <c r="AM3061" s="51"/>
      <c r="AN3061" s="51"/>
      <c r="AO3061" s="2"/>
      <c r="AP3061" s="3"/>
      <c r="AQ3061" s="3"/>
      <c r="AR3061" s="3"/>
      <c r="AS3061" s="3"/>
    </row>
    <row r="3062" spans="1:45" ht="29" customHeight="1" x14ac:dyDescent="0.35">
      <c r="A3062" s="14" t="s">
        <v>735</v>
      </c>
      <c r="C3062" s="15" t="s">
        <v>3360</v>
      </c>
      <c r="D3062" s="15"/>
      <c r="E3062" s="80">
        <v>1.6006526442089188</v>
      </c>
      <c r="F3062" s="78"/>
      <c r="G3062" s="15"/>
      <c r="H3062" s="15"/>
      <c r="I3062" s="16"/>
      <c r="J3062" s="66"/>
      <c r="K3062" s="66"/>
      <c r="L3062" s="16"/>
      <c r="M3062" s="81"/>
      <c r="N3062" s="82">
        <v>979.19500732421875</v>
      </c>
      <c r="O3062" s="82">
        <v>3241.755859375</v>
      </c>
      <c r="P3062" s="77"/>
      <c r="Q3062" s="83"/>
      <c r="R3062" s="83"/>
      <c r="S3062" s="51">
        <v>1</v>
      </c>
      <c r="T3062" s="84"/>
      <c r="U3062" s="84"/>
      <c r="V3062" s="52">
        <v>0</v>
      </c>
      <c r="W3062" s="52">
        <v>1.13E-4</v>
      </c>
      <c r="X3062" s="52">
        <v>0</v>
      </c>
      <c r="Y3062" s="52">
        <v>0.43606</v>
      </c>
      <c r="Z3062" s="52">
        <v>0</v>
      </c>
      <c r="AA3062" s="52"/>
      <c r="AB3062" s="79">
        <v>3062</v>
      </c>
      <c r="AC306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2" s="85"/>
      <c r="AE3062" s="51"/>
      <c r="AF3062" s="51"/>
      <c r="AG3062" s="51"/>
      <c r="AH3062" s="51"/>
      <c r="AI3062" s="51"/>
      <c r="AJ3062" s="51"/>
      <c r="AK3062" s="104" t="s">
        <v>3341</v>
      </c>
      <c r="AL3062" s="104" t="s">
        <v>3341</v>
      </c>
      <c r="AM3062" s="104" t="s">
        <v>3341</v>
      </c>
      <c r="AN3062" s="104" t="s">
        <v>3341</v>
      </c>
      <c r="AO3062" s="2"/>
      <c r="AP3062" s="3"/>
      <c r="AQ3062" s="3"/>
      <c r="AR3062" s="3"/>
      <c r="AS3062" s="3"/>
    </row>
    <row r="3063" spans="1:45" ht="29" customHeight="1" x14ac:dyDescent="0.35">
      <c r="A3063" s="14" t="s">
        <v>1239</v>
      </c>
      <c r="C3063" s="15" t="s">
        <v>3360</v>
      </c>
      <c r="D3063" s="15"/>
      <c r="E3063" s="80">
        <v>1.6006526442089188</v>
      </c>
      <c r="F3063" s="78"/>
      <c r="G3063" s="15"/>
      <c r="H3063" s="15"/>
      <c r="I3063" s="16"/>
      <c r="J3063" s="66"/>
      <c r="K3063" s="66"/>
      <c r="L3063" s="16"/>
      <c r="M3063" s="81"/>
      <c r="N3063" s="82">
        <v>962.675048828125</v>
      </c>
      <c r="O3063" s="82">
        <v>3185.416015625</v>
      </c>
      <c r="P3063" s="77"/>
      <c r="Q3063" s="83"/>
      <c r="R3063" s="83"/>
      <c r="S3063" s="51">
        <v>1</v>
      </c>
      <c r="T3063" s="84"/>
      <c r="U3063" s="84"/>
      <c r="V3063" s="52">
        <v>0</v>
      </c>
      <c r="W3063" s="52">
        <v>1.13E-4</v>
      </c>
      <c r="X3063" s="52">
        <v>0</v>
      </c>
      <c r="Y3063" s="52">
        <v>0.43606</v>
      </c>
      <c r="Z3063" s="52">
        <v>0</v>
      </c>
      <c r="AA3063" s="52"/>
      <c r="AB3063" s="79">
        <v>3063</v>
      </c>
      <c r="AC306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3" s="85"/>
      <c r="AE3063" s="51"/>
      <c r="AF3063" s="51"/>
      <c r="AG3063" s="51"/>
      <c r="AH3063" s="51"/>
      <c r="AI3063" s="51"/>
      <c r="AJ3063" s="51"/>
      <c r="AK3063" s="104" t="s">
        <v>3341</v>
      </c>
      <c r="AL3063" s="104" t="s">
        <v>3341</v>
      </c>
      <c r="AM3063" s="104" t="s">
        <v>3341</v>
      </c>
      <c r="AN3063" s="104" t="s">
        <v>3341</v>
      </c>
      <c r="AO3063" s="2"/>
      <c r="AP3063" s="3"/>
      <c r="AQ3063" s="3"/>
      <c r="AR3063" s="3"/>
      <c r="AS3063" s="3"/>
    </row>
    <row r="3064" spans="1:45" ht="29" customHeight="1" x14ac:dyDescent="0.35">
      <c r="A3064" s="14" t="s">
        <v>1835</v>
      </c>
      <c r="C3064" s="15" t="s">
        <v>3360</v>
      </c>
      <c r="D3064" s="15"/>
      <c r="E3064" s="80">
        <v>1.6006526442089188</v>
      </c>
      <c r="F3064" s="78"/>
      <c r="G3064" s="15"/>
      <c r="H3064" s="15"/>
      <c r="I3064" s="16"/>
      <c r="J3064" s="66"/>
      <c r="K3064" s="66"/>
      <c r="L3064" s="16"/>
      <c r="M3064" s="81"/>
      <c r="N3064" s="82">
        <v>916.90655517578125</v>
      </c>
      <c r="O3064" s="82">
        <v>3249.462646484375</v>
      </c>
      <c r="P3064" s="77"/>
      <c r="Q3064" s="83"/>
      <c r="R3064" s="83"/>
      <c r="S3064" s="51">
        <v>1</v>
      </c>
      <c r="T3064" s="84"/>
      <c r="U3064" s="84"/>
      <c r="V3064" s="52">
        <v>0</v>
      </c>
      <c r="W3064" s="52">
        <v>1.13E-4</v>
      </c>
      <c r="X3064" s="52">
        <v>0</v>
      </c>
      <c r="Y3064" s="52">
        <v>0.43606</v>
      </c>
      <c r="Z3064" s="52">
        <v>0</v>
      </c>
      <c r="AA3064" s="52"/>
      <c r="AB3064" s="79">
        <v>3064</v>
      </c>
      <c r="AC306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4" s="85"/>
      <c r="AE3064" s="51"/>
      <c r="AF3064" s="51"/>
      <c r="AG3064" s="51"/>
      <c r="AH3064" s="51"/>
      <c r="AI3064" s="51"/>
      <c r="AJ3064" s="51"/>
      <c r="AK3064" s="104" t="s">
        <v>3341</v>
      </c>
      <c r="AL3064" s="104" t="s">
        <v>3341</v>
      </c>
      <c r="AM3064" s="104" t="s">
        <v>3341</v>
      </c>
      <c r="AN3064" s="104" t="s">
        <v>3341</v>
      </c>
      <c r="AO3064" s="2"/>
      <c r="AP3064" s="3"/>
      <c r="AQ3064" s="3"/>
      <c r="AR3064" s="3"/>
      <c r="AS3064" s="3"/>
    </row>
    <row r="3065" spans="1:45" ht="29" customHeight="1" x14ac:dyDescent="0.35">
      <c r="A3065" s="14" t="s">
        <v>2344</v>
      </c>
      <c r="C3065" s="15" t="s">
        <v>3360</v>
      </c>
      <c r="D3065" s="15"/>
      <c r="E3065" s="80">
        <v>1.6006526442089188</v>
      </c>
      <c r="F3065" s="78"/>
      <c r="G3065" s="15"/>
      <c r="H3065" s="15"/>
      <c r="I3065" s="16"/>
      <c r="J3065" s="66"/>
      <c r="K3065" s="66"/>
      <c r="L3065" s="16"/>
      <c r="M3065" s="81"/>
      <c r="N3065" s="82">
        <v>907.72491455078125</v>
      </c>
      <c r="O3065" s="82">
        <v>3172.86669921875</v>
      </c>
      <c r="P3065" s="77"/>
      <c r="Q3065" s="83"/>
      <c r="R3065" s="83"/>
      <c r="S3065" s="51">
        <v>1</v>
      </c>
      <c r="T3065" s="84"/>
      <c r="U3065" s="84"/>
      <c r="V3065" s="52">
        <v>0</v>
      </c>
      <c r="W3065" s="52">
        <v>1.13E-4</v>
      </c>
      <c r="X3065" s="52">
        <v>0</v>
      </c>
      <c r="Y3065" s="52">
        <v>0.43606</v>
      </c>
      <c r="Z3065" s="52">
        <v>0</v>
      </c>
      <c r="AA3065" s="52"/>
      <c r="AB3065" s="79">
        <v>3065</v>
      </c>
      <c r="AC306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5" s="85"/>
      <c r="AE3065" s="51"/>
      <c r="AF3065" s="51"/>
      <c r="AG3065" s="51"/>
      <c r="AH3065" s="51"/>
      <c r="AI3065" s="51"/>
      <c r="AJ3065" s="51"/>
      <c r="AK3065" s="104" t="s">
        <v>3341</v>
      </c>
      <c r="AL3065" s="104" t="s">
        <v>3341</v>
      </c>
      <c r="AM3065" s="104" t="s">
        <v>3341</v>
      </c>
      <c r="AN3065" s="104" t="s">
        <v>3341</v>
      </c>
      <c r="AO3065" s="2"/>
      <c r="AP3065" s="3"/>
      <c r="AQ3065" s="3"/>
      <c r="AR3065" s="3"/>
      <c r="AS3065" s="3"/>
    </row>
    <row r="3066" spans="1:45" ht="29" customHeight="1" x14ac:dyDescent="0.35">
      <c r="A3066" s="14" t="s">
        <v>2689</v>
      </c>
      <c r="C3066" s="15" t="s">
        <v>3360</v>
      </c>
      <c r="D3066" s="15"/>
      <c r="E3066" s="80">
        <v>1.6006526442089188</v>
      </c>
      <c r="F3066" s="78"/>
      <c r="G3066" s="15"/>
      <c r="H3066" s="15"/>
      <c r="I3066" s="16"/>
      <c r="J3066" s="66"/>
      <c r="K3066" s="66"/>
      <c r="L3066" s="16"/>
      <c r="M3066" s="81"/>
      <c r="N3066" s="82">
        <v>876.671875</v>
      </c>
      <c r="O3066" s="82">
        <v>3216.146240234375</v>
      </c>
      <c r="P3066" s="77"/>
      <c r="Q3066" s="83"/>
      <c r="R3066" s="83"/>
      <c r="S3066" s="51">
        <v>1</v>
      </c>
      <c r="T3066" s="84"/>
      <c r="U3066" s="84"/>
      <c r="V3066" s="52">
        <v>0</v>
      </c>
      <c r="W3066" s="52">
        <v>1.13E-4</v>
      </c>
      <c r="X3066" s="52">
        <v>0</v>
      </c>
      <c r="Y3066" s="52">
        <v>0.43606</v>
      </c>
      <c r="Z3066" s="52">
        <v>0</v>
      </c>
      <c r="AA3066" s="52"/>
      <c r="AB3066" s="79">
        <v>3066</v>
      </c>
      <c r="AC306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6" s="85"/>
      <c r="AE3066" s="51"/>
      <c r="AF3066" s="51"/>
      <c r="AG3066" s="51"/>
      <c r="AH3066" s="51"/>
      <c r="AI3066" s="51"/>
      <c r="AJ3066" s="51"/>
      <c r="AK3066" s="104" t="s">
        <v>3341</v>
      </c>
      <c r="AL3066" s="104" t="s">
        <v>3341</v>
      </c>
      <c r="AM3066" s="104" t="s">
        <v>3341</v>
      </c>
      <c r="AN3066" s="104" t="s">
        <v>3341</v>
      </c>
      <c r="AO3066" s="2"/>
      <c r="AP3066" s="3"/>
      <c r="AQ3066" s="3"/>
      <c r="AR3066" s="3"/>
      <c r="AS3066" s="3"/>
    </row>
    <row r="3067" spans="1:45" ht="29" customHeight="1" x14ac:dyDescent="0.35">
      <c r="A3067" s="14" t="s">
        <v>1454</v>
      </c>
      <c r="C3067" s="15" t="s">
        <v>3360</v>
      </c>
      <c r="D3067" s="15"/>
      <c r="E3067" s="80">
        <v>1.5992434969556064</v>
      </c>
      <c r="F3067" s="78"/>
      <c r="G3067" s="15"/>
      <c r="H3067" s="15"/>
      <c r="I3067" s="16"/>
      <c r="J3067" s="66"/>
      <c r="K3067" s="66"/>
      <c r="L3067" s="16"/>
      <c r="M3067" s="81"/>
      <c r="N3067" s="82">
        <v>662.46368408203125</v>
      </c>
      <c r="O3067" s="82">
        <v>3356.561767578125</v>
      </c>
      <c r="P3067" s="77"/>
      <c r="Q3067" s="83"/>
      <c r="R3067" s="83"/>
      <c r="S3067" s="51">
        <v>1</v>
      </c>
      <c r="T3067" s="84"/>
      <c r="U3067" s="84"/>
      <c r="V3067" s="52">
        <v>0</v>
      </c>
      <c r="W3067" s="52">
        <v>1.13E-4</v>
      </c>
      <c r="X3067" s="52">
        <v>0</v>
      </c>
      <c r="Y3067" s="52">
        <v>0.43385699999999999</v>
      </c>
      <c r="Z3067" s="52">
        <v>0</v>
      </c>
      <c r="AA3067" s="52"/>
      <c r="AB3067" s="79">
        <v>3067</v>
      </c>
      <c r="AC306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7" s="85"/>
      <c r="AE3067" s="51"/>
      <c r="AF3067" s="51"/>
      <c r="AG3067" s="51"/>
      <c r="AH3067" s="51"/>
      <c r="AI3067" s="51"/>
      <c r="AJ3067" s="51"/>
      <c r="AK3067" s="51"/>
      <c r="AL3067" s="51"/>
      <c r="AM3067" s="51"/>
      <c r="AN3067" s="51"/>
      <c r="AO3067" s="2"/>
      <c r="AP3067" s="3"/>
      <c r="AQ3067" s="3"/>
      <c r="AR3067" s="3"/>
      <c r="AS3067" s="3"/>
    </row>
    <row r="3068" spans="1:45" ht="29" customHeight="1" x14ac:dyDescent="0.35">
      <c r="A3068" s="14" t="s">
        <v>1455</v>
      </c>
      <c r="C3068" s="15" t="s">
        <v>3360</v>
      </c>
      <c r="D3068" s="15"/>
      <c r="E3068" s="80">
        <v>1.5992434969556064</v>
      </c>
      <c r="F3068" s="78"/>
      <c r="G3068" s="15"/>
      <c r="H3068" s="15"/>
      <c r="I3068" s="16"/>
      <c r="J3068" s="66"/>
      <c r="K3068" s="66"/>
      <c r="L3068" s="16"/>
      <c r="M3068" s="81"/>
      <c r="N3068" s="82">
        <v>672.78643798828125</v>
      </c>
      <c r="O3068" s="82">
        <v>3390.62255859375</v>
      </c>
      <c r="P3068" s="77"/>
      <c r="Q3068" s="83"/>
      <c r="R3068" s="83"/>
      <c r="S3068" s="51">
        <v>1</v>
      </c>
      <c r="T3068" s="84"/>
      <c r="U3068" s="84"/>
      <c r="V3068" s="52">
        <v>0</v>
      </c>
      <c r="W3068" s="52">
        <v>1.13E-4</v>
      </c>
      <c r="X3068" s="52">
        <v>0</v>
      </c>
      <c r="Y3068" s="52">
        <v>0.43385699999999999</v>
      </c>
      <c r="Z3068" s="52">
        <v>0</v>
      </c>
      <c r="AA3068" s="52"/>
      <c r="AB3068" s="79">
        <v>3068</v>
      </c>
      <c r="AC306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8" s="85"/>
      <c r="AE3068" s="51"/>
      <c r="AF3068" s="51"/>
      <c r="AG3068" s="51"/>
      <c r="AH3068" s="51"/>
      <c r="AI3068" s="51"/>
      <c r="AJ3068" s="51"/>
      <c r="AK3068" s="51"/>
      <c r="AL3068" s="51"/>
      <c r="AM3068" s="51"/>
      <c r="AN3068" s="51"/>
      <c r="AO3068" s="2"/>
      <c r="AP3068" s="3"/>
      <c r="AQ3068" s="3"/>
      <c r="AR3068" s="3"/>
      <c r="AS3068" s="3"/>
    </row>
    <row r="3069" spans="1:45" ht="29" customHeight="1" x14ac:dyDescent="0.35">
      <c r="A3069" s="14" t="s">
        <v>1302</v>
      </c>
      <c r="C3069" s="15" t="s">
        <v>3360</v>
      </c>
      <c r="D3069" s="15"/>
      <c r="E3069" s="80">
        <v>1.5991987215095183</v>
      </c>
      <c r="F3069" s="78"/>
      <c r="G3069" s="15"/>
      <c r="H3069" s="15"/>
      <c r="I3069" s="16"/>
      <c r="J3069" s="66"/>
      <c r="K3069" s="66"/>
      <c r="L3069" s="16"/>
      <c r="M3069" s="81"/>
      <c r="N3069" s="82">
        <v>1999.1937255859375</v>
      </c>
      <c r="O3069" s="82">
        <v>5528.7587890625</v>
      </c>
      <c r="P3069" s="77"/>
      <c r="Q3069" s="83"/>
      <c r="R3069" s="83"/>
      <c r="S3069" s="51">
        <v>1</v>
      </c>
      <c r="T3069" s="84"/>
      <c r="U3069" s="84"/>
      <c r="V3069" s="52">
        <v>0</v>
      </c>
      <c r="W3069" s="52">
        <v>1E-4</v>
      </c>
      <c r="X3069" s="52">
        <v>0</v>
      </c>
      <c r="Y3069" s="52">
        <v>0.43378699999999998</v>
      </c>
      <c r="Z3069" s="52">
        <v>0</v>
      </c>
      <c r="AA3069" s="52"/>
      <c r="AB3069" s="79">
        <v>3069</v>
      </c>
      <c r="AC306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69" s="85"/>
      <c r="AE3069" s="51"/>
      <c r="AF3069" s="51"/>
      <c r="AG3069" s="51"/>
      <c r="AH3069" s="51"/>
      <c r="AI3069" s="51"/>
      <c r="AJ3069" s="51"/>
      <c r="AK3069" s="104" t="s">
        <v>3341</v>
      </c>
      <c r="AL3069" s="104" t="s">
        <v>3341</v>
      </c>
      <c r="AM3069" s="104" t="s">
        <v>3341</v>
      </c>
      <c r="AN3069" s="104" t="s">
        <v>3341</v>
      </c>
      <c r="AO3069" s="2"/>
      <c r="AP3069" s="3"/>
      <c r="AQ3069" s="3"/>
      <c r="AR3069" s="3"/>
      <c r="AS3069" s="3"/>
    </row>
    <row r="3070" spans="1:45" ht="29" customHeight="1" x14ac:dyDescent="0.35">
      <c r="A3070" s="14" t="s">
        <v>1293</v>
      </c>
      <c r="C3070" s="15" t="s">
        <v>3360</v>
      </c>
      <c r="D3070" s="15"/>
      <c r="E3070" s="80">
        <v>1.5990228179713155</v>
      </c>
      <c r="F3070" s="78"/>
      <c r="G3070" s="15"/>
      <c r="H3070" s="15"/>
      <c r="I3070" s="16"/>
      <c r="J3070" s="66"/>
      <c r="K3070" s="66"/>
      <c r="L3070" s="16"/>
      <c r="M3070" s="81"/>
      <c r="N3070" s="82">
        <v>1331.7435302734375</v>
      </c>
      <c r="O3070" s="82">
        <v>3661.077392578125</v>
      </c>
      <c r="P3070" s="77"/>
      <c r="Q3070" s="83"/>
      <c r="R3070" s="83"/>
      <c r="S3070" s="51">
        <v>1</v>
      </c>
      <c r="T3070" s="84"/>
      <c r="U3070" s="84"/>
      <c r="V3070" s="52">
        <v>0</v>
      </c>
      <c r="W3070" s="52">
        <v>1.03E-4</v>
      </c>
      <c r="X3070" s="52">
        <v>0</v>
      </c>
      <c r="Y3070" s="52">
        <v>0.43351200000000001</v>
      </c>
      <c r="Z3070" s="52">
        <v>0</v>
      </c>
      <c r="AA3070" s="52"/>
      <c r="AB3070" s="79">
        <v>3070</v>
      </c>
      <c r="AC307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0" s="85"/>
      <c r="AE3070" s="51"/>
      <c r="AF3070" s="51"/>
      <c r="AG3070" s="51"/>
      <c r="AH3070" s="51"/>
      <c r="AI3070" s="51"/>
      <c r="AJ3070" s="51"/>
      <c r="AK3070" s="104" t="s">
        <v>3341</v>
      </c>
      <c r="AL3070" s="104" t="s">
        <v>3341</v>
      </c>
      <c r="AM3070" s="104" t="s">
        <v>3341</v>
      </c>
      <c r="AN3070" s="104" t="s">
        <v>3341</v>
      </c>
      <c r="AO3070" s="2"/>
      <c r="AP3070" s="3"/>
      <c r="AQ3070" s="3"/>
      <c r="AR3070" s="3"/>
      <c r="AS3070" s="3"/>
    </row>
    <row r="3071" spans="1:45" ht="29" customHeight="1" x14ac:dyDescent="0.35">
      <c r="A3071" s="14" t="s">
        <v>3177</v>
      </c>
      <c r="C3071" s="15" t="s">
        <v>3360</v>
      </c>
      <c r="D3071" s="15"/>
      <c r="E3071" s="80">
        <v>1.5989869976144451</v>
      </c>
      <c r="F3071" s="78"/>
      <c r="G3071" s="15"/>
      <c r="H3071" s="15"/>
      <c r="I3071" s="16"/>
      <c r="J3071" s="66"/>
      <c r="K3071" s="66"/>
      <c r="L3071" s="16"/>
      <c r="M3071" s="81"/>
      <c r="N3071" s="82">
        <v>1077.1746826171875</v>
      </c>
      <c r="O3071" s="82">
        <v>8826.05078125</v>
      </c>
      <c r="P3071" s="77"/>
      <c r="Q3071" s="83"/>
      <c r="R3071" s="83"/>
      <c r="S3071" s="51">
        <v>1</v>
      </c>
      <c r="T3071" s="84"/>
      <c r="U3071" s="84"/>
      <c r="V3071" s="52">
        <v>0</v>
      </c>
      <c r="W3071" s="52">
        <v>9.5000000000000005E-5</v>
      </c>
      <c r="X3071" s="52">
        <v>0</v>
      </c>
      <c r="Y3071" s="52">
        <v>0.43345600000000001</v>
      </c>
      <c r="Z3071" s="52">
        <v>0</v>
      </c>
      <c r="AA3071" s="52"/>
      <c r="AB3071" s="79">
        <v>3071</v>
      </c>
      <c r="AC307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1" s="85"/>
      <c r="AE3071" s="51"/>
      <c r="AF3071" s="51"/>
      <c r="AG3071" s="51"/>
      <c r="AH3071" s="51"/>
      <c r="AI3071" s="51"/>
      <c r="AJ3071" s="51"/>
      <c r="AK3071" s="51"/>
      <c r="AL3071" s="51"/>
      <c r="AM3071" s="51"/>
      <c r="AN3071" s="51"/>
      <c r="AO3071" s="2"/>
      <c r="AP3071" s="3"/>
      <c r="AQ3071" s="3"/>
      <c r="AR3071" s="3"/>
      <c r="AS3071" s="3"/>
    </row>
    <row r="3072" spans="1:45" ht="29" customHeight="1" x14ac:dyDescent="0.35">
      <c r="A3072" s="14" t="s">
        <v>3203</v>
      </c>
      <c r="C3072" s="15" t="s">
        <v>3360</v>
      </c>
      <c r="D3072" s="15"/>
      <c r="E3072" s="80">
        <v>1.5989869976144451</v>
      </c>
      <c r="F3072" s="78"/>
      <c r="G3072" s="15"/>
      <c r="H3072" s="15"/>
      <c r="I3072" s="16"/>
      <c r="J3072" s="66"/>
      <c r="K3072" s="66"/>
      <c r="L3072" s="16"/>
      <c r="M3072" s="81"/>
      <c r="N3072" s="82">
        <v>1102.97509765625</v>
      </c>
      <c r="O3072" s="82">
        <v>8807.873046875</v>
      </c>
      <c r="P3072" s="77"/>
      <c r="Q3072" s="83"/>
      <c r="R3072" s="83"/>
      <c r="S3072" s="51">
        <v>1</v>
      </c>
      <c r="T3072" s="84"/>
      <c r="U3072" s="84"/>
      <c r="V3072" s="52">
        <v>0</v>
      </c>
      <c r="W3072" s="52">
        <v>9.5000000000000005E-5</v>
      </c>
      <c r="X3072" s="52">
        <v>0</v>
      </c>
      <c r="Y3072" s="52">
        <v>0.43345600000000001</v>
      </c>
      <c r="Z3072" s="52">
        <v>0</v>
      </c>
      <c r="AA3072" s="52"/>
      <c r="AB3072" s="79">
        <v>3072</v>
      </c>
      <c r="AC307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2" s="85"/>
      <c r="AE3072" s="51"/>
      <c r="AF3072" s="51"/>
      <c r="AG3072" s="51"/>
      <c r="AH3072" s="51"/>
      <c r="AI3072" s="51"/>
      <c r="AJ3072" s="51"/>
      <c r="AK3072" s="51"/>
      <c r="AL3072" s="51"/>
      <c r="AM3072" s="51"/>
      <c r="AN3072" s="51"/>
      <c r="AO3072" s="2"/>
      <c r="AP3072" s="3"/>
      <c r="AQ3072" s="3"/>
      <c r="AR3072" s="3"/>
      <c r="AS3072" s="3"/>
    </row>
    <row r="3073" spans="1:45" ht="29" customHeight="1" x14ac:dyDescent="0.35">
      <c r="A3073" s="14" t="s">
        <v>310</v>
      </c>
      <c r="C3073" s="15" t="s">
        <v>3360</v>
      </c>
      <c r="D3073" s="15"/>
      <c r="E3073" s="80">
        <v>1.5985309277135773</v>
      </c>
      <c r="F3073" s="78"/>
      <c r="G3073" s="15"/>
      <c r="H3073" s="15"/>
      <c r="I3073" s="16"/>
      <c r="J3073" s="66"/>
      <c r="K3073" s="66"/>
      <c r="L3073" s="16"/>
      <c r="M3073" s="81"/>
      <c r="N3073" s="82">
        <v>285.71377563476563</v>
      </c>
      <c r="O3073" s="82">
        <v>8939.3505859375</v>
      </c>
      <c r="P3073" s="77"/>
      <c r="Q3073" s="83"/>
      <c r="R3073" s="83"/>
      <c r="S3073" s="51">
        <v>1</v>
      </c>
      <c r="T3073" s="84"/>
      <c r="U3073" s="84"/>
      <c r="V3073" s="52">
        <v>0</v>
      </c>
      <c r="W3073" s="52">
        <v>9.8999999999999994E-5</v>
      </c>
      <c r="X3073" s="52">
        <v>0</v>
      </c>
      <c r="Y3073" s="52">
        <v>0.43274299999999999</v>
      </c>
      <c r="Z3073" s="52">
        <v>0</v>
      </c>
      <c r="AA3073" s="52"/>
      <c r="AB3073" s="79">
        <v>3073</v>
      </c>
      <c r="AC307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3" s="85"/>
      <c r="AE3073" s="51"/>
      <c r="AF3073" s="51"/>
      <c r="AG3073" s="51"/>
      <c r="AH3073" s="51"/>
      <c r="AI3073" s="51"/>
      <c r="AJ3073" s="51"/>
      <c r="AK3073" s="51"/>
      <c r="AL3073" s="51"/>
      <c r="AM3073" s="51"/>
      <c r="AN3073" s="51"/>
      <c r="AO3073" s="2"/>
      <c r="AP3073" s="3"/>
      <c r="AQ3073" s="3"/>
      <c r="AR3073" s="3"/>
      <c r="AS3073" s="3"/>
    </row>
    <row r="3074" spans="1:45" ht="29" customHeight="1" x14ac:dyDescent="0.35">
      <c r="A3074" s="14" t="s">
        <v>1658</v>
      </c>
      <c r="C3074" s="15" t="s">
        <v>3360</v>
      </c>
      <c r="D3074" s="15"/>
      <c r="E3074" s="80">
        <v>1.5981369037880027</v>
      </c>
      <c r="F3074" s="78"/>
      <c r="G3074" s="15"/>
      <c r="H3074" s="15"/>
      <c r="I3074" s="16"/>
      <c r="J3074" s="66"/>
      <c r="K3074" s="66"/>
      <c r="L3074" s="16"/>
      <c r="M3074" s="81"/>
      <c r="N3074" s="82">
        <v>2482.990478515625</v>
      </c>
      <c r="O3074" s="82">
        <v>5977.8994140625</v>
      </c>
      <c r="P3074" s="77"/>
      <c r="Q3074" s="83"/>
      <c r="R3074" s="83"/>
      <c r="S3074" s="51">
        <v>1</v>
      </c>
      <c r="T3074" s="84"/>
      <c r="U3074" s="84"/>
      <c r="V3074" s="52">
        <v>0</v>
      </c>
      <c r="W3074" s="52">
        <v>8.8999999999999995E-5</v>
      </c>
      <c r="X3074" s="52">
        <v>0</v>
      </c>
      <c r="Y3074" s="52">
        <v>0.43212699999999998</v>
      </c>
      <c r="Z3074" s="52">
        <v>0</v>
      </c>
      <c r="AA3074" s="52"/>
      <c r="AB3074" s="79">
        <v>3074</v>
      </c>
      <c r="AC307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4" s="85"/>
      <c r="AE3074" s="51"/>
      <c r="AF3074" s="51"/>
      <c r="AG3074" s="51"/>
      <c r="AH3074" s="51"/>
      <c r="AI3074" s="51"/>
      <c r="AJ3074" s="51"/>
      <c r="AK3074" s="104" t="s">
        <v>3341</v>
      </c>
      <c r="AL3074" s="104" t="s">
        <v>3341</v>
      </c>
      <c r="AM3074" s="104" t="s">
        <v>3341</v>
      </c>
      <c r="AN3074" s="104" t="s">
        <v>3341</v>
      </c>
      <c r="AO3074" s="2"/>
      <c r="AP3074" s="3"/>
      <c r="AQ3074" s="3"/>
      <c r="AR3074" s="3"/>
      <c r="AS3074" s="3"/>
    </row>
    <row r="3075" spans="1:45" ht="29" customHeight="1" x14ac:dyDescent="0.35">
      <c r="A3075" s="14" t="s">
        <v>1366</v>
      </c>
      <c r="C3075" s="15" t="s">
        <v>3360</v>
      </c>
      <c r="D3075" s="15"/>
      <c r="E3075" s="80">
        <v>1.5970725274695678</v>
      </c>
      <c r="F3075" s="78"/>
      <c r="G3075" s="15"/>
      <c r="H3075" s="15"/>
      <c r="I3075" s="16"/>
      <c r="J3075" s="66"/>
      <c r="K3075" s="66"/>
      <c r="L3075" s="16"/>
      <c r="M3075" s="81"/>
      <c r="N3075" s="82">
        <v>1165.64208984375</v>
      </c>
      <c r="O3075" s="82">
        <v>8293.8369140625</v>
      </c>
      <c r="P3075" s="77"/>
      <c r="Q3075" s="83"/>
      <c r="R3075" s="83"/>
      <c r="S3075" s="51">
        <v>1</v>
      </c>
      <c r="T3075" s="84"/>
      <c r="U3075" s="84"/>
      <c r="V3075" s="52">
        <v>0</v>
      </c>
      <c r="W3075" s="52">
        <v>9.3999999999999994E-5</v>
      </c>
      <c r="X3075" s="52">
        <v>0</v>
      </c>
      <c r="Y3075" s="52">
        <v>0.43046299999999998</v>
      </c>
      <c r="Z3075" s="52">
        <v>0</v>
      </c>
      <c r="AA3075" s="52"/>
      <c r="AB3075" s="79">
        <v>3075</v>
      </c>
      <c r="AC307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5" s="85"/>
      <c r="AE3075" s="51"/>
      <c r="AF3075" s="51"/>
      <c r="AG3075" s="51"/>
      <c r="AH3075" s="51"/>
      <c r="AI3075" s="51"/>
      <c r="AJ3075" s="51"/>
      <c r="AK3075" s="51"/>
      <c r="AL3075" s="51"/>
      <c r="AM3075" s="51"/>
      <c r="AN3075" s="51"/>
      <c r="AO3075" s="2"/>
      <c r="AP3075" s="3"/>
      <c r="AQ3075" s="3"/>
      <c r="AR3075" s="3"/>
      <c r="AS3075" s="3"/>
    </row>
    <row r="3076" spans="1:45" ht="29" customHeight="1" x14ac:dyDescent="0.35">
      <c r="A3076" s="14" t="s">
        <v>232</v>
      </c>
      <c r="C3076" s="15" t="s">
        <v>3360</v>
      </c>
      <c r="D3076" s="15"/>
      <c r="E3076" s="80">
        <v>1.5943655319289329</v>
      </c>
      <c r="F3076" s="78"/>
      <c r="G3076" s="15"/>
      <c r="H3076" s="15"/>
      <c r="I3076" s="16"/>
      <c r="J3076" s="66"/>
      <c r="K3076" s="66"/>
      <c r="L3076" s="16"/>
      <c r="M3076" s="81"/>
      <c r="N3076" s="82">
        <v>512.46038818359375</v>
      </c>
      <c r="O3076" s="82">
        <v>8150.7646484375</v>
      </c>
      <c r="P3076" s="77"/>
      <c r="Q3076" s="83"/>
      <c r="R3076" s="83"/>
      <c r="S3076" s="51">
        <v>1</v>
      </c>
      <c r="T3076" s="84"/>
      <c r="U3076" s="84"/>
      <c r="V3076" s="52">
        <v>0</v>
      </c>
      <c r="W3076" s="52">
        <v>1.06E-4</v>
      </c>
      <c r="X3076" s="52">
        <v>0</v>
      </c>
      <c r="Y3076" s="52">
        <v>0.42623100000000003</v>
      </c>
      <c r="Z3076" s="52">
        <v>0</v>
      </c>
      <c r="AA3076" s="52"/>
      <c r="AB3076" s="79">
        <v>3076</v>
      </c>
      <c r="AC307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6" s="85"/>
      <c r="AE3076" s="51"/>
      <c r="AF3076" s="51"/>
      <c r="AG3076" s="51"/>
      <c r="AH3076" s="51"/>
      <c r="AI3076" s="51"/>
      <c r="AJ3076" s="51"/>
      <c r="AK3076" s="51"/>
      <c r="AL3076" s="51"/>
      <c r="AM3076" s="51"/>
      <c r="AN3076" s="51"/>
      <c r="AO3076" s="2"/>
      <c r="AP3076" s="3"/>
      <c r="AQ3076" s="3"/>
      <c r="AR3076" s="3"/>
      <c r="AS3076" s="3"/>
    </row>
    <row r="3077" spans="1:45" ht="29" customHeight="1" x14ac:dyDescent="0.35">
      <c r="A3077" s="14" t="s">
        <v>766</v>
      </c>
      <c r="C3077" s="15" t="s">
        <v>3360</v>
      </c>
      <c r="D3077" s="15"/>
      <c r="E3077" s="80">
        <v>1.5943655319289329</v>
      </c>
      <c r="F3077" s="78"/>
      <c r="G3077" s="15"/>
      <c r="H3077" s="15"/>
      <c r="I3077" s="16"/>
      <c r="J3077" s="66"/>
      <c r="K3077" s="66"/>
      <c r="L3077" s="16"/>
      <c r="M3077" s="81"/>
      <c r="N3077" s="82">
        <v>511.80050659179688</v>
      </c>
      <c r="O3077" s="82">
        <v>8091.7353515625</v>
      </c>
      <c r="P3077" s="77"/>
      <c r="Q3077" s="83"/>
      <c r="R3077" s="83"/>
      <c r="S3077" s="51">
        <v>1</v>
      </c>
      <c r="T3077" s="84"/>
      <c r="U3077" s="84"/>
      <c r="V3077" s="52">
        <v>0</v>
      </c>
      <c r="W3077" s="52">
        <v>1.06E-4</v>
      </c>
      <c r="X3077" s="52">
        <v>0</v>
      </c>
      <c r="Y3077" s="52">
        <v>0.42623100000000003</v>
      </c>
      <c r="Z3077" s="52">
        <v>0</v>
      </c>
      <c r="AA3077" s="52"/>
      <c r="AB3077" s="79">
        <v>3077</v>
      </c>
      <c r="AC307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7" s="85"/>
      <c r="AE3077" s="51"/>
      <c r="AF3077" s="51"/>
      <c r="AG3077" s="51"/>
      <c r="AH3077" s="51"/>
      <c r="AI3077" s="51"/>
      <c r="AJ3077" s="51"/>
      <c r="AK3077" s="51"/>
      <c r="AL3077" s="51"/>
      <c r="AM3077" s="51"/>
      <c r="AN3077" s="51"/>
      <c r="AO3077" s="2"/>
      <c r="AP3077" s="3"/>
      <c r="AQ3077" s="3"/>
      <c r="AR3077" s="3"/>
      <c r="AS3077" s="3"/>
    </row>
    <row r="3078" spans="1:45" ht="29" customHeight="1" x14ac:dyDescent="0.35">
      <c r="A3078" s="14" t="s">
        <v>847</v>
      </c>
      <c r="C3078" s="15" t="s">
        <v>3360</v>
      </c>
      <c r="D3078" s="15"/>
      <c r="E3078" s="80">
        <v>1.5943655319289329</v>
      </c>
      <c r="F3078" s="78"/>
      <c r="G3078" s="15"/>
      <c r="H3078" s="15"/>
      <c r="I3078" s="16"/>
      <c r="J3078" s="66"/>
      <c r="K3078" s="66"/>
      <c r="L3078" s="16"/>
      <c r="M3078" s="81"/>
      <c r="N3078" s="82">
        <v>575.7740478515625</v>
      </c>
      <c r="O3078" s="82">
        <v>8001.45703125</v>
      </c>
      <c r="P3078" s="77"/>
      <c r="Q3078" s="83"/>
      <c r="R3078" s="83"/>
      <c r="S3078" s="51">
        <v>1</v>
      </c>
      <c r="T3078" s="84"/>
      <c r="U3078" s="84"/>
      <c r="V3078" s="52">
        <v>0</v>
      </c>
      <c r="W3078" s="52">
        <v>1.06E-4</v>
      </c>
      <c r="X3078" s="52">
        <v>0</v>
      </c>
      <c r="Y3078" s="52">
        <v>0.42623100000000003</v>
      </c>
      <c r="Z3078" s="52">
        <v>0</v>
      </c>
      <c r="AA3078" s="52"/>
      <c r="AB3078" s="79">
        <v>3078</v>
      </c>
      <c r="AC307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8" s="85"/>
      <c r="AE3078" s="51"/>
      <c r="AF3078" s="51"/>
      <c r="AG3078" s="51"/>
      <c r="AH3078" s="51"/>
      <c r="AI3078" s="51"/>
      <c r="AJ3078" s="51"/>
      <c r="AK3078" s="51"/>
      <c r="AL3078" s="51"/>
      <c r="AM3078" s="51"/>
      <c r="AN3078" s="51"/>
      <c r="AO3078" s="2"/>
      <c r="AP3078" s="3"/>
      <c r="AQ3078" s="3"/>
      <c r="AR3078" s="3"/>
      <c r="AS3078" s="3"/>
    </row>
    <row r="3079" spans="1:45" ht="29" customHeight="1" x14ac:dyDescent="0.35">
      <c r="A3079" s="14" t="s">
        <v>848</v>
      </c>
      <c r="C3079" s="15" t="s">
        <v>3360</v>
      </c>
      <c r="D3079" s="15"/>
      <c r="E3079" s="80">
        <v>1.5943655319289329</v>
      </c>
      <c r="F3079" s="78"/>
      <c r="G3079" s="15"/>
      <c r="H3079" s="15"/>
      <c r="I3079" s="16"/>
      <c r="J3079" s="66"/>
      <c r="K3079" s="66"/>
      <c r="L3079" s="16"/>
      <c r="M3079" s="81"/>
      <c r="N3079" s="82">
        <v>564.11859130859375</v>
      </c>
      <c r="O3079" s="82">
        <v>8125.4267578125</v>
      </c>
      <c r="P3079" s="77"/>
      <c r="Q3079" s="83"/>
      <c r="R3079" s="83"/>
      <c r="S3079" s="51">
        <v>1</v>
      </c>
      <c r="T3079" s="84"/>
      <c r="U3079" s="84"/>
      <c r="V3079" s="52">
        <v>0</v>
      </c>
      <c r="W3079" s="52">
        <v>1.06E-4</v>
      </c>
      <c r="X3079" s="52">
        <v>0</v>
      </c>
      <c r="Y3079" s="52">
        <v>0.42623100000000003</v>
      </c>
      <c r="Z3079" s="52">
        <v>0</v>
      </c>
      <c r="AA3079" s="52"/>
      <c r="AB3079" s="79">
        <v>3079</v>
      </c>
      <c r="AC307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79" s="85"/>
      <c r="AE3079" s="51"/>
      <c r="AF3079" s="51"/>
      <c r="AG3079" s="51"/>
      <c r="AH3079" s="51"/>
      <c r="AI3079" s="51"/>
      <c r="AJ3079" s="51"/>
      <c r="AK3079" s="51"/>
      <c r="AL3079" s="51"/>
      <c r="AM3079" s="51"/>
      <c r="AN3079" s="51"/>
      <c r="AO3079" s="2"/>
      <c r="AP3079" s="3"/>
      <c r="AQ3079" s="3"/>
      <c r="AR3079" s="3"/>
      <c r="AS3079" s="3"/>
    </row>
    <row r="3080" spans="1:45" ht="29" customHeight="1" x14ac:dyDescent="0.35">
      <c r="A3080" s="14" t="s">
        <v>1896</v>
      </c>
      <c r="C3080" s="15" t="s">
        <v>3360</v>
      </c>
      <c r="D3080" s="15"/>
      <c r="E3080" s="80">
        <v>1.5943655319289329</v>
      </c>
      <c r="F3080" s="78"/>
      <c r="G3080" s="15"/>
      <c r="H3080" s="15"/>
      <c r="I3080" s="16"/>
      <c r="J3080" s="66"/>
      <c r="K3080" s="66"/>
      <c r="L3080" s="16"/>
      <c r="M3080" s="81"/>
      <c r="N3080" s="82">
        <v>529.42333984375</v>
      </c>
      <c r="O3080" s="82">
        <v>8046.701171875</v>
      </c>
      <c r="P3080" s="77"/>
      <c r="Q3080" s="83"/>
      <c r="R3080" s="83"/>
      <c r="S3080" s="51">
        <v>1</v>
      </c>
      <c r="T3080" s="84"/>
      <c r="U3080" s="84"/>
      <c r="V3080" s="52">
        <v>0</v>
      </c>
      <c r="W3080" s="52">
        <v>1.06E-4</v>
      </c>
      <c r="X3080" s="52">
        <v>0</v>
      </c>
      <c r="Y3080" s="52">
        <v>0.42623100000000003</v>
      </c>
      <c r="Z3080" s="52">
        <v>0</v>
      </c>
      <c r="AA3080" s="52"/>
      <c r="AB3080" s="79">
        <v>3080</v>
      </c>
      <c r="AC308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0" s="85"/>
      <c r="AE3080" s="51"/>
      <c r="AF3080" s="51"/>
      <c r="AG3080" s="51"/>
      <c r="AH3080" s="51"/>
      <c r="AI3080" s="51"/>
      <c r="AJ3080" s="51"/>
      <c r="AK3080" s="51"/>
      <c r="AL3080" s="51"/>
      <c r="AM3080" s="51"/>
      <c r="AN3080" s="51"/>
      <c r="AO3080" s="2"/>
      <c r="AP3080" s="3"/>
      <c r="AQ3080" s="3"/>
      <c r="AR3080" s="3"/>
      <c r="AS3080" s="3"/>
    </row>
    <row r="3081" spans="1:45" ht="29" customHeight="1" x14ac:dyDescent="0.35">
      <c r="A3081" s="14" t="s">
        <v>2206</v>
      </c>
      <c r="C3081" s="15" t="s">
        <v>3360</v>
      </c>
      <c r="D3081" s="15"/>
      <c r="E3081" s="80">
        <v>1.5943655319289329</v>
      </c>
      <c r="F3081" s="78"/>
      <c r="G3081" s="15"/>
      <c r="H3081" s="15"/>
      <c r="I3081" s="16"/>
      <c r="J3081" s="66"/>
      <c r="K3081" s="66"/>
      <c r="L3081" s="16"/>
      <c r="M3081" s="81"/>
      <c r="N3081" s="82">
        <v>581.89697265625</v>
      </c>
      <c r="O3081" s="82">
        <v>8067.10107421875</v>
      </c>
      <c r="P3081" s="77"/>
      <c r="Q3081" s="83"/>
      <c r="R3081" s="83"/>
      <c r="S3081" s="51">
        <v>1</v>
      </c>
      <c r="T3081" s="84"/>
      <c r="U3081" s="84"/>
      <c r="V3081" s="52">
        <v>0</v>
      </c>
      <c r="W3081" s="52">
        <v>1.06E-4</v>
      </c>
      <c r="X3081" s="52">
        <v>0</v>
      </c>
      <c r="Y3081" s="52">
        <v>0.42623100000000003</v>
      </c>
      <c r="Z3081" s="52">
        <v>0</v>
      </c>
      <c r="AA3081" s="52"/>
      <c r="AB3081" s="79">
        <v>3081</v>
      </c>
      <c r="AC308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1" s="85"/>
      <c r="AE3081" s="51"/>
      <c r="AF3081" s="51"/>
      <c r="AG3081" s="51"/>
      <c r="AH3081" s="51"/>
      <c r="AI3081" s="51"/>
      <c r="AJ3081" s="51"/>
      <c r="AK3081" s="51"/>
      <c r="AL3081" s="51"/>
      <c r="AM3081" s="51"/>
      <c r="AN3081" s="51"/>
      <c r="AO3081" s="2"/>
      <c r="AP3081" s="3"/>
      <c r="AQ3081" s="3"/>
      <c r="AR3081" s="3"/>
      <c r="AS3081" s="3"/>
    </row>
    <row r="3082" spans="1:45" ht="29" customHeight="1" x14ac:dyDescent="0.35">
      <c r="A3082" s="14" t="s">
        <v>3270</v>
      </c>
      <c r="C3082" s="15" t="s">
        <v>3360</v>
      </c>
      <c r="D3082" s="15"/>
      <c r="E3082" s="80">
        <v>1.5943655319289329</v>
      </c>
      <c r="F3082" s="78"/>
      <c r="G3082" s="15"/>
      <c r="H3082" s="15"/>
      <c r="I3082" s="16"/>
      <c r="J3082" s="66"/>
      <c r="K3082" s="66"/>
      <c r="L3082" s="16"/>
      <c r="M3082" s="81"/>
      <c r="N3082" s="82">
        <v>545.19012451171875</v>
      </c>
      <c r="O3082" s="82">
        <v>7998.03759765625</v>
      </c>
      <c r="P3082" s="77"/>
      <c r="Q3082" s="83"/>
      <c r="R3082" s="83"/>
      <c r="S3082" s="51">
        <v>1</v>
      </c>
      <c r="T3082" s="84"/>
      <c r="U3082" s="84"/>
      <c r="V3082" s="52">
        <v>0</v>
      </c>
      <c r="W3082" s="52">
        <v>1.06E-4</v>
      </c>
      <c r="X3082" s="52">
        <v>0</v>
      </c>
      <c r="Y3082" s="52">
        <v>0.42623100000000003</v>
      </c>
      <c r="Z3082" s="52">
        <v>0</v>
      </c>
      <c r="AA3082" s="52"/>
      <c r="AB3082" s="79">
        <v>3082</v>
      </c>
      <c r="AC308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2" s="85"/>
      <c r="AE3082" s="51"/>
      <c r="AF3082" s="51"/>
      <c r="AG3082" s="51"/>
      <c r="AH3082" s="51"/>
      <c r="AI3082" s="51"/>
      <c r="AJ3082" s="51"/>
      <c r="AK3082" s="51"/>
      <c r="AL3082" s="51"/>
      <c r="AM3082" s="51"/>
      <c r="AN3082" s="51"/>
      <c r="AO3082" s="2"/>
      <c r="AP3082" s="3"/>
      <c r="AQ3082" s="3"/>
      <c r="AR3082" s="3"/>
      <c r="AS3082" s="3"/>
    </row>
    <row r="3083" spans="1:45" ht="29" customHeight="1" x14ac:dyDescent="0.35">
      <c r="A3083" s="14" t="s">
        <v>197</v>
      </c>
      <c r="C3083" s="15" t="s">
        <v>3360</v>
      </c>
      <c r="D3083" s="15"/>
      <c r="E3083" s="80">
        <v>1.5937354774375518</v>
      </c>
      <c r="F3083" s="78"/>
      <c r="G3083" s="15"/>
      <c r="H3083" s="15"/>
      <c r="I3083" s="16"/>
      <c r="J3083" s="66"/>
      <c r="K3083" s="66"/>
      <c r="L3083" s="16"/>
      <c r="M3083" s="81"/>
      <c r="N3083" s="82">
        <v>716.7916259765625</v>
      </c>
      <c r="O3083" s="82">
        <v>8263.671875</v>
      </c>
      <c r="P3083" s="77"/>
      <c r="Q3083" s="83"/>
      <c r="R3083" s="83"/>
      <c r="S3083" s="51">
        <v>1</v>
      </c>
      <c r="T3083" s="84"/>
      <c r="U3083" s="84"/>
      <c r="V3083" s="52">
        <v>0</v>
      </c>
      <c r="W3083" s="52">
        <v>9.6000000000000002E-5</v>
      </c>
      <c r="X3083" s="52">
        <v>0</v>
      </c>
      <c r="Y3083" s="52">
        <v>0.42524600000000001</v>
      </c>
      <c r="Z3083" s="52">
        <v>0</v>
      </c>
      <c r="AA3083" s="52"/>
      <c r="AB3083" s="79">
        <v>3083</v>
      </c>
      <c r="AC308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3" s="85"/>
      <c r="AE3083" s="51"/>
      <c r="AF3083" s="51"/>
      <c r="AG3083" s="51"/>
      <c r="AH3083" s="51"/>
      <c r="AI3083" s="51"/>
      <c r="AJ3083" s="51"/>
      <c r="AK3083" s="51"/>
      <c r="AL3083" s="51"/>
      <c r="AM3083" s="51"/>
      <c r="AN3083" s="51"/>
      <c r="AO3083" s="2"/>
      <c r="AP3083" s="3"/>
      <c r="AQ3083" s="3"/>
      <c r="AR3083" s="3"/>
      <c r="AS3083" s="3"/>
    </row>
    <row r="3084" spans="1:45" ht="29" customHeight="1" x14ac:dyDescent="0.35">
      <c r="A3084" s="14" t="s">
        <v>1638</v>
      </c>
      <c r="C3084" s="15" t="s">
        <v>3360</v>
      </c>
      <c r="D3084" s="15"/>
      <c r="E3084" s="80">
        <v>1.5929998808232488</v>
      </c>
      <c r="F3084" s="78"/>
      <c r="G3084" s="15"/>
      <c r="H3084" s="15"/>
      <c r="I3084" s="16"/>
      <c r="J3084" s="66"/>
      <c r="K3084" s="66"/>
      <c r="L3084" s="16"/>
      <c r="M3084" s="81"/>
      <c r="N3084" s="82">
        <v>1065.035888671875</v>
      </c>
      <c r="O3084" s="82">
        <v>2823.165771484375</v>
      </c>
      <c r="P3084" s="77"/>
      <c r="Q3084" s="83"/>
      <c r="R3084" s="83"/>
      <c r="S3084" s="51">
        <v>1</v>
      </c>
      <c r="T3084" s="84"/>
      <c r="U3084" s="84"/>
      <c r="V3084" s="52">
        <v>0</v>
      </c>
      <c r="W3084" s="52">
        <v>1.15E-4</v>
      </c>
      <c r="X3084" s="52">
        <v>0</v>
      </c>
      <c r="Y3084" s="52">
        <v>0.42409599999999997</v>
      </c>
      <c r="Z3084" s="52">
        <v>0</v>
      </c>
      <c r="AA3084" s="52"/>
      <c r="AB3084" s="79">
        <v>3084</v>
      </c>
      <c r="AC308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4" s="85"/>
      <c r="AE3084" s="51"/>
      <c r="AF3084" s="51"/>
      <c r="AG3084" s="51"/>
      <c r="AH3084" s="51"/>
      <c r="AI3084" s="51"/>
      <c r="AJ3084" s="51"/>
      <c r="AK3084" s="51"/>
      <c r="AL3084" s="51"/>
      <c r="AM3084" s="51"/>
      <c r="AN3084" s="51"/>
      <c r="AO3084" s="2"/>
      <c r="AP3084" s="3"/>
      <c r="AQ3084" s="3"/>
      <c r="AR3084" s="3"/>
      <c r="AS3084" s="3"/>
    </row>
    <row r="3085" spans="1:45" ht="29" customHeight="1" x14ac:dyDescent="0.35">
      <c r="A3085" s="14" t="s">
        <v>1640</v>
      </c>
      <c r="C3085" s="15" t="s">
        <v>3360</v>
      </c>
      <c r="D3085" s="15"/>
      <c r="E3085" s="80">
        <v>1.5929998808232488</v>
      </c>
      <c r="F3085" s="78"/>
      <c r="G3085" s="15"/>
      <c r="H3085" s="15"/>
      <c r="I3085" s="16"/>
      <c r="J3085" s="66"/>
      <c r="K3085" s="66"/>
      <c r="L3085" s="16"/>
      <c r="M3085" s="81"/>
      <c r="N3085" s="82">
        <v>1115.232666015625</v>
      </c>
      <c r="O3085" s="82">
        <v>2841.246826171875</v>
      </c>
      <c r="P3085" s="77"/>
      <c r="Q3085" s="83"/>
      <c r="R3085" s="83"/>
      <c r="S3085" s="51">
        <v>1</v>
      </c>
      <c r="T3085" s="84"/>
      <c r="U3085" s="84"/>
      <c r="V3085" s="52">
        <v>0</v>
      </c>
      <c r="W3085" s="52">
        <v>1.15E-4</v>
      </c>
      <c r="X3085" s="52">
        <v>0</v>
      </c>
      <c r="Y3085" s="52">
        <v>0.42409599999999997</v>
      </c>
      <c r="Z3085" s="52">
        <v>0</v>
      </c>
      <c r="AA3085" s="52"/>
      <c r="AB3085" s="79">
        <v>3085</v>
      </c>
      <c r="AC308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5" s="85"/>
      <c r="AE3085" s="51"/>
      <c r="AF3085" s="51"/>
      <c r="AG3085" s="51"/>
      <c r="AH3085" s="51"/>
      <c r="AI3085" s="51"/>
      <c r="AJ3085" s="51"/>
      <c r="AK3085" s="51"/>
      <c r="AL3085" s="51"/>
      <c r="AM3085" s="51"/>
      <c r="AN3085" s="51"/>
      <c r="AO3085" s="2"/>
      <c r="AP3085" s="3"/>
      <c r="AQ3085" s="3"/>
      <c r="AR3085" s="3"/>
      <c r="AS3085" s="3"/>
    </row>
    <row r="3086" spans="1:45" ht="29" customHeight="1" x14ac:dyDescent="0.35">
      <c r="A3086" s="14" t="s">
        <v>311</v>
      </c>
      <c r="C3086" s="15" t="s">
        <v>3360</v>
      </c>
      <c r="D3086" s="15"/>
      <c r="E3086" s="80">
        <v>1.5922802754396914</v>
      </c>
      <c r="F3086" s="78"/>
      <c r="G3086" s="15"/>
      <c r="H3086" s="15"/>
      <c r="I3086" s="16"/>
      <c r="J3086" s="66"/>
      <c r="K3086" s="66"/>
      <c r="L3086" s="16"/>
      <c r="M3086" s="81"/>
      <c r="N3086" s="82">
        <v>337.63693237304688</v>
      </c>
      <c r="O3086" s="82">
        <v>7960.83642578125</v>
      </c>
      <c r="P3086" s="77"/>
      <c r="Q3086" s="83"/>
      <c r="R3086" s="83"/>
      <c r="S3086" s="51">
        <v>1</v>
      </c>
      <c r="T3086" s="84"/>
      <c r="U3086" s="84"/>
      <c r="V3086" s="52">
        <v>0</v>
      </c>
      <c r="W3086" s="52">
        <v>1.05E-4</v>
      </c>
      <c r="X3086" s="52">
        <v>0</v>
      </c>
      <c r="Y3086" s="52">
        <v>0.42297099999999999</v>
      </c>
      <c r="Z3086" s="52">
        <v>0</v>
      </c>
      <c r="AA3086" s="52"/>
      <c r="AB3086" s="79">
        <v>3086</v>
      </c>
      <c r="AC308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6" s="85"/>
      <c r="AE3086" s="51"/>
      <c r="AF3086" s="51"/>
      <c r="AG3086" s="51"/>
      <c r="AH3086" s="51"/>
      <c r="AI3086" s="51"/>
      <c r="AJ3086" s="51"/>
      <c r="AK3086" s="104" t="s">
        <v>3341</v>
      </c>
      <c r="AL3086" s="104" t="s">
        <v>3341</v>
      </c>
      <c r="AM3086" s="104" t="s">
        <v>3341</v>
      </c>
      <c r="AN3086" s="104" t="s">
        <v>3341</v>
      </c>
      <c r="AO3086" s="2"/>
      <c r="AP3086" s="3"/>
      <c r="AQ3086" s="3"/>
      <c r="AR3086" s="3"/>
      <c r="AS3086" s="3"/>
    </row>
    <row r="3087" spans="1:45" ht="29" customHeight="1" x14ac:dyDescent="0.35">
      <c r="A3087" s="14" t="s">
        <v>1681</v>
      </c>
      <c r="C3087" s="15" t="s">
        <v>3360</v>
      </c>
      <c r="D3087" s="15"/>
      <c r="E3087" s="80">
        <v>1.5922802754396914</v>
      </c>
      <c r="F3087" s="78"/>
      <c r="G3087" s="15"/>
      <c r="H3087" s="15"/>
      <c r="I3087" s="16"/>
      <c r="J3087" s="66"/>
      <c r="K3087" s="66"/>
      <c r="L3087" s="16"/>
      <c r="M3087" s="81"/>
      <c r="N3087" s="82">
        <v>306.20431518554688</v>
      </c>
      <c r="O3087" s="82">
        <v>8066.626953125</v>
      </c>
      <c r="P3087" s="77"/>
      <c r="Q3087" s="83"/>
      <c r="R3087" s="83"/>
      <c r="S3087" s="51">
        <v>1</v>
      </c>
      <c r="T3087" s="84"/>
      <c r="U3087" s="84"/>
      <c r="V3087" s="52">
        <v>0</v>
      </c>
      <c r="W3087" s="52">
        <v>1.05E-4</v>
      </c>
      <c r="X3087" s="52">
        <v>0</v>
      </c>
      <c r="Y3087" s="52">
        <v>0.42297099999999999</v>
      </c>
      <c r="Z3087" s="52">
        <v>0</v>
      </c>
      <c r="AA3087" s="52"/>
      <c r="AB3087" s="79">
        <v>3087</v>
      </c>
      <c r="AC308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7" s="85"/>
      <c r="AE3087" s="51"/>
      <c r="AF3087" s="51"/>
      <c r="AG3087" s="51"/>
      <c r="AH3087" s="51"/>
      <c r="AI3087" s="51"/>
      <c r="AJ3087" s="51"/>
      <c r="AK3087" s="104" t="s">
        <v>3341</v>
      </c>
      <c r="AL3087" s="104" t="s">
        <v>3341</v>
      </c>
      <c r="AM3087" s="104" t="s">
        <v>3341</v>
      </c>
      <c r="AN3087" s="104" t="s">
        <v>3341</v>
      </c>
      <c r="AO3087" s="2"/>
      <c r="AP3087" s="3"/>
      <c r="AQ3087" s="3"/>
      <c r="AR3087" s="3"/>
      <c r="AS3087" s="3"/>
    </row>
    <row r="3088" spans="1:45" ht="29" customHeight="1" x14ac:dyDescent="0.35">
      <c r="A3088" s="14" t="s">
        <v>2475</v>
      </c>
      <c r="C3088" s="15" t="s">
        <v>3360</v>
      </c>
      <c r="D3088" s="15"/>
      <c r="E3088" s="80">
        <v>1.5922802754396914</v>
      </c>
      <c r="F3088" s="78"/>
      <c r="G3088" s="15"/>
      <c r="H3088" s="15"/>
      <c r="I3088" s="16"/>
      <c r="J3088" s="66"/>
      <c r="K3088" s="66"/>
      <c r="L3088" s="16"/>
      <c r="M3088" s="81"/>
      <c r="N3088" s="82">
        <v>358.01272583007813</v>
      </c>
      <c r="O3088" s="82">
        <v>7911.84521484375</v>
      </c>
      <c r="P3088" s="77"/>
      <c r="Q3088" s="83"/>
      <c r="R3088" s="83"/>
      <c r="S3088" s="51">
        <v>1</v>
      </c>
      <c r="T3088" s="84"/>
      <c r="U3088" s="84"/>
      <c r="V3088" s="52">
        <v>0</v>
      </c>
      <c r="W3088" s="52">
        <v>1.05E-4</v>
      </c>
      <c r="X3088" s="52">
        <v>0</v>
      </c>
      <c r="Y3088" s="52">
        <v>0.42297099999999999</v>
      </c>
      <c r="Z3088" s="52">
        <v>0</v>
      </c>
      <c r="AA3088" s="52"/>
      <c r="AB3088" s="79">
        <v>3088</v>
      </c>
      <c r="AC308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8" s="85"/>
      <c r="AE3088" s="51"/>
      <c r="AF3088" s="51"/>
      <c r="AG3088" s="51"/>
      <c r="AH3088" s="51"/>
      <c r="AI3088" s="51"/>
      <c r="AJ3088" s="51"/>
      <c r="AK3088" s="104" t="s">
        <v>3341</v>
      </c>
      <c r="AL3088" s="104" t="s">
        <v>3341</v>
      </c>
      <c r="AM3088" s="104" t="s">
        <v>3341</v>
      </c>
      <c r="AN3088" s="104" t="s">
        <v>3341</v>
      </c>
      <c r="AO3088" s="2"/>
      <c r="AP3088" s="3"/>
      <c r="AQ3088" s="3"/>
      <c r="AR3088" s="3"/>
      <c r="AS3088" s="3"/>
    </row>
    <row r="3089" spans="1:45" ht="29" customHeight="1" x14ac:dyDescent="0.35">
      <c r="A3089" s="14" t="s">
        <v>3040</v>
      </c>
      <c r="C3089" s="15" t="s">
        <v>3360</v>
      </c>
      <c r="D3089" s="15"/>
      <c r="E3089" s="80">
        <v>1.5922802754396914</v>
      </c>
      <c r="F3089" s="78"/>
      <c r="G3089" s="15"/>
      <c r="H3089" s="15"/>
      <c r="I3089" s="16"/>
      <c r="J3089" s="66"/>
      <c r="K3089" s="66"/>
      <c r="L3089" s="16"/>
      <c r="M3089" s="81"/>
      <c r="N3089" s="82">
        <v>320.52102661132813</v>
      </c>
      <c r="O3089" s="82">
        <v>8012.14599609375</v>
      </c>
      <c r="P3089" s="77"/>
      <c r="Q3089" s="83"/>
      <c r="R3089" s="83"/>
      <c r="S3089" s="51">
        <v>1</v>
      </c>
      <c r="T3089" s="84"/>
      <c r="U3089" s="84"/>
      <c r="V3089" s="52">
        <v>0</v>
      </c>
      <c r="W3089" s="52">
        <v>1.05E-4</v>
      </c>
      <c r="X3089" s="52">
        <v>0</v>
      </c>
      <c r="Y3089" s="52">
        <v>0.42297099999999999</v>
      </c>
      <c r="Z3089" s="52">
        <v>0</v>
      </c>
      <c r="AA3089" s="52"/>
      <c r="AB3089" s="79">
        <v>3089</v>
      </c>
      <c r="AC308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89" s="85"/>
      <c r="AE3089" s="51"/>
      <c r="AF3089" s="51"/>
      <c r="AG3089" s="51"/>
      <c r="AH3089" s="51"/>
      <c r="AI3089" s="51"/>
      <c r="AJ3089" s="51"/>
      <c r="AK3089" s="104" t="s">
        <v>3341</v>
      </c>
      <c r="AL3089" s="104" t="s">
        <v>3341</v>
      </c>
      <c r="AM3089" s="104" t="s">
        <v>3341</v>
      </c>
      <c r="AN3089" s="104" t="s">
        <v>3341</v>
      </c>
      <c r="AO3089" s="2"/>
      <c r="AP3089" s="3"/>
      <c r="AQ3089" s="3"/>
      <c r="AR3089" s="3"/>
      <c r="AS3089" s="3"/>
    </row>
    <row r="3090" spans="1:45" ht="29" customHeight="1" x14ac:dyDescent="0.35">
      <c r="A3090" s="14" t="s">
        <v>1314</v>
      </c>
      <c r="C3090" s="15" t="s">
        <v>3360</v>
      </c>
      <c r="D3090" s="15"/>
      <c r="E3090" s="80">
        <v>1.5922604463135668</v>
      </c>
      <c r="F3090" s="78"/>
      <c r="G3090" s="15"/>
      <c r="H3090" s="15"/>
      <c r="I3090" s="16"/>
      <c r="J3090" s="66"/>
      <c r="K3090" s="66"/>
      <c r="L3090" s="16"/>
      <c r="M3090" s="81"/>
      <c r="N3090" s="82">
        <v>1226.3460693359375</v>
      </c>
      <c r="O3090" s="82">
        <v>3743.60986328125</v>
      </c>
      <c r="P3090" s="77"/>
      <c r="Q3090" s="83"/>
      <c r="R3090" s="83"/>
      <c r="S3090" s="51">
        <v>1</v>
      </c>
      <c r="T3090" s="84"/>
      <c r="U3090" s="84"/>
      <c r="V3090" s="52">
        <v>0</v>
      </c>
      <c r="W3090" s="52">
        <v>1.1400000000000001E-4</v>
      </c>
      <c r="X3090" s="52">
        <v>0</v>
      </c>
      <c r="Y3090" s="52">
        <v>0.42293999999999998</v>
      </c>
      <c r="Z3090" s="52">
        <v>0</v>
      </c>
      <c r="AA3090" s="52"/>
      <c r="AB3090" s="79">
        <v>3090</v>
      </c>
      <c r="AC309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0" s="85"/>
      <c r="AE3090" s="51"/>
      <c r="AF3090" s="51"/>
      <c r="AG3090" s="51"/>
      <c r="AH3090" s="51"/>
      <c r="AI3090" s="51"/>
      <c r="AJ3090" s="51"/>
      <c r="AK3090" s="51"/>
      <c r="AL3090" s="51"/>
      <c r="AM3090" s="51"/>
      <c r="AN3090" s="51"/>
      <c r="AO3090" s="2"/>
      <c r="AP3090" s="3"/>
      <c r="AQ3090" s="3"/>
      <c r="AR3090" s="3"/>
      <c r="AS3090" s="3"/>
    </row>
    <row r="3091" spans="1:45" ht="29" customHeight="1" x14ac:dyDescent="0.35">
      <c r="A3091" s="14" t="s">
        <v>1315</v>
      </c>
      <c r="C3091" s="15" t="s">
        <v>3360</v>
      </c>
      <c r="D3091" s="15"/>
      <c r="E3091" s="80">
        <v>1.5922604463135668</v>
      </c>
      <c r="F3091" s="78"/>
      <c r="G3091" s="15"/>
      <c r="H3091" s="15"/>
      <c r="I3091" s="16"/>
      <c r="J3091" s="66"/>
      <c r="K3091" s="66"/>
      <c r="L3091" s="16"/>
      <c r="M3091" s="81"/>
      <c r="N3091" s="82">
        <v>1119.5648193359375</v>
      </c>
      <c r="O3091" s="82">
        <v>3805.597412109375</v>
      </c>
      <c r="P3091" s="77"/>
      <c r="Q3091" s="83"/>
      <c r="R3091" s="83"/>
      <c r="S3091" s="51">
        <v>1</v>
      </c>
      <c r="T3091" s="84"/>
      <c r="U3091" s="84"/>
      <c r="V3091" s="52">
        <v>0</v>
      </c>
      <c r="W3091" s="52">
        <v>1.1400000000000001E-4</v>
      </c>
      <c r="X3091" s="52">
        <v>0</v>
      </c>
      <c r="Y3091" s="52">
        <v>0.42293999999999998</v>
      </c>
      <c r="Z3091" s="52">
        <v>0</v>
      </c>
      <c r="AA3091" s="52"/>
      <c r="AB3091" s="79">
        <v>3091</v>
      </c>
      <c r="AC309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1" s="85"/>
      <c r="AE3091" s="51"/>
      <c r="AF3091" s="51"/>
      <c r="AG3091" s="51"/>
      <c r="AH3091" s="51"/>
      <c r="AI3091" s="51"/>
      <c r="AJ3091" s="51"/>
      <c r="AK3091" s="51"/>
      <c r="AL3091" s="51"/>
      <c r="AM3091" s="51"/>
      <c r="AN3091" s="51"/>
      <c r="AO3091" s="2"/>
      <c r="AP3091" s="3"/>
      <c r="AQ3091" s="3"/>
      <c r="AR3091" s="3"/>
      <c r="AS3091" s="3"/>
    </row>
    <row r="3092" spans="1:45" ht="29" customHeight="1" x14ac:dyDescent="0.35">
      <c r="A3092" s="14" t="s">
        <v>1319</v>
      </c>
      <c r="C3092" s="15" t="s">
        <v>3360</v>
      </c>
      <c r="D3092" s="15"/>
      <c r="E3092" s="80">
        <v>1.5922604463135668</v>
      </c>
      <c r="F3092" s="78"/>
      <c r="G3092" s="15"/>
      <c r="H3092" s="15"/>
      <c r="I3092" s="16"/>
      <c r="J3092" s="66"/>
      <c r="K3092" s="66"/>
      <c r="L3092" s="16"/>
      <c r="M3092" s="81"/>
      <c r="N3092" s="82">
        <v>1161.9027099609375</v>
      </c>
      <c r="O3092" s="82">
        <v>3747.822509765625</v>
      </c>
      <c r="P3092" s="77"/>
      <c r="Q3092" s="83"/>
      <c r="R3092" s="83"/>
      <c r="S3092" s="51">
        <v>1</v>
      </c>
      <c r="T3092" s="84"/>
      <c r="U3092" s="84"/>
      <c r="V3092" s="52">
        <v>0</v>
      </c>
      <c r="W3092" s="52">
        <v>1.1400000000000001E-4</v>
      </c>
      <c r="X3092" s="52">
        <v>0</v>
      </c>
      <c r="Y3092" s="52">
        <v>0.42293999999999998</v>
      </c>
      <c r="Z3092" s="52">
        <v>0</v>
      </c>
      <c r="AA3092" s="52"/>
      <c r="AB3092" s="79">
        <v>3092</v>
      </c>
      <c r="AC309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2" s="85"/>
      <c r="AE3092" s="51"/>
      <c r="AF3092" s="51"/>
      <c r="AG3092" s="51"/>
      <c r="AH3092" s="51"/>
      <c r="AI3092" s="51"/>
      <c r="AJ3092" s="51"/>
      <c r="AK3092" s="51"/>
      <c r="AL3092" s="51"/>
      <c r="AM3092" s="51"/>
      <c r="AN3092" s="51"/>
      <c r="AO3092" s="2"/>
      <c r="AP3092" s="3"/>
      <c r="AQ3092" s="3"/>
      <c r="AR3092" s="3"/>
      <c r="AS3092" s="3"/>
    </row>
    <row r="3093" spans="1:45" ht="29" customHeight="1" x14ac:dyDescent="0.35">
      <c r="A3093" s="14" t="s">
        <v>1322</v>
      </c>
      <c r="C3093" s="15" t="s">
        <v>3360</v>
      </c>
      <c r="D3093" s="15"/>
      <c r="E3093" s="80">
        <v>1.5922604463135668</v>
      </c>
      <c r="F3093" s="78"/>
      <c r="G3093" s="15"/>
      <c r="H3093" s="15"/>
      <c r="I3093" s="16"/>
      <c r="J3093" s="66"/>
      <c r="K3093" s="66"/>
      <c r="L3093" s="16"/>
      <c r="M3093" s="81"/>
      <c r="N3093" s="82">
        <v>1202.178466796875</v>
      </c>
      <c r="O3093" s="82">
        <v>3788.78369140625</v>
      </c>
      <c r="P3093" s="77"/>
      <c r="Q3093" s="83"/>
      <c r="R3093" s="83"/>
      <c r="S3093" s="51">
        <v>1</v>
      </c>
      <c r="T3093" s="84"/>
      <c r="U3093" s="84"/>
      <c r="V3093" s="52">
        <v>0</v>
      </c>
      <c r="W3093" s="52">
        <v>1.1400000000000001E-4</v>
      </c>
      <c r="X3093" s="52">
        <v>0</v>
      </c>
      <c r="Y3093" s="52">
        <v>0.42293999999999998</v>
      </c>
      <c r="Z3093" s="52">
        <v>0</v>
      </c>
      <c r="AA3093" s="52"/>
      <c r="AB3093" s="79">
        <v>3093</v>
      </c>
      <c r="AC309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3" s="85"/>
      <c r="AE3093" s="51"/>
      <c r="AF3093" s="51"/>
      <c r="AG3093" s="51"/>
      <c r="AH3093" s="51"/>
      <c r="AI3093" s="51"/>
      <c r="AJ3093" s="51"/>
      <c r="AK3093" s="51"/>
      <c r="AL3093" s="51"/>
      <c r="AM3093" s="51"/>
      <c r="AN3093" s="51"/>
      <c r="AO3093" s="2"/>
      <c r="AP3093" s="3"/>
      <c r="AQ3093" s="3"/>
      <c r="AR3093" s="3"/>
      <c r="AS3093" s="3"/>
    </row>
    <row r="3094" spans="1:45" ht="29" customHeight="1" x14ac:dyDescent="0.35">
      <c r="A3094" s="14" t="s">
        <v>1323</v>
      </c>
      <c r="C3094" s="15" t="s">
        <v>3360</v>
      </c>
      <c r="D3094" s="15"/>
      <c r="E3094" s="80">
        <v>1.5922604463135668</v>
      </c>
      <c r="F3094" s="78"/>
      <c r="G3094" s="15"/>
      <c r="H3094" s="15"/>
      <c r="I3094" s="16"/>
      <c r="J3094" s="66"/>
      <c r="K3094" s="66"/>
      <c r="L3094" s="16"/>
      <c r="M3094" s="81"/>
      <c r="N3094" s="82">
        <v>1099.59619140625</v>
      </c>
      <c r="O3094" s="82">
        <v>3768.68359375</v>
      </c>
      <c r="P3094" s="77"/>
      <c r="Q3094" s="83"/>
      <c r="R3094" s="83"/>
      <c r="S3094" s="51">
        <v>1</v>
      </c>
      <c r="T3094" s="84"/>
      <c r="U3094" s="84"/>
      <c r="V3094" s="52">
        <v>0</v>
      </c>
      <c r="W3094" s="52">
        <v>1.1400000000000001E-4</v>
      </c>
      <c r="X3094" s="52">
        <v>0</v>
      </c>
      <c r="Y3094" s="52">
        <v>0.42293999999999998</v>
      </c>
      <c r="Z3094" s="52">
        <v>0</v>
      </c>
      <c r="AA3094" s="52"/>
      <c r="AB3094" s="79">
        <v>3094</v>
      </c>
      <c r="AC309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4" s="85"/>
      <c r="AE3094" s="51"/>
      <c r="AF3094" s="51"/>
      <c r="AG3094" s="51"/>
      <c r="AH3094" s="51"/>
      <c r="AI3094" s="51"/>
      <c r="AJ3094" s="51"/>
      <c r="AK3094" s="51"/>
      <c r="AL3094" s="51"/>
      <c r="AM3094" s="51"/>
      <c r="AN3094" s="51"/>
      <c r="AO3094" s="2"/>
      <c r="AP3094" s="3"/>
      <c r="AQ3094" s="3"/>
      <c r="AR3094" s="3"/>
      <c r="AS3094" s="3"/>
    </row>
    <row r="3095" spans="1:45" ht="29" customHeight="1" x14ac:dyDescent="0.35">
      <c r="A3095" s="14" t="s">
        <v>566</v>
      </c>
      <c r="C3095" s="15" t="s">
        <v>3360</v>
      </c>
      <c r="D3095" s="15"/>
      <c r="E3095" s="80">
        <v>1.5915990490099241</v>
      </c>
      <c r="F3095" s="78"/>
      <c r="G3095" s="15"/>
      <c r="H3095" s="15"/>
      <c r="I3095" s="16"/>
      <c r="J3095" s="66"/>
      <c r="K3095" s="66"/>
      <c r="L3095" s="16"/>
      <c r="M3095" s="81"/>
      <c r="N3095" s="82">
        <v>1000.0932006835938</v>
      </c>
      <c r="O3095" s="82">
        <v>7923.90625</v>
      </c>
      <c r="P3095" s="77"/>
      <c r="Q3095" s="83"/>
      <c r="R3095" s="83"/>
      <c r="S3095" s="51">
        <v>1</v>
      </c>
      <c r="T3095" s="84"/>
      <c r="U3095" s="84"/>
      <c r="V3095" s="52">
        <v>0</v>
      </c>
      <c r="W3095" s="52">
        <v>9.5000000000000005E-5</v>
      </c>
      <c r="X3095" s="52">
        <v>0</v>
      </c>
      <c r="Y3095" s="52">
        <v>0.421906</v>
      </c>
      <c r="Z3095" s="52">
        <v>0</v>
      </c>
      <c r="AA3095" s="52"/>
      <c r="AB3095" s="79">
        <v>3095</v>
      </c>
      <c r="AC309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5" s="85"/>
      <c r="AE3095" s="51"/>
      <c r="AF3095" s="51"/>
      <c r="AG3095" s="51"/>
      <c r="AH3095" s="51"/>
      <c r="AI3095" s="51"/>
      <c r="AJ3095" s="51"/>
      <c r="AK3095" s="51"/>
      <c r="AL3095" s="51"/>
      <c r="AM3095" s="51"/>
      <c r="AN3095" s="51"/>
      <c r="AO3095" s="2"/>
      <c r="AP3095" s="3"/>
      <c r="AQ3095" s="3"/>
      <c r="AR3095" s="3"/>
      <c r="AS3095" s="3"/>
    </row>
    <row r="3096" spans="1:45" ht="29" customHeight="1" x14ac:dyDescent="0.35">
      <c r="A3096" s="14" t="s">
        <v>1507</v>
      </c>
      <c r="C3096" s="15" t="s">
        <v>3360</v>
      </c>
      <c r="D3096" s="15"/>
      <c r="E3096" s="80">
        <v>1.5915990490099241</v>
      </c>
      <c r="F3096" s="78"/>
      <c r="G3096" s="15"/>
      <c r="H3096" s="15"/>
      <c r="I3096" s="16"/>
      <c r="J3096" s="66"/>
      <c r="K3096" s="66"/>
      <c r="L3096" s="16"/>
      <c r="M3096" s="81"/>
      <c r="N3096" s="82">
        <v>1020.8600463867188</v>
      </c>
      <c r="O3096" s="82">
        <v>7972.95751953125</v>
      </c>
      <c r="P3096" s="77"/>
      <c r="Q3096" s="83"/>
      <c r="R3096" s="83"/>
      <c r="S3096" s="51">
        <v>1</v>
      </c>
      <c r="T3096" s="84"/>
      <c r="U3096" s="84"/>
      <c r="V3096" s="52">
        <v>0</v>
      </c>
      <c r="W3096" s="52">
        <v>9.5000000000000005E-5</v>
      </c>
      <c r="X3096" s="52">
        <v>0</v>
      </c>
      <c r="Y3096" s="52">
        <v>0.421906</v>
      </c>
      <c r="Z3096" s="52">
        <v>0</v>
      </c>
      <c r="AA3096" s="52"/>
      <c r="AB3096" s="79">
        <v>3096</v>
      </c>
      <c r="AC309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6" s="85"/>
      <c r="AE3096" s="51"/>
      <c r="AF3096" s="51"/>
      <c r="AG3096" s="51"/>
      <c r="AH3096" s="51"/>
      <c r="AI3096" s="51"/>
      <c r="AJ3096" s="51"/>
      <c r="AK3096" s="51"/>
      <c r="AL3096" s="51"/>
      <c r="AM3096" s="51"/>
      <c r="AN3096" s="51"/>
      <c r="AO3096" s="2"/>
      <c r="AP3096" s="3"/>
      <c r="AQ3096" s="3"/>
      <c r="AR3096" s="3"/>
      <c r="AS3096" s="3"/>
    </row>
    <row r="3097" spans="1:45" ht="29" customHeight="1" x14ac:dyDescent="0.35">
      <c r="A3097" s="14" t="s">
        <v>1743</v>
      </c>
      <c r="C3097" s="15" t="s">
        <v>3360</v>
      </c>
      <c r="D3097" s="15"/>
      <c r="E3097" s="80">
        <v>1.5915990490099241</v>
      </c>
      <c r="F3097" s="78"/>
      <c r="G3097" s="15"/>
      <c r="H3097" s="15"/>
      <c r="I3097" s="16"/>
      <c r="J3097" s="66"/>
      <c r="K3097" s="66"/>
      <c r="L3097" s="16"/>
      <c r="M3097" s="81"/>
      <c r="N3097" s="82">
        <v>965.30499267578125</v>
      </c>
      <c r="O3097" s="82">
        <v>7921.24658203125</v>
      </c>
      <c r="P3097" s="77"/>
      <c r="Q3097" s="83"/>
      <c r="R3097" s="83"/>
      <c r="S3097" s="51">
        <v>1</v>
      </c>
      <c r="T3097" s="84"/>
      <c r="U3097" s="84"/>
      <c r="V3097" s="52">
        <v>0</v>
      </c>
      <c r="W3097" s="52">
        <v>9.5000000000000005E-5</v>
      </c>
      <c r="X3097" s="52">
        <v>0</v>
      </c>
      <c r="Y3097" s="52">
        <v>0.421906</v>
      </c>
      <c r="Z3097" s="52">
        <v>0</v>
      </c>
      <c r="AA3097" s="52"/>
      <c r="AB3097" s="79">
        <v>3097</v>
      </c>
      <c r="AC309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7" s="85"/>
      <c r="AE3097" s="51"/>
      <c r="AF3097" s="51"/>
      <c r="AG3097" s="51"/>
      <c r="AH3097" s="51"/>
      <c r="AI3097" s="51"/>
      <c r="AJ3097" s="51"/>
      <c r="AK3097" s="51"/>
      <c r="AL3097" s="51"/>
      <c r="AM3097" s="51"/>
      <c r="AN3097" s="51"/>
      <c r="AO3097" s="2"/>
      <c r="AP3097" s="3"/>
      <c r="AQ3097" s="3"/>
      <c r="AR3097" s="3"/>
      <c r="AS3097" s="3"/>
    </row>
    <row r="3098" spans="1:45" ht="29" customHeight="1" x14ac:dyDescent="0.35">
      <c r="A3098" s="14" t="s">
        <v>2946</v>
      </c>
      <c r="C3098" s="15" t="s">
        <v>3360</v>
      </c>
      <c r="D3098" s="15"/>
      <c r="E3098" s="80">
        <v>1.5915990490099241</v>
      </c>
      <c r="F3098" s="78"/>
      <c r="G3098" s="15"/>
      <c r="H3098" s="15"/>
      <c r="I3098" s="16"/>
      <c r="J3098" s="66"/>
      <c r="K3098" s="66"/>
      <c r="L3098" s="16"/>
      <c r="M3098" s="81"/>
      <c r="N3098" s="82">
        <v>931.165771484375</v>
      </c>
      <c r="O3098" s="82">
        <v>7918.3779296875</v>
      </c>
      <c r="P3098" s="77"/>
      <c r="Q3098" s="83"/>
      <c r="R3098" s="83"/>
      <c r="S3098" s="51">
        <v>1</v>
      </c>
      <c r="T3098" s="84"/>
      <c r="U3098" s="84"/>
      <c r="V3098" s="52">
        <v>0</v>
      </c>
      <c r="W3098" s="52">
        <v>9.5000000000000005E-5</v>
      </c>
      <c r="X3098" s="52">
        <v>0</v>
      </c>
      <c r="Y3098" s="52">
        <v>0.421906</v>
      </c>
      <c r="Z3098" s="52">
        <v>0</v>
      </c>
      <c r="AA3098" s="52"/>
      <c r="AB3098" s="79">
        <v>3098</v>
      </c>
      <c r="AC309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8" s="85"/>
      <c r="AE3098" s="51"/>
      <c r="AF3098" s="51"/>
      <c r="AG3098" s="51"/>
      <c r="AH3098" s="51"/>
      <c r="AI3098" s="51"/>
      <c r="AJ3098" s="51"/>
      <c r="AK3098" s="51"/>
      <c r="AL3098" s="51"/>
      <c r="AM3098" s="51"/>
      <c r="AN3098" s="51"/>
      <c r="AO3098" s="2"/>
      <c r="AP3098" s="3"/>
      <c r="AQ3098" s="3"/>
      <c r="AR3098" s="3"/>
      <c r="AS3098" s="3"/>
    </row>
    <row r="3099" spans="1:45" ht="29" customHeight="1" x14ac:dyDescent="0.35">
      <c r="A3099" s="14" t="s">
        <v>2947</v>
      </c>
      <c r="C3099" s="15" t="s">
        <v>3360</v>
      </c>
      <c r="D3099" s="15"/>
      <c r="E3099" s="80">
        <v>1.5915990490099241</v>
      </c>
      <c r="F3099" s="78"/>
      <c r="G3099" s="15"/>
      <c r="H3099" s="15"/>
      <c r="I3099" s="16"/>
      <c r="J3099" s="66"/>
      <c r="K3099" s="66"/>
      <c r="L3099" s="16"/>
      <c r="M3099" s="81"/>
      <c r="N3099" s="82">
        <v>908.96807861328125</v>
      </c>
      <c r="O3099" s="82">
        <v>7880.3916015625</v>
      </c>
      <c r="P3099" s="77"/>
      <c r="Q3099" s="83"/>
      <c r="R3099" s="83"/>
      <c r="S3099" s="51">
        <v>1</v>
      </c>
      <c r="T3099" s="84"/>
      <c r="U3099" s="84"/>
      <c r="V3099" s="52">
        <v>0</v>
      </c>
      <c r="W3099" s="52">
        <v>9.5000000000000005E-5</v>
      </c>
      <c r="X3099" s="52">
        <v>0</v>
      </c>
      <c r="Y3099" s="52">
        <v>0.421906</v>
      </c>
      <c r="Z3099" s="52">
        <v>0</v>
      </c>
      <c r="AA3099" s="52"/>
      <c r="AB3099" s="79">
        <v>3099</v>
      </c>
      <c r="AC309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099" s="85"/>
      <c r="AE3099" s="51"/>
      <c r="AF3099" s="51"/>
      <c r="AG3099" s="51"/>
      <c r="AH3099" s="51"/>
      <c r="AI3099" s="51"/>
      <c r="AJ3099" s="51"/>
      <c r="AK3099" s="51"/>
      <c r="AL3099" s="51"/>
      <c r="AM3099" s="51"/>
      <c r="AN3099" s="51"/>
      <c r="AO3099" s="2"/>
      <c r="AP3099" s="3"/>
      <c r="AQ3099" s="3"/>
      <c r="AR3099" s="3"/>
      <c r="AS3099" s="3"/>
    </row>
    <row r="3100" spans="1:45" ht="29" customHeight="1" x14ac:dyDescent="0.35">
      <c r="A3100" s="14" t="s">
        <v>2960</v>
      </c>
      <c r="C3100" s="15" t="s">
        <v>3360</v>
      </c>
      <c r="D3100" s="15"/>
      <c r="E3100" s="80">
        <v>1.5911448980567457</v>
      </c>
      <c r="F3100" s="78"/>
      <c r="G3100" s="15"/>
      <c r="H3100" s="15"/>
      <c r="I3100" s="16"/>
      <c r="J3100" s="66"/>
      <c r="K3100" s="66"/>
      <c r="L3100" s="16"/>
      <c r="M3100" s="81"/>
      <c r="N3100" s="82">
        <v>1293.659423828125</v>
      </c>
      <c r="O3100" s="82">
        <v>3365.00439453125</v>
      </c>
      <c r="P3100" s="77"/>
      <c r="Q3100" s="83"/>
      <c r="R3100" s="83"/>
      <c r="S3100" s="51">
        <v>1</v>
      </c>
      <c r="T3100" s="84"/>
      <c r="U3100" s="84"/>
      <c r="V3100" s="52">
        <v>0</v>
      </c>
      <c r="W3100" s="52">
        <v>1.1400000000000001E-4</v>
      </c>
      <c r="X3100" s="52">
        <v>0</v>
      </c>
      <c r="Y3100" s="52">
        <v>0.42119600000000001</v>
      </c>
      <c r="Z3100" s="52">
        <v>0</v>
      </c>
      <c r="AA3100" s="52"/>
      <c r="AB3100" s="79">
        <v>3100</v>
      </c>
      <c r="AC310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0" s="85"/>
      <c r="AE3100" s="51"/>
      <c r="AF3100" s="51"/>
      <c r="AG3100" s="51"/>
      <c r="AH3100" s="51"/>
      <c r="AI3100" s="51"/>
      <c r="AJ3100" s="51"/>
      <c r="AK3100" s="51"/>
      <c r="AL3100" s="51"/>
      <c r="AM3100" s="51"/>
      <c r="AN3100" s="51"/>
      <c r="AO3100" s="2"/>
      <c r="AP3100" s="3"/>
      <c r="AQ3100" s="3"/>
      <c r="AR3100" s="3"/>
      <c r="AS3100" s="3"/>
    </row>
    <row r="3101" spans="1:45" ht="29" customHeight="1" x14ac:dyDescent="0.35">
      <c r="A3101" s="14" t="s">
        <v>2961</v>
      </c>
      <c r="C3101" s="15" t="s">
        <v>3360</v>
      </c>
      <c r="D3101" s="15"/>
      <c r="E3101" s="80">
        <v>1.5911448980567457</v>
      </c>
      <c r="F3101" s="78"/>
      <c r="G3101" s="15"/>
      <c r="H3101" s="15"/>
      <c r="I3101" s="16"/>
      <c r="J3101" s="66"/>
      <c r="K3101" s="66"/>
      <c r="L3101" s="16"/>
      <c r="M3101" s="81"/>
      <c r="N3101" s="82">
        <v>1269.557373046875</v>
      </c>
      <c r="O3101" s="82">
        <v>3311.42578125</v>
      </c>
      <c r="P3101" s="77"/>
      <c r="Q3101" s="83"/>
      <c r="R3101" s="83"/>
      <c r="S3101" s="51">
        <v>1</v>
      </c>
      <c r="T3101" s="84"/>
      <c r="U3101" s="84"/>
      <c r="V3101" s="52">
        <v>0</v>
      </c>
      <c r="W3101" s="52">
        <v>1.1400000000000001E-4</v>
      </c>
      <c r="X3101" s="52">
        <v>0</v>
      </c>
      <c r="Y3101" s="52">
        <v>0.42119600000000001</v>
      </c>
      <c r="Z3101" s="52">
        <v>0</v>
      </c>
      <c r="AA3101" s="52"/>
      <c r="AB3101" s="79">
        <v>3101</v>
      </c>
      <c r="AC310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1" s="85"/>
      <c r="AE3101" s="51"/>
      <c r="AF3101" s="51"/>
      <c r="AG3101" s="51"/>
      <c r="AH3101" s="51"/>
      <c r="AI3101" s="51"/>
      <c r="AJ3101" s="51"/>
      <c r="AK3101" s="51"/>
      <c r="AL3101" s="51"/>
      <c r="AM3101" s="51"/>
      <c r="AN3101" s="51"/>
      <c r="AO3101" s="2"/>
      <c r="AP3101" s="3"/>
      <c r="AQ3101" s="3"/>
      <c r="AR3101" s="3"/>
      <c r="AS3101" s="3"/>
    </row>
    <row r="3102" spans="1:45" ht="29" customHeight="1" x14ac:dyDescent="0.35">
      <c r="A3102" s="14" t="s">
        <v>2962</v>
      </c>
      <c r="C3102" s="15" t="s">
        <v>3360</v>
      </c>
      <c r="D3102" s="15"/>
      <c r="E3102" s="80">
        <v>1.5911448980567457</v>
      </c>
      <c r="F3102" s="78"/>
      <c r="G3102" s="15"/>
      <c r="H3102" s="15"/>
      <c r="I3102" s="16"/>
      <c r="J3102" s="66"/>
      <c r="K3102" s="66"/>
      <c r="L3102" s="16"/>
      <c r="M3102" s="81"/>
      <c r="N3102" s="82">
        <v>1238.1859130859375</v>
      </c>
      <c r="O3102" s="82">
        <v>3329.72412109375</v>
      </c>
      <c r="P3102" s="77"/>
      <c r="Q3102" s="83"/>
      <c r="R3102" s="83"/>
      <c r="S3102" s="51">
        <v>1</v>
      </c>
      <c r="T3102" s="84"/>
      <c r="U3102" s="84"/>
      <c r="V3102" s="52">
        <v>0</v>
      </c>
      <c r="W3102" s="52">
        <v>1.1400000000000001E-4</v>
      </c>
      <c r="X3102" s="52">
        <v>0</v>
      </c>
      <c r="Y3102" s="52">
        <v>0.42119600000000001</v>
      </c>
      <c r="Z3102" s="52">
        <v>0</v>
      </c>
      <c r="AA3102" s="52"/>
      <c r="AB3102" s="79">
        <v>3102</v>
      </c>
      <c r="AC310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2" s="85"/>
      <c r="AE3102" s="51"/>
      <c r="AF3102" s="51"/>
      <c r="AG3102" s="51"/>
      <c r="AH3102" s="51"/>
      <c r="AI3102" s="51"/>
      <c r="AJ3102" s="51"/>
      <c r="AK3102" s="51"/>
      <c r="AL3102" s="51"/>
      <c r="AM3102" s="51"/>
      <c r="AN3102" s="51"/>
      <c r="AO3102" s="2"/>
      <c r="AP3102" s="3"/>
      <c r="AQ3102" s="3"/>
      <c r="AR3102" s="3"/>
      <c r="AS3102" s="3"/>
    </row>
    <row r="3103" spans="1:45" ht="29" customHeight="1" x14ac:dyDescent="0.35">
      <c r="A3103" s="14" t="s">
        <v>2963</v>
      </c>
      <c r="C3103" s="15" t="s">
        <v>3360</v>
      </c>
      <c r="D3103" s="15"/>
      <c r="E3103" s="80">
        <v>1.5911448980567457</v>
      </c>
      <c r="F3103" s="78"/>
      <c r="G3103" s="15"/>
      <c r="H3103" s="15"/>
      <c r="I3103" s="16"/>
      <c r="J3103" s="66"/>
      <c r="K3103" s="66"/>
      <c r="L3103" s="16"/>
      <c r="M3103" s="81"/>
      <c r="N3103" s="82">
        <v>1305.43701171875</v>
      </c>
      <c r="O3103" s="82">
        <v>3314.7109375</v>
      </c>
      <c r="P3103" s="77"/>
      <c r="Q3103" s="83"/>
      <c r="R3103" s="83"/>
      <c r="S3103" s="51">
        <v>1</v>
      </c>
      <c r="T3103" s="84"/>
      <c r="U3103" s="84"/>
      <c r="V3103" s="52">
        <v>0</v>
      </c>
      <c r="W3103" s="52">
        <v>1.1400000000000001E-4</v>
      </c>
      <c r="X3103" s="52">
        <v>0</v>
      </c>
      <c r="Y3103" s="52">
        <v>0.42119600000000001</v>
      </c>
      <c r="Z3103" s="52">
        <v>0</v>
      </c>
      <c r="AA3103" s="52"/>
      <c r="AB3103" s="79">
        <v>3103</v>
      </c>
      <c r="AC310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3" s="85"/>
      <c r="AE3103" s="51"/>
      <c r="AF3103" s="51"/>
      <c r="AG3103" s="51"/>
      <c r="AH3103" s="51"/>
      <c r="AI3103" s="51"/>
      <c r="AJ3103" s="51"/>
      <c r="AK3103" s="51"/>
      <c r="AL3103" s="51"/>
      <c r="AM3103" s="51"/>
      <c r="AN3103" s="51"/>
      <c r="AO3103" s="2"/>
      <c r="AP3103" s="3"/>
      <c r="AQ3103" s="3"/>
      <c r="AR3103" s="3"/>
      <c r="AS3103" s="3"/>
    </row>
    <row r="3104" spans="1:45" ht="29" customHeight="1" x14ac:dyDescent="0.35">
      <c r="A3104" s="14" t="s">
        <v>1675</v>
      </c>
      <c r="C3104" s="15" t="s">
        <v>3360</v>
      </c>
      <c r="D3104" s="15"/>
      <c r="E3104" s="80">
        <v>1.591050229970731</v>
      </c>
      <c r="F3104" s="78"/>
      <c r="G3104" s="15"/>
      <c r="H3104" s="15"/>
      <c r="I3104" s="16"/>
      <c r="J3104" s="66"/>
      <c r="K3104" s="66"/>
      <c r="L3104" s="16"/>
      <c r="M3104" s="81"/>
      <c r="N3104" s="82">
        <v>4321.623046875</v>
      </c>
      <c r="O3104" s="82">
        <v>9015.9052734375</v>
      </c>
      <c r="P3104" s="77"/>
      <c r="Q3104" s="83"/>
      <c r="R3104" s="83"/>
      <c r="S3104" s="51">
        <v>1</v>
      </c>
      <c r="T3104" s="84"/>
      <c r="U3104" s="84"/>
      <c r="V3104" s="52">
        <v>0</v>
      </c>
      <c r="W3104" s="52">
        <v>9.7E-5</v>
      </c>
      <c r="X3104" s="52">
        <v>0</v>
      </c>
      <c r="Y3104" s="52">
        <v>0.42104799999999998</v>
      </c>
      <c r="Z3104" s="52">
        <v>0</v>
      </c>
      <c r="AA3104" s="52"/>
      <c r="AB3104" s="79">
        <v>3104</v>
      </c>
      <c r="AC310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4" s="85"/>
      <c r="AE3104" s="51"/>
      <c r="AF3104" s="51"/>
      <c r="AG3104" s="51"/>
      <c r="AH3104" s="51"/>
      <c r="AI3104" s="51"/>
      <c r="AJ3104" s="51"/>
      <c r="AK3104" s="51"/>
      <c r="AL3104" s="51"/>
      <c r="AM3104" s="51"/>
      <c r="AN3104" s="51"/>
      <c r="AO3104" s="2"/>
      <c r="AP3104" s="3"/>
      <c r="AQ3104" s="3"/>
      <c r="AR3104" s="3"/>
      <c r="AS3104" s="3"/>
    </row>
    <row r="3105" spans="1:45" ht="29" customHeight="1" x14ac:dyDescent="0.35">
      <c r="A3105" s="14" t="s">
        <v>3170</v>
      </c>
      <c r="C3105" s="15" t="s">
        <v>3360</v>
      </c>
      <c r="D3105" s="15"/>
      <c r="E3105" s="80">
        <v>1.591050229970731</v>
      </c>
      <c r="F3105" s="78"/>
      <c r="G3105" s="15"/>
      <c r="H3105" s="15"/>
      <c r="I3105" s="16"/>
      <c r="J3105" s="66"/>
      <c r="K3105" s="66"/>
      <c r="L3105" s="16"/>
      <c r="M3105" s="81"/>
      <c r="N3105" s="82">
        <v>4301.30126953125</v>
      </c>
      <c r="O3105" s="82">
        <v>8963.7626953125</v>
      </c>
      <c r="P3105" s="77"/>
      <c r="Q3105" s="83"/>
      <c r="R3105" s="83"/>
      <c r="S3105" s="51">
        <v>1</v>
      </c>
      <c r="T3105" s="84"/>
      <c r="U3105" s="84"/>
      <c r="V3105" s="52">
        <v>0</v>
      </c>
      <c r="W3105" s="52">
        <v>9.7E-5</v>
      </c>
      <c r="X3105" s="52">
        <v>0</v>
      </c>
      <c r="Y3105" s="52">
        <v>0.42104799999999998</v>
      </c>
      <c r="Z3105" s="52">
        <v>0</v>
      </c>
      <c r="AA3105" s="52"/>
      <c r="AB3105" s="79">
        <v>3105</v>
      </c>
      <c r="AC310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5" s="85"/>
      <c r="AE3105" s="51"/>
      <c r="AF3105" s="51"/>
      <c r="AG3105" s="51"/>
      <c r="AH3105" s="51"/>
      <c r="AI3105" s="51"/>
      <c r="AJ3105" s="51"/>
      <c r="AK3105" s="51"/>
      <c r="AL3105" s="51"/>
      <c r="AM3105" s="51"/>
      <c r="AN3105" s="51"/>
      <c r="AO3105" s="2"/>
      <c r="AP3105" s="3"/>
      <c r="AQ3105" s="3"/>
      <c r="AR3105" s="3"/>
      <c r="AS3105" s="3"/>
    </row>
    <row r="3106" spans="1:45" ht="29" customHeight="1" x14ac:dyDescent="0.35">
      <c r="A3106" s="14" t="s">
        <v>1329</v>
      </c>
      <c r="C3106" s="15" t="s">
        <v>3360</v>
      </c>
      <c r="D3106" s="15"/>
      <c r="E3106" s="80">
        <v>1.5910284818969169</v>
      </c>
      <c r="F3106" s="78"/>
      <c r="G3106" s="15"/>
      <c r="H3106" s="15"/>
      <c r="I3106" s="16"/>
      <c r="J3106" s="66"/>
      <c r="K3106" s="66"/>
      <c r="L3106" s="16"/>
      <c r="M3106" s="81"/>
      <c r="N3106" s="82">
        <v>2281.18212890625</v>
      </c>
      <c r="O3106" s="82">
        <v>5621.52392578125</v>
      </c>
      <c r="P3106" s="77"/>
      <c r="Q3106" s="83"/>
      <c r="R3106" s="83"/>
      <c r="S3106" s="51">
        <v>1</v>
      </c>
      <c r="T3106" s="84"/>
      <c r="U3106" s="84"/>
      <c r="V3106" s="52">
        <v>0</v>
      </c>
      <c r="W3106" s="52">
        <v>9.0000000000000006E-5</v>
      </c>
      <c r="X3106" s="52">
        <v>0</v>
      </c>
      <c r="Y3106" s="52">
        <v>0.421014</v>
      </c>
      <c r="Z3106" s="52">
        <v>0</v>
      </c>
      <c r="AA3106" s="52"/>
      <c r="AB3106" s="79">
        <v>3106</v>
      </c>
      <c r="AC310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6" s="85"/>
      <c r="AE3106" s="51"/>
      <c r="AF3106" s="51"/>
      <c r="AG3106" s="51"/>
      <c r="AH3106" s="51"/>
      <c r="AI3106" s="51"/>
      <c r="AJ3106" s="51"/>
      <c r="AK3106" s="104" t="s">
        <v>3341</v>
      </c>
      <c r="AL3106" s="104" t="s">
        <v>3341</v>
      </c>
      <c r="AM3106" s="104" t="s">
        <v>3341</v>
      </c>
      <c r="AN3106" s="104" t="s">
        <v>3341</v>
      </c>
      <c r="AO3106" s="2"/>
      <c r="AP3106" s="3"/>
      <c r="AQ3106" s="3"/>
      <c r="AR3106" s="3"/>
      <c r="AS3106" s="3"/>
    </row>
    <row r="3107" spans="1:45" ht="29" customHeight="1" x14ac:dyDescent="0.35">
      <c r="A3107" s="14" t="s">
        <v>411</v>
      </c>
      <c r="C3107" s="15" t="s">
        <v>3360</v>
      </c>
      <c r="D3107" s="15"/>
      <c r="E3107" s="80">
        <v>1.5905781688391174</v>
      </c>
      <c r="F3107" s="78"/>
      <c r="G3107" s="15"/>
      <c r="H3107" s="15"/>
      <c r="I3107" s="16"/>
      <c r="J3107" s="66"/>
      <c r="K3107" s="66"/>
      <c r="L3107" s="16"/>
      <c r="M3107" s="81"/>
      <c r="N3107" s="82">
        <v>339.64480590820313</v>
      </c>
      <c r="O3107" s="82">
        <v>8530.7353515625</v>
      </c>
      <c r="P3107" s="77"/>
      <c r="Q3107" s="83"/>
      <c r="R3107" s="83"/>
      <c r="S3107" s="51">
        <v>1</v>
      </c>
      <c r="T3107" s="84"/>
      <c r="U3107" s="84"/>
      <c r="V3107" s="52">
        <v>0</v>
      </c>
      <c r="W3107" s="52">
        <v>1.12E-4</v>
      </c>
      <c r="X3107" s="52">
        <v>0</v>
      </c>
      <c r="Y3107" s="52">
        <v>0.42031000000000002</v>
      </c>
      <c r="Z3107" s="52">
        <v>0</v>
      </c>
      <c r="AA3107" s="52"/>
      <c r="AB3107" s="79">
        <v>3107</v>
      </c>
      <c r="AC310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7" s="85"/>
      <c r="AE3107" s="51"/>
      <c r="AF3107" s="51"/>
      <c r="AG3107" s="51"/>
      <c r="AH3107" s="51"/>
      <c r="AI3107" s="51"/>
      <c r="AJ3107" s="51"/>
      <c r="AK3107" s="104" t="s">
        <v>3341</v>
      </c>
      <c r="AL3107" s="104" t="s">
        <v>3341</v>
      </c>
      <c r="AM3107" s="104" t="s">
        <v>3341</v>
      </c>
      <c r="AN3107" s="104" t="s">
        <v>3341</v>
      </c>
      <c r="AO3107" s="2"/>
      <c r="AP3107" s="3"/>
      <c r="AQ3107" s="3"/>
      <c r="AR3107" s="3"/>
      <c r="AS3107" s="3"/>
    </row>
    <row r="3108" spans="1:45" ht="29" customHeight="1" x14ac:dyDescent="0.35">
      <c r="A3108" s="14" t="s">
        <v>650</v>
      </c>
      <c r="C3108" s="15" t="s">
        <v>3360</v>
      </c>
      <c r="D3108" s="15"/>
      <c r="E3108" s="80">
        <v>1.5905781688391174</v>
      </c>
      <c r="F3108" s="78"/>
      <c r="G3108" s="15"/>
      <c r="H3108" s="15"/>
      <c r="I3108" s="16"/>
      <c r="J3108" s="66"/>
      <c r="K3108" s="66"/>
      <c r="L3108" s="16"/>
      <c r="M3108" s="81"/>
      <c r="N3108" s="82">
        <v>328.3582763671875</v>
      </c>
      <c r="O3108" s="82">
        <v>8457.8759765625</v>
      </c>
      <c r="P3108" s="77"/>
      <c r="Q3108" s="83"/>
      <c r="R3108" s="83"/>
      <c r="S3108" s="51">
        <v>1</v>
      </c>
      <c r="T3108" s="84"/>
      <c r="U3108" s="84"/>
      <c r="V3108" s="52">
        <v>0</v>
      </c>
      <c r="W3108" s="52">
        <v>1.12E-4</v>
      </c>
      <c r="X3108" s="52">
        <v>0</v>
      </c>
      <c r="Y3108" s="52">
        <v>0.42031000000000002</v>
      </c>
      <c r="Z3108" s="52">
        <v>0</v>
      </c>
      <c r="AA3108" s="52"/>
      <c r="AB3108" s="79">
        <v>3108</v>
      </c>
      <c r="AC310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8" s="85"/>
      <c r="AE3108" s="51"/>
      <c r="AF3108" s="51"/>
      <c r="AG3108" s="51"/>
      <c r="AH3108" s="51"/>
      <c r="AI3108" s="51"/>
      <c r="AJ3108" s="51"/>
      <c r="AK3108" s="104" t="s">
        <v>3341</v>
      </c>
      <c r="AL3108" s="104" t="s">
        <v>3341</v>
      </c>
      <c r="AM3108" s="104" t="s">
        <v>3341</v>
      </c>
      <c r="AN3108" s="104" t="s">
        <v>3341</v>
      </c>
      <c r="AO3108" s="2"/>
      <c r="AP3108" s="3"/>
      <c r="AQ3108" s="3"/>
      <c r="AR3108" s="3"/>
      <c r="AS3108" s="3"/>
    </row>
    <row r="3109" spans="1:45" ht="29" customHeight="1" x14ac:dyDescent="0.35">
      <c r="A3109" s="14" t="s">
        <v>719</v>
      </c>
      <c r="C3109" s="15" t="s">
        <v>3360</v>
      </c>
      <c r="D3109" s="15"/>
      <c r="E3109" s="80">
        <v>1.5905781688391174</v>
      </c>
      <c r="F3109" s="78"/>
      <c r="G3109" s="15"/>
      <c r="H3109" s="15"/>
      <c r="I3109" s="16"/>
      <c r="J3109" s="66"/>
      <c r="K3109" s="66"/>
      <c r="L3109" s="16"/>
      <c r="M3109" s="81"/>
      <c r="N3109" s="82">
        <v>353.52716064453125</v>
      </c>
      <c r="O3109" s="82">
        <v>8659.5908203125</v>
      </c>
      <c r="P3109" s="77"/>
      <c r="Q3109" s="83"/>
      <c r="R3109" s="83"/>
      <c r="S3109" s="51">
        <v>1</v>
      </c>
      <c r="T3109" s="84"/>
      <c r="U3109" s="84"/>
      <c r="V3109" s="52">
        <v>0</v>
      </c>
      <c r="W3109" s="52">
        <v>1.12E-4</v>
      </c>
      <c r="X3109" s="52">
        <v>0</v>
      </c>
      <c r="Y3109" s="52">
        <v>0.42031000000000002</v>
      </c>
      <c r="Z3109" s="52">
        <v>0</v>
      </c>
      <c r="AA3109" s="52"/>
      <c r="AB3109" s="79">
        <v>3109</v>
      </c>
      <c r="AC310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09" s="85"/>
      <c r="AE3109" s="51"/>
      <c r="AF3109" s="51"/>
      <c r="AG3109" s="51"/>
      <c r="AH3109" s="51"/>
      <c r="AI3109" s="51"/>
      <c r="AJ3109" s="51"/>
      <c r="AK3109" s="104" t="s">
        <v>3341</v>
      </c>
      <c r="AL3109" s="104" t="s">
        <v>3341</v>
      </c>
      <c r="AM3109" s="104" t="s">
        <v>3341</v>
      </c>
      <c r="AN3109" s="104" t="s">
        <v>3341</v>
      </c>
      <c r="AO3109" s="2"/>
      <c r="AP3109" s="3"/>
      <c r="AQ3109" s="3"/>
      <c r="AR3109" s="3"/>
      <c r="AS3109" s="3"/>
    </row>
    <row r="3110" spans="1:45" ht="29" customHeight="1" x14ac:dyDescent="0.35">
      <c r="A3110" s="14" t="s">
        <v>900</v>
      </c>
      <c r="C3110" s="15" t="s">
        <v>3360</v>
      </c>
      <c r="D3110" s="15"/>
      <c r="E3110" s="80">
        <v>1.5905781688391174</v>
      </c>
      <c r="F3110" s="78"/>
      <c r="G3110" s="15"/>
      <c r="H3110" s="15"/>
      <c r="I3110" s="16"/>
      <c r="J3110" s="66"/>
      <c r="K3110" s="66"/>
      <c r="L3110" s="16"/>
      <c r="M3110" s="81"/>
      <c r="N3110" s="82">
        <v>347.0408935546875</v>
      </c>
      <c r="O3110" s="82">
        <v>8585.0791015625</v>
      </c>
      <c r="P3110" s="77"/>
      <c r="Q3110" s="83"/>
      <c r="R3110" s="83"/>
      <c r="S3110" s="51">
        <v>1</v>
      </c>
      <c r="T3110" s="84"/>
      <c r="U3110" s="84"/>
      <c r="V3110" s="52">
        <v>0</v>
      </c>
      <c r="W3110" s="52">
        <v>1.12E-4</v>
      </c>
      <c r="X3110" s="52">
        <v>0</v>
      </c>
      <c r="Y3110" s="52">
        <v>0.42031000000000002</v>
      </c>
      <c r="Z3110" s="52">
        <v>0</v>
      </c>
      <c r="AA3110" s="52"/>
      <c r="AB3110" s="79">
        <v>3110</v>
      </c>
      <c r="AC311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0" s="85"/>
      <c r="AE3110" s="51"/>
      <c r="AF3110" s="51"/>
      <c r="AG3110" s="51"/>
      <c r="AH3110" s="51"/>
      <c r="AI3110" s="51"/>
      <c r="AJ3110" s="51"/>
      <c r="AK3110" s="104" t="s">
        <v>3341</v>
      </c>
      <c r="AL3110" s="104" t="s">
        <v>3341</v>
      </c>
      <c r="AM3110" s="104" t="s">
        <v>3341</v>
      </c>
      <c r="AN3110" s="104" t="s">
        <v>3341</v>
      </c>
      <c r="AO3110" s="2"/>
      <c r="AP3110" s="3"/>
      <c r="AQ3110" s="3"/>
      <c r="AR3110" s="3"/>
      <c r="AS3110" s="3"/>
    </row>
    <row r="3111" spans="1:45" ht="29" customHeight="1" x14ac:dyDescent="0.35">
      <c r="A3111" s="14" t="s">
        <v>2976</v>
      </c>
      <c r="C3111" s="15" t="s">
        <v>3360</v>
      </c>
      <c r="D3111" s="15"/>
      <c r="E3111" s="80">
        <v>1.5900242326060858</v>
      </c>
      <c r="F3111" s="78"/>
      <c r="G3111" s="15"/>
      <c r="H3111" s="15"/>
      <c r="I3111" s="16"/>
      <c r="J3111" s="66"/>
      <c r="K3111" s="66"/>
      <c r="L3111" s="16"/>
      <c r="M3111" s="81"/>
      <c r="N3111" s="82">
        <v>3534.36474609375</v>
      </c>
      <c r="O3111" s="82">
        <v>202.87985229492188</v>
      </c>
      <c r="P3111" s="77"/>
      <c r="Q3111" s="83"/>
      <c r="R3111" s="83"/>
      <c r="S3111" s="51">
        <v>1</v>
      </c>
      <c r="T3111" s="84"/>
      <c r="U3111" s="84"/>
      <c r="V3111" s="52">
        <v>0</v>
      </c>
      <c r="W3111" s="52">
        <v>1.07E-4</v>
      </c>
      <c r="X3111" s="52">
        <v>0</v>
      </c>
      <c r="Y3111" s="52">
        <v>0.41944399999999998</v>
      </c>
      <c r="Z3111" s="52">
        <v>0</v>
      </c>
      <c r="AA3111" s="52"/>
      <c r="AB3111" s="79">
        <v>3111</v>
      </c>
      <c r="AC311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1" s="85"/>
      <c r="AE3111" s="51"/>
      <c r="AF3111" s="51"/>
      <c r="AG3111" s="51"/>
      <c r="AH3111" s="51"/>
      <c r="AI3111" s="51"/>
      <c r="AJ3111" s="51"/>
      <c r="AK3111" s="104" t="s">
        <v>3341</v>
      </c>
      <c r="AL3111" s="104" t="s">
        <v>3341</v>
      </c>
      <c r="AM3111" s="104" t="s">
        <v>3341</v>
      </c>
      <c r="AN3111" s="104" t="s">
        <v>3341</v>
      </c>
      <c r="AO3111" s="2"/>
      <c r="AP3111" s="3"/>
      <c r="AQ3111" s="3"/>
      <c r="AR3111" s="3"/>
      <c r="AS3111" s="3"/>
    </row>
    <row r="3112" spans="1:45" ht="29" customHeight="1" x14ac:dyDescent="0.35">
      <c r="A3112" s="14" t="s">
        <v>1742</v>
      </c>
      <c r="C3112" s="15" t="s">
        <v>3360</v>
      </c>
      <c r="D3112" s="15"/>
      <c r="E3112" s="80">
        <v>1.5880835368427857</v>
      </c>
      <c r="F3112" s="78"/>
      <c r="G3112" s="15"/>
      <c r="H3112" s="15"/>
      <c r="I3112" s="16"/>
      <c r="J3112" s="66"/>
      <c r="K3112" s="66"/>
      <c r="L3112" s="16"/>
      <c r="M3112" s="81"/>
      <c r="N3112" s="82">
        <v>4026.26318359375</v>
      </c>
      <c r="O3112" s="82">
        <v>8989.630859375</v>
      </c>
      <c r="P3112" s="77"/>
      <c r="Q3112" s="83"/>
      <c r="R3112" s="83"/>
      <c r="S3112" s="51">
        <v>1</v>
      </c>
      <c r="T3112" s="84"/>
      <c r="U3112" s="84"/>
      <c r="V3112" s="52">
        <v>0</v>
      </c>
      <c r="W3112" s="52">
        <v>1E-4</v>
      </c>
      <c r="X3112" s="52">
        <v>0</v>
      </c>
      <c r="Y3112" s="52">
        <v>0.41641</v>
      </c>
      <c r="Z3112" s="52">
        <v>0</v>
      </c>
      <c r="AA3112" s="52"/>
      <c r="AB3112" s="79">
        <v>3112</v>
      </c>
      <c r="AC311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2" s="85"/>
      <c r="AE3112" s="51"/>
      <c r="AF3112" s="51"/>
      <c r="AG3112" s="51"/>
      <c r="AH3112" s="51"/>
      <c r="AI3112" s="51"/>
      <c r="AJ3112" s="51"/>
      <c r="AK3112" s="104" t="s">
        <v>3341</v>
      </c>
      <c r="AL3112" s="104" t="s">
        <v>3341</v>
      </c>
      <c r="AM3112" s="104" t="s">
        <v>3341</v>
      </c>
      <c r="AN3112" s="104" t="s">
        <v>3341</v>
      </c>
      <c r="AO3112" s="2"/>
      <c r="AP3112" s="3"/>
      <c r="AQ3112" s="3"/>
      <c r="AR3112" s="3"/>
      <c r="AS3112" s="3"/>
    </row>
    <row r="3113" spans="1:45" ht="29" customHeight="1" x14ac:dyDescent="0.35">
      <c r="A3113" s="14" t="s">
        <v>2805</v>
      </c>
      <c r="C3113" s="15" t="s">
        <v>3360</v>
      </c>
      <c r="D3113" s="15"/>
      <c r="E3113" s="80">
        <v>1.5866488036202799</v>
      </c>
      <c r="F3113" s="78"/>
      <c r="G3113" s="15"/>
      <c r="H3113" s="15"/>
      <c r="I3113" s="16"/>
      <c r="J3113" s="66"/>
      <c r="K3113" s="66"/>
      <c r="L3113" s="16"/>
      <c r="M3113" s="81"/>
      <c r="N3113" s="82">
        <v>1150.385009765625</v>
      </c>
      <c r="O3113" s="82">
        <v>8212.3486328125</v>
      </c>
      <c r="P3113" s="77"/>
      <c r="Q3113" s="83"/>
      <c r="R3113" s="83"/>
      <c r="S3113" s="51">
        <v>1</v>
      </c>
      <c r="T3113" s="84"/>
      <c r="U3113" s="84"/>
      <c r="V3113" s="52">
        <v>0</v>
      </c>
      <c r="W3113" s="52">
        <v>9.7E-5</v>
      </c>
      <c r="X3113" s="52">
        <v>0</v>
      </c>
      <c r="Y3113" s="52">
        <v>0.41416700000000001</v>
      </c>
      <c r="Z3113" s="52">
        <v>0</v>
      </c>
      <c r="AA3113" s="52"/>
      <c r="AB3113" s="79">
        <v>3113</v>
      </c>
      <c r="AC311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3" s="85"/>
      <c r="AE3113" s="51"/>
      <c r="AF3113" s="51"/>
      <c r="AG3113" s="51"/>
      <c r="AH3113" s="51"/>
      <c r="AI3113" s="51"/>
      <c r="AJ3113" s="51"/>
      <c r="AK3113" s="51"/>
      <c r="AL3113" s="51"/>
      <c r="AM3113" s="51"/>
      <c r="AN3113" s="51"/>
      <c r="AO3113" s="2"/>
      <c r="AP3113" s="3"/>
      <c r="AQ3113" s="3"/>
      <c r="AR3113" s="3"/>
      <c r="AS3113" s="3"/>
    </row>
    <row r="3114" spans="1:45" ht="29" customHeight="1" x14ac:dyDescent="0.35">
      <c r="A3114" s="14" t="s">
        <v>2806</v>
      </c>
      <c r="C3114" s="15" t="s">
        <v>3360</v>
      </c>
      <c r="D3114" s="15"/>
      <c r="E3114" s="80">
        <v>1.5866488036202799</v>
      </c>
      <c r="F3114" s="78"/>
      <c r="G3114" s="15"/>
      <c r="H3114" s="15"/>
      <c r="I3114" s="16"/>
      <c r="J3114" s="66"/>
      <c r="K3114" s="66"/>
      <c r="L3114" s="16"/>
      <c r="M3114" s="81"/>
      <c r="N3114" s="82">
        <v>1138.1361083984375</v>
      </c>
      <c r="O3114" s="82">
        <v>8151.6953125</v>
      </c>
      <c r="P3114" s="77"/>
      <c r="Q3114" s="83"/>
      <c r="R3114" s="83"/>
      <c r="S3114" s="51">
        <v>1</v>
      </c>
      <c r="T3114" s="84"/>
      <c r="U3114" s="84"/>
      <c r="V3114" s="52">
        <v>0</v>
      </c>
      <c r="W3114" s="52">
        <v>9.7E-5</v>
      </c>
      <c r="X3114" s="52">
        <v>0</v>
      </c>
      <c r="Y3114" s="52">
        <v>0.41416700000000001</v>
      </c>
      <c r="Z3114" s="52">
        <v>0</v>
      </c>
      <c r="AA3114" s="52"/>
      <c r="AB3114" s="79">
        <v>3114</v>
      </c>
      <c r="AC311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4" s="85"/>
      <c r="AE3114" s="51"/>
      <c r="AF3114" s="51"/>
      <c r="AG3114" s="51"/>
      <c r="AH3114" s="51"/>
      <c r="AI3114" s="51"/>
      <c r="AJ3114" s="51"/>
      <c r="AK3114" s="51"/>
      <c r="AL3114" s="51"/>
      <c r="AM3114" s="51"/>
      <c r="AN3114" s="51"/>
      <c r="AO3114" s="2"/>
      <c r="AP3114" s="3"/>
      <c r="AQ3114" s="3"/>
      <c r="AR3114" s="3"/>
      <c r="AS3114" s="3"/>
    </row>
    <row r="3115" spans="1:45" ht="29" customHeight="1" x14ac:dyDescent="0.35">
      <c r="A3115" s="14" t="s">
        <v>901</v>
      </c>
      <c r="C3115" s="15" t="s">
        <v>3360</v>
      </c>
      <c r="D3115" s="15"/>
      <c r="E3115" s="80">
        <v>1.5862867621561969</v>
      </c>
      <c r="F3115" s="78"/>
      <c r="G3115" s="15"/>
      <c r="H3115" s="15"/>
      <c r="I3115" s="16"/>
      <c r="J3115" s="66"/>
      <c r="K3115" s="66"/>
      <c r="L3115" s="16"/>
      <c r="M3115" s="81"/>
      <c r="N3115" s="82">
        <v>576.00506591796875</v>
      </c>
      <c r="O3115" s="82">
        <v>8435.107421875</v>
      </c>
      <c r="P3115" s="77"/>
      <c r="Q3115" s="83"/>
      <c r="R3115" s="83"/>
      <c r="S3115" s="51">
        <v>1</v>
      </c>
      <c r="T3115" s="84"/>
      <c r="U3115" s="84"/>
      <c r="V3115" s="52">
        <v>0</v>
      </c>
      <c r="W3115" s="52">
        <v>1.03E-4</v>
      </c>
      <c r="X3115" s="52">
        <v>0</v>
      </c>
      <c r="Y3115" s="52">
        <v>0.413601</v>
      </c>
      <c r="Z3115" s="52">
        <v>0</v>
      </c>
      <c r="AA3115" s="52"/>
      <c r="AB3115" s="79">
        <v>3115</v>
      </c>
      <c r="AC311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5" s="85"/>
      <c r="AE3115" s="51"/>
      <c r="AF3115" s="51"/>
      <c r="AG3115" s="51"/>
      <c r="AH3115" s="51"/>
      <c r="AI3115" s="51"/>
      <c r="AJ3115" s="51"/>
      <c r="AK3115" s="51"/>
      <c r="AL3115" s="51"/>
      <c r="AM3115" s="51"/>
      <c r="AN3115" s="51"/>
      <c r="AO3115" s="2"/>
      <c r="AP3115" s="3"/>
      <c r="AQ3115" s="3"/>
      <c r="AR3115" s="3"/>
      <c r="AS3115" s="3"/>
    </row>
    <row r="3116" spans="1:45" ht="29" customHeight="1" x14ac:dyDescent="0.35">
      <c r="A3116" s="14" t="s">
        <v>902</v>
      </c>
      <c r="C3116" s="15" t="s">
        <v>3360</v>
      </c>
      <c r="D3116" s="15"/>
      <c r="E3116" s="80">
        <v>1.5862867621561969</v>
      </c>
      <c r="F3116" s="78"/>
      <c r="G3116" s="15"/>
      <c r="H3116" s="15"/>
      <c r="I3116" s="16"/>
      <c r="J3116" s="66"/>
      <c r="K3116" s="66"/>
      <c r="L3116" s="16"/>
      <c r="M3116" s="81"/>
      <c r="N3116" s="82">
        <v>571.9156494140625</v>
      </c>
      <c r="O3116" s="82">
        <v>8594.017578125</v>
      </c>
      <c r="P3116" s="77"/>
      <c r="Q3116" s="83"/>
      <c r="R3116" s="83"/>
      <c r="S3116" s="51">
        <v>1</v>
      </c>
      <c r="T3116" s="84"/>
      <c r="U3116" s="84"/>
      <c r="V3116" s="52">
        <v>0</v>
      </c>
      <c r="W3116" s="52">
        <v>1.03E-4</v>
      </c>
      <c r="X3116" s="52">
        <v>0</v>
      </c>
      <c r="Y3116" s="52">
        <v>0.413601</v>
      </c>
      <c r="Z3116" s="52">
        <v>0</v>
      </c>
      <c r="AA3116" s="52"/>
      <c r="AB3116" s="79">
        <v>3116</v>
      </c>
      <c r="AC311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6" s="85"/>
      <c r="AE3116" s="51"/>
      <c r="AF3116" s="51"/>
      <c r="AG3116" s="51"/>
      <c r="AH3116" s="51"/>
      <c r="AI3116" s="51"/>
      <c r="AJ3116" s="51"/>
      <c r="AK3116" s="51"/>
      <c r="AL3116" s="51"/>
      <c r="AM3116" s="51"/>
      <c r="AN3116" s="51"/>
      <c r="AO3116" s="2"/>
      <c r="AP3116" s="3"/>
      <c r="AQ3116" s="3"/>
      <c r="AR3116" s="3"/>
      <c r="AS3116" s="3"/>
    </row>
    <row r="3117" spans="1:45" ht="29" customHeight="1" x14ac:dyDescent="0.35">
      <c r="A3117" s="14" t="s">
        <v>910</v>
      </c>
      <c r="C3117" s="15" t="s">
        <v>3360</v>
      </c>
      <c r="D3117" s="15"/>
      <c r="E3117" s="80">
        <v>1.5862867621561969</v>
      </c>
      <c r="F3117" s="78"/>
      <c r="G3117" s="15"/>
      <c r="H3117" s="15"/>
      <c r="I3117" s="16"/>
      <c r="J3117" s="66"/>
      <c r="K3117" s="66"/>
      <c r="L3117" s="16"/>
      <c r="M3117" s="81"/>
      <c r="N3117" s="82">
        <v>569.6737060546875</v>
      </c>
      <c r="O3117" s="82">
        <v>8517.294921875</v>
      </c>
      <c r="P3117" s="77"/>
      <c r="Q3117" s="83"/>
      <c r="R3117" s="83"/>
      <c r="S3117" s="51">
        <v>1</v>
      </c>
      <c r="T3117" s="84"/>
      <c r="U3117" s="84"/>
      <c r="V3117" s="52">
        <v>0</v>
      </c>
      <c r="W3117" s="52">
        <v>1.03E-4</v>
      </c>
      <c r="X3117" s="52">
        <v>0</v>
      </c>
      <c r="Y3117" s="52">
        <v>0.413601</v>
      </c>
      <c r="Z3117" s="52">
        <v>0</v>
      </c>
      <c r="AA3117" s="52"/>
      <c r="AB3117" s="79">
        <v>3117</v>
      </c>
      <c r="AC311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7" s="85"/>
      <c r="AE3117" s="51"/>
      <c r="AF3117" s="51"/>
      <c r="AG3117" s="51"/>
      <c r="AH3117" s="51"/>
      <c r="AI3117" s="51"/>
      <c r="AJ3117" s="51"/>
      <c r="AK3117" s="51"/>
      <c r="AL3117" s="51"/>
      <c r="AM3117" s="51"/>
      <c r="AN3117" s="51"/>
      <c r="AO3117" s="2"/>
      <c r="AP3117" s="3"/>
      <c r="AQ3117" s="3"/>
      <c r="AR3117" s="3"/>
      <c r="AS3117" s="3"/>
    </row>
    <row r="3118" spans="1:45" ht="29" customHeight="1" x14ac:dyDescent="0.35">
      <c r="A3118" s="14" t="s">
        <v>2167</v>
      </c>
      <c r="C3118" s="15" t="s">
        <v>3360</v>
      </c>
      <c r="D3118" s="15"/>
      <c r="E3118" s="80">
        <v>1.5855543637880432</v>
      </c>
      <c r="F3118" s="78"/>
      <c r="G3118" s="15"/>
      <c r="H3118" s="15"/>
      <c r="I3118" s="16"/>
      <c r="J3118" s="66"/>
      <c r="K3118" s="66"/>
      <c r="L3118" s="16"/>
      <c r="M3118" s="81"/>
      <c r="N3118" s="82">
        <v>1088.3592529296875</v>
      </c>
      <c r="O3118" s="82">
        <v>8186.7451171875</v>
      </c>
      <c r="P3118" s="77"/>
      <c r="Q3118" s="83"/>
      <c r="R3118" s="83"/>
      <c r="S3118" s="51">
        <v>1</v>
      </c>
      <c r="T3118" s="84"/>
      <c r="U3118" s="84"/>
      <c r="V3118" s="52">
        <v>0</v>
      </c>
      <c r="W3118" s="52">
        <v>9.3999999999999994E-5</v>
      </c>
      <c r="X3118" s="52">
        <v>0</v>
      </c>
      <c r="Y3118" s="52">
        <v>0.41245599999999999</v>
      </c>
      <c r="Z3118" s="52">
        <v>0</v>
      </c>
      <c r="AA3118" s="52"/>
      <c r="AB3118" s="79">
        <v>3118</v>
      </c>
      <c r="AC311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8" s="85"/>
      <c r="AE3118" s="51"/>
      <c r="AF3118" s="51"/>
      <c r="AG3118" s="51"/>
      <c r="AH3118" s="51"/>
      <c r="AI3118" s="51"/>
      <c r="AJ3118" s="51"/>
      <c r="AK3118" s="51"/>
      <c r="AL3118" s="51"/>
      <c r="AM3118" s="51"/>
      <c r="AN3118" s="51"/>
      <c r="AO3118" s="2"/>
      <c r="AP3118" s="3"/>
      <c r="AQ3118" s="3"/>
      <c r="AR3118" s="3"/>
      <c r="AS3118" s="3"/>
    </row>
    <row r="3119" spans="1:45" ht="29" customHeight="1" x14ac:dyDescent="0.35">
      <c r="A3119" s="14" t="s">
        <v>2169</v>
      </c>
      <c r="C3119" s="15" t="s">
        <v>3360</v>
      </c>
      <c r="D3119" s="15"/>
      <c r="E3119" s="80">
        <v>1.5855543637880432</v>
      </c>
      <c r="F3119" s="78"/>
      <c r="G3119" s="15"/>
      <c r="H3119" s="15"/>
      <c r="I3119" s="16"/>
      <c r="J3119" s="66"/>
      <c r="K3119" s="66"/>
      <c r="L3119" s="16"/>
      <c r="M3119" s="81"/>
      <c r="N3119" s="82">
        <v>1084.6239013671875</v>
      </c>
      <c r="O3119" s="82">
        <v>8261.0126953125</v>
      </c>
      <c r="P3119" s="77"/>
      <c r="Q3119" s="83"/>
      <c r="R3119" s="83"/>
      <c r="S3119" s="51">
        <v>1</v>
      </c>
      <c r="T3119" s="84"/>
      <c r="U3119" s="84"/>
      <c r="V3119" s="52">
        <v>0</v>
      </c>
      <c r="W3119" s="52">
        <v>9.3999999999999994E-5</v>
      </c>
      <c r="X3119" s="52">
        <v>0</v>
      </c>
      <c r="Y3119" s="52">
        <v>0.41245599999999999</v>
      </c>
      <c r="Z3119" s="52">
        <v>0</v>
      </c>
      <c r="AA3119" s="52"/>
      <c r="AB3119" s="79">
        <v>3119</v>
      </c>
      <c r="AC311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19" s="85"/>
      <c r="AE3119" s="51"/>
      <c r="AF3119" s="51"/>
      <c r="AG3119" s="51"/>
      <c r="AH3119" s="51"/>
      <c r="AI3119" s="51"/>
      <c r="AJ3119" s="51"/>
      <c r="AK3119" s="51"/>
      <c r="AL3119" s="51"/>
      <c r="AM3119" s="51"/>
      <c r="AN3119" s="51"/>
      <c r="AO3119" s="2"/>
      <c r="AP3119" s="3"/>
      <c r="AQ3119" s="3"/>
      <c r="AR3119" s="3"/>
      <c r="AS3119" s="3"/>
    </row>
    <row r="3120" spans="1:45" ht="29" customHeight="1" x14ac:dyDescent="0.35">
      <c r="A3120" s="14" t="s">
        <v>1737</v>
      </c>
      <c r="C3120" s="15" t="s">
        <v>3360</v>
      </c>
      <c r="D3120" s="15"/>
      <c r="E3120" s="80">
        <v>1.5835068466033615</v>
      </c>
      <c r="F3120" s="78"/>
      <c r="G3120" s="15"/>
      <c r="H3120" s="15"/>
      <c r="I3120" s="16"/>
      <c r="J3120" s="66"/>
      <c r="K3120" s="66"/>
      <c r="L3120" s="16"/>
      <c r="M3120" s="81"/>
      <c r="N3120" s="82">
        <v>954.6566162109375</v>
      </c>
      <c r="O3120" s="82">
        <v>8536.3701171875</v>
      </c>
      <c r="P3120" s="77"/>
      <c r="Q3120" s="83"/>
      <c r="R3120" s="83"/>
      <c r="S3120" s="51">
        <v>1</v>
      </c>
      <c r="T3120" s="84"/>
      <c r="U3120" s="84"/>
      <c r="V3120" s="52">
        <v>0</v>
      </c>
      <c r="W3120" s="52">
        <v>1.06E-4</v>
      </c>
      <c r="X3120" s="52">
        <v>0</v>
      </c>
      <c r="Y3120" s="52">
        <v>0.40925499999999998</v>
      </c>
      <c r="Z3120" s="52">
        <v>0</v>
      </c>
      <c r="AA3120" s="52"/>
      <c r="AB3120" s="79">
        <v>3120</v>
      </c>
      <c r="AC312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0" s="85"/>
      <c r="AE3120" s="51"/>
      <c r="AF3120" s="51"/>
      <c r="AG3120" s="51"/>
      <c r="AH3120" s="51"/>
      <c r="AI3120" s="51"/>
      <c r="AJ3120" s="51"/>
      <c r="AK3120" s="104" t="s">
        <v>3341</v>
      </c>
      <c r="AL3120" s="104" t="s">
        <v>3341</v>
      </c>
      <c r="AM3120" s="104" t="s">
        <v>3341</v>
      </c>
      <c r="AN3120" s="104" t="s">
        <v>3341</v>
      </c>
      <c r="AO3120" s="2"/>
      <c r="AP3120" s="3"/>
      <c r="AQ3120" s="3"/>
      <c r="AR3120" s="3"/>
      <c r="AS3120" s="3"/>
    </row>
    <row r="3121" spans="1:45" ht="29" customHeight="1" x14ac:dyDescent="0.35">
      <c r="A3121" s="14" t="s">
        <v>229</v>
      </c>
      <c r="C3121" s="15" t="s">
        <v>3360</v>
      </c>
      <c r="D3121" s="15"/>
      <c r="E3121" s="80">
        <v>1.5807122191182401</v>
      </c>
      <c r="F3121" s="78"/>
      <c r="G3121" s="15"/>
      <c r="H3121" s="15"/>
      <c r="I3121" s="16"/>
      <c r="J3121" s="66"/>
      <c r="K3121" s="66"/>
      <c r="L3121" s="16"/>
      <c r="M3121" s="81"/>
      <c r="N3121" s="82">
        <v>872.8857421875</v>
      </c>
      <c r="O3121" s="82">
        <v>8522.9765625</v>
      </c>
      <c r="P3121" s="77"/>
      <c r="Q3121" s="83"/>
      <c r="R3121" s="83"/>
      <c r="S3121" s="51">
        <v>1</v>
      </c>
      <c r="T3121" s="84"/>
      <c r="U3121" s="84"/>
      <c r="V3121" s="52">
        <v>0</v>
      </c>
      <c r="W3121" s="52">
        <v>1.08E-4</v>
      </c>
      <c r="X3121" s="52">
        <v>0</v>
      </c>
      <c r="Y3121" s="52">
        <v>0.40488600000000002</v>
      </c>
      <c r="Z3121" s="52">
        <v>0</v>
      </c>
      <c r="AA3121" s="52"/>
      <c r="AB3121" s="79">
        <v>3121</v>
      </c>
      <c r="AC312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1" s="85"/>
      <c r="AE3121" s="51"/>
      <c r="AF3121" s="51"/>
      <c r="AG3121" s="51"/>
      <c r="AH3121" s="51"/>
      <c r="AI3121" s="51"/>
      <c r="AJ3121" s="51"/>
      <c r="AK3121" s="104" t="s">
        <v>3341</v>
      </c>
      <c r="AL3121" s="104" t="s">
        <v>3341</v>
      </c>
      <c r="AM3121" s="104" t="s">
        <v>3341</v>
      </c>
      <c r="AN3121" s="104" t="s">
        <v>3341</v>
      </c>
      <c r="AO3121" s="2"/>
      <c r="AP3121" s="3"/>
      <c r="AQ3121" s="3"/>
      <c r="AR3121" s="3"/>
      <c r="AS3121" s="3"/>
    </row>
    <row r="3122" spans="1:45" ht="29" customHeight="1" x14ac:dyDescent="0.35">
      <c r="A3122" s="14" t="s">
        <v>703</v>
      </c>
      <c r="C3122" s="15" t="s">
        <v>3360</v>
      </c>
      <c r="D3122" s="15"/>
      <c r="E3122" s="80">
        <v>1.5807122191182401</v>
      </c>
      <c r="F3122" s="78"/>
      <c r="G3122" s="15"/>
      <c r="H3122" s="15"/>
      <c r="I3122" s="16"/>
      <c r="J3122" s="66"/>
      <c r="K3122" s="66"/>
      <c r="L3122" s="16"/>
      <c r="M3122" s="81"/>
      <c r="N3122" s="82">
        <v>847.94287109375</v>
      </c>
      <c r="O3122" s="82">
        <v>8548.7421875</v>
      </c>
      <c r="P3122" s="77"/>
      <c r="Q3122" s="83"/>
      <c r="R3122" s="83"/>
      <c r="S3122" s="51">
        <v>1</v>
      </c>
      <c r="T3122" s="84"/>
      <c r="U3122" s="84"/>
      <c r="V3122" s="52">
        <v>0</v>
      </c>
      <c r="W3122" s="52">
        <v>1.08E-4</v>
      </c>
      <c r="X3122" s="52">
        <v>0</v>
      </c>
      <c r="Y3122" s="52">
        <v>0.40488600000000002</v>
      </c>
      <c r="Z3122" s="52">
        <v>0</v>
      </c>
      <c r="AA3122" s="52"/>
      <c r="AB3122" s="79">
        <v>3122</v>
      </c>
      <c r="AC312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2" s="85"/>
      <c r="AE3122" s="51"/>
      <c r="AF3122" s="51"/>
      <c r="AG3122" s="51"/>
      <c r="AH3122" s="51"/>
      <c r="AI3122" s="51"/>
      <c r="AJ3122" s="51"/>
      <c r="AK3122" s="104" t="s">
        <v>3341</v>
      </c>
      <c r="AL3122" s="104" t="s">
        <v>3341</v>
      </c>
      <c r="AM3122" s="104" t="s">
        <v>3341</v>
      </c>
      <c r="AN3122" s="104" t="s">
        <v>3341</v>
      </c>
      <c r="AO3122" s="2"/>
      <c r="AP3122" s="3"/>
      <c r="AQ3122" s="3"/>
      <c r="AR3122" s="3"/>
      <c r="AS3122" s="3"/>
    </row>
    <row r="3123" spans="1:45" ht="29" customHeight="1" x14ac:dyDescent="0.35">
      <c r="A3123" s="14" t="s">
        <v>922</v>
      </c>
      <c r="C3123" s="15" t="s">
        <v>3360</v>
      </c>
      <c r="D3123" s="15"/>
      <c r="E3123" s="80">
        <v>1.5753807427876183</v>
      </c>
      <c r="F3123" s="78"/>
      <c r="G3123" s="15"/>
      <c r="H3123" s="15"/>
      <c r="I3123" s="16"/>
      <c r="J3123" s="66"/>
      <c r="K3123" s="66"/>
      <c r="L3123" s="16"/>
      <c r="M3123" s="81"/>
      <c r="N3123" s="82">
        <v>4942.5986328125</v>
      </c>
      <c r="O3123" s="82">
        <v>2391.210205078125</v>
      </c>
      <c r="P3123" s="77"/>
      <c r="Q3123" s="83"/>
      <c r="R3123" s="83"/>
      <c r="S3123" s="51">
        <v>1</v>
      </c>
      <c r="T3123" s="84"/>
      <c r="U3123" s="84"/>
      <c r="V3123" s="52">
        <v>0</v>
      </c>
      <c r="W3123" s="52">
        <v>1.8519000000000001E-2</v>
      </c>
      <c r="X3123" s="52">
        <v>0</v>
      </c>
      <c r="Y3123" s="52">
        <v>0.39655099999999999</v>
      </c>
      <c r="Z3123" s="52">
        <v>0</v>
      </c>
      <c r="AA3123" s="52"/>
      <c r="AB3123" s="79">
        <v>3123</v>
      </c>
      <c r="AC312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3" s="85"/>
      <c r="AE3123" s="51"/>
      <c r="AF3123" s="51"/>
      <c r="AG3123" s="51"/>
      <c r="AH3123" s="51"/>
      <c r="AI3123" s="51"/>
      <c r="AJ3123" s="51"/>
      <c r="AK3123" s="51"/>
      <c r="AL3123" s="51"/>
      <c r="AM3123" s="51"/>
      <c r="AN3123" s="51"/>
      <c r="AO3123" s="2"/>
      <c r="AP3123" s="3"/>
      <c r="AQ3123" s="3"/>
      <c r="AR3123" s="3"/>
      <c r="AS3123" s="3"/>
    </row>
    <row r="3124" spans="1:45" ht="29" customHeight="1" x14ac:dyDescent="0.35">
      <c r="A3124" s="14" t="s">
        <v>942</v>
      </c>
      <c r="C3124" s="15" t="s">
        <v>3360</v>
      </c>
      <c r="D3124" s="15"/>
      <c r="E3124" s="80">
        <v>1.5753807427876183</v>
      </c>
      <c r="F3124" s="78"/>
      <c r="G3124" s="15"/>
      <c r="H3124" s="15"/>
      <c r="I3124" s="16"/>
      <c r="J3124" s="66"/>
      <c r="K3124" s="66"/>
      <c r="L3124" s="16"/>
      <c r="M3124" s="81"/>
      <c r="N3124" s="82">
        <v>5147.9560546875</v>
      </c>
      <c r="O3124" s="82">
        <v>2399.31005859375</v>
      </c>
      <c r="P3124" s="77"/>
      <c r="Q3124" s="83"/>
      <c r="R3124" s="83"/>
      <c r="S3124" s="51">
        <v>1</v>
      </c>
      <c r="T3124" s="84"/>
      <c r="U3124" s="84"/>
      <c r="V3124" s="52">
        <v>0</v>
      </c>
      <c r="W3124" s="52">
        <v>1.8519000000000001E-2</v>
      </c>
      <c r="X3124" s="52">
        <v>0</v>
      </c>
      <c r="Y3124" s="52">
        <v>0.39655099999999999</v>
      </c>
      <c r="Z3124" s="52">
        <v>0</v>
      </c>
      <c r="AA3124" s="52"/>
      <c r="AB3124" s="79">
        <v>3124</v>
      </c>
      <c r="AC3124"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4" s="85"/>
      <c r="AE3124" s="51"/>
      <c r="AF3124" s="51"/>
      <c r="AG3124" s="51"/>
      <c r="AH3124" s="51"/>
      <c r="AI3124" s="51"/>
      <c r="AJ3124" s="51"/>
      <c r="AK3124" s="51"/>
      <c r="AL3124" s="51"/>
      <c r="AM3124" s="51"/>
      <c r="AN3124" s="51"/>
      <c r="AO3124" s="2"/>
      <c r="AP3124" s="3"/>
      <c r="AQ3124" s="3"/>
      <c r="AR3124" s="3"/>
      <c r="AS3124" s="3"/>
    </row>
    <row r="3125" spans="1:45" ht="29" customHeight="1" x14ac:dyDescent="0.35">
      <c r="A3125" s="14" t="s">
        <v>943</v>
      </c>
      <c r="C3125" s="15" t="s">
        <v>3360</v>
      </c>
      <c r="D3125" s="15"/>
      <c r="E3125" s="80">
        <v>1.5753807427876183</v>
      </c>
      <c r="F3125" s="78"/>
      <c r="G3125" s="15"/>
      <c r="H3125" s="15"/>
      <c r="I3125" s="16"/>
      <c r="J3125" s="66"/>
      <c r="K3125" s="66"/>
      <c r="L3125" s="16"/>
      <c r="M3125" s="81"/>
      <c r="N3125" s="82">
        <v>5040.87255859375</v>
      </c>
      <c r="O3125" s="82">
        <v>2361.327392578125</v>
      </c>
      <c r="P3125" s="77"/>
      <c r="Q3125" s="83"/>
      <c r="R3125" s="83"/>
      <c r="S3125" s="51">
        <v>1</v>
      </c>
      <c r="T3125" s="84"/>
      <c r="U3125" s="84"/>
      <c r="V3125" s="52">
        <v>0</v>
      </c>
      <c r="W3125" s="52">
        <v>1.8519000000000001E-2</v>
      </c>
      <c r="X3125" s="52">
        <v>0</v>
      </c>
      <c r="Y3125" s="52">
        <v>0.39655099999999999</v>
      </c>
      <c r="Z3125" s="52">
        <v>0</v>
      </c>
      <c r="AA3125" s="52"/>
      <c r="AB3125" s="79">
        <v>3125</v>
      </c>
      <c r="AC3125"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5" s="85"/>
      <c r="AE3125" s="51"/>
      <c r="AF3125" s="51"/>
      <c r="AG3125" s="51"/>
      <c r="AH3125" s="51"/>
      <c r="AI3125" s="51"/>
      <c r="AJ3125" s="51"/>
      <c r="AK3125" s="51"/>
      <c r="AL3125" s="51"/>
      <c r="AM3125" s="51"/>
      <c r="AN3125" s="51"/>
      <c r="AO3125" s="2"/>
      <c r="AP3125" s="3"/>
      <c r="AQ3125" s="3"/>
      <c r="AR3125" s="3"/>
      <c r="AS3125" s="3"/>
    </row>
    <row r="3126" spans="1:45" ht="29" customHeight="1" x14ac:dyDescent="0.35">
      <c r="A3126" s="14" t="s">
        <v>944</v>
      </c>
      <c r="C3126" s="15" t="s">
        <v>3360</v>
      </c>
      <c r="D3126" s="15"/>
      <c r="E3126" s="80">
        <v>1.5753807427876183</v>
      </c>
      <c r="F3126" s="78"/>
      <c r="G3126" s="15"/>
      <c r="H3126" s="15"/>
      <c r="I3126" s="16"/>
      <c r="J3126" s="66"/>
      <c r="K3126" s="66"/>
      <c r="L3126" s="16"/>
      <c r="M3126" s="81"/>
      <c r="N3126" s="82">
        <v>4854.1376953125</v>
      </c>
      <c r="O3126" s="82">
        <v>2474.232177734375</v>
      </c>
      <c r="P3126" s="77"/>
      <c r="Q3126" s="83"/>
      <c r="R3126" s="83"/>
      <c r="S3126" s="51">
        <v>1</v>
      </c>
      <c r="T3126" s="84"/>
      <c r="U3126" s="84"/>
      <c r="V3126" s="52">
        <v>0</v>
      </c>
      <c r="W3126" s="52">
        <v>1.8519000000000001E-2</v>
      </c>
      <c r="X3126" s="52">
        <v>0</v>
      </c>
      <c r="Y3126" s="52">
        <v>0.39655099999999999</v>
      </c>
      <c r="Z3126" s="52">
        <v>0</v>
      </c>
      <c r="AA3126" s="52"/>
      <c r="AB3126" s="79">
        <v>3126</v>
      </c>
      <c r="AC3126"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6" s="85"/>
      <c r="AE3126" s="51"/>
      <c r="AF3126" s="51"/>
      <c r="AG3126" s="51"/>
      <c r="AH3126" s="51"/>
      <c r="AI3126" s="51"/>
      <c r="AJ3126" s="51"/>
      <c r="AK3126" s="51"/>
      <c r="AL3126" s="51"/>
      <c r="AM3126" s="51"/>
      <c r="AN3126" s="51"/>
      <c r="AO3126" s="2"/>
      <c r="AP3126" s="3"/>
      <c r="AQ3126" s="3"/>
      <c r="AR3126" s="3"/>
      <c r="AS3126" s="3"/>
    </row>
    <row r="3127" spans="1:45" ht="29" customHeight="1" x14ac:dyDescent="0.35">
      <c r="A3127" s="14" t="s">
        <v>945</v>
      </c>
      <c r="C3127" s="15" t="s">
        <v>3360</v>
      </c>
      <c r="D3127" s="15"/>
      <c r="E3127" s="80">
        <v>1.5753807427876183</v>
      </c>
      <c r="F3127" s="78"/>
      <c r="G3127" s="15"/>
      <c r="H3127" s="15"/>
      <c r="I3127" s="16"/>
      <c r="J3127" s="66"/>
      <c r="K3127" s="66"/>
      <c r="L3127" s="16"/>
      <c r="M3127" s="81"/>
      <c r="N3127" s="82">
        <v>4773.53369140625</v>
      </c>
      <c r="O3127" s="82">
        <v>2622.03271484375</v>
      </c>
      <c r="P3127" s="77"/>
      <c r="Q3127" s="83"/>
      <c r="R3127" s="83"/>
      <c r="S3127" s="51">
        <v>1</v>
      </c>
      <c r="T3127" s="84"/>
      <c r="U3127" s="84"/>
      <c r="V3127" s="52">
        <v>0</v>
      </c>
      <c r="W3127" s="52">
        <v>1.8519000000000001E-2</v>
      </c>
      <c r="X3127" s="52">
        <v>0</v>
      </c>
      <c r="Y3127" s="52">
        <v>0.39655099999999999</v>
      </c>
      <c r="Z3127" s="52">
        <v>0</v>
      </c>
      <c r="AA3127" s="52"/>
      <c r="AB3127" s="79">
        <v>3127</v>
      </c>
      <c r="AC3127"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7" s="85"/>
      <c r="AE3127" s="51"/>
      <c r="AF3127" s="51"/>
      <c r="AG3127" s="51"/>
      <c r="AH3127" s="51"/>
      <c r="AI3127" s="51"/>
      <c r="AJ3127" s="51"/>
      <c r="AK3127" s="51"/>
      <c r="AL3127" s="51"/>
      <c r="AM3127" s="51"/>
      <c r="AN3127" s="51"/>
      <c r="AO3127" s="2"/>
      <c r="AP3127" s="3"/>
      <c r="AQ3127" s="3"/>
      <c r="AR3127" s="3"/>
      <c r="AS3127" s="3"/>
    </row>
    <row r="3128" spans="1:45" ht="29" customHeight="1" x14ac:dyDescent="0.35">
      <c r="A3128" s="14" t="s">
        <v>1462</v>
      </c>
      <c r="C3128" s="15" t="s">
        <v>3360</v>
      </c>
      <c r="D3128" s="15"/>
      <c r="E3128" s="80">
        <v>1.5700774110231088</v>
      </c>
      <c r="F3128" s="78"/>
      <c r="G3128" s="15"/>
      <c r="H3128" s="15"/>
      <c r="I3128" s="16"/>
      <c r="J3128" s="66"/>
      <c r="K3128" s="66"/>
      <c r="L3128" s="16"/>
      <c r="M3128" s="81"/>
      <c r="N3128" s="82">
        <v>5137.60009765625</v>
      </c>
      <c r="O3128" s="82">
        <v>3533.8486328125</v>
      </c>
      <c r="P3128" s="77"/>
      <c r="Q3128" s="83"/>
      <c r="R3128" s="83"/>
      <c r="S3128" s="51">
        <v>1</v>
      </c>
      <c r="T3128" s="84"/>
      <c r="U3128" s="84"/>
      <c r="V3128" s="52">
        <v>0</v>
      </c>
      <c r="W3128" s="52">
        <v>1.6129000000000001E-2</v>
      </c>
      <c r="X3128" s="52">
        <v>0</v>
      </c>
      <c r="Y3128" s="52">
        <v>0.38825999999999999</v>
      </c>
      <c r="Z3128" s="52">
        <v>0</v>
      </c>
      <c r="AA3128" s="52"/>
      <c r="AB3128" s="79">
        <v>3128</v>
      </c>
      <c r="AC3128"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8" s="85"/>
      <c r="AE3128" s="51"/>
      <c r="AF3128" s="51"/>
      <c r="AG3128" s="51"/>
      <c r="AH3128" s="51"/>
      <c r="AI3128" s="51"/>
      <c r="AJ3128" s="51"/>
      <c r="AK3128" s="51"/>
      <c r="AL3128" s="51"/>
      <c r="AM3128" s="51"/>
      <c r="AN3128" s="51"/>
      <c r="AO3128" s="2"/>
      <c r="AP3128" s="3"/>
      <c r="AQ3128" s="3"/>
      <c r="AR3128" s="3"/>
      <c r="AS3128" s="3"/>
    </row>
    <row r="3129" spans="1:45" ht="29" customHeight="1" x14ac:dyDescent="0.35">
      <c r="A3129" s="14" t="s">
        <v>3007</v>
      </c>
      <c r="C3129" s="15" t="s">
        <v>3360</v>
      </c>
      <c r="D3129" s="15"/>
      <c r="E3129" s="80">
        <v>1.5</v>
      </c>
      <c r="F3129" s="78"/>
      <c r="G3129" s="15"/>
      <c r="H3129" s="15"/>
      <c r="I3129" s="16"/>
      <c r="J3129" s="66"/>
      <c r="K3129" s="66"/>
      <c r="L3129" s="16"/>
      <c r="M3129" s="81"/>
      <c r="N3129" s="82">
        <v>5084.53515625</v>
      </c>
      <c r="O3129" s="82">
        <v>6660.57177734375</v>
      </c>
      <c r="P3129" s="77"/>
      <c r="Q3129" s="83"/>
      <c r="R3129" s="83"/>
      <c r="S3129" s="51">
        <v>1</v>
      </c>
      <c r="T3129" s="84"/>
      <c r="U3129" s="84"/>
      <c r="V3129" s="52">
        <v>0</v>
      </c>
      <c r="W3129" s="52">
        <v>1.3889E-2</v>
      </c>
      <c r="X3129" s="52">
        <v>6.581E-3</v>
      </c>
      <c r="Y3129" s="52">
        <v>0.27870400000000001</v>
      </c>
      <c r="Z3129" s="52">
        <v>0</v>
      </c>
      <c r="AA3129" s="52"/>
      <c r="AB3129" s="79">
        <v>3129</v>
      </c>
      <c r="AC3129"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29" s="85"/>
      <c r="AE3129" s="51"/>
      <c r="AF3129" s="51"/>
      <c r="AG3129" s="51"/>
      <c r="AH3129" s="51"/>
      <c r="AI3129" s="51"/>
      <c r="AJ3129" s="51"/>
      <c r="AK3129" s="51"/>
      <c r="AL3129" s="51"/>
      <c r="AM3129" s="51"/>
      <c r="AN3129" s="51"/>
      <c r="AO3129" s="2"/>
      <c r="AP3129" s="3"/>
      <c r="AQ3129" s="3"/>
      <c r="AR3129" s="3"/>
      <c r="AS3129" s="3"/>
    </row>
    <row r="3130" spans="1:45" ht="29" customHeight="1" x14ac:dyDescent="0.35">
      <c r="A3130" s="14" t="s">
        <v>3008</v>
      </c>
      <c r="C3130" s="15" t="s">
        <v>3360</v>
      </c>
      <c r="D3130" s="15"/>
      <c r="E3130" s="80">
        <v>1.5</v>
      </c>
      <c r="F3130" s="78"/>
      <c r="G3130" s="15"/>
      <c r="H3130" s="15"/>
      <c r="I3130" s="16"/>
      <c r="J3130" s="66"/>
      <c r="K3130" s="66"/>
      <c r="L3130" s="16"/>
      <c r="M3130" s="81"/>
      <c r="N3130" s="82">
        <v>5222.39892578125</v>
      </c>
      <c r="O3130" s="82">
        <v>6904.46826171875</v>
      </c>
      <c r="P3130" s="77"/>
      <c r="Q3130" s="83"/>
      <c r="R3130" s="83"/>
      <c r="S3130" s="51">
        <v>1</v>
      </c>
      <c r="T3130" s="84"/>
      <c r="U3130" s="84"/>
      <c r="V3130" s="52">
        <v>0</v>
      </c>
      <c r="W3130" s="52">
        <v>1.3889E-2</v>
      </c>
      <c r="X3130" s="52">
        <v>6.581E-3</v>
      </c>
      <c r="Y3130" s="52">
        <v>0.27870400000000001</v>
      </c>
      <c r="Z3130" s="52">
        <v>0</v>
      </c>
      <c r="AA3130" s="52"/>
      <c r="AB3130" s="79">
        <v>3130</v>
      </c>
      <c r="AC3130"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30" s="85"/>
      <c r="AE3130" s="51"/>
      <c r="AF3130" s="51"/>
      <c r="AG3130" s="51"/>
      <c r="AH3130" s="51"/>
      <c r="AI3130" s="51"/>
      <c r="AJ3130" s="51"/>
      <c r="AK3130" s="51"/>
      <c r="AL3130" s="51"/>
      <c r="AM3130" s="51"/>
      <c r="AN3130" s="51"/>
      <c r="AO3130" s="2"/>
      <c r="AP3130" s="3"/>
      <c r="AQ3130" s="3"/>
      <c r="AR3130" s="3"/>
      <c r="AS3130" s="3"/>
    </row>
    <row r="3131" spans="1:45" ht="29" customHeight="1" x14ac:dyDescent="0.35">
      <c r="A3131" s="14" t="s">
        <v>3009</v>
      </c>
      <c r="C3131" s="15" t="s">
        <v>3360</v>
      </c>
      <c r="D3131" s="15"/>
      <c r="E3131" s="80">
        <v>1.5</v>
      </c>
      <c r="F3131" s="78"/>
      <c r="G3131" s="15"/>
      <c r="H3131" s="15"/>
      <c r="I3131" s="16"/>
      <c r="J3131" s="66"/>
      <c r="K3131" s="66"/>
      <c r="L3131" s="16"/>
      <c r="M3131" s="81"/>
      <c r="N3131" s="82">
        <v>5265.72802734375</v>
      </c>
      <c r="O3131" s="82">
        <v>7978.94140625</v>
      </c>
      <c r="P3131" s="77"/>
      <c r="Q3131" s="83"/>
      <c r="R3131" s="83"/>
      <c r="S3131" s="51">
        <v>1</v>
      </c>
      <c r="T3131" s="84"/>
      <c r="U3131" s="84"/>
      <c r="V3131" s="52">
        <v>0</v>
      </c>
      <c r="W3131" s="52">
        <v>1.3889E-2</v>
      </c>
      <c r="X3131" s="52">
        <v>6.581E-3</v>
      </c>
      <c r="Y3131" s="52">
        <v>0.27870400000000001</v>
      </c>
      <c r="Z3131" s="52">
        <v>0</v>
      </c>
      <c r="AA3131" s="52"/>
      <c r="AB3131" s="79">
        <v>3131</v>
      </c>
      <c r="AC3131"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31" s="85"/>
      <c r="AE3131" s="51"/>
      <c r="AF3131" s="51"/>
      <c r="AG3131" s="51"/>
      <c r="AH3131" s="51"/>
      <c r="AI3131" s="51"/>
      <c r="AJ3131" s="51"/>
      <c r="AK3131" s="51"/>
      <c r="AL3131" s="51"/>
      <c r="AM3131" s="51"/>
      <c r="AN3131" s="51"/>
      <c r="AO3131" s="2"/>
      <c r="AP3131" s="3"/>
      <c r="AQ3131" s="3"/>
      <c r="AR3131" s="3"/>
      <c r="AS3131" s="3"/>
    </row>
    <row r="3132" spans="1:45" ht="29" customHeight="1" x14ac:dyDescent="0.35">
      <c r="A3132" s="14" t="s">
        <v>3010</v>
      </c>
      <c r="C3132" s="15" t="s">
        <v>3360</v>
      </c>
      <c r="D3132" s="15"/>
      <c r="E3132" s="80">
        <v>1.5</v>
      </c>
      <c r="F3132" s="78"/>
      <c r="G3132" s="15"/>
      <c r="H3132" s="15"/>
      <c r="I3132" s="16"/>
      <c r="J3132" s="66"/>
      <c r="K3132" s="66"/>
      <c r="L3132" s="16"/>
      <c r="M3132" s="81"/>
      <c r="N3132" s="82">
        <v>5272.54248046875</v>
      </c>
      <c r="O3132" s="82">
        <v>7821.2890625</v>
      </c>
      <c r="P3132" s="77"/>
      <c r="Q3132" s="83"/>
      <c r="R3132" s="83"/>
      <c r="S3132" s="51">
        <v>1</v>
      </c>
      <c r="T3132" s="84"/>
      <c r="U3132" s="84"/>
      <c r="V3132" s="52">
        <v>0</v>
      </c>
      <c r="W3132" s="52">
        <v>1.3889E-2</v>
      </c>
      <c r="X3132" s="52">
        <v>6.581E-3</v>
      </c>
      <c r="Y3132" s="52">
        <v>0.27870400000000001</v>
      </c>
      <c r="Z3132" s="52">
        <v>0</v>
      </c>
      <c r="AA3132" s="52"/>
      <c r="AB3132" s="79">
        <v>3132</v>
      </c>
      <c r="AC3132"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32" s="85"/>
      <c r="AE3132" s="51"/>
      <c r="AF3132" s="51"/>
      <c r="AG3132" s="51"/>
      <c r="AH3132" s="51"/>
      <c r="AI3132" s="51"/>
      <c r="AJ3132" s="51"/>
      <c r="AK3132" s="51"/>
      <c r="AL3132" s="51"/>
      <c r="AM3132" s="51"/>
      <c r="AN3132" s="51"/>
      <c r="AO3132" s="2"/>
      <c r="AP3132" s="3"/>
      <c r="AQ3132" s="3"/>
      <c r="AR3132" s="3"/>
      <c r="AS3132" s="3"/>
    </row>
    <row r="3133" spans="1:45" ht="29" customHeight="1" x14ac:dyDescent="0.35">
      <c r="A3133" s="14" t="s">
        <v>3011</v>
      </c>
      <c r="C3133" s="15" t="s">
        <v>3360</v>
      </c>
      <c r="D3133" s="15"/>
      <c r="E3133" s="80">
        <v>1.5</v>
      </c>
      <c r="F3133" s="78"/>
      <c r="G3133" s="15"/>
      <c r="H3133" s="15"/>
      <c r="I3133" s="16"/>
      <c r="J3133" s="66"/>
      <c r="K3133" s="66"/>
      <c r="L3133" s="16"/>
      <c r="M3133" s="81"/>
      <c r="N3133" s="82">
        <v>4860.06640625</v>
      </c>
      <c r="O3133" s="82">
        <v>8289.0732421875</v>
      </c>
      <c r="P3133" s="77"/>
      <c r="Q3133" s="83"/>
      <c r="R3133" s="83"/>
      <c r="S3133" s="51">
        <v>1</v>
      </c>
      <c r="T3133" s="84"/>
      <c r="U3133" s="84"/>
      <c r="V3133" s="52">
        <v>0</v>
      </c>
      <c r="W3133" s="52">
        <v>1.3889E-2</v>
      </c>
      <c r="X3133" s="52">
        <v>6.581E-3</v>
      </c>
      <c r="Y3133" s="52">
        <v>0.27870400000000001</v>
      </c>
      <c r="Z3133" s="52">
        <v>0</v>
      </c>
      <c r="AA3133" s="52"/>
      <c r="AB3133" s="79">
        <v>3133</v>
      </c>
      <c r="AC3133" s="79"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33" s="85"/>
      <c r="AE3133" s="51"/>
      <c r="AF3133" s="51"/>
      <c r="AG3133" s="51"/>
      <c r="AH3133" s="51"/>
      <c r="AI3133" s="51"/>
      <c r="AJ3133" s="51"/>
      <c r="AK3133" s="51"/>
      <c r="AL3133" s="51"/>
      <c r="AM3133" s="51"/>
      <c r="AN3133" s="51"/>
      <c r="AO3133" s="2"/>
      <c r="AP3133" s="3"/>
      <c r="AQ3133" s="3"/>
      <c r="AR3133" s="3"/>
      <c r="AS3133" s="3"/>
    </row>
    <row r="3134" spans="1:45" ht="29" customHeight="1" x14ac:dyDescent="0.35">
      <c r="A3134" s="14" t="s">
        <v>3012</v>
      </c>
      <c r="C3134" s="87" t="s">
        <v>3360</v>
      </c>
      <c r="D3134" s="87"/>
      <c r="E3134" s="88">
        <v>1.5</v>
      </c>
      <c r="F3134" s="89"/>
      <c r="G3134" s="87"/>
      <c r="H3134" s="87"/>
      <c r="I3134" s="90"/>
      <c r="J3134" s="91"/>
      <c r="K3134" s="91"/>
      <c r="L3134" s="90"/>
      <c r="M3134" s="92"/>
      <c r="N3134" s="93">
        <v>4773.53369140625</v>
      </c>
      <c r="O3134" s="93">
        <v>7907.828125</v>
      </c>
      <c r="P3134" s="94"/>
      <c r="Q3134" s="95"/>
      <c r="R3134" s="95"/>
      <c r="S3134" s="51">
        <v>1</v>
      </c>
      <c r="T3134" s="96"/>
      <c r="U3134" s="96"/>
      <c r="V3134" s="52">
        <v>0</v>
      </c>
      <c r="W3134" s="52">
        <v>1.3889E-2</v>
      </c>
      <c r="X3134" s="52">
        <v>6.581E-3</v>
      </c>
      <c r="Y3134" s="52">
        <v>0.27870400000000001</v>
      </c>
      <c r="Z3134" s="52">
        <v>0</v>
      </c>
      <c r="AA3134" s="97"/>
      <c r="AB3134" s="98">
        <v>3134</v>
      </c>
      <c r="AC3134" s="98" t="b">
        <f xml:space="preserve"> IF(AND(OR(NOT(ISNUMBER(Vertices[Size])), Vertices[Size] &gt;= Misc!$O$2), OR(NOT(ISNUMBER(Vertices[Size])), Vertices[Size] &lt;= Misc!$P$2),OR(NOT(ISNUMBER(Vertices[X])), Vertices[X] &gt;= Misc!$O$3), OR(NOT(ISNUMBER(Vertices[X])), Vertices[X] &lt;= Misc!$P$3),OR(NOT(ISNUMBER(Vertices[Y])), Vertices[Y] &gt;= Misc!$O$4), OR(NOT(ISNUMBER(Vertices[Y])), Vertices[Y] &lt;= Misc!$P$4),OR(NOT(ISNUMBER(Vertices[Degree])), Vertices[Degree] &gt;= Misc!$O$5), OR(NOT(ISNUMBER(Vertices[Degree])), Vertices[Degree] &lt;= Misc!$P$5),OR(NOT(ISNUMBER(Vertices[Betweenness Centrality])), Vertices[Betweenness Centrality] &gt;= Misc!$O$6), OR(NOT(ISNUMBER(Vertices[Betweenness Centrality])), Vertices[Betweenness Centrality] &lt;= Misc!$P$6),OR(NOT(ISNUMBER(Vertices[Closeness Centrality])), Vertices[Closeness Centrality] &gt;= Misc!$O$7), OR(NOT(ISNUMBER(Vertices[Closeness Centrality])), Vertices[Closeness Centrality] &lt;= Misc!$P$7),OR(NOT(ISNUMBER(Vertices[Eigenvector Centrality])), Vertices[Eigenvector Centrality] &gt;= Misc!$O$8), OR(NOT(ISNUMBER(Vertices[Eigenvector Centrality])), Vertices[Eigenvector Centrality] &lt;= Misc!$P$8),OR(NOT(ISNUMBER(Vertices[PageRank])), Vertices[PageRank] &gt;= Misc!$O$9), OR(NOT(ISNUMBER(Vertices[PageRank])), Vertices[PageRank] &lt;= Misc!$P$9),OR(NOT(ISNUMBER(Vertices[Clustering Coefficient])), Vertices[Clustering Coefficient] &gt;= Misc!$O$10), OR(NOT(ISNUMBER(Vertices[Clustering Coefficient])), Vertices[Clustering Coefficient] &lt;= Misc!$P$10),TRUE), TRUE, FALSE)</f>
        <v>1</v>
      </c>
      <c r="AD3134" s="85"/>
      <c r="AE3134" s="51"/>
      <c r="AF3134" s="51"/>
      <c r="AG3134" s="51"/>
      <c r="AH3134" s="51"/>
      <c r="AI3134" s="51"/>
      <c r="AJ3134" s="51"/>
      <c r="AK3134" s="51"/>
      <c r="AL3134" s="51"/>
      <c r="AM3134" s="51"/>
      <c r="AN3134" s="51"/>
      <c r="AO3134" s="2"/>
      <c r="AP3134" s="3"/>
      <c r="AQ3134" s="3"/>
      <c r="AR3134" s="3"/>
      <c r="AS3134" s="3"/>
    </row>
  </sheetData>
  <dataConsolidate/>
  <dataValidations xWindow="32" yWindow="230"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B3:AB3134" xr:uid="{00000000-0002-0000-0100-000000000000}"/>
    <dataValidation allowBlank="1" errorTitle="Invalid Vertex Visibility" error="You have entered an unrecognized vertex visibility.  Try selecting from the drop-down list instead." sqref="AO3" xr:uid="{00000000-0002-0000-0100-000001000000}"/>
    <dataValidation allowBlank="1" showErrorMessage="1" sqref="AO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P3:P3134"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N3:O3134"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M3:M3134"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Q3:Q3134"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R3:R3134" xr:uid="{00000000-0002-0000-0100-000007000000}"/>
    <dataValidation allowBlank="1" showInputMessage="1" errorTitle="Invalid Vertex Image Key" promptTitle="Vertex Tooltip" prompt="Enter optional text that will pop up when the mouse is hovered over the vertex." sqref="L3:L3134"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C3:AC3134"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H3:H3134"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I18:I3134" xr:uid="{00000000-0002-0000-0100-00000B000000}"/>
    <dataValidation allowBlank="1" showInputMessage="1" promptTitle="Vertex Label Fill Color" prompt="To select an optional fill color for the Label shape, right-click and select Select Color on the right-click menu." sqref="J3:J3134" xr:uid="{00000000-0002-0000-0100-00000C000000}"/>
    <dataValidation allowBlank="1" showInputMessage="1" errorTitle="Invalid Vertex Image Key" promptTitle="Vertex Image File" prompt="Enter the path to an image file.  Hover over the column header for examples." sqref="G3:G3134" xr:uid="{00000000-0002-0000-0100-00000D000000}"/>
    <dataValidation allowBlank="1" showInputMessage="1" promptTitle="Vertex Color" prompt="To select an optional vertex color, right-click and select Select Color on the right-click menu." sqref="C3:C3134"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F3:F3134"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D3:D3134"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E3:E3134"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K3:K3134" xr:uid="{00000000-0002-0000-0100-000012000000}">
      <formula1>ValidVertexLabelPositions</formula1>
    </dataValidation>
    <dataValidation allowBlank="1" showInputMessage="1" showErrorMessage="1" promptTitle="Vertex Name" prompt="Enter the name of the vertex." sqref="I3:I17 A3:A3134" xr:uid="{00000000-0002-0000-0100-000013000000}"/>
  </dataValidations>
  <pageMargins left="0.7" right="0.7" top="0.75" bottom="0.75" header="0.3" footer="0.3"/>
  <pageSetup orientation="portrait" horizontalDpi="0" verticalDpi="0"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50</v>
      </c>
    </row>
    <row r="2" spans="1:1" ht="15" customHeight="1" x14ac:dyDescent="0.35"/>
    <row r="3" spans="1:1" ht="15" customHeight="1" x14ac:dyDescent="0.35">
      <c r="A3" s="32" t="s">
        <v>51</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F448"/>
  <sheetViews>
    <sheetView workbookViewId="0">
      <pane ySplit="2" topLeftCell="A3" activePane="bottomLeft" state="frozen"/>
      <selection pane="bottomLeft" activeCell="A2" sqref="A2:AF2"/>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customWidth="1"/>
    <col min="12" max="12" width="9.7265625" customWidth="1"/>
    <col min="13" max="13" width="13.1796875" customWidth="1"/>
    <col min="14" max="15" width="8.453125" customWidth="1"/>
    <col min="16" max="16" width="18.26953125" customWidth="1"/>
    <col min="17" max="17" width="14.81640625" customWidth="1"/>
    <col min="18" max="18" width="14.54296875" customWidth="1"/>
    <col min="19" max="21" width="24.1796875" customWidth="1"/>
    <col min="22" max="22" width="21.26953125" customWidth="1"/>
    <col min="23" max="23" width="19.26953125" customWidth="1"/>
    <col min="24" max="24" width="10" customWidth="1"/>
    <col min="25" max="25" width="12.81640625" hidden="1" customWidth="1"/>
    <col min="26" max="26" width="14.1796875" hidden="1" customWidth="1"/>
    <col min="27" max="27" width="14.26953125" hidden="1" customWidth="1"/>
    <col min="28" max="28" width="12.26953125" hidden="1" customWidth="1"/>
    <col min="29" max="29" width="15.26953125" hidden="1" customWidth="1"/>
    <col min="30" max="30" width="13.36328125" hidden="1" customWidth="1"/>
    <col min="31" max="31" width="16.36328125" hidden="1" customWidth="1"/>
    <col min="32" max="32" width="11.1796875" hidden="1" customWidth="1"/>
  </cols>
  <sheetData>
    <row r="1" spans="1:32" x14ac:dyDescent="0.35">
      <c r="B1" s="68" t="s">
        <v>40</v>
      </c>
      <c r="C1" s="69"/>
      <c r="D1" s="69"/>
      <c r="E1" s="70"/>
      <c r="F1" s="66" t="s">
        <v>44</v>
      </c>
      <c r="G1" s="71" t="s">
        <v>45</v>
      </c>
      <c r="H1" s="72"/>
      <c r="I1" s="73" t="s">
        <v>41</v>
      </c>
      <c r="J1" s="74"/>
      <c r="K1" s="75" t="s">
        <v>43</v>
      </c>
      <c r="L1" s="76"/>
      <c r="M1" s="76"/>
      <c r="N1" s="76"/>
      <c r="O1" s="76"/>
      <c r="P1" s="76"/>
      <c r="Q1" s="76"/>
      <c r="R1" s="76"/>
      <c r="S1" s="76"/>
      <c r="T1" s="76"/>
      <c r="U1" s="76"/>
      <c r="V1" s="76"/>
      <c r="W1" s="76"/>
      <c r="X1" s="76"/>
    </row>
    <row r="2" spans="1:32" s="13" customFormat="1" ht="30" customHeight="1" x14ac:dyDescent="0.35">
      <c r="A2" s="11" t="s">
        <v>144</v>
      </c>
      <c r="B2" s="13" t="s">
        <v>21</v>
      </c>
      <c r="C2" s="13" t="s">
        <v>20</v>
      </c>
      <c r="D2" s="13" t="s">
        <v>11</v>
      </c>
      <c r="E2" s="13" t="s">
        <v>145</v>
      </c>
      <c r="F2" s="13" t="s">
        <v>47</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3314</v>
      </c>
      <c r="Z2" s="13" t="s">
        <v>3316</v>
      </c>
      <c r="AA2" s="13" t="s">
        <v>3318</v>
      </c>
      <c r="AB2" s="13" t="s">
        <v>3325</v>
      </c>
      <c r="AC2" s="13" t="s">
        <v>3327</v>
      </c>
      <c r="AD2" s="13" t="s">
        <v>3330</v>
      </c>
      <c r="AE2" s="13" t="s">
        <v>3331</v>
      </c>
      <c r="AF2" s="13" t="s">
        <v>3333</v>
      </c>
    </row>
    <row r="3" spans="1:32" x14ac:dyDescent="0.35">
      <c r="A3" s="127" t="s">
        <v>3367</v>
      </c>
      <c r="B3" s="128" t="s">
        <v>3800</v>
      </c>
      <c r="C3" s="128" t="s">
        <v>57</v>
      </c>
      <c r="D3" s="121"/>
      <c r="E3" s="120"/>
      <c r="F3" s="122"/>
      <c r="G3" s="123"/>
      <c r="H3" s="123"/>
      <c r="I3" s="124">
        <v>3</v>
      </c>
      <c r="J3" s="131"/>
      <c r="K3" s="51">
        <v>146</v>
      </c>
      <c r="L3" s="51">
        <v>149</v>
      </c>
      <c r="M3" s="51">
        <v>101</v>
      </c>
      <c r="N3" s="51">
        <v>250</v>
      </c>
      <c r="O3" s="51">
        <v>0</v>
      </c>
      <c r="P3" s="52" t="s">
        <v>3310</v>
      </c>
      <c r="Q3" s="52" t="s">
        <v>3310</v>
      </c>
      <c r="R3" s="51">
        <v>1</v>
      </c>
      <c r="S3" s="51">
        <v>0</v>
      </c>
      <c r="T3" s="51">
        <v>146</v>
      </c>
      <c r="U3" s="51">
        <v>250</v>
      </c>
      <c r="V3" s="51">
        <v>9</v>
      </c>
      <c r="W3" s="52">
        <v>4.3057800000000004</v>
      </c>
      <c r="X3" s="52">
        <v>1.7194142654700047E-2</v>
      </c>
      <c r="Y3" s="100"/>
      <c r="Z3" s="100"/>
      <c r="AA3" s="100"/>
      <c r="AB3" s="102" t="s">
        <v>3341</v>
      </c>
      <c r="AC3" s="102" t="s">
        <v>3341</v>
      </c>
      <c r="AD3" s="100"/>
      <c r="AE3" s="100"/>
      <c r="AF3" s="100"/>
    </row>
    <row r="4" spans="1:32" x14ac:dyDescent="0.35">
      <c r="A4" s="127" t="s">
        <v>3368</v>
      </c>
      <c r="B4" s="128" t="s">
        <v>3801</v>
      </c>
      <c r="C4" s="128" t="s">
        <v>57</v>
      </c>
      <c r="D4" s="125"/>
      <c r="E4" s="87"/>
      <c r="F4" s="90"/>
      <c r="G4" s="94"/>
      <c r="H4" s="94"/>
      <c r="I4" s="126">
        <v>4</v>
      </c>
      <c r="J4" s="98"/>
      <c r="K4" s="51">
        <v>128</v>
      </c>
      <c r="L4" s="51">
        <v>123</v>
      </c>
      <c r="M4" s="51">
        <v>43</v>
      </c>
      <c r="N4" s="51">
        <v>166</v>
      </c>
      <c r="O4" s="51">
        <v>0</v>
      </c>
      <c r="P4" s="52" t="s">
        <v>3310</v>
      </c>
      <c r="Q4" s="52" t="s">
        <v>3310</v>
      </c>
      <c r="R4" s="51">
        <v>1</v>
      </c>
      <c r="S4" s="51">
        <v>0</v>
      </c>
      <c r="T4" s="51">
        <v>128</v>
      </c>
      <c r="U4" s="51">
        <v>166</v>
      </c>
      <c r="V4" s="51">
        <v>12</v>
      </c>
      <c r="W4" s="52">
        <v>3.626709</v>
      </c>
      <c r="X4" s="52">
        <v>1.7101377952755906E-2</v>
      </c>
      <c r="Y4" s="100"/>
      <c r="Z4" s="100"/>
      <c r="AA4" s="100"/>
      <c r="AB4" s="102" t="s">
        <v>3341</v>
      </c>
      <c r="AC4" s="102" t="s">
        <v>3341</v>
      </c>
      <c r="AD4" s="100"/>
      <c r="AE4" s="100"/>
      <c r="AF4" s="100"/>
    </row>
    <row r="5" spans="1:32" x14ac:dyDescent="0.35">
      <c r="A5" s="127" t="s">
        <v>3369</v>
      </c>
      <c r="B5" s="128" t="s">
        <v>3802</v>
      </c>
      <c r="C5" s="128" t="s">
        <v>57</v>
      </c>
      <c r="D5" s="125"/>
      <c r="E5" s="87"/>
      <c r="F5" s="90"/>
      <c r="G5" s="94"/>
      <c r="H5" s="94"/>
      <c r="I5" s="126">
        <v>5</v>
      </c>
      <c r="J5" s="98"/>
      <c r="K5" s="51">
        <v>122</v>
      </c>
      <c r="L5" s="51">
        <v>128</v>
      </c>
      <c r="M5" s="51">
        <v>13</v>
      </c>
      <c r="N5" s="51">
        <v>141</v>
      </c>
      <c r="O5" s="51">
        <v>0</v>
      </c>
      <c r="P5" s="52" t="s">
        <v>3310</v>
      </c>
      <c r="Q5" s="52" t="s">
        <v>3310</v>
      </c>
      <c r="R5" s="51">
        <v>1</v>
      </c>
      <c r="S5" s="51">
        <v>0</v>
      </c>
      <c r="T5" s="51">
        <v>122</v>
      </c>
      <c r="U5" s="51">
        <v>141</v>
      </c>
      <c r="V5" s="51">
        <v>12</v>
      </c>
      <c r="W5" s="52">
        <v>4.8231659999999996</v>
      </c>
      <c r="X5" s="52">
        <v>1.8019238585557512E-2</v>
      </c>
      <c r="Y5" s="100"/>
      <c r="Z5" s="100"/>
      <c r="AA5" s="100"/>
      <c r="AB5" s="102" t="s">
        <v>3341</v>
      </c>
      <c r="AC5" s="102" t="s">
        <v>3341</v>
      </c>
      <c r="AD5" s="100"/>
      <c r="AE5" s="100"/>
      <c r="AF5" s="100"/>
    </row>
    <row r="6" spans="1:32" x14ac:dyDescent="0.35">
      <c r="A6" s="127" t="s">
        <v>3370</v>
      </c>
      <c r="B6" s="128" t="s">
        <v>3803</v>
      </c>
      <c r="C6" s="128" t="s">
        <v>57</v>
      </c>
      <c r="D6" s="125"/>
      <c r="E6" s="87"/>
      <c r="F6" s="90"/>
      <c r="G6" s="94"/>
      <c r="H6" s="94"/>
      <c r="I6" s="126">
        <v>6</v>
      </c>
      <c r="J6" s="98"/>
      <c r="K6" s="51">
        <v>106</v>
      </c>
      <c r="L6" s="51">
        <v>104</v>
      </c>
      <c r="M6" s="51">
        <v>12</v>
      </c>
      <c r="N6" s="51">
        <v>116</v>
      </c>
      <c r="O6" s="51">
        <v>0</v>
      </c>
      <c r="P6" s="52" t="s">
        <v>3310</v>
      </c>
      <c r="Q6" s="52" t="s">
        <v>3310</v>
      </c>
      <c r="R6" s="51">
        <v>1</v>
      </c>
      <c r="S6" s="51">
        <v>0</v>
      </c>
      <c r="T6" s="51">
        <v>106</v>
      </c>
      <c r="U6" s="51">
        <v>116</v>
      </c>
      <c r="V6" s="51">
        <v>14</v>
      </c>
      <c r="W6" s="52">
        <v>5.582058</v>
      </c>
      <c r="X6" s="52">
        <v>1.9766397124887692E-2</v>
      </c>
      <c r="Y6" s="100"/>
      <c r="Z6" s="100"/>
      <c r="AA6" s="100"/>
      <c r="AB6" s="102" t="s">
        <v>3341</v>
      </c>
      <c r="AC6" s="102" t="s">
        <v>3341</v>
      </c>
      <c r="AD6" s="100"/>
      <c r="AE6" s="100"/>
      <c r="AF6" s="100"/>
    </row>
    <row r="7" spans="1:32" x14ac:dyDescent="0.35">
      <c r="A7" s="127" t="s">
        <v>3371</v>
      </c>
      <c r="B7" s="128" t="s">
        <v>3804</v>
      </c>
      <c r="C7" s="128" t="s">
        <v>57</v>
      </c>
      <c r="D7" s="125"/>
      <c r="E7" s="87"/>
      <c r="F7" s="90"/>
      <c r="G7" s="94"/>
      <c r="H7" s="94"/>
      <c r="I7" s="126">
        <v>7</v>
      </c>
      <c r="J7" s="98"/>
      <c r="K7" s="51">
        <v>105</v>
      </c>
      <c r="L7" s="51">
        <v>55</v>
      </c>
      <c r="M7" s="51">
        <v>147</v>
      </c>
      <c r="N7" s="51">
        <v>202</v>
      </c>
      <c r="O7" s="51">
        <v>0</v>
      </c>
      <c r="P7" s="52" t="s">
        <v>3310</v>
      </c>
      <c r="Q7" s="52" t="s">
        <v>3310</v>
      </c>
      <c r="R7" s="51">
        <v>1</v>
      </c>
      <c r="S7" s="51">
        <v>0</v>
      </c>
      <c r="T7" s="51">
        <v>105</v>
      </c>
      <c r="U7" s="51">
        <v>202</v>
      </c>
      <c r="V7" s="51">
        <v>6</v>
      </c>
      <c r="W7" s="52">
        <v>2.2653970000000001</v>
      </c>
      <c r="X7" s="52">
        <v>1.9047619047619049E-2</v>
      </c>
      <c r="Y7" s="100"/>
      <c r="Z7" s="100"/>
      <c r="AA7" s="100"/>
      <c r="AB7" s="102" t="s">
        <v>3341</v>
      </c>
      <c r="AC7" s="102" t="s">
        <v>3341</v>
      </c>
      <c r="AD7" s="100"/>
      <c r="AE7" s="100"/>
      <c r="AF7" s="100"/>
    </row>
    <row r="8" spans="1:32" x14ac:dyDescent="0.35">
      <c r="A8" s="127" t="s">
        <v>3372</v>
      </c>
      <c r="B8" s="128" t="s">
        <v>3805</v>
      </c>
      <c r="C8" s="128" t="s">
        <v>57</v>
      </c>
      <c r="D8" s="125"/>
      <c r="E8" s="87"/>
      <c r="F8" s="90"/>
      <c r="G8" s="94"/>
      <c r="H8" s="94"/>
      <c r="I8" s="126">
        <v>8</v>
      </c>
      <c r="J8" s="98"/>
      <c r="K8" s="51">
        <v>80</v>
      </c>
      <c r="L8" s="51">
        <v>75</v>
      </c>
      <c r="M8" s="51">
        <v>8</v>
      </c>
      <c r="N8" s="51">
        <v>83</v>
      </c>
      <c r="O8" s="51">
        <v>0</v>
      </c>
      <c r="P8" s="52" t="s">
        <v>3310</v>
      </c>
      <c r="Q8" s="52" t="s">
        <v>3310</v>
      </c>
      <c r="R8" s="51">
        <v>1</v>
      </c>
      <c r="S8" s="51">
        <v>0</v>
      </c>
      <c r="T8" s="51">
        <v>80</v>
      </c>
      <c r="U8" s="51">
        <v>83</v>
      </c>
      <c r="V8" s="51">
        <v>14</v>
      </c>
      <c r="W8" s="52">
        <v>5.9959379999999998</v>
      </c>
      <c r="X8" s="52">
        <v>2.5000000000000001E-2</v>
      </c>
      <c r="Y8" s="100"/>
      <c r="Z8" s="100"/>
      <c r="AA8" s="100"/>
      <c r="AB8" s="102" t="s">
        <v>3341</v>
      </c>
      <c r="AC8" s="102" t="s">
        <v>3341</v>
      </c>
      <c r="AD8" s="100"/>
      <c r="AE8" s="100"/>
      <c r="AF8" s="100"/>
    </row>
    <row r="9" spans="1:32" x14ac:dyDescent="0.35">
      <c r="A9" s="127" t="s">
        <v>3373</v>
      </c>
      <c r="B9" s="128" t="s">
        <v>3806</v>
      </c>
      <c r="C9" s="128" t="s">
        <v>57</v>
      </c>
      <c r="D9" s="125"/>
      <c r="E9" s="87"/>
      <c r="F9" s="90"/>
      <c r="G9" s="94"/>
      <c r="H9" s="94"/>
      <c r="I9" s="126">
        <v>9</v>
      </c>
      <c r="J9" s="98"/>
      <c r="K9" s="51">
        <v>80</v>
      </c>
      <c r="L9" s="51">
        <v>69</v>
      </c>
      <c r="M9" s="51">
        <v>45</v>
      </c>
      <c r="N9" s="51">
        <v>114</v>
      </c>
      <c r="O9" s="51">
        <v>0</v>
      </c>
      <c r="P9" s="52" t="s">
        <v>3310</v>
      </c>
      <c r="Q9" s="52" t="s">
        <v>3310</v>
      </c>
      <c r="R9" s="51">
        <v>1</v>
      </c>
      <c r="S9" s="51">
        <v>0</v>
      </c>
      <c r="T9" s="51">
        <v>80</v>
      </c>
      <c r="U9" s="51">
        <v>114</v>
      </c>
      <c r="V9" s="51">
        <v>11</v>
      </c>
      <c r="W9" s="52">
        <v>4.9437499999999996</v>
      </c>
      <c r="X9" s="52">
        <v>2.6582278481012658E-2</v>
      </c>
      <c r="Y9" s="100"/>
      <c r="Z9" s="100"/>
      <c r="AA9" s="100"/>
      <c r="AB9" s="102" t="s">
        <v>3341</v>
      </c>
      <c r="AC9" s="102" t="s">
        <v>3341</v>
      </c>
      <c r="AD9" s="100"/>
      <c r="AE9" s="100"/>
      <c r="AF9" s="100"/>
    </row>
    <row r="10" spans="1:32" ht="14.25" customHeight="1" x14ac:dyDescent="0.35">
      <c r="A10" s="127" t="s">
        <v>3374</v>
      </c>
      <c r="B10" s="128" t="s">
        <v>3807</v>
      </c>
      <c r="C10" s="128" t="s">
        <v>57</v>
      </c>
      <c r="D10" s="125"/>
      <c r="E10" s="87"/>
      <c r="F10" s="90"/>
      <c r="G10" s="94"/>
      <c r="H10" s="94"/>
      <c r="I10" s="126">
        <v>10</v>
      </c>
      <c r="J10" s="98"/>
      <c r="K10" s="51">
        <v>80</v>
      </c>
      <c r="L10" s="51">
        <v>84</v>
      </c>
      <c r="M10" s="51">
        <v>8</v>
      </c>
      <c r="N10" s="51">
        <v>92</v>
      </c>
      <c r="O10" s="51">
        <v>0</v>
      </c>
      <c r="P10" s="52" t="s">
        <v>3310</v>
      </c>
      <c r="Q10" s="52" t="s">
        <v>3310</v>
      </c>
      <c r="R10" s="51">
        <v>1</v>
      </c>
      <c r="S10" s="51">
        <v>0</v>
      </c>
      <c r="T10" s="51">
        <v>80</v>
      </c>
      <c r="U10" s="51">
        <v>92</v>
      </c>
      <c r="V10" s="51">
        <v>11</v>
      </c>
      <c r="W10" s="52">
        <v>5.2190620000000001</v>
      </c>
      <c r="X10" s="52">
        <v>2.7848101265822784E-2</v>
      </c>
      <c r="Y10" s="100"/>
      <c r="Z10" s="100"/>
      <c r="AA10" s="100"/>
      <c r="AB10" s="102" t="s">
        <v>3341</v>
      </c>
      <c r="AC10" s="102" t="s">
        <v>3341</v>
      </c>
      <c r="AD10" s="100"/>
      <c r="AE10" s="100"/>
      <c r="AF10" s="100"/>
    </row>
    <row r="11" spans="1:32" x14ac:dyDescent="0.35">
      <c r="A11" s="127" t="s">
        <v>3375</v>
      </c>
      <c r="B11" s="128" t="s">
        <v>3808</v>
      </c>
      <c r="C11" s="128" t="s">
        <v>57</v>
      </c>
      <c r="D11" s="125"/>
      <c r="E11" s="87"/>
      <c r="F11" s="90"/>
      <c r="G11" s="94"/>
      <c r="H11" s="94"/>
      <c r="I11" s="126">
        <v>11</v>
      </c>
      <c r="J11" s="98"/>
      <c r="K11" s="51">
        <v>69</v>
      </c>
      <c r="L11" s="51">
        <v>64</v>
      </c>
      <c r="M11" s="51">
        <v>29</v>
      </c>
      <c r="N11" s="51">
        <v>93</v>
      </c>
      <c r="O11" s="51">
        <v>0</v>
      </c>
      <c r="P11" s="52" t="s">
        <v>3310</v>
      </c>
      <c r="Q11" s="52" t="s">
        <v>3310</v>
      </c>
      <c r="R11" s="51">
        <v>1</v>
      </c>
      <c r="S11" s="51">
        <v>0</v>
      </c>
      <c r="T11" s="51">
        <v>69</v>
      </c>
      <c r="U11" s="51">
        <v>93</v>
      </c>
      <c r="V11" s="51">
        <v>12</v>
      </c>
      <c r="W11" s="52">
        <v>4.490653</v>
      </c>
      <c r="X11" s="52">
        <v>2.9838022165387893E-2</v>
      </c>
      <c r="Y11" s="100"/>
      <c r="Z11" s="100"/>
      <c r="AA11" s="100"/>
      <c r="AB11" s="102" t="s">
        <v>3341</v>
      </c>
      <c r="AC11" s="102" t="s">
        <v>3341</v>
      </c>
      <c r="AD11" s="100"/>
      <c r="AE11" s="100"/>
      <c r="AF11" s="100"/>
    </row>
    <row r="12" spans="1:32" x14ac:dyDescent="0.35">
      <c r="A12" s="127" t="s">
        <v>3376</v>
      </c>
      <c r="B12" s="128" t="s">
        <v>3809</v>
      </c>
      <c r="C12" s="128" t="s">
        <v>57</v>
      </c>
      <c r="D12" s="125"/>
      <c r="E12" s="87"/>
      <c r="F12" s="90"/>
      <c r="G12" s="94"/>
      <c r="H12" s="94"/>
      <c r="I12" s="126">
        <v>12</v>
      </c>
      <c r="J12" s="98"/>
      <c r="K12" s="51">
        <v>68</v>
      </c>
      <c r="L12" s="51">
        <v>72</v>
      </c>
      <c r="M12" s="51">
        <v>2</v>
      </c>
      <c r="N12" s="51">
        <v>74</v>
      </c>
      <c r="O12" s="51">
        <v>0</v>
      </c>
      <c r="P12" s="52" t="s">
        <v>3310</v>
      </c>
      <c r="Q12" s="52" t="s">
        <v>3310</v>
      </c>
      <c r="R12" s="51">
        <v>1</v>
      </c>
      <c r="S12" s="51">
        <v>0</v>
      </c>
      <c r="T12" s="51">
        <v>68</v>
      </c>
      <c r="U12" s="51">
        <v>74</v>
      </c>
      <c r="V12" s="51">
        <v>10</v>
      </c>
      <c r="W12" s="52">
        <v>4.5635810000000001</v>
      </c>
      <c r="X12" s="52">
        <v>3.2045654082528532E-2</v>
      </c>
      <c r="Y12" s="100"/>
      <c r="Z12" s="100"/>
      <c r="AA12" s="100"/>
      <c r="AB12" s="102" t="s">
        <v>3341</v>
      </c>
      <c r="AC12" s="102" t="s">
        <v>3341</v>
      </c>
      <c r="AD12" s="100"/>
      <c r="AE12" s="100"/>
      <c r="AF12" s="100"/>
    </row>
    <row r="13" spans="1:32" x14ac:dyDescent="0.35">
      <c r="A13" s="127" t="s">
        <v>3377</v>
      </c>
      <c r="B13" s="128" t="s">
        <v>3810</v>
      </c>
      <c r="C13" s="128" t="s">
        <v>57</v>
      </c>
      <c r="D13" s="125"/>
      <c r="E13" s="87"/>
      <c r="F13" s="90"/>
      <c r="G13" s="94"/>
      <c r="H13" s="94"/>
      <c r="I13" s="126">
        <v>13</v>
      </c>
      <c r="J13" s="98"/>
      <c r="K13" s="51">
        <v>64</v>
      </c>
      <c r="L13" s="51">
        <v>59</v>
      </c>
      <c r="M13" s="51">
        <v>10</v>
      </c>
      <c r="N13" s="51">
        <v>69</v>
      </c>
      <c r="O13" s="51">
        <v>0</v>
      </c>
      <c r="P13" s="52" t="s">
        <v>3310</v>
      </c>
      <c r="Q13" s="52" t="s">
        <v>3310</v>
      </c>
      <c r="R13" s="51">
        <v>1</v>
      </c>
      <c r="S13" s="51">
        <v>0</v>
      </c>
      <c r="T13" s="51">
        <v>64</v>
      </c>
      <c r="U13" s="51">
        <v>69</v>
      </c>
      <c r="V13" s="51">
        <v>8</v>
      </c>
      <c r="W13" s="52">
        <v>2.9526370000000002</v>
      </c>
      <c r="X13" s="52">
        <v>3.125E-2</v>
      </c>
      <c r="Y13" s="100"/>
      <c r="Z13" s="100"/>
      <c r="AA13" s="100"/>
      <c r="AB13" s="102" t="s">
        <v>3341</v>
      </c>
      <c r="AC13" s="102" t="s">
        <v>3341</v>
      </c>
      <c r="AD13" s="100"/>
      <c r="AE13" s="100"/>
      <c r="AF13" s="100"/>
    </row>
    <row r="14" spans="1:32" x14ac:dyDescent="0.35">
      <c r="A14" s="127" t="s">
        <v>3378</v>
      </c>
      <c r="B14" s="128" t="s">
        <v>3811</v>
      </c>
      <c r="C14" s="128" t="s">
        <v>57</v>
      </c>
      <c r="D14" s="125"/>
      <c r="E14" s="87"/>
      <c r="F14" s="90"/>
      <c r="G14" s="94"/>
      <c r="H14" s="94"/>
      <c r="I14" s="126">
        <v>14</v>
      </c>
      <c r="J14" s="98"/>
      <c r="K14" s="51">
        <v>61</v>
      </c>
      <c r="L14" s="51">
        <v>59</v>
      </c>
      <c r="M14" s="51">
        <v>2</v>
      </c>
      <c r="N14" s="51">
        <v>61</v>
      </c>
      <c r="O14" s="51">
        <v>0</v>
      </c>
      <c r="P14" s="52" t="s">
        <v>3310</v>
      </c>
      <c r="Q14" s="52" t="s">
        <v>3310</v>
      </c>
      <c r="R14" s="51">
        <v>1</v>
      </c>
      <c r="S14" s="51">
        <v>0</v>
      </c>
      <c r="T14" s="51">
        <v>61</v>
      </c>
      <c r="U14" s="51">
        <v>61</v>
      </c>
      <c r="V14" s="51">
        <v>16</v>
      </c>
      <c r="W14" s="52">
        <v>6.5229780000000002</v>
      </c>
      <c r="X14" s="52">
        <v>3.2786885245901641E-2</v>
      </c>
      <c r="Y14" s="100"/>
      <c r="Z14" s="100"/>
      <c r="AA14" s="100"/>
      <c r="AB14" s="102" t="s">
        <v>3341</v>
      </c>
      <c r="AC14" s="102" t="s">
        <v>3341</v>
      </c>
      <c r="AD14" s="100"/>
      <c r="AE14" s="100"/>
      <c r="AF14" s="100"/>
    </row>
    <row r="15" spans="1:32" x14ac:dyDescent="0.35">
      <c r="A15" s="127" t="s">
        <v>3379</v>
      </c>
      <c r="B15" s="128" t="s">
        <v>3800</v>
      </c>
      <c r="C15" s="128" t="s">
        <v>60</v>
      </c>
      <c r="D15" s="125"/>
      <c r="E15" s="87"/>
      <c r="F15" s="90"/>
      <c r="G15" s="94"/>
      <c r="H15" s="94"/>
      <c r="I15" s="126">
        <v>15</v>
      </c>
      <c r="J15" s="98"/>
      <c r="K15" s="51">
        <v>57</v>
      </c>
      <c r="L15" s="51">
        <v>51</v>
      </c>
      <c r="M15" s="51">
        <v>19</v>
      </c>
      <c r="N15" s="51">
        <v>70</v>
      </c>
      <c r="O15" s="51">
        <v>0</v>
      </c>
      <c r="P15" s="52" t="s">
        <v>3310</v>
      </c>
      <c r="Q15" s="52" t="s">
        <v>3310</v>
      </c>
      <c r="R15" s="51">
        <v>1</v>
      </c>
      <c r="S15" s="51">
        <v>0</v>
      </c>
      <c r="T15" s="51">
        <v>57</v>
      </c>
      <c r="U15" s="51">
        <v>70</v>
      </c>
      <c r="V15" s="51">
        <v>8</v>
      </c>
      <c r="W15" s="52">
        <v>3.7488459999999999</v>
      </c>
      <c r="X15" s="52">
        <v>3.7593984962406013E-2</v>
      </c>
      <c r="Y15" s="100"/>
      <c r="Z15" s="100"/>
      <c r="AA15" s="100"/>
      <c r="AB15" s="102" t="s">
        <v>3341</v>
      </c>
      <c r="AC15" s="102" t="s">
        <v>3341</v>
      </c>
      <c r="AD15" s="100"/>
      <c r="AE15" s="100"/>
      <c r="AF15" s="100"/>
    </row>
    <row r="16" spans="1:32" x14ac:dyDescent="0.35">
      <c r="A16" s="127" t="s">
        <v>3380</v>
      </c>
      <c r="B16" s="128" t="s">
        <v>3801</v>
      </c>
      <c r="C16" s="128" t="s">
        <v>60</v>
      </c>
      <c r="D16" s="125"/>
      <c r="E16" s="87"/>
      <c r="F16" s="90"/>
      <c r="G16" s="94"/>
      <c r="H16" s="94"/>
      <c r="I16" s="126">
        <v>16</v>
      </c>
      <c r="J16" s="98"/>
      <c r="K16" s="51">
        <v>54</v>
      </c>
      <c r="L16" s="51">
        <v>53</v>
      </c>
      <c r="M16" s="51">
        <v>21</v>
      </c>
      <c r="N16" s="51">
        <v>74</v>
      </c>
      <c r="O16" s="51">
        <v>0</v>
      </c>
      <c r="P16" s="52" t="s">
        <v>3310</v>
      </c>
      <c r="Q16" s="52" t="s">
        <v>3310</v>
      </c>
      <c r="R16" s="51">
        <v>1</v>
      </c>
      <c r="S16" s="51">
        <v>0</v>
      </c>
      <c r="T16" s="51">
        <v>54</v>
      </c>
      <c r="U16" s="51">
        <v>74</v>
      </c>
      <c r="V16" s="51">
        <v>12</v>
      </c>
      <c r="W16" s="52">
        <v>5.3100139999999998</v>
      </c>
      <c r="X16" s="52">
        <v>4.40251572327044E-2</v>
      </c>
      <c r="Y16" s="100"/>
      <c r="Z16" s="100"/>
      <c r="AA16" s="100"/>
      <c r="AB16" s="102" t="s">
        <v>3341</v>
      </c>
      <c r="AC16" s="102" t="s">
        <v>3341</v>
      </c>
      <c r="AD16" s="100"/>
      <c r="AE16" s="100"/>
      <c r="AF16" s="100"/>
    </row>
    <row r="17" spans="1:32" x14ac:dyDescent="0.35">
      <c r="A17" s="127" t="s">
        <v>3381</v>
      </c>
      <c r="B17" s="128" t="s">
        <v>3802</v>
      </c>
      <c r="C17" s="128" t="s">
        <v>60</v>
      </c>
      <c r="D17" s="125"/>
      <c r="E17" s="87"/>
      <c r="F17" s="90"/>
      <c r="G17" s="94"/>
      <c r="H17" s="94"/>
      <c r="I17" s="126">
        <v>17</v>
      </c>
      <c r="J17" s="98"/>
      <c r="K17" s="51">
        <v>53</v>
      </c>
      <c r="L17" s="51">
        <v>50</v>
      </c>
      <c r="M17" s="51">
        <v>6</v>
      </c>
      <c r="N17" s="51">
        <v>56</v>
      </c>
      <c r="O17" s="51">
        <v>0</v>
      </c>
      <c r="P17" s="52" t="s">
        <v>3310</v>
      </c>
      <c r="Q17" s="52" t="s">
        <v>3310</v>
      </c>
      <c r="R17" s="51">
        <v>1</v>
      </c>
      <c r="S17" s="51">
        <v>0</v>
      </c>
      <c r="T17" s="51">
        <v>53</v>
      </c>
      <c r="U17" s="51">
        <v>56</v>
      </c>
      <c r="V17" s="51">
        <v>10</v>
      </c>
      <c r="W17" s="52">
        <v>4.375934</v>
      </c>
      <c r="X17" s="52">
        <v>3.8461538461538464E-2</v>
      </c>
      <c r="Y17" s="100"/>
      <c r="Z17" s="100"/>
      <c r="AA17" s="100"/>
      <c r="AB17" s="102" t="s">
        <v>3341</v>
      </c>
      <c r="AC17" s="102" t="s">
        <v>3341</v>
      </c>
      <c r="AD17" s="100"/>
      <c r="AE17" s="100"/>
      <c r="AF17" s="100"/>
    </row>
    <row r="18" spans="1:32" x14ac:dyDescent="0.35">
      <c r="A18" s="127" t="s">
        <v>3382</v>
      </c>
      <c r="B18" s="128" t="s">
        <v>3803</v>
      </c>
      <c r="C18" s="128" t="s">
        <v>60</v>
      </c>
      <c r="D18" s="125"/>
      <c r="E18" s="87"/>
      <c r="F18" s="90"/>
      <c r="G18" s="94"/>
      <c r="H18" s="94"/>
      <c r="I18" s="126">
        <v>18</v>
      </c>
      <c r="J18" s="98"/>
      <c r="K18" s="51">
        <v>51</v>
      </c>
      <c r="L18" s="51">
        <v>50</v>
      </c>
      <c r="M18" s="51">
        <v>0</v>
      </c>
      <c r="N18" s="51">
        <v>50</v>
      </c>
      <c r="O18" s="51">
        <v>0</v>
      </c>
      <c r="P18" s="52" t="s">
        <v>3310</v>
      </c>
      <c r="Q18" s="52" t="s">
        <v>3310</v>
      </c>
      <c r="R18" s="51">
        <v>1</v>
      </c>
      <c r="S18" s="51">
        <v>0</v>
      </c>
      <c r="T18" s="51">
        <v>51</v>
      </c>
      <c r="U18" s="51">
        <v>50</v>
      </c>
      <c r="V18" s="51">
        <v>2</v>
      </c>
      <c r="W18" s="52">
        <v>1.9223380000000001</v>
      </c>
      <c r="X18" s="52">
        <v>3.9215686274509803E-2</v>
      </c>
      <c r="Y18" s="100"/>
      <c r="Z18" s="100"/>
      <c r="AA18" s="100"/>
      <c r="AB18" s="102" t="s">
        <v>3341</v>
      </c>
      <c r="AC18" s="102" t="s">
        <v>3341</v>
      </c>
      <c r="AD18" s="100"/>
      <c r="AE18" s="100"/>
      <c r="AF18" s="100"/>
    </row>
    <row r="19" spans="1:32" x14ac:dyDescent="0.35">
      <c r="A19" s="127" t="s">
        <v>3383</v>
      </c>
      <c r="B19" s="128" t="s">
        <v>3804</v>
      </c>
      <c r="C19" s="128" t="s">
        <v>60</v>
      </c>
      <c r="D19" s="125"/>
      <c r="E19" s="87"/>
      <c r="F19" s="90"/>
      <c r="G19" s="94"/>
      <c r="H19" s="94"/>
      <c r="I19" s="126">
        <v>19</v>
      </c>
      <c r="J19" s="98"/>
      <c r="K19" s="51">
        <v>51</v>
      </c>
      <c r="L19" s="51">
        <v>50</v>
      </c>
      <c r="M19" s="51">
        <v>0</v>
      </c>
      <c r="N19" s="51">
        <v>50</v>
      </c>
      <c r="O19" s="51">
        <v>0</v>
      </c>
      <c r="P19" s="52" t="s">
        <v>3310</v>
      </c>
      <c r="Q19" s="52" t="s">
        <v>3310</v>
      </c>
      <c r="R19" s="51">
        <v>1</v>
      </c>
      <c r="S19" s="51">
        <v>0</v>
      </c>
      <c r="T19" s="51">
        <v>51</v>
      </c>
      <c r="U19" s="51">
        <v>50</v>
      </c>
      <c r="V19" s="51">
        <v>2</v>
      </c>
      <c r="W19" s="52">
        <v>1.9223380000000001</v>
      </c>
      <c r="X19" s="52">
        <v>3.9215686274509803E-2</v>
      </c>
      <c r="Y19" s="100"/>
      <c r="Z19" s="100"/>
      <c r="AA19" s="100"/>
      <c r="AB19" s="102" t="s">
        <v>3341</v>
      </c>
      <c r="AC19" s="102" t="s">
        <v>3341</v>
      </c>
      <c r="AD19" s="100"/>
      <c r="AE19" s="100"/>
      <c r="AF19" s="100"/>
    </row>
    <row r="20" spans="1:32" x14ac:dyDescent="0.35">
      <c r="A20" s="127" t="s">
        <v>3384</v>
      </c>
      <c r="B20" s="128" t="s">
        <v>3805</v>
      </c>
      <c r="C20" s="128" t="s">
        <v>60</v>
      </c>
      <c r="D20" s="125"/>
      <c r="E20" s="87"/>
      <c r="F20" s="90"/>
      <c r="G20" s="94"/>
      <c r="H20" s="94"/>
      <c r="I20" s="126">
        <v>20</v>
      </c>
      <c r="J20" s="98"/>
      <c r="K20" s="51">
        <v>51</v>
      </c>
      <c r="L20" s="51">
        <v>50</v>
      </c>
      <c r="M20" s="51">
        <v>0</v>
      </c>
      <c r="N20" s="51">
        <v>50</v>
      </c>
      <c r="O20" s="51">
        <v>0</v>
      </c>
      <c r="P20" s="52" t="s">
        <v>3310</v>
      </c>
      <c r="Q20" s="52" t="s">
        <v>3310</v>
      </c>
      <c r="R20" s="51">
        <v>1</v>
      </c>
      <c r="S20" s="51">
        <v>0</v>
      </c>
      <c r="T20" s="51">
        <v>51</v>
      </c>
      <c r="U20" s="51">
        <v>50</v>
      </c>
      <c r="V20" s="51">
        <v>2</v>
      </c>
      <c r="W20" s="52">
        <v>1.9223380000000001</v>
      </c>
      <c r="X20" s="52">
        <v>3.9215686274509803E-2</v>
      </c>
      <c r="Y20" s="100"/>
      <c r="Z20" s="100"/>
      <c r="AA20" s="100"/>
      <c r="AB20" s="102" t="s">
        <v>3341</v>
      </c>
      <c r="AC20" s="102" t="s">
        <v>3341</v>
      </c>
      <c r="AD20" s="100"/>
      <c r="AE20" s="100"/>
      <c r="AF20" s="100"/>
    </row>
    <row r="21" spans="1:32" x14ac:dyDescent="0.35">
      <c r="A21" s="127" t="s">
        <v>3385</v>
      </c>
      <c r="B21" s="128" t="s">
        <v>3806</v>
      </c>
      <c r="C21" s="128" t="s">
        <v>60</v>
      </c>
      <c r="D21" s="125"/>
      <c r="E21" s="87"/>
      <c r="F21" s="90"/>
      <c r="G21" s="94"/>
      <c r="H21" s="94"/>
      <c r="I21" s="126">
        <v>21</v>
      </c>
      <c r="J21" s="98"/>
      <c r="K21" s="51">
        <v>51</v>
      </c>
      <c r="L21" s="51">
        <v>50</v>
      </c>
      <c r="M21" s="51">
        <v>0</v>
      </c>
      <c r="N21" s="51">
        <v>50</v>
      </c>
      <c r="O21" s="51">
        <v>0</v>
      </c>
      <c r="P21" s="52" t="s">
        <v>3310</v>
      </c>
      <c r="Q21" s="52" t="s">
        <v>3310</v>
      </c>
      <c r="R21" s="51">
        <v>1</v>
      </c>
      <c r="S21" s="51">
        <v>0</v>
      </c>
      <c r="T21" s="51">
        <v>51</v>
      </c>
      <c r="U21" s="51">
        <v>50</v>
      </c>
      <c r="V21" s="51">
        <v>2</v>
      </c>
      <c r="W21" s="52">
        <v>1.9223380000000001</v>
      </c>
      <c r="X21" s="52">
        <v>3.9215686274509803E-2</v>
      </c>
      <c r="Y21" s="100"/>
      <c r="Z21" s="100"/>
      <c r="AA21" s="100"/>
      <c r="AB21" s="102" t="s">
        <v>3341</v>
      </c>
      <c r="AC21" s="102" t="s">
        <v>3341</v>
      </c>
      <c r="AD21" s="100"/>
      <c r="AE21" s="100"/>
      <c r="AF21" s="100"/>
    </row>
    <row r="22" spans="1:32" x14ac:dyDescent="0.35">
      <c r="A22" s="127" t="s">
        <v>3386</v>
      </c>
      <c r="B22" s="128" t="s">
        <v>3807</v>
      </c>
      <c r="C22" s="128" t="s">
        <v>60</v>
      </c>
      <c r="D22" s="125"/>
      <c r="E22" s="87"/>
      <c r="F22" s="90"/>
      <c r="G22" s="94"/>
      <c r="H22" s="94"/>
      <c r="I22" s="126">
        <v>22</v>
      </c>
      <c r="J22" s="98"/>
      <c r="K22" s="51">
        <v>47</v>
      </c>
      <c r="L22" s="51">
        <v>40</v>
      </c>
      <c r="M22" s="51">
        <v>13</v>
      </c>
      <c r="N22" s="51">
        <v>53</v>
      </c>
      <c r="O22" s="51">
        <v>0</v>
      </c>
      <c r="P22" s="52" t="s">
        <v>3310</v>
      </c>
      <c r="Q22" s="52" t="s">
        <v>3310</v>
      </c>
      <c r="R22" s="51">
        <v>1</v>
      </c>
      <c r="S22" s="51">
        <v>0</v>
      </c>
      <c r="T22" s="51">
        <v>47</v>
      </c>
      <c r="U22" s="51">
        <v>53</v>
      </c>
      <c r="V22" s="51">
        <v>6</v>
      </c>
      <c r="W22" s="52">
        <v>2.6980529999999998</v>
      </c>
      <c r="X22" s="52">
        <v>4.2553191489361701E-2</v>
      </c>
      <c r="Y22" s="100"/>
      <c r="Z22" s="100"/>
      <c r="AA22" s="100"/>
      <c r="AB22" s="102" t="s">
        <v>3341</v>
      </c>
      <c r="AC22" s="102" t="s">
        <v>3341</v>
      </c>
      <c r="AD22" s="100"/>
      <c r="AE22" s="100"/>
      <c r="AF22" s="100"/>
    </row>
    <row r="23" spans="1:32" x14ac:dyDescent="0.35">
      <c r="A23" s="127" t="s">
        <v>3387</v>
      </c>
      <c r="B23" s="128" t="s">
        <v>3808</v>
      </c>
      <c r="C23" s="128" t="s">
        <v>60</v>
      </c>
      <c r="D23" s="125"/>
      <c r="E23" s="87"/>
      <c r="F23" s="90"/>
      <c r="G23" s="94"/>
      <c r="H23" s="94"/>
      <c r="I23" s="126">
        <v>23</v>
      </c>
      <c r="J23" s="98"/>
      <c r="K23" s="51">
        <v>45</v>
      </c>
      <c r="L23" s="51">
        <v>44</v>
      </c>
      <c r="M23" s="51">
        <v>4</v>
      </c>
      <c r="N23" s="51">
        <v>48</v>
      </c>
      <c r="O23" s="51">
        <v>0</v>
      </c>
      <c r="P23" s="52" t="s">
        <v>3310</v>
      </c>
      <c r="Q23" s="52" t="s">
        <v>3310</v>
      </c>
      <c r="R23" s="51">
        <v>1</v>
      </c>
      <c r="S23" s="51">
        <v>0</v>
      </c>
      <c r="T23" s="51">
        <v>45</v>
      </c>
      <c r="U23" s="51">
        <v>48</v>
      </c>
      <c r="V23" s="51">
        <v>6</v>
      </c>
      <c r="W23" s="52">
        <v>2.4829629999999998</v>
      </c>
      <c r="X23" s="52">
        <v>4.6464646464646465E-2</v>
      </c>
      <c r="Y23" s="100"/>
      <c r="Z23" s="100"/>
      <c r="AA23" s="100"/>
      <c r="AB23" s="102" t="s">
        <v>3341</v>
      </c>
      <c r="AC23" s="102" t="s">
        <v>3341</v>
      </c>
      <c r="AD23" s="100"/>
      <c r="AE23" s="100"/>
      <c r="AF23" s="100"/>
    </row>
    <row r="24" spans="1:32" x14ac:dyDescent="0.35">
      <c r="A24" s="127" t="s">
        <v>3388</v>
      </c>
      <c r="B24" s="128" t="s">
        <v>3809</v>
      </c>
      <c r="C24" s="128" t="s">
        <v>60</v>
      </c>
      <c r="D24" s="125"/>
      <c r="E24" s="87"/>
      <c r="F24" s="90"/>
      <c r="G24" s="94"/>
      <c r="H24" s="94"/>
      <c r="I24" s="126">
        <v>24</v>
      </c>
      <c r="J24" s="98"/>
      <c r="K24" s="51">
        <v>43</v>
      </c>
      <c r="L24" s="51">
        <v>42</v>
      </c>
      <c r="M24" s="51">
        <v>9</v>
      </c>
      <c r="N24" s="51">
        <v>51</v>
      </c>
      <c r="O24" s="51">
        <v>0</v>
      </c>
      <c r="P24" s="52" t="s">
        <v>3310</v>
      </c>
      <c r="Q24" s="52" t="s">
        <v>3310</v>
      </c>
      <c r="R24" s="51">
        <v>1</v>
      </c>
      <c r="S24" s="51">
        <v>0</v>
      </c>
      <c r="T24" s="51">
        <v>43</v>
      </c>
      <c r="U24" s="51">
        <v>51</v>
      </c>
      <c r="V24" s="51">
        <v>10</v>
      </c>
      <c r="W24" s="52">
        <v>4.6598160000000002</v>
      </c>
      <c r="X24" s="52">
        <v>5.0941306755260242E-2</v>
      </c>
      <c r="Y24" s="100"/>
      <c r="Z24" s="100"/>
      <c r="AA24" s="100"/>
      <c r="AB24" s="102" t="s">
        <v>3341</v>
      </c>
      <c r="AC24" s="102" t="s">
        <v>3341</v>
      </c>
      <c r="AD24" s="100"/>
      <c r="AE24" s="100"/>
      <c r="AF24" s="100"/>
    </row>
    <row r="25" spans="1:32" x14ac:dyDescent="0.35">
      <c r="A25" s="127" t="s">
        <v>3389</v>
      </c>
      <c r="B25" s="128" t="s">
        <v>3810</v>
      </c>
      <c r="C25" s="128" t="s">
        <v>60</v>
      </c>
      <c r="D25" s="125"/>
      <c r="E25" s="87"/>
      <c r="F25" s="90"/>
      <c r="G25" s="94"/>
      <c r="H25" s="94"/>
      <c r="I25" s="126">
        <v>25</v>
      </c>
      <c r="J25" s="98"/>
      <c r="K25" s="51">
        <v>42</v>
      </c>
      <c r="L25" s="51">
        <v>42</v>
      </c>
      <c r="M25" s="51">
        <v>2</v>
      </c>
      <c r="N25" s="51">
        <v>44</v>
      </c>
      <c r="O25" s="51">
        <v>0</v>
      </c>
      <c r="P25" s="52" t="s">
        <v>3310</v>
      </c>
      <c r="Q25" s="52" t="s">
        <v>3310</v>
      </c>
      <c r="R25" s="51">
        <v>1</v>
      </c>
      <c r="S25" s="51">
        <v>0</v>
      </c>
      <c r="T25" s="51">
        <v>42</v>
      </c>
      <c r="U25" s="51">
        <v>44</v>
      </c>
      <c r="V25" s="51">
        <v>8</v>
      </c>
      <c r="W25" s="52">
        <v>4.073696</v>
      </c>
      <c r="X25" s="52">
        <v>4.9941927990708478E-2</v>
      </c>
      <c r="Y25" s="100"/>
      <c r="Z25" s="100"/>
      <c r="AA25" s="100"/>
      <c r="AB25" s="102" t="s">
        <v>3341</v>
      </c>
      <c r="AC25" s="102" t="s">
        <v>3341</v>
      </c>
      <c r="AD25" s="100"/>
      <c r="AE25" s="100"/>
      <c r="AF25" s="100"/>
    </row>
    <row r="26" spans="1:32" x14ac:dyDescent="0.35">
      <c r="A26" s="127" t="s">
        <v>3390</v>
      </c>
      <c r="B26" s="128" t="s">
        <v>3811</v>
      </c>
      <c r="C26" s="128" t="s">
        <v>60</v>
      </c>
      <c r="D26" s="125"/>
      <c r="E26" s="87"/>
      <c r="F26" s="90"/>
      <c r="G26" s="94"/>
      <c r="H26" s="94"/>
      <c r="I26" s="126">
        <v>26</v>
      </c>
      <c r="J26" s="98"/>
      <c r="K26" s="51">
        <v>41</v>
      </c>
      <c r="L26" s="51">
        <v>37</v>
      </c>
      <c r="M26" s="51">
        <v>7</v>
      </c>
      <c r="N26" s="51">
        <v>44</v>
      </c>
      <c r="O26" s="51">
        <v>0</v>
      </c>
      <c r="P26" s="52" t="s">
        <v>3310</v>
      </c>
      <c r="Q26" s="52" t="s">
        <v>3310</v>
      </c>
      <c r="R26" s="51">
        <v>1</v>
      </c>
      <c r="S26" s="51">
        <v>0</v>
      </c>
      <c r="T26" s="51">
        <v>41</v>
      </c>
      <c r="U26" s="51">
        <v>44</v>
      </c>
      <c r="V26" s="51">
        <v>5</v>
      </c>
      <c r="W26" s="52">
        <v>2.3961929999999998</v>
      </c>
      <c r="X26" s="52">
        <v>4.878048780487805E-2</v>
      </c>
      <c r="Y26" s="100"/>
      <c r="Z26" s="100"/>
      <c r="AA26" s="100"/>
      <c r="AB26" s="102" t="s">
        <v>3341</v>
      </c>
      <c r="AC26" s="102" t="s">
        <v>3341</v>
      </c>
      <c r="AD26" s="100"/>
      <c r="AE26" s="100"/>
      <c r="AF26" s="100"/>
    </row>
    <row r="27" spans="1:32" x14ac:dyDescent="0.35">
      <c r="A27" s="127" t="s">
        <v>3391</v>
      </c>
      <c r="B27" s="128" t="s">
        <v>3800</v>
      </c>
      <c r="C27" s="128" t="s">
        <v>62</v>
      </c>
      <c r="D27" s="125"/>
      <c r="E27" s="87"/>
      <c r="F27" s="90"/>
      <c r="G27" s="94"/>
      <c r="H27" s="94"/>
      <c r="I27" s="126">
        <v>27</v>
      </c>
      <c r="J27" s="98"/>
      <c r="K27" s="51">
        <v>39</v>
      </c>
      <c r="L27" s="51">
        <v>35</v>
      </c>
      <c r="M27" s="51">
        <v>6</v>
      </c>
      <c r="N27" s="51">
        <v>41</v>
      </c>
      <c r="O27" s="51">
        <v>0</v>
      </c>
      <c r="P27" s="52" t="s">
        <v>3310</v>
      </c>
      <c r="Q27" s="52" t="s">
        <v>3310</v>
      </c>
      <c r="R27" s="51">
        <v>1</v>
      </c>
      <c r="S27" s="51">
        <v>0</v>
      </c>
      <c r="T27" s="51">
        <v>39</v>
      </c>
      <c r="U27" s="51">
        <v>41</v>
      </c>
      <c r="V27" s="51">
        <v>10</v>
      </c>
      <c r="W27" s="52">
        <v>4.4391850000000002</v>
      </c>
      <c r="X27" s="52">
        <v>5.128205128205128E-2</v>
      </c>
      <c r="Y27" s="100"/>
      <c r="Z27" s="100"/>
      <c r="AA27" s="100"/>
      <c r="AB27" s="102" t="s">
        <v>3341</v>
      </c>
      <c r="AC27" s="102" t="s">
        <v>3341</v>
      </c>
      <c r="AD27" s="100"/>
      <c r="AE27" s="100"/>
      <c r="AF27" s="100"/>
    </row>
    <row r="28" spans="1:32" x14ac:dyDescent="0.35">
      <c r="A28" s="127" t="s">
        <v>3392</v>
      </c>
      <c r="B28" s="128" t="s">
        <v>3801</v>
      </c>
      <c r="C28" s="128" t="s">
        <v>62</v>
      </c>
      <c r="D28" s="125"/>
      <c r="E28" s="87"/>
      <c r="F28" s="90"/>
      <c r="G28" s="94"/>
      <c r="H28" s="94"/>
      <c r="I28" s="126">
        <v>28</v>
      </c>
      <c r="J28" s="98"/>
      <c r="K28" s="51">
        <v>36</v>
      </c>
      <c r="L28" s="51">
        <v>109</v>
      </c>
      <c r="M28" s="51">
        <v>11</v>
      </c>
      <c r="N28" s="51">
        <v>120</v>
      </c>
      <c r="O28" s="51">
        <v>0</v>
      </c>
      <c r="P28" s="52" t="s">
        <v>3310</v>
      </c>
      <c r="Q28" s="52" t="s">
        <v>3310</v>
      </c>
      <c r="R28" s="51">
        <v>1</v>
      </c>
      <c r="S28" s="51">
        <v>0</v>
      </c>
      <c r="T28" s="51">
        <v>36</v>
      </c>
      <c r="U28" s="51">
        <v>120</v>
      </c>
      <c r="V28" s="51">
        <v>3</v>
      </c>
      <c r="W28" s="52">
        <v>1.7824070000000001</v>
      </c>
      <c r="X28" s="52">
        <v>0.18095238095238095</v>
      </c>
      <c r="Y28" s="100"/>
      <c r="Z28" s="100"/>
      <c r="AA28" s="100"/>
      <c r="AB28" s="102" t="s">
        <v>3341</v>
      </c>
      <c r="AC28" s="102" t="s">
        <v>3341</v>
      </c>
      <c r="AD28" s="100"/>
      <c r="AE28" s="100"/>
      <c r="AF28" s="100"/>
    </row>
    <row r="29" spans="1:32" x14ac:dyDescent="0.35">
      <c r="A29" s="127" t="s">
        <v>3393</v>
      </c>
      <c r="B29" s="128" t="s">
        <v>3802</v>
      </c>
      <c r="C29" s="128" t="s">
        <v>62</v>
      </c>
      <c r="D29" s="125"/>
      <c r="E29" s="87"/>
      <c r="F29" s="90"/>
      <c r="G29" s="94"/>
      <c r="H29" s="94"/>
      <c r="I29" s="126">
        <v>29</v>
      </c>
      <c r="J29" s="98"/>
      <c r="K29" s="51">
        <v>29</v>
      </c>
      <c r="L29" s="51">
        <v>26</v>
      </c>
      <c r="M29" s="51">
        <v>4</v>
      </c>
      <c r="N29" s="51">
        <v>30</v>
      </c>
      <c r="O29" s="51">
        <v>0</v>
      </c>
      <c r="P29" s="52" t="s">
        <v>3310</v>
      </c>
      <c r="Q29" s="52" t="s">
        <v>3310</v>
      </c>
      <c r="R29" s="51">
        <v>1</v>
      </c>
      <c r="S29" s="51">
        <v>0</v>
      </c>
      <c r="T29" s="51">
        <v>29</v>
      </c>
      <c r="U29" s="51">
        <v>30</v>
      </c>
      <c r="V29" s="51">
        <v>8</v>
      </c>
      <c r="W29" s="52">
        <v>3.5671819999999999</v>
      </c>
      <c r="X29" s="52">
        <v>6.8965517241379309E-2</v>
      </c>
      <c r="Y29" s="100"/>
      <c r="Z29" s="100"/>
      <c r="AA29" s="100"/>
      <c r="AB29" s="102" t="s">
        <v>3341</v>
      </c>
      <c r="AC29" s="102" t="s">
        <v>3341</v>
      </c>
      <c r="AD29" s="100"/>
      <c r="AE29" s="100"/>
      <c r="AF29" s="100"/>
    </row>
    <row r="30" spans="1:32" x14ac:dyDescent="0.35">
      <c r="A30" s="127" t="s">
        <v>3394</v>
      </c>
      <c r="B30" s="128" t="s">
        <v>3803</v>
      </c>
      <c r="C30" s="128" t="s">
        <v>62</v>
      </c>
      <c r="D30" s="125"/>
      <c r="E30" s="87"/>
      <c r="F30" s="90"/>
      <c r="G30" s="94"/>
      <c r="H30" s="94"/>
      <c r="I30" s="126">
        <v>30</v>
      </c>
      <c r="J30" s="98"/>
      <c r="K30" s="51">
        <v>29</v>
      </c>
      <c r="L30" s="51">
        <v>28</v>
      </c>
      <c r="M30" s="51">
        <v>2</v>
      </c>
      <c r="N30" s="51">
        <v>30</v>
      </c>
      <c r="O30" s="51">
        <v>0</v>
      </c>
      <c r="P30" s="52" t="s">
        <v>3310</v>
      </c>
      <c r="Q30" s="52" t="s">
        <v>3310</v>
      </c>
      <c r="R30" s="51">
        <v>1</v>
      </c>
      <c r="S30" s="51">
        <v>0</v>
      </c>
      <c r="T30" s="51">
        <v>29</v>
      </c>
      <c r="U30" s="51">
        <v>30</v>
      </c>
      <c r="V30" s="51">
        <v>6</v>
      </c>
      <c r="W30" s="52">
        <v>2.9726520000000001</v>
      </c>
      <c r="X30" s="52">
        <v>7.1428571428571425E-2</v>
      </c>
      <c r="Y30" s="100"/>
      <c r="Z30" s="100"/>
      <c r="AA30" s="100"/>
      <c r="AB30" s="102" t="s">
        <v>3341</v>
      </c>
      <c r="AC30" s="102" t="s">
        <v>3341</v>
      </c>
      <c r="AD30" s="100"/>
      <c r="AE30" s="100"/>
      <c r="AF30" s="100"/>
    </row>
    <row r="31" spans="1:32" x14ac:dyDescent="0.35">
      <c r="A31" s="127" t="s">
        <v>3395</v>
      </c>
      <c r="B31" s="128" t="s">
        <v>3804</v>
      </c>
      <c r="C31" s="128" t="s">
        <v>62</v>
      </c>
      <c r="D31" s="125"/>
      <c r="E31" s="87"/>
      <c r="F31" s="90"/>
      <c r="G31" s="94"/>
      <c r="H31" s="94"/>
      <c r="I31" s="126">
        <v>31</v>
      </c>
      <c r="J31" s="98"/>
      <c r="K31" s="51">
        <v>27</v>
      </c>
      <c r="L31" s="51">
        <v>44</v>
      </c>
      <c r="M31" s="51">
        <v>0</v>
      </c>
      <c r="N31" s="51">
        <v>44</v>
      </c>
      <c r="O31" s="51">
        <v>0</v>
      </c>
      <c r="P31" s="52" t="s">
        <v>3310</v>
      </c>
      <c r="Q31" s="52" t="s">
        <v>3310</v>
      </c>
      <c r="R31" s="51">
        <v>1</v>
      </c>
      <c r="S31" s="51">
        <v>0</v>
      </c>
      <c r="T31" s="51">
        <v>27</v>
      </c>
      <c r="U31" s="51">
        <v>44</v>
      </c>
      <c r="V31" s="51">
        <v>4</v>
      </c>
      <c r="W31" s="52">
        <v>1.849108</v>
      </c>
      <c r="X31" s="52">
        <v>0.12535612535612536</v>
      </c>
      <c r="Y31" s="100"/>
      <c r="Z31" s="100"/>
      <c r="AA31" s="100"/>
      <c r="AB31" s="102" t="s">
        <v>3341</v>
      </c>
      <c r="AC31" s="102" t="s">
        <v>3341</v>
      </c>
      <c r="AD31" s="100"/>
      <c r="AE31" s="100"/>
      <c r="AF31" s="100"/>
    </row>
    <row r="32" spans="1:32" x14ac:dyDescent="0.35">
      <c r="A32" s="127" t="s">
        <v>3396</v>
      </c>
      <c r="B32" s="128" t="s">
        <v>3805</v>
      </c>
      <c r="C32" s="128" t="s">
        <v>62</v>
      </c>
      <c r="D32" s="125"/>
      <c r="E32" s="87"/>
      <c r="F32" s="90"/>
      <c r="G32" s="94"/>
      <c r="H32" s="94"/>
      <c r="I32" s="126">
        <v>32</v>
      </c>
      <c r="J32" s="98"/>
      <c r="K32" s="51">
        <v>22</v>
      </c>
      <c r="L32" s="51">
        <v>21</v>
      </c>
      <c r="M32" s="51">
        <v>0</v>
      </c>
      <c r="N32" s="51">
        <v>21</v>
      </c>
      <c r="O32" s="51">
        <v>0</v>
      </c>
      <c r="P32" s="52" t="s">
        <v>3310</v>
      </c>
      <c r="Q32" s="52" t="s">
        <v>3310</v>
      </c>
      <c r="R32" s="51">
        <v>1</v>
      </c>
      <c r="S32" s="51">
        <v>0</v>
      </c>
      <c r="T32" s="51">
        <v>22</v>
      </c>
      <c r="U32" s="51">
        <v>21</v>
      </c>
      <c r="V32" s="51">
        <v>8</v>
      </c>
      <c r="W32" s="52">
        <v>3.834711</v>
      </c>
      <c r="X32" s="52">
        <v>9.0909090909090912E-2</v>
      </c>
      <c r="Y32" s="100"/>
      <c r="Z32" s="100"/>
      <c r="AA32" s="100"/>
      <c r="AB32" s="102" t="s">
        <v>3341</v>
      </c>
      <c r="AC32" s="102" t="s">
        <v>3341</v>
      </c>
      <c r="AD32" s="100"/>
      <c r="AE32" s="100"/>
      <c r="AF32" s="100"/>
    </row>
    <row r="33" spans="1:32" x14ac:dyDescent="0.35">
      <c r="A33" s="127" t="s">
        <v>3397</v>
      </c>
      <c r="B33" s="128" t="s">
        <v>3806</v>
      </c>
      <c r="C33" s="128" t="s">
        <v>62</v>
      </c>
      <c r="D33" s="125"/>
      <c r="E33" s="87"/>
      <c r="F33" s="90"/>
      <c r="G33" s="94"/>
      <c r="H33" s="94"/>
      <c r="I33" s="126">
        <v>33</v>
      </c>
      <c r="J33" s="98"/>
      <c r="K33" s="51">
        <v>21</v>
      </c>
      <c r="L33" s="51">
        <v>20</v>
      </c>
      <c r="M33" s="51">
        <v>0</v>
      </c>
      <c r="N33" s="51">
        <v>20</v>
      </c>
      <c r="O33" s="51">
        <v>0</v>
      </c>
      <c r="P33" s="52" t="s">
        <v>3310</v>
      </c>
      <c r="Q33" s="52" t="s">
        <v>3310</v>
      </c>
      <c r="R33" s="51">
        <v>1</v>
      </c>
      <c r="S33" s="51">
        <v>0</v>
      </c>
      <c r="T33" s="51">
        <v>21</v>
      </c>
      <c r="U33" s="51">
        <v>20</v>
      </c>
      <c r="V33" s="51">
        <v>2</v>
      </c>
      <c r="W33" s="52">
        <v>1.8140590000000001</v>
      </c>
      <c r="X33" s="52">
        <v>9.5238095238095233E-2</v>
      </c>
      <c r="Y33" s="100"/>
      <c r="Z33" s="100"/>
      <c r="AA33" s="100"/>
      <c r="AB33" s="102" t="s">
        <v>3341</v>
      </c>
      <c r="AC33" s="102" t="s">
        <v>3341</v>
      </c>
      <c r="AD33" s="100"/>
      <c r="AE33" s="100"/>
      <c r="AF33" s="100"/>
    </row>
    <row r="34" spans="1:32" x14ac:dyDescent="0.35">
      <c r="A34" s="127" t="s">
        <v>3398</v>
      </c>
      <c r="B34" s="128" t="s">
        <v>3807</v>
      </c>
      <c r="C34" s="128" t="s">
        <v>62</v>
      </c>
      <c r="D34" s="125"/>
      <c r="E34" s="87"/>
      <c r="F34" s="90"/>
      <c r="G34" s="94"/>
      <c r="H34" s="94"/>
      <c r="I34" s="126">
        <v>34</v>
      </c>
      <c r="J34" s="98"/>
      <c r="K34" s="51">
        <v>16</v>
      </c>
      <c r="L34" s="51">
        <v>11</v>
      </c>
      <c r="M34" s="51">
        <v>30</v>
      </c>
      <c r="N34" s="51">
        <v>41</v>
      </c>
      <c r="O34" s="51">
        <v>0</v>
      </c>
      <c r="P34" s="52" t="s">
        <v>3310</v>
      </c>
      <c r="Q34" s="52" t="s">
        <v>3310</v>
      </c>
      <c r="R34" s="51">
        <v>1</v>
      </c>
      <c r="S34" s="51">
        <v>0</v>
      </c>
      <c r="T34" s="51">
        <v>16</v>
      </c>
      <c r="U34" s="51">
        <v>41</v>
      </c>
      <c r="V34" s="51">
        <v>4</v>
      </c>
      <c r="W34" s="52">
        <v>1.9609380000000001</v>
      </c>
      <c r="X34" s="52">
        <v>0.125</v>
      </c>
      <c r="Y34" s="100"/>
      <c r="Z34" s="100"/>
      <c r="AA34" s="100"/>
      <c r="AB34" s="102" t="s">
        <v>3341</v>
      </c>
      <c r="AC34" s="102" t="s">
        <v>3341</v>
      </c>
      <c r="AD34" s="100"/>
      <c r="AE34" s="100"/>
      <c r="AF34" s="100"/>
    </row>
    <row r="35" spans="1:32" x14ac:dyDescent="0.35">
      <c r="A35" s="127" t="s">
        <v>3399</v>
      </c>
      <c r="B35" s="128" t="s">
        <v>3808</v>
      </c>
      <c r="C35" s="128" t="s">
        <v>62</v>
      </c>
      <c r="D35" s="125"/>
      <c r="E35" s="87"/>
      <c r="F35" s="90"/>
      <c r="G35" s="94"/>
      <c r="H35" s="94"/>
      <c r="I35" s="126">
        <v>35</v>
      </c>
      <c r="J35" s="98"/>
      <c r="K35" s="51">
        <v>15</v>
      </c>
      <c r="L35" s="51">
        <v>14</v>
      </c>
      <c r="M35" s="51">
        <v>0</v>
      </c>
      <c r="N35" s="51">
        <v>14</v>
      </c>
      <c r="O35" s="51">
        <v>0</v>
      </c>
      <c r="P35" s="52" t="s">
        <v>3310</v>
      </c>
      <c r="Q35" s="52" t="s">
        <v>3310</v>
      </c>
      <c r="R35" s="51">
        <v>1</v>
      </c>
      <c r="S35" s="51">
        <v>0</v>
      </c>
      <c r="T35" s="51">
        <v>15</v>
      </c>
      <c r="U35" s="51">
        <v>14</v>
      </c>
      <c r="V35" s="51">
        <v>2</v>
      </c>
      <c r="W35" s="52">
        <v>1.7422219999999999</v>
      </c>
      <c r="X35" s="52">
        <v>0.13333333333333333</v>
      </c>
      <c r="Y35" s="100"/>
      <c r="Z35" s="100"/>
      <c r="AA35" s="100"/>
      <c r="AB35" s="102" t="s">
        <v>3341</v>
      </c>
      <c r="AC35" s="102" t="s">
        <v>3341</v>
      </c>
      <c r="AD35" s="100"/>
      <c r="AE35" s="100"/>
      <c r="AF35" s="100"/>
    </row>
    <row r="36" spans="1:32" x14ac:dyDescent="0.35">
      <c r="A36" s="127" t="s">
        <v>3400</v>
      </c>
      <c r="B36" s="128" t="s">
        <v>3809</v>
      </c>
      <c r="C36" s="128" t="s">
        <v>62</v>
      </c>
      <c r="D36" s="125"/>
      <c r="E36" s="87"/>
      <c r="F36" s="90"/>
      <c r="G36" s="94"/>
      <c r="H36" s="94"/>
      <c r="I36" s="126">
        <v>36</v>
      </c>
      <c r="J36" s="98"/>
      <c r="K36" s="51">
        <v>15</v>
      </c>
      <c r="L36" s="51">
        <v>14</v>
      </c>
      <c r="M36" s="51">
        <v>0</v>
      </c>
      <c r="N36" s="51">
        <v>14</v>
      </c>
      <c r="O36" s="51">
        <v>0</v>
      </c>
      <c r="P36" s="52" t="s">
        <v>3310</v>
      </c>
      <c r="Q36" s="52" t="s">
        <v>3310</v>
      </c>
      <c r="R36" s="51">
        <v>1</v>
      </c>
      <c r="S36" s="51">
        <v>0</v>
      </c>
      <c r="T36" s="51">
        <v>15</v>
      </c>
      <c r="U36" s="51">
        <v>14</v>
      </c>
      <c r="V36" s="51">
        <v>2</v>
      </c>
      <c r="W36" s="52">
        <v>1.7422219999999999</v>
      </c>
      <c r="X36" s="52">
        <v>0.13333333333333333</v>
      </c>
      <c r="Y36" s="100"/>
      <c r="Z36" s="100"/>
      <c r="AA36" s="100"/>
      <c r="AB36" s="102" t="s">
        <v>3341</v>
      </c>
      <c r="AC36" s="102" t="s">
        <v>3341</v>
      </c>
      <c r="AD36" s="100"/>
      <c r="AE36" s="100"/>
      <c r="AF36" s="100"/>
    </row>
    <row r="37" spans="1:32" x14ac:dyDescent="0.35">
      <c r="A37" s="127" t="s">
        <v>3401</v>
      </c>
      <c r="B37" s="128" t="s">
        <v>3810</v>
      </c>
      <c r="C37" s="128" t="s">
        <v>62</v>
      </c>
      <c r="D37" s="125"/>
      <c r="E37" s="87"/>
      <c r="F37" s="90"/>
      <c r="G37" s="94"/>
      <c r="H37" s="94"/>
      <c r="I37" s="126">
        <v>37</v>
      </c>
      <c r="J37" s="98"/>
      <c r="K37" s="51">
        <v>14</v>
      </c>
      <c r="L37" s="51">
        <v>13</v>
      </c>
      <c r="M37" s="51">
        <v>0</v>
      </c>
      <c r="N37" s="51">
        <v>13</v>
      </c>
      <c r="O37" s="51">
        <v>0</v>
      </c>
      <c r="P37" s="52" t="s">
        <v>3310</v>
      </c>
      <c r="Q37" s="52" t="s">
        <v>3310</v>
      </c>
      <c r="R37" s="51">
        <v>1</v>
      </c>
      <c r="S37" s="51">
        <v>0</v>
      </c>
      <c r="T37" s="51">
        <v>14</v>
      </c>
      <c r="U37" s="51">
        <v>13</v>
      </c>
      <c r="V37" s="51">
        <v>5</v>
      </c>
      <c r="W37" s="52">
        <v>2.4387759999999998</v>
      </c>
      <c r="X37" s="52">
        <v>0.14285714285714285</v>
      </c>
      <c r="Y37" s="100"/>
      <c r="Z37" s="100"/>
      <c r="AA37" s="100"/>
      <c r="AB37" s="102" t="s">
        <v>3341</v>
      </c>
      <c r="AC37" s="102" t="s">
        <v>3341</v>
      </c>
      <c r="AD37" s="100"/>
      <c r="AE37" s="100"/>
      <c r="AF37" s="100"/>
    </row>
    <row r="38" spans="1:32" x14ac:dyDescent="0.35">
      <c r="A38" s="127" t="s">
        <v>3402</v>
      </c>
      <c r="B38" s="128" t="s">
        <v>3811</v>
      </c>
      <c r="C38" s="128" t="s">
        <v>62</v>
      </c>
      <c r="D38" s="125"/>
      <c r="E38" s="87"/>
      <c r="F38" s="90"/>
      <c r="G38" s="94"/>
      <c r="H38" s="94"/>
      <c r="I38" s="126">
        <v>38</v>
      </c>
      <c r="J38" s="98"/>
      <c r="K38" s="51">
        <v>13</v>
      </c>
      <c r="L38" s="51">
        <v>13</v>
      </c>
      <c r="M38" s="51">
        <v>0</v>
      </c>
      <c r="N38" s="51">
        <v>13</v>
      </c>
      <c r="O38" s="51">
        <v>0</v>
      </c>
      <c r="P38" s="52" t="s">
        <v>3310</v>
      </c>
      <c r="Q38" s="52" t="s">
        <v>3310</v>
      </c>
      <c r="R38" s="51">
        <v>1</v>
      </c>
      <c r="S38" s="51">
        <v>0</v>
      </c>
      <c r="T38" s="51">
        <v>13</v>
      </c>
      <c r="U38" s="51">
        <v>13</v>
      </c>
      <c r="V38" s="51">
        <v>5</v>
      </c>
      <c r="W38" s="52">
        <v>2.5562130000000001</v>
      </c>
      <c r="X38" s="52">
        <v>0.16666666666666666</v>
      </c>
      <c r="Y38" s="100"/>
      <c r="Z38" s="100"/>
      <c r="AA38" s="100"/>
      <c r="AB38" s="102" t="s">
        <v>3341</v>
      </c>
      <c r="AC38" s="102" t="s">
        <v>3341</v>
      </c>
      <c r="AD38" s="100"/>
      <c r="AE38" s="100"/>
      <c r="AF38" s="100"/>
    </row>
    <row r="39" spans="1:32" x14ac:dyDescent="0.35">
      <c r="A39" s="127" t="s">
        <v>3403</v>
      </c>
      <c r="B39" s="128" t="s">
        <v>3800</v>
      </c>
      <c r="C39" s="128" t="s">
        <v>64</v>
      </c>
      <c r="D39" s="125"/>
      <c r="E39" s="87"/>
      <c r="F39" s="90"/>
      <c r="G39" s="94"/>
      <c r="H39" s="94"/>
      <c r="I39" s="126">
        <v>39</v>
      </c>
      <c r="J39" s="98"/>
      <c r="K39" s="51">
        <v>12</v>
      </c>
      <c r="L39" s="51">
        <v>11</v>
      </c>
      <c r="M39" s="51">
        <v>0</v>
      </c>
      <c r="N39" s="51">
        <v>11</v>
      </c>
      <c r="O39" s="51">
        <v>0</v>
      </c>
      <c r="P39" s="52" t="s">
        <v>3310</v>
      </c>
      <c r="Q39" s="52" t="s">
        <v>3310</v>
      </c>
      <c r="R39" s="51">
        <v>1</v>
      </c>
      <c r="S39" s="51">
        <v>0</v>
      </c>
      <c r="T39" s="51">
        <v>12</v>
      </c>
      <c r="U39" s="51">
        <v>11</v>
      </c>
      <c r="V39" s="51">
        <v>2</v>
      </c>
      <c r="W39" s="52">
        <v>1.6805559999999999</v>
      </c>
      <c r="X39" s="52">
        <v>0.16666666666666666</v>
      </c>
      <c r="Y39" s="100"/>
      <c r="Z39" s="100"/>
      <c r="AA39" s="100"/>
      <c r="AB39" s="102" t="s">
        <v>3341</v>
      </c>
      <c r="AC39" s="102" t="s">
        <v>3341</v>
      </c>
      <c r="AD39" s="100"/>
      <c r="AE39" s="100"/>
      <c r="AF39" s="100"/>
    </row>
    <row r="40" spans="1:32" x14ac:dyDescent="0.35">
      <c r="A40" s="127" t="s">
        <v>3404</v>
      </c>
      <c r="B40" s="128" t="s">
        <v>3801</v>
      </c>
      <c r="C40" s="128" t="s">
        <v>64</v>
      </c>
      <c r="D40" s="125"/>
      <c r="E40" s="87"/>
      <c r="F40" s="90"/>
      <c r="G40" s="94"/>
      <c r="H40" s="94"/>
      <c r="I40" s="126">
        <v>40</v>
      </c>
      <c r="J40" s="98"/>
      <c r="K40" s="51">
        <v>12</v>
      </c>
      <c r="L40" s="51">
        <v>10</v>
      </c>
      <c r="M40" s="51">
        <v>3</v>
      </c>
      <c r="N40" s="51">
        <v>13</v>
      </c>
      <c r="O40" s="51">
        <v>0</v>
      </c>
      <c r="P40" s="52" t="s">
        <v>3310</v>
      </c>
      <c r="Q40" s="52" t="s">
        <v>3310</v>
      </c>
      <c r="R40" s="51">
        <v>1</v>
      </c>
      <c r="S40" s="51">
        <v>0</v>
      </c>
      <c r="T40" s="51">
        <v>12</v>
      </c>
      <c r="U40" s="51">
        <v>13</v>
      </c>
      <c r="V40" s="51">
        <v>5</v>
      </c>
      <c r="W40" s="52">
        <v>2.2222219999999999</v>
      </c>
      <c r="X40" s="52">
        <v>0.16666666666666666</v>
      </c>
      <c r="Y40" s="100"/>
      <c r="Z40" s="100"/>
      <c r="AA40" s="100"/>
      <c r="AB40" s="102" t="s">
        <v>3341</v>
      </c>
      <c r="AC40" s="102" t="s">
        <v>3341</v>
      </c>
      <c r="AD40" s="100"/>
      <c r="AE40" s="100"/>
      <c r="AF40" s="100"/>
    </row>
    <row r="41" spans="1:32" x14ac:dyDescent="0.35">
      <c r="A41" s="127" t="s">
        <v>3405</v>
      </c>
      <c r="B41" s="128" t="s">
        <v>3802</v>
      </c>
      <c r="C41" s="128" t="s">
        <v>64</v>
      </c>
      <c r="D41" s="125"/>
      <c r="E41" s="87"/>
      <c r="F41" s="90"/>
      <c r="G41" s="94"/>
      <c r="H41" s="94"/>
      <c r="I41" s="126">
        <v>41</v>
      </c>
      <c r="J41" s="98"/>
      <c r="K41" s="51">
        <v>11</v>
      </c>
      <c r="L41" s="51">
        <v>10</v>
      </c>
      <c r="M41" s="51">
        <v>0</v>
      </c>
      <c r="N41" s="51">
        <v>10</v>
      </c>
      <c r="O41" s="51">
        <v>0</v>
      </c>
      <c r="P41" s="52" t="s">
        <v>3310</v>
      </c>
      <c r="Q41" s="52" t="s">
        <v>3310</v>
      </c>
      <c r="R41" s="51">
        <v>1</v>
      </c>
      <c r="S41" s="51">
        <v>0</v>
      </c>
      <c r="T41" s="51">
        <v>11</v>
      </c>
      <c r="U41" s="51">
        <v>10</v>
      </c>
      <c r="V41" s="51">
        <v>2</v>
      </c>
      <c r="W41" s="52">
        <v>1.6528929999999999</v>
      </c>
      <c r="X41" s="52">
        <v>0.18181818181818182</v>
      </c>
      <c r="Y41" s="100"/>
      <c r="Z41" s="100"/>
      <c r="AA41" s="100"/>
      <c r="AB41" s="102" t="s">
        <v>3341</v>
      </c>
      <c r="AC41" s="102" t="s">
        <v>3341</v>
      </c>
      <c r="AD41" s="100"/>
      <c r="AE41" s="100"/>
      <c r="AF41" s="100"/>
    </row>
    <row r="42" spans="1:32" x14ac:dyDescent="0.35">
      <c r="A42" s="127" t="s">
        <v>3406</v>
      </c>
      <c r="B42" s="128" t="s">
        <v>3803</v>
      </c>
      <c r="C42" s="128" t="s">
        <v>64</v>
      </c>
      <c r="D42" s="125"/>
      <c r="E42" s="87"/>
      <c r="F42" s="90"/>
      <c r="G42" s="94"/>
      <c r="H42" s="94"/>
      <c r="I42" s="126">
        <v>42</v>
      </c>
      <c r="J42" s="98"/>
      <c r="K42" s="51">
        <v>11</v>
      </c>
      <c r="L42" s="51">
        <v>10</v>
      </c>
      <c r="M42" s="51">
        <v>0</v>
      </c>
      <c r="N42" s="51">
        <v>10</v>
      </c>
      <c r="O42" s="51">
        <v>0</v>
      </c>
      <c r="P42" s="52" t="s">
        <v>3310</v>
      </c>
      <c r="Q42" s="52" t="s">
        <v>3310</v>
      </c>
      <c r="R42" s="51">
        <v>1</v>
      </c>
      <c r="S42" s="51">
        <v>0</v>
      </c>
      <c r="T42" s="51">
        <v>11</v>
      </c>
      <c r="U42" s="51">
        <v>10</v>
      </c>
      <c r="V42" s="51">
        <v>2</v>
      </c>
      <c r="W42" s="52">
        <v>1.6528929999999999</v>
      </c>
      <c r="X42" s="52">
        <v>0.18181818181818182</v>
      </c>
      <c r="Y42" s="100"/>
      <c r="Z42" s="100"/>
      <c r="AA42" s="100"/>
      <c r="AB42" s="102" t="s">
        <v>3341</v>
      </c>
      <c r="AC42" s="102" t="s">
        <v>3341</v>
      </c>
      <c r="AD42" s="100"/>
      <c r="AE42" s="100"/>
      <c r="AF42" s="100"/>
    </row>
    <row r="43" spans="1:32" x14ac:dyDescent="0.35">
      <c r="A43" s="127" t="s">
        <v>3407</v>
      </c>
      <c r="B43" s="128" t="s">
        <v>3804</v>
      </c>
      <c r="C43" s="128" t="s">
        <v>64</v>
      </c>
      <c r="D43" s="125"/>
      <c r="E43" s="87"/>
      <c r="F43" s="90"/>
      <c r="G43" s="94"/>
      <c r="H43" s="94"/>
      <c r="I43" s="126">
        <v>43</v>
      </c>
      <c r="J43" s="98"/>
      <c r="K43" s="51">
        <v>10</v>
      </c>
      <c r="L43" s="51">
        <v>11</v>
      </c>
      <c r="M43" s="51">
        <v>0</v>
      </c>
      <c r="N43" s="51">
        <v>11</v>
      </c>
      <c r="O43" s="51">
        <v>0</v>
      </c>
      <c r="P43" s="52" t="s">
        <v>3310</v>
      </c>
      <c r="Q43" s="52" t="s">
        <v>3310</v>
      </c>
      <c r="R43" s="51">
        <v>1</v>
      </c>
      <c r="S43" s="51">
        <v>0</v>
      </c>
      <c r="T43" s="51">
        <v>10</v>
      </c>
      <c r="U43" s="51">
        <v>11</v>
      </c>
      <c r="V43" s="51">
        <v>4</v>
      </c>
      <c r="W43" s="52">
        <v>1.94</v>
      </c>
      <c r="X43" s="52">
        <v>0.24444444444444444</v>
      </c>
      <c r="Y43" s="100"/>
      <c r="Z43" s="100"/>
      <c r="AA43" s="100"/>
      <c r="AB43" s="102" t="s">
        <v>3341</v>
      </c>
      <c r="AC43" s="102" t="s">
        <v>3341</v>
      </c>
      <c r="AD43" s="100"/>
      <c r="AE43" s="100"/>
      <c r="AF43" s="100"/>
    </row>
    <row r="44" spans="1:32" x14ac:dyDescent="0.35">
      <c r="A44" s="127" t="s">
        <v>3408</v>
      </c>
      <c r="B44" s="128" t="s">
        <v>3805</v>
      </c>
      <c r="C44" s="128" t="s">
        <v>64</v>
      </c>
      <c r="D44" s="125"/>
      <c r="E44" s="87"/>
      <c r="F44" s="90"/>
      <c r="G44" s="94"/>
      <c r="H44" s="94"/>
      <c r="I44" s="126">
        <v>44</v>
      </c>
      <c r="J44" s="98"/>
      <c r="K44" s="51">
        <v>10</v>
      </c>
      <c r="L44" s="51">
        <v>9</v>
      </c>
      <c r="M44" s="51">
        <v>0</v>
      </c>
      <c r="N44" s="51">
        <v>9</v>
      </c>
      <c r="O44" s="51">
        <v>0</v>
      </c>
      <c r="P44" s="52" t="s">
        <v>3310</v>
      </c>
      <c r="Q44" s="52" t="s">
        <v>3310</v>
      </c>
      <c r="R44" s="51">
        <v>1</v>
      </c>
      <c r="S44" s="51">
        <v>0</v>
      </c>
      <c r="T44" s="51">
        <v>10</v>
      </c>
      <c r="U44" s="51">
        <v>9</v>
      </c>
      <c r="V44" s="51">
        <v>2</v>
      </c>
      <c r="W44" s="52">
        <v>1.62</v>
      </c>
      <c r="X44" s="52">
        <v>0.2</v>
      </c>
      <c r="Y44" s="100"/>
      <c r="Z44" s="100"/>
      <c r="AA44" s="100"/>
      <c r="AB44" s="102" t="s">
        <v>3341</v>
      </c>
      <c r="AC44" s="102" t="s">
        <v>3341</v>
      </c>
      <c r="AD44" s="100"/>
      <c r="AE44" s="100"/>
      <c r="AF44" s="100"/>
    </row>
    <row r="45" spans="1:32" x14ac:dyDescent="0.35">
      <c r="A45" s="127" t="s">
        <v>3409</v>
      </c>
      <c r="B45" s="128" t="s">
        <v>3806</v>
      </c>
      <c r="C45" s="128" t="s">
        <v>64</v>
      </c>
      <c r="D45" s="125"/>
      <c r="E45" s="87"/>
      <c r="F45" s="90"/>
      <c r="G45" s="94"/>
      <c r="H45" s="94"/>
      <c r="I45" s="126">
        <v>45</v>
      </c>
      <c r="J45" s="98"/>
      <c r="K45" s="51">
        <v>9</v>
      </c>
      <c r="L45" s="51">
        <v>8</v>
      </c>
      <c r="M45" s="51">
        <v>0</v>
      </c>
      <c r="N45" s="51">
        <v>8</v>
      </c>
      <c r="O45" s="51">
        <v>0</v>
      </c>
      <c r="P45" s="52" t="s">
        <v>3310</v>
      </c>
      <c r="Q45" s="52" t="s">
        <v>3310</v>
      </c>
      <c r="R45" s="51">
        <v>1</v>
      </c>
      <c r="S45" s="51">
        <v>0</v>
      </c>
      <c r="T45" s="51">
        <v>9</v>
      </c>
      <c r="U45" s="51">
        <v>8</v>
      </c>
      <c r="V45" s="51">
        <v>2</v>
      </c>
      <c r="W45" s="52">
        <v>1.580247</v>
      </c>
      <c r="X45" s="52">
        <v>0.22222222222222221</v>
      </c>
      <c r="Y45" s="100"/>
      <c r="Z45" s="100"/>
      <c r="AA45" s="100"/>
      <c r="AB45" s="102" t="s">
        <v>3341</v>
      </c>
      <c r="AC45" s="102" t="s">
        <v>3341</v>
      </c>
      <c r="AD45" s="100"/>
      <c r="AE45" s="100"/>
      <c r="AF45" s="100"/>
    </row>
    <row r="46" spans="1:32" x14ac:dyDescent="0.35">
      <c r="A46" s="127" t="s">
        <v>3410</v>
      </c>
      <c r="B46" s="128" t="s">
        <v>3807</v>
      </c>
      <c r="C46" s="128" t="s">
        <v>64</v>
      </c>
      <c r="D46" s="125"/>
      <c r="E46" s="87"/>
      <c r="F46" s="90"/>
      <c r="G46" s="94"/>
      <c r="H46" s="94"/>
      <c r="I46" s="126">
        <v>46</v>
      </c>
      <c r="J46" s="98"/>
      <c r="K46" s="51">
        <v>9</v>
      </c>
      <c r="L46" s="51">
        <v>8</v>
      </c>
      <c r="M46" s="51">
        <v>0</v>
      </c>
      <c r="N46" s="51">
        <v>8</v>
      </c>
      <c r="O46" s="51">
        <v>0</v>
      </c>
      <c r="P46" s="52" t="s">
        <v>3310</v>
      </c>
      <c r="Q46" s="52" t="s">
        <v>3310</v>
      </c>
      <c r="R46" s="51">
        <v>1</v>
      </c>
      <c r="S46" s="51">
        <v>0</v>
      </c>
      <c r="T46" s="51">
        <v>9</v>
      </c>
      <c r="U46" s="51">
        <v>8</v>
      </c>
      <c r="V46" s="51">
        <v>2</v>
      </c>
      <c r="W46" s="52">
        <v>1.580247</v>
      </c>
      <c r="X46" s="52">
        <v>0.22222222222222221</v>
      </c>
      <c r="Y46" s="100"/>
      <c r="Z46" s="100"/>
      <c r="AA46" s="100"/>
      <c r="AB46" s="102" t="s">
        <v>3341</v>
      </c>
      <c r="AC46" s="102" t="s">
        <v>3341</v>
      </c>
      <c r="AD46" s="100"/>
      <c r="AE46" s="100"/>
      <c r="AF46" s="100"/>
    </row>
    <row r="47" spans="1:32" x14ac:dyDescent="0.35">
      <c r="A47" s="127" t="s">
        <v>3411</v>
      </c>
      <c r="B47" s="128" t="s">
        <v>3808</v>
      </c>
      <c r="C47" s="128" t="s">
        <v>64</v>
      </c>
      <c r="D47" s="125"/>
      <c r="E47" s="87"/>
      <c r="F47" s="90"/>
      <c r="G47" s="94"/>
      <c r="H47" s="94"/>
      <c r="I47" s="126">
        <v>47</v>
      </c>
      <c r="J47" s="98"/>
      <c r="K47" s="51">
        <v>9</v>
      </c>
      <c r="L47" s="51">
        <v>8</v>
      </c>
      <c r="M47" s="51">
        <v>0</v>
      </c>
      <c r="N47" s="51">
        <v>8</v>
      </c>
      <c r="O47" s="51">
        <v>0</v>
      </c>
      <c r="P47" s="52" t="s">
        <v>3310</v>
      </c>
      <c r="Q47" s="52" t="s">
        <v>3310</v>
      </c>
      <c r="R47" s="51">
        <v>1</v>
      </c>
      <c r="S47" s="51">
        <v>0</v>
      </c>
      <c r="T47" s="51">
        <v>9</v>
      </c>
      <c r="U47" s="51">
        <v>8</v>
      </c>
      <c r="V47" s="51">
        <v>2</v>
      </c>
      <c r="W47" s="52">
        <v>1.580247</v>
      </c>
      <c r="X47" s="52">
        <v>0.22222222222222221</v>
      </c>
      <c r="Y47" s="100"/>
      <c r="Z47" s="100"/>
      <c r="AA47" s="100"/>
      <c r="AB47" s="102" t="s">
        <v>3341</v>
      </c>
      <c r="AC47" s="102" t="s">
        <v>3341</v>
      </c>
      <c r="AD47" s="100"/>
      <c r="AE47" s="100"/>
      <c r="AF47" s="100"/>
    </row>
    <row r="48" spans="1:32" x14ac:dyDescent="0.35">
      <c r="A48" s="127" t="s">
        <v>3412</v>
      </c>
      <c r="B48" s="128" t="s">
        <v>3809</v>
      </c>
      <c r="C48" s="128" t="s">
        <v>64</v>
      </c>
      <c r="D48" s="125"/>
      <c r="E48" s="87"/>
      <c r="F48" s="90"/>
      <c r="G48" s="94"/>
      <c r="H48" s="94"/>
      <c r="I48" s="126">
        <v>48</v>
      </c>
      <c r="J48" s="98"/>
      <c r="K48" s="51">
        <v>9</v>
      </c>
      <c r="L48" s="51">
        <v>7</v>
      </c>
      <c r="M48" s="51">
        <v>2</v>
      </c>
      <c r="N48" s="51">
        <v>9</v>
      </c>
      <c r="O48" s="51">
        <v>0</v>
      </c>
      <c r="P48" s="52" t="s">
        <v>3310</v>
      </c>
      <c r="Q48" s="52" t="s">
        <v>3310</v>
      </c>
      <c r="R48" s="51">
        <v>1</v>
      </c>
      <c r="S48" s="51">
        <v>0</v>
      </c>
      <c r="T48" s="51">
        <v>9</v>
      </c>
      <c r="U48" s="51">
        <v>9</v>
      </c>
      <c r="V48" s="51">
        <v>4</v>
      </c>
      <c r="W48" s="52">
        <v>2.2222219999999999</v>
      </c>
      <c r="X48" s="52">
        <v>0.22222222222222221</v>
      </c>
      <c r="Y48" s="100"/>
      <c r="Z48" s="100"/>
      <c r="AA48" s="100"/>
      <c r="AB48" s="102" t="s">
        <v>3341</v>
      </c>
      <c r="AC48" s="102" t="s">
        <v>3341</v>
      </c>
      <c r="AD48" s="100"/>
      <c r="AE48" s="100"/>
      <c r="AF48" s="100"/>
    </row>
    <row r="49" spans="1:32" x14ac:dyDescent="0.35">
      <c r="A49" s="127" t="s">
        <v>3413</v>
      </c>
      <c r="B49" s="128" t="s">
        <v>3810</v>
      </c>
      <c r="C49" s="128" t="s">
        <v>64</v>
      </c>
      <c r="D49" s="125"/>
      <c r="E49" s="87"/>
      <c r="F49" s="90"/>
      <c r="G49" s="94"/>
      <c r="H49" s="94"/>
      <c r="I49" s="126">
        <v>49</v>
      </c>
      <c r="J49" s="98"/>
      <c r="K49" s="51">
        <v>9</v>
      </c>
      <c r="L49" s="51">
        <v>8</v>
      </c>
      <c r="M49" s="51">
        <v>0</v>
      </c>
      <c r="N49" s="51">
        <v>8</v>
      </c>
      <c r="O49" s="51">
        <v>0</v>
      </c>
      <c r="P49" s="52" t="s">
        <v>3310</v>
      </c>
      <c r="Q49" s="52" t="s">
        <v>3310</v>
      </c>
      <c r="R49" s="51">
        <v>1</v>
      </c>
      <c r="S49" s="51">
        <v>0</v>
      </c>
      <c r="T49" s="51">
        <v>9</v>
      </c>
      <c r="U49" s="51">
        <v>8</v>
      </c>
      <c r="V49" s="51">
        <v>4</v>
      </c>
      <c r="W49" s="52">
        <v>1.8765430000000001</v>
      </c>
      <c r="X49" s="52">
        <v>0.22222222222222221</v>
      </c>
      <c r="Y49" s="100"/>
      <c r="Z49" s="100"/>
      <c r="AA49" s="100"/>
      <c r="AB49" s="102" t="s">
        <v>3341</v>
      </c>
      <c r="AC49" s="102" t="s">
        <v>3341</v>
      </c>
      <c r="AD49" s="100"/>
      <c r="AE49" s="100"/>
      <c r="AF49" s="100"/>
    </row>
    <row r="50" spans="1:32" x14ac:dyDescent="0.35">
      <c r="A50" s="127" t="s">
        <v>3414</v>
      </c>
      <c r="B50" s="128" t="s">
        <v>3811</v>
      </c>
      <c r="C50" s="128" t="s">
        <v>64</v>
      </c>
      <c r="D50" s="125"/>
      <c r="E50" s="87"/>
      <c r="F50" s="90"/>
      <c r="G50" s="94"/>
      <c r="H50" s="94"/>
      <c r="I50" s="126">
        <v>50</v>
      </c>
      <c r="J50" s="98"/>
      <c r="K50" s="51">
        <v>8</v>
      </c>
      <c r="L50" s="51">
        <v>7</v>
      </c>
      <c r="M50" s="51">
        <v>0</v>
      </c>
      <c r="N50" s="51">
        <v>7</v>
      </c>
      <c r="O50" s="51">
        <v>0</v>
      </c>
      <c r="P50" s="52" t="s">
        <v>3310</v>
      </c>
      <c r="Q50" s="52" t="s">
        <v>3310</v>
      </c>
      <c r="R50" s="51">
        <v>1</v>
      </c>
      <c r="S50" s="51">
        <v>0</v>
      </c>
      <c r="T50" s="51">
        <v>8</v>
      </c>
      <c r="U50" s="51">
        <v>7</v>
      </c>
      <c r="V50" s="51">
        <v>3</v>
      </c>
      <c r="W50" s="52">
        <v>1.78125</v>
      </c>
      <c r="X50" s="52">
        <v>0.25</v>
      </c>
      <c r="Y50" s="100"/>
      <c r="Z50" s="100"/>
      <c r="AA50" s="100"/>
      <c r="AB50" s="102" t="s">
        <v>3341</v>
      </c>
      <c r="AC50" s="102" t="s">
        <v>3341</v>
      </c>
      <c r="AD50" s="100"/>
      <c r="AE50" s="100"/>
      <c r="AF50" s="100"/>
    </row>
    <row r="51" spans="1:32" x14ac:dyDescent="0.35">
      <c r="A51" s="127" t="s">
        <v>3415</v>
      </c>
      <c r="B51" s="128" t="s">
        <v>3800</v>
      </c>
      <c r="C51" s="128" t="s">
        <v>58</v>
      </c>
      <c r="D51" s="125"/>
      <c r="E51" s="87"/>
      <c r="F51" s="90"/>
      <c r="G51" s="94"/>
      <c r="H51" s="94"/>
      <c r="I51" s="126">
        <v>51</v>
      </c>
      <c r="J51" s="98"/>
      <c r="K51" s="51">
        <v>8</v>
      </c>
      <c r="L51" s="51">
        <v>7</v>
      </c>
      <c r="M51" s="51">
        <v>0</v>
      </c>
      <c r="N51" s="51">
        <v>7</v>
      </c>
      <c r="O51" s="51">
        <v>0</v>
      </c>
      <c r="P51" s="52" t="s">
        <v>3310</v>
      </c>
      <c r="Q51" s="52" t="s">
        <v>3310</v>
      </c>
      <c r="R51" s="51">
        <v>1</v>
      </c>
      <c r="S51" s="51">
        <v>0</v>
      </c>
      <c r="T51" s="51">
        <v>8</v>
      </c>
      <c r="U51" s="51">
        <v>7</v>
      </c>
      <c r="V51" s="51">
        <v>3</v>
      </c>
      <c r="W51" s="52">
        <v>1.6875</v>
      </c>
      <c r="X51" s="52">
        <v>0.25</v>
      </c>
      <c r="Y51" s="100"/>
      <c r="Z51" s="100"/>
      <c r="AA51" s="100"/>
      <c r="AB51" s="102" t="s">
        <v>3341</v>
      </c>
      <c r="AC51" s="102" t="s">
        <v>3341</v>
      </c>
      <c r="AD51" s="100"/>
      <c r="AE51" s="100"/>
      <c r="AF51" s="100"/>
    </row>
    <row r="52" spans="1:32" x14ac:dyDescent="0.35">
      <c r="A52" s="127" t="s">
        <v>3416</v>
      </c>
      <c r="B52" s="128" t="s">
        <v>3801</v>
      </c>
      <c r="C52" s="128" t="s">
        <v>58</v>
      </c>
      <c r="D52" s="125"/>
      <c r="E52" s="87"/>
      <c r="F52" s="90"/>
      <c r="G52" s="94"/>
      <c r="H52" s="94"/>
      <c r="I52" s="126">
        <v>52</v>
      </c>
      <c r="J52" s="98"/>
      <c r="K52" s="51">
        <v>8</v>
      </c>
      <c r="L52" s="51">
        <v>7</v>
      </c>
      <c r="M52" s="51">
        <v>0</v>
      </c>
      <c r="N52" s="51">
        <v>7</v>
      </c>
      <c r="O52" s="51">
        <v>0</v>
      </c>
      <c r="P52" s="52" t="s">
        <v>3310</v>
      </c>
      <c r="Q52" s="52" t="s">
        <v>3310</v>
      </c>
      <c r="R52" s="51">
        <v>1</v>
      </c>
      <c r="S52" s="51">
        <v>0</v>
      </c>
      <c r="T52" s="51">
        <v>8</v>
      </c>
      <c r="U52" s="51">
        <v>7</v>
      </c>
      <c r="V52" s="51">
        <v>5</v>
      </c>
      <c r="W52" s="52">
        <v>2.1875</v>
      </c>
      <c r="X52" s="52">
        <v>0.25</v>
      </c>
      <c r="Y52" s="100"/>
      <c r="Z52" s="100"/>
      <c r="AA52" s="100"/>
      <c r="AB52" s="102" t="s">
        <v>3341</v>
      </c>
      <c r="AC52" s="102" t="s">
        <v>3341</v>
      </c>
      <c r="AD52" s="100"/>
      <c r="AE52" s="100"/>
      <c r="AF52" s="100"/>
    </row>
    <row r="53" spans="1:32" x14ac:dyDescent="0.35">
      <c r="A53" s="127" t="s">
        <v>3417</v>
      </c>
      <c r="B53" s="128" t="s">
        <v>3802</v>
      </c>
      <c r="C53" s="128" t="s">
        <v>58</v>
      </c>
      <c r="D53" s="125"/>
      <c r="E53" s="87"/>
      <c r="F53" s="90"/>
      <c r="G53" s="94"/>
      <c r="H53" s="94"/>
      <c r="I53" s="126">
        <v>53</v>
      </c>
      <c r="J53" s="98"/>
      <c r="K53" s="51">
        <v>8</v>
      </c>
      <c r="L53" s="51">
        <v>6</v>
      </c>
      <c r="M53" s="51">
        <v>2</v>
      </c>
      <c r="N53" s="51">
        <v>8</v>
      </c>
      <c r="O53" s="51">
        <v>0</v>
      </c>
      <c r="P53" s="52" t="s">
        <v>3310</v>
      </c>
      <c r="Q53" s="52" t="s">
        <v>3310</v>
      </c>
      <c r="R53" s="51">
        <v>1</v>
      </c>
      <c r="S53" s="51">
        <v>0</v>
      </c>
      <c r="T53" s="51">
        <v>8</v>
      </c>
      <c r="U53" s="51">
        <v>8</v>
      </c>
      <c r="V53" s="51">
        <v>2</v>
      </c>
      <c r="W53" s="52">
        <v>1.53125</v>
      </c>
      <c r="X53" s="52">
        <v>0.25</v>
      </c>
      <c r="Y53" s="100"/>
      <c r="Z53" s="100"/>
      <c r="AA53" s="100"/>
      <c r="AB53" s="102" t="s">
        <v>3341</v>
      </c>
      <c r="AC53" s="102" t="s">
        <v>3341</v>
      </c>
      <c r="AD53" s="100"/>
      <c r="AE53" s="100"/>
      <c r="AF53" s="100"/>
    </row>
    <row r="54" spans="1:32" x14ac:dyDescent="0.35">
      <c r="A54" s="127" t="s">
        <v>3418</v>
      </c>
      <c r="B54" s="128" t="s">
        <v>3803</v>
      </c>
      <c r="C54" s="128" t="s">
        <v>58</v>
      </c>
      <c r="D54" s="125"/>
      <c r="E54" s="87"/>
      <c r="F54" s="90"/>
      <c r="G54" s="94"/>
      <c r="H54" s="94"/>
      <c r="I54" s="126">
        <v>54</v>
      </c>
      <c r="J54" s="98"/>
      <c r="K54" s="51">
        <v>7</v>
      </c>
      <c r="L54" s="51">
        <v>6</v>
      </c>
      <c r="M54" s="51">
        <v>0</v>
      </c>
      <c r="N54" s="51">
        <v>6</v>
      </c>
      <c r="O54" s="51">
        <v>0</v>
      </c>
      <c r="P54" s="52" t="s">
        <v>3310</v>
      </c>
      <c r="Q54" s="52" t="s">
        <v>3310</v>
      </c>
      <c r="R54" s="51">
        <v>1</v>
      </c>
      <c r="S54" s="51">
        <v>0</v>
      </c>
      <c r="T54" s="51">
        <v>7</v>
      </c>
      <c r="U54" s="51">
        <v>6</v>
      </c>
      <c r="V54" s="51">
        <v>2</v>
      </c>
      <c r="W54" s="52">
        <v>1.4693879999999999</v>
      </c>
      <c r="X54" s="52">
        <v>0.2857142857142857</v>
      </c>
      <c r="Y54" s="100"/>
      <c r="Z54" s="100"/>
      <c r="AA54" s="100"/>
      <c r="AB54" s="102" t="s">
        <v>3341</v>
      </c>
      <c r="AC54" s="102" t="s">
        <v>3341</v>
      </c>
      <c r="AD54" s="100"/>
      <c r="AE54" s="100"/>
      <c r="AF54" s="100"/>
    </row>
    <row r="55" spans="1:32" x14ac:dyDescent="0.35">
      <c r="A55" s="127" t="s">
        <v>3419</v>
      </c>
      <c r="B55" s="128" t="s">
        <v>3804</v>
      </c>
      <c r="C55" s="128" t="s">
        <v>58</v>
      </c>
      <c r="D55" s="125"/>
      <c r="E55" s="87"/>
      <c r="F55" s="90"/>
      <c r="G55" s="94"/>
      <c r="H55" s="94"/>
      <c r="I55" s="126">
        <v>55</v>
      </c>
      <c r="J55" s="98"/>
      <c r="K55" s="51">
        <v>7</v>
      </c>
      <c r="L55" s="51">
        <v>6</v>
      </c>
      <c r="M55" s="51">
        <v>0</v>
      </c>
      <c r="N55" s="51">
        <v>6</v>
      </c>
      <c r="O55" s="51">
        <v>0</v>
      </c>
      <c r="P55" s="52" t="s">
        <v>3310</v>
      </c>
      <c r="Q55" s="52" t="s">
        <v>3310</v>
      </c>
      <c r="R55" s="51">
        <v>1</v>
      </c>
      <c r="S55" s="51">
        <v>0</v>
      </c>
      <c r="T55" s="51">
        <v>7</v>
      </c>
      <c r="U55" s="51">
        <v>6</v>
      </c>
      <c r="V55" s="51">
        <v>2</v>
      </c>
      <c r="W55" s="52">
        <v>1.4693879999999999</v>
      </c>
      <c r="X55" s="52">
        <v>0.2857142857142857</v>
      </c>
      <c r="Y55" s="100"/>
      <c r="Z55" s="100"/>
      <c r="AA55" s="100"/>
      <c r="AB55" s="102" t="s">
        <v>3341</v>
      </c>
      <c r="AC55" s="102" t="s">
        <v>3341</v>
      </c>
      <c r="AD55" s="100"/>
      <c r="AE55" s="100"/>
      <c r="AF55" s="100"/>
    </row>
    <row r="56" spans="1:32" x14ac:dyDescent="0.35">
      <c r="A56" s="127" t="s">
        <v>3420</v>
      </c>
      <c r="B56" s="128" t="s">
        <v>3805</v>
      </c>
      <c r="C56" s="128" t="s">
        <v>58</v>
      </c>
      <c r="D56" s="125"/>
      <c r="E56" s="87"/>
      <c r="F56" s="90"/>
      <c r="G56" s="94"/>
      <c r="H56" s="94"/>
      <c r="I56" s="126">
        <v>56</v>
      </c>
      <c r="J56" s="98"/>
      <c r="K56" s="51">
        <v>7</v>
      </c>
      <c r="L56" s="51">
        <v>4</v>
      </c>
      <c r="M56" s="51">
        <v>4</v>
      </c>
      <c r="N56" s="51">
        <v>8</v>
      </c>
      <c r="O56" s="51">
        <v>0</v>
      </c>
      <c r="P56" s="52" t="s">
        <v>3310</v>
      </c>
      <c r="Q56" s="52" t="s">
        <v>3310</v>
      </c>
      <c r="R56" s="51">
        <v>1</v>
      </c>
      <c r="S56" s="51">
        <v>0</v>
      </c>
      <c r="T56" s="51">
        <v>7</v>
      </c>
      <c r="U56" s="51">
        <v>8</v>
      </c>
      <c r="V56" s="51">
        <v>2</v>
      </c>
      <c r="W56" s="52">
        <v>1.4693879999999999</v>
      </c>
      <c r="X56" s="52">
        <v>0.2857142857142857</v>
      </c>
      <c r="Y56" s="100"/>
      <c r="Z56" s="100"/>
      <c r="AA56" s="100"/>
      <c r="AB56" s="102" t="s">
        <v>3341</v>
      </c>
      <c r="AC56" s="102" t="s">
        <v>3341</v>
      </c>
      <c r="AD56" s="100"/>
      <c r="AE56" s="100"/>
      <c r="AF56" s="100"/>
    </row>
    <row r="57" spans="1:32" x14ac:dyDescent="0.35">
      <c r="A57" s="127" t="s">
        <v>3421</v>
      </c>
      <c r="B57" s="128" t="s">
        <v>3806</v>
      </c>
      <c r="C57" s="128" t="s">
        <v>58</v>
      </c>
      <c r="D57" s="125"/>
      <c r="E57" s="87"/>
      <c r="F57" s="90"/>
      <c r="G57" s="94"/>
      <c r="H57" s="94"/>
      <c r="I57" s="126">
        <v>57</v>
      </c>
      <c r="J57" s="98"/>
      <c r="K57" s="51">
        <v>6</v>
      </c>
      <c r="L57" s="51">
        <v>5</v>
      </c>
      <c r="M57" s="51">
        <v>0</v>
      </c>
      <c r="N57" s="51">
        <v>5</v>
      </c>
      <c r="O57" s="51">
        <v>0</v>
      </c>
      <c r="P57" s="52" t="s">
        <v>3310</v>
      </c>
      <c r="Q57" s="52" t="s">
        <v>3310</v>
      </c>
      <c r="R57" s="51">
        <v>1</v>
      </c>
      <c r="S57" s="51">
        <v>0</v>
      </c>
      <c r="T57" s="51">
        <v>6</v>
      </c>
      <c r="U57" s="51">
        <v>5</v>
      </c>
      <c r="V57" s="51">
        <v>2</v>
      </c>
      <c r="W57" s="52">
        <v>1.388889</v>
      </c>
      <c r="X57" s="52">
        <v>0.33333333333333331</v>
      </c>
      <c r="Y57" s="100"/>
      <c r="Z57" s="100"/>
      <c r="AA57" s="100"/>
      <c r="AB57" s="102" t="s">
        <v>3341</v>
      </c>
      <c r="AC57" s="102" t="s">
        <v>3341</v>
      </c>
      <c r="AD57" s="100"/>
      <c r="AE57" s="100"/>
      <c r="AF57" s="100"/>
    </row>
    <row r="58" spans="1:32" x14ac:dyDescent="0.35">
      <c r="A58" s="127" t="s">
        <v>3422</v>
      </c>
      <c r="B58" s="128" t="s">
        <v>3807</v>
      </c>
      <c r="C58" s="128" t="s">
        <v>58</v>
      </c>
      <c r="D58" s="125"/>
      <c r="E58" s="87"/>
      <c r="F58" s="90"/>
      <c r="G58" s="94"/>
      <c r="H58" s="94"/>
      <c r="I58" s="126">
        <v>58</v>
      </c>
      <c r="J58" s="98"/>
      <c r="K58" s="51">
        <v>6</v>
      </c>
      <c r="L58" s="51">
        <v>5</v>
      </c>
      <c r="M58" s="51">
        <v>0</v>
      </c>
      <c r="N58" s="51">
        <v>5</v>
      </c>
      <c r="O58" s="51">
        <v>0</v>
      </c>
      <c r="P58" s="52" t="s">
        <v>3310</v>
      </c>
      <c r="Q58" s="52" t="s">
        <v>3310</v>
      </c>
      <c r="R58" s="51">
        <v>1</v>
      </c>
      <c r="S58" s="51">
        <v>0</v>
      </c>
      <c r="T58" s="51">
        <v>6</v>
      </c>
      <c r="U58" s="51">
        <v>5</v>
      </c>
      <c r="V58" s="51">
        <v>4</v>
      </c>
      <c r="W58" s="52">
        <v>1.7777780000000001</v>
      </c>
      <c r="X58" s="52">
        <v>0.33333333333333331</v>
      </c>
      <c r="Y58" s="100"/>
      <c r="Z58" s="100"/>
      <c r="AA58" s="100"/>
      <c r="AB58" s="102" t="s">
        <v>3341</v>
      </c>
      <c r="AC58" s="102" t="s">
        <v>3341</v>
      </c>
      <c r="AD58" s="100"/>
      <c r="AE58" s="100"/>
      <c r="AF58" s="100"/>
    </row>
    <row r="59" spans="1:32" x14ac:dyDescent="0.35">
      <c r="A59" s="127" t="s">
        <v>3423</v>
      </c>
      <c r="B59" s="128" t="s">
        <v>3808</v>
      </c>
      <c r="C59" s="128" t="s">
        <v>58</v>
      </c>
      <c r="D59" s="125"/>
      <c r="E59" s="87"/>
      <c r="F59" s="90"/>
      <c r="G59" s="94"/>
      <c r="H59" s="94"/>
      <c r="I59" s="126">
        <v>59</v>
      </c>
      <c r="J59" s="98"/>
      <c r="K59" s="51">
        <v>6</v>
      </c>
      <c r="L59" s="51">
        <v>5</v>
      </c>
      <c r="M59" s="51">
        <v>0</v>
      </c>
      <c r="N59" s="51">
        <v>5</v>
      </c>
      <c r="O59" s="51">
        <v>0</v>
      </c>
      <c r="P59" s="52" t="s">
        <v>3310</v>
      </c>
      <c r="Q59" s="52" t="s">
        <v>3310</v>
      </c>
      <c r="R59" s="51">
        <v>1</v>
      </c>
      <c r="S59" s="51">
        <v>0</v>
      </c>
      <c r="T59" s="51">
        <v>6</v>
      </c>
      <c r="U59" s="51">
        <v>5</v>
      </c>
      <c r="V59" s="51">
        <v>3</v>
      </c>
      <c r="W59" s="52">
        <v>1.611111</v>
      </c>
      <c r="X59" s="52">
        <v>0.33333333333333331</v>
      </c>
      <c r="Y59" s="100"/>
      <c r="Z59" s="100"/>
      <c r="AA59" s="100"/>
      <c r="AB59" s="102" t="s">
        <v>3341</v>
      </c>
      <c r="AC59" s="102" t="s">
        <v>3341</v>
      </c>
      <c r="AD59" s="100"/>
      <c r="AE59" s="100"/>
      <c r="AF59" s="100"/>
    </row>
    <row r="60" spans="1:32" x14ac:dyDescent="0.35">
      <c r="A60" s="127" t="s">
        <v>3424</v>
      </c>
      <c r="B60" s="128" t="s">
        <v>3809</v>
      </c>
      <c r="C60" s="128" t="s">
        <v>58</v>
      </c>
      <c r="D60" s="125"/>
      <c r="E60" s="87"/>
      <c r="F60" s="90"/>
      <c r="G60" s="94"/>
      <c r="H60" s="94"/>
      <c r="I60" s="126">
        <v>60</v>
      </c>
      <c r="J60" s="98"/>
      <c r="K60" s="51">
        <v>6</v>
      </c>
      <c r="L60" s="51">
        <v>5</v>
      </c>
      <c r="M60" s="51">
        <v>0</v>
      </c>
      <c r="N60" s="51">
        <v>5</v>
      </c>
      <c r="O60" s="51">
        <v>0</v>
      </c>
      <c r="P60" s="52" t="s">
        <v>3310</v>
      </c>
      <c r="Q60" s="52" t="s">
        <v>3310</v>
      </c>
      <c r="R60" s="51">
        <v>1</v>
      </c>
      <c r="S60" s="51">
        <v>0</v>
      </c>
      <c r="T60" s="51">
        <v>6</v>
      </c>
      <c r="U60" s="51">
        <v>5</v>
      </c>
      <c r="V60" s="51">
        <v>2</v>
      </c>
      <c r="W60" s="52">
        <v>1.388889</v>
      </c>
      <c r="X60" s="52">
        <v>0.33333333333333331</v>
      </c>
      <c r="Y60" s="100"/>
      <c r="Z60" s="100"/>
      <c r="AA60" s="100"/>
      <c r="AB60" s="102" t="s">
        <v>3341</v>
      </c>
      <c r="AC60" s="102" t="s">
        <v>3341</v>
      </c>
      <c r="AD60" s="100"/>
      <c r="AE60" s="100"/>
      <c r="AF60" s="100"/>
    </row>
    <row r="61" spans="1:32" x14ac:dyDescent="0.35">
      <c r="A61" s="127" t="s">
        <v>3425</v>
      </c>
      <c r="B61" s="128" t="s">
        <v>3810</v>
      </c>
      <c r="C61" s="128" t="s">
        <v>58</v>
      </c>
      <c r="D61" s="125"/>
      <c r="E61" s="87"/>
      <c r="F61" s="90"/>
      <c r="G61" s="94"/>
      <c r="H61" s="94"/>
      <c r="I61" s="126">
        <v>61</v>
      </c>
      <c r="J61" s="98"/>
      <c r="K61" s="51">
        <v>6</v>
      </c>
      <c r="L61" s="51">
        <v>5</v>
      </c>
      <c r="M61" s="51">
        <v>0</v>
      </c>
      <c r="N61" s="51">
        <v>5</v>
      </c>
      <c r="O61" s="51">
        <v>0</v>
      </c>
      <c r="P61" s="52" t="s">
        <v>3310</v>
      </c>
      <c r="Q61" s="52" t="s">
        <v>3310</v>
      </c>
      <c r="R61" s="51">
        <v>1</v>
      </c>
      <c r="S61" s="51">
        <v>0</v>
      </c>
      <c r="T61" s="51">
        <v>6</v>
      </c>
      <c r="U61" s="51">
        <v>5</v>
      </c>
      <c r="V61" s="51">
        <v>2</v>
      </c>
      <c r="W61" s="52">
        <v>1.388889</v>
      </c>
      <c r="X61" s="52">
        <v>0.33333333333333331</v>
      </c>
      <c r="Y61" s="100"/>
      <c r="Z61" s="100"/>
      <c r="AA61" s="100"/>
      <c r="AB61" s="102" t="s">
        <v>3341</v>
      </c>
      <c r="AC61" s="102" t="s">
        <v>3341</v>
      </c>
      <c r="AD61" s="100"/>
      <c r="AE61" s="100"/>
      <c r="AF61" s="100"/>
    </row>
    <row r="62" spans="1:32" x14ac:dyDescent="0.35">
      <c r="A62" s="127" t="s">
        <v>3426</v>
      </c>
      <c r="B62" s="128" t="s">
        <v>3811</v>
      </c>
      <c r="C62" s="128" t="s">
        <v>58</v>
      </c>
      <c r="D62" s="125"/>
      <c r="E62" s="87"/>
      <c r="F62" s="90"/>
      <c r="G62" s="94"/>
      <c r="H62" s="94"/>
      <c r="I62" s="126">
        <v>62</v>
      </c>
      <c r="J62" s="98"/>
      <c r="K62" s="51">
        <v>6</v>
      </c>
      <c r="L62" s="51">
        <v>5</v>
      </c>
      <c r="M62" s="51">
        <v>0</v>
      </c>
      <c r="N62" s="51">
        <v>5</v>
      </c>
      <c r="O62" s="51">
        <v>0</v>
      </c>
      <c r="P62" s="52" t="s">
        <v>3310</v>
      </c>
      <c r="Q62" s="52" t="s">
        <v>3310</v>
      </c>
      <c r="R62" s="51">
        <v>1</v>
      </c>
      <c r="S62" s="51">
        <v>0</v>
      </c>
      <c r="T62" s="51">
        <v>6</v>
      </c>
      <c r="U62" s="51">
        <v>5</v>
      </c>
      <c r="V62" s="51">
        <v>2</v>
      </c>
      <c r="W62" s="52">
        <v>1.388889</v>
      </c>
      <c r="X62" s="52">
        <v>0.33333333333333331</v>
      </c>
      <c r="Y62" s="100"/>
      <c r="Z62" s="100"/>
      <c r="AA62" s="100"/>
      <c r="AB62" s="102" t="s">
        <v>3341</v>
      </c>
      <c r="AC62" s="102" t="s">
        <v>3341</v>
      </c>
      <c r="AD62" s="100"/>
      <c r="AE62" s="100"/>
      <c r="AF62" s="100"/>
    </row>
    <row r="63" spans="1:32" x14ac:dyDescent="0.35">
      <c r="A63" s="127" t="s">
        <v>3427</v>
      </c>
      <c r="B63" s="128" t="s">
        <v>3800</v>
      </c>
      <c r="C63" s="128" t="s">
        <v>56</v>
      </c>
      <c r="D63" s="125"/>
      <c r="E63" s="87"/>
      <c r="F63" s="90"/>
      <c r="G63" s="94"/>
      <c r="H63" s="94"/>
      <c r="I63" s="126">
        <v>63</v>
      </c>
      <c r="J63" s="98"/>
      <c r="K63" s="51">
        <v>6</v>
      </c>
      <c r="L63" s="51">
        <v>5</v>
      </c>
      <c r="M63" s="51">
        <v>0</v>
      </c>
      <c r="N63" s="51">
        <v>5</v>
      </c>
      <c r="O63" s="51">
        <v>0</v>
      </c>
      <c r="P63" s="52" t="s">
        <v>3310</v>
      </c>
      <c r="Q63" s="52" t="s">
        <v>3310</v>
      </c>
      <c r="R63" s="51">
        <v>1</v>
      </c>
      <c r="S63" s="51">
        <v>0</v>
      </c>
      <c r="T63" s="51">
        <v>6</v>
      </c>
      <c r="U63" s="51">
        <v>5</v>
      </c>
      <c r="V63" s="51">
        <v>2</v>
      </c>
      <c r="W63" s="52">
        <v>1.388889</v>
      </c>
      <c r="X63" s="52">
        <v>0.33333333333333331</v>
      </c>
      <c r="Y63" s="100"/>
      <c r="Z63" s="100"/>
      <c r="AA63" s="100"/>
      <c r="AB63" s="102" t="s">
        <v>3341</v>
      </c>
      <c r="AC63" s="102" t="s">
        <v>3341</v>
      </c>
      <c r="AD63" s="100"/>
      <c r="AE63" s="100"/>
      <c r="AF63" s="100"/>
    </row>
    <row r="64" spans="1:32" x14ac:dyDescent="0.35">
      <c r="A64" s="127" t="s">
        <v>3428</v>
      </c>
      <c r="B64" s="128" t="s">
        <v>3801</v>
      </c>
      <c r="C64" s="128" t="s">
        <v>56</v>
      </c>
      <c r="D64" s="125"/>
      <c r="E64" s="87"/>
      <c r="F64" s="90"/>
      <c r="G64" s="94"/>
      <c r="H64" s="94"/>
      <c r="I64" s="126">
        <v>64</v>
      </c>
      <c r="J64" s="98"/>
      <c r="K64" s="51">
        <v>6</v>
      </c>
      <c r="L64" s="51">
        <v>5</v>
      </c>
      <c r="M64" s="51">
        <v>0</v>
      </c>
      <c r="N64" s="51">
        <v>5</v>
      </c>
      <c r="O64" s="51">
        <v>0</v>
      </c>
      <c r="P64" s="52" t="s">
        <v>3310</v>
      </c>
      <c r="Q64" s="52" t="s">
        <v>3310</v>
      </c>
      <c r="R64" s="51">
        <v>1</v>
      </c>
      <c r="S64" s="51">
        <v>0</v>
      </c>
      <c r="T64" s="51">
        <v>6</v>
      </c>
      <c r="U64" s="51">
        <v>5</v>
      </c>
      <c r="V64" s="51">
        <v>4</v>
      </c>
      <c r="W64" s="52">
        <v>1.7777780000000001</v>
      </c>
      <c r="X64" s="52">
        <v>0.33333333333333331</v>
      </c>
      <c r="Y64" s="100"/>
      <c r="Z64" s="100"/>
      <c r="AA64" s="100"/>
      <c r="AB64" s="102" t="s">
        <v>3341</v>
      </c>
      <c r="AC64" s="102" t="s">
        <v>3341</v>
      </c>
      <c r="AD64" s="100"/>
      <c r="AE64" s="100"/>
      <c r="AF64" s="100"/>
    </row>
    <row r="65" spans="1:32" x14ac:dyDescent="0.35">
      <c r="A65" s="127" t="s">
        <v>3429</v>
      </c>
      <c r="B65" s="128" t="s">
        <v>3802</v>
      </c>
      <c r="C65" s="128" t="s">
        <v>56</v>
      </c>
      <c r="D65" s="125"/>
      <c r="E65" s="87"/>
      <c r="F65" s="90"/>
      <c r="G65" s="94"/>
      <c r="H65" s="94"/>
      <c r="I65" s="126">
        <v>65</v>
      </c>
      <c r="J65" s="98"/>
      <c r="K65" s="51">
        <v>6</v>
      </c>
      <c r="L65" s="51">
        <v>5</v>
      </c>
      <c r="M65" s="51">
        <v>0</v>
      </c>
      <c r="N65" s="51">
        <v>5</v>
      </c>
      <c r="O65" s="51">
        <v>0</v>
      </c>
      <c r="P65" s="52" t="s">
        <v>3310</v>
      </c>
      <c r="Q65" s="52" t="s">
        <v>3310</v>
      </c>
      <c r="R65" s="51">
        <v>1</v>
      </c>
      <c r="S65" s="51">
        <v>0</v>
      </c>
      <c r="T65" s="51">
        <v>6</v>
      </c>
      <c r="U65" s="51">
        <v>5</v>
      </c>
      <c r="V65" s="51">
        <v>4</v>
      </c>
      <c r="W65" s="52">
        <v>1.7777780000000001</v>
      </c>
      <c r="X65" s="52">
        <v>0.33333333333333331</v>
      </c>
      <c r="Y65" s="100"/>
      <c r="Z65" s="100"/>
      <c r="AA65" s="100"/>
      <c r="AB65" s="102" t="s">
        <v>3341</v>
      </c>
      <c r="AC65" s="102" t="s">
        <v>3341</v>
      </c>
      <c r="AD65" s="100"/>
      <c r="AE65" s="100"/>
      <c r="AF65" s="100"/>
    </row>
    <row r="66" spans="1:32" x14ac:dyDescent="0.35">
      <c r="A66" s="127" t="s">
        <v>3430</v>
      </c>
      <c r="B66" s="128" t="s">
        <v>3803</v>
      </c>
      <c r="C66" s="128" t="s">
        <v>56</v>
      </c>
      <c r="D66" s="125"/>
      <c r="E66" s="87"/>
      <c r="F66" s="90"/>
      <c r="G66" s="94"/>
      <c r="H66" s="94"/>
      <c r="I66" s="126">
        <v>66</v>
      </c>
      <c r="J66" s="98"/>
      <c r="K66" s="51">
        <v>6</v>
      </c>
      <c r="L66" s="51">
        <v>5</v>
      </c>
      <c r="M66" s="51">
        <v>0</v>
      </c>
      <c r="N66" s="51">
        <v>5</v>
      </c>
      <c r="O66" s="51">
        <v>0</v>
      </c>
      <c r="P66" s="52" t="s">
        <v>3310</v>
      </c>
      <c r="Q66" s="52" t="s">
        <v>3310</v>
      </c>
      <c r="R66" s="51">
        <v>1</v>
      </c>
      <c r="S66" s="51">
        <v>0</v>
      </c>
      <c r="T66" s="51">
        <v>6</v>
      </c>
      <c r="U66" s="51">
        <v>5</v>
      </c>
      <c r="V66" s="51">
        <v>3</v>
      </c>
      <c r="W66" s="52">
        <v>1.5555559999999999</v>
      </c>
      <c r="X66" s="52">
        <v>0.33333333333333331</v>
      </c>
      <c r="Y66" s="100"/>
      <c r="Z66" s="100"/>
      <c r="AA66" s="100"/>
      <c r="AB66" s="102" t="s">
        <v>3341</v>
      </c>
      <c r="AC66" s="102" t="s">
        <v>3341</v>
      </c>
      <c r="AD66" s="100"/>
      <c r="AE66" s="100"/>
      <c r="AF66" s="100"/>
    </row>
    <row r="67" spans="1:32" x14ac:dyDescent="0.35">
      <c r="A67" s="127" t="s">
        <v>3431</v>
      </c>
      <c r="B67" s="128" t="s">
        <v>3804</v>
      </c>
      <c r="C67" s="128" t="s">
        <v>56</v>
      </c>
      <c r="D67" s="125"/>
      <c r="E67" s="87"/>
      <c r="F67" s="90"/>
      <c r="G67" s="94"/>
      <c r="H67" s="94"/>
      <c r="I67" s="126">
        <v>67</v>
      </c>
      <c r="J67" s="98"/>
      <c r="K67" s="51">
        <v>6</v>
      </c>
      <c r="L67" s="51">
        <v>5</v>
      </c>
      <c r="M67" s="51">
        <v>0</v>
      </c>
      <c r="N67" s="51">
        <v>5</v>
      </c>
      <c r="O67" s="51">
        <v>0</v>
      </c>
      <c r="P67" s="52" t="s">
        <v>3310</v>
      </c>
      <c r="Q67" s="52" t="s">
        <v>3310</v>
      </c>
      <c r="R67" s="51">
        <v>1</v>
      </c>
      <c r="S67" s="51">
        <v>0</v>
      </c>
      <c r="T67" s="51">
        <v>6</v>
      </c>
      <c r="U67" s="51">
        <v>5</v>
      </c>
      <c r="V67" s="51">
        <v>3</v>
      </c>
      <c r="W67" s="52">
        <v>1.5555559999999999</v>
      </c>
      <c r="X67" s="52">
        <v>0.33333333333333331</v>
      </c>
      <c r="Y67" s="100"/>
      <c r="Z67" s="100"/>
      <c r="AA67" s="100"/>
      <c r="AB67" s="102" t="s">
        <v>3341</v>
      </c>
      <c r="AC67" s="102" t="s">
        <v>3341</v>
      </c>
      <c r="AD67" s="100"/>
      <c r="AE67" s="100"/>
      <c r="AF67" s="100"/>
    </row>
    <row r="68" spans="1:32" x14ac:dyDescent="0.35">
      <c r="A68" s="127" t="s">
        <v>3432</v>
      </c>
      <c r="B68" s="128" t="s">
        <v>3805</v>
      </c>
      <c r="C68" s="128" t="s">
        <v>56</v>
      </c>
      <c r="D68" s="125"/>
      <c r="E68" s="87"/>
      <c r="F68" s="90"/>
      <c r="G68" s="94"/>
      <c r="H68" s="94"/>
      <c r="I68" s="126">
        <v>68</v>
      </c>
      <c r="J68" s="98"/>
      <c r="K68" s="51">
        <v>6</v>
      </c>
      <c r="L68" s="51">
        <v>1</v>
      </c>
      <c r="M68" s="51">
        <v>34</v>
      </c>
      <c r="N68" s="51">
        <v>35</v>
      </c>
      <c r="O68" s="51">
        <v>0</v>
      </c>
      <c r="P68" s="52" t="s">
        <v>3310</v>
      </c>
      <c r="Q68" s="52" t="s">
        <v>3310</v>
      </c>
      <c r="R68" s="51">
        <v>1</v>
      </c>
      <c r="S68" s="51">
        <v>0</v>
      </c>
      <c r="T68" s="51">
        <v>6</v>
      </c>
      <c r="U68" s="51">
        <v>35</v>
      </c>
      <c r="V68" s="51">
        <v>2</v>
      </c>
      <c r="W68" s="52">
        <v>1.388889</v>
      </c>
      <c r="X68" s="52">
        <v>0.33333333333333331</v>
      </c>
      <c r="Y68" s="100"/>
      <c r="Z68" s="100"/>
      <c r="AA68" s="100"/>
      <c r="AB68" s="102" t="s">
        <v>3341</v>
      </c>
      <c r="AC68" s="102" t="s">
        <v>3341</v>
      </c>
      <c r="AD68" s="100"/>
      <c r="AE68" s="100"/>
      <c r="AF68" s="100"/>
    </row>
    <row r="69" spans="1:32" x14ac:dyDescent="0.35">
      <c r="A69" s="127" t="s">
        <v>3433</v>
      </c>
      <c r="B69" s="128" t="s">
        <v>3806</v>
      </c>
      <c r="C69" s="128" t="s">
        <v>56</v>
      </c>
      <c r="D69" s="125"/>
      <c r="E69" s="87"/>
      <c r="F69" s="90"/>
      <c r="G69" s="94"/>
      <c r="H69" s="94"/>
      <c r="I69" s="126">
        <v>69</v>
      </c>
      <c r="J69" s="98"/>
      <c r="K69" s="51">
        <v>5</v>
      </c>
      <c r="L69" s="51">
        <v>4</v>
      </c>
      <c r="M69" s="51">
        <v>0</v>
      </c>
      <c r="N69" s="51">
        <v>4</v>
      </c>
      <c r="O69" s="51">
        <v>0</v>
      </c>
      <c r="P69" s="52" t="s">
        <v>3310</v>
      </c>
      <c r="Q69" s="52" t="s">
        <v>3310</v>
      </c>
      <c r="R69" s="51">
        <v>1</v>
      </c>
      <c r="S69" s="51">
        <v>0</v>
      </c>
      <c r="T69" s="51">
        <v>5</v>
      </c>
      <c r="U69" s="51">
        <v>4</v>
      </c>
      <c r="V69" s="51">
        <v>2</v>
      </c>
      <c r="W69" s="52">
        <v>1.28</v>
      </c>
      <c r="X69" s="52">
        <v>0.4</v>
      </c>
      <c r="Y69" s="100"/>
      <c r="Z69" s="100"/>
      <c r="AA69" s="100"/>
      <c r="AB69" s="102" t="s">
        <v>3341</v>
      </c>
      <c r="AC69" s="102" t="s">
        <v>3341</v>
      </c>
      <c r="AD69" s="100"/>
      <c r="AE69" s="100"/>
      <c r="AF69" s="100"/>
    </row>
    <row r="70" spans="1:32" x14ac:dyDescent="0.35">
      <c r="A70" s="127" t="s">
        <v>3434</v>
      </c>
      <c r="B70" s="128" t="s">
        <v>3807</v>
      </c>
      <c r="C70" s="128" t="s">
        <v>56</v>
      </c>
      <c r="D70" s="125"/>
      <c r="E70" s="87"/>
      <c r="F70" s="90"/>
      <c r="G70" s="94"/>
      <c r="H70" s="94"/>
      <c r="I70" s="126">
        <v>70</v>
      </c>
      <c r="J70" s="98"/>
      <c r="K70" s="51">
        <v>5</v>
      </c>
      <c r="L70" s="51">
        <v>4</v>
      </c>
      <c r="M70" s="51">
        <v>0</v>
      </c>
      <c r="N70" s="51">
        <v>4</v>
      </c>
      <c r="O70" s="51">
        <v>0</v>
      </c>
      <c r="P70" s="52" t="s">
        <v>3310</v>
      </c>
      <c r="Q70" s="52" t="s">
        <v>3310</v>
      </c>
      <c r="R70" s="51">
        <v>1</v>
      </c>
      <c r="S70" s="51">
        <v>0</v>
      </c>
      <c r="T70" s="51">
        <v>5</v>
      </c>
      <c r="U70" s="51">
        <v>4</v>
      </c>
      <c r="V70" s="51">
        <v>3</v>
      </c>
      <c r="W70" s="52">
        <v>1.44</v>
      </c>
      <c r="X70" s="52">
        <v>0.4</v>
      </c>
      <c r="Y70" s="100"/>
      <c r="Z70" s="100"/>
      <c r="AA70" s="100"/>
      <c r="AB70" s="102" t="s">
        <v>3341</v>
      </c>
      <c r="AC70" s="102" t="s">
        <v>3341</v>
      </c>
      <c r="AD70" s="100"/>
      <c r="AE70" s="100"/>
      <c r="AF70" s="100"/>
    </row>
    <row r="71" spans="1:32" x14ac:dyDescent="0.35">
      <c r="A71" s="127" t="s">
        <v>3435</v>
      </c>
      <c r="B71" s="128" t="s">
        <v>3808</v>
      </c>
      <c r="C71" s="128" t="s">
        <v>56</v>
      </c>
      <c r="D71" s="125"/>
      <c r="E71" s="87"/>
      <c r="F71" s="90"/>
      <c r="G71" s="94"/>
      <c r="H71" s="94"/>
      <c r="I71" s="126">
        <v>71</v>
      </c>
      <c r="J71" s="98"/>
      <c r="K71" s="51">
        <v>5</v>
      </c>
      <c r="L71" s="51">
        <v>4</v>
      </c>
      <c r="M71" s="51">
        <v>0</v>
      </c>
      <c r="N71" s="51">
        <v>4</v>
      </c>
      <c r="O71" s="51">
        <v>0</v>
      </c>
      <c r="P71" s="52" t="s">
        <v>3310</v>
      </c>
      <c r="Q71" s="52" t="s">
        <v>3310</v>
      </c>
      <c r="R71" s="51">
        <v>1</v>
      </c>
      <c r="S71" s="51">
        <v>0</v>
      </c>
      <c r="T71" s="51">
        <v>5</v>
      </c>
      <c r="U71" s="51">
        <v>4</v>
      </c>
      <c r="V71" s="51">
        <v>2</v>
      </c>
      <c r="W71" s="52">
        <v>1.28</v>
      </c>
      <c r="X71" s="52">
        <v>0.4</v>
      </c>
      <c r="Y71" s="100"/>
      <c r="Z71" s="100"/>
      <c r="AA71" s="100"/>
      <c r="AB71" s="102" t="s">
        <v>3341</v>
      </c>
      <c r="AC71" s="102" t="s">
        <v>3341</v>
      </c>
      <c r="AD71" s="100"/>
      <c r="AE71" s="100"/>
      <c r="AF71" s="100"/>
    </row>
    <row r="72" spans="1:32" x14ac:dyDescent="0.35">
      <c r="A72" s="127" t="s">
        <v>3436</v>
      </c>
      <c r="B72" s="128" t="s">
        <v>3809</v>
      </c>
      <c r="C72" s="128" t="s">
        <v>56</v>
      </c>
      <c r="D72" s="125"/>
      <c r="E72" s="87"/>
      <c r="F72" s="90"/>
      <c r="G72" s="94"/>
      <c r="H72" s="94"/>
      <c r="I72" s="126">
        <v>72</v>
      </c>
      <c r="J72" s="98"/>
      <c r="K72" s="51">
        <v>5</v>
      </c>
      <c r="L72" s="51">
        <v>4</v>
      </c>
      <c r="M72" s="51">
        <v>0</v>
      </c>
      <c r="N72" s="51">
        <v>4</v>
      </c>
      <c r="O72" s="51">
        <v>0</v>
      </c>
      <c r="P72" s="52" t="s">
        <v>3310</v>
      </c>
      <c r="Q72" s="52" t="s">
        <v>3310</v>
      </c>
      <c r="R72" s="51">
        <v>1</v>
      </c>
      <c r="S72" s="51">
        <v>0</v>
      </c>
      <c r="T72" s="51">
        <v>5</v>
      </c>
      <c r="U72" s="51">
        <v>4</v>
      </c>
      <c r="V72" s="51">
        <v>2</v>
      </c>
      <c r="W72" s="52">
        <v>1.28</v>
      </c>
      <c r="X72" s="52">
        <v>0.4</v>
      </c>
      <c r="Y72" s="100"/>
      <c r="Z72" s="100"/>
      <c r="AA72" s="100"/>
      <c r="AB72" s="102" t="s">
        <v>3341</v>
      </c>
      <c r="AC72" s="102" t="s">
        <v>3341</v>
      </c>
      <c r="AD72" s="100"/>
      <c r="AE72" s="100"/>
      <c r="AF72" s="100"/>
    </row>
    <row r="73" spans="1:32" x14ac:dyDescent="0.35">
      <c r="A73" s="127" t="s">
        <v>3437</v>
      </c>
      <c r="B73" s="128" t="s">
        <v>3810</v>
      </c>
      <c r="C73" s="128" t="s">
        <v>56</v>
      </c>
      <c r="D73" s="125"/>
      <c r="E73" s="87"/>
      <c r="F73" s="90"/>
      <c r="G73" s="94"/>
      <c r="H73" s="94"/>
      <c r="I73" s="126">
        <v>73</v>
      </c>
      <c r="J73" s="98"/>
      <c r="K73" s="51">
        <v>5</v>
      </c>
      <c r="L73" s="51">
        <v>4</v>
      </c>
      <c r="M73" s="51">
        <v>0</v>
      </c>
      <c r="N73" s="51">
        <v>4</v>
      </c>
      <c r="O73" s="51">
        <v>0</v>
      </c>
      <c r="P73" s="52" t="s">
        <v>3310</v>
      </c>
      <c r="Q73" s="52" t="s">
        <v>3310</v>
      </c>
      <c r="R73" s="51">
        <v>1</v>
      </c>
      <c r="S73" s="51">
        <v>0</v>
      </c>
      <c r="T73" s="51">
        <v>5</v>
      </c>
      <c r="U73" s="51">
        <v>4</v>
      </c>
      <c r="V73" s="51">
        <v>2</v>
      </c>
      <c r="W73" s="52">
        <v>1.28</v>
      </c>
      <c r="X73" s="52">
        <v>0.4</v>
      </c>
      <c r="Y73" s="100"/>
      <c r="Z73" s="100"/>
      <c r="AA73" s="100"/>
      <c r="AB73" s="102" t="s">
        <v>3341</v>
      </c>
      <c r="AC73" s="102" t="s">
        <v>3341</v>
      </c>
      <c r="AD73" s="100"/>
      <c r="AE73" s="100"/>
      <c r="AF73" s="100"/>
    </row>
    <row r="74" spans="1:32" x14ac:dyDescent="0.35">
      <c r="A74" s="127" t="s">
        <v>3438</v>
      </c>
      <c r="B74" s="128" t="s">
        <v>3811</v>
      </c>
      <c r="C74" s="128" t="s">
        <v>56</v>
      </c>
      <c r="D74" s="125"/>
      <c r="E74" s="87"/>
      <c r="F74" s="90"/>
      <c r="G74" s="94"/>
      <c r="H74" s="94"/>
      <c r="I74" s="126">
        <v>74</v>
      </c>
      <c r="J74" s="98"/>
      <c r="K74" s="51">
        <v>5</v>
      </c>
      <c r="L74" s="51">
        <v>4</v>
      </c>
      <c r="M74" s="51">
        <v>0</v>
      </c>
      <c r="N74" s="51">
        <v>4</v>
      </c>
      <c r="O74" s="51">
        <v>0</v>
      </c>
      <c r="P74" s="52" t="s">
        <v>3310</v>
      </c>
      <c r="Q74" s="52" t="s">
        <v>3310</v>
      </c>
      <c r="R74" s="51">
        <v>1</v>
      </c>
      <c r="S74" s="51">
        <v>0</v>
      </c>
      <c r="T74" s="51">
        <v>5</v>
      </c>
      <c r="U74" s="51">
        <v>4</v>
      </c>
      <c r="V74" s="51">
        <v>2</v>
      </c>
      <c r="W74" s="52">
        <v>1.28</v>
      </c>
      <c r="X74" s="52">
        <v>0.4</v>
      </c>
      <c r="Y74" s="100"/>
      <c r="Z74" s="100"/>
      <c r="AA74" s="100"/>
      <c r="AB74" s="102" t="s">
        <v>3341</v>
      </c>
      <c r="AC74" s="102" t="s">
        <v>3341</v>
      </c>
      <c r="AD74" s="100"/>
      <c r="AE74" s="100"/>
      <c r="AF74" s="100"/>
    </row>
    <row r="75" spans="1:32" x14ac:dyDescent="0.35">
      <c r="A75" s="127" t="s">
        <v>3439</v>
      </c>
      <c r="B75" s="128" t="s">
        <v>3800</v>
      </c>
      <c r="C75" s="128" t="s">
        <v>59</v>
      </c>
      <c r="D75" s="125"/>
      <c r="E75" s="87"/>
      <c r="F75" s="90"/>
      <c r="G75" s="94"/>
      <c r="H75" s="94"/>
      <c r="I75" s="126">
        <v>75</v>
      </c>
      <c r="J75" s="98"/>
      <c r="K75" s="51">
        <v>5</v>
      </c>
      <c r="L75" s="51">
        <v>4</v>
      </c>
      <c r="M75" s="51">
        <v>0</v>
      </c>
      <c r="N75" s="51">
        <v>4</v>
      </c>
      <c r="O75" s="51">
        <v>0</v>
      </c>
      <c r="P75" s="52" t="s">
        <v>3310</v>
      </c>
      <c r="Q75" s="52" t="s">
        <v>3310</v>
      </c>
      <c r="R75" s="51">
        <v>1</v>
      </c>
      <c r="S75" s="51">
        <v>0</v>
      </c>
      <c r="T75" s="51">
        <v>5</v>
      </c>
      <c r="U75" s="51">
        <v>4</v>
      </c>
      <c r="V75" s="51">
        <v>2</v>
      </c>
      <c r="W75" s="52">
        <v>1.28</v>
      </c>
      <c r="X75" s="52">
        <v>0.4</v>
      </c>
      <c r="Y75" s="100"/>
      <c r="Z75" s="100"/>
      <c r="AA75" s="100"/>
      <c r="AB75" s="102" t="s">
        <v>3341</v>
      </c>
      <c r="AC75" s="102" t="s">
        <v>3341</v>
      </c>
      <c r="AD75" s="100"/>
      <c r="AE75" s="100"/>
      <c r="AF75" s="100"/>
    </row>
    <row r="76" spans="1:32" x14ac:dyDescent="0.35">
      <c r="A76" s="127" t="s">
        <v>3440</v>
      </c>
      <c r="B76" s="128" t="s">
        <v>3801</v>
      </c>
      <c r="C76" s="128" t="s">
        <v>59</v>
      </c>
      <c r="D76" s="125"/>
      <c r="E76" s="87"/>
      <c r="F76" s="90"/>
      <c r="G76" s="94"/>
      <c r="H76" s="94"/>
      <c r="I76" s="126">
        <v>76</v>
      </c>
      <c r="J76" s="98"/>
      <c r="K76" s="51">
        <v>5</v>
      </c>
      <c r="L76" s="51">
        <v>3</v>
      </c>
      <c r="M76" s="51">
        <v>2</v>
      </c>
      <c r="N76" s="51">
        <v>5</v>
      </c>
      <c r="O76" s="51">
        <v>0</v>
      </c>
      <c r="P76" s="52" t="s">
        <v>3310</v>
      </c>
      <c r="Q76" s="52" t="s">
        <v>3310</v>
      </c>
      <c r="R76" s="51">
        <v>1</v>
      </c>
      <c r="S76" s="51">
        <v>0</v>
      </c>
      <c r="T76" s="51">
        <v>5</v>
      </c>
      <c r="U76" s="51">
        <v>5</v>
      </c>
      <c r="V76" s="51">
        <v>4</v>
      </c>
      <c r="W76" s="52">
        <v>1.6</v>
      </c>
      <c r="X76" s="52">
        <v>0.4</v>
      </c>
      <c r="Y76" s="100"/>
      <c r="Z76" s="100"/>
      <c r="AA76" s="100"/>
      <c r="AB76" s="102" t="s">
        <v>3341</v>
      </c>
      <c r="AC76" s="102" t="s">
        <v>3341</v>
      </c>
      <c r="AD76" s="100"/>
      <c r="AE76" s="100"/>
      <c r="AF76" s="100"/>
    </row>
    <row r="77" spans="1:32" x14ac:dyDescent="0.35">
      <c r="A77" s="127" t="s">
        <v>3441</v>
      </c>
      <c r="B77" s="128" t="s">
        <v>3802</v>
      </c>
      <c r="C77" s="128" t="s">
        <v>59</v>
      </c>
      <c r="D77" s="125"/>
      <c r="E77" s="87"/>
      <c r="F77" s="90"/>
      <c r="G77" s="94"/>
      <c r="H77" s="94"/>
      <c r="I77" s="126">
        <v>77</v>
      </c>
      <c r="J77" s="98"/>
      <c r="K77" s="51">
        <v>5</v>
      </c>
      <c r="L77" s="51">
        <v>4</v>
      </c>
      <c r="M77" s="51">
        <v>0</v>
      </c>
      <c r="N77" s="51">
        <v>4</v>
      </c>
      <c r="O77" s="51">
        <v>0</v>
      </c>
      <c r="P77" s="52" t="s">
        <v>3310</v>
      </c>
      <c r="Q77" s="52" t="s">
        <v>3310</v>
      </c>
      <c r="R77" s="51">
        <v>1</v>
      </c>
      <c r="S77" s="51">
        <v>0</v>
      </c>
      <c r="T77" s="51">
        <v>5</v>
      </c>
      <c r="U77" s="51">
        <v>4</v>
      </c>
      <c r="V77" s="51">
        <v>2</v>
      </c>
      <c r="W77" s="52">
        <v>1.28</v>
      </c>
      <c r="X77" s="52">
        <v>0.4</v>
      </c>
      <c r="Y77" s="100"/>
      <c r="Z77" s="100"/>
      <c r="AA77" s="100"/>
      <c r="AB77" s="102" t="s">
        <v>3341</v>
      </c>
      <c r="AC77" s="102" t="s">
        <v>3341</v>
      </c>
      <c r="AD77" s="100"/>
      <c r="AE77" s="100"/>
      <c r="AF77" s="100"/>
    </row>
    <row r="78" spans="1:32" x14ac:dyDescent="0.35">
      <c r="A78" s="127" t="s">
        <v>3442</v>
      </c>
      <c r="B78" s="128" t="s">
        <v>3803</v>
      </c>
      <c r="C78" s="128" t="s">
        <v>59</v>
      </c>
      <c r="D78" s="125"/>
      <c r="E78" s="87"/>
      <c r="F78" s="90"/>
      <c r="G78" s="94"/>
      <c r="H78" s="94"/>
      <c r="I78" s="126">
        <v>78</v>
      </c>
      <c r="J78" s="98"/>
      <c r="K78" s="51">
        <v>5</v>
      </c>
      <c r="L78" s="51">
        <v>4</v>
      </c>
      <c r="M78" s="51">
        <v>0</v>
      </c>
      <c r="N78" s="51">
        <v>4</v>
      </c>
      <c r="O78" s="51">
        <v>0</v>
      </c>
      <c r="P78" s="52" t="s">
        <v>3310</v>
      </c>
      <c r="Q78" s="52" t="s">
        <v>3310</v>
      </c>
      <c r="R78" s="51">
        <v>1</v>
      </c>
      <c r="S78" s="51">
        <v>0</v>
      </c>
      <c r="T78" s="51">
        <v>5</v>
      </c>
      <c r="U78" s="51">
        <v>4</v>
      </c>
      <c r="V78" s="51">
        <v>4</v>
      </c>
      <c r="W78" s="52">
        <v>1.6</v>
      </c>
      <c r="X78" s="52">
        <v>0.4</v>
      </c>
      <c r="Y78" s="100"/>
      <c r="Z78" s="100"/>
      <c r="AA78" s="100"/>
      <c r="AB78" s="102" t="s">
        <v>3341</v>
      </c>
      <c r="AC78" s="102" t="s">
        <v>3341</v>
      </c>
      <c r="AD78" s="100"/>
      <c r="AE78" s="100"/>
      <c r="AF78" s="100"/>
    </row>
    <row r="79" spans="1:32" x14ac:dyDescent="0.35">
      <c r="A79" s="127" t="s">
        <v>3443</v>
      </c>
      <c r="B79" s="128" t="s">
        <v>3804</v>
      </c>
      <c r="C79" s="128" t="s">
        <v>59</v>
      </c>
      <c r="D79" s="125"/>
      <c r="E79" s="87"/>
      <c r="F79" s="90"/>
      <c r="G79" s="94"/>
      <c r="H79" s="94"/>
      <c r="I79" s="126">
        <v>79</v>
      </c>
      <c r="J79" s="98"/>
      <c r="K79" s="51">
        <v>5</v>
      </c>
      <c r="L79" s="51">
        <v>4</v>
      </c>
      <c r="M79" s="51">
        <v>0</v>
      </c>
      <c r="N79" s="51">
        <v>4</v>
      </c>
      <c r="O79" s="51">
        <v>0</v>
      </c>
      <c r="P79" s="52" t="s">
        <v>3310</v>
      </c>
      <c r="Q79" s="52" t="s">
        <v>3310</v>
      </c>
      <c r="R79" s="51">
        <v>1</v>
      </c>
      <c r="S79" s="51">
        <v>0</v>
      </c>
      <c r="T79" s="51">
        <v>5</v>
      </c>
      <c r="U79" s="51">
        <v>4</v>
      </c>
      <c r="V79" s="51">
        <v>2</v>
      </c>
      <c r="W79" s="52">
        <v>1.28</v>
      </c>
      <c r="X79" s="52">
        <v>0.4</v>
      </c>
      <c r="Y79" s="100"/>
      <c r="Z79" s="100"/>
      <c r="AA79" s="100"/>
      <c r="AB79" s="102" t="s">
        <v>3341</v>
      </c>
      <c r="AC79" s="102" t="s">
        <v>3341</v>
      </c>
      <c r="AD79" s="100"/>
      <c r="AE79" s="100"/>
      <c r="AF79" s="100"/>
    </row>
    <row r="80" spans="1:32" x14ac:dyDescent="0.35">
      <c r="A80" s="127" t="s">
        <v>3444</v>
      </c>
      <c r="B80" s="128" t="s">
        <v>3805</v>
      </c>
      <c r="C80" s="128" t="s">
        <v>59</v>
      </c>
      <c r="D80" s="125"/>
      <c r="E80" s="87"/>
      <c r="F80" s="90"/>
      <c r="G80" s="94"/>
      <c r="H80" s="94"/>
      <c r="I80" s="126">
        <v>80</v>
      </c>
      <c r="J80" s="98"/>
      <c r="K80" s="51">
        <v>5</v>
      </c>
      <c r="L80" s="51">
        <v>4</v>
      </c>
      <c r="M80" s="51">
        <v>0</v>
      </c>
      <c r="N80" s="51">
        <v>4</v>
      </c>
      <c r="O80" s="51">
        <v>0</v>
      </c>
      <c r="P80" s="52" t="s">
        <v>3310</v>
      </c>
      <c r="Q80" s="52" t="s">
        <v>3310</v>
      </c>
      <c r="R80" s="51">
        <v>1</v>
      </c>
      <c r="S80" s="51">
        <v>0</v>
      </c>
      <c r="T80" s="51">
        <v>5</v>
      </c>
      <c r="U80" s="51">
        <v>4</v>
      </c>
      <c r="V80" s="51">
        <v>2</v>
      </c>
      <c r="W80" s="52">
        <v>1.28</v>
      </c>
      <c r="X80" s="52">
        <v>0.4</v>
      </c>
      <c r="Y80" s="100"/>
      <c r="Z80" s="100"/>
      <c r="AA80" s="100"/>
      <c r="AB80" s="102" t="s">
        <v>3341</v>
      </c>
      <c r="AC80" s="102" t="s">
        <v>3341</v>
      </c>
      <c r="AD80" s="100"/>
      <c r="AE80" s="100"/>
      <c r="AF80" s="100"/>
    </row>
    <row r="81" spans="1:32" x14ac:dyDescent="0.35">
      <c r="A81" s="127" t="s">
        <v>3445</v>
      </c>
      <c r="B81" s="128" t="s">
        <v>3806</v>
      </c>
      <c r="C81" s="128" t="s">
        <v>59</v>
      </c>
      <c r="D81" s="125"/>
      <c r="E81" s="87"/>
      <c r="F81" s="90"/>
      <c r="G81" s="94"/>
      <c r="H81" s="94"/>
      <c r="I81" s="126">
        <v>81</v>
      </c>
      <c r="J81" s="98"/>
      <c r="K81" s="51">
        <v>5</v>
      </c>
      <c r="L81" s="51">
        <v>4</v>
      </c>
      <c r="M81" s="51">
        <v>0</v>
      </c>
      <c r="N81" s="51">
        <v>4</v>
      </c>
      <c r="O81" s="51">
        <v>0</v>
      </c>
      <c r="P81" s="52" t="s">
        <v>3310</v>
      </c>
      <c r="Q81" s="52" t="s">
        <v>3310</v>
      </c>
      <c r="R81" s="51">
        <v>1</v>
      </c>
      <c r="S81" s="51">
        <v>0</v>
      </c>
      <c r="T81" s="51">
        <v>5</v>
      </c>
      <c r="U81" s="51">
        <v>4</v>
      </c>
      <c r="V81" s="51">
        <v>2</v>
      </c>
      <c r="W81" s="52">
        <v>1.28</v>
      </c>
      <c r="X81" s="52">
        <v>0.4</v>
      </c>
      <c r="Y81" s="100"/>
      <c r="Z81" s="100"/>
      <c r="AA81" s="100"/>
      <c r="AB81" s="102" t="s">
        <v>3341</v>
      </c>
      <c r="AC81" s="102" t="s">
        <v>3341</v>
      </c>
      <c r="AD81" s="100"/>
      <c r="AE81" s="100"/>
      <c r="AF81" s="100"/>
    </row>
    <row r="82" spans="1:32" x14ac:dyDescent="0.35">
      <c r="A82" s="127" t="s">
        <v>3446</v>
      </c>
      <c r="B82" s="128" t="s">
        <v>3807</v>
      </c>
      <c r="C82" s="128" t="s">
        <v>59</v>
      </c>
      <c r="D82" s="125"/>
      <c r="E82" s="87"/>
      <c r="F82" s="90"/>
      <c r="G82" s="94"/>
      <c r="H82" s="94"/>
      <c r="I82" s="126">
        <v>82</v>
      </c>
      <c r="J82" s="98"/>
      <c r="K82" s="51">
        <v>5</v>
      </c>
      <c r="L82" s="51">
        <v>4</v>
      </c>
      <c r="M82" s="51">
        <v>0</v>
      </c>
      <c r="N82" s="51">
        <v>4</v>
      </c>
      <c r="O82" s="51">
        <v>0</v>
      </c>
      <c r="P82" s="52" t="s">
        <v>3310</v>
      </c>
      <c r="Q82" s="52" t="s">
        <v>3310</v>
      </c>
      <c r="R82" s="51">
        <v>1</v>
      </c>
      <c r="S82" s="51">
        <v>0</v>
      </c>
      <c r="T82" s="51">
        <v>5</v>
      </c>
      <c r="U82" s="51">
        <v>4</v>
      </c>
      <c r="V82" s="51">
        <v>3</v>
      </c>
      <c r="W82" s="52">
        <v>1.44</v>
      </c>
      <c r="X82" s="52">
        <v>0.4</v>
      </c>
      <c r="Y82" s="100"/>
      <c r="Z82" s="100"/>
      <c r="AA82" s="100"/>
      <c r="AB82" s="102" t="s">
        <v>3341</v>
      </c>
      <c r="AC82" s="102" t="s">
        <v>3341</v>
      </c>
      <c r="AD82" s="100"/>
      <c r="AE82" s="100"/>
      <c r="AF82" s="100"/>
    </row>
    <row r="83" spans="1:32" x14ac:dyDescent="0.35">
      <c r="A83" s="127" t="s">
        <v>3447</v>
      </c>
      <c r="B83" s="128" t="s">
        <v>3808</v>
      </c>
      <c r="C83" s="128" t="s">
        <v>59</v>
      </c>
      <c r="D83" s="125"/>
      <c r="E83" s="87"/>
      <c r="F83" s="90"/>
      <c r="G83" s="94"/>
      <c r="H83" s="94"/>
      <c r="I83" s="126">
        <v>83</v>
      </c>
      <c r="J83" s="98"/>
      <c r="K83" s="51">
        <v>5</v>
      </c>
      <c r="L83" s="51">
        <v>4</v>
      </c>
      <c r="M83" s="51">
        <v>0</v>
      </c>
      <c r="N83" s="51">
        <v>4</v>
      </c>
      <c r="O83" s="51">
        <v>0</v>
      </c>
      <c r="P83" s="52" t="s">
        <v>3310</v>
      </c>
      <c r="Q83" s="52" t="s">
        <v>3310</v>
      </c>
      <c r="R83" s="51">
        <v>1</v>
      </c>
      <c r="S83" s="51">
        <v>0</v>
      </c>
      <c r="T83" s="51">
        <v>5</v>
      </c>
      <c r="U83" s="51">
        <v>4</v>
      </c>
      <c r="V83" s="51">
        <v>4</v>
      </c>
      <c r="W83" s="52">
        <v>1.6</v>
      </c>
      <c r="X83" s="52">
        <v>0.4</v>
      </c>
      <c r="Y83" s="100"/>
      <c r="Z83" s="100"/>
      <c r="AA83" s="100"/>
      <c r="AB83" s="102" t="s">
        <v>3341</v>
      </c>
      <c r="AC83" s="102" t="s">
        <v>3341</v>
      </c>
      <c r="AD83" s="100"/>
      <c r="AE83" s="100"/>
      <c r="AF83" s="100"/>
    </row>
    <row r="84" spans="1:32" x14ac:dyDescent="0.35">
      <c r="A84" s="127" t="s">
        <v>3448</v>
      </c>
      <c r="B84" s="128" t="s">
        <v>3809</v>
      </c>
      <c r="C84" s="128" t="s">
        <v>59</v>
      </c>
      <c r="D84" s="125"/>
      <c r="E84" s="87"/>
      <c r="F84" s="90"/>
      <c r="G84" s="94"/>
      <c r="H84" s="94"/>
      <c r="I84" s="126">
        <v>84</v>
      </c>
      <c r="J84" s="98"/>
      <c r="K84" s="51">
        <v>5</v>
      </c>
      <c r="L84" s="51">
        <v>4</v>
      </c>
      <c r="M84" s="51">
        <v>0</v>
      </c>
      <c r="N84" s="51">
        <v>4</v>
      </c>
      <c r="O84" s="51">
        <v>0</v>
      </c>
      <c r="P84" s="52" t="s">
        <v>3310</v>
      </c>
      <c r="Q84" s="52" t="s">
        <v>3310</v>
      </c>
      <c r="R84" s="51">
        <v>1</v>
      </c>
      <c r="S84" s="51">
        <v>0</v>
      </c>
      <c r="T84" s="51">
        <v>5</v>
      </c>
      <c r="U84" s="51">
        <v>4</v>
      </c>
      <c r="V84" s="51">
        <v>2</v>
      </c>
      <c r="W84" s="52">
        <v>1.28</v>
      </c>
      <c r="X84" s="52">
        <v>0.4</v>
      </c>
      <c r="Y84" s="100"/>
      <c r="Z84" s="100"/>
      <c r="AA84" s="100"/>
      <c r="AB84" s="102" t="s">
        <v>3341</v>
      </c>
      <c r="AC84" s="102" t="s">
        <v>3341</v>
      </c>
      <c r="AD84" s="100"/>
      <c r="AE84" s="100"/>
      <c r="AF84" s="100"/>
    </row>
    <row r="85" spans="1:32" x14ac:dyDescent="0.35">
      <c r="A85" s="127" t="s">
        <v>3449</v>
      </c>
      <c r="B85" s="128" t="s">
        <v>3810</v>
      </c>
      <c r="C85" s="128" t="s">
        <v>59</v>
      </c>
      <c r="D85" s="125"/>
      <c r="E85" s="87"/>
      <c r="F85" s="90"/>
      <c r="G85" s="94"/>
      <c r="H85" s="94"/>
      <c r="I85" s="126">
        <v>85</v>
      </c>
      <c r="J85" s="98"/>
      <c r="K85" s="51">
        <v>4</v>
      </c>
      <c r="L85" s="51">
        <v>3</v>
      </c>
      <c r="M85" s="51">
        <v>0</v>
      </c>
      <c r="N85" s="51">
        <v>3</v>
      </c>
      <c r="O85" s="51">
        <v>0</v>
      </c>
      <c r="P85" s="52" t="s">
        <v>3310</v>
      </c>
      <c r="Q85" s="52" t="s">
        <v>3310</v>
      </c>
      <c r="R85" s="51">
        <v>1</v>
      </c>
      <c r="S85" s="51">
        <v>0</v>
      </c>
      <c r="T85" s="51">
        <v>4</v>
      </c>
      <c r="U85" s="51">
        <v>3</v>
      </c>
      <c r="V85" s="51">
        <v>2</v>
      </c>
      <c r="W85" s="52">
        <v>1.125</v>
      </c>
      <c r="X85" s="52">
        <v>0.5</v>
      </c>
      <c r="Y85" s="100"/>
      <c r="Z85" s="100"/>
      <c r="AA85" s="100"/>
      <c r="AB85" s="102" t="s">
        <v>3341</v>
      </c>
      <c r="AC85" s="102" t="s">
        <v>3341</v>
      </c>
      <c r="AD85" s="100"/>
      <c r="AE85" s="100"/>
      <c r="AF85" s="100"/>
    </row>
    <row r="86" spans="1:32" x14ac:dyDescent="0.35">
      <c r="A86" s="127" t="s">
        <v>3450</v>
      </c>
      <c r="B86" s="128" t="s">
        <v>3811</v>
      </c>
      <c r="C86" s="128" t="s">
        <v>59</v>
      </c>
      <c r="D86" s="125"/>
      <c r="E86" s="87"/>
      <c r="F86" s="90"/>
      <c r="G86" s="94"/>
      <c r="H86" s="94"/>
      <c r="I86" s="126">
        <v>86</v>
      </c>
      <c r="J86" s="98"/>
      <c r="K86" s="51">
        <v>4</v>
      </c>
      <c r="L86" s="51">
        <v>3</v>
      </c>
      <c r="M86" s="51">
        <v>0</v>
      </c>
      <c r="N86" s="51">
        <v>3</v>
      </c>
      <c r="O86" s="51">
        <v>0</v>
      </c>
      <c r="P86" s="52" t="s">
        <v>3310</v>
      </c>
      <c r="Q86" s="52" t="s">
        <v>3310</v>
      </c>
      <c r="R86" s="51">
        <v>1</v>
      </c>
      <c r="S86" s="51">
        <v>0</v>
      </c>
      <c r="T86" s="51">
        <v>4</v>
      </c>
      <c r="U86" s="51">
        <v>3</v>
      </c>
      <c r="V86" s="51">
        <v>2</v>
      </c>
      <c r="W86" s="52">
        <v>1.125</v>
      </c>
      <c r="X86" s="52">
        <v>0.5</v>
      </c>
      <c r="Y86" s="100"/>
      <c r="Z86" s="100"/>
      <c r="AA86" s="100"/>
      <c r="AB86" s="102" t="s">
        <v>3341</v>
      </c>
      <c r="AC86" s="102" t="s">
        <v>3341</v>
      </c>
      <c r="AD86" s="100"/>
      <c r="AE86" s="100"/>
      <c r="AF86" s="100"/>
    </row>
    <row r="87" spans="1:32" x14ac:dyDescent="0.35">
      <c r="A87" s="127" t="s">
        <v>3451</v>
      </c>
      <c r="B87" s="128" t="s">
        <v>3800</v>
      </c>
      <c r="C87" s="128" t="s">
        <v>61</v>
      </c>
      <c r="D87" s="125"/>
      <c r="E87" s="87"/>
      <c r="F87" s="90"/>
      <c r="G87" s="94"/>
      <c r="H87" s="94"/>
      <c r="I87" s="126">
        <v>87</v>
      </c>
      <c r="J87" s="98"/>
      <c r="K87" s="51">
        <v>4</v>
      </c>
      <c r="L87" s="51">
        <v>3</v>
      </c>
      <c r="M87" s="51">
        <v>0</v>
      </c>
      <c r="N87" s="51">
        <v>3</v>
      </c>
      <c r="O87" s="51">
        <v>0</v>
      </c>
      <c r="P87" s="52" t="s">
        <v>3310</v>
      </c>
      <c r="Q87" s="52" t="s">
        <v>3310</v>
      </c>
      <c r="R87" s="51">
        <v>1</v>
      </c>
      <c r="S87" s="51">
        <v>0</v>
      </c>
      <c r="T87" s="51">
        <v>4</v>
      </c>
      <c r="U87" s="51">
        <v>3</v>
      </c>
      <c r="V87" s="51">
        <v>2</v>
      </c>
      <c r="W87" s="52">
        <v>1.125</v>
      </c>
      <c r="X87" s="52">
        <v>0.5</v>
      </c>
      <c r="Y87" s="100"/>
      <c r="Z87" s="100"/>
      <c r="AA87" s="100"/>
      <c r="AB87" s="102" t="s">
        <v>3341</v>
      </c>
      <c r="AC87" s="102" t="s">
        <v>3341</v>
      </c>
      <c r="AD87" s="100"/>
      <c r="AE87" s="100"/>
      <c r="AF87" s="100"/>
    </row>
    <row r="88" spans="1:32" x14ac:dyDescent="0.35">
      <c r="A88" s="127" t="s">
        <v>3452</v>
      </c>
      <c r="B88" s="128" t="s">
        <v>3801</v>
      </c>
      <c r="C88" s="128" t="s">
        <v>61</v>
      </c>
      <c r="D88" s="125"/>
      <c r="E88" s="87"/>
      <c r="F88" s="90"/>
      <c r="G88" s="94"/>
      <c r="H88" s="94"/>
      <c r="I88" s="126">
        <v>88</v>
      </c>
      <c r="J88" s="98"/>
      <c r="K88" s="51">
        <v>4</v>
      </c>
      <c r="L88" s="51">
        <v>3</v>
      </c>
      <c r="M88" s="51">
        <v>0</v>
      </c>
      <c r="N88" s="51">
        <v>3</v>
      </c>
      <c r="O88" s="51">
        <v>0</v>
      </c>
      <c r="P88" s="52" t="s">
        <v>3310</v>
      </c>
      <c r="Q88" s="52" t="s">
        <v>3310</v>
      </c>
      <c r="R88" s="51">
        <v>1</v>
      </c>
      <c r="S88" s="51">
        <v>0</v>
      </c>
      <c r="T88" s="51">
        <v>4</v>
      </c>
      <c r="U88" s="51">
        <v>3</v>
      </c>
      <c r="V88" s="51">
        <v>2</v>
      </c>
      <c r="W88" s="52">
        <v>1.125</v>
      </c>
      <c r="X88" s="52">
        <v>0.5</v>
      </c>
      <c r="Y88" s="100"/>
      <c r="Z88" s="100"/>
      <c r="AA88" s="100"/>
      <c r="AB88" s="102" t="s">
        <v>3341</v>
      </c>
      <c r="AC88" s="102" t="s">
        <v>3341</v>
      </c>
      <c r="AD88" s="100"/>
      <c r="AE88" s="100"/>
      <c r="AF88" s="100"/>
    </row>
    <row r="89" spans="1:32" x14ac:dyDescent="0.35">
      <c r="A89" s="127" t="s">
        <v>3453</v>
      </c>
      <c r="B89" s="128" t="s">
        <v>3802</v>
      </c>
      <c r="C89" s="128" t="s">
        <v>61</v>
      </c>
      <c r="D89" s="125"/>
      <c r="E89" s="87"/>
      <c r="F89" s="90"/>
      <c r="G89" s="94"/>
      <c r="H89" s="94"/>
      <c r="I89" s="126">
        <v>89</v>
      </c>
      <c r="J89" s="98"/>
      <c r="K89" s="51">
        <v>4</v>
      </c>
      <c r="L89" s="51">
        <v>3</v>
      </c>
      <c r="M89" s="51">
        <v>0</v>
      </c>
      <c r="N89" s="51">
        <v>3</v>
      </c>
      <c r="O89" s="51">
        <v>0</v>
      </c>
      <c r="P89" s="52" t="s">
        <v>3310</v>
      </c>
      <c r="Q89" s="52" t="s">
        <v>3310</v>
      </c>
      <c r="R89" s="51">
        <v>1</v>
      </c>
      <c r="S89" s="51">
        <v>0</v>
      </c>
      <c r="T89" s="51">
        <v>4</v>
      </c>
      <c r="U89" s="51">
        <v>3</v>
      </c>
      <c r="V89" s="51">
        <v>2</v>
      </c>
      <c r="W89" s="52">
        <v>1.125</v>
      </c>
      <c r="X89" s="52">
        <v>0.5</v>
      </c>
      <c r="Y89" s="100"/>
      <c r="Z89" s="100"/>
      <c r="AA89" s="100"/>
      <c r="AB89" s="102" t="s">
        <v>3341</v>
      </c>
      <c r="AC89" s="102" t="s">
        <v>3341</v>
      </c>
      <c r="AD89" s="100"/>
      <c r="AE89" s="100"/>
      <c r="AF89" s="100"/>
    </row>
    <row r="90" spans="1:32" x14ac:dyDescent="0.35">
      <c r="A90" s="127" t="s">
        <v>3454</v>
      </c>
      <c r="B90" s="128" t="s">
        <v>3803</v>
      </c>
      <c r="C90" s="128" t="s">
        <v>61</v>
      </c>
      <c r="D90" s="125"/>
      <c r="E90" s="87"/>
      <c r="F90" s="90"/>
      <c r="G90" s="94"/>
      <c r="H90" s="94"/>
      <c r="I90" s="126">
        <v>90</v>
      </c>
      <c r="J90" s="98"/>
      <c r="K90" s="51">
        <v>4</v>
      </c>
      <c r="L90" s="51">
        <v>2</v>
      </c>
      <c r="M90" s="51">
        <v>2</v>
      </c>
      <c r="N90" s="51">
        <v>4</v>
      </c>
      <c r="O90" s="51">
        <v>0</v>
      </c>
      <c r="P90" s="52" t="s">
        <v>3310</v>
      </c>
      <c r="Q90" s="52" t="s">
        <v>3310</v>
      </c>
      <c r="R90" s="51">
        <v>1</v>
      </c>
      <c r="S90" s="51">
        <v>0</v>
      </c>
      <c r="T90" s="51">
        <v>4</v>
      </c>
      <c r="U90" s="51">
        <v>4</v>
      </c>
      <c r="V90" s="51">
        <v>2</v>
      </c>
      <c r="W90" s="52">
        <v>1.125</v>
      </c>
      <c r="X90" s="52">
        <v>0.5</v>
      </c>
      <c r="Y90" s="100"/>
      <c r="Z90" s="100"/>
      <c r="AA90" s="100"/>
      <c r="AB90" s="102" t="s">
        <v>3341</v>
      </c>
      <c r="AC90" s="102" t="s">
        <v>3341</v>
      </c>
      <c r="AD90" s="100"/>
      <c r="AE90" s="100"/>
      <c r="AF90" s="100"/>
    </row>
    <row r="91" spans="1:32" x14ac:dyDescent="0.35">
      <c r="A91" s="127" t="s">
        <v>3455</v>
      </c>
      <c r="B91" s="128" t="s">
        <v>3804</v>
      </c>
      <c r="C91" s="128" t="s">
        <v>61</v>
      </c>
      <c r="D91" s="125"/>
      <c r="E91" s="87"/>
      <c r="F91" s="90"/>
      <c r="G91" s="94"/>
      <c r="H91" s="94"/>
      <c r="I91" s="126">
        <v>91</v>
      </c>
      <c r="J91" s="98"/>
      <c r="K91" s="51">
        <v>4</v>
      </c>
      <c r="L91" s="51">
        <v>2</v>
      </c>
      <c r="M91" s="51">
        <v>2</v>
      </c>
      <c r="N91" s="51">
        <v>4</v>
      </c>
      <c r="O91" s="51">
        <v>0</v>
      </c>
      <c r="P91" s="52" t="s">
        <v>3310</v>
      </c>
      <c r="Q91" s="52" t="s">
        <v>3310</v>
      </c>
      <c r="R91" s="51">
        <v>1</v>
      </c>
      <c r="S91" s="51">
        <v>0</v>
      </c>
      <c r="T91" s="51">
        <v>4</v>
      </c>
      <c r="U91" s="51">
        <v>4</v>
      </c>
      <c r="V91" s="51">
        <v>2</v>
      </c>
      <c r="W91" s="52">
        <v>1.125</v>
      </c>
      <c r="X91" s="52">
        <v>0.5</v>
      </c>
      <c r="Y91" s="100"/>
      <c r="Z91" s="100"/>
      <c r="AA91" s="100"/>
      <c r="AB91" s="102" t="s">
        <v>3341</v>
      </c>
      <c r="AC91" s="102" t="s">
        <v>3341</v>
      </c>
      <c r="AD91" s="100"/>
      <c r="AE91" s="100"/>
      <c r="AF91" s="100"/>
    </row>
    <row r="92" spans="1:32" x14ac:dyDescent="0.35">
      <c r="A92" s="127" t="s">
        <v>3456</v>
      </c>
      <c r="B92" s="128" t="s">
        <v>3805</v>
      </c>
      <c r="C92" s="128" t="s">
        <v>61</v>
      </c>
      <c r="D92" s="125"/>
      <c r="E92" s="87"/>
      <c r="F92" s="90"/>
      <c r="G92" s="94"/>
      <c r="H92" s="94"/>
      <c r="I92" s="126">
        <v>92</v>
      </c>
      <c r="J92" s="98"/>
      <c r="K92" s="51">
        <v>4</v>
      </c>
      <c r="L92" s="51">
        <v>3</v>
      </c>
      <c r="M92" s="51">
        <v>0</v>
      </c>
      <c r="N92" s="51">
        <v>3</v>
      </c>
      <c r="O92" s="51">
        <v>0</v>
      </c>
      <c r="P92" s="52" t="s">
        <v>3310</v>
      </c>
      <c r="Q92" s="52" t="s">
        <v>3310</v>
      </c>
      <c r="R92" s="51">
        <v>1</v>
      </c>
      <c r="S92" s="51">
        <v>0</v>
      </c>
      <c r="T92" s="51">
        <v>4</v>
      </c>
      <c r="U92" s="51">
        <v>3</v>
      </c>
      <c r="V92" s="51">
        <v>2</v>
      </c>
      <c r="W92" s="52">
        <v>1.125</v>
      </c>
      <c r="X92" s="52">
        <v>0.5</v>
      </c>
      <c r="Y92" s="100"/>
      <c r="Z92" s="100"/>
      <c r="AA92" s="100"/>
      <c r="AB92" s="102" t="s">
        <v>3341</v>
      </c>
      <c r="AC92" s="102" t="s">
        <v>3341</v>
      </c>
      <c r="AD92" s="100"/>
      <c r="AE92" s="100"/>
      <c r="AF92" s="100"/>
    </row>
    <row r="93" spans="1:32" x14ac:dyDescent="0.35">
      <c r="A93" s="127" t="s">
        <v>3457</v>
      </c>
      <c r="B93" s="128" t="s">
        <v>3806</v>
      </c>
      <c r="C93" s="128" t="s">
        <v>61</v>
      </c>
      <c r="D93" s="125"/>
      <c r="E93" s="87"/>
      <c r="F93" s="90"/>
      <c r="G93" s="94"/>
      <c r="H93" s="94"/>
      <c r="I93" s="126">
        <v>93</v>
      </c>
      <c r="J93" s="98"/>
      <c r="K93" s="51">
        <v>4</v>
      </c>
      <c r="L93" s="51">
        <v>3</v>
      </c>
      <c r="M93" s="51">
        <v>0</v>
      </c>
      <c r="N93" s="51">
        <v>3</v>
      </c>
      <c r="O93" s="51">
        <v>0</v>
      </c>
      <c r="P93" s="52" t="s">
        <v>3310</v>
      </c>
      <c r="Q93" s="52" t="s">
        <v>3310</v>
      </c>
      <c r="R93" s="51">
        <v>1</v>
      </c>
      <c r="S93" s="51">
        <v>0</v>
      </c>
      <c r="T93" s="51">
        <v>4</v>
      </c>
      <c r="U93" s="51">
        <v>3</v>
      </c>
      <c r="V93" s="51">
        <v>2</v>
      </c>
      <c r="W93" s="52">
        <v>1.125</v>
      </c>
      <c r="X93" s="52">
        <v>0.5</v>
      </c>
      <c r="Y93" s="100"/>
      <c r="Z93" s="100"/>
      <c r="AA93" s="100"/>
      <c r="AB93" s="102" t="s">
        <v>3341</v>
      </c>
      <c r="AC93" s="102" t="s">
        <v>3341</v>
      </c>
      <c r="AD93" s="100"/>
      <c r="AE93" s="100"/>
      <c r="AF93" s="100"/>
    </row>
    <row r="94" spans="1:32" x14ac:dyDescent="0.35">
      <c r="A94" s="127" t="s">
        <v>3458</v>
      </c>
      <c r="B94" s="128" t="s">
        <v>3807</v>
      </c>
      <c r="C94" s="128" t="s">
        <v>61</v>
      </c>
      <c r="D94" s="125"/>
      <c r="E94" s="87"/>
      <c r="F94" s="90"/>
      <c r="G94" s="94"/>
      <c r="H94" s="94"/>
      <c r="I94" s="126">
        <v>94</v>
      </c>
      <c r="J94" s="98"/>
      <c r="K94" s="51">
        <v>4</v>
      </c>
      <c r="L94" s="51">
        <v>3</v>
      </c>
      <c r="M94" s="51">
        <v>0</v>
      </c>
      <c r="N94" s="51">
        <v>3</v>
      </c>
      <c r="O94" s="51">
        <v>0</v>
      </c>
      <c r="P94" s="52" t="s">
        <v>3310</v>
      </c>
      <c r="Q94" s="52" t="s">
        <v>3310</v>
      </c>
      <c r="R94" s="51">
        <v>1</v>
      </c>
      <c r="S94" s="51">
        <v>0</v>
      </c>
      <c r="T94" s="51">
        <v>4</v>
      </c>
      <c r="U94" s="51">
        <v>3</v>
      </c>
      <c r="V94" s="51">
        <v>2</v>
      </c>
      <c r="W94" s="52">
        <v>1.125</v>
      </c>
      <c r="X94" s="52">
        <v>0.5</v>
      </c>
      <c r="Y94" s="100"/>
      <c r="Z94" s="100"/>
      <c r="AA94" s="100"/>
      <c r="AB94" s="102" t="s">
        <v>3341</v>
      </c>
      <c r="AC94" s="102" t="s">
        <v>3341</v>
      </c>
      <c r="AD94" s="100"/>
      <c r="AE94" s="100"/>
      <c r="AF94" s="100"/>
    </row>
    <row r="95" spans="1:32" x14ac:dyDescent="0.35">
      <c r="A95" s="127" t="s">
        <v>3459</v>
      </c>
      <c r="B95" s="128" t="s">
        <v>3808</v>
      </c>
      <c r="C95" s="128" t="s">
        <v>61</v>
      </c>
      <c r="D95" s="125"/>
      <c r="E95" s="87"/>
      <c r="F95" s="90"/>
      <c r="G95" s="94"/>
      <c r="H95" s="94"/>
      <c r="I95" s="126">
        <v>95</v>
      </c>
      <c r="J95" s="98"/>
      <c r="K95" s="51">
        <v>4</v>
      </c>
      <c r="L95" s="51">
        <v>3</v>
      </c>
      <c r="M95" s="51">
        <v>0</v>
      </c>
      <c r="N95" s="51">
        <v>3</v>
      </c>
      <c r="O95" s="51">
        <v>0</v>
      </c>
      <c r="P95" s="52" t="s">
        <v>3310</v>
      </c>
      <c r="Q95" s="52" t="s">
        <v>3310</v>
      </c>
      <c r="R95" s="51">
        <v>1</v>
      </c>
      <c r="S95" s="51">
        <v>0</v>
      </c>
      <c r="T95" s="51">
        <v>4</v>
      </c>
      <c r="U95" s="51">
        <v>3</v>
      </c>
      <c r="V95" s="51">
        <v>2</v>
      </c>
      <c r="W95" s="52">
        <v>1.125</v>
      </c>
      <c r="X95" s="52">
        <v>0.5</v>
      </c>
      <c r="Y95" s="100"/>
      <c r="Z95" s="100"/>
      <c r="AA95" s="100"/>
      <c r="AB95" s="102" t="s">
        <v>3341</v>
      </c>
      <c r="AC95" s="102" t="s">
        <v>3341</v>
      </c>
      <c r="AD95" s="100"/>
      <c r="AE95" s="100"/>
      <c r="AF95" s="100"/>
    </row>
    <row r="96" spans="1:32" x14ac:dyDescent="0.35">
      <c r="A96" s="127" t="s">
        <v>3460</v>
      </c>
      <c r="B96" s="128" t="s">
        <v>3809</v>
      </c>
      <c r="C96" s="128" t="s">
        <v>61</v>
      </c>
      <c r="D96" s="125"/>
      <c r="E96" s="87"/>
      <c r="F96" s="90"/>
      <c r="G96" s="94"/>
      <c r="H96" s="94"/>
      <c r="I96" s="126">
        <v>96</v>
      </c>
      <c r="J96" s="98"/>
      <c r="K96" s="51">
        <v>4</v>
      </c>
      <c r="L96" s="51">
        <v>3</v>
      </c>
      <c r="M96" s="51">
        <v>0</v>
      </c>
      <c r="N96" s="51">
        <v>3</v>
      </c>
      <c r="O96" s="51">
        <v>0</v>
      </c>
      <c r="P96" s="52" t="s">
        <v>3310</v>
      </c>
      <c r="Q96" s="52" t="s">
        <v>3310</v>
      </c>
      <c r="R96" s="51">
        <v>1</v>
      </c>
      <c r="S96" s="51">
        <v>0</v>
      </c>
      <c r="T96" s="51">
        <v>4</v>
      </c>
      <c r="U96" s="51">
        <v>3</v>
      </c>
      <c r="V96" s="51">
        <v>3</v>
      </c>
      <c r="W96" s="52">
        <v>1.25</v>
      </c>
      <c r="X96" s="52">
        <v>0.5</v>
      </c>
      <c r="Y96" s="100"/>
      <c r="Z96" s="100"/>
      <c r="AA96" s="100"/>
      <c r="AB96" s="102" t="s">
        <v>3341</v>
      </c>
      <c r="AC96" s="102" t="s">
        <v>3341</v>
      </c>
      <c r="AD96" s="100"/>
      <c r="AE96" s="100"/>
      <c r="AF96" s="100"/>
    </row>
    <row r="97" spans="1:32" x14ac:dyDescent="0.35">
      <c r="A97" s="127" t="s">
        <v>3461</v>
      </c>
      <c r="B97" s="128" t="s">
        <v>3810</v>
      </c>
      <c r="C97" s="128" t="s">
        <v>61</v>
      </c>
      <c r="D97" s="125"/>
      <c r="E97" s="87"/>
      <c r="F97" s="90"/>
      <c r="G97" s="94"/>
      <c r="H97" s="94"/>
      <c r="I97" s="126">
        <v>97</v>
      </c>
      <c r="J97" s="98"/>
      <c r="K97" s="51">
        <v>4</v>
      </c>
      <c r="L97" s="51">
        <v>3</v>
      </c>
      <c r="M97" s="51">
        <v>0</v>
      </c>
      <c r="N97" s="51">
        <v>3</v>
      </c>
      <c r="O97" s="51">
        <v>0</v>
      </c>
      <c r="P97" s="52" t="s">
        <v>3310</v>
      </c>
      <c r="Q97" s="52" t="s">
        <v>3310</v>
      </c>
      <c r="R97" s="51">
        <v>1</v>
      </c>
      <c r="S97" s="51">
        <v>0</v>
      </c>
      <c r="T97" s="51">
        <v>4</v>
      </c>
      <c r="U97" s="51">
        <v>3</v>
      </c>
      <c r="V97" s="51">
        <v>3</v>
      </c>
      <c r="W97" s="52">
        <v>1.25</v>
      </c>
      <c r="X97" s="52">
        <v>0.5</v>
      </c>
      <c r="Y97" s="100"/>
      <c r="Z97" s="100"/>
      <c r="AA97" s="100"/>
      <c r="AB97" s="102" t="s">
        <v>3341</v>
      </c>
      <c r="AC97" s="102" t="s">
        <v>3341</v>
      </c>
      <c r="AD97" s="100"/>
      <c r="AE97" s="100"/>
      <c r="AF97" s="100"/>
    </row>
    <row r="98" spans="1:32" x14ac:dyDescent="0.35">
      <c r="A98" s="127" t="s">
        <v>3462</v>
      </c>
      <c r="B98" s="128" t="s">
        <v>3811</v>
      </c>
      <c r="C98" s="128" t="s">
        <v>61</v>
      </c>
      <c r="D98" s="125"/>
      <c r="E98" s="87"/>
      <c r="F98" s="90"/>
      <c r="G98" s="94"/>
      <c r="H98" s="94"/>
      <c r="I98" s="126">
        <v>98</v>
      </c>
      <c r="J98" s="98"/>
      <c r="K98" s="51">
        <v>4</v>
      </c>
      <c r="L98" s="51">
        <v>3</v>
      </c>
      <c r="M98" s="51">
        <v>0</v>
      </c>
      <c r="N98" s="51">
        <v>3</v>
      </c>
      <c r="O98" s="51">
        <v>0</v>
      </c>
      <c r="P98" s="52" t="s">
        <v>3310</v>
      </c>
      <c r="Q98" s="52" t="s">
        <v>3310</v>
      </c>
      <c r="R98" s="51">
        <v>1</v>
      </c>
      <c r="S98" s="51">
        <v>0</v>
      </c>
      <c r="T98" s="51">
        <v>4</v>
      </c>
      <c r="U98" s="51">
        <v>3</v>
      </c>
      <c r="V98" s="51">
        <v>2</v>
      </c>
      <c r="W98" s="52">
        <v>1.125</v>
      </c>
      <c r="X98" s="52">
        <v>0.5</v>
      </c>
      <c r="Y98" s="100"/>
      <c r="Z98" s="100"/>
      <c r="AA98" s="100"/>
      <c r="AB98" s="102" t="s">
        <v>3341</v>
      </c>
      <c r="AC98" s="102" t="s">
        <v>3341</v>
      </c>
      <c r="AD98" s="100"/>
      <c r="AE98" s="100"/>
      <c r="AF98" s="100"/>
    </row>
    <row r="99" spans="1:32" x14ac:dyDescent="0.35">
      <c r="A99" s="127" t="s">
        <v>3463</v>
      </c>
      <c r="B99" s="128" t="s">
        <v>3800</v>
      </c>
      <c r="C99" s="128" t="s">
        <v>63</v>
      </c>
      <c r="D99" s="125"/>
      <c r="E99" s="87"/>
      <c r="F99" s="90"/>
      <c r="G99" s="94"/>
      <c r="H99" s="94"/>
      <c r="I99" s="126">
        <v>99</v>
      </c>
      <c r="J99" s="98"/>
      <c r="K99" s="51">
        <v>4</v>
      </c>
      <c r="L99" s="51">
        <v>3</v>
      </c>
      <c r="M99" s="51">
        <v>0</v>
      </c>
      <c r="N99" s="51">
        <v>3</v>
      </c>
      <c r="O99" s="51">
        <v>0</v>
      </c>
      <c r="P99" s="52" t="s">
        <v>3310</v>
      </c>
      <c r="Q99" s="52" t="s">
        <v>3310</v>
      </c>
      <c r="R99" s="51">
        <v>1</v>
      </c>
      <c r="S99" s="51">
        <v>0</v>
      </c>
      <c r="T99" s="51">
        <v>4</v>
      </c>
      <c r="U99" s="51">
        <v>3</v>
      </c>
      <c r="V99" s="51">
        <v>2</v>
      </c>
      <c r="W99" s="52">
        <v>1.125</v>
      </c>
      <c r="X99" s="52">
        <v>0.5</v>
      </c>
      <c r="Y99" s="100"/>
      <c r="Z99" s="100"/>
      <c r="AA99" s="100"/>
      <c r="AB99" s="102" t="s">
        <v>3341</v>
      </c>
      <c r="AC99" s="102" t="s">
        <v>3341</v>
      </c>
      <c r="AD99" s="100"/>
      <c r="AE99" s="100"/>
      <c r="AF99" s="100"/>
    </row>
    <row r="100" spans="1:32" x14ac:dyDescent="0.35">
      <c r="A100" s="127" t="s">
        <v>3464</v>
      </c>
      <c r="B100" s="128" t="s">
        <v>3801</v>
      </c>
      <c r="C100" s="128" t="s">
        <v>63</v>
      </c>
      <c r="D100" s="125"/>
      <c r="E100" s="87"/>
      <c r="F100" s="90"/>
      <c r="G100" s="94"/>
      <c r="H100" s="94"/>
      <c r="I100" s="126">
        <v>100</v>
      </c>
      <c r="J100" s="98"/>
      <c r="K100" s="51">
        <v>4</v>
      </c>
      <c r="L100" s="51">
        <v>3</v>
      </c>
      <c r="M100" s="51">
        <v>0</v>
      </c>
      <c r="N100" s="51">
        <v>3</v>
      </c>
      <c r="O100" s="51">
        <v>0</v>
      </c>
      <c r="P100" s="52" t="s">
        <v>3310</v>
      </c>
      <c r="Q100" s="52" t="s">
        <v>3310</v>
      </c>
      <c r="R100" s="51">
        <v>1</v>
      </c>
      <c r="S100" s="51">
        <v>0</v>
      </c>
      <c r="T100" s="51">
        <v>4</v>
      </c>
      <c r="U100" s="51">
        <v>3</v>
      </c>
      <c r="V100" s="51">
        <v>2</v>
      </c>
      <c r="W100" s="52">
        <v>1.125</v>
      </c>
      <c r="X100" s="52">
        <v>0.5</v>
      </c>
      <c r="Y100" s="100"/>
      <c r="Z100" s="100"/>
      <c r="AA100" s="100"/>
      <c r="AB100" s="102" t="s">
        <v>3341</v>
      </c>
      <c r="AC100" s="102" t="s">
        <v>3341</v>
      </c>
      <c r="AD100" s="100"/>
      <c r="AE100" s="100"/>
      <c r="AF100" s="100"/>
    </row>
    <row r="101" spans="1:32" x14ac:dyDescent="0.35">
      <c r="A101" s="127" t="s">
        <v>3465</v>
      </c>
      <c r="B101" s="128" t="s">
        <v>3802</v>
      </c>
      <c r="C101" s="128" t="s">
        <v>63</v>
      </c>
      <c r="D101" s="125"/>
      <c r="E101" s="87"/>
      <c r="F101" s="90"/>
      <c r="G101" s="94"/>
      <c r="H101" s="94"/>
      <c r="I101" s="126">
        <v>101</v>
      </c>
      <c r="J101" s="98"/>
      <c r="K101" s="51">
        <v>4</v>
      </c>
      <c r="L101" s="51">
        <v>3</v>
      </c>
      <c r="M101" s="51">
        <v>0</v>
      </c>
      <c r="N101" s="51">
        <v>3</v>
      </c>
      <c r="O101" s="51">
        <v>0</v>
      </c>
      <c r="P101" s="52" t="s">
        <v>3310</v>
      </c>
      <c r="Q101" s="52" t="s">
        <v>3310</v>
      </c>
      <c r="R101" s="51">
        <v>1</v>
      </c>
      <c r="S101" s="51">
        <v>0</v>
      </c>
      <c r="T101" s="51">
        <v>4</v>
      </c>
      <c r="U101" s="51">
        <v>3</v>
      </c>
      <c r="V101" s="51">
        <v>2</v>
      </c>
      <c r="W101" s="52">
        <v>1.125</v>
      </c>
      <c r="X101" s="52">
        <v>0.5</v>
      </c>
      <c r="Y101" s="100"/>
      <c r="Z101" s="100"/>
      <c r="AA101" s="100"/>
      <c r="AB101" s="102" t="s">
        <v>3341</v>
      </c>
      <c r="AC101" s="102" t="s">
        <v>3341</v>
      </c>
      <c r="AD101" s="100"/>
      <c r="AE101" s="100"/>
      <c r="AF101" s="100"/>
    </row>
    <row r="102" spans="1:32" x14ac:dyDescent="0.35">
      <c r="A102" s="127" t="s">
        <v>3466</v>
      </c>
      <c r="B102" s="128" t="s">
        <v>3803</v>
      </c>
      <c r="C102" s="128" t="s">
        <v>63</v>
      </c>
      <c r="D102" s="125"/>
      <c r="E102" s="87"/>
      <c r="F102" s="90"/>
      <c r="G102" s="94"/>
      <c r="H102" s="94"/>
      <c r="I102" s="126">
        <v>102</v>
      </c>
      <c r="J102" s="98"/>
      <c r="K102" s="51">
        <v>4</v>
      </c>
      <c r="L102" s="51">
        <v>4</v>
      </c>
      <c r="M102" s="51">
        <v>0</v>
      </c>
      <c r="N102" s="51">
        <v>4</v>
      </c>
      <c r="O102" s="51">
        <v>0</v>
      </c>
      <c r="P102" s="52" t="s">
        <v>3310</v>
      </c>
      <c r="Q102" s="52" t="s">
        <v>3310</v>
      </c>
      <c r="R102" s="51">
        <v>1</v>
      </c>
      <c r="S102" s="51">
        <v>0</v>
      </c>
      <c r="T102" s="51">
        <v>4</v>
      </c>
      <c r="U102" s="51">
        <v>4</v>
      </c>
      <c r="V102" s="51">
        <v>2</v>
      </c>
      <c r="W102" s="52">
        <v>1</v>
      </c>
      <c r="X102" s="52">
        <v>0.66666666666666663</v>
      </c>
      <c r="Y102" s="100"/>
      <c r="Z102" s="100"/>
      <c r="AA102" s="100"/>
      <c r="AB102" s="102" t="s">
        <v>3341</v>
      </c>
      <c r="AC102" s="102" t="s">
        <v>3341</v>
      </c>
      <c r="AD102" s="100"/>
      <c r="AE102" s="100"/>
      <c r="AF102" s="100"/>
    </row>
    <row r="103" spans="1:32" x14ac:dyDescent="0.35">
      <c r="A103" s="127" t="s">
        <v>3467</v>
      </c>
      <c r="B103" s="128" t="s">
        <v>3804</v>
      </c>
      <c r="C103" s="128" t="s">
        <v>63</v>
      </c>
      <c r="D103" s="125"/>
      <c r="E103" s="87"/>
      <c r="F103" s="90"/>
      <c r="G103" s="94"/>
      <c r="H103" s="94"/>
      <c r="I103" s="126">
        <v>103</v>
      </c>
      <c r="J103" s="98"/>
      <c r="K103" s="51">
        <v>4</v>
      </c>
      <c r="L103" s="51">
        <v>3</v>
      </c>
      <c r="M103" s="51">
        <v>0</v>
      </c>
      <c r="N103" s="51">
        <v>3</v>
      </c>
      <c r="O103" s="51">
        <v>0</v>
      </c>
      <c r="P103" s="52" t="s">
        <v>3310</v>
      </c>
      <c r="Q103" s="52" t="s">
        <v>3310</v>
      </c>
      <c r="R103" s="51">
        <v>1</v>
      </c>
      <c r="S103" s="51">
        <v>0</v>
      </c>
      <c r="T103" s="51">
        <v>4</v>
      </c>
      <c r="U103" s="51">
        <v>3</v>
      </c>
      <c r="V103" s="51">
        <v>3</v>
      </c>
      <c r="W103" s="52">
        <v>1.25</v>
      </c>
      <c r="X103" s="52">
        <v>0.5</v>
      </c>
      <c r="Y103" s="100"/>
      <c r="Z103" s="100"/>
      <c r="AA103" s="100"/>
      <c r="AB103" s="102" t="s">
        <v>3341</v>
      </c>
      <c r="AC103" s="102" t="s">
        <v>3341</v>
      </c>
      <c r="AD103" s="100"/>
      <c r="AE103" s="100"/>
      <c r="AF103" s="100"/>
    </row>
    <row r="104" spans="1:32" x14ac:dyDescent="0.35">
      <c r="A104" s="127" t="s">
        <v>3468</v>
      </c>
      <c r="B104" s="128" t="s">
        <v>3805</v>
      </c>
      <c r="C104" s="128" t="s">
        <v>63</v>
      </c>
      <c r="D104" s="125"/>
      <c r="E104" s="87"/>
      <c r="F104" s="90"/>
      <c r="G104" s="94"/>
      <c r="H104" s="94"/>
      <c r="I104" s="126">
        <v>104</v>
      </c>
      <c r="J104" s="98"/>
      <c r="K104" s="51">
        <v>4</v>
      </c>
      <c r="L104" s="51">
        <v>1</v>
      </c>
      <c r="M104" s="51">
        <v>4</v>
      </c>
      <c r="N104" s="51">
        <v>5</v>
      </c>
      <c r="O104" s="51">
        <v>0</v>
      </c>
      <c r="P104" s="52" t="s">
        <v>3310</v>
      </c>
      <c r="Q104" s="52" t="s">
        <v>3310</v>
      </c>
      <c r="R104" s="51">
        <v>1</v>
      </c>
      <c r="S104" s="51">
        <v>0</v>
      </c>
      <c r="T104" s="51">
        <v>4</v>
      </c>
      <c r="U104" s="51">
        <v>5</v>
      </c>
      <c r="V104" s="51">
        <v>2</v>
      </c>
      <c r="W104" s="52">
        <v>1.125</v>
      </c>
      <c r="X104" s="52">
        <v>0.5</v>
      </c>
      <c r="Y104" s="100"/>
      <c r="Z104" s="100"/>
      <c r="AA104" s="100"/>
      <c r="AB104" s="102" t="s">
        <v>3341</v>
      </c>
      <c r="AC104" s="102" t="s">
        <v>3341</v>
      </c>
      <c r="AD104" s="100"/>
      <c r="AE104" s="100"/>
      <c r="AF104" s="100"/>
    </row>
    <row r="105" spans="1:32" x14ac:dyDescent="0.35">
      <c r="A105" s="127" t="s">
        <v>3469</v>
      </c>
      <c r="B105" s="128" t="s">
        <v>3806</v>
      </c>
      <c r="C105" s="128" t="s">
        <v>63</v>
      </c>
      <c r="D105" s="125"/>
      <c r="E105" s="87"/>
      <c r="F105" s="90"/>
      <c r="G105" s="94"/>
      <c r="H105" s="94"/>
      <c r="I105" s="126">
        <v>105</v>
      </c>
      <c r="J105" s="98"/>
      <c r="K105" s="51">
        <v>4</v>
      </c>
      <c r="L105" s="51">
        <v>3</v>
      </c>
      <c r="M105" s="51">
        <v>0</v>
      </c>
      <c r="N105" s="51">
        <v>3</v>
      </c>
      <c r="O105" s="51">
        <v>0</v>
      </c>
      <c r="P105" s="52" t="s">
        <v>3310</v>
      </c>
      <c r="Q105" s="52" t="s">
        <v>3310</v>
      </c>
      <c r="R105" s="51">
        <v>1</v>
      </c>
      <c r="S105" s="51">
        <v>0</v>
      </c>
      <c r="T105" s="51">
        <v>4</v>
      </c>
      <c r="U105" s="51">
        <v>3</v>
      </c>
      <c r="V105" s="51">
        <v>3</v>
      </c>
      <c r="W105" s="52">
        <v>1.25</v>
      </c>
      <c r="X105" s="52">
        <v>0.5</v>
      </c>
      <c r="Y105" s="100"/>
      <c r="Z105" s="100"/>
      <c r="AA105" s="100"/>
      <c r="AB105" s="102" t="s">
        <v>3341</v>
      </c>
      <c r="AC105" s="102" t="s">
        <v>3341</v>
      </c>
      <c r="AD105" s="100"/>
      <c r="AE105" s="100"/>
      <c r="AF105" s="100"/>
    </row>
    <row r="106" spans="1:32" x14ac:dyDescent="0.35">
      <c r="A106" s="127" t="s">
        <v>3470</v>
      </c>
      <c r="B106" s="128" t="s">
        <v>3807</v>
      </c>
      <c r="C106" s="128" t="s">
        <v>63</v>
      </c>
      <c r="D106" s="125"/>
      <c r="E106" s="87"/>
      <c r="F106" s="90"/>
      <c r="G106" s="94"/>
      <c r="H106" s="94"/>
      <c r="I106" s="126">
        <v>106</v>
      </c>
      <c r="J106" s="98"/>
      <c r="K106" s="51">
        <v>4</v>
      </c>
      <c r="L106" s="51">
        <v>3</v>
      </c>
      <c r="M106" s="51">
        <v>0</v>
      </c>
      <c r="N106" s="51">
        <v>3</v>
      </c>
      <c r="O106" s="51">
        <v>0</v>
      </c>
      <c r="P106" s="52" t="s">
        <v>3310</v>
      </c>
      <c r="Q106" s="52" t="s">
        <v>3310</v>
      </c>
      <c r="R106" s="51">
        <v>1</v>
      </c>
      <c r="S106" s="51">
        <v>0</v>
      </c>
      <c r="T106" s="51">
        <v>4</v>
      </c>
      <c r="U106" s="51">
        <v>3</v>
      </c>
      <c r="V106" s="51">
        <v>2</v>
      </c>
      <c r="W106" s="52">
        <v>1.125</v>
      </c>
      <c r="X106" s="52">
        <v>0.5</v>
      </c>
      <c r="Y106" s="100"/>
      <c r="Z106" s="100"/>
      <c r="AA106" s="100"/>
      <c r="AB106" s="102" t="s">
        <v>3341</v>
      </c>
      <c r="AC106" s="102" t="s">
        <v>3341</v>
      </c>
      <c r="AD106" s="100"/>
      <c r="AE106" s="100"/>
      <c r="AF106" s="100"/>
    </row>
    <row r="107" spans="1:32" x14ac:dyDescent="0.35">
      <c r="A107" s="127" t="s">
        <v>3471</v>
      </c>
      <c r="B107" s="128" t="s">
        <v>3808</v>
      </c>
      <c r="C107" s="128" t="s">
        <v>63</v>
      </c>
      <c r="D107" s="125"/>
      <c r="E107" s="87"/>
      <c r="F107" s="90"/>
      <c r="G107" s="94"/>
      <c r="H107" s="94"/>
      <c r="I107" s="126">
        <v>107</v>
      </c>
      <c r="J107" s="98"/>
      <c r="K107" s="51">
        <v>4</v>
      </c>
      <c r="L107" s="51">
        <v>3</v>
      </c>
      <c r="M107" s="51">
        <v>0</v>
      </c>
      <c r="N107" s="51">
        <v>3</v>
      </c>
      <c r="O107" s="51">
        <v>0</v>
      </c>
      <c r="P107" s="52" t="s">
        <v>3310</v>
      </c>
      <c r="Q107" s="52" t="s">
        <v>3310</v>
      </c>
      <c r="R107" s="51">
        <v>1</v>
      </c>
      <c r="S107" s="51">
        <v>0</v>
      </c>
      <c r="T107" s="51">
        <v>4</v>
      </c>
      <c r="U107" s="51">
        <v>3</v>
      </c>
      <c r="V107" s="51">
        <v>2</v>
      </c>
      <c r="W107" s="52">
        <v>1.125</v>
      </c>
      <c r="X107" s="52">
        <v>0.5</v>
      </c>
      <c r="Y107" s="100"/>
      <c r="Z107" s="100"/>
      <c r="AA107" s="100"/>
      <c r="AB107" s="102" t="s">
        <v>3341</v>
      </c>
      <c r="AC107" s="102" t="s">
        <v>3341</v>
      </c>
      <c r="AD107" s="100"/>
      <c r="AE107" s="100"/>
      <c r="AF107" s="100"/>
    </row>
    <row r="108" spans="1:32" x14ac:dyDescent="0.35">
      <c r="A108" s="127" t="s">
        <v>3472</v>
      </c>
      <c r="B108" s="128" t="s">
        <v>3809</v>
      </c>
      <c r="C108" s="128" t="s">
        <v>63</v>
      </c>
      <c r="D108" s="125"/>
      <c r="E108" s="87"/>
      <c r="F108" s="90"/>
      <c r="G108" s="94"/>
      <c r="H108" s="94"/>
      <c r="I108" s="126">
        <v>108</v>
      </c>
      <c r="J108" s="98"/>
      <c r="K108" s="51">
        <v>4</v>
      </c>
      <c r="L108" s="51">
        <v>3</v>
      </c>
      <c r="M108" s="51">
        <v>0</v>
      </c>
      <c r="N108" s="51">
        <v>3</v>
      </c>
      <c r="O108" s="51">
        <v>0</v>
      </c>
      <c r="P108" s="52" t="s">
        <v>3310</v>
      </c>
      <c r="Q108" s="52" t="s">
        <v>3310</v>
      </c>
      <c r="R108" s="51">
        <v>1</v>
      </c>
      <c r="S108" s="51">
        <v>0</v>
      </c>
      <c r="T108" s="51">
        <v>4</v>
      </c>
      <c r="U108" s="51">
        <v>3</v>
      </c>
      <c r="V108" s="51">
        <v>2</v>
      </c>
      <c r="W108" s="52">
        <v>1.125</v>
      </c>
      <c r="X108" s="52">
        <v>0.5</v>
      </c>
      <c r="Y108" s="100"/>
      <c r="Z108" s="100"/>
      <c r="AA108" s="100"/>
      <c r="AB108" s="102" t="s">
        <v>3341</v>
      </c>
      <c r="AC108" s="102" t="s">
        <v>3341</v>
      </c>
      <c r="AD108" s="100"/>
      <c r="AE108" s="100"/>
      <c r="AF108" s="100"/>
    </row>
    <row r="109" spans="1:32" x14ac:dyDescent="0.35">
      <c r="A109" s="127" t="s">
        <v>3473</v>
      </c>
      <c r="B109" s="128" t="s">
        <v>3810</v>
      </c>
      <c r="C109" s="128" t="s">
        <v>63</v>
      </c>
      <c r="D109" s="125"/>
      <c r="E109" s="87"/>
      <c r="F109" s="90"/>
      <c r="G109" s="94"/>
      <c r="H109" s="94"/>
      <c r="I109" s="126">
        <v>109</v>
      </c>
      <c r="J109" s="98"/>
      <c r="K109" s="51">
        <v>4</v>
      </c>
      <c r="L109" s="51">
        <v>2</v>
      </c>
      <c r="M109" s="51">
        <v>2</v>
      </c>
      <c r="N109" s="51">
        <v>4</v>
      </c>
      <c r="O109" s="51">
        <v>0</v>
      </c>
      <c r="P109" s="52" t="s">
        <v>3310</v>
      </c>
      <c r="Q109" s="52" t="s">
        <v>3310</v>
      </c>
      <c r="R109" s="51">
        <v>1</v>
      </c>
      <c r="S109" s="51">
        <v>0</v>
      </c>
      <c r="T109" s="51">
        <v>4</v>
      </c>
      <c r="U109" s="51">
        <v>4</v>
      </c>
      <c r="V109" s="51">
        <v>2</v>
      </c>
      <c r="W109" s="52">
        <v>1.125</v>
      </c>
      <c r="X109" s="52">
        <v>0.5</v>
      </c>
      <c r="Y109" s="100"/>
      <c r="Z109" s="100"/>
      <c r="AA109" s="100"/>
      <c r="AB109" s="102" t="s">
        <v>3341</v>
      </c>
      <c r="AC109" s="102" t="s">
        <v>3341</v>
      </c>
      <c r="AD109" s="100"/>
      <c r="AE109" s="100"/>
      <c r="AF109" s="100"/>
    </row>
    <row r="110" spans="1:32" x14ac:dyDescent="0.35">
      <c r="A110" s="127" t="s">
        <v>3474</v>
      </c>
      <c r="B110" s="128" t="s">
        <v>3811</v>
      </c>
      <c r="C110" s="128" t="s">
        <v>63</v>
      </c>
      <c r="D110" s="125"/>
      <c r="E110" s="87"/>
      <c r="F110" s="90"/>
      <c r="G110" s="94"/>
      <c r="H110" s="94"/>
      <c r="I110" s="126">
        <v>110</v>
      </c>
      <c r="J110" s="98"/>
      <c r="K110" s="51">
        <v>4</v>
      </c>
      <c r="L110" s="51">
        <v>3</v>
      </c>
      <c r="M110" s="51">
        <v>0</v>
      </c>
      <c r="N110" s="51">
        <v>3</v>
      </c>
      <c r="O110" s="51">
        <v>0</v>
      </c>
      <c r="P110" s="52" t="s">
        <v>3310</v>
      </c>
      <c r="Q110" s="52" t="s">
        <v>3310</v>
      </c>
      <c r="R110" s="51">
        <v>1</v>
      </c>
      <c r="S110" s="51">
        <v>0</v>
      </c>
      <c r="T110" s="51">
        <v>4</v>
      </c>
      <c r="U110" s="51">
        <v>3</v>
      </c>
      <c r="V110" s="51">
        <v>2</v>
      </c>
      <c r="W110" s="52">
        <v>1.125</v>
      </c>
      <c r="X110" s="52">
        <v>0.5</v>
      </c>
      <c r="Y110" s="100"/>
      <c r="Z110" s="100"/>
      <c r="AA110" s="100"/>
      <c r="AB110" s="102" t="s">
        <v>3341</v>
      </c>
      <c r="AC110" s="102" t="s">
        <v>3341</v>
      </c>
      <c r="AD110" s="100"/>
      <c r="AE110" s="100"/>
      <c r="AF110" s="100"/>
    </row>
    <row r="111" spans="1:32" x14ac:dyDescent="0.35">
      <c r="A111" s="127" t="s">
        <v>3475</v>
      </c>
      <c r="B111" s="128" t="s">
        <v>3812</v>
      </c>
      <c r="C111" s="128" t="s">
        <v>57</v>
      </c>
      <c r="D111" s="125"/>
      <c r="E111" s="87"/>
      <c r="F111" s="90"/>
      <c r="G111" s="94"/>
      <c r="H111" s="94"/>
      <c r="I111" s="126">
        <v>111</v>
      </c>
      <c r="J111" s="98"/>
      <c r="K111" s="51">
        <v>4</v>
      </c>
      <c r="L111" s="51">
        <v>3</v>
      </c>
      <c r="M111" s="51">
        <v>0</v>
      </c>
      <c r="N111" s="51">
        <v>3</v>
      </c>
      <c r="O111" s="51">
        <v>0</v>
      </c>
      <c r="P111" s="52" t="s">
        <v>3310</v>
      </c>
      <c r="Q111" s="52" t="s">
        <v>3310</v>
      </c>
      <c r="R111" s="51">
        <v>1</v>
      </c>
      <c r="S111" s="51">
        <v>0</v>
      </c>
      <c r="T111" s="51">
        <v>4</v>
      </c>
      <c r="U111" s="51">
        <v>3</v>
      </c>
      <c r="V111" s="51">
        <v>2</v>
      </c>
      <c r="W111" s="52">
        <v>1.125</v>
      </c>
      <c r="X111" s="52">
        <v>0.5</v>
      </c>
      <c r="Y111" s="100"/>
      <c r="Z111" s="100"/>
      <c r="AA111" s="100"/>
      <c r="AB111" s="102" t="s">
        <v>3341</v>
      </c>
      <c r="AC111" s="102" t="s">
        <v>3341</v>
      </c>
      <c r="AD111" s="100"/>
      <c r="AE111" s="100"/>
      <c r="AF111" s="100"/>
    </row>
    <row r="112" spans="1:32" x14ac:dyDescent="0.35">
      <c r="A112" s="127" t="s">
        <v>3476</v>
      </c>
      <c r="B112" s="128" t="s">
        <v>3813</v>
      </c>
      <c r="C112" s="128" t="s">
        <v>57</v>
      </c>
      <c r="D112" s="125"/>
      <c r="E112" s="87"/>
      <c r="F112" s="90"/>
      <c r="G112" s="94"/>
      <c r="H112" s="94"/>
      <c r="I112" s="126">
        <v>112</v>
      </c>
      <c r="J112" s="98"/>
      <c r="K112" s="51">
        <v>4</v>
      </c>
      <c r="L112" s="51">
        <v>3</v>
      </c>
      <c r="M112" s="51">
        <v>0</v>
      </c>
      <c r="N112" s="51">
        <v>3</v>
      </c>
      <c r="O112" s="51">
        <v>0</v>
      </c>
      <c r="P112" s="52" t="s">
        <v>3310</v>
      </c>
      <c r="Q112" s="52" t="s">
        <v>3310</v>
      </c>
      <c r="R112" s="51">
        <v>1</v>
      </c>
      <c r="S112" s="51">
        <v>0</v>
      </c>
      <c r="T112" s="51">
        <v>4</v>
      </c>
      <c r="U112" s="51">
        <v>3</v>
      </c>
      <c r="V112" s="51">
        <v>2</v>
      </c>
      <c r="W112" s="52">
        <v>1.125</v>
      </c>
      <c r="X112" s="52">
        <v>0.5</v>
      </c>
      <c r="Y112" s="100"/>
      <c r="Z112" s="100"/>
      <c r="AA112" s="100"/>
      <c r="AB112" s="102" t="s">
        <v>3341</v>
      </c>
      <c r="AC112" s="102" t="s">
        <v>3341</v>
      </c>
      <c r="AD112" s="100"/>
      <c r="AE112" s="100"/>
      <c r="AF112" s="100"/>
    </row>
    <row r="113" spans="1:32" x14ac:dyDescent="0.35">
      <c r="A113" s="127" t="s">
        <v>3477</v>
      </c>
      <c r="B113" s="128" t="s">
        <v>3814</v>
      </c>
      <c r="C113" s="128" t="s">
        <v>57</v>
      </c>
      <c r="D113" s="125"/>
      <c r="E113" s="87"/>
      <c r="F113" s="90"/>
      <c r="G113" s="94"/>
      <c r="H113" s="94"/>
      <c r="I113" s="126">
        <v>113</v>
      </c>
      <c r="J113" s="98"/>
      <c r="K113" s="51">
        <v>4</v>
      </c>
      <c r="L113" s="51">
        <v>3</v>
      </c>
      <c r="M113" s="51">
        <v>0</v>
      </c>
      <c r="N113" s="51">
        <v>3</v>
      </c>
      <c r="O113" s="51">
        <v>0</v>
      </c>
      <c r="P113" s="52" t="s">
        <v>3310</v>
      </c>
      <c r="Q113" s="52" t="s">
        <v>3310</v>
      </c>
      <c r="R113" s="51">
        <v>1</v>
      </c>
      <c r="S113" s="51">
        <v>0</v>
      </c>
      <c r="T113" s="51">
        <v>4</v>
      </c>
      <c r="U113" s="51">
        <v>3</v>
      </c>
      <c r="V113" s="51">
        <v>2</v>
      </c>
      <c r="W113" s="52">
        <v>1.125</v>
      </c>
      <c r="X113" s="52">
        <v>0.5</v>
      </c>
      <c r="Y113" s="100"/>
      <c r="Z113" s="100"/>
      <c r="AA113" s="100"/>
      <c r="AB113" s="102" t="s">
        <v>3341</v>
      </c>
      <c r="AC113" s="102" t="s">
        <v>3341</v>
      </c>
      <c r="AD113" s="100"/>
      <c r="AE113" s="100"/>
      <c r="AF113" s="100"/>
    </row>
    <row r="114" spans="1:32" x14ac:dyDescent="0.35">
      <c r="A114" s="127" t="s">
        <v>3478</v>
      </c>
      <c r="B114" s="128" t="s">
        <v>3815</v>
      </c>
      <c r="C114" s="128" t="s">
        <v>57</v>
      </c>
      <c r="D114" s="125"/>
      <c r="E114" s="87"/>
      <c r="F114" s="90"/>
      <c r="G114" s="94"/>
      <c r="H114" s="94"/>
      <c r="I114" s="126">
        <v>114</v>
      </c>
      <c r="J114" s="98"/>
      <c r="K114" s="51">
        <v>4</v>
      </c>
      <c r="L114" s="51">
        <v>2</v>
      </c>
      <c r="M114" s="51">
        <v>2</v>
      </c>
      <c r="N114" s="51">
        <v>4</v>
      </c>
      <c r="O114" s="51">
        <v>0</v>
      </c>
      <c r="P114" s="52" t="s">
        <v>3310</v>
      </c>
      <c r="Q114" s="52" t="s">
        <v>3310</v>
      </c>
      <c r="R114" s="51">
        <v>1</v>
      </c>
      <c r="S114" s="51">
        <v>0</v>
      </c>
      <c r="T114" s="51">
        <v>4</v>
      </c>
      <c r="U114" s="51">
        <v>4</v>
      </c>
      <c r="V114" s="51">
        <v>3</v>
      </c>
      <c r="W114" s="52">
        <v>1.25</v>
      </c>
      <c r="X114" s="52">
        <v>0.5</v>
      </c>
      <c r="Y114" s="100"/>
      <c r="Z114" s="100"/>
      <c r="AA114" s="100"/>
      <c r="AB114" s="102" t="s">
        <v>3341</v>
      </c>
      <c r="AC114" s="102" t="s">
        <v>3341</v>
      </c>
      <c r="AD114" s="100"/>
      <c r="AE114" s="100"/>
      <c r="AF114" s="100"/>
    </row>
    <row r="115" spans="1:32" x14ac:dyDescent="0.35">
      <c r="A115" s="127" t="s">
        <v>3479</v>
      </c>
      <c r="B115" s="128" t="s">
        <v>3816</v>
      </c>
      <c r="C115" s="128" t="s">
        <v>57</v>
      </c>
      <c r="D115" s="125"/>
      <c r="E115" s="87"/>
      <c r="F115" s="90"/>
      <c r="G115" s="94"/>
      <c r="H115" s="94"/>
      <c r="I115" s="126">
        <v>115</v>
      </c>
      <c r="J115" s="98"/>
      <c r="K115" s="51">
        <v>4</v>
      </c>
      <c r="L115" s="51">
        <v>2</v>
      </c>
      <c r="M115" s="51">
        <v>2</v>
      </c>
      <c r="N115" s="51">
        <v>4</v>
      </c>
      <c r="O115" s="51">
        <v>0</v>
      </c>
      <c r="P115" s="52" t="s">
        <v>3310</v>
      </c>
      <c r="Q115" s="52" t="s">
        <v>3310</v>
      </c>
      <c r="R115" s="51">
        <v>1</v>
      </c>
      <c r="S115" s="51">
        <v>0</v>
      </c>
      <c r="T115" s="51">
        <v>4</v>
      </c>
      <c r="U115" s="51">
        <v>4</v>
      </c>
      <c r="V115" s="51">
        <v>2</v>
      </c>
      <c r="W115" s="52">
        <v>1.125</v>
      </c>
      <c r="X115" s="52">
        <v>0.5</v>
      </c>
      <c r="Y115" s="100"/>
      <c r="Z115" s="100"/>
      <c r="AA115" s="100"/>
      <c r="AB115" s="102" t="s">
        <v>3341</v>
      </c>
      <c r="AC115" s="102" t="s">
        <v>3341</v>
      </c>
      <c r="AD115" s="100"/>
      <c r="AE115" s="100"/>
      <c r="AF115" s="100"/>
    </row>
    <row r="116" spans="1:32" x14ac:dyDescent="0.35">
      <c r="A116" s="127" t="s">
        <v>3480</v>
      </c>
      <c r="B116" s="128" t="s">
        <v>3817</v>
      </c>
      <c r="C116" s="128" t="s">
        <v>57</v>
      </c>
      <c r="D116" s="125"/>
      <c r="E116" s="87"/>
      <c r="F116" s="90"/>
      <c r="G116" s="94"/>
      <c r="H116" s="94"/>
      <c r="I116" s="126">
        <v>116</v>
      </c>
      <c r="J116" s="98"/>
      <c r="K116" s="51">
        <v>4</v>
      </c>
      <c r="L116" s="51">
        <v>3</v>
      </c>
      <c r="M116" s="51">
        <v>0</v>
      </c>
      <c r="N116" s="51">
        <v>3</v>
      </c>
      <c r="O116" s="51">
        <v>0</v>
      </c>
      <c r="P116" s="52" t="s">
        <v>3310</v>
      </c>
      <c r="Q116" s="52" t="s">
        <v>3310</v>
      </c>
      <c r="R116" s="51">
        <v>1</v>
      </c>
      <c r="S116" s="51">
        <v>0</v>
      </c>
      <c r="T116" s="51">
        <v>4</v>
      </c>
      <c r="U116" s="51">
        <v>3</v>
      </c>
      <c r="V116" s="51">
        <v>2</v>
      </c>
      <c r="W116" s="52">
        <v>1.125</v>
      </c>
      <c r="X116" s="52">
        <v>0.5</v>
      </c>
      <c r="Y116" s="100"/>
      <c r="Z116" s="100"/>
      <c r="AA116" s="100"/>
      <c r="AB116" s="102" t="s">
        <v>3341</v>
      </c>
      <c r="AC116" s="102" t="s">
        <v>3341</v>
      </c>
      <c r="AD116" s="100"/>
      <c r="AE116" s="100"/>
      <c r="AF116" s="100"/>
    </row>
    <row r="117" spans="1:32" x14ac:dyDescent="0.35">
      <c r="A117" s="127" t="s">
        <v>3481</v>
      </c>
      <c r="B117" s="128" t="s">
        <v>3818</v>
      </c>
      <c r="C117" s="128" t="s">
        <v>57</v>
      </c>
      <c r="D117" s="125"/>
      <c r="E117" s="87"/>
      <c r="F117" s="90"/>
      <c r="G117" s="94"/>
      <c r="H117" s="94"/>
      <c r="I117" s="126">
        <v>117</v>
      </c>
      <c r="J117" s="98"/>
      <c r="K117" s="51">
        <v>3</v>
      </c>
      <c r="L117" s="51">
        <v>2</v>
      </c>
      <c r="M117" s="51">
        <v>0</v>
      </c>
      <c r="N117" s="51">
        <v>2</v>
      </c>
      <c r="O117" s="51">
        <v>0</v>
      </c>
      <c r="P117" s="52" t="s">
        <v>3310</v>
      </c>
      <c r="Q117" s="52" t="s">
        <v>3310</v>
      </c>
      <c r="R117" s="51">
        <v>1</v>
      </c>
      <c r="S117" s="51">
        <v>0</v>
      </c>
      <c r="T117" s="51">
        <v>3</v>
      </c>
      <c r="U117" s="51">
        <v>2</v>
      </c>
      <c r="V117" s="51">
        <v>2</v>
      </c>
      <c r="W117" s="52">
        <v>0.88888900000000004</v>
      </c>
      <c r="X117" s="52">
        <v>0.66666666666666663</v>
      </c>
      <c r="Y117" s="100"/>
      <c r="Z117" s="100"/>
      <c r="AA117" s="100"/>
      <c r="AB117" s="102" t="s">
        <v>3341</v>
      </c>
      <c r="AC117" s="102" t="s">
        <v>3341</v>
      </c>
      <c r="AD117" s="100"/>
      <c r="AE117" s="100"/>
      <c r="AF117" s="100"/>
    </row>
    <row r="118" spans="1:32" x14ac:dyDescent="0.35">
      <c r="A118" s="127" t="s">
        <v>3482</v>
      </c>
      <c r="B118" s="128" t="s">
        <v>3819</v>
      </c>
      <c r="C118" s="128" t="s">
        <v>57</v>
      </c>
      <c r="D118" s="125"/>
      <c r="E118" s="87"/>
      <c r="F118" s="90"/>
      <c r="G118" s="94"/>
      <c r="H118" s="94"/>
      <c r="I118" s="126">
        <v>118</v>
      </c>
      <c r="J118" s="98"/>
      <c r="K118" s="51">
        <v>3</v>
      </c>
      <c r="L118" s="51">
        <v>2</v>
      </c>
      <c r="M118" s="51">
        <v>0</v>
      </c>
      <c r="N118" s="51">
        <v>2</v>
      </c>
      <c r="O118" s="51">
        <v>0</v>
      </c>
      <c r="P118" s="52" t="s">
        <v>3310</v>
      </c>
      <c r="Q118" s="52" t="s">
        <v>3310</v>
      </c>
      <c r="R118" s="51">
        <v>1</v>
      </c>
      <c r="S118" s="51">
        <v>0</v>
      </c>
      <c r="T118" s="51">
        <v>3</v>
      </c>
      <c r="U118" s="51">
        <v>2</v>
      </c>
      <c r="V118" s="51">
        <v>2</v>
      </c>
      <c r="W118" s="52">
        <v>0.88888900000000004</v>
      </c>
      <c r="X118" s="52">
        <v>0.66666666666666663</v>
      </c>
      <c r="Y118" s="100"/>
      <c r="Z118" s="100"/>
      <c r="AA118" s="100"/>
      <c r="AB118" s="102" t="s">
        <v>3341</v>
      </c>
      <c r="AC118" s="102" t="s">
        <v>3341</v>
      </c>
      <c r="AD118" s="100"/>
      <c r="AE118" s="100"/>
      <c r="AF118" s="100"/>
    </row>
    <row r="119" spans="1:32" x14ac:dyDescent="0.35">
      <c r="A119" s="127" t="s">
        <v>3483</v>
      </c>
      <c r="B119" s="128" t="s">
        <v>3820</v>
      </c>
      <c r="C119" s="128" t="s">
        <v>57</v>
      </c>
      <c r="D119" s="125"/>
      <c r="E119" s="87"/>
      <c r="F119" s="90"/>
      <c r="G119" s="94"/>
      <c r="H119" s="94"/>
      <c r="I119" s="126">
        <v>119</v>
      </c>
      <c r="J119" s="98"/>
      <c r="K119" s="51">
        <v>3</v>
      </c>
      <c r="L119" s="51">
        <v>2</v>
      </c>
      <c r="M119" s="51">
        <v>0</v>
      </c>
      <c r="N119" s="51">
        <v>2</v>
      </c>
      <c r="O119" s="51">
        <v>0</v>
      </c>
      <c r="P119" s="52" t="s">
        <v>3310</v>
      </c>
      <c r="Q119" s="52" t="s">
        <v>3310</v>
      </c>
      <c r="R119" s="51">
        <v>1</v>
      </c>
      <c r="S119" s="51">
        <v>0</v>
      </c>
      <c r="T119" s="51">
        <v>3</v>
      </c>
      <c r="U119" s="51">
        <v>2</v>
      </c>
      <c r="V119" s="51">
        <v>2</v>
      </c>
      <c r="W119" s="52">
        <v>0.88888900000000004</v>
      </c>
      <c r="X119" s="52">
        <v>0.66666666666666663</v>
      </c>
      <c r="Y119" s="100"/>
      <c r="Z119" s="100"/>
      <c r="AA119" s="100"/>
      <c r="AB119" s="102" t="s">
        <v>3341</v>
      </c>
      <c r="AC119" s="102" t="s">
        <v>3341</v>
      </c>
      <c r="AD119" s="100"/>
      <c r="AE119" s="100"/>
      <c r="AF119" s="100"/>
    </row>
    <row r="120" spans="1:32" x14ac:dyDescent="0.35">
      <c r="A120" s="127" t="s">
        <v>3484</v>
      </c>
      <c r="B120" s="128" t="s">
        <v>3821</v>
      </c>
      <c r="C120" s="128" t="s">
        <v>57</v>
      </c>
      <c r="D120" s="125"/>
      <c r="E120" s="87"/>
      <c r="F120" s="90"/>
      <c r="G120" s="94"/>
      <c r="H120" s="94"/>
      <c r="I120" s="126">
        <v>120</v>
      </c>
      <c r="J120" s="98"/>
      <c r="K120" s="51">
        <v>3</v>
      </c>
      <c r="L120" s="51">
        <v>2</v>
      </c>
      <c r="M120" s="51">
        <v>0</v>
      </c>
      <c r="N120" s="51">
        <v>2</v>
      </c>
      <c r="O120" s="51">
        <v>0</v>
      </c>
      <c r="P120" s="52" t="s">
        <v>3310</v>
      </c>
      <c r="Q120" s="52" t="s">
        <v>3310</v>
      </c>
      <c r="R120" s="51">
        <v>1</v>
      </c>
      <c r="S120" s="51">
        <v>0</v>
      </c>
      <c r="T120" s="51">
        <v>3</v>
      </c>
      <c r="U120" s="51">
        <v>2</v>
      </c>
      <c r="V120" s="51">
        <v>2</v>
      </c>
      <c r="W120" s="52">
        <v>0.88888900000000004</v>
      </c>
      <c r="X120" s="52">
        <v>0.66666666666666663</v>
      </c>
      <c r="Y120" s="100"/>
      <c r="Z120" s="100"/>
      <c r="AA120" s="100"/>
      <c r="AB120" s="102" t="s">
        <v>3341</v>
      </c>
      <c r="AC120" s="102" t="s">
        <v>3341</v>
      </c>
      <c r="AD120" s="100"/>
      <c r="AE120" s="100"/>
      <c r="AF120" s="100"/>
    </row>
    <row r="121" spans="1:32" x14ac:dyDescent="0.35">
      <c r="A121" s="127" t="s">
        <v>3485</v>
      </c>
      <c r="B121" s="128" t="s">
        <v>3822</v>
      </c>
      <c r="C121" s="128" t="s">
        <v>57</v>
      </c>
      <c r="D121" s="125"/>
      <c r="E121" s="87"/>
      <c r="F121" s="90"/>
      <c r="G121" s="94"/>
      <c r="H121" s="94"/>
      <c r="I121" s="126">
        <v>121</v>
      </c>
      <c r="J121" s="98"/>
      <c r="K121" s="51">
        <v>3</v>
      </c>
      <c r="L121" s="51">
        <v>2</v>
      </c>
      <c r="M121" s="51">
        <v>0</v>
      </c>
      <c r="N121" s="51">
        <v>2</v>
      </c>
      <c r="O121" s="51">
        <v>0</v>
      </c>
      <c r="P121" s="52" t="s">
        <v>3310</v>
      </c>
      <c r="Q121" s="52" t="s">
        <v>3310</v>
      </c>
      <c r="R121" s="51">
        <v>1</v>
      </c>
      <c r="S121" s="51">
        <v>0</v>
      </c>
      <c r="T121" s="51">
        <v>3</v>
      </c>
      <c r="U121" s="51">
        <v>2</v>
      </c>
      <c r="V121" s="51">
        <v>2</v>
      </c>
      <c r="W121" s="52">
        <v>0.88888900000000004</v>
      </c>
      <c r="X121" s="52">
        <v>0.66666666666666663</v>
      </c>
      <c r="Y121" s="100"/>
      <c r="Z121" s="100"/>
      <c r="AA121" s="100"/>
      <c r="AB121" s="102" t="s">
        <v>3341</v>
      </c>
      <c r="AC121" s="102" t="s">
        <v>3341</v>
      </c>
      <c r="AD121" s="100"/>
      <c r="AE121" s="100"/>
      <c r="AF121" s="100"/>
    </row>
    <row r="122" spans="1:32" x14ac:dyDescent="0.35">
      <c r="A122" s="127" t="s">
        <v>3486</v>
      </c>
      <c r="B122" s="128" t="s">
        <v>3823</v>
      </c>
      <c r="C122" s="128" t="s">
        <v>57</v>
      </c>
      <c r="D122" s="125"/>
      <c r="E122" s="87"/>
      <c r="F122" s="90"/>
      <c r="G122" s="94"/>
      <c r="H122" s="94"/>
      <c r="I122" s="126">
        <v>122</v>
      </c>
      <c r="J122" s="98"/>
      <c r="K122" s="51">
        <v>3</v>
      </c>
      <c r="L122" s="51">
        <v>2</v>
      </c>
      <c r="M122" s="51">
        <v>0</v>
      </c>
      <c r="N122" s="51">
        <v>2</v>
      </c>
      <c r="O122" s="51">
        <v>0</v>
      </c>
      <c r="P122" s="52" t="s">
        <v>3310</v>
      </c>
      <c r="Q122" s="52" t="s">
        <v>3310</v>
      </c>
      <c r="R122" s="51">
        <v>1</v>
      </c>
      <c r="S122" s="51">
        <v>0</v>
      </c>
      <c r="T122" s="51">
        <v>3</v>
      </c>
      <c r="U122" s="51">
        <v>2</v>
      </c>
      <c r="V122" s="51">
        <v>2</v>
      </c>
      <c r="W122" s="52">
        <v>0.88888900000000004</v>
      </c>
      <c r="X122" s="52">
        <v>0.66666666666666663</v>
      </c>
      <c r="Y122" s="100"/>
      <c r="Z122" s="100"/>
      <c r="AA122" s="100"/>
      <c r="AB122" s="102" t="s">
        <v>3341</v>
      </c>
      <c r="AC122" s="102" t="s">
        <v>3341</v>
      </c>
      <c r="AD122" s="100"/>
      <c r="AE122" s="100"/>
      <c r="AF122" s="100"/>
    </row>
    <row r="123" spans="1:32" x14ac:dyDescent="0.35">
      <c r="A123" s="127" t="s">
        <v>3487</v>
      </c>
      <c r="B123" s="128" t="s">
        <v>3812</v>
      </c>
      <c r="C123" s="128" t="s">
        <v>60</v>
      </c>
      <c r="D123" s="125"/>
      <c r="E123" s="87"/>
      <c r="F123" s="90"/>
      <c r="G123" s="94"/>
      <c r="H123" s="94"/>
      <c r="I123" s="126">
        <v>123</v>
      </c>
      <c r="J123" s="98"/>
      <c r="K123" s="51">
        <v>3</v>
      </c>
      <c r="L123" s="51">
        <v>1</v>
      </c>
      <c r="M123" s="51">
        <v>2</v>
      </c>
      <c r="N123" s="51">
        <v>3</v>
      </c>
      <c r="O123" s="51">
        <v>0</v>
      </c>
      <c r="P123" s="52" t="s">
        <v>3310</v>
      </c>
      <c r="Q123" s="52" t="s">
        <v>3310</v>
      </c>
      <c r="R123" s="51">
        <v>1</v>
      </c>
      <c r="S123" s="51">
        <v>0</v>
      </c>
      <c r="T123" s="51">
        <v>3</v>
      </c>
      <c r="U123" s="51">
        <v>3</v>
      </c>
      <c r="V123" s="51">
        <v>2</v>
      </c>
      <c r="W123" s="52">
        <v>0.88888900000000004</v>
      </c>
      <c r="X123" s="52">
        <v>0.66666666666666663</v>
      </c>
      <c r="Y123" s="100"/>
      <c r="Z123" s="100"/>
      <c r="AA123" s="100"/>
      <c r="AB123" s="102" t="s">
        <v>3341</v>
      </c>
      <c r="AC123" s="102" t="s">
        <v>3341</v>
      </c>
      <c r="AD123" s="100"/>
      <c r="AE123" s="100"/>
      <c r="AF123" s="100"/>
    </row>
    <row r="124" spans="1:32" x14ac:dyDescent="0.35">
      <c r="A124" s="127" t="s">
        <v>3488</v>
      </c>
      <c r="B124" s="128" t="s">
        <v>3813</v>
      </c>
      <c r="C124" s="128" t="s">
        <v>60</v>
      </c>
      <c r="D124" s="125"/>
      <c r="E124" s="87"/>
      <c r="F124" s="90"/>
      <c r="G124" s="94"/>
      <c r="H124" s="94"/>
      <c r="I124" s="126">
        <v>124</v>
      </c>
      <c r="J124" s="98"/>
      <c r="K124" s="51">
        <v>3</v>
      </c>
      <c r="L124" s="51">
        <v>2</v>
      </c>
      <c r="M124" s="51">
        <v>0</v>
      </c>
      <c r="N124" s="51">
        <v>2</v>
      </c>
      <c r="O124" s="51">
        <v>0</v>
      </c>
      <c r="P124" s="52" t="s">
        <v>3310</v>
      </c>
      <c r="Q124" s="52" t="s">
        <v>3310</v>
      </c>
      <c r="R124" s="51">
        <v>1</v>
      </c>
      <c r="S124" s="51">
        <v>0</v>
      </c>
      <c r="T124" s="51">
        <v>3</v>
      </c>
      <c r="U124" s="51">
        <v>2</v>
      </c>
      <c r="V124" s="51">
        <v>2</v>
      </c>
      <c r="W124" s="52">
        <v>0.88888900000000004</v>
      </c>
      <c r="X124" s="52">
        <v>0.66666666666666663</v>
      </c>
      <c r="Y124" s="100"/>
      <c r="Z124" s="100"/>
      <c r="AA124" s="100"/>
      <c r="AB124" s="102" t="s">
        <v>3341</v>
      </c>
      <c r="AC124" s="102" t="s">
        <v>3341</v>
      </c>
      <c r="AD124" s="100"/>
      <c r="AE124" s="100"/>
      <c r="AF124" s="100"/>
    </row>
    <row r="125" spans="1:32" x14ac:dyDescent="0.35">
      <c r="A125" s="127" t="s">
        <v>3489</v>
      </c>
      <c r="B125" s="128" t="s">
        <v>3814</v>
      </c>
      <c r="C125" s="128" t="s">
        <v>60</v>
      </c>
      <c r="D125" s="125"/>
      <c r="E125" s="87"/>
      <c r="F125" s="90"/>
      <c r="G125" s="94"/>
      <c r="H125" s="94"/>
      <c r="I125" s="126">
        <v>125</v>
      </c>
      <c r="J125" s="98"/>
      <c r="K125" s="51">
        <v>3</v>
      </c>
      <c r="L125" s="51">
        <v>2</v>
      </c>
      <c r="M125" s="51">
        <v>0</v>
      </c>
      <c r="N125" s="51">
        <v>2</v>
      </c>
      <c r="O125" s="51">
        <v>0</v>
      </c>
      <c r="P125" s="52" t="s">
        <v>3310</v>
      </c>
      <c r="Q125" s="52" t="s">
        <v>3310</v>
      </c>
      <c r="R125" s="51">
        <v>1</v>
      </c>
      <c r="S125" s="51">
        <v>0</v>
      </c>
      <c r="T125" s="51">
        <v>3</v>
      </c>
      <c r="U125" s="51">
        <v>2</v>
      </c>
      <c r="V125" s="51">
        <v>2</v>
      </c>
      <c r="W125" s="52">
        <v>0.88888900000000004</v>
      </c>
      <c r="X125" s="52">
        <v>0.66666666666666663</v>
      </c>
      <c r="Y125" s="100"/>
      <c r="Z125" s="100"/>
      <c r="AA125" s="100"/>
      <c r="AB125" s="102" t="s">
        <v>3341</v>
      </c>
      <c r="AC125" s="102" t="s">
        <v>3341</v>
      </c>
      <c r="AD125" s="100"/>
      <c r="AE125" s="100"/>
      <c r="AF125" s="100"/>
    </row>
    <row r="126" spans="1:32" x14ac:dyDescent="0.35">
      <c r="A126" s="127" t="s">
        <v>3490</v>
      </c>
      <c r="B126" s="128" t="s">
        <v>3815</v>
      </c>
      <c r="C126" s="128" t="s">
        <v>60</v>
      </c>
      <c r="D126" s="125"/>
      <c r="E126" s="87"/>
      <c r="F126" s="90"/>
      <c r="G126" s="94"/>
      <c r="H126" s="94"/>
      <c r="I126" s="126">
        <v>126</v>
      </c>
      <c r="J126" s="98"/>
      <c r="K126" s="51">
        <v>3</v>
      </c>
      <c r="L126" s="51">
        <v>2</v>
      </c>
      <c r="M126" s="51">
        <v>0</v>
      </c>
      <c r="N126" s="51">
        <v>2</v>
      </c>
      <c r="O126" s="51">
        <v>0</v>
      </c>
      <c r="P126" s="52" t="s">
        <v>3310</v>
      </c>
      <c r="Q126" s="52" t="s">
        <v>3310</v>
      </c>
      <c r="R126" s="51">
        <v>1</v>
      </c>
      <c r="S126" s="51">
        <v>0</v>
      </c>
      <c r="T126" s="51">
        <v>3</v>
      </c>
      <c r="U126" s="51">
        <v>2</v>
      </c>
      <c r="V126" s="51">
        <v>2</v>
      </c>
      <c r="W126" s="52">
        <v>0.88888900000000004</v>
      </c>
      <c r="X126" s="52">
        <v>0.66666666666666663</v>
      </c>
      <c r="Y126" s="100"/>
      <c r="Z126" s="100"/>
      <c r="AA126" s="100"/>
      <c r="AB126" s="102" t="s">
        <v>3341</v>
      </c>
      <c r="AC126" s="102" t="s">
        <v>3341</v>
      </c>
      <c r="AD126" s="100"/>
      <c r="AE126" s="100"/>
      <c r="AF126" s="100"/>
    </row>
    <row r="127" spans="1:32" x14ac:dyDescent="0.35">
      <c r="A127" s="127" t="s">
        <v>3491</v>
      </c>
      <c r="B127" s="128" t="s">
        <v>3816</v>
      </c>
      <c r="C127" s="128" t="s">
        <v>60</v>
      </c>
      <c r="D127" s="125"/>
      <c r="E127" s="87"/>
      <c r="F127" s="90"/>
      <c r="G127" s="94"/>
      <c r="H127" s="94"/>
      <c r="I127" s="126">
        <v>127</v>
      </c>
      <c r="J127" s="98"/>
      <c r="K127" s="51">
        <v>3</v>
      </c>
      <c r="L127" s="51">
        <v>2</v>
      </c>
      <c r="M127" s="51">
        <v>0</v>
      </c>
      <c r="N127" s="51">
        <v>2</v>
      </c>
      <c r="O127" s="51">
        <v>0</v>
      </c>
      <c r="P127" s="52" t="s">
        <v>3310</v>
      </c>
      <c r="Q127" s="52" t="s">
        <v>3310</v>
      </c>
      <c r="R127" s="51">
        <v>1</v>
      </c>
      <c r="S127" s="51">
        <v>0</v>
      </c>
      <c r="T127" s="51">
        <v>3</v>
      </c>
      <c r="U127" s="51">
        <v>2</v>
      </c>
      <c r="V127" s="51">
        <v>2</v>
      </c>
      <c r="W127" s="52">
        <v>0.88888900000000004</v>
      </c>
      <c r="X127" s="52">
        <v>0.66666666666666663</v>
      </c>
      <c r="Y127" s="100"/>
      <c r="Z127" s="100"/>
      <c r="AA127" s="100"/>
      <c r="AB127" s="102" t="s">
        <v>3341</v>
      </c>
      <c r="AC127" s="102" t="s">
        <v>3341</v>
      </c>
      <c r="AD127" s="100"/>
      <c r="AE127" s="100"/>
      <c r="AF127" s="100"/>
    </row>
    <row r="128" spans="1:32" x14ac:dyDescent="0.35">
      <c r="A128" s="127" t="s">
        <v>3492</v>
      </c>
      <c r="B128" s="128" t="s">
        <v>3817</v>
      </c>
      <c r="C128" s="128" t="s">
        <v>60</v>
      </c>
      <c r="D128" s="125"/>
      <c r="E128" s="87"/>
      <c r="F128" s="90"/>
      <c r="G128" s="94"/>
      <c r="H128" s="94"/>
      <c r="I128" s="126">
        <v>128</v>
      </c>
      <c r="J128" s="98"/>
      <c r="K128" s="51">
        <v>3</v>
      </c>
      <c r="L128" s="51">
        <v>2</v>
      </c>
      <c r="M128" s="51">
        <v>0</v>
      </c>
      <c r="N128" s="51">
        <v>2</v>
      </c>
      <c r="O128" s="51">
        <v>0</v>
      </c>
      <c r="P128" s="52" t="s">
        <v>3310</v>
      </c>
      <c r="Q128" s="52" t="s">
        <v>3310</v>
      </c>
      <c r="R128" s="51">
        <v>1</v>
      </c>
      <c r="S128" s="51">
        <v>0</v>
      </c>
      <c r="T128" s="51">
        <v>3</v>
      </c>
      <c r="U128" s="51">
        <v>2</v>
      </c>
      <c r="V128" s="51">
        <v>2</v>
      </c>
      <c r="W128" s="52">
        <v>0.88888900000000004</v>
      </c>
      <c r="X128" s="52">
        <v>0.66666666666666663</v>
      </c>
      <c r="Y128" s="100"/>
      <c r="Z128" s="100"/>
      <c r="AA128" s="100"/>
      <c r="AB128" s="102" t="s">
        <v>3341</v>
      </c>
      <c r="AC128" s="102" t="s">
        <v>3341</v>
      </c>
      <c r="AD128" s="100"/>
      <c r="AE128" s="100"/>
      <c r="AF128" s="100"/>
    </row>
    <row r="129" spans="1:32" x14ac:dyDescent="0.35">
      <c r="A129" s="127" t="s">
        <v>3493</v>
      </c>
      <c r="B129" s="128" t="s">
        <v>3818</v>
      </c>
      <c r="C129" s="128" t="s">
        <v>60</v>
      </c>
      <c r="D129" s="125"/>
      <c r="E129" s="87"/>
      <c r="F129" s="90"/>
      <c r="G129" s="94"/>
      <c r="H129" s="94"/>
      <c r="I129" s="126">
        <v>129</v>
      </c>
      <c r="J129" s="98"/>
      <c r="K129" s="51">
        <v>3</v>
      </c>
      <c r="L129" s="51">
        <v>2</v>
      </c>
      <c r="M129" s="51">
        <v>0</v>
      </c>
      <c r="N129" s="51">
        <v>2</v>
      </c>
      <c r="O129" s="51">
        <v>0</v>
      </c>
      <c r="P129" s="52" t="s">
        <v>3310</v>
      </c>
      <c r="Q129" s="52" t="s">
        <v>3310</v>
      </c>
      <c r="R129" s="51">
        <v>1</v>
      </c>
      <c r="S129" s="51">
        <v>0</v>
      </c>
      <c r="T129" s="51">
        <v>3</v>
      </c>
      <c r="U129" s="51">
        <v>2</v>
      </c>
      <c r="V129" s="51">
        <v>2</v>
      </c>
      <c r="W129" s="52">
        <v>0.88888900000000004</v>
      </c>
      <c r="X129" s="52">
        <v>0.66666666666666663</v>
      </c>
      <c r="Y129" s="100"/>
      <c r="Z129" s="100"/>
      <c r="AA129" s="100"/>
      <c r="AB129" s="102" t="s">
        <v>3341</v>
      </c>
      <c r="AC129" s="102" t="s">
        <v>3341</v>
      </c>
      <c r="AD129" s="100"/>
      <c r="AE129" s="100"/>
      <c r="AF129" s="100"/>
    </row>
    <row r="130" spans="1:32" x14ac:dyDescent="0.35">
      <c r="A130" s="127" t="s">
        <v>3494</v>
      </c>
      <c r="B130" s="128" t="s">
        <v>3819</v>
      </c>
      <c r="C130" s="128" t="s">
        <v>60</v>
      </c>
      <c r="D130" s="125"/>
      <c r="E130" s="87"/>
      <c r="F130" s="90"/>
      <c r="G130" s="94"/>
      <c r="H130" s="94"/>
      <c r="I130" s="126">
        <v>130</v>
      </c>
      <c r="J130" s="98"/>
      <c r="K130" s="51">
        <v>3</v>
      </c>
      <c r="L130" s="51">
        <v>2</v>
      </c>
      <c r="M130" s="51">
        <v>0</v>
      </c>
      <c r="N130" s="51">
        <v>2</v>
      </c>
      <c r="O130" s="51">
        <v>0</v>
      </c>
      <c r="P130" s="52" t="s">
        <v>3310</v>
      </c>
      <c r="Q130" s="52" t="s">
        <v>3310</v>
      </c>
      <c r="R130" s="51">
        <v>1</v>
      </c>
      <c r="S130" s="51">
        <v>0</v>
      </c>
      <c r="T130" s="51">
        <v>3</v>
      </c>
      <c r="U130" s="51">
        <v>2</v>
      </c>
      <c r="V130" s="51">
        <v>2</v>
      </c>
      <c r="W130" s="52">
        <v>0.88888900000000004</v>
      </c>
      <c r="X130" s="52">
        <v>0.66666666666666663</v>
      </c>
      <c r="Y130" s="100"/>
      <c r="Z130" s="100"/>
      <c r="AA130" s="100"/>
      <c r="AB130" s="102" t="s">
        <v>3341</v>
      </c>
      <c r="AC130" s="102" t="s">
        <v>3341</v>
      </c>
      <c r="AD130" s="100"/>
      <c r="AE130" s="100"/>
      <c r="AF130" s="100"/>
    </row>
    <row r="131" spans="1:32" x14ac:dyDescent="0.35">
      <c r="A131" s="127" t="s">
        <v>3495</v>
      </c>
      <c r="B131" s="128" t="s">
        <v>3820</v>
      </c>
      <c r="C131" s="128" t="s">
        <v>60</v>
      </c>
      <c r="D131" s="125"/>
      <c r="E131" s="87"/>
      <c r="F131" s="90"/>
      <c r="G131" s="94"/>
      <c r="H131" s="94"/>
      <c r="I131" s="126">
        <v>131</v>
      </c>
      <c r="J131" s="98"/>
      <c r="K131" s="51">
        <v>3</v>
      </c>
      <c r="L131" s="51">
        <v>2</v>
      </c>
      <c r="M131" s="51">
        <v>0</v>
      </c>
      <c r="N131" s="51">
        <v>2</v>
      </c>
      <c r="O131" s="51">
        <v>0</v>
      </c>
      <c r="P131" s="52" t="s">
        <v>3310</v>
      </c>
      <c r="Q131" s="52" t="s">
        <v>3310</v>
      </c>
      <c r="R131" s="51">
        <v>1</v>
      </c>
      <c r="S131" s="51">
        <v>0</v>
      </c>
      <c r="T131" s="51">
        <v>3</v>
      </c>
      <c r="U131" s="51">
        <v>2</v>
      </c>
      <c r="V131" s="51">
        <v>2</v>
      </c>
      <c r="W131" s="52">
        <v>0.88888900000000004</v>
      </c>
      <c r="X131" s="52">
        <v>0.66666666666666663</v>
      </c>
      <c r="Y131" s="100"/>
      <c r="Z131" s="100"/>
      <c r="AA131" s="100"/>
      <c r="AB131" s="102" t="s">
        <v>3341</v>
      </c>
      <c r="AC131" s="102" t="s">
        <v>3341</v>
      </c>
      <c r="AD131" s="100"/>
      <c r="AE131" s="100"/>
      <c r="AF131" s="100"/>
    </row>
    <row r="132" spans="1:32" x14ac:dyDescent="0.35">
      <c r="A132" s="127" t="s">
        <v>3496</v>
      </c>
      <c r="B132" s="128" t="s">
        <v>3821</v>
      </c>
      <c r="C132" s="128" t="s">
        <v>60</v>
      </c>
      <c r="D132" s="125"/>
      <c r="E132" s="87"/>
      <c r="F132" s="90"/>
      <c r="G132" s="94"/>
      <c r="H132" s="94"/>
      <c r="I132" s="126">
        <v>132</v>
      </c>
      <c r="J132" s="98"/>
      <c r="K132" s="51">
        <v>3</v>
      </c>
      <c r="L132" s="51">
        <v>2</v>
      </c>
      <c r="M132" s="51">
        <v>0</v>
      </c>
      <c r="N132" s="51">
        <v>2</v>
      </c>
      <c r="O132" s="51">
        <v>0</v>
      </c>
      <c r="P132" s="52" t="s">
        <v>3310</v>
      </c>
      <c r="Q132" s="52" t="s">
        <v>3310</v>
      </c>
      <c r="R132" s="51">
        <v>1</v>
      </c>
      <c r="S132" s="51">
        <v>0</v>
      </c>
      <c r="T132" s="51">
        <v>3</v>
      </c>
      <c r="U132" s="51">
        <v>2</v>
      </c>
      <c r="V132" s="51">
        <v>2</v>
      </c>
      <c r="W132" s="52">
        <v>0.88888900000000004</v>
      </c>
      <c r="X132" s="52">
        <v>0.66666666666666663</v>
      </c>
      <c r="Y132" s="100"/>
      <c r="Z132" s="100"/>
      <c r="AA132" s="100"/>
      <c r="AB132" s="102" t="s">
        <v>3341</v>
      </c>
      <c r="AC132" s="102" t="s">
        <v>3341</v>
      </c>
      <c r="AD132" s="100"/>
      <c r="AE132" s="100"/>
      <c r="AF132" s="100"/>
    </row>
    <row r="133" spans="1:32" x14ac:dyDescent="0.35">
      <c r="A133" s="127" t="s">
        <v>3497</v>
      </c>
      <c r="B133" s="128" t="s">
        <v>3822</v>
      </c>
      <c r="C133" s="128" t="s">
        <v>60</v>
      </c>
      <c r="D133" s="125"/>
      <c r="E133" s="87"/>
      <c r="F133" s="90"/>
      <c r="G133" s="94"/>
      <c r="H133" s="94"/>
      <c r="I133" s="126">
        <v>133</v>
      </c>
      <c r="J133" s="98"/>
      <c r="K133" s="51">
        <v>3</v>
      </c>
      <c r="L133" s="51">
        <v>2</v>
      </c>
      <c r="M133" s="51">
        <v>0</v>
      </c>
      <c r="N133" s="51">
        <v>2</v>
      </c>
      <c r="O133" s="51">
        <v>0</v>
      </c>
      <c r="P133" s="52" t="s">
        <v>3310</v>
      </c>
      <c r="Q133" s="52" t="s">
        <v>3310</v>
      </c>
      <c r="R133" s="51">
        <v>1</v>
      </c>
      <c r="S133" s="51">
        <v>0</v>
      </c>
      <c r="T133" s="51">
        <v>3</v>
      </c>
      <c r="U133" s="51">
        <v>2</v>
      </c>
      <c r="V133" s="51">
        <v>2</v>
      </c>
      <c r="W133" s="52">
        <v>0.88888900000000004</v>
      </c>
      <c r="X133" s="52">
        <v>0.66666666666666663</v>
      </c>
      <c r="Y133" s="100"/>
      <c r="Z133" s="100"/>
      <c r="AA133" s="100"/>
      <c r="AB133" s="102" t="s">
        <v>3341</v>
      </c>
      <c r="AC133" s="102" t="s">
        <v>3341</v>
      </c>
      <c r="AD133" s="100"/>
      <c r="AE133" s="100"/>
      <c r="AF133" s="100"/>
    </row>
    <row r="134" spans="1:32" x14ac:dyDescent="0.35">
      <c r="A134" s="127" t="s">
        <v>3498</v>
      </c>
      <c r="B134" s="128" t="s">
        <v>3823</v>
      </c>
      <c r="C134" s="128" t="s">
        <v>60</v>
      </c>
      <c r="D134" s="125"/>
      <c r="E134" s="87"/>
      <c r="F134" s="90"/>
      <c r="G134" s="94"/>
      <c r="H134" s="94"/>
      <c r="I134" s="126">
        <v>134</v>
      </c>
      <c r="J134" s="98"/>
      <c r="K134" s="51">
        <v>3</v>
      </c>
      <c r="L134" s="51">
        <v>1</v>
      </c>
      <c r="M134" s="51">
        <v>2</v>
      </c>
      <c r="N134" s="51">
        <v>3</v>
      </c>
      <c r="O134" s="51">
        <v>0</v>
      </c>
      <c r="P134" s="52" t="s">
        <v>3310</v>
      </c>
      <c r="Q134" s="52" t="s">
        <v>3310</v>
      </c>
      <c r="R134" s="51">
        <v>1</v>
      </c>
      <c r="S134" s="51">
        <v>0</v>
      </c>
      <c r="T134" s="51">
        <v>3</v>
      </c>
      <c r="U134" s="51">
        <v>3</v>
      </c>
      <c r="V134" s="51">
        <v>2</v>
      </c>
      <c r="W134" s="52">
        <v>0.88888900000000004</v>
      </c>
      <c r="X134" s="52">
        <v>0.66666666666666663</v>
      </c>
      <c r="Y134" s="100"/>
      <c r="Z134" s="100"/>
      <c r="AA134" s="100"/>
      <c r="AB134" s="102" t="s">
        <v>3341</v>
      </c>
      <c r="AC134" s="102" t="s">
        <v>3341</v>
      </c>
      <c r="AD134" s="100"/>
      <c r="AE134" s="100"/>
      <c r="AF134" s="100"/>
    </row>
    <row r="135" spans="1:32" x14ac:dyDescent="0.35">
      <c r="A135" s="127" t="s">
        <v>3499</v>
      </c>
      <c r="B135" s="128" t="s">
        <v>3812</v>
      </c>
      <c r="C135" s="128" t="s">
        <v>62</v>
      </c>
      <c r="D135" s="125"/>
      <c r="E135" s="87"/>
      <c r="F135" s="90"/>
      <c r="G135" s="94"/>
      <c r="H135" s="94"/>
      <c r="I135" s="126">
        <v>135</v>
      </c>
      <c r="J135" s="98"/>
      <c r="K135" s="51">
        <v>3</v>
      </c>
      <c r="L135" s="51">
        <v>2</v>
      </c>
      <c r="M135" s="51">
        <v>0</v>
      </c>
      <c r="N135" s="51">
        <v>2</v>
      </c>
      <c r="O135" s="51">
        <v>0</v>
      </c>
      <c r="P135" s="52" t="s">
        <v>3310</v>
      </c>
      <c r="Q135" s="52" t="s">
        <v>3310</v>
      </c>
      <c r="R135" s="51">
        <v>1</v>
      </c>
      <c r="S135" s="51">
        <v>0</v>
      </c>
      <c r="T135" s="51">
        <v>3</v>
      </c>
      <c r="U135" s="51">
        <v>2</v>
      </c>
      <c r="V135" s="51">
        <v>2</v>
      </c>
      <c r="W135" s="52">
        <v>0.88888900000000004</v>
      </c>
      <c r="X135" s="52">
        <v>0.66666666666666663</v>
      </c>
      <c r="Y135" s="100"/>
      <c r="Z135" s="100"/>
      <c r="AA135" s="100"/>
      <c r="AB135" s="102" t="s">
        <v>3341</v>
      </c>
      <c r="AC135" s="102" t="s">
        <v>3341</v>
      </c>
      <c r="AD135" s="100"/>
      <c r="AE135" s="100"/>
      <c r="AF135" s="100"/>
    </row>
    <row r="136" spans="1:32" x14ac:dyDescent="0.35">
      <c r="A136" s="127" t="s">
        <v>3500</v>
      </c>
      <c r="B136" s="128" t="s">
        <v>3813</v>
      </c>
      <c r="C136" s="128" t="s">
        <v>62</v>
      </c>
      <c r="D136" s="125"/>
      <c r="E136" s="87"/>
      <c r="F136" s="90"/>
      <c r="G136" s="94"/>
      <c r="H136" s="94"/>
      <c r="I136" s="126">
        <v>136</v>
      </c>
      <c r="J136" s="98"/>
      <c r="K136" s="51">
        <v>3</v>
      </c>
      <c r="L136" s="51">
        <v>2</v>
      </c>
      <c r="M136" s="51">
        <v>0</v>
      </c>
      <c r="N136" s="51">
        <v>2</v>
      </c>
      <c r="O136" s="51">
        <v>0</v>
      </c>
      <c r="P136" s="52" t="s">
        <v>3310</v>
      </c>
      <c r="Q136" s="52" t="s">
        <v>3310</v>
      </c>
      <c r="R136" s="51">
        <v>1</v>
      </c>
      <c r="S136" s="51">
        <v>0</v>
      </c>
      <c r="T136" s="51">
        <v>3</v>
      </c>
      <c r="U136" s="51">
        <v>2</v>
      </c>
      <c r="V136" s="51">
        <v>2</v>
      </c>
      <c r="W136" s="52">
        <v>0.88888900000000004</v>
      </c>
      <c r="X136" s="52">
        <v>0.66666666666666663</v>
      </c>
      <c r="Y136" s="100"/>
      <c r="Z136" s="100"/>
      <c r="AA136" s="100"/>
      <c r="AB136" s="102" t="s">
        <v>3341</v>
      </c>
      <c r="AC136" s="102" t="s">
        <v>3341</v>
      </c>
      <c r="AD136" s="100"/>
      <c r="AE136" s="100"/>
      <c r="AF136" s="100"/>
    </row>
    <row r="137" spans="1:32" x14ac:dyDescent="0.35">
      <c r="A137" s="127" t="s">
        <v>3501</v>
      </c>
      <c r="B137" s="128" t="s">
        <v>3814</v>
      </c>
      <c r="C137" s="128" t="s">
        <v>62</v>
      </c>
      <c r="D137" s="125"/>
      <c r="E137" s="87"/>
      <c r="F137" s="90"/>
      <c r="G137" s="94"/>
      <c r="H137" s="94"/>
      <c r="I137" s="126">
        <v>137</v>
      </c>
      <c r="J137" s="98"/>
      <c r="K137" s="51">
        <v>3</v>
      </c>
      <c r="L137" s="51">
        <v>2</v>
      </c>
      <c r="M137" s="51">
        <v>0</v>
      </c>
      <c r="N137" s="51">
        <v>2</v>
      </c>
      <c r="O137" s="51">
        <v>0</v>
      </c>
      <c r="P137" s="52" t="s">
        <v>3310</v>
      </c>
      <c r="Q137" s="52" t="s">
        <v>3310</v>
      </c>
      <c r="R137" s="51">
        <v>1</v>
      </c>
      <c r="S137" s="51">
        <v>0</v>
      </c>
      <c r="T137" s="51">
        <v>3</v>
      </c>
      <c r="U137" s="51">
        <v>2</v>
      </c>
      <c r="V137" s="51">
        <v>2</v>
      </c>
      <c r="W137" s="52">
        <v>0.88888900000000004</v>
      </c>
      <c r="X137" s="52">
        <v>0.66666666666666663</v>
      </c>
      <c r="Y137" s="100"/>
      <c r="Z137" s="100"/>
      <c r="AA137" s="100"/>
      <c r="AB137" s="102" t="s">
        <v>3341</v>
      </c>
      <c r="AC137" s="102" t="s">
        <v>3341</v>
      </c>
      <c r="AD137" s="100"/>
      <c r="AE137" s="100"/>
      <c r="AF137" s="100"/>
    </row>
    <row r="138" spans="1:32" x14ac:dyDescent="0.35">
      <c r="A138" s="127" t="s">
        <v>3502</v>
      </c>
      <c r="B138" s="128" t="s">
        <v>3815</v>
      </c>
      <c r="C138" s="128" t="s">
        <v>62</v>
      </c>
      <c r="D138" s="125"/>
      <c r="E138" s="87"/>
      <c r="F138" s="90"/>
      <c r="G138" s="94"/>
      <c r="H138" s="94"/>
      <c r="I138" s="126">
        <v>138</v>
      </c>
      <c r="J138" s="98"/>
      <c r="K138" s="51">
        <v>3</v>
      </c>
      <c r="L138" s="51">
        <v>2</v>
      </c>
      <c r="M138" s="51">
        <v>0</v>
      </c>
      <c r="N138" s="51">
        <v>2</v>
      </c>
      <c r="O138" s="51">
        <v>0</v>
      </c>
      <c r="P138" s="52" t="s">
        <v>3310</v>
      </c>
      <c r="Q138" s="52" t="s">
        <v>3310</v>
      </c>
      <c r="R138" s="51">
        <v>1</v>
      </c>
      <c r="S138" s="51">
        <v>0</v>
      </c>
      <c r="T138" s="51">
        <v>3</v>
      </c>
      <c r="U138" s="51">
        <v>2</v>
      </c>
      <c r="V138" s="51">
        <v>2</v>
      </c>
      <c r="W138" s="52">
        <v>0.88888900000000004</v>
      </c>
      <c r="X138" s="52">
        <v>0.66666666666666663</v>
      </c>
      <c r="Y138" s="100"/>
      <c r="Z138" s="100"/>
      <c r="AA138" s="100"/>
      <c r="AB138" s="102" t="s">
        <v>3341</v>
      </c>
      <c r="AC138" s="102" t="s">
        <v>3341</v>
      </c>
      <c r="AD138" s="100"/>
      <c r="AE138" s="100"/>
      <c r="AF138" s="100"/>
    </row>
    <row r="139" spans="1:32" x14ac:dyDescent="0.35">
      <c r="A139" s="127" t="s">
        <v>3503</v>
      </c>
      <c r="B139" s="128" t="s">
        <v>3816</v>
      </c>
      <c r="C139" s="128" t="s">
        <v>62</v>
      </c>
      <c r="D139" s="125"/>
      <c r="E139" s="87"/>
      <c r="F139" s="90"/>
      <c r="G139" s="94"/>
      <c r="H139" s="94"/>
      <c r="I139" s="126">
        <v>139</v>
      </c>
      <c r="J139" s="98"/>
      <c r="K139" s="51">
        <v>3</v>
      </c>
      <c r="L139" s="51">
        <v>2</v>
      </c>
      <c r="M139" s="51">
        <v>0</v>
      </c>
      <c r="N139" s="51">
        <v>2</v>
      </c>
      <c r="O139" s="51">
        <v>0</v>
      </c>
      <c r="P139" s="52" t="s">
        <v>3310</v>
      </c>
      <c r="Q139" s="52" t="s">
        <v>3310</v>
      </c>
      <c r="R139" s="51">
        <v>1</v>
      </c>
      <c r="S139" s="51">
        <v>0</v>
      </c>
      <c r="T139" s="51">
        <v>3</v>
      </c>
      <c r="U139" s="51">
        <v>2</v>
      </c>
      <c r="V139" s="51">
        <v>2</v>
      </c>
      <c r="W139" s="52">
        <v>0.88888900000000004</v>
      </c>
      <c r="X139" s="52">
        <v>0.66666666666666663</v>
      </c>
      <c r="Y139" s="100"/>
      <c r="Z139" s="100"/>
      <c r="AA139" s="100"/>
      <c r="AB139" s="102" t="s">
        <v>3341</v>
      </c>
      <c r="AC139" s="102" t="s">
        <v>3341</v>
      </c>
      <c r="AD139" s="100"/>
      <c r="AE139" s="100"/>
      <c r="AF139" s="100"/>
    </row>
    <row r="140" spans="1:32" x14ac:dyDescent="0.35">
      <c r="A140" s="127" t="s">
        <v>3504</v>
      </c>
      <c r="B140" s="128" t="s">
        <v>3817</v>
      </c>
      <c r="C140" s="128" t="s">
        <v>62</v>
      </c>
      <c r="D140" s="125"/>
      <c r="E140" s="87"/>
      <c r="F140" s="90"/>
      <c r="G140" s="94"/>
      <c r="H140" s="94"/>
      <c r="I140" s="126">
        <v>140</v>
      </c>
      <c r="J140" s="98"/>
      <c r="K140" s="51">
        <v>3</v>
      </c>
      <c r="L140" s="51">
        <v>2</v>
      </c>
      <c r="M140" s="51">
        <v>0</v>
      </c>
      <c r="N140" s="51">
        <v>2</v>
      </c>
      <c r="O140" s="51">
        <v>0</v>
      </c>
      <c r="P140" s="52" t="s">
        <v>3310</v>
      </c>
      <c r="Q140" s="52" t="s">
        <v>3310</v>
      </c>
      <c r="R140" s="51">
        <v>1</v>
      </c>
      <c r="S140" s="51">
        <v>0</v>
      </c>
      <c r="T140" s="51">
        <v>3</v>
      </c>
      <c r="U140" s="51">
        <v>2</v>
      </c>
      <c r="V140" s="51">
        <v>2</v>
      </c>
      <c r="W140" s="52">
        <v>0.88888900000000004</v>
      </c>
      <c r="X140" s="52">
        <v>0.66666666666666663</v>
      </c>
      <c r="Y140" s="100"/>
      <c r="Z140" s="100"/>
      <c r="AA140" s="100"/>
      <c r="AB140" s="102" t="s">
        <v>3341</v>
      </c>
      <c r="AC140" s="102" t="s">
        <v>3341</v>
      </c>
      <c r="AD140" s="100"/>
      <c r="AE140" s="100"/>
      <c r="AF140" s="100"/>
    </row>
    <row r="141" spans="1:32" x14ac:dyDescent="0.35">
      <c r="A141" s="127" t="s">
        <v>3505</v>
      </c>
      <c r="B141" s="128" t="s">
        <v>3818</v>
      </c>
      <c r="C141" s="128" t="s">
        <v>62</v>
      </c>
      <c r="D141" s="125"/>
      <c r="E141" s="87"/>
      <c r="F141" s="90"/>
      <c r="G141" s="94"/>
      <c r="H141" s="94"/>
      <c r="I141" s="126">
        <v>141</v>
      </c>
      <c r="J141" s="98"/>
      <c r="K141" s="51">
        <v>3</v>
      </c>
      <c r="L141" s="51">
        <v>2</v>
      </c>
      <c r="M141" s="51">
        <v>0</v>
      </c>
      <c r="N141" s="51">
        <v>2</v>
      </c>
      <c r="O141" s="51">
        <v>0</v>
      </c>
      <c r="P141" s="52" t="s">
        <v>3310</v>
      </c>
      <c r="Q141" s="52" t="s">
        <v>3310</v>
      </c>
      <c r="R141" s="51">
        <v>1</v>
      </c>
      <c r="S141" s="51">
        <v>0</v>
      </c>
      <c r="T141" s="51">
        <v>3</v>
      </c>
      <c r="U141" s="51">
        <v>2</v>
      </c>
      <c r="V141" s="51">
        <v>2</v>
      </c>
      <c r="W141" s="52">
        <v>0.88888900000000004</v>
      </c>
      <c r="X141" s="52">
        <v>0.66666666666666663</v>
      </c>
      <c r="Y141" s="100"/>
      <c r="Z141" s="100"/>
      <c r="AA141" s="100"/>
      <c r="AB141" s="102" t="s">
        <v>3341</v>
      </c>
      <c r="AC141" s="102" t="s">
        <v>3341</v>
      </c>
      <c r="AD141" s="100"/>
      <c r="AE141" s="100"/>
      <c r="AF141" s="100"/>
    </row>
    <row r="142" spans="1:32" x14ac:dyDescent="0.35">
      <c r="A142" s="127" t="s">
        <v>3506</v>
      </c>
      <c r="B142" s="128" t="s">
        <v>3819</v>
      </c>
      <c r="C142" s="128" t="s">
        <v>62</v>
      </c>
      <c r="D142" s="125"/>
      <c r="E142" s="87"/>
      <c r="F142" s="90"/>
      <c r="G142" s="94"/>
      <c r="H142" s="94"/>
      <c r="I142" s="126">
        <v>142</v>
      </c>
      <c r="J142" s="98"/>
      <c r="K142" s="51">
        <v>3</v>
      </c>
      <c r="L142" s="51">
        <v>2</v>
      </c>
      <c r="M142" s="51">
        <v>0</v>
      </c>
      <c r="N142" s="51">
        <v>2</v>
      </c>
      <c r="O142" s="51">
        <v>0</v>
      </c>
      <c r="P142" s="52" t="s">
        <v>3310</v>
      </c>
      <c r="Q142" s="52" t="s">
        <v>3310</v>
      </c>
      <c r="R142" s="51">
        <v>1</v>
      </c>
      <c r="S142" s="51">
        <v>0</v>
      </c>
      <c r="T142" s="51">
        <v>3</v>
      </c>
      <c r="U142" s="51">
        <v>2</v>
      </c>
      <c r="V142" s="51">
        <v>2</v>
      </c>
      <c r="W142" s="52">
        <v>0.88888900000000004</v>
      </c>
      <c r="X142" s="52">
        <v>0.66666666666666663</v>
      </c>
      <c r="Y142" s="100"/>
      <c r="Z142" s="100"/>
      <c r="AA142" s="100"/>
      <c r="AB142" s="102" t="s">
        <v>3341</v>
      </c>
      <c r="AC142" s="102" t="s">
        <v>3341</v>
      </c>
      <c r="AD142" s="100"/>
      <c r="AE142" s="100"/>
      <c r="AF142" s="100"/>
    </row>
    <row r="143" spans="1:32" x14ac:dyDescent="0.35">
      <c r="A143" s="127" t="s">
        <v>3507</v>
      </c>
      <c r="B143" s="128" t="s">
        <v>3820</v>
      </c>
      <c r="C143" s="128" t="s">
        <v>62</v>
      </c>
      <c r="D143" s="125"/>
      <c r="E143" s="87"/>
      <c r="F143" s="90"/>
      <c r="G143" s="94"/>
      <c r="H143" s="94"/>
      <c r="I143" s="126">
        <v>143</v>
      </c>
      <c r="J143" s="98"/>
      <c r="K143" s="51">
        <v>3</v>
      </c>
      <c r="L143" s="51">
        <v>2</v>
      </c>
      <c r="M143" s="51">
        <v>0</v>
      </c>
      <c r="N143" s="51">
        <v>2</v>
      </c>
      <c r="O143" s="51">
        <v>0</v>
      </c>
      <c r="P143" s="52" t="s">
        <v>3310</v>
      </c>
      <c r="Q143" s="52" t="s">
        <v>3310</v>
      </c>
      <c r="R143" s="51">
        <v>1</v>
      </c>
      <c r="S143" s="51">
        <v>0</v>
      </c>
      <c r="T143" s="51">
        <v>3</v>
      </c>
      <c r="U143" s="51">
        <v>2</v>
      </c>
      <c r="V143" s="51">
        <v>2</v>
      </c>
      <c r="W143" s="52">
        <v>0.88888900000000004</v>
      </c>
      <c r="X143" s="52">
        <v>0.66666666666666663</v>
      </c>
      <c r="Y143" s="100"/>
      <c r="Z143" s="100"/>
      <c r="AA143" s="100"/>
      <c r="AB143" s="102" t="s">
        <v>3341</v>
      </c>
      <c r="AC143" s="102" t="s">
        <v>3341</v>
      </c>
      <c r="AD143" s="100"/>
      <c r="AE143" s="100"/>
      <c r="AF143" s="100"/>
    </row>
    <row r="144" spans="1:32" x14ac:dyDescent="0.35">
      <c r="A144" s="127" t="s">
        <v>3508</v>
      </c>
      <c r="B144" s="128" t="s">
        <v>3821</v>
      </c>
      <c r="C144" s="128" t="s">
        <v>62</v>
      </c>
      <c r="D144" s="125"/>
      <c r="E144" s="87"/>
      <c r="F144" s="90"/>
      <c r="G144" s="94"/>
      <c r="H144" s="94"/>
      <c r="I144" s="126">
        <v>144</v>
      </c>
      <c r="J144" s="98"/>
      <c r="K144" s="51">
        <v>3</v>
      </c>
      <c r="L144" s="51">
        <v>2</v>
      </c>
      <c r="M144" s="51">
        <v>0</v>
      </c>
      <c r="N144" s="51">
        <v>2</v>
      </c>
      <c r="O144" s="51">
        <v>0</v>
      </c>
      <c r="P144" s="52" t="s">
        <v>3310</v>
      </c>
      <c r="Q144" s="52" t="s">
        <v>3310</v>
      </c>
      <c r="R144" s="51">
        <v>1</v>
      </c>
      <c r="S144" s="51">
        <v>0</v>
      </c>
      <c r="T144" s="51">
        <v>3</v>
      </c>
      <c r="U144" s="51">
        <v>2</v>
      </c>
      <c r="V144" s="51">
        <v>2</v>
      </c>
      <c r="W144" s="52">
        <v>0.88888900000000004</v>
      </c>
      <c r="X144" s="52">
        <v>0.66666666666666663</v>
      </c>
      <c r="Y144" s="100"/>
      <c r="Z144" s="100"/>
      <c r="AA144" s="100"/>
      <c r="AB144" s="102" t="s">
        <v>3341</v>
      </c>
      <c r="AC144" s="102" t="s">
        <v>3341</v>
      </c>
      <c r="AD144" s="100"/>
      <c r="AE144" s="100"/>
      <c r="AF144" s="100"/>
    </row>
    <row r="145" spans="1:32" x14ac:dyDescent="0.35">
      <c r="A145" s="127" t="s">
        <v>3509</v>
      </c>
      <c r="B145" s="128" t="s">
        <v>3822</v>
      </c>
      <c r="C145" s="128" t="s">
        <v>62</v>
      </c>
      <c r="D145" s="125"/>
      <c r="E145" s="87"/>
      <c r="F145" s="90"/>
      <c r="G145" s="94"/>
      <c r="H145" s="94"/>
      <c r="I145" s="126">
        <v>145</v>
      </c>
      <c r="J145" s="98"/>
      <c r="K145" s="51">
        <v>3</v>
      </c>
      <c r="L145" s="51">
        <v>2</v>
      </c>
      <c r="M145" s="51">
        <v>0</v>
      </c>
      <c r="N145" s="51">
        <v>2</v>
      </c>
      <c r="O145" s="51">
        <v>0</v>
      </c>
      <c r="P145" s="52" t="s">
        <v>3310</v>
      </c>
      <c r="Q145" s="52" t="s">
        <v>3310</v>
      </c>
      <c r="R145" s="51">
        <v>1</v>
      </c>
      <c r="S145" s="51">
        <v>0</v>
      </c>
      <c r="T145" s="51">
        <v>3</v>
      </c>
      <c r="U145" s="51">
        <v>2</v>
      </c>
      <c r="V145" s="51">
        <v>2</v>
      </c>
      <c r="W145" s="52">
        <v>0.88888900000000004</v>
      </c>
      <c r="X145" s="52">
        <v>0.66666666666666663</v>
      </c>
      <c r="Y145" s="100"/>
      <c r="Z145" s="100"/>
      <c r="AA145" s="100"/>
      <c r="AB145" s="102" t="s">
        <v>3341</v>
      </c>
      <c r="AC145" s="102" t="s">
        <v>3341</v>
      </c>
      <c r="AD145" s="100"/>
      <c r="AE145" s="100"/>
      <c r="AF145" s="100"/>
    </row>
    <row r="146" spans="1:32" x14ac:dyDescent="0.35">
      <c r="A146" s="127" t="s">
        <v>3510</v>
      </c>
      <c r="B146" s="128" t="s">
        <v>3823</v>
      </c>
      <c r="C146" s="128" t="s">
        <v>62</v>
      </c>
      <c r="D146" s="125"/>
      <c r="E146" s="87"/>
      <c r="F146" s="90"/>
      <c r="G146" s="94"/>
      <c r="H146" s="94"/>
      <c r="I146" s="126">
        <v>146</v>
      </c>
      <c r="J146" s="98"/>
      <c r="K146" s="51">
        <v>3</v>
      </c>
      <c r="L146" s="51">
        <v>2</v>
      </c>
      <c r="M146" s="51">
        <v>0</v>
      </c>
      <c r="N146" s="51">
        <v>2</v>
      </c>
      <c r="O146" s="51">
        <v>0</v>
      </c>
      <c r="P146" s="52" t="s">
        <v>3310</v>
      </c>
      <c r="Q146" s="52" t="s">
        <v>3310</v>
      </c>
      <c r="R146" s="51">
        <v>1</v>
      </c>
      <c r="S146" s="51">
        <v>0</v>
      </c>
      <c r="T146" s="51">
        <v>3</v>
      </c>
      <c r="U146" s="51">
        <v>2</v>
      </c>
      <c r="V146" s="51">
        <v>2</v>
      </c>
      <c r="W146" s="52">
        <v>0.88888900000000004</v>
      </c>
      <c r="X146" s="52">
        <v>0.66666666666666663</v>
      </c>
      <c r="Y146" s="100"/>
      <c r="Z146" s="100"/>
      <c r="AA146" s="100"/>
      <c r="AB146" s="102" t="s">
        <v>3341</v>
      </c>
      <c r="AC146" s="102" t="s">
        <v>3341</v>
      </c>
      <c r="AD146" s="100"/>
      <c r="AE146" s="100"/>
      <c r="AF146" s="100"/>
    </row>
    <row r="147" spans="1:32" x14ac:dyDescent="0.35">
      <c r="A147" s="127" t="s">
        <v>3511</v>
      </c>
      <c r="B147" s="128" t="s">
        <v>3812</v>
      </c>
      <c r="C147" s="128" t="s">
        <v>64</v>
      </c>
      <c r="D147" s="125"/>
      <c r="E147" s="87"/>
      <c r="F147" s="90"/>
      <c r="G147" s="94"/>
      <c r="H147" s="94"/>
      <c r="I147" s="126">
        <v>147</v>
      </c>
      <c r="J147" s="98"/>
      <c r="K147" s="51">
        <v>3</v>
      </c>
      <c r="L147" s="51">
        <v>2</v>
      </c>
      <c r="M147" s="51">
        <v>0</v>
      </c>
      <c r="N147" s="51">
        <v>2</v>
      </c>
      <c r="O147" s="51">
        <v>0</v>
      </c>
      <c r="P147" s="52" t="s">
        <v>3310</v>
      </c>
      <c r="Q147" s="52" t="s">
        <v>3310</v>
      </c>
      <c r="R147" s="51">
        <v>1</v>
      </c>
      <c r="S147" s="51">
        <v>0</v>
      </c>
      <c r="T147" s="51">
        <v>3</v>
      </c>
      <c r="U147" s="51">
        <v>2</v>
      </c>
      <c r="V147" s="51">
        <v>2</v>
      </c>
      <c r="W147" s="52">
        <v>0.88888900000000004</v>
      </c>
      <c r="X147" s="52">
        <v>0.66666666666666663</v>
      </c>
      <c r="Y147" s="100"/>
      <c r="Z147" s="100"/>
      <c r="AA147" s="100"/>
      <c r="AB147" s="102" t="s">
        <v>3341</v>
      </c>
      <c r="AC147" s="102" t="s">
        <v>3341</v>
      </c>
      <c r="AD147" s="100"/>
      <c r="AE147" s="100"/>
      <c r="AF147" s="100"/>
    </row>
    <row r="148" spans="1:32" x14ac:dyDescent="0.35">
      <c r="A148" s="127" t="s">
        <v>3512</v>
      </c>
      <c r="B148" s="128" t="s">
        <v>3813</v>
      </c>
      <c r="C148" s="128" t="s">
        <v>64</v>
      </c>
      <c r="D148" s="125"/>
      <c r="E148" s="87"/>
      <c r="F148" s="90"/>
      <c r="G148" s="94"/>
      <c r="H148" s="94"/>
      <c r="I148" s="126">
        <v>148</v>
      </c>
      <c r="J148" s="98"/>
      <c r="K148" s="51">
        <v>3</v>
      </c>
      <c r="L148" s="51">
        <v>2</v>
      </c>
      <c r="M148" s="51">
        <v>0</v>
      </c>
      <c r="N148" s="51">
        <v>2</v>
      </c>
      <c r="O148" s="51">
        <v>0</v>
      </c>
      <c r="P148" s="52" t="s">
        <v>3310</v>
      </c>
      <c r="Q148" s="52" t="s">
        <v>3310</v>
      </c>
      <c r="R148" s="51">
        <v>1</v>
      </c>
      <c r="S148" s="51">
        <v>0</v>
      </c>
      <c r="T148" s="51">
        <v>3</v>
      </c>
      <c r="U148" s="51">
        <v>2</v>
      </c>
      <c r="V148" s="51">
        <v>2</v>
      </c>
      <c r="W148" s="52">
        <v>0.88888900000000004</v>
      </c>
      <c r="X148" s="52">
        <v>0.66666666666666663</v>
      </c>
      <c r="Y148" s="100"/>
      <c r="Z148" s="100"/>
      <c r="AA148" s="100"/>
      <c r="AB148" s="102" t="s">
        <v>3341</v>
      </c>
      <c r="AC148" s="102" t="s">
        <v>3341</v>
      </c>
      <c r="AD148" s="100"/>
      <c r="AE148" s="100"/>
      <c r="AF148" s="100"/>
    </row>
    <row r="149" spans="1:32" x14ac:dyDescent="0.35">
      <c r="A149" s="127" t="s">
        <v>3513</v>
      </c>
      <c r="B149" s="128" t="s">
        <v>3814</v>
      </c>
      <c r="C149" s="128" t="s">
        <v>64</v>
      </c>
      <c r="D149" s="125"/>
      <c r="E149" s="87"/>
      <c r="F149" s="90"/>
      <c r="G149" s="94"/>
      <c r="H149" s="94"/>
      <c r="I149" s="126">
        <v>149</v>
      </c>
      <c r="J149" s="98"/>
      <c r="K149" s="51">
        <v>3</v>
      </c>
      <c r="L149" s="51">
        <v>2</v>
      </c>
      <c r="M149" s="51">
        <v>0</v>
      </c>
      <c r="N149" s="51">
        <v>2</v>
      </c>
      <c r="O149" s="51">
        <v>0</v>
      </c>
      <c r="P149" s="52" t="s">
        <v>3310</v>
      </c>
      <c r="Q149" s="52" t="s">
        <v>3310</v>
      </c>
      <c r="R149" s="51">
        <v>1</v>
      </c>
      <c r="S149" s="51">
        <v>0</v>
      </c>
      <c r="T149" s="51">
        <v>3</v>
      </c>
      <c r="U149" s="51">
        <v>2</v>
      </c>
      <c r="V149" s="51">
        <v>2</v>
      </c>
      <c r="W149" s="52">
        <v>0.88888900000000004</v>
      </c>
      <c r="X149" s="52">
        <v>0.66666666666666663</v>
      </c>
      <c r="Y149" s="100"/>
      <c r="Z149" s="100"/>
      <c r="AA149" s="100"/>
      <c r="AB149" s="102" t="s">
        <v>3341</v>
      </c>
      <c r="AC149" s="102" t="s">
        <v>3341</v>
      </c>
      <c r="AD149" s="100"/>
      <c r="AE149" s="100"/>
      <c r="AF149" s="100"/>
    </row>
    <row r="150" spans="1:32" x14ac:dyDescent="0.35">
      <c r="A150" s="127" t="s">
        <v>3514</v>
      </c>
      <c r="B150" s="128" t="s">
        <v>3815</v>
      </c>
      <c r="C150" s="128" t="s">
        <v>64</v>
      </c>
      <c r="D150" s="125"/>
      <c r="E150" s="87"/>
      <c r="F150" s="90"/>
      <c r="G150" s="94"/>
      <c r="H150" s="94"/>
      <c r="I150" s="126">
        <v>150</v>
      </c>
      <c r="J150" s="98"/>
      <c r="K150" s="51">
        <v>3</v>
      </c>
      <c r="L150" s="51">
        <v>1</v>
      </c>
      <c r="M150" s="51">
        <v>2</v>
      </c>
      <c r="N150" s="51">
        <v>3</v>
      </c>
      <c r="O150" s="51">
        <v>0</v>
      </c>
      <c r="P150" s="52" t="s">
        <v>3310</v>
      </c>
      <c r="Q150" s="52" t="s">
        <v>3310</v>
      </c>
      <c r="R150" s="51">
        <v>1</v>
      </c>
      <c r="S150" s="51">
        <v>0</v>
      </c>
      <c r="T150" s="51">
        <v>3</v>
      </c>
      <c r="U150" s="51">
        <v>3</v>
      </c>
      <c r="V150" s="51">
        <v>2</v>
      </c>
      <c r="W150" s="52">
        <v>0.88888900000000004</v>
      </c>
      <c r="X150" s="52">
        <v>0.66666666666666663</v>
      </c>
      <c r="Y150" s="100"/>
      <c r="Z150" s="100"/>
      <c r="AA150" s="100"/>
      <c r="AB150" s="102" t="s">
        <v>3341</v>
      </c>
      <c r="AC150" s="102" t="s">
        <v>3341</v>
      </c>
      <c r="AD150" s="100"/>
      <c r="AE150" s="100"/>
      <c r="AF150" s="100"/>
    </row>
    <row r="151" spans="1:32" x14ac:dyDescent="0.35">
      <c r="A151" s="127" t="s">
        <v>3515</v>
      </c>
      <c r="B151" s="128" t="s">
        <v>3816</v>
      </c>
      <c r="C151" s="128" t="s">
        <v>64</v>
      </c>
      <c r="D151" s="125"/>
      <c r="E151" s="87"/>
      <c r="F151" s="90"/>
      <c r="G151" s="94"/>
      <c r="H151" s="94"/>
      <c r="I151" s="126">
        <v>151</v>
      </c>
      <c r="J151" s="98"/>
      <c r="K151" s="51">
        <v>3</v>
      </c>
      <c r="L151" s="51">
        <v>2</v>
      </c>
      <c r="M151" s="51">
        <v>0</v>
      </c>
      <c r="N151" s="51">
        <v>2</v>
      </c>
      <c r="O151" s="51">
        <v>0</v>
      </c>
      <c r="P151" s="52" t="s">
        <v>3310</v>
      </c>
      <c r="Q151" s="52" t="s">
        <v>3310</v>
      </c>
      <c r="R151" s="51">
        <v>1</v>
      </c>
      <c r="S151" s="51">
        <v>0</v>
      </c>
      <c r="T151" s="51">
        <v>3</v>
      </c>
      <c r="U151" s="51">
        <v>2</v>
      </c>
      <c r="V151" s="51">
        <v>2</v>
      </c>
      <c r="W151" s="52">
        <v>0.88888900000000004</v>
      </c>
      <c r="X151" s="52">
        <v>0.66666666666666663</v>
      </c>
      <c r="Y151" s="100"/>
      <c r="Z151" s="100"/>
      <c r="AA151" s="100"/>
      <c r="AB151" s="102" t="s">
        <v>3341</v>
      </c>
      <c r="AC151" s="102" t="s">
        <v>3341</v>
      </c>
      <c r="AD151" s="100"/>
      <c r="AE151" s="100"/>
      <c r="AF151" s="100"/>
    </row>
    <row r="152" spans="1:32" x14ac:dyDescent="0.35">
      <c r="A152" s="127" t="s">
        <v>3516</v>
      </c>
      <c r="B152" s="128" t="s">
        <v>3817</v>
      </c>
      <c r="C152" s="128" t="s">
        <v>64</v>
      </c>
      <c r="D152" s="125"/>
      <c r="E152" s="87"/>
      <c r="F152" s="90"/>
      <c r="G152" s="94"/>
      <c r="H152" s="94"/>
      <c r="I152" s="126">
        <v>152</v>
      </c>
      <c r="J152" s="98"/>
      <c r="K152" s="51">
        <v>3</v>
      </c>
      <c r="L152" s="51">
        <v>2</v>
      </c>
      <c r="M152" s="51">
        <v>0</v>
      </c>
      <c r="N152" s="51">
        <v>2</v>
      </c>
      <c r="O152" s="51">
        <v>0</v>
      </c>
      <c r="P152" s="52" t="s">
        <v>3310</v>
      </c>
      <c r="Q152" s="52" t="s">
        <v>3310</v>
      </c>
      <c r="R152" s="51">
        <v>1</v>
      </c>
      <c r="S152" s="51">
        <v>0</v>
      </c>
      <c r="T152" s="51">
        <v>3</v>
      </c>
      <c r="U152" s="51">
        <v>2</v>
      </c>
      <c r="V152" s="51">
        <v>2</v>
      </c>
      <c r="W152" s="52">
        <v>0.88888900000000004</v>
      </c>
      <c r="X152" s="52">
        <v>0.66666666666666663</v>
      </c>
      <c r="Y152" s="100"/>
      <c r="Z152" s="100"/>
      <c r="AA152" s="100"/>
      <c r="AB152" s="102" t="s">
        <v>3341</v>
      </c>
      <c r="AC152" s="102" t="s">
        <v>3341</v>
      </c>
      <c r="AD152" s="100"/>
      <c r="AE152" s="100"/>
      <c r="AF152" s="100"/>
    </row>
    <row r="153" spans="1:32" x14ac:dyDescent="0.35">
      <c r="A153" s="127" t="s">
        <v>3517</v>
      </c>
      <c r="B153" s="128" t="s">
        <v>3818</v>
      </c>
      <c r="C153" s="128" t="s">
        <v>64</v>
      </c>
      <c r="D153" s="125"/>
      <c r="E153" s="87"/>
      <c r="F153" s="90"/>
      <c r="G153" s="94"/>
      <c r="H153" s="94"/>
      <c r="I153" s="126">
        <v>153</v>
      </c>
      <c r="J153" s="98"/>
      <c r="K153" s="51">
        <v>3</v>
      </c>
      <c r="L153" s="51">
        <v>1</v>
      </c>
      <c r="M153" s="51">
        <v>2</v>
      </c>
      <c r="N153" s="51">
        <v>3</v>
      </c>
      <c r="O153" s="51">
        <v>0</v>
      </c>
      <c r="P153" s="52" t="s">
        <v>3310</v>
      </c>
      <c r="Q153" s="52" t="s">
        <v>3310</v>
      </c>
      <c r="R153" s="51">
        <v>1</v>
      </c>
      <c r="S153" s="51">
        <v>0</v>
      </c>
      <c r="T153" s="51">
        <v>3</v>
      </c>
      <c r="U153" s="51">
        <v>3</v>
      </c>
      <c r="V153" s="51">
        <v>2</v>
      </c>
      <c r="W153" s="52">
        <v>0.88888900000000004</v>
      </c>
      <c r="X153" s="52">
        <v>0.66666666666666663</v>
      </c>
      <c r="Y153" s="100"/>
      <c r="Z153" s="100"/>
      <c r="AA153" s="100"/>
      <c r="AB153" s="102" t="s">
        <v>3341</v>
      </c>
      <c r="AC153" s="102" t="s">
        <v>3341</v>
      </c>
      <c r="AD153" s="100"/>
      <c r="AE153" s="100"/>
      <c r="AF153" s="100"/>
    </row>
    <row r="154" spans="1:32" x14ac:dyDescent="0.35">
      <c r="A154" s="127" t="s">
        <v>3518</v>
      </c>
      <c r="B154" s="128" t="s">
        <v>3819</v>
      </c>
      <c r="C154" s="128" t="s">
        <v>64</v>
      </c>
      <c r="D154" s="125"/>
      <c r="E154" s="87"/>
      <c r="F154" s="90"/>
      <c r="G154" s="94"/>
      <c r="H154" s="94"/>
      <c r="I154" s="126">
        <v>154</v>
      </c>
      <c r="J154" s="98"/>
      <c r="K154" s="51">
        <v>3</v>
      </c>
      <c r="L154" s="51">
        <v>2</v>
      </c>
      <c r="M154" s="51">
        <v>0</v>
      </c>
      <c r="N154" s="51">
        <v>2</v>
      </c>
      <c r="O154" s="51">
        <v>0</v>
      </c>
      <c r="P154" s="52" t="s">
        <v>3310</v>
      </c>
      <c r="Q154" s="52" t="s">
        <v>3310</v>
      </c>
      <c r="R154" s="51">
        <v>1</v>
      </c>
      <c r="S154" s="51">
        <v>0</v>
      </c>
      <c r="T154" s="51">
        <v>3</v>
      </c>
      <c r="U154" s="51">
        <v>2</v>
      </c>
      <c r="V154" s="51">
        <v>2</v>
      </c>
      <c r="W154" s="52">
        <v>0.88888900000000004</v>
      </c>
      <c r="X154" s="52">
        <v>0.66666666666666663</v>
      </c>
      <c r="Y154" s="100"/>
      <c r="Z154" s="100"/>
      <c r="AA154" s="100"/>
      <c r="AB154" s="102" t="s">
        <v>3341</v>
      </c>
      <c r="AC154" s="102" t="s">
        <v>3341</v>
      </c>
      <c r="AD154" s="100"/>
      <c r="AE154" s="100"/>
      <c r="AF154" s="100"/>
    </row>
    <row r="155" spans="1:32" x14ac:dyDescent="0.35">
      <c r="A155" s="127" t="s">
        <v>3519</v>
      </c>
      <c r="B155" s="128" t="s">
        <v>3820</v>
      </c>
      <c r="C155" s="128" t="s">
        <v>64</v>
      </c>
      <c r="D155" s="125"/>
      <c r="E155" s="87"/>
      <c r="F155" s="90"/>
      <c r="G155" s="94"/>
      <c r="H155" s="94"/>
      <c r="I155" s="126">
        <v>155</v>
      </c>
      <c r="J155" s="98"/>
      <c r="K155" s="51">
        <v>3</v>
      </c>
      <c r="L155" s="51">
        <v>2</v>
      </c>
      <c r="M155" s="51">
        <v>0</v>
      </c>
      <c r="N155" s="51">
        <v>2</v>
      </c>
      <c r="O155" s="51">
        <v>0</v>
      </c>
      <c r="P155" s="52" t="s">
        <v>3310</v>
      </c>
      <c r="Q155" s="52" t="s">
        <v>3310</v>
      </c>
      <c r="R155" s="51">
        <v>1</v>
      </c>
      <c r="S155" s="51">
        <v>0</v>
      </c>
      <c r="T155" s="51">
        <v>3</v>
      </c>
      <c r="U155" s="51">
        <v>2</v>
      </c>
      <c r="V155" s="51">
        <v>2</v>
      </c>
      <c r="W155" s="52">
        <v>0.88888900000000004</v>
      </c>
      <c r="X155" s="52">
        <v>0.66666666666666663</v>
      </c>
      <c r="Y155" s="100"/>
      <c r="Z155" s="100"/>
      <c r="AA155" s="100"/>
      <c r="AB155" s="102" t="s">
        <v>3341</v>
      </c>
      <c r="AC155" s="102" t="s">
        <v>3341</v>
      </c>
      <c r="AD155" s="100"/>
      <c r="AE155" s="100"/>
      <c r="AF155" s="100"/>
    </row>
    <row r="156" spans="1:32" x14ac:dyDescent="0.35">
      <c r="A156" s="127" t="s">
        <v>3520</v>
      </c>
      <c r="B156" s="128" t="s">
        <v>3821</v>
      </c>
      <c r="C156" s="128" t="s">
        <v>64</v>
      </c>
      <c r="D156" s="125"/>
      <c r="E156" s="87"/>
      <c r="F156" s="90"/>
      <c r="G156" s="94"/>
      <c r="H156" s="94"/>
      <c r="I156" s="126">
        <v>156</v>
      </c>
      <c r="J156" s="98"/>
      <c r="K156" s="51">
        <v>3</v>
      </c>
      <c r="L156" s="51">
        <v>2</v>
      </c>
      <c r="M156" s="51">
        <v>0</v>
      </c>
      <c r="N156" s="51">
        <v>2</v>
      </c>
      <c r="O156" s="51">
        <v>0</v>
      </c>
      <c r="P156" s="52" t="s">
        <v>3310</v>
      </c>
      <c r="Q156" s="52" t="s">
        <v>3310</v>
      </c>
      <c r="R156" s="51">
        <v>1</v>
      </c>
      <c r="S156" s="51">
        <v>0</v>
      </c>
      <c r="T156" s="51">
        <v>3</v>
      </c>
      <c r="U156" s="51">
        <v>2</v>
      </c>
      <c r="V156" s="51">
        <v>2</v>
      </c>
      <c r="W156" s="52">
        <v>0.88888900000000004</v>
      </c>
      <c r="X156" s="52">
        <v>0.66666666666666663</v>
      </c>
      <c r="Y156" s="100"/>
      <c r="Z156" s="100"/>
      <c r="AA156" s="100"/>
      <c r="AB156" s="102" t="s">
        <v>3341</v>
      </c>
      <c r="AC156" s="102" t="s">
        <v>3341</v>
      </c>
      <c r="AD156" s="100"/>
      <c r="AE156" s="100"/>
      <c r="AF156" s="100"/>
    </row>
    <row r="157" spans="1:32" x14ac:dyDescent="0.35">
      <c r="A157" s="127" t="s">
        <v>3521</v>
      </c>
      <c r="B157" s="128" t="s">
        <v>3822</v>
      </c>
      <c r="C157" s="128" t="s">
        <v>64</v>
      </c>
      <c r="D157" s="125"/>
      <c r="E157" s="87"/>
      <c r="F157" s="90"/>
      <c r="G157" s="94"/>
      <c r="H157" s="94"/>
      <c r="I157" s="126">
        <v>157</v>
      </c>
      <c r="J157" s="98"/>
      <c r="K157" s="51">
        <v>3</v>
      </c>
      <c r="L157" s="51">
        <v>2</v>
      </c>
      <c r="M157" s="51">
        <v>0</v>
      </c>
      <c r="N157" s="51">
        <v>2</v>
      </c>
      <c r="O157" s="51">
        <v>0</v>
      </c>
      <c r="P157" s="52" t="s">
        <v>3310</v>
      </c>
      <c r="Q157" s="52" t="s">
        <v>3310</v>
      </c>
      <c r="R157" s="51">
        <v>1</v>
      </c>
      <c r="S157" s="51">
        <v>0</v>
      </c>
      <c r="T157" s="51">
        <v>3</v>
      </c>
      <c r="U157" s="51">
        <v>2</v>
      </c>
      <c r="V157" s="51">
        <v>2</v>
      </c>
      <c r="W157" s="52">
        <v>0.88888900000000004</v>
      </c>
      <c r="X157" s="52">
        <v>0.66666666666666663</v>
      </c>
      <c r="Y157" s="100"/>
      <c r="Z157" s="100"/>
      <c r="AA157" s="100"/>
      <c r="AB157" s="102" t="s">
        <v>3341</v>
      </c>
      <c r="AC157" s="102" t="s">
        <v>3341</v>
      </c>
      <c r="AD157" s="100"/>
      <c r="AE157" s="100"/>
      <c r="AF157" s="100"/>
    </row>
    <row r="158" spans="1:32" x14ac:dyDescent="0.35">
      <c r="A158" s="127" t="s">
        <v>3522</v>
      </c>
      <c r="B158" s="128" t="s">
        <v>3823</v>
      </c>
      <c r="C158" s="128" t="s">
        <v>64</v>
      </c>
      <c r="D158" s="125"/>
      <c r="E158" s="87"/>
      <c r="F158" s="90"/>
      <c r="G158" s="94"/>
      <c r="H158" s="94"/>
      <c r="I158" s="126">
        <v>158</v>
      </c>
      <c r="J158" s="98"/>
      <c r="K158" s="51">
        <v>3</v>
      </c>
      <c r="L158" s="51">
        <v>2</v>
      </c>
      <c r="M158" s="51">
        <v>0</v>
      </c>
      <c r="N158" s="51">
        <v>2</v>
      </c>
      <c r="O158" s="51">
        <v>0</v>
      </c>
      <c r="P158" s="52" t="s">
        <v>3310</v>
      </c>
      <c r="Q158" s="52" t="s">
        <v>3310</v>
      </c>
      <c r="R158" s="51">
        <v>1</v>
      </c>
      <c r="S158" s="51">
        <v>0</v>
      </c>
      <c r="T158" s="51">
        <v>3</v>
      </c>
      <c r="U158" s="51">
        <v>2</v>
      </c>
      <c r="V158" s="51">
        <v>2</v>
      </c>
      <c r="W158" s="52">
        <v>0.88888900000000004</v>
      </c>
      <c r="X158" s="52">
        <v>0.66666666666666663</v>
      </c>
      <c r="Y158" s="100"/>
      <c r="Z158" s="100"/>
      <c r="AA158" s="100"/>
      <c r="AB158" s="102" t="s">
        <v>3341</v>
      </c>
      <c r="AC158" s="102" t="s">
        <v>3341</v>
      </c>
      <c r="AD158" s="100"/>
      <c r="AE158" s="100"/>
      <c r="AF158" s="100"/>
    </row>
    <row r="159" spans="1:32" x14ac:dyDescent="0.35">
      <c r="A159" s="127" t="s">
        <v>3523</v>
      </c>
      <c r="B159" s="128" t="s">
        <v>3812</v>
      </c>
      <c r="C159" s="128" t="s">
        <v>58</v>
      </c>
      <c r="D159" s="125"/>
      <c r="E159" s="87"/>
      <c r="F159" s="90"/>
      <c r="G159" s="94"/>
      <c r="H159" s="94"/>
      <c r="I159" s="126">
        <v>159</v>
      </c>
      <c r="J159" s="98"/>
      <c r="K159" s="51">
        <v>3</v>
      </c>
      <c r="L159" s="51">
        <v>2</v>
      </c>
      <c r="M159" s="51">
        <v>0</v>
      </c>
      <c r="N159" s="51">
        <v>2</v>
      </c>
      <c r="O159" s="51">
        <v>0</v>
      </c>
      <c r="P159" s="52" t="s">
        <v>3310</v>
      </c>
      <c r="Q159" s="52" t="s">
        <v>3310</v>
      </c>
      <c r="R159" s="51">
        <v>1</v>
      </c>
      <c r="S159" s="51">
        <v>0</v>
      </c>
      <c r="T159" s="51">
        <v>3</v>
      </c>
      <c r="U159" s="51">
        <v>2</v>
      </c>
      <c r="V159" s="51">
        <v>2</v>
      </c>
      <c r="W159" s="52">
        <v>0.88888900000000004</v>
      </c>
      <c r="X159" s="52">
        <v>0.66666666666666663</v>
      </c>
      <c r="Y159" s="100"/>
      <c r="Z159" s="100"/>
      <c r="AA159" s="100"/>
      <c r="AB159" s="102" t="s">
        <v>3341</v>
      </c>
      <c r="AC159" s="102" t="s">
        <v>3341</v>
      </c>
      <c r="AD159" s="100"/>
      <c r="AE159" s="100"/>
      <c r="AF159" s="100"/>
    </row>
    <row r="160" spans="1:32" x14ac:dyDescent="0.35">
      <c r="A160" s="127" t="s">
        <v>3524</v>
      </c>
      <c r="B160" s="128" t="s">
        <v>3813</v>
      </c>
      <c r="C160" s="128" t="s">
        <v>58</v>
      </c>
      <c r="D160" s="125"/>
      <c r="E160" s="87"/>
      <c r="F160" s="90"/>
      <c r="G160" s="94"/>
      <c r="H160" s="94"/>
      <c r="I160" s="126">
        <v>160</v>
      </c>
      <c r="J160" s="98"/>
      <c r="K160" s="51">
        <v>3</v>
      </c>
      <c r="L160" s="51">
        <v>2</v>
      </c>
      <c r="M160" s="51">
        <v>0</v>
      </c>
      <c r="N160" s="51">
        <v>2</v>
      </c>
      <c r="O160" s="51">
        <v>0</v>
      </c>
      <c r="P160" s="52" t="s">
        <v>3310</v>
      </c>
      <c r="Q160" s="52" t="s">
        <v>3310</v>
      </c>
      <c r="R160" s="51">
        <v>1</v>
      </c>
      <c r="S160" s="51">
        <v>0</v>
      </c>
      <c r="T160" s="51">
        <v>3</v>
      </c>
      <c r="U160" s="51">
        <v>2</v>
      </c>
      <c r="V160" s="51">
        <v>2</v>
      </c>
      <c r="W160" s="52">
        <v>0.88888900000000004</v>
      </c>
      <c r="X160" s="52">
        <v>0.66666666666666663</v>
      </c>
      <c r="Y160" s="100"/>
      <c r="Z160" s="100"/>
      <c r="AA160" s="100"/>
      <c r="AB160" s="102" t="s">
        <v>3341</v>
      </c>
      <c r="AC160" s="102" t="s">
        <v>3341</v>
      </c>
      <c r="AD160" s="100"/>
      <c r="AE160" s="100"/>
      <c r="AF160" s="100"/>
    </row>
    <row r="161" spans="1:32" x14ac:dyDescent="0.35">
      <c r="A161" s="127" t="s">
        <v>3525</v>
      </c>
      <c r="B161" s="128" t="s">
        <v>3814</v>
      </c>
      <c r="C161" s="128" t="s">
        <v>58</v>
      </c>
      <c r="D161" s="125"/>
      <c r="E161" s="87"/>
      <c r="F161" s="90"/>
      <c r="G161" s="94"/>
      <c r="H161" s="94"/>
      <c r="I161" s="126">
        <v>161</v>
      </c>
      <c r="J161" s="98"/>
      <c r="K161" s="51">
        <v>3</v>
      </c>
      <c r="L161" s="51">
        <v>0</v>
      </c>
      <c r="M161" s="51">
        <v>4</v>
      </c>
      <c r="N161" s="51">
        <v>4</v>
      </c>
      <c r="O161" s="51">
        <v>0</v>
      </c>
      <c r="P161" s="52" t="s">
        <v>3310</v>
      </c>
      <c r="Q161" s="52" t="s">
        <v>3310</v>
      </c>
      <c r="R161" s="51">
        <v>1</v>
      </c>
      <c r="S161" s="51">
        <v>0</v>
      </c>
      <c r="T161" s="51">
        <v>3</v>
      </c>
      <c r="U161" s="51">
        <v>4</v>
      </c>
      <c r="V161" s="51">
        <v>2</v>
      </c>
      <c r="W161" s="52">
        <v>0.88888900000000004</v>
      </c>
      <c r="X161" s="52">
        <v>0.66666666666666663</v>
      </c>
      <c r="Y161" s="100"/>
      <c r="Z161" s="100"/>
      <c r="AA161" s="100"/>
      <c r="AB161" s="102" t="s">
        <v>3341</v>
      </c>
      <c r="AC161" s="102" t="s">
        <v>3341</v>
      </c>
      <c r="AD161" s="100"/>
      <c r="AE161" s="100"/>
      <c r="AF161" s="100"/>
    </row>
    <row r="162" spans="1:32" x14ac:dyDescent="0.35">
      <c r="A162" s="127" t="s">
        <v>3526</v>
      </c>
      <c r="B162" s="128" t="s">
        <v>3815</v>
      </c>
      <c r="C162" s="128" t="s">
        <v>58</v>
      </c>
      <c r="D162" s="125"/>
      <c r="E162" s="87"/>
      <c r="F162" s="90"/>
      <c r="G162" s="94"/>
      <c r="H162" s="94"/>
      <c r="I162" s="126">
        <v>162</v>
      </c>
      <c r="J162" s="98"/>
      <c r="K162" s="51">
        <v>3</v>
      </c>
      <c r="L162" s="51">
        <v>2</v>
      </c>
      <c r="M162" s="51">
        <v>0</v>
      </c>
      <c r="N162" s="51">
        <v>2</v>
      </c>
      <c r="O162" s="51">
        <v>0</v>
      </c>
      <c r="P162" s="52" t="s">
        <v>3310</v>
      </c>
      <c r="Q162" s="52" t="s">
        <v>3310</v>
      </c>
      <c r="R162" s="51">
        <v>1</v>
      </c>
      <c r="S162" s="51">
        <v>0</v>
      </c>
      <c r="T162" s="51">
        <v>3</v>
      </c>
      <c r="U162" s="51">
        <v>2</v>
      </c>
      <c r="V162" s="51">
        <v>2</v>
      </c>
      <c r="W162" s="52">
        <v>0.88888900000000004</v>
      </c>
      <c r="X162" s="52">
        <v>0.66666666666666663</v>
      </c>
      <c r="Y162" s="100"/>
      <c r="Z162" s="100"/>
      <c r="AA162" s="100"/>
      <c r="AB162" s="102" t="s">
        <v>3341</v>
      </c>
      <c r="AC162" s="102" t="s">
        <v>3341</v>
      </c>
      <c r="AD162" s="100"/>
      <c r="AE162" s="100"/>
      <c r="AF162" s="100"/>
    </row>
    <row r="163" spans="1:32" x14ac:dyDescent="0.35">
      <c r="A163" s="127" t="s">
        <v>3527</v>
      </c>
      <c r="B163" s="128" t="s">
        <v>3816</v>
      </c>
      <c r="C163" s="128" t="s">
        <v>58</v>
      </c>
      <c r="D163" s="125"/>
      <c r="E163" s="87"/>
      <c r="F163" s="90"/>
      <c r="G163" s="94"/>
      <c r="H163" s="94"/>
      <c r="I163" s="126">
        <v>163</v>
      </c>
      <c r="J163" s="98"/>
      <c r="K163" s="51">
        <v>3</v>
      </c>
      <c r="L163" s="51">
        <v>1</v>
      </c>
      <c r="M163" s="51">
        <v>2</v>
      </c>
      <c r="N163" s="51">
        <v>3</v>
      </c>
      <c r="O163" s="51">
        <v>0</v>
      </c>
      <c r="P163" s="52" t="s">
        <v>3310</v>
      </c>
      <c r="Q163" s="52" t="s">
        <v>3310</v>
      </c>
      <c r="R163" s="51">
        <v>1</v>
      </c>
      <c r="S163" s="51">
        <v>0</v>
      </c>
      <c r="T163" s="51">
        <v>3</v>
      </c>
      <c r="U163" s="51">
        <v>3</v>
      </c>
      <c r="V163" s="51">
        <v>2</v>
      </c>
      <c r="W163" s="52">
        <v>0.88888900000000004</v>
      </c>
      <c r="X163" s="52">
        <v>0.66666666666666663</v>
      </c>
      <c r="Y163" s="100"/>
      <c r="Z163" s="100"/>
      <c r="AA163" s="100"/>
      <c r="AB163" s="102" t="s">
        <v>3341</v>
      </c>
      <c r="AC163" s="102" t="s">
        <v>3341</v>
      </c>
      <c r="AD163" s="100"/>
      <c r="AE163" s="100"/>
      <c r="AF163" s="100"/>
    </row>
    <row r="164" spans="1:32" x14ac:dyDescent="0.35">
      <c r="A164" s="127" t="s">
        <v>3528</v>
      </c>
      <c r="B164" s="128" t="s">
        <v>3817</v>
      </c>
      <c r="C164" s="128" t="s">
        <v>58</v>
      </c>
      <c r="D164" s="125"/>
      <c r="E164" s="87"/>
      <c r="F164" s="90"/>
      <c r="G164" s="94"/>
      <c r="H164" s="94"/>
      <c r="I164" s="126">
        <v>164</v>
      </c>
      <c r="J164" s="98"/>
      <c r="K164" s="51">
        <v>3</v>
      </c>
      <c r="L164" s="51">
        <v>2</v>
      </c>
      <c r="M164" s="51">
        <v>0</v>
      </c>
      <c r="N164" s="51">
        <v>2</v>
      </c>
      <c r="O164" s="51">
        <v>0</v>
      </c>
      <c r="P164" s="52" t="s">
        <v>3310</v>
      </c>
      <c r="Q164" s="52" t="s">
        <v>3310</v>
      </c>
      <c r="R164" s="51">
        <v>1</v>
      </c>
      <c r="S164" s="51">
        <v>0</v>
      </c>
      <c r="T164" s="51">
        <v>3</v>
      </c>
      <c r="U164" s="51">
        <v>2</v>
      </c>
      <c r="V164" s="51">
        <v>2</v>
      </c>
      <c r="W164" s="52">
        <v>0.88888900000000004</v>
      </c>
      <c r="X164" s="52">
        <v>0.66666666666666663</v>
      </c>
      <c r="Y164" s="100"/>
      <c r="Z164" s="100"/>
      <c r="AA164" s="100"/>
      <c r="AB164" s="102" t="s">
        <v>3341</v>
      </c>
      <c r="AC164" s="102" t="s">
        <v>3341</v>
      </c>
      <c r="AD164" s="100"/>
      <c r="AE164" s="100"/>
      <c r="AF164" s="100"/>
    </row>
    <row r="165" spans="1:32" x14ac:dyDescent="0.35">
      <c r="A165" s="127" t="s">
        <v>3529</v>
      </c>
      <c r="B165" s="128" t="s">
        <v>3818</v>
      </c>
      <c r="C165" s="128" t="s">
        <v>58</v>
      </c>
      <c r="D165" s="125"/>
      <c r="E165" s="87"/>
      <c r="F165" s="90"/>
      <c r="G165" s="94"/>
      <c r="H165" s="94"/>
      <c r="I165" s="126">
        <v>165</v>
      </c>
      <c r="J165" s="98"/>
      <c r="K165" s="51">
        <v>3</v>
      </c>
      <c r="L165" s="51">
        <v>2</v>
      </c>
      <c r="M165" s="51">
        <v>0</v>
      </c>
      <c r="N165" s="51">
        <v>2</v>
      </c>
      <c r="O165" s="51">
        <v>0</v>
      </c>
      <c r="P165" s="52" t="s">
        <v>3310</v>
      </c>
      <c r="Q165" s="52" t="s">
        <v>3310</v>
      </c>
      <c r="R165" s="51">
        <v>1</v>
      </c>
      <c r="S165" s="51">
        <v>0</v>
      </c>
      <c r="T165" s="51">
        <v>3</v>
      </c>
      <c r="U165" s="51">
        <v>2</v>
      </c>
      <c r="V165" s="51">
        <v>2</v>
      </c>
      <c r="W165" s="52">
        <v>0.88888900000000004</v>
      </c>
      <c r="X165" s="52">
        <v>0.66666666666666663</v>
      </c>
      <c r="Y165" s="100"/>
      <c r="Z165" s="100"/>
      <c r="AA165" s="100"/>
      <c r="AB165" s="102" t="s">
        <v>3341</v>
      </c>
      <c r="AC165" s="102" t="s">
        <v>3341</v>
      </c>
      <c r="AD165" s="100"/>
      <c r="AE165" s="100"/>
      <c r="AF165" s="100"/>
    </row>
    <row r="166" spans="1:32" x14ac:dyDescent="0.35">
      <c r="A166" s="127" t="s">
        <v>3530</v>
      </c>
      <c r="B166" s="128" t="s">
        <v>3819</v>
      </c>
      <c r="C166" s="128" t="s">
        <v>58</v>
      </c>
      <c r="D166" s="125"/>
      <c r="E166" s="87"/>
      <c r="F166" s="90"/>
      <c r="G166" s="94"/>
      <c r="H166" s="94"/>
      <c r="I166" s="126">
        <v>166</v>
      </c>
      <c r="J166" s="98"/>
      <c r="K166" s="51">
        <v>3</v>
      </c>
      <c r="L166" s="51">
        <v>2</v>
      </c>
      <c r="M166" s="51">
        <v>0</v>
      </c>
      <c r="N166" s="51">
        <v>2</v>
      </c>
      <c r="O166" s="51">
        <v>0</v>
      </c>
      <c r="P166" s="52" t="s">
        <v>3310</v>
      </c>
      <c r="Q166" s="52" t="s">
        <v>3310</v>
      </c>
      <c r="R166" s="51">
        <v>1</v>
      </c>
      <c r="S166" s="51">
        <v>0</v>
      </c>
      <c r="T166" s="51">
        <v>3</v>
      </c>
      <c r="U166" s="51">
        <v>2</v>
      </c>
      <c r="V166" s="51">
        <v>2</v>
      </c>
      <c r="W166" s="52">
        <v>0.88888900000000004</v>
      </c>
      <c r="X166" s="52">
        <v>0.66666666666666663</v>
      </c>
      <c r="Y166" s="100"/>
      <c r="Z166" s="100"/>
      <c r="AA166" s="100"/>
      <c r="AB166" s="102" t="s">
        <v>3341</v>
      </c>
      <c r="AC166" s="102" t="s">
        <v>3341</v>
      </c>
      <c r="AD166" s="100"/>
      <c r="AE166" s="100"/>
      <c r="AF166" s="100"/>
    </row>
    <row r="167" spans="1:32" x14ac:dyDescent="0.35">
      <c r="A167" s="127" t="s">
        <v>3531</v>
      </c>
      <c r="B167" s="128" t="s">
        <v>3820</v>
      </c>
      <c r="C167" s="128" t="s">
        <v>58</v>
      </c>
      <c r="D167" s="125"/>
      <c r="E167" s="87"/>
      <c r="F167" s="90"/>
      <c r="G167" s="94"/>
      <c r="H167" s="94"/>
      <c r="I167" s="126">
        <v>167</v>
      </c>
      <c r="J167" s="98"/>
      <c r="K167" s="51">
        <v>3</v>
      </c>
      <c r="L167" s="51">
        <v>2</v>
      </c>
      <c r="M167" s="51">
        <v>0</v>
      </c>
      <c r="N167" s="51">
        <v>2</v>
      </c>
      <c r="O167" s="51">
        <v>0</v>
      </c>
      <c r="P167" s="52" t="s">
        <v>3310</v>
      </c>
      <c r="Q167" s="52" t="s">
        <v>3310</v>
      </c>
      <c r="R167" s="51">
        <v>1</v>
      </c>
      <c r="S167" s="51">
        <v>0</v>
      </c>
      <c r="T167" s="51">
        <v>3</v>
      </c>
      <c r="U167" s="51">
        <v>2</v>
      </c>
      <c r="V167" s="51">
        <v>2</v>
      </c>
      <c r="W167" s="52">
        <v>0.88888900000000004</v>
      </c>
      <c r="X167" s="52">
        <v>0.66666666666666663</v>
      </c>
      <c r="Y167" s="100"/>
      <c r="Z167" s="100"/>
      <c r="AA167" s="100"/>
      <c r="AB167" s="102" t="s">
        <v>3341</v>
      </c>
      <c r="AC167" s="102" t="s">
        <v>3341</v>
      </c>
      <c r="AD167" s="100"/>
      <c r="AE167" s="100"/>
      <c r="AF167" s="100"/>
    </row>
    <row r="168" spans="1:32" x14ac:dyDescent="0.35">
      <c r="A168" s="127" t="s">
        <v>3532</v>
      </c>
      <c r="B168" s="128" t="s">
        <v>3821</v>
      </c>
      <c r="C168" s="128" t="s">
        <v>58</v>
      </c>
      <c r="D168" s="125"/>
      <c r="E168" s="87"/>
      <c r="F168" s="90"/>
      <c r="G168" s="94"/>
      <c r="H168" s="94"/>
      <c r="I168" s="126">
        <v>168</v>
      </c>
      <c r="J168" s="98"/>
      <c r="K168" s="51">
        <v>3</v>
      </c>
      <c r="L168" s="51">
        <v>2</v>
      </c>
      <c r="M168" s="51">
        <v>0</v>
      </c>
      <c r="N168" s="51">
        <v>2</v>
      </c>
      <c r="O168" s="51">
        <v>0</v>
      </c>
      <c r="P168" s="52" t="s">
        <v>3310</v>
      </c>
      <c r="Q168" s="52" t="s">
        <v>3310</v>
      </c>
      <c r="R168" s="51">
        <v>1</v>
      </c>
      <c r="S168" s="51">
        <v>0</v>
      </c>
      <c r="T168" s="51">
        <v>3</v>
      </c>
      <c r="U168" s="51">
        <v>2</v>
      </c>
      <c r="V168" s="51">
        <v>2</v>
      </c>
      <c r="W168" s="52">
        <v>0.88888900000000004</v>
      </c>
      <c r="X168" s="52">
        <v>0.66666666666666663</v>
      </c>
      <c r="Y168" s="100"/>
      <c r="Z168" s="100"/>
      <c r="AA168" s="100"/>
      <c r="AB168" s="102" t="s">
        <v>3341</v>
      </c>
      <c r="AC168" s="102" t="s">
        <v>3341</v>
      </c>
      <c r="AD168" s="100"/>
      <c r="AE168" s="100"/>
      <c r="AF168" s="100"/>
    </row>
    <row r="169" spans="1:32" x14ac:dyDescent="0.35">
      <c r="A169" s="127" t="s">
        <v>3533</v>
      </c>
      <c r="B169" s="128" t="s">
        <v>3822</v>
      </c>
      <c r="C169" s="128" t="s">
        <v>58</v>
      </c>
      <c r="D169" s="125"/>
      <c r="E169" s="87"/>
      <c r="F169" s="90"/>
      <c r="G169" s="94"/>
      <c r="H169" s="94"/>
      <c r="I169" s="126">
        <v>169</v>
      </c>
      <c r="J169" s="98"/>
      <c r="K169" s="51">
        <v>3</v>
      </c>
      <c r="L169" s="51">
        <v>2</v>
      </c>
      <c r="M169" s="51">
        <v>0</v>
      </c>
      <c r="N169" s="51">
        <v>2</v>
      </c>
      <c r="O169" s="51">
        <v>0</v>
      </c>
      <c r="P169" s="52" t="s">
        <v>3310</v>
      </c>
      <c r="Q169" s="52" t="s">
        <v>3310</v>
      </c>
      <c r="R169" s="51">
        <v>1</v>
      </c>
      <c r="S169" s="51">
        <v>0</v>
      </c>
      <c r="T169" s="51">
        <v>3</v>
      </c>
      <c r="U169" s="51">
        <v>2</v>
      </c>
      <c r="V169" s="51">
        <v>2</v>
      </c>
      <c r="W169" s="52">
        <v>0.88888900000000004</v>
      </c>
      <c r="X169" s="52">
        <v>0.66666666666666663</v>
      </c>
      <c r="Y169" s="100"/>
      <c r="Z169" s="100"/>
      <c r="AA169" s="100"/>
      <c r="AB169" s="102" t="s">
        <v>3341</v>
      </c>
      <c r="AC169" s="102" t="s">
        <v>3341</v>
      </c>
      <c r="AD169" s="100"/>
      <c r="AE169" s="100"/>
      <c r="AF169" s="100"/>
    </row>
    <row r="170" spans="1:32" x14ac:dyDescent="0.35">
      <c r="A170" s="127" t="s">
        <v>3534</v>
      </c>
      <c r="B170" s="128" t="s">
        <v>3823</v>
      </c>
      <c r="C170" s="128" t="s">
        <v>58</v>
      </c>
      <c r="D170" s="125"/>
      <c r="E170" s="87"/>
      <c r="F170" s="90"/>
      <c r="G170" s="94"/>
      <c r="H170" s="94"/>
      <c r="I170" s="126">
        <v>170</v>
      </c>
      <c r="J170" s="98"/>
      <c r="K170" s="51">
        <v>3</v>
      </c>
      <c r="L170" s="51">
        <v>2</v>
      </c>
      <c r="M170" s="51">
        <v>0</v>
      </c>
      <c r="N170" s="51">
        <v>2</v>
      </c>
      <c r="O170" s="51">
        <v>0</v>
      </c>
      <c r="P170" s="52" t="s">
        <v>3310</v>
      </c>
      <c r="Q170" s="52" t="s">
        <v>3310</v>
      </c>
      <c r="R170" s="51">
        <v>1</v>
      </c>
      <c r="S170" s="51">
        <v>0</v>
      </c>
      <c r="T170" s="51">
        <v>3</v>
      </c>
      <c r="U170" s="51">
        <v>2</v>
      </c>
      <c r="V170" s="51">
        <v>2</v>
      </c>
      <c r="W170" s="52">
        <v>0.88888900000000004</v>
      </c>
      <c r="X170" s="52">
        <v>0.66666666666666663</v>
      </c>
      <c r="Y170" s="100"/>
      <c r="Z170" s="100"/>
      <c r="AA170" s="100"/>
      <c r="AB170" s="102" t="s">
        <v>3341</v>
      </c>
      <c r="AC170" s="102" t="s">
        <v>3341</v>
      </c>
      <c r="AD170" s="100"/>
      <c r="AE170" s="100"/>
      <c r="AF170" s="100"/>
    </row>
    <row r="171" spans="1:32" x14ac:dyDescent="0.35">
      <c r="A171" s="127" t="s">
        <v>3535</v>
      </c>
      <c r="B171" s="128" t="s">
        <v>3812</v>
      </c>
      <c r="C171" s="128" t="s">
        <v>56</v>
      </c>
      <c r="D171" s="125"/>
      <c r="E171" s="87"/>
      <c r="F171" s="90"/>
      <c r="G171" s="94"/>
      <c r="H171" s="94"/>
      <c r="I171" s="126">
        <v>171</v>
      </c>
      <c r="J171" s="98"/>
      <c r="K171" s="51">
        <v>3</v>
      </c>
      <c r="L171" s="51">
        <v>2</v>
      </c>
      <c r="M171" s="51">
        <v>0</v>
      </c>
      <c r="N171" s="51">
        <v>2</v>
      </c>
      <c r="O171" s="51">
        <v>0</v>
      </c>
      <c r="P171" s="52" t="s">
        <v>3310</v>
      </c>
      <c r="Q171" s="52" t="s">
        <v>3310</v>
      </c>
      <c r="R171" s="51">
        <v>1</v>
      </c>
      <c r="S171" s="51">
        <v>0</v>
      </c>
      <c r="T171" s="51">
        <v>3</v>
      </c>
      <c r="U171" s="51">
        <v>2</v>
      </c>
      <c r="V171" s="51">
        <v>2</v>
      </c>
      <c r="W171" s="52">
        <v>0.88888900000000004</v>
      </c>
      <c r="X171" s="52">
        <v>0.66666666666666663</v>
      </c>
      <c r="Y171" s="100"/>
      <c r="Z171" s="100"/>
      <c r="AA171" s="100"/>
      <c r="AB171" s="102" t="s">
        <v>3341</v>
      </c>
      <c r="AC171" s="102" t="s">
        <v>3341</v>
      </c>
      <c r="AD171" s="100"/>
      <c r="AE171" s="100"/>
      <c r="AF171" s="100"/>
    </row>
    <row r="172" spans="1:32" x14ac:dyDescent="0.35">
      <c r="A172" s="127" t="s">
        <v>3536</v>
      </c>
      <c r="B172" s="128" t="s">
        <v>3813</v>
      </c>
      <c r="C172" s="128" t="s">
        <v>56</v>
      </c>
      <c r="D172" s="125"/>
      <c r="E172" s="87"/>
      <c r="F172" s="90"/>
      <c r="G172" s="94"/>
      <c r="H172" s="94"/>
      <c r="I172" s="126">
        <v>172</v>
      </c>
      <c r="J172" s="98"/>
      <c r="K172" s="51">
        <v>3</v>
      </c>
      <c r="L172" s="51">
        <v>2</v>
      </c>
      <c r="M172" s="51">
        <v>0</v>
      </c>
      <c r="N172" s="51">
        <v>2</v>
      </c>
      <c r="O172" s="51">
        <v>0</v>
      </c>
      <c r="P172" s="52" t="s">
        <v>3310</v>
      </c>
      <c r="Q172" s="52" t="s">
        <v>3310</v>
      </c>
      <c r="R172" s="51">
        <v>1</v>
      </c>
      <c r="S172" s="51">
        <v>0</v>
      </c>
      <c r="T172" s="51">
        <v>3</v>
      </c>
      <c r="U172" s="51">
        <v>2</v>
      </c>
      <c r="V172" s="51">
        <v>2</v>
      </c>
      <c r="W172" s="52">
        <v>0.88888900000000004</v>
      </c>
      <c r="X172" s="52">
        <v>0.66666666666666663</v>
      </c>
      <c r="Y172" s="100"/>
      <c r="Z172" s="100"/>
      <c r="AA172" s="100"/>
      <c r="AB172" s="102" t="s">
        <v>3341</v>
      </c>
      <c r="AC172" s="102" t="s">
        <v>3341</v>
      </c>
      <c r="AD172" s="100"/>
      <c r="AE172" s="100"/>
      <c r="AF172" s="100"/>
    </row>
    <row r="173" spans="1:32" x14ac:dyDescent="0.35">
      <c r="A173" s="127" t="s">
        <v>3537</v>
      </c>
      <c r="B173" s="128" t="s">
        <v>3814</v>
      </c>
      <c r="C173" s="128" t="s">
        <v>56</v>
      </c>
      <c r="D173" s="125"/>
      <c r="E173" s="87"/>
      <c r="F173" s="90"/>
      <c r="G173" s="94"/>
      <c r="H173" s="94"/>
      <c r="I173" s="126">
        <v>173</v>
      </c>
      <c r="J173" s="98"/>
      <c r="K173" s="51">
        <v>3</v>
      </c>
      <c r="L173" s="51">
        <v>2</v>
      </c>
      <c r="M173" s="51">
        <v>0</v>
      </c>
      <c r="N173" s="51">
        <v>2</v>
      </c>
      <c r="O173" s="51">
        <v>0</v>
      </c>
      <c r="P173" s="52" t="s">
        <v>3310</v>
      </c>
      <c r="Q173" s="52" t="s">
        <v>3310</v>
      </c>
      <c r="R173" s="51">
        <v>1</v>
      </c>
      <c r="S173" s="51">
        <v>0</v>
      </c>
      <c r="T173" s="51">
        <v>3</v>
      </c>
      <c r="U173" s="51">
        <v>2</v>
      </c>
      <c r="V173" s="51">
        <v>2</v>
      </c>
      <c r="W173" s="52">
        <v>0.88888900000000004</v>
      </c>
      <c r="X173" s="52">
        <v>0.66666666666666663</v>
      </c>
      <c r="Y173" s="100"/>
      <c r="Z173" s="100"/>
      <c r="AA173" s="100"/>
      <c r="AB173" s="102" t="s">
        <v>3341</v>
      </c>
      <c r="AC173" s="102" t="s">
        <v>3341</v>
      </c>
      <c r="AD173" s="100"/>
      <c r="AE173" s="100"/>
      <c r="AF173" s="100"/>
    </row>
    <row r="174" spans="1:32" x14ac:dyDescent="0.35">
      <c r="A174" s="127" t="s">
        <v>3538</v>
      </c>
      <c r="B174" s="128" t="s">
        <v>3815</v>
      </c>
      <c r="C174" s="128" t="s">
        <v>56</v>
      </c>
      <c r="D174" s="125"/>
      <c r="E174" s="87"/>
      <c r="F174" s="90"/>
      <c r="G174" s="94"/>
      <c r="H174" s="94"/>
      <c r="I174" s="126">
        <v>174</v>
      </c>
      <c r="J174" s="98"/>
      <c r="K174" s="51">
        <v>3</v>
      </c>
      <c r="L174" s="51">
        <v>2</v>
      </c>
      <c r="M174" s="51">
        <v>0</v>
      </c>
      <c r="N174" s="51">
        <v>2</v>
      </c>
      <c r="O174" s="51">
        <v>0</v>
      </c>
      <c r="P174" s="52" t="s">
        <v>3310</v>
      </c>
      <c r="Q174" s="52" t="s">
        <v>3310</v>
      </c>
      <c r="R174" s="51">
        <v>1</v>
      </c>
      <c r="S174" s="51">
        <v>0</v>
      </c>
      <c r="T174" s="51">
        <v>3</v>
      </c>
      <c r="U174" s="51">
        <v>2</v>
      </c>
      <c r="V174" s="51">
        <v>2</v>
      </c>
      <c r="W174" s="52">
        <v>0.88888900000000004</v>
      </c>
      <c r="X174" s="52">
        <v>0.66666666666666663</v>
      </c>
      <c r="Y174" s="100"/>
      <c r="Z174" s="100"/>
      <c r="AA174" s="100"/>
      <c r="AB174" s="102" t="s">
        <v>3341</v>
      </c>
      <c r="AC174" s="102" t="s">
        <v>3341</v>
      </c>
      <c r="AD174" s="100"/>
      <c r="AE174" s="100"/>
      <c r="AF174" s="100"/>
    </row>
    <row r="175" spans="1:32" x14ac:dyDescent="0.35">
      <c r="A175" s="127" t="s">
        <v>3539</v>
      </c>
      <c r="B175" s="128" t="s">
        <v>3816</v>
      </c>
      <c r="C175" s="128" t="s">
        <v>56</v>
      </c>
      <c r="D175" s="125"/>
      <c r="E175" s="87"/>
      <c r="F175" s="90"/>
      <c r="G175" s="94"/>
      <c r="H175" s="94"/>
      <c r="I175" s="126">
        <v>175</v>
      </c>
      <c r="J175" s="98"/>
      <c r="K175" s="51">
        <v>3</v>
      </c>
      <c r="L175" s="51">
        <v>2</v>
      </c>
      <c r="M175" s="51">
        <v>0</v>
      </c>
      <c r="N175" s="51">
        <v>2</v>
      </c>
      <c r="O175" s="51">
        <v>0</v>
      </c>
      <c r="P175" s="52" t="s">
        <v>3310</v>
      </c>
      <c r="Q175" s="52" t="s">
        <v>3310</v>
      </c>
      <c r="R175" s="51">
        <v>1</v>
      </c>
      <c r="S175" s="51">
        <v>0</v>
      </c>
      <c r="T175" s="51">
        <v>3</v>
      </c>
      <c r="U175" s="51">
        <v>2</v>
      </c>
      <c r="V175" s="51">
        <v>2</v>
      </c>
      <c r="W175" s="52">
        <v>0.88888900000000004</v>
      </c>
      <c r="X175" s="52">
        <v>0.66666666666666663</v>
      </c>
      <c r="Y175" s="100"/>
      <c r="Z175" s="100"/>
      <c r="AA175" s="100"/>
      <c r="AB175" s="102" t="s">
        <v>3341</v>
      </c>
      <c r="AC175" s="102" t="s">
        <v>3341</v>
      </c>
      <c r="AD175" s="100"/>
      <c r="AE175" s="100"/>
      <c r="AF175" s="100"/>
    </row>
    <row r="176" spans="1:32" x14ac:dyDescent="0.35">
      <c r="A176" s="127" t="s">
        <v>3540</v>
      </c>
      <c r="B176" s="128" t="s">
        <v>3817</v>
      </c>
      <c r="C176" s="128" t="s">
        <v>56</v>
      </c>
      <c r="D176" s="125"/>
      <c r="E176" s="87"/>
      <c r="F176" s="90"/>
      <c r="G176" s="94"/>
      <c r="H176" s="94"/>
      <c r="I176" s="126">
        <v>176</v>
      </c>
      <c r="J176" s="98"/>
      <c r="K176" s="51">
        <v>3</v>
      </c>
      <c r="L176" s="51">
        <v>2</v>
      </c>
      <c r="M176" s="51">
        <v>0</v>
      </c>
      <c r="N176" s="51">
        <v>2</v>
      </c>
      <c r="O176" s="51">
        <v>0</v>
      </c>
      <c r="P176" s="52" t="s">
        <v>3310</v>
      </c>
      <c r="Q176" s="52" t="s">
        <v>3310</v>
      </c>
      <c r="R176" s="51">
        <v>1</v>
      </c>
      <c r="S176" s="51">
        <v>0</v>
      </c>
      <c r="T176" s="51">
        <v>3</v>
      </c>
      <c r="U176" s="51">
        <v>2</v>
      </c>
      <c r="V176" s="51">
        <v>2</v>
      </c>
      <c r="W176" s="52">
        <v>0.88888900000000004</v>
      </c>
      <c r="X176" s="52">
        <v>0.66666666666666663</v>
      </c>
      <c r="Y176" s="100"/>
      <c r="Z176" s="100"/>
      <c r="AA176" s="100"/>
      <c r="AB176" s="102" t="s">
        <v>3341</v>
      </c>
      <c r="AC176" s="102" t="s">
        <v>3341</v>
      </c>
      <c r="AD176" s="100"/>
      <c r="AE176" s="100"/>
      <c r="AF176" s="100"/>
    </row>
    <row r="177" spans="1:32" x14ac:dyDescent="0.35">
      <c r="A177" s="127" t="s">
        <v>3541</v>
      </c>
      <c r="B177" s="128" t="s">
        <v>3818</v>
      </c>
      <c r="C177" s="128" t="s">
        <v>56</v>
      </c>
      <c r="D177" s="125"/>
      <c r="E177" s="87"/>
      <c r="F177" s="90"/>
      <c r="G177" s="94"/>
      <c r="H177" s="94"/>
      <c r="I177" s="126">
        <v>177</v>
      </c>
      <c r="J177" s="98"/>
      <c r="K177" s="51">
        <v>3</v>
      </c>
      <c r="L177" s="51">
        <v>2</v>
      </c>
      <c r="M177" s="51">
        <v>0</v>
      </c>
      <c r="N177" s="51">
        <v>2</v>
      </c>
      <c r="O177" s="51">
        <v>0</v>
      </c>
      <c r="P177" s="52" t="s">
        <v>3310</v>
      </c>
      <c r="Q177" s="52" t="s">
        <v>3310</v>
      </c>
      <c r="R177" s="51">
        <v>1</v>
      </c>
      <c r="S177" s="51">
        <v>0</v>
      </c>
      <c r="T177" s="51">
        <v>3</v>
      </c>
      <c r="U177" s="51">
        <v>2</v>
      </c>
      <c r="V177" s="51">
        <v>2</v>
      </c>
      <c r="W177" s="52">
        <v>0.88888900000000004</v>
      </c>
      <c r="X177" s="52">
        <v>0.66666666666666663</v>
      </c>
      <c r="Y177" s="100"/>
      <c r="Z177" s="100"/>
      <c r="AA177" s="100"/>
      <c r="AB177" s="102" t="s">
        <v>3341</v>
      </c>
      <c r="AC177" s="102" t="s">
        <v>3341</v>
      </c>
      <c r="AD177" s="100"/>
      <c r="AE177" s="100"/>
      <c r="AF177" s="100"/>
    </row>
    <row r="178" spans="1:32" x14ac:dyDescent="0.35">
      <c r="A178" s="127" t="s">
        <v>3542</v>
      </c>
      <c r="B178" s="128" t="s">
        <v>3819</v>
      </c>
      <c r="C178" s="128" t="s">
        <v>56</v>
      </c>
      <c r="D178" s="125"/>
      <c r="E178" s="87"/>
      <c r="F178" s="90"/>
      <c r="G178" s="94"/>
      <c r="H178" s="94"/>
      <c r="I178" s="126">
        <v>178</v>
      </c>
      <c r="J178" s="98"/>
      <c r="K178" s="51">
        <v>3</v>
      </c>
      <c r="L178" s="51">
        <v>2</v>
      </c>
      <c r="M178" s="51">
        <v>0</v>
      </c>
      <c r="N178" s="51">
        <v>2</v>
      </c>
      <c r="O178" s="51">
        <v>0</v>
      </c>
      <c r="P178" s="52" t="s">
        <v>3310</v>
      </c>
      <c r="Q178" s="52" t="s">
        <v>3310</v>
      </c>
      <c r="R178" s="51">
        <v>1</v>
      </c>
      <c r="S178" s="51">
        <v>0</v>
      </c>
      <c r="T178" s="51">
        <v>3</v>
      </c>
      <c r="U178" s="51">
        <v>2</v>
      </c>
      <c r="V178" s="51">
        <v>2</v>
      </c>
      <c r="W178" s="52">
        <v>0.88888900000000004</v>
      </c>
      <c r="X178" s="52">
        <v>0.66666666666666663</v>
      </c>
      <c r="Y178" s="100"/>
      <c r="Z178" s="100"/>
      <c r="AA178" s="100"/>
      <c r="AB178" s="102" t="s">
        <v>3341</v>
      </c>
      <c r="AC178" s="102" t="s">
        <v>3341</v>
      </c>
      <c r="AD178" s="100"/>
      <c r="AE178" s="100"/>
      <c r="AF178" s="100"/>
    </row>
    <row r="179" spans="1:32" x14ac:dyDescent="0.35">
      <c r="A179" s="127" t="s">
        <v>3543</v>
      </c>
      <c r="B179" s="128" t="s">
        <v>3820</v>
      </c>
      <c r="C179" s="128" t="s">
        <v>56</v>
      </c>
      <c r="D179" s="125"/>
      <c r="E179" s="87"/>
      <c r="F179" s="90"/>
      <c r="G179" s="94"/>
      <c r="H179" s="94"/>
      <c r="I179" s="126">
        <v>179</v>
      </c>
      <c r="J179" s="98"/>
      <c r="K179" s="51">
        <v>3</v>
      </c>
      <c r="L179" s="51">
        <v>2</v>
      </c>
      <c r="M179" s="51">
        <v>0</v>
      </c>
      <c r="N179" s="51">
        <v>2</v>
      </c>
      <c r="O179" s="51">
        <v>0</v>
      </c>
      <c r="P179" s="52" t="s">
        <v>3310</v>
      </c>
      <c r="Q179" s="52" t="s">
        <v>3310</v>
      </c>
      <c r="R179" s="51">
        <v>1</v>
      </c>
      <c r="S179" s="51">
        <v>0</v>
      </c>
      <c r="T179" s="51">
        <v>3</v>
      </c>
      <c r="U179" s="51">
        <v>2</v>
      </c>
      <c r="V179" s="51">
        <v>2</v>
      </c>
      <c r="W179" s="52">
        <v>0.88888900000000004</v>
      </c>
      <c r="X179" s="52">
        <v>0.66666666666666663</v>
      </c>
      <c r="Y179" s="100"/>
      <c r="Z179" s="100"/>
      <c r="AA179" s="100"/>
      <c r="AB179" s="102" t="s">
        <v>3341</v>
      </c>
      <c r="AC179" s="102" t="s">
        <v>3341</v>
      </c>
      <c r="AD179" s="100"/>
      <c r="AE179" s="100"/>
      <c r="AF179" s="100"/>
    </row>
    <row r="180" spans="1:32" x14ac:dyDescent="0.35">
      <c r="A180" s="127" t="s">
        <v>3544</v>
      </c>
      <c r="B180" s="128" t="s">
        <v>3821</v>
      </c>
      <c r="C180" s="128" t="s">
        <v>56</v>
      </c>
      <c r="D180" s="125"/>
      <c r="E180" s="87"/>
      <c r="F180" s="90"/>
      <c r="G180" s="94"/>
      <c r="H180" s="94"/>
      <c r="I180" s="126">
        <v>180</v>
      </c>
      <c r="J180" s="98"/>
      <c r="K180" s="51">
        <v>3</v>
      </c>
      <c r="L180" s="51">
        <v>2</v>
      </c>
      <c r="M180" s="51">
        <v>0</v>
      </c>
      <c r="N180" s="51">
        <v>2</v>
      </c>
      <c r="O180" s="51">
        <v>0</v>
      </c>
      <c r="P180" s="52" t="s">
        <v>3310</v>
      </c>
      <c r="Q180" s="52" t="s">
        <v>3310</v>
      </c>
      <c r="R180" s="51">
        <v>1</v>
      </c>
      <c r="S180" s="51">
        <v>0</v>
      </c>
      <c r="T180" s="51">
        <v>3</v>
      </c>
      <c r="U180" s="51">
        <v>2</v>
      </c>
      <c r="V180" s="51">
        <v>2</v>
      </c>
      <c r="W180" s="52">
        <v>0.88888900000000004</v>
      </c>
      <c r="X180" s="52">
        <v>0.66666666666666663</v>
      </c>
      <c r="Y180" s="100"/>
      <c r="Z180" s="100"/>
      <c r="AA180" s="100"/>
      <c r="AB180" s="102" t="s">
        <v>3341</v>
      </c>
      <c r="AC180" s="102" t="s">
        <v>3341</v>
      </c>
      <c r="AD180" s="100"/>
      <c r="AE180" s="100"/>
      <c r="AF180" s="100"/>
    </row>
    <row r="181" spans="1:32" x14ac:dyDescent="0.35">
      <c r="A181" s="127" t="s">
        <v>3545</v>
      </c>
      <c r="B181" s="128" t="s">
        <v>3822</v>
      </c>
      <c r="C181" s="128" t="s">
        <v>56</v>
      </c>
      <c r="D181" s="125"/>
      <c r="E181" s="87"/>
      <c r="F181" s="90"/>
      <c r="G181" s="94"/>
      <c r="H181" s="94"/>
      <c r="I181" s="126">
        <v>181</v>
      </c>
      <c r="J181" s="98"/>
      <c r="K181" s="51">
        <v>3</v>
      </c>
      <c r="L181" s="51">
        <v>2</v>
      </c>
      <c r="M181" s="51">
        <v>0</v>
      </c>
      <c r="N181" s="51">
        <v>2</v>
      </c>
      <c r="O181" s="51">
        <v>0</v>
      </c>
      <c r="P181" s="52" t="s">
        <v>3310</v>
      </c>
      <c r="Q181" s="52" t="s">
        <v>3310</v>
      </c>
      <c r="R181" s="51">
        <v>1</v>
      </c>
      <c r="S181" s="51">
        <v>0</v>
      </c>
      <c r="T181" s="51">
        <v>3</v>
      </c>
      <c r="U181" s="51">
        <v>2</v>
      </c>
      <c r="V181" s="51">
        <v>2</v>
      </c>
      <c r="W181" s="52">
        <v>0.88888900000000004</v>
      </c>
      <c r="X181" s="52">
        <v>0.66666666666666663</v>
      </c>
      <c r="Y181" s="100"/>
      <c r="Z181" s="100"/>
      <c r="AA181" s="100"/>
      <c r="AB181" s="102" t="s">
        <v>3341</v>
      </c>
      <c r="AC181" s="102" t="s">
        <v>3341</v>
      </c>
      <c r="AD181" s="100"/>
      <c r="AE181" s="100"/>
      <c r="AF181" s="100"/>
    </row>
    <row r="182" spans="1:32" x14ac:dyDescent="0.35">
      <c r="A182" s="127" t="s">
        <v>3546</v>
      </c>
      <c r="B182" s="128" t="s">
        <v>3823</v>
      </c>
      <c r="C182" s="128" t="s">
        <v>56</v>
      </c>
      <c r="D182" s="125"/>
      <c r="E182" s="87"/>
      <c r="F182" s="90"/>
      <c r="G182" s="94"/>
      <c r="H182" s="94"/>
      <c r="I182" s="126">
        <v>182</v>
      </c>
      <c r="J182" s="98"/>
      <c r="K182" s="51">
        <v>3</v>
      </c>
      <c r="L182" s="51">
        <v>2</v>
      </c>
      <c r="M182" s="51">
        <v>0</v>
      </c>
      <c r="N182" s="51">
        <v>2</v>
      </c>
      <c r="O182" s="51">
        <v>0</v>
      </c>
      <c r="P182" s="52" t="s">
        <v>3310</v>
      </c>
      <c r="Q182" s="52" t="s">
        <v>3310</v>
      </c>
      <c r="R182" s="51">
        <v>1</v>
      </c>
      <c r="S182" s="51">
        <v>0</v>
      </c>
      <c r="T182" s="51">
        <v>3</v>
      </c>
      <c r="U182" s="51">
        <v>2</v>
      </c>
      <c r="V182" s="51">
        <v>2</v>
      </c>
      <c r="W182" s="52">
        <v>0.88888900000000004</v>
      </c>
      <c r="X182" s="52">
        <v>0.66666666666666663</v>
      </c>
      <c r="Y182" s="100"/>
      <c r="Z182" s="100"/>
      <c r="AA182" s="100"/>
      <c r="AB182" s="102" t="s">
        <v>3341</v>
      </c>
      <c r="AC182" s="102" t="s">
        <v>3341</v>
      </c>
      <c r="AD182" s="100"/>
      <c r="AE182" s="100"/>
      <c r="AF182" s="100"/>
    </row>
    <row r="183" spans="1:32" x14ac:dyDescent="0.35">
      <c r="A183" s="127" t="s">
        <v>3547</v>
      </c>
      <c r="B183" s="128" t="s">
        <v>3812</v>
      </c>
      <c r="C183" s="128" t="s">
        <v>59</v>
      </c>
      <c r="D183" s="125"/>
      <c r="E183" s="87"/>
      <c r="F183" s="90"/>
      <c r="G183" s="94"/>
      <c r="H183" s="94"/>
      <c r="I183" s="126">
        <v>183</v>
      </c>
      <c r="J183" s="98"/>
      <c r="K183" s="51">
        <v>3</v>
      </c>
      <c r="L183" s="51">
        <v>2</v>
      </c>
      <c r="M183" s="51">
        <v>0</v>
      </c>
      <c r="N183" s="51">
        <v>2</v>
      </c>
      <c r="O183" s="51">
        <v>0</v>
      </c>
      <c r="P183" s="52" t="s">
        <v>3310</v>
      </c>
      <c r="Q183" s="52" t="s">
        <v>3310</v>
      </c>
      <c r="R183" s="51">
        <v>1</v>
      </c>
      <c r="S183" s="51">
        <v>0</v>
      </c>
      <c r="T183" s="51">
        <v>3</v>
      </c>
      <c r="U183" s="51">
        <v>2</v>
      </c>
      <c r="V183" s="51">
        <v>2</v>
      </c>
      <c r="W183" s="52">
        <v>0.88888900000000004</v>
      </c>
      <c r="X183" s="52">
        <v>0.66666666666666663</v>
      </c>
      <c r="Y183" s="100"/>
      <c r="Z183" s="100"/>
      <c r="AA183" s="100"/>
      <c r="AB183" s="102" t="s">
        <v>3341</v>
      </c>
      <c r="AC183" s="102" t="s">
        <v>3341</v>
      </c>
      <c r="AD183" s="100"/>
      <c r="AE183" s="100"/>
      <c r="AF183" s="100"/>
    </row>
    <row r="184" spans="1:32" x14ac:dyDescent="0.35">
      <c r="A184" s="127" t="s">
        <v>3548</v>
      </c>
      <c r="B184" s="128" t="s">
        <v>3813</v>
      </c>
      <c r="C184" s="128" t="s">
        <v>59</v>
      </c>
      <c r="D184" s="125"/>
      <c r="E184" s="87"/>
      <c r="F184" s="90"/>
      <c r="G184" s="94"/>
      <c r="H184" s="94"/>
      <c r="I184" s="126">
        <v>184</v>
      </c>
      <c r="J184" s="98"/>
      <c r="K184" s="51">
        <v>3</v>
      </c>
      <c r="L184" s="51">
        <v>2</v>
      </c>
      <c r="M184" s="51">
        <v>0</v>
      </c>
      <c r="N184" s="51">
        <v>2</v>
      </c>
      <c r="O184" s="51">
        <v>0</v>
      </c>
      <c r="P184" s="52" t="s">
        <v>3310</v>
      </c>
      <c r="Q184" s="52" t="s">
        <v>3310</v>
      </c>
      <c r="R184" s="51">
        <v>1</v>
      </c>
      <c r="S184" s="51">
        <v>0</v>
      </c>
      <c r="T184" s="51">
        <v>3</v>
      </c>
      <c r="U184" s="51">
        <v>2</v>
      </c>
      <c r="V184" s="51">
        <v>2</v>
      </c>
      <c r="W184" s="52">
        <v>0.88888900000000004</v>
      </c>
      <c r="X184" s="52">
        <v>0.66666666666666663</v>
      </c>
      <c r="Y184" s="100"/>
      <c r="Z184" s="100"/>
      <c r="AA184" s="100"/>
      <c r="AB184" s="102" t="s">
        <v>3341</v>
      </c>
      <c r="AC184" s="102" t="s">
        <v>3341</v>
      </c>
      <c r="AD184" s="100"/>
      <c r="AE184" s="100"/>
      <c r="AF184" s="100"/>
    </row>
    <row r="185" spans="1:32" x14ac:dyDescent="0.35">
      <c r="A185" s="127" t="s">
        <v>3549</v>
      </c>
      <c r="B185" s="128" t="s">
        <v>3814</v>
      </c>
      <c r="C185" s="128" t="s">
        <v>59</v>
      </c>
      <c r="D185" s="125"/>
      <c r="E185" s="87"/>
      <c r="F185" s="90"/>
      <c r="G185" s="94"/>
      <c r="H185" s="94"/>
      <c r="I185" s="126">
        <v>185</v>
      </c>
      <c r="J185" s="98"/>
      <c r="K185" s="51">
        <v>3</v>
      </c>
      <c r="L185" s="51">
        <v>2</v>
      </c>
      <c r="M185" s="51">
        <v>0</v>
      </c>
      <c r="N185" s="51">
        <v>2</v>
      </c>
      <c r="O185" s="51">
        <v>0</v>
      </c>
      <c r="P185" s="52" t="s">
        <v>3310</v>
      </c>
      <c r="Q185" s="52" t="s">
        <v>3310</v>
      </c>
      <c r="R185" s="51">
        <v>1</v>
      </c>
      <c r="S185" s="51">
        <v>0</v>
      </c>
      <c r="T185" s="51">
        <v>3</v>
      </c>
      <c r="U185" s="51">
        <v>2</v>
      </c>
      <c r="V185" s="51">
        <v>2</v>
      </c>
      <c r="W185" s="52">
        <v>0.88888900000000004</v>
      </c>
      <c r="X185" s="52">
        <v>0.66666666666666663</v>
      </c>
      <c r="Y185" s="100"/>
      <c r="Z185" s="100"/>
      <c r="AA185" s="100"/>
      <c r="AB185" s="102" t="s">
        <v>3341</v>
      </c>
      <c r="AC185" s="102" t="s">
        <v>3341</v>
      </c>
      <c r="AD185" s="100"/>
      <c r="AE185" s="100"/>
      <c r="AF185" s="100"/>
    </row>
    <row r="186" spans="1:32" x14ac:dyDescent="0.35">
      <c r="A186" s="127" t="s">
        <v>3550</v>
      </c>
      <c r="B186" s="128" t="s">
        <v>3815</v>
      </c>
      <c r="C186" s="128" t="s">
        <v>59</v>
      </c>
      <c r="D186" s="125"/>
      <c r="E186" s="87"/>
      <c r="F186" s="90"/>
      <c r="G186" s="94"/>
      <c r="H186" s="94"/>
      <c r="I186" s="126">
        <v>186</v>
      </c>
      <c r="J186" s="98"/>
      <c r="K186" s="51">
        <v>3</v>
      </c>
      <c r="L186" s="51">
        <v>2</v>
      </c>
      <c r="M186" s="51">
        <v>0</v>
      </c>
      <c r="N186" s="51">
        <v>2</v>
      </c>
      <c r="O186" s="51">
        <v>0</v>
      </c>
      <c r="P186" s="52" t="s">
        <v>3310</v>
      </c>
      <c r="Q186" s="52" t="s">
        <v>3310</v>
      </c>
      <c r="R186" s="51">
        <v>1</v>
      </c>
      <c r="S186" s="51">
        <v>0</v>
      </c>
      <c r="T186" s="51">
        <v>3</v>
      </c>
      <c r="U186" s="51">
        <v>2</v>
      </c>
      <c r="V186" s="51">
        <v>2</v>
      </c>
      <c r="W186" s="52">
        <v>0.88888900000000004</v>
      </c>
      <c r="X186" s="52">
        <v>0.66666666666666663</v>
      </c>
      <c r="Y186" s="100"/>
      <c r="Z186" s="100"/>
      <c r="AA186" s="100"/>
      <c r="AB186" s="102" t="s">
        <v>3341</v>
      </c>
      <c r="AC186" s="102" t="s">
        <v>3341</v>
      </c>
      <c r="AD186" s="100"/>
      <c r="AE186" s="100"/>
      <c r="AF186" s="100"/>
    </row>
    <row r="187" spans="1:32" x14ac:dyDescent="0.35">
      <c r="A187" s="127" t="s">
        <v>3551</v>
      </c>
      <c r="B187" s="128" t="s">
        <v>3816</v>
      </c>
      <c r="C187" s="128" t="s">
        <v>59</v>
      </c>
      <c r="D187" s="125"/>
      <c r="E187" s="87"/>
      <c r="F187" s="90"/>
      <c r="G187" s="94"/>
      <c r="H187" s="94"/>
      <c r="I187" s="126">
        <v>187</v>
      </c>
      <c r="J187" s="98"/>
      <c r="K187" s="51">
        <v>3</v>
      </c>
      <c r="L187" s="51">
        <v>2</v>
      </c>
      <c r="M187" s="51">
        <v>0</v>
      </c>
      <c r="N187" s="51">
        <v>2</v>
      </c>
      <c r="O187" s="51">
        <v>0</v>
      </c>
      <c r="P187" s="52" t="s">
        <v>3310</v>
      </c>
      <c r="Q187" s="52" t="s">
        <v>3310</v>
      </c>
      <c r="R187" s="51">
        <v>1</v>
      </c>
      <c r="S187" s="51">
        <v>0</v>
      </c>
      <c r="T187" s="51">
        <v>3</v>
      </c>
      <c r="U187" s="51">
        <v>2</v>
      </c>
      <c r="V187" s="51">
        <v>2</v>
      </c>
      <c r="W187" s="52">
        <v>0.88888900000000004</v>
      </c>
      <c r="X187" s="52">
        <v>0.66666666666666663</v>
      </c>
      <c r="Y187" s="100"/>
      <c r="Z187" s="100"/>
      <c r="AA187" s="100"/>
      <c r="AB187" s="102" t="s">
        <v>3341</v>
      </c>
      <c r="AC187" s="102" t="s">
        <v>3341</v>
      </c>
      <c r="AD187" s="100"/>
      <c r="AE187" s="100"/>
      <c r="AF187" s="100"/>
    </row>
    <row r="188" spans="1:32" x14ac:dyDescent="0.35">
      <c r="A188" s="127" t="s">
        <v>3552</v>
      </c>
      <c r="B188" s="128" t="s">
        <v>3817</v>
      </c>
      <c r="C188" s="128" t="s">
        <v>59</v>
      </c>
      <c r="D188" s="125"/>
      <c r="E188" s="87"/>
      <c r="F188" s="90"/>
      <c r="G188" s="94"/>
      <c r="H188" s="94"/>
      <c r="I188" s="126">
        <v>188</v>
      </c>
      <c r="J188" s="98"/>
      <c r="K188" s="51">
        <v>3</v>
      </c>
      <c r="L188" s="51">
        <v>2</v>
      </c>
      <c r="M188" s="51">
        <v>0</v>
      </c>
      <c r="N188" s="51">
        <v>2</v>
      </c>
      <c r="O188" s="51">
        <v>0</v>
      </c>
      <c r="P188" s="52" t="s">
        <v>3310</v>
      </c>
      <c r="Q188" s="52" t="s">
        <v>3310</v>
      </c>
      <c r="R188" s="51">
        <v>1</v>
      </c>
      <c r="S188" s="51">
        <v>0</v>
      </c>
      <c r="T188" s="51">
        <v>3</v>
      </c>
      <c r="U188" s="51">
        <v>2</v>
      </c>
      <c r="V188" s="51">
        <v>2</v>
      </c>
      <c r="W188" s="52">
        <v>0.88888900000000004</v>
      </c>
      <c r="X188" s="52">
        <v>0.66666666666666663</v>
      </c>
      <c r="Y188" s="100"/>
      <c r="Z188" s="100"/>
      <c r="AA188" s="100"/>
      <c r="AB188" s="102" t="s">
        <v>3341</v>
      </c>
      <c r="AC188" s="102" t="s">
        <v>3341</v>
      </c>
      <c r="AD188" s="100"/>
      <c r="AE188" s="100"/>
      <c r="AF188" s="100"/>
    </row>
    <row r="189" spans="1:32" x14ac:dyDescent="0.35">
      <c r="A189" s="127" t="s">
        <v>3553</v>
      </c>
      <c r="B189" s="128" t="s">
        <v>3818</v>
      </c>
      <c r="C189" s="128" t="s">
        <v>59</v>
      </c>
      <c r="D189" s="125"/>
      <c r="E189" s="87"/>
      <c r="F189" s="90"/>
      <c r="G189" s="94"/>
      <c r="H189" s="94"/>
      <c r="I189" s="126">
        <v>189</v>
      </c>
      <c r="J189" s="98"/>
      <c r="K189" s="51">
        <v>3</v>
      </c>
      <c r="L189" s="51">
        <v>2</v>
      </c>
      <c r="M189" s="51">
        <v>0</v>
      </c>
      <c r="N189" s="51">
        <v>2</v>
      </c>
      <c r="O189" s="51">
        <v>0</v>
      </c>
      <c r="P189" s="52" t="s">
        <v>3310</v>
      </c>
      <c r="Q189" s="52" t="s">
        <v>3310</v>
      </c>
      <c r="R189" s="51">
        <v>1</v>
      </c>
      <c r="S189" s="51">
        <v>0</v>
      </c>
      <c r="T189" s="51">
        <v>3</v>
      </c>
      <c r="U189" s="51">
        <v>2</v>
      </c>
      <c r="V189" s="51">
        <v>2</v>
      </c>
      <c r="W189" s="52">
        <v>0.88888900000000004</v>
      </c>
      <c r="X189" s="52">
        <v>0.66666666666666663</v>
      </c>
      <c r="Y189" s="100"/>
      <c r="Z189" s="100"/>
      <c r="AA189" s="100"/>
      <c r="AB189" s="102" t="s">
        <v>3341</v>
      </c>
      <c r="AC189" s="102" t="s">
        <v>3341</v>
      </c>
      <c r="AD189" s="100"/>
      <c r="AE189" s="100"/>
      <c r="AF189" s="100"/>
    </row>
    <row r="190" spans="1:32" x14ac:dyDescent="0.35">
      <c r="A190" s="127" t="s">
        <v>3554</v>
      </c>
      <c r="B190" s="128" t="s">
        <v>3819</v>
      </c>
      <c r="C190" s="128" t="s">
        <v>59</v>
      </c>
      <c r="D190" s="125"/>
      <c r="E190" s="87"/>
      <c r="F190" s="90"/>
      <c r="G190" s="94"/>
      <c r="H190" s="94"/>
      <c r="I190" s="126">
        <v>190</v>
      </c>
      <c r="J190" s="98"/>
      <c r="K190" s="51">
        <v>3</v>
      </c>
      <c r="L190" s="51">
        <v>2</v>
      </c>
      <c r="M190" s="51">
        <v>0</v>
      </c>
      <c r="N190" s="51">
        <v>2</v>
      </c>
      <c r="O190" s="51">
        <v>0</v>
      </c>
      <c r="P190" s="52" t="s">
        <v>3310</v>
      </c>
      <c r="Q190" s="52" t="s">
        <v>3310</v>
      </c>
      <c r="R190" s="51">
        <v>1</v>
      </c>
      <c r="S190" s="51">
        <v>0</v>
      </c>
      <c r="T190" s="51">
        <v>3</v>
      </c>
      <c r="U190" s="51">
        <v>2</v>
      </c>
      <c r="V190" s="51">
        <v>2</v>
      </c>
      <c r="W190" s="52">
        <v>0.88888900000000004</v>
      </c>
      <c r="X190" s="52">
        <v>0.66666666666666663</v>
      </c>
      <c r="Y190" s="100"/>
      <c r="Z190" s="100"/>
      <c r="AA190" s="100"/>
      <c r="AB190" s="102" t="s">
        <v>3341</v>
      </c>
      <c r="AC190" s="102" t="s">
        <v>3341</v>
      </c>
      <c r="AD190" s="100"/>
      <c r="AE190" s="100"/>
      <c r="AF190" s="100"/>
    </row>
    <row r="191" spans="1:32" x14ac:dyDescent="0.35">
      <c r="A191" s="127" t="s">
        <v>3555</v>
      </c>
      <c r="B191" s="128" t="s">
        <v>3820</v>
      </c>
      <c r="C191" s="128" t="s">
        <v>59</v>
      </c>
      <c r="D191" s="125"/>
      <c r="E191" s="87"/>
      <c r="F191" s="90"/>
      <c r="G191" s="94"/>
      <c r="H191" s="94"/>
      <c r="I191" s="126">
        <v>191</v>
      </c>
      <c r="J191" s="98"/>
      <c r="K191" s="51">
        <v>3</v>
      </c>
      <c r="L191" s="51">
        <v>1</v>
      </c>
      <c r="M191" s="51">
        <v>2</v>
      </c>
      <c r="N191" s="51">
        <v>3</v>
      </c>
      <c r="O191" s="51">
        <v>0</v>
      </c>
      <c r="P191" s="52" t="s">
        <v>3310</v>
      </c>
      <c r="Q191" s="52" t="s">
        <v>3310</v>
      </c>
      <c r="R191" s="51">
        <v>1</v>
      </c>
      <c r="S191" s="51">
        <v>0</v>
      </c>
      <c r="T191" s="51">
        <v>3</v>
      </c>
      <c r="U191" s="51">
        <v>3</v>
      </c>
      <c r="V191" s="51">
        <v>2</v>
      </c>
      <c r="W191" s="52">
        <v>0.88888900000000004</v>
      </c>
      <c r="X191" s="52">
        <v>0.66666666666666663</v>
      </c>
      <c r="Y191" s="100"/>
      <c r="Z191" s="100"/>
      <c r="AA191" s="100"/>
      <c r="AB191" s="102" t="s">
        <v>3341</v>
      </c>
      <c r="AC191" s="102" t="s">
        <v>3341</v>
      </c>
      <c r="AD191" s="100"/>
      <c r="AE191" s="100"/>
      <c r="AF191" s="100"/>
    </row>
    <row r="192" spans="1:32" x14ac:dyDescent="0.35">
      <c r="A192" s="127" t="s">
        <v>3556</v>
      </c>
      <c r="B192" s="128" t="s">
        <v>3821</v>
      </c>
      <c r="C192" s="128" t="s">
        <v>59</v>
      </c>
      <c r="D192" s="125"/>
      <c r="E192" s="87"/>
      <c r="F192" s="90"/>
      <c r="G192" s="94"/>
      <c r="H192" s="94"/>
      <c r="I192" s="126">
        <v>192</v>
      </c>
      <c r="J192" s="98"/>
      <c r="K192" s="51">
        <v>3</v>
      </c>
      <c r="L192" s="51">
        <v>2</v>
      </c>
      <c r="M192" s="51">
        <v>0</v>
      </c>
      <c r="N192" s="51">
        <v>2</v>
      </c>
      <c r="O192" s="51">
        <v>0</v>
      </c>
      <c r="P192" s="52" t="s">
        <v>3310</v>
      </c>
      <c r="Q192" s="52" t="s">
        <v>3310</v>
      </c>
      <c r="R192" s="51">
        <v>1</v>
      </c>
      <c r="S192" s="51">
        <v>0</v>
      </c>
      <c r="T192" s="51">
        <v>3</v>
      </c>
      <c r="U192" s="51">
        <v>2</v>
      </c>
      <c r="V192" s="51">
        <v>2</v>
      </c>
      <c r="W192" s="52">
        <v>0.88888900000000004</v>
      </c>
      <c r="X192" s="52">
        <v>0.66666666666666663</v>
      </c>
      <c r="Y192" s="100"/>
      <c r="Z192" s="100"/>
      <c r="AA192" s="100"/>
      <c r="AB192" s="102" t="s">
        <v>3341</v>
      </c>
      <c r="AC192" s="102" t="s">
        <v>3341</v>
      </c>
      <c r="AD192" s="100"/>
      <c r="AE192" s="100"/>
      <c r="AF192" s="100"/>
    </row>
    <row r="193" spans="1:32" x14ac:dyDescent="0.35">
      <c r="A193" s="127" t="s">
        <v>3557</v>
      </c>
      <c r="B193" s="128" t="s">
        <v>3822</v>
      </c>
      <c r="C193" s="128" t="s">
        <v>59</v>
      </c>
      <c r="D193" s="125"/>
      <c r="E193" s="87"/>
      <c r="F193" s="90"/>
      <c r="G193" s="94"/>
      <c r="H193" s="94"/>
      <c r="I193" s="126">
        <v>193</v>
      </c>
      <c r="J193" s="98"/>
      <c r="K193" s="51">
        <v>3</v>
      </c>
      <c r="L193" s="51">
        <v>2</v>
      </c>
      <c r="M193" s="51">
        <v>0</v>
      </c>
      <c r="N193" s="51">
        <v>2</v>
      </c>
      <c r="O193" s="51">
        <v>0</v>
      </c>
      <c r="P193" s="52" t="s">
        <v>3310</v>
      </c>
      <c r="Q193" s="52" t="s">
        <v>3310</v>
      </c>
      <c r="R193" s="51">
        <v>1</v>
      </c>
      <c r="S193" s="51">
        <v>0</v>
      </c>
      <c r="T193" s="51">
        <v>3</v>
      </c>
      <c r="U193" s="51">
        <v>2</v>
      </c>
      <c r="V193" s="51">
        <v>2</v>
      </c>
      <c r="W193" s="52">
        <v>0.88888900000000004</v>
      </c>
      <c r="X193" s="52">
        <v>0.66666666666666663</v>
      </c>
      <c r="Y193" s="100"/>
      <c r="Z193" s="100"/>
      <c r="AA193" s="100"/>
      <c r="AB193" s="102" t="s">
        <v>3341</v>
      </c>
      <c r="AC193" s="102" t="s">
        <v>3341</v>
      </c>
      <c r="AD193" s="100"/>
      <c r="AE193" s="100"/>
      <c r="AF193" s="100"/>
    </row>
    <row r="194" spans="1:32" x14ac:dyDescent="0.35">
      <c r="A194" s="127" t="s">
        <v>3558</v>
      </c>
      <c r="B194" s="128" t="s">
        <v>3823</v>
      </c>
      <c r="C194" s="128" t="s">
        <v>59</v>
      </c>
      <c r="D194" s="125"/>
      <c r="E194" s="87"/>
      <c r="F194" s="90"/>
      <c r="G194" s="94"/>
      <c r="H194" s="94"/>
      <c r="I194" s="126">
        <v>194</v>
      </c>
      <c r="J194" s="98"/>
      <c r="K194" s="51">
        <v>3</v>
      </c>
      <c r="L194" s="51">
        <v>2</v>
      </c>
      <c r="M194" s="51">
        <v>0</v>
      </c>
      <c r="N194" s="51">
        <v>2</v>
      </c>
      <c r="O194" s="51">
        <v>0</v>
      </c>
      <c r="P194" s="52" t="s">
        <v>3310</v>
      </c>
      <c r="Q194" s="52" t="s">
        <v>3310</v>
      </c>
      <c r="R194" s="51">
        <v>1</v>
      </c>
      <c r="S194" s="51">
        <v>0</v>
      </c>
      <c r="T194" s="51">
        <v>3</v>
      </c>
      <c r="U194" s="51">
        <v>2</v>
      </c>
      <c r="V194" s="51">
        <v>2</v>
      </c>
      <c r="W194" s="52">
        <v>0.88888900000000004</v>
      </c>
      <c r="X194" s="52">
        <v>0.66666666666666663</v>
      </c>
      <c r="Y194" s="100"/>
      <c r="Z194" s="100"/>
      <c r="AA194" s="100"/>
      <c r="AB194" s="102" t="s">
        <v>3341</v>
      </c>
      <c r="AC194" s="102" t="s">
        <v>3341</v>
      </c>
      <c r="AD194" s="100"/>
      <c r="AE194" s="100"/>
      <c r="AF194" s="100"/>
    </row>
    <row r="195" spans="1:32" x14ac:dyDescent="0.35">
      <c r="A195" s="127" t="s">
        <v>3559</v>
      </c>
      <c r="B195" s="128" t="s">
        <v>3812</v>
      </c>
      <c r="C195" s="128" t="s">
        <v>61</v>
      </c>
      <c r="D195" s="125"/>
      <c r="E195" s="87"/>
      <c r="F195" s="90"/>
      <c r="G195" s="94"/>
      <c r="H195" s="94"/>
      <c r="I195" s="126">
        <v>195</v>
      </c>
      <c r="J195" s="98"/>
      <c r="K195" s="51">
        <v>3</v>
      </c>
      <c r="L195" s="51">
        <v>2</v>
      </c>
      <c r="M195" s="51">
        <v>0</v>
      </c>
      <c r="N195" s="51">
        <v>2</v>
      </c>
      <c r="O195" s="51">
        <v>0</v>
      </c>
      <c r="P195" s="52" t="s">
        <v>3310</v>
      </c>
      <c r="Q195" s="52" t="s">
        <v>3310</v>
      </c>
      <c r="R195" s="51">
        <v>1</v>
      </c>
      <c r="S195" s="51">
        <v>0</v>
      </c>
      <c r="T195" s="51">
        <v>3</v>
      </c>
      <c r="U195" s="51">
        <v>2</v>
      </c>
      <c r="V195" s="51">
        <v>2</v>
      </c>
      <c r="W195" s="52">
        <v>0.88888900000000004</v>
      </c>
      <c r="X195" s="52">
        <v>0.66666666666666663</v>
      </c>
      <c r="Y195" s="100"/>
      <c r="Z195" s="100"/>
      <c r="AA195" s="100"/>
      <c r="AB195" s="102" t="s">
        <v>3341</v>
      </c>
      <c r="AC195" s="102" t="s">
        <v>3341</v>
      </c>
      <c r="AD195" s="100"/>
      <c r="AE195" s="100"/>
      <c r="AF195" s="100"/>
    </row>
    <row r="196" spans="1:32" x14ac:dyDescent="0.35">
      <c r="A196" s="127" t="s">
        <v>3560</v>
      </c>
      <c r="B196" s="128" t="s">
        <v>3813</v>
      </c>
      <c r="C196" s="128" t="s">
        <v>61</v>
      </c>
      <c r="D196" s="125"/>
      <c r="E196" s="87"/>
      <c r="F196" s="90"/>
      <c r="G196" s="94"/>
      <c r="H196" s="94"/>
      <c r="I196" s="126">
        <v>196</v>
      </c>
      <c r="J196" s="98"/>
      <c r="K196" s="51">
        <v>2</v>
      </c>
      <c r="L196" s="51">
        <v>1</v>
      </c>
      <c r="M196" s="51">
        <v>0</v>
      </c>
      <c r="N196" s="51">
        <v>1</v>
      </c>
      <c r="O196" s="51">
        <v>0</v>
      </c>
      <c r="P196" s="52" t="s">
        <v>3310</v>
      </c>
      <c r="Q196" s="52" t="s">
        <v>3310</v>
      </c>
      <c r="R196" s="51">
        <v>1</v>
      </c>
      <c r="S196" s="51">
        <v>0</v>
      </c>
      <c r="T196" s="51">
        <v>2</v>
      </c>
      <c r="U196" s="51">
        <v>1</v>
      </c>
      <c r="V196" s="51">
        <v>1</v>
      </c>
      <c r="W196" s="52">
        <v>0.5</v>
      </c>
      <c r="X196" s="52">
        <v>1</v>
      </c>
      <c r="Y196" s="100"/>
      <c r="Z196" s="100"/>
      <c r="AA196" s="100"/>
      <c r="AB196" s="102" t="s">
        <v>3341</v>
      </c>
      <c r="AC196" s="102" t="s">
        <v>3341</v>
      </c>
      <c r="AD196" s="100"/>
      <c r="AE196" s="100"/>
      <c r="AF196" s="100"/>
    </row>
    <row r="197" spans="1:32" x14ac:dyDescent="0.35">
      <c r="A197" s="127" t="s">
        <v>3561</v>
      </c>
      <c r="B197" s="128" t="s">
        <v>3814</v>
      </c>
      <c r="C197" s="128" t="s">
        <v>61</v>
      </c>
      <c r="D197" s="125"/>
      <c r="E197" s="87"/>
      <c r="F197" s="90"/>
      <c r="G197" s="94"/>
      <c r="H197" s="94"/>
      <c r="I197" s="126">
        <v>197</v>
      </c>
      <c r="J197" s="98"/>
      <c r="K197" s="51">
        <v>2</v>
      </c>
      <c r="L197" s="51">
        <v>1</v>
      </c>
      <c r="M197" s="51">
        <v>0</v>
      </c>
      <c r="N197" s="51">
        <v>1</v>
      </c>
      <c r="O197" s="51">
        <v>0</v>
      </c>
      <c r="P197" s="52" t="s">
        <v>3310</v>
      </c>
      <c r="Q197" s="52" t="s">
        <v>3310</v>
      </c>
      <c r="R197" s="51">
        <v>1</v>
      </c>
      <c r="S197" s="51">
        <v>0</v>
      </c>
      <c r="T197" s="51">
        <v>2</v>
      </c>
      <c r="U197" s="51">
        <v>1</v>
      </c>
      <c r="V197" s="51">
        <v>1</v>
      </c>
      <c r="W197" s="52">
        <v>0.5</v>
      </c>
      <c r="X197" s="52">
        <v>1</v>
      </c>
      <c r="Y197" s="100"/>
      <c r="Z197" s="100"/>
      <c r="AA197" s="100"/>
      <c r="AB197" s="102" t="s">
        <v>3341</v>
      </c>
      <c r="AC197" s="102" t="s">
        <v>3341</v>
      </c>
      <c r="AD197" s="100"/>
      <c r="AE197" s="100"/>
      <c r="AF197" s="100"/>
    </row>
    <row r="198" spans="1:32" x14ac:dyDescent="0.35">
      <c r="A198" s="127" t="s">
        <v>3562</v>
      </c>
      <c r="B198" s="128" t="s">
        <v>3815</v>
      </c>
      <c r="C198" s="128" t="s">
        <v>61</v>
      </c>
      <c r="D198" s="125"/>
      <c r="E198" s="87"/>
      <c r="F198" s="90"/>
      <c r="G198" s="94"/>
      <c r="H198" s="94"/>
      <c r="I198" s="126">
        <v>198</v>
      </c>
      <c r="J198" s="98"/>
      <c r="K198" s="51">
        <v>2</v>
      </c>
      <c r="L198" s="51">
        <v>1</v>
      </c>
      <c r="M198" s="51">
        <v>0</v>
      </c>
      <c r="N198" s="51">
        <v>1</v>
      </c>
      <c r="O198" s="51">
        <v>0</v>
      </c>
      <c r="P198" s="52" t="s">
        <v>3310</v>
      </c>
      <c r="Q198" s="52" t="s">
        <v>3310</v>
      </c>
      <c r="R198" s="51">
        <v>1</v>
      </c>
      <c r="S198" s="51">
        <v>0</v>
      </c>
      <c r="T198" s="51">
        <v>2</v>
      </c>
      <c r="U198" s="51">
        <v>1</v>
      </c>
      <c r="V198" s="51">
        <v>1</v>
      </c>
      <c r="W198" s="52">
        <v>0.5</v>
      </c>
      <c r="X198" s="52">
        <v>1</v>
      </c>
      <c r="Y198" s="100"/>
      <c r="Z198" s="100"/>
      <c r="AA198" s="100"/>
      <c r="AB198" s="102" t="s">
        <v>3341</v>
      </c>
      <c r="AC198" s="102" t="s">
        <v>3341</v>
      </c>
      <c r="AD198" s="100"/>
      <c r="AE198" s="100"/>
      <c r="AF198" s="100"/>
    </row>
    <row r="199" spans="1:32" x14ac:dyDescent="0.35">
      <c r="A199" s="127" t="s">
        <v>3563</v>
      </c>
      <c r="B199" s="128" t="s">
        <v>3816</v>
      </c>
      <c r="C199" s="128" t="s">
        <v>61</v>
      </c>
      <c r="D199" s="125"/>
      <c r="E199" s="87"/>
      <c r="F199" s="90"/>
      <c r="G199" s="94"/>
      <c r="H199" s="94"/>
      <c r="I199" s="126">
        <v>199</v>
      </c>
      <c r="J199" s="98"/>
      <c r="K199" s="51">
        <v>2</v>
      </c>
      <c r="L199" s="51">
        <v>1</v>
      </c>
      <c r="M199" s="51">
        <v>0</v>
      </c>
      <c r="N199" s="51">
        <v>1</v>
      </c>
      <c r="O199" s="51">
        <v>0</v>
      </c>
      <c r="P199" s="52" t="s">
        <v>3310</v>
      </c>
      <c r="Q199" s="52" t="s">
        <v>3310</v>
      </c>
      <c r="R199" s="51">
        <v>1</v>
      </c>
      <c r="S199" s="51">
        <v>0</v>
      </c>
      <c r="T199" s="51">
        <v>2</v>
      </c>
      <c r="U199" s="51">
        <v>1</v>
      </c>
      <c r="V199" s="51">
        <v>1</v>
      </c>
      <c r="W199" s="52">
        <v>0.5</v>
      </c>
      <c r="X199" s="52">
        <v>1</v>
      </c>
      <c r="Y199" s="100"/>
      <c r="Z199" s="100"/>
      <c r="AA199" s="100"/>
      <c r="AB199" s="102" t="s">
        <v>3341</v>
      </c>
      <c r="AC199" s="102" t="s">
        <v>3341</v>
      </c>
      <c r="AD199" s="100"/>
      <c r="AE199" s="100"/>
      <c r="AF199" s="100"/>
    </row>
    <row r="200" spans="1:32" x14ac:dyDescent="0.35">
      <c r="A200" s="127" t="s">
        <v>3564</v>
      </c>
      <c r="B200" s="128" t="s">
        <v>3817</v>
      </c>
      <c r="C200" s="128" t="s">
        <v>61</v>
      </c>
      <c r="D200" s="125"/>
      <c r="E200" s="87"/>
      <c r="F200" s="90"/>
      <c r="G200" s="94"/>
      <c r="H200" s="94"/>
      <c r="I200" s="126">
        <v>200</v>
      </c>
      <c r="J200" s="98"/>
      <c r="K200" s="51">
        <v>2</v>
      </c>
      <c r="L200" s="51">
        <v>1</v>
      </c>
      <c r="M200" s="51">
        <v>0</v>
      </c>
      <c r="N200" s="51">
        <v>1</v>
      </c>
      <c r="O200" s="51">
        <v>0</v>
      </c>
      <c r="P200" s="52" t="s">
        <v>3310</v>
      </c>
      <c r="Q200" s="52" t="s">
        <v>3310</v>
      </c>
      <c r="R200" s="51">
        <v>1</v>
      </c>
      <c r="S200" s="51">
        <v>0</v>
      </c>
      <c r="T200" s="51">
        <v>2</v>
      </c>
      <c r="U200" s="51">
        <v>1</v>
      </c>
      <c r="V200" s="51">
        <v>1</v>
      </c>
      <c r="W200" s="52">
        <v>0.5</v>
      </c>
      <c r="X200" s="52">
        <v>1</v>
      </c>
      <c r="Y200" s="100"/>
      <c r="Z200" s="100"/>
      <c r="AA200" s="100"/>
      <c r="AB200" s="102" t="s">
        <v>3341</v>
      </c>
      <c r="AC200" s="102" t="s">
        <v>3341</v>
      </c>
      <c r="AD200" s="100"/>
      <c r="AE200" s="100"/>
      <c r="AF200" s="100"/>
    </row>
    <row r="201" spans="1:32" x14ac:dyDescent="0.35">
      <c r="A201" s="127" t="s">
        <v>3565</v>
      </c>
      <c r="B201" s="128" t="s">
        <v>3818</v>
      </c>
      <c r="C201" s="128" t="s">
        <v>61</v>
      </c>
      <c r="D201" s="125"/>
      <c r="E201" s="87"/>
      <c r="F201" s="90"/>
      <c r="G201" s="94"/>
      <c r="H201" s="94"/>
      <c r="I201" s="126">
        <v>201</v>
      </c>
      <c r="J201" s="98"/>
      <c r="K201" s="51">
        <v>2</v>
      </c>
      <c r="L201" s="51">
        <v>1</v>
      </c>
      <c r="M201" s="51">
        <v>0</v>
      </c>
      <c r="N201" s="51">
        <v>1</v>
      </c>
      <c r="O201" s="51">
        <v>0</v>
      </c>
      <c r="P201" s="52" t="s">
        <v>3310</v>
      </c>
      <c r="Q201" s="52" t="s">
        <v>3310</v>
      </c>
      <c r="R201" s="51">
        <v>1</v>
      </c>
      <c r="S201" s="51">
        <v>0</v>
      </c>
      <c r="T201" s="51">
        <v>2</v>
      </c>
      <c r="U201" s="51">
        <v>1</v>
      </c>
      <c r="V201" s="51">
        <v>1</v>
      </c>
      <c r="W201" s="52">
        <v>0.5</v>
      </c>
      <c r="X201" s="52">
        <v>1</v>
      </c>
      <c r="Y201" s="100"/>
      <c r="Z201" s="100"/>
      <c r="AA201" s="100"/>
      <c r="AB201" s="102" t="s">
        <v>3341</v>
      </c>
      <c r="AC201" s="102" t="s">
        <v>3341</v>
      </c>
      <c r="AD201" s="100"/>
      <c r="AE201" s="100"/>
      <c r="AF201" s="100"/>
    </row>
    <row r="202" spans="1:32" x14ac:dyDescent="0.35">
      <c r="A202" s="127" t="s">
        <v>3566</v>
      </c>
      <c r="B202" s="128" t="s">
        <v>3819</v>
      </c>
      <c r="C202" s="128" t="s">
        <v>61</v>
      </c>
      <c r="D202" s="125"/>
      <c r="E202" s="87"/>
      <c r="F202" s="90"/>
      <c r="G202" s="94"/>
      <c r="H202" s="94"/>
      <c r="I202" s="126">
        <v>202</v>
      </c>
      <c r="J202" s="98"/>
      <c r="K202" s="51">
        <v>2</v>
      </c>
      <c r="L202" s="51">
        <v>1</v>
      </c>
      <c r="M202" s="51">
        <v>0</v>
      </c>
      <c r="N202" s="51">
        <v>1</v>
      </c>
      <c r="O202" s="51">
        <v>0</v>
      </c>
      <c r="P202" s="52" t="s">
        <v>3310</v>
      </c>
      <c r="Q202" s="52" t="s">
        <v>3310</v>
      </c>
      <c r="R202" s="51">
        <v>1</v>
      </c>
      <c r="S202" s="51">
        <v>0</v>
      </c>
      <c r="T202" s="51">
        <v>2</v>
      </c>
      <c r="U202" s="51">
        <v>1</v>
      </c>
      <c r="V202" s="51">
        <v>1</v>
      </c>
      <c r="W202" s="52">
        <v>0.5</v>
      </c>
      <c r="X202" s="52">
        <v>1</v>
      </c>
      <c r="Y202" s="100"/>
      <c r="Z202" s="100"/>
      <c r="AA202" s="100"/>
      <c r="AB202" s="102" t="s">
        <v>3341</v>
      </c>
      <c r="AC202" s="102" t="s">
        <v>3341</v>
      </c>
      <c r="AD202" s="100"/>
      <c r="AE202" s="100"/>
      <c r="AF202" s="100"/>
    </row>
    <row r="203" spans="1:32" x14ac:dyDescent="0.35">
      <c r="A203" s="127" t="s">
        <v>3567</v>
      </c>
      <c r="B203" s="128" t="s">
        <v>3820</v>
      </c>
      <c r="C203" s="128" t="s">
        <v>61</v>
      </c>
      <c r="D203" s="125"/>
      <c r="E203" s="87"/>
      <c r="F203" s="90"/>
      <c r="G203" s="94"/>
      <c r="H203" s="94"/>
      <c r="I203" s="126">
        <v>203</v>
      </c>
      <c r="J203" s="98"/>
      <c r="K203" s="51">
        <v>2</v>
      </c>
      <c r="L203" s="51">
        <v>1</v>
      </c>
      <c r="M203" s="51">
        <v>0</v>
      </c>
      <c r="N203" s="51">
        <v>1</v>
      </c>
      <c r="O203" s="51">
        <v>0</v>
      </c>
      <c r="P203" s="52" t="s">
        <v>3310</v>
      </c>
      <c r="Q203" s="52" t="s">
        <v>3310</v>
      </c>
      <c r="R203" s="51">
        <v>1</v>
      </c>
      <c r="S203" s="51">
        <v>0</v>
      </c>
      <c r="T203" s="51">
        <v>2</v>
      </c>
      <c r="U203" s="51">
        <v>1</v>
      </c>
      <c r="V203" s="51">
        <v>1</v>
      </c>
      <c r="W203" s="52">
        <v>0.5</v>
      </c>
      <c r="X203" s="52">
        <v>1</v>
      </c>
      <c r="Y203" s="100"/>
      <c r="Z203" s="100"/>
      <c r="AA203" s="100"/>
      <c r="AB203" s="102" t="s">
        <v>3341</v>
      </c>
      <c r="AC203" s="102" t="s">
        <v>3341</v>
      </c>
      <c r="AD203" s="100"/>
      <c r="AE203" s="100"/>
      <c r="AF203" s="100"/>
    </row>
    <row r="204" spans="1:32" x14ac:dyDescent="0.35">
      <c r="A204" s="127" t="s">
        <v>3568</v>
      </c>
      <c r="B204" s="128" t="s">
        <v>3821</v>
      </c>
      <c r="C204" s="128" t="s">
        <v>61</v>
      </c>
      <c r="D204" s="125"/>
      <c r="E204" s="87"/>
      <c r="F204" s="90"/>
      <c r="G204" s="94"/>
      <c r="H204" s="94"/>
      <c r="I204" s="126">
        <v>204</v>
      </c>
      <c r="J204" s="98"/>
      <c r="K204" s="51">
        <v>2</v>
      </c>
      <c r="L204" s="51">
        <v>1</v>
      </c>
      <c r="M204" s="51">
        <v>0</v>
      </c>
      <c r="N204" s="51">
        <v>1</v>
      </c>
      <c r="O204" s="51">
        <v>0</v>
      </c>
      <c r="P204" s="52" t="s">
        <v>3310</v>
      </c>
      <c r="Q204" s="52" t="s">
        <v>3310</v>
      </c>
      <c r="R204" s="51">
        <v>1</v>
      </c>
      <c r="S204" s="51">
        <v>0</v>
      </c>
      <c r="T204" s="51">
        <v>2</v>
      </c>
      <c r="U204" s="51">
        <v>1</v>
      </c>
      <c r="V204" s="51">
        <v>1</v>
      </c>
      <c r="W204" s="52">
        <v>0.5</v>
      </c>
      <c r="X204" s="52">
        <v>1</v>
      </c>
      <c r="Y204" s="100"/>
      <c r="Z204" s="100"/>
      <c r="AA204" s="100"/>
      <c r="AB204" s="102" t="s">
        <v>3341</v>
      </c>
      <c r="AC204" s="102" t="s">
        <v>3341</v>
      </c>
      <c r="AD204" s="100"/>
      <c r="AE204" s="100"/>
      <c r="AF204" s="100"/>
    </row>
    <row r="205" spans="1:32" x14ac:dyDescent="0.35">
      <c r="A205" s="127" t="s">
        <v>3569</v>
      </c>
      <c r="B205" s="128" t="s">
        <v>3822</v>
      </c>
      <c r="C205" s="128" t="s">
        <v>61</v>
      </c>
      <c r="D205" s="125"/>
      <c r="E205" s="87"/>
      <c r="F205" s="90"/>
      <c r="G205" s="94"/>
      <c r="H205" s="94"/>
      <c r="I205" s="126">
        <v>205</v>
      </c>
      <c r="J205" s="98"/>
      <c r="K205" s="51">
        <v>2</v>
      </c>
      <c r="L205" s="51">
        <v>1</v>
      </c>
      <c r="M205" s="51">
        <v>0</v>
      </c>
      <c r="N205" s="51">
        <v>1</v>
      </c>
      <c r="O205" s="51">
        <v>0</v>
      </c>
      <c r="P205" s="52" t="s">
        <v>3310</v>
      </c>
      <c r="Q205" s="52" t="s">
        <v>3310</v>
      </c>
      <c r="R205" s="51">
        <v>1</v>
      </c>
      <c r="S205" s="51">
        <v>0</v>
      </c>
      <c r="T205" s="51">
        <v>2</v>
      </c>
      <c r="U205" s="51">
        <v>1</v>
      </c>
      <c r="V205" s="51">
        <v>1</v>
      </c>
      <c r="W205" s="52">
        <v>0.5</v>
      </c>
      <c r="X205" s="52">
        <v>1</v>
      </c>
      <c r="Y205" s="100"/>
      <c r="Z205" s="100"/>
      <c r="AA205" s="100"/>
      <c r="AB205" s="102" t="s">
        <v>3341</v>
      </c>
      <c r="AC205" s="102" t="s">
        <v>3341</v>
      </c>
      <c r="AD205" s="100"/>
      <c r="AE205" s="100"/>
      <c r="AF205" s="100"/>
    </row>
    <row r="206" spans="1:32" x14ac:dyDescent="0.35">
      <c r="A206" s="127" t="s">
        <v>3570</v>
      </c>
      <c r="B206" s="128" t="s">
        <v>3823</v>
      </c>
      <c r="C206" s="128" t="s">
        <v>61</v>
      </c>
      <c r="D206" s="125"/>
      <c r="E206" s="87"/>
      <c r="F206" s="90"/>
      <c r="G206" s="94"/>
      <c r="H206" s="94"/>
      <c r="I206" s="126">
        <v>206</v>
      </c>
      <c r="J206" s="98"/>
      <c r="K206" s="51">
        <v>2</v>
      </c>
      <c r="L206" s="51">
        <v>1</v>
      </c>
      <c r="M206" s="51">
        <v>0</v>
      </c>
      <c r="N206" s="51">
        <v>1</v>
      </c>
      <c r="O206" s="51">
        <v>0</v>
      </c>
      <c r="P206" s="52" t="s">
        <v>3310</v>
      </c>
      <c r="Q206" s="52" t="s">
        <v>3310</v>
      </c>
      <c r="R206" s="51">
        <v>1</v>
      </c>
      <c r="S206" s="51">
        <v>0</v>
      </c>
      <c r="T206" s="51">
        <v>2</v>
      </c>
      <c r="U206" s="51">
        <v>1</v>
      </c>
      <c r="V206" s="51">
        <v>1</v>
      </c>
      <c r="W206" s="52">
        <v>0.5</v>
      </c>
      <c r="X206" s="52">
        <v>1</v>
      </c>
      <c r="Y206" s="100"/>
      <c r="Z206" s="100"/>
      <c r="AA206" s="100"/>
      <c r="AB206" s="102" t="s">
        <v>3341</v>
      </c>
      <c r="AC206" s="102" t="s">
        <v>3341</v>
      </c>
      <c r="AD206" s="100"/>
      <c r="AE206" s="100"/>
      <c r="AF206" s="100"/>
    </row>
    <row r="207" spans="1:32" x14ac:dyDescent="0.35">
      <c r="A207" s="127" t="s">
        <v>3571</v>
      </c>
      <c r="B207" s="128" t="s">
        <v>3812</v>
      </c>
      <c r="C207" s="128" t="s">
        <v>63</v>
      </c>
      <c r="D207" s="125"/>
      <c r="E207" s="87"/>
      <c r="F207" s="90"/>
      <c r="G207" s="94"/>
      <c r="H207" s="94"/>
      <c r="I207" s="126">
        <v>207</v>
      </c>
      <c r="J207" s="98"/>
      <c r="K207" s="51">
        <v>2</v>
      </c>
      <c r="L207" s="51">
        <v>1</v>
      </c>
      <c r="M207" s="51">
        <v>0</v>
      </c>
      <c r="N207" s="51">
        <v>1</v>
      </c>
      <c r="O207" s="51">
        <v>0</v>
      </c>
      <c r="P207" s="52" t="s">
        <v>3310</v>
      </c>
      <c r="Q207" s="52" t="s">
        <v>3310</v>
      </c>
      <c r="R207" s="51">
        <v>1</v>
      </c>
      <c r="S207" s="51">
        <v>0</v>
      </c>
      <c r="T207" s="51">
        <v>2</v>
      </c>
      <c r="U207" s="51">
        <v>1</v>
      </c>
      <c r="V207" s="51">
        <v>1</v>
      </c>
      <c r="W207" s="52">
        <v>0.5</v>
      </c>
      <c r="X207" s="52">
        <v>1</v>
      </c>
      <c r="Y207" s="100"/>
      <c r="Z207" s="100"/>
      <c r="AA207" s="100"/>
      <c r="AB207" s="102" t="s">
        <v>3341</v>
      </c>
      <c r="AC207" s="102" t="s">
        <v>3341</v>
      </c>
      <c r="AD207" s="100"/>
      <c r="AE207" s="100"/>
      <c r="AF207" s="100"/>
    </row>
    <row r="208" spans="1:32" x14ac:dyDescent="0.35">
      <c r="A208" s="127" t="s">
        <v>3572</v>
      </c>
      <c r="B208" s="128" t="s">
        <v>3813</v>
      </c>
      <c r="C208" s="128" t="s">
        <v>63</v>
      </c>
      <c r="D208" s="125"/>
      <c r="E208" s="87"/>
      <c r="F208" s="90"/>
      <c r="G208" s="94"/>
      <c r="H208" s="94"/>
      <c r="I208" s="126">
        <v>208</v>
      </c>
      <c r="J208" s="98"/>
      <c r="K208" s="51">
        <v>2</v>
      </c>
      <c r="L208" s="51">
        <v>1</v>
      </c>
      <c r="M208" s="51">
        <v>0</v>
      </c>
      <c r="N208" s="51">
        <v>1</v>
      </c>
      <c r="O208" s="51">
        <v>0</v>
      </c>
      <c r="P208" s="52" t="s">
        <v>3310</v>
      </c>
      <c r="Q208" s="52" t="s">
        <v>3310</v>
      </c>
      <c r="R208" s="51">
        <v>1</v>
      </c>
      <c r="S208" s="51">
        <v>0</v>
      </c>
      <c r="T208" s="51">
        <v>2</v>
      </c>
      <c r="U208" s="51">
        <v>1</v>
      </c>
      <c r="V208" s="51">
        <v>1</v>
      </c>
      <c r="W208" s="52">
        <v>0.5</v>
      </c>
      <c r="X208" s="52">
        <v>1</v>
      </c>
      <c r="Y208" s="100"/>
      <c r="Z208" s="100"/>
      <c r="AA208" s="100"/>
      <c r="AB208" s="102" t="s">
        <v>3341</v>
      </c>
      <c r="AC208" s="102" t="s">
        <v>3341</v>
      </c>
      <c r="AD208" s="100"/>
      <c r="AE208" s="100"/>
      <c r="AF208" s="100"/>
    </row>
    <row r="209" spans="1:32" x14ac:dyDescent="0.35">
      <c r="A209" s="127" t="s">
        <v>3573</v>
      </c>
      <c r="B209" s="128" t="s">
        <v>3814</v>
      </c>
      <c r="C209" s="128" t="s">
        <v>63</v>
      </c>
      <c r="D209" s="125"/>
      <c r="E209" s="87"/>
      <c r="F209" s="90"/>
      <c r="G209" s="94"/>
      <c r="H209" s="94"/>
      <c r="I209" s="126">
        <v>209</v>
      </c>
      <c r="J209" s="98"/>
      <c r="K209" s="51">
        <v>2</v>
      </c>
      <c r="L209" s="51">
        <v>1</v>
      </c>
      <c r="M209" s="51">
        <v>0</v>
      </c>
      <c r="N209" s="51">
        <v>1</v>
      </c>
      <c r="O209" s="51">
        <v>0</v>
      </c>
      <c r="P209" s="52" t="s">
        <v>3310</v>
      </c>
      <c r="Q209" s="52" t="s">
        <v>3310</v>
      </c>
      <c r="R209" s="51">
        <v>1</v>
      </c>
      <c r="S209" s="51">
        <v>0</v>
      </c>
      <c r="T209" s="51">
        <v>2</v>
      </c>
      <c r="U209" s="51">
        <v>1</v>
      </c>
      <c r="V209" s="51">
        <v>1</v>
      </c>
      <c r="W209" s="52">
        <v>0.5</v>
      </c>
      <c r="X209" s="52">
        <v>1</v>
      </c>
      <c r="Y209" s="100"/>
      <c r="Z209" s="100"/>
      <c r="AA209" s="100"/>
      <c r="AB209" s="102" t="s">
        <v>3341</v>
      </c>
      <c r="AC209" s="102" t="s">
        <v>3341</v>
      </c>
      <c r="AD209" s="100"/>
      <c r="AE209" s="100"/>
      <c r="AF209" s="100"/>
    </row>
    <row r="210" spans="1:32" x14ac:dyDescent="0.35">
      <c r="A210" s="127" t="s">
        <v>3574</v>
      </c>
      <c r="B210" s="128" t="s">
        <v>3815</v>
      </c>
      <c r="C210" s="128" t="s">
        <v>63</v>
      </c>
      <c r="D210" s="125"/>
      <c r="E210" s="87"/>
      <c r="F210" s="90"/>
      <c r="G210" s="94"/>
      <c r="H210" s="94"/>
      <c r="I210" s="126">
        <v>210</v>
      </c>
      <c r="J210" s="98"/>
      <c r="K210" s="51">
        <v>2</v>
      </c>
      <c r="L210" s="51">
        <v>1</v>
      </c>
      <c r="M210" s="51">
        <v>0</v>
      </c>
      <c r="N210" s="51">
        <v>1</v>
      </c>
      <c r="O210" s="51">
        <v>0</v>
      </c>
      <c r="P210" s="52" t="s">
        <v>3310</v>
      </c>
      <c r="Q210" s="52" t="s">
        <v>3310</v>
      </c>
      <c r="R210" s="51">
        <v>1</v>
      </c>
      <c r="S210" s="51">
        <v>0</v>
      </c>
      <c r="T210" s="51">
        <v>2</v>
      </c>
      <c r="U210" s="51">
        <v>1</v>
      </c>
      <c r="V210" s="51">
        <v>1</v>
      </c>
      <c r="W210" s="52">
        <v>0.5</v>
      </c>
      <c r="X210" s="52">
        <v>1</v>
      </c>
      <c r="Y210" s="100"/>
      <c r="Z210" s="100"/>
      <c r="AA210" s="100"/>
      <c r="AB210" s="102" t="s">
        <v>3341</v>
      </c>
      <c r="AC210" s="102" t="s">
        <v>3341</v>
      </c>
      <c r="AD210" s="100"/>
      <c r="AE210" s="100"/>
      <c r="AF210" s="100"/>
    </row>
    <row r="211" spans="1:32" x14ac:dyDescent="0.35">
      <c r="A211" s="127" t="s">
        <v>3575</v>
      </c>
      <c r="B211" s="128" t="s">
        <v>3816</v>
      </c>
      <c r="C211" s="128" t="s">
        <v>63</v>
      </c>
      <c r="D211" s="125"/>
      <c r="E211" s="87"/>
      <c r="F211" s="90"/>
      <c r="G211" s="94"/>
      <c r="H211" s="94"/>
      <c r="I211" s="126">
        <v>211</v>
      </c>
      <c r="J211" s="98"/>
      <c r="K211" s="51">
        <v>2</v>
      </c>
      <c r="L211" s="51">
        <v>1</v>
      </c>
      <c r="M211" s="51">
        <v>0</v>
      </c>
      <c r="N211" s="51">
        <v>1</v>
      </c>
      <c r="O211" s="51">
        <v>0</v>
      </c>
      <c r="P211" s="52" t="s">
        <v>3310</v>
      </c>
      <c r="Q211" s="52" t="s">
        <v>3310</v>
      </c>
      <c r="R211" s="51">
        <v>1</v>
      </c>
      <c r="S211" s="51">
        <v>0</v>
      </c>
      <c r="T211" s="51">
        <v>2</v>
      </c>
      <c r="U211" s="51">
        <v>1</v>
      </c>
      <c r="V211" s="51">
        <v>1</v>
      </c>
      <c r="W211" s="52">
        <v>0.5</v>
      </c>
      <c r="X211" s="52">
        <v>1</v>
      </c>
      <c r="Y211" s="100"/>
      <c r="Z211" s="100"/>
      <c r="AA211" s="100"/>
      <c r="AB211" s="102" t="s">
        <v>3341</v>
      </c>
      <c r="AC211" s="102" t="s">
        <v>3341</v>
      </c>
      <c r="AD211" s="100"/>
      <c r="AE211" s="100"/>
      <c r="AF211" s="100"/>
    </row>
    <row r="212" spans="1:32" x14ac:dyDescent="0.35">
      <c r="A212" s="127" t="s">
        <v>3576</v>
      </c>
      <c r="B212" s="128" t="s">
        <v>3817</v>
      </c>
      <c r="C212" s="128" t="s">
        <v>63</v>
      </c>
      <c r="D212" s="125"/>
      <c r="E212" s="87"/>
      <c r="F212" s="90"/>
      <c r="G212" s="94"/>
      <c r="H212" s="94"/>
      <c r="I212" s="126">
        <v>212</v>
      </c>
      <c r="J212" s="98"/>
      <c r="K212" s="51">
        <v>2</v>
      </c>
      <c r="L212" s="51">
        <v>1</v>
      </c>
      <c r="M212" s="51">
        <v>0</v>
      </c>
      <c r="N212" s="51">
        <v>1</v>
      </c>
      <c r="O212" s="51">
        <v>0</v>
      </c>
      <c r="P212" s="52" t="s">
        <v>3310</v>
      </c>
      <c r="Q212" s="52" t="s">
        <v>3310</v>
      </c>
      <c r="R212" s="51">
        <v>1</v>
      </c>
      <c r="S212" s="51">
        <v>0</v>
      </c>
      <c r="T212" s="51">
        <v>2</v>
      </c>
      <c r="U212" s="51">
        <v>1</v>
      </c>
      <c r="V212" s="51">
        <v>1</v>
      </c>
      <c r="W212" s="52">
        <v>0.5</v>
      </c>
      <c r="X212" s="52">
        <v>1</v>
      </c>
      <c r="Y212" s="100"/>
      <c r="Z212" s="100"/>
      <c r="AA212" s="100"/>
      <c r="AB212" s="102" t="s">
        <v>3341</v>
      </c>
      <c r="AC212" s="102" t="s">
        <v>3341</v>
      </c>
      <c r="AD212" s="100"/>
      <c r="AE212" s="100"/>
      <c r="AF212" s="100"/>
    </row>
    <row r="213" spans="1:32" x14ac:dyDescent="0.35">
      <c r="A213" s="127" t="s">
        <v>3577</v>
      </c>
      <c r="B213" s="128" t="s">
        <v>3818</v>
      </c>
      <c r="C213" s="128" t="s">
        <v>63</v>
      </c>
      <c r="D213" s="125"/>
      <c r="E213" s="87"/>
      <c r="F213" s="90"/>
      <c r="G213" s="94"/>
      <c r="H213" s="94"/>
      <c r="I213" s="126">
        <v>213</v>
      </c>
      <c r="J213" s="98"/>
      <c r="K213" s="51">
        <v>2</v>
      </c>
      <c r="L213" s="51">
        <v>1</v>
      </c>
      <c r="M213" s="51">
        <v>0</v>
      </c>
      <c r="N213" s="51">
        <v>1</v>
      </c>
      <c r="O213" s="51">
        <v>0</v>
      </c>
      <c r="P213" s="52" t="s">
        <v>3310</v>
      </c>
      <c r="Q213" s="52" t="s">
        <v>3310</v>
      </c>
      <c r="R213" s="51">
        <v>1</v>
      </c>
      <c r="S213" s="51">
        <v>0</v>
      </c>
      <c r="T213" s="51">
        <v>2</v>
      </c>
      <c r="U213" s="51">
        <v>1</v>
      </c>
      <c r="V213" s="51">
        <v>1</v>
      </c>
      <c r="W213" s="52">
        <v>0.5</v>
      </c>
      <c r="X213" s="52">
        <v>1</v>
      </c>
      <c r="Y213" s="100"/>
      <c r="Z213" s="100"/>
      <c r="AA213" s="100"/>
      <c r="AB213" s="102" t="s">
        <v>3341</v>
      </c>
      <c r="AC213" s="102" t="s">
        <v>3341</v>
      </c>
      <c r="AD213" s="100"/>
      <c r="AE213" s="100"/>
      <c r="AF213" s="100"/>
    </row>
    <row r="214" spans="1:32" x14ac:dyDescent="0.35">
      <c r="A214" s="127" t="s">
        <v>3578</v>
      </c>
      <c r="B214" s="128" t="s">
        <v>3819</v>
      </c>
      <c r="C214" s="128" t="s">
        <v>63</v>
      </c>
      <c r="D214" s="125"/>
      <c r="E214" s="87"/>
      <c r="F214" s="90"/>
      <c r="G214" s="94"/>
      <c r="H214" s="94"/>
      <c r="I214" s="126">
        <v>214</v>
      </c>
      <c r="J214" s="98"/>
      <c r="K214" s="51">
        <v>2</v>
      </c>
      <c r="L214" s="51">
        <v>1</v>
      </c>
      <c r="M214" s="51">
        <v>0</v>
      </c>
      <c r="N214" s="51">
        <v>1</v>
      </c>
      <c r="O214" s="51">
        <v>0</v>
      </c>
      <c r="P214" s="52" t="s">
        <v>3310</v>
      </c>
      <c r="Q214" s="52" t="s">
        <v>3310</v>
      </c>
      <c r="R214" s="51">
        <v>1</v>
      </c>
      <c r="S214" s="51">
        <v>0</v>
      </c>
      <c r="T214" s="51">
        <v>2</v>
      </c>
      <c r="U214" s="51">
        <v>1</v>
      </c>
      <c r="V214" s="51">
        <v>1</v>
      </c>
      <c r="W214" s="52">
        <v>0.5</v>
      </c>
      <c r="X214" s="52">
        <v>1</v>
      </c>
      <c r="Y214" s="100"/>
      <c r="Z214" s="100"/>
      <c r="AA214" s="100"/>
      <c r="AB214" s="102" t="s">
        <v>3341</v>
      </c>
      <c r="AC214" s="102" t="s">
        <v>3341</v>
      </c>
      <c r="AD214" s="100"/>
      <c r="AE214" s="100"/>
      <c r="AF214" s="100"/>
    </row>
    <row r="215" spans="1:32" x14ac:dyDescent="0.35">
      <c r="A215" s="127" t="s">
        <v>3579</v>
      </c>
      <c r="B215" s="128" t="s">
        <v>3820</v>
      </c>
      <c r="C215" s="128" t="s">
        <v>63</v>
      </c>
      <c r="D215" s="125"/>
      <c r="E215" s="87"/>
      <c r="F215" s="90"/>
      <c r="G215" s="94"/>
      <c r="H215" s="94"/>
      <c r="I215" s="126">
        <v>215</v>
      </c>
      <c r="J215" s="98"/>
      <c r="K215" s="51">
        <v>2</v>
      </c>
      <c r="L215" s="51">
        <v>1</v>
      </c>
      <c r="M215" s="51">
        <v>0</v>
      </c>
      <c r="N215" s="51">
        <v>1</v>
      </c>
      <c r="O215" s="51">
        <v>0</v>
      </c>
      <c r="P215" s="52" t="s">
        <v>3310</v>
      </c>
      <c r="Q215" s="52" t="s">
        <v>3310</v>
      </c>
      <c r="R215" s="51">
        <v>1</v>
      </c>
      <c r="S215" s="51">
        <v>0</v>
      </c>
      <c r="T215" s="51">
        <v>2</v>
      </c>
      <c r="U215" s="51">
        <v>1</v>
      </c>
      <c r="V215" s="51">
        <v>1</v>
      </c>
      <c r="W215" s="52">
        <v>0.5</v>
      </c>
      <c r="X215" s="52">
        <v>1</v>
      </c>
      <c r="Y215" s="100"/>
      <c r="Z215" s="100"/>
      <c r="AA215" s="100"/>
      <c r="AB215" s="102" t="s">
        <v>3341</v>
      </c>
      <c r="AC215" s="102" t="s">
        <v>3341</v>
      </c>
      <c r="AD215" s="100"/>
      <c r="AE215" s="100"/>
      <c r="AF215" s="100"/>
    </row>
    <row r="216" spans="1:32" x14ac:dyDescent="0.35">
      <c r="A216" s="127" t="s">
        <v>3580</v>
      </c>
      <c r="B216" s="128" t="s">
        <v>3821</v>
      </c>
      <c r="C216" s="128" t="s">
        <v>63</v>
      </c>
      <c r="D216" s="125"/>
      <c r="E216" s="87"/>
      <c r="F216" s="90"/>
      <c r="G216" s="94"/>
      <c r="H216" s="94"/>
      <c r="I216" s="126">
        <v>216</v>
      </c>
      <c r="J216" s="98"/>
      <c r="K216" s="51">
        <v>2</v>
      </c>
      <c r="L216" s="51">
        <v>1</v>
      </c>
      <c r="M216" s="51">
        <v>0</v>
      </c>
      <c r="N216" s="51">
        <v>1</v>
      </c>
      <c r="O216" s="51">
        <v>0</v>
      </c>
      <c r="P216" s="52" t="s">
        <v>3310</v>
      </c>
      <c r="Q216" s="52" t="s">
        <v>3310</v>
      </c>
      <c r="R216" s="51">
        <v>1</v>
      </c>
      <c r="S216" s="51">
        <v>0</v>
      </c>
      <c r="T216" s="51">
        <v>2</v>
      </c>
      <c r="U216" s="51">
        <v>1</v>
      </c>
      <c r="V216" s="51">
        <v>1</v>
      </c>
      <c r="W216" s="52">
        <v>0.5</v>
      </c>
      <c r="X216" s="52">
        <v>1</v>
      </c>
      <c r="Y216" s="100"/>
      <c r="Z216" s="100"/>
      <c r="AA216" s="100"/>
      <c r="AB216" s="102" t="s">
        <v>3341</v>
      </c>
      <c r="AC216" s="102" t="s">
        <v>3341</v>
      </c>
      <c r="AD216" s="100"/>
      <c r="AE216" s="100"/>
      <c r="AF216" s="100"/>
    </row>
    <row r="217" spans="1:32" x14ac:dyDescent="0.35">
      <c r="A217" s="127" t="s">
        <v>3581</v>
      </c>
      <c r="B217" s="128" t="s">
        <v>3822</v>
      </c>
      <c r="C217" s="128" t="s">
        <v>63</v>
      </c>
      <c r="D217" s="125"/>
      <c r="E217" s="87"/>
      <c r="F217" s="90"/>
      <c r="G217" s="94"/>
      <c r="H217" s="94"/>
      <c r="I217" s="126">
        <v>217</v>
      </c>
      <c r="J217" s="98"/>
      <c r="K217" s="51">
        <v>2</v>
      </c>
      <c r="L217" s="51">
        <v>1</v>
      </c>
      <c r="M217" s="51">
        <v>0</v>
      </c>
      <c r="N217" s="51">
        <v>1</v>
      </c>
      <c r="O217" s="51">
        <v>0</v>
      </c>
      <c r="P217" s="52" t="s">
        <v>3310</v>
      </c>
      <c r="Q217" s="52" t="s">
        <v>3310</v>
      </c>
      <c r="R217" s="51">
        <v>1</v>
      </c>
      <c r="S217" s="51">
        <v>0</v>
      </c>
      <c r="T217" s="51">
        <v>2</v>
      </c>
      <c r="U217" s="51">
        <v>1</v>
      </c>
      <c r="V217" s="51">
        <v>1</v>
      </c>
      <c r="W217" s="52">
        <v>0.5</v>
      </c>
      <c r="X217" s="52">
        <v>1</v>
      </c>
      <c r="Y217" s="100"/>
      <c r="Z217" s="100"/>
      <c r="AA217" s="100"/>
      <c r="AB217" s="102" t="s">
        <v>3341</v>
      </c>
      <c r="AC217" s="102" t="s">
        <v>3341</v>
      </c>
      <c r="AD217" s="100"/>
      <c r="AE217" s="100"/>
      <c r="AF217" s="100"/>
    </row>
    <row r="218" spans="1:32" x14ac:dyDescent="0.35">
      <c r="A218" s="127" t="s">
        <v>3582</v>
      </c>
      <c r="B218" s="128" t="s">
        <v>3823</v>
      </c>
      <c r="C218" s="128" t="s">
        <v>63</v>
      </c>
      <c r="D218" s="125"/>
      <c r="E218" s="87"/>
      <c r="F218" s="90"/>
      <c r="G218" s="94"/>
      <c r="H218" s="94"/>
      <c r="I218" s="126">
        <v>218</v>
      </c>
      <c r="J218" s="98"/>
      <c r="K218" s="51">
        <v>2</v>
      </c>
      <c r="L218" s="51">
        <v>1</v>
      </c>
      <c r="M218" s="51">
        <v>0</v>
      </c>
      <c r="N218" s="51">
        <v>1</v>
      </c>
      <c r="O218" s="51">
        <v>0</v>
      </c>
      <c r="P218" s="52" t="s">
        <v>3310</v>
      </c>
      <c r="Q218" s="52" t="s">
        <v>3310</v>
      </c>
      <c r="R218" s="51">
        <v>1</v>
      </c>
      <c r="S218" s="51">
        <v>0</v>
      </c>
      <c r="T218" s="51">
        <v>2</v>
      </c>
      <c r="U218" s="51">
        <v>1</v>
      </c>
      <c r="V218" s="51">
        <v>1</v>
      </c>
      <c r="W218" s="52">
        <v>0.5</v>
      </c>
      <c r="X218" s="52">
        <v>1</v>
      </c>
      <c r="Y218" s="100"/>
      <c r="Z218" s="100"/>
      <c r="AA218" s="100"/>
      <c r="AB218" s="102" t="s">
        <v>3341</v>
      </c>
      <c r="AC218" s="102" t="s">
        <v>3341</v>
      </c>
      <c r="AD218" s="100"/>
      <c r="AE218" s="100"/>
      <c r="AF218" s="100"/>
    </row>
    <row r="219" spans="1:32" x14ac:dyDescent="0.35">
      <c r="A219" s="127" t="s">
        <v>3583</v>
      </c>
      <c r="B219" s="128" t="s">
        <v>3824</v>
      </c>
      <c r="C219" s="128" t="s">
        <v>57</v>
      </c>
      <c r="D219" s="125"/>
      <c r="E219" s="87"/>
      <c r="F219" s="90"/>
      <c r="G219" s="94"/>
      <c r="H219" s="94"/>
      <c r="I219" s="126">
        <v>219</v>
      </c>
      <c r="J219" s="98"/>
      <c r="K219" s="51">
        <v>2</v>
      </c>
      <c r="L219" s="51">
        <v>1</v>
      </c>
      <c r="M219" s="51">
        <v>0</v>
      </c>
      <c r="N219" s="51">
        <v>1</v>
      </c>
      <c r="O219" s="51">
        <v>0</v>
      </c>
      <c r="P219" s="52" t="s">
        <v>3310</v>
      </c>
      <c r="Q219" s="52" t="s">
        <v>3310</v>
      </c>
      <c r="R219" s="51">
        <v>1</v>
      </c>
      <c r="S219" s="51">
        <v>0</v>
      </c>
      <c r="T219" s="51">
        <v>2</v>
      </c>
      <c r="U219" s="51">
        <v>1</v>
      </c>
      <c r="V219" s="51">
        <v>1</v>
      </c>
      <c r="W219" s="52">
        <v>0.5</v>
      </c>
      <c r="X219" s="52">
        <v>1</v>
      </c>
      <c r="Y219" s="100"/>
      <c r="Z219" s="100"/>
      <c r="AA219" s="100"/>
      <c r="AB219" s="102" t="s">
        <v>3341</v>
      </c>
      <c r="AC219" s="102" t="s">
        <v>3341</v>
      </c>
      <c r="AD219" s="100"/>
      <c r="AE219" s="100"/>
      <c r="AF219" s="100"/>
    </row>
    <row r="220" spans="1:32" x14ac:dyDescent="0.35">
      <c r="A220" s="127" t="s">
        <v>3584</v>
      </c>
      <c r="B220" s="128" t="s">
        <v>3825</v>
      </c>
      <c r="C220" s="128" t="s">
        <v>57</v>
      </c>
      <c r="D220" s="125"/>
      <c r="E220" s="87"/>
      <c r="F220" s="90"/>
      <c r="G220" s="94"/>
      <c r="H220" s="94"/>
      <c r="I220" s="126">
        <v>220</v>
      </c>
      <c r="J220" s="98"/>
      <c r="K220" s="51">
        <v>2</v>
      </c>
      <c r="L220" s="51">
        <v>1</v>
      </c>
      <c r="M220" s="51">
        <v>0</v>
      </c>
      <c r="N220" s="51">
        <v>1</v>
      </c>
      <c r="O220" s="51">
        <v>0</v>
      </c>
      <c r="P220" s="52" t="s">
        <v>3310</v>
      </c>
      <c r="Q220" s="52" t="s">
        <v>3310</v>
      </c>
      <c r="R220" s="51">
        <v>1</v>
      </c>
      <c r="S220" s="51">
        <v>0</v>
      </c>
      <c r="T220" s="51">
        <v>2</v>
      </c>
      <c r="U220" s="51">
        <v>1</v>
      </c>
      <c r="V220" s="51">
        <v>1</v>
      </c>
      <c r="W220" s="52">
        <v>0.5</v>
      </c>
      <c r="X220" s="52">
        <v>1</v>
      </c>
      <c r="Y220" s="100"/>
      <c r="Z220" s="100"/>
      <c r="AA220" s="100"/>
      <c r="AB220" s="102" t="s">
        <v>3341</v>
      </c>
      <c r="AC220" s="102" t="s">
        <v>3341</v>
      </c>
      <c r="AD220" s="100"/>
      <c r="AE220" s="100"/>
      <c r="AF220" s="100"/>
    </row>
    <row r="221" spans="1:32" x14ac:dyDescent="0.35">
      <c r="A221" s="127" t="s">
        <v>3585</v>
      </c>
      <c r="B221" s="128" t="s">
        <v>3826</v>
      </c>
      <c r="C221" s="128" t="s">
        <v>57</v>
      </c>
      <c r="D221" s="125"/>
      <c r="E221" s="87"/>
      <c r="F221" s="90"/>
      <c r="G221" s="94"/>
      <c r="H221" s="94"/>
      <c r="I221" s="126">
        <v>221</v>
      </c>
      <c r="J221" s="98"/>
      <c r="K221" s="51">
        <v>2</v>
      </c>
      <c r="L221" s="51">
        <v>1</v>
      </c>
      <c r="M221" s="51">
        <v>0</v>
      </c>
      <c r="N221" s="51">
        <v>1</v>
      </c>
      <c r="O221" s="51">
        <v>0</v>
      </c>
      <c r="P221" s="52" t="s">
        <v>3310</v>
      </c>
      <c r="Q221" s="52" t="s">
        <v>3310</v>
      </c>
      <c r="R221" s="51">
        <v>1</v>
      </c>
      <c r="S221" s="51">
        <v>0</v>
      </c>
      <c r="T221" s="51">
        <v>2</v>
      </c>
      <c r="U221" s="51">
        <v>1</v>
      </c>
      <c r="V221" s="51">
        <v>1</v>
      </c>
      <c r="W221" s="52">
        <v>0.5</v>
      </c>
      <c r="X221" s="52">
        <v>1</v>
      </c>
      <c r="Y221" s="100"/>
      <c r="Z221" s="100"/>
      <c r="AA221" s="100"/>
      <c r="AB221" s="102" t="s">
        <v>3341</v>
      </c>
      <c r="AC221" s="102" t="s">
        <v>3341</v>
      </c>
      <c r="AD221" s="100"/>
      <c r="AE221" s="100"/>
      <c r="AF221" s="100"/>
    </row>
    <row r="222" spans="1:32" x14ac:dyDescent="0.35">
      <c r="A222" s="127" t="s">
        <v>3586</v>
      </c>
      <c r="B222" s="128" t="s">
        <v>3827</v>
      </c>
      <c r="C222" s="128" t="s">
        <v>57</v>
      </c>
      <c r="D222" s="125"/>
      <c r="E222" s="87"/>
      <c r="F222" s="90"/>
      <c r="G222" s="94"/>
      <c r="H222" s="94"/>
      <c r="I222" s="126">
        <v>222</v>
      </c>
      <c r="J222" s="98"/>
      <c r="K222" s="51">
        <v>2</v>
      </c>
      <c r="L222" s="51">
        <v>1</v>
      </c>
      <c r="M222" s="51">
        <v>0</v>
      </c>
      <c r="N222" s="51">
        <v>1</v>
      </c>
      <c r="O222" s="51">
        <v>0</v>
      </c>
      <c r="P222" s="52" t="s">
        <v>3310</v>
      </c>
      <c r="Q222" s="52" t="s">
        <v>3310</v>
      </c>
      <c r="R222" s="51">
        <v>1</v>
      </c>
      <c r="S222" s="51">
        <v>0</v>
      </c>
      <c r="T222" s="51">
        <v>2</v>
      </c>
      <c r="U222" s="51">
        <v>1</v>
      </c>
      <c r="V222" s="51">
        <v>1</v>
      </c>
      <c r="W222" s="52">
        <v>0.5</v>
      </c>
      <c r="X222" s="52">
        <v>1</v>
      </c>
      <c r="Y222" s="100"/>
      <c r="Z222" s="100"/>
      <c r="AA222" s="100"/>
      <c r="AB222" s="102" t="s">
        <v>3341</v>
      </c>
      <c r="AC222" s="102" t="s">
        <v>3341</v>
      </c>
      <c r="AD222" s="100"/>
      <c r="AE222" s="100"/>
      <c r="AF222" s="100"/>
    </row>
    <row r="223" spans="1:32" x14ac:dyDescent="0.35">
      <c r="A223" s="127" t="s">
        <v>3587</v>
      </c>
      <c r="B223" s="128" t="s">
        <v>3828</v>
      </c>
      <c r="C223" s="128" t="s">
        <v>57</v>
      </c>
      <c r="D223" s="125"/>
      <c r="E223" s="87"/>
      <c r="F223" s="90"/>
      <c r="G223" s="94"/>
      <c r="H223" s="94"/>
      <c r="I223" s="126">
        <v>223</v>
      </c>
      <c r="J223" s="98"/>
      <c r="K223" s="51">
        <v>2</v>
      </c>
      <c r="L223" s="51">
        <v>1</v>
      </c>
      <c r="M223" s="51">
        <v>0</v>
      </c>
      <c r="N223" s="51">
        <v>1</v>
      </c>
      <c r="O223" s="51">
        <v>0</v>
      </c>
      <c r="P223" s="52" t="s">
        <v>3310</v>
      </c>
      <c r="Q223" s="52" t="s">
        <v>3310</v>
      </c>
      <c r="R223" s="51">
        <v>1</v>
      </c>
      <c r="S223" s="51">
        <v>0</v>
      </c>
      <c r="T223" s="51">
        <v>2</v>
      </c>
      <c r="U223" s="51">
        <v>1</v>
      </c>
      <c r="V223" s="51">
        <v>1</v>
      </c>
      <c r="W223" s="52">
        <v>0.5</v>
      </c>
      <c r="X223" s="52">
        <v>1</v>
      </c>
      <c r="Y223" s="100"/>
      <c r="Z223" s="100"/>
      <c r="AA223" s="100"/>
      <c r="AB223" s="102" t="s">
        <v>3341</v>
      </c>
      <c r="AC223" s="102" t="s">
        <v>3341</v>
      </c>
      <c r="AD223" s="100"/>
      <c r="AE223" s="100"/>
      <c r="AF223" s="100"/>
    </row>
    <row r="224" spans="1:32" x14ac:dyDescent="0.35">
      <c r="A224" s="127" t="s">
        <v>3588</v>
      </c>
      <c r="B224" s="128" t="s">
        <v>3829</v>
      </c>
      <c r="C224" s="128" t="s">
        <v>57</v>
      </c>
      <c r="D224" s="125"/>
      <c r="E224" s="87"/>
      <c r="F224" s="90"/>
      <c r="G224" s="94"/>
      <c r="H224" s="94"/>
      <c r="I224" s="126">
        <v>224</v>
      </c>
      <c r="J224" s="98"/>
      <c r="K224" s="51">
        <v>2</v>
      </c>
      <c r="L224" s="51">
        <v>1</v>
      </c>
      <c r="M224" s="51">
        <v>0</v>
      </c>
      <c r="N224" s="51">
        <v>1</v>
      </c>
      <c r="O224" s="51">
        <v>0</v>
      </c>
      <c r="P224" s="52" t="s">
        <v>3310</v>
      </c>
      <c r="Q224" s="52" t="s">
        <v>3310</v>
      </c>
      <c r="R224" s="51">
        <v>1</v>
      </c>
      <c r="S224" s="51">
        <v>0</v>
      </c>
      <c r="T224" s="51">
        <v>2</v>
      </c>
      <c r="U224" s="51">
        <v>1</v>
      </c>
      <c r="V224" s="51">
        <v>1</v>
      </c>
      <c r="W224" s="52">
        <v>0.5</v>
      </c>
      <c r="X224" s="52">
        <v>1</v>
      </c>
      <c r="Y224" s="100"/>
      <c r="Z224" s="100"/>
      <c r="AA224" s="100"/>
      <c r="AB224" s="102" t="s">
        <v>3341</v>
      </c>
      <c r="AC224" s="102" t="s">
        <v>3341</v>
      </c>
      <c r="AD224" s="100"/>
      <c r="AE224" s="100"/>
      <c r="AF224" s="100"/>
    </row>
    <row r="225" spans="1:32" x14ac:dyDescent="0.35">
      <c r="A225" s="127" t="s">
        <v>3589</v>
      </c>
      <c r="B225" s="128" t="s">
        <v>3830</v>
      </c>
      <c r="C225" s="128" t="s">
        <v>57</v>
      </c>
      <c r="D225" s="125"/>
      <c r="E225" s="87"/>
      <c r="F225" s="90"/>
      <c r="G225" s="94"/>
      <c r="H225" s="94"/>
      <c r="I225" s="126">
        <v>225</v>
      </c>
      <c r="J225" s="98"/>
      <c r="K225" s="51">
        <v>2</v>
      </c>
      <c r="L225" s="51">
        <v>1</v>
      </c>
      <c r="M225" s="51">
        <v>0</v>
      </c>
      <c r="N225" s="51">
        <v>1</v>
      </c>
      <c r="O225" s="51">
        <v>0</v>
      </c>
      <c r="P225" s="52" t="s">
        <v>3310</v>
      </c>
      <c r="Q225" s="52" t="s">
        <v>3310</v>
      </c>
      <c r="R225" s="51">
        <v>1</v>
      </c>
      <c r="S225" s="51">
        <v>0</v>
      </c>
      <c r="T225" s="51">
        <v>2</v>
      </c>
      <c r="U225" s="51">
        <v>1</v>
      </c>
      <c r="V225" s="51">
        <v>1</v>
      </c>
      <c r="W225" s="52">
        <v>0.5</v>
      </c>
      <c r="X225" s="52">
        <v>1</v>
      </c>
      <c r="Y225" s="100"/>
      <c r="Z225" s="100"/>
      <c r="AA225" s="100"/>
      <c r="AB225" s="102" t="s">
        <v>3341</v>
      </c>
      <c r="AC225" s="102" t="s">
        <v>3341</v>
      </c>
      <c r="AD225" s="100"/>
      <c r="AE225" s="100"/>
      <c r="AF225" s="100"/>
    </row>
    <row r="226" spans="1:32" x14ac:dyDescent="0.35">
      <c r="A226" s="127" t="s">
        <v>3590</v>
      </c>
      <c r="B226" s="128" t="s">
        <v>3831</v>
      </c>
      <c r="C226" s="128" t="s">
        <v>57</v>
      </c>
      <c r="D226" s="125"/>
      <c r="E226" s="87"/>
      <c r="F226" s="90"/>
      <c r="G226" s="94"/>
      <c r="H226" s="94"/>
      <c r="I226" s="126">
        <v>226</v>
      </c>
      <c r="J226" s="98"/>
      <c r="K226" s="51">
        <v>2</v>
      </c>
      <c r="L226" s="51">
        <v>1</v>
      </c>
      <c r="M226" s="51">
        <v>0</v>
      </c>
      <c r="N226" s="51">
        <v>1</v>
      </c>
      <c r="O226" s="51">
        <v>0</v>
      </c>
      <c r="P226" s="52" t="s">
        <v>3310</v>
      </c>
      <c r="Q226" s="52" t="s">
        <v>3310</v>
      </c>
      <c r="R226" s="51">
        <v>1</v>
      </c>
      <c r="S226" s="51">
        <v>0</v>
      </c>
      <c r="T226" s="51">
        <v>2</v>
      </c>
      <c r="U226" s="51">
        <v>1</v>
      </c>
      <c r="V226" s="51">
        <v>1</v>
      </c>
      <c r="W226" s="52">
        <v>0.5</v>
      </c>
      <c r="X226" s="52">
        <v>1</v>
      </c>
      <c r="Y226" s="100"/>
      <c r="Z226" s="100"/>
      <c r="AA226" s="100"/>
      <c r="AB226" s="102" t="s">
        <v>3341</v>
      </c>
      <c r="AC226" s="102" t="s">
        <v>3341</v>
      </c>
      <c r="AD226" s="100"/>
      <c r="AE226" s="100"/>
      <c r="AF226" s="100"/>
    </row>
    <row r="227" spans="1:32" x14ac:dyDescent="0.35">
      <c r="A227" s="127" t="s">
        <v>3591</v>
      </c>
      <c r="B227" s="128" t="s">
        <v>3832</v>
      </c>
      <c r="C227" s="128" t="s">
        <v>57</v>
      </c>
      <c r="D227" s="125"/>
      <c r="E227" s="87"/>
      <c r="F227" s="90"/>
      <c r="G227" s="94"/>
      <c r="H227" s="94"/>
      <c r="I227" s="126">
        <v>227</v>
      </c>
      <c r="J227" s="98"/>
      <c r="K227" s="51">
        <v>2</v>
      </c>
      <c r="L227" s="51">
        <v>1</v>
      </c>
      <c r="M227" s="51">
        <v>0</v>
      </c>
      <c r="N227" s="51">
        <v>1</v>
      </c>
      <c r="O227" s="51">
        <v>0</v>
      </c>
      <c r="P227" s="52" t="s">
        <v>3310</v>
      </c>
      <c r="Q227" s="52" t="s">
        <v>3310</v>
      </c>
      <c r="R227" s="51">
        <v>1</v>
      </c>
      <c r="S227" s="51">
        <v>0</v>
      </c>
      <c r="T227" s="51">
        <v>2</v>
      </c>
      <c r="U227" s="51">
        <v>1</v>
      </c>
      <c r="V227" s="51">
        <v>1</v>
      </c>
      <c r="W227" s="52">
        <v>0.5</v>
      </c>
      <c r="X227" s="52">
        <v>1</v>
      </c>
      <c r="Y227" s="100"/>
      <c r="Z227" s="100"/>
      <c r="AA227" s="100"/>
      <c r="AB227" s="102" t="s">
        <v>3341</v>
      </c>
      <c r="AC227" s="102" t="s">
        <v>3341</v>
      </c>
      <c r="AD227" s="100"/>
      <c r="AE227" s="100"/>
      <c r="AF227" s="100"/>
    </row>
    <row r="228" spans="1:32" x14ac:dyDescent="0.35">
      <c r="A228" s="127" t="s">
        <v>3592</v>
      </c>
      <c r="B228" s="128" t="s">
        <v>3833</v>
      </c>
      <c r="C228" s="128" t="s">
        <v>57</v>
      </c>
      <c r="D228" s="125"/>
      <c r="E228" s="87"/>
      <c r="F228" s="90"/>
      <c r="G228" s="94"/>
      <c r="H228" s="94"/>
      <c r="I228" s="126">
        <v>228</v>
      </c>
      <c r="J228" s="98"/>
      <c r="K228" s="51">
        <v>2</v>
      </c>
      <c r="L228" s="51">
        <v>1</v>
      </c>
      <c r="M228" s="51">
        <v>0</v>
      </c>
      <c r="N228" s="51">
        <v>1</v>
      </c>
      <c r="O228" s="51">
        <v>0</v>
      </c>
      <c r="P228" s="52" t="s">
        <v>3310</v>
      </c>
      <c r="Q228" s="52" t="s">
        <v>3310</v>
      </c>
      <c r="R228" s="51">
        <v>1</v>
      </c>
      <c r="S228" s="51">
        <v>0</v>
      </c>
      <c r="T228" s="51">
        <v>2</v>
      </c>
      <c r="U228" s="51">
        <v>1</v>
      </c>
      <c r="V228" s="51">
        <v>1</v>
      </c>
      <c r="W228" s="52">
        <v>0.5</v>
      </c>
      <c r="X228" s="52">
        <v>1</v>
      </c>
      <c r="Y228" s="100"/>
      <c r="Z228" s="100"/>
      <c r="AA228" s="100"/>
      <c r="AB228" s="102" t="s">
        <v>3341</v>
      </c>
      <c r="AC228" s="102" t="s">
        <v>3341</v>
      </c>
      <c r="AD228" s="100"/>
      <c r="AE228" s="100"/>
      <c r="AF228" s="100"/>
    </row>
    <row r="229" spans="1:32" x14ac:dyDescent="0.35">
      <c r="A229" s="127" t="s">
        <v>3593</v>
      </c>
      <c r="B229" s="128" t="s">
        <v>3834</v>
      </c>
      <c r="C229" s="128" t="s">
        <v>57</v>
      </c>
      <c r="D229" s="125"/>
      <c r="E229" s="87"/>
      <c r="F229" s="90"/>
      <c r="G229" s="94"/>
      <c r="H229" s="94"/>
      <c r="I229" s="126">
        <v>229</v>
      </c>
      <c r="J229" s="98"/>
      <c r="K229" s="51">
        <v>2</v>
      </c>
      <c r="L229" s="51">
        <v>1</v>
      </c>
      <c r="M229" s="51">
        <v>0</v>
      </c>
      <c r="N229" s="51">
        <v>1</v>
      </c>
      <c r="O229" s="51">
        <v>0</v>
      </c>
      <c r="P229" s="52" t="s">
        <v>3310</v>
      </c>
      <c r="Q229" s="52" t="s">
        <v>3310</v>
      </c>
      <c r="R229" s="51">
        <v>1</v>
      </c>
      <c r="S229" s="51">
        <v>0</v>
      </c>
      <c r="T229" s="51">
        <v>2</v>
      </c>
      <c r="U229" s="51">
        <v>1</v>
      </c>
      <c r="V229" s="51">
        <v>1</v>
      </c>
      <c r="W229" s="52">
        <v>0.5</v>
      </c>
      <c r="X229" s="52">
        <v>1</v>
      </c>
      <c r="Y229" s="100"/>
      <c r="Z229" s="100"/>
      <c r="AA229" s="100"/>
      <c r="AB229" s="102" t="s">
        <v>3341</v>
      </c>
      <c r="AC229" s="102" t="s">
        <v>3341</v>
      </c>
      <c r="AD229" s="100"/>
      <c r="AE229" s="100"/>
      <c r="AF229" s="100"/>
    </row>
    <row r="230" spans="1:32" x14ac:dyDescent="0.35">
      <c r="A230" s="127" t="s">
        <v>3594</v>
      </c>
      <c r="B230" s="128" t="s">
        <v>3835</v>
      </c>
      <c r="C230" s="128" t="s">
        <v>57</v>
      </c>
      <c r="D230" s="125"/>
      <c r="E230" s="87"/>
      <c r="F230" s="90"/>
      <c r="G230" s="94"/>
      <c r="H230" s="94"/>
      <c r="I230" s="126">
        <v>230</v>
      </c>
      <c r="J230" s="98"/>
      <c r="K230" s="51">
        <v>2</v>
      </c>
      <c r="L230" s="51">
        <v>1</v>
      </c>
      <c r="M230" s="51">
        <v>0</v>
      </c>
      <c r="N230" s="51">
        <v>1</v>
      </c>
      <c r="O230" s="51">
        <v>0</v>
      </c>
      <c r="P230" s="52" t="s">
        <v>3310</v>
      </c>
      <c r="Q230" s="52" t="s">
        <v>3310</v>
      </c>
      <c r="R230" s="51">
        <v>1</v>
      </c>
      <c r="S230" s="51">
        <v>0</v>
      </c>
      <c r="T230" s="51">
        <v>2</v>
      </c>
      <c r="U230" s="51">
        <v>1</v>
      </c>
      <c r="V230" s="51">
        <v>1</v>
      </c>
      <c r="W230" s="52">
        <v>0.5</v>
      </c>
      <c r="X230" s="52">
        <v>1</v>
      </c>
      <c r="Y230" s="100"/>
      <c r="Z230" s="100"/>
      <c r="AA230" s="100"/>
      <c r="AB230" s="102" t="s">
        <v>3341</v>
      </c>
      <c r="AC230" s="102" t="s">
        <v>3341</v>
      </c>
      <c r="AD230" s="100"/>
      <c r="AE230" s="100"/>
      <c r="AF230" s="100"/>
    </row>
    <row r="231" spans="1:32" x14ac:dyDescent="0.35">
      <c r="A231" s="127" t="s">
        <v>3595</v>
      </c>
      <c r="B231" s="128" t="s">
        <v>3824</v>
      </c>
      <c r="C231" s="128" t="s">
        <v>60</v>
      </c>
      <c r="D231" s="125"/>
      <c r="E231" s="87"/>
      <c r="F231" s="90"/>
      <c r="G231" s="94"/>
      <c r="H231" s="94"/>
      <c r="I231" s="126">
        <v>231</v>
      </c>
      <c r="J231" s="98"/>
      <c r="K231" s="51">
        <v>2</v>
      </c>
      <c r="L231" s="51">
        <v>1</v>
      </c>
      <c r="M231" s="51">
        <v>0</v>
      </c>
      <c r="N231" s="51">
        <v>1</v>
      </c>
      <c r="O231" s="51">
        <v>0</v>
      </c>
      <c r="P231" s="52" t="s">
        <v>3310</v>
      </c>
      <c r="Q231" s="52" t="s">
        <v>3310</v>
      </c>
      <c r="R231" s="51">
        <v>1</v>
      </c>
      <c r="S231" s="51">
        <v>0</v>
      </c>
      <c r="T231" s="51">
        <v>2</v>
      </c>
      <c r="U231" s="51">
        <v>1</v>
      </c>
      <c r="V231" s="51">
        <v>1</v>
      </c>
      <c r="W231" s="52">
        <v>0.5</v>
      </c>
      <c r="X231" s="52">
        <v>1</v>
      </c>
      <c r="Y231" s="100"/>
      <c r="Z231" s="100"/>
      <c r="AA231" s="100"/>
      <c r="AB231" s="102" t="s">
        <v>3341</v>
      </c>
      <c r="AC231" s="102" t="s">
        <v>3341</v>
      </c>
      <c r="AD231" s="100"/>
      <c r="AE231" s="100"/>
      <c r="AF231" s="100"/>
    </row>
    <row r="232" spans="1:32" x14ac:dyDescent="0.35">
      <c r="A232" s="127" t="s">
        <v>3596</v>
      </c>
      <c r="B232" s="128" t="s">
        <v>3825</v>
      </c>
      <c r="C232" s="128" t="s">
        <v>60</v>
      </c>
      <c r="D232" s="125"/>
      <c r="E232" s="87"/>
      <c r="F232" s="90"/>
      <c r="G232" s="94"/>
      <c r="H232" s="94"/>
      <c r="I232" s="126">
        <v>232</v>
      </c>
      <c r="J232" s="98"/>
      <c r="K232" s="51">
        <v>2</v>
      </c>
      <c r="L232" s="51">
        <v>1</v>
      </c>
      <c r="M232" s="51">
        <v>0</v>
      </c>
      <c r="N232" s="51">
        <v>1</v>
      </c>
      <c r="O232" s="51">
        <v>0</v>
      </c>
      <c r="P232" s="52" t="s">
        <v>3310</v>
      </c>
      <c r="Q232" s="52" t="s">
        <v>3310</v>
      </c>
      <c r="R232" s="51">
        <v>1</v>
      </c>
      <c r="S232" s="51">
        <v>0</v>
      </c>
      <c r="T232" s="51">
        <v>2</v>
      </c>
      <c r="U232" s="51">
        <v>1</v>
      </c>
      <c r="V232" s="51">
        <v>1</v>
      </c>
      <c r="W232" s="52">
        <v>0.5</v>
      </c>
      <c r="X232" s="52">
        <v>1</v>
      </c>
      <c r="Y232" s="100"/>
      <c r="Z232" s="100"/>
      <c r="AA232" s="100"/>
      <c r="AB232" s="102" t="s">
        <v>3341</v>
      </c>
      <c r="AC232" s="102" t="s">
        <v>3341</v>
      </c>
      <c r="AD232" s="100"/>
      <c r="AE232" s="100"/>
      <c r="AF232" s="100"/>
    </row>
    <row r="233" spans="1:32" x14ac:dyDescent="0.35">
      <c r="A233" s="127" t="s">
        <v>3597</v>
      </c>
      <c r="B233" s="128" t="s">
        <v>3826</v>
      </c>
      <c r="C233" s="128" t="s">
        <v>60</v>
      </c>
      <c r="D233" s="125"/>
      <c r="E233" s="87"/>
      <c r="F233" s="90"/>
      <c r="G233" s="94"/>
      <c r="H233" s="94"/>
      <c r="I233" s="126">
        <v>233</v>
      </c>
      <c r="J233" s="98"/>
      <c r="K233" s="51">
        <v>2</v>
      </c>
      <c r="L233" s="51">
        <v>1</v>
      </c>
      <c r="M233" s="51">
        <v>0</v>
      </c>
      <c r="N233" s="51">
        <v>1</v>
      </c>
      <c r="O233" s="51">
        <v>0</v>
      </c>
      <c r="P233" s="52" t="s">
        <v>3310</v>
      </c>
      <c r="Q233" s="52" t="s">
        <v>3310</v>
      </c>
      <c r="R233" s="51">
        <v>1</v>
      </c>
      <c r="S233" s="51">
        <v>0</v>
      </c>
      <c r="T233" s="51">
        <v>2</v>
      </c>
      <c r="U233" s="51">
        <v>1</v>
      </c>
      <c r="V233" s="51">
        <v>1</v>
      </c>
      <c r="W233" s="52">
        <v>0.5</v>
      </c>
      <c r="X233" s="52">
        <v>1</v>
      </c>
      <c r="Y233" s="100"/>
      <c r="Z233" s="100"/>
      <c r="AA233" s="100"/>
      <c r="AB233" s="102" t="s">
        <v>3341</v>
      </c>
      <c r="AC233" s="102" t="s">
        <v>3341</v>
      </c>
      <c r="AD233" s="100"/>
      <c r="AE233" s="100"/>
      <c r="AF233" s="100"/>
    </row>
    <row r="234" spans="1:32" x14ac:dyDescent="0.35">
      <c r="A234" s="127" t="s">
        <v>3598</v>
      </c>
      <c r="B234" s="128" t="s">
        <v>3827</v>
      </c>
      <c r="C234" s="128" t="s">
        <v>60</v>
      </c>
      <c r="D234" s="125"/>
      <c r="E234" s="87"/>
      <c r="F234" s="90"/>
      <c r="G234" s="94"/>
      <c r="H234" s="94"/>
      <c r="I234" s="126">
        <v>234</v>
      </c>
      <c r="J234" s="98"/>
      <c r="K234" s="51">
        <v>2</v>
      </c>
      <c r="L234" s="51">
        <v>0</v>
      </c>
      <c r="M234" s="51">
        <v>3</v>
      </c>
      <c r="N234" s="51">
        <v>3</v>
      </c>
      <c r="O234" s="51">
        <v>0</v>
      </c>
      <c r="P234" s="52" t="s">
        <v>3310</v>
      </c>
      <c r="Q234" s="52" t="s">
        <v>3310</v>
      </c>
      <c r="R234" s="51">
        <v>1</v>
      </c>
      <c r="S234" s="51">
        <v>0</v>
      </c>
      <c r="T234" s="51">
        <v>2</v>
      </c>
      <c r="U234" s="51">
        <v>3</v>
      </c>
      <c r="V234" s="51">
        <v>1</v>
      </c>
      <c r="W234" s="52">
        <v>0.5</v>
      </c>
      <c r="X234" s="52">
        <v>1</v>
      </c>
      <c r="Y234" s="100"/>
      <c r="Z234" s="100"/>
      <c r="AA234" s="100"/>
      <c r="AB234" s="102" t="s">
        <v>3341</v>
      </c>
      <c r="AC234" s="102" t="s">
        <v>3341</v>
      </c>
      <c r="AD234" s="100"/>
      <c r="AE234" s="100"/>
      <c r="AF234" s="100"/>
    </row>
    <row r="235" spans="1:32" x14ac:dyDescent="0.35">
      <c r="A235" s="127" t="s">
        <v>3599</v>
      </c>
      <c r="B235" s="128" t="s">
        <v>3828</v>
      </c>
      <c r="C235" s="128" t="s">
        <v>60</v>
      </c>
      <c r="D235" s="125"/>
      <c r="E235" s="87"/>
      <c r="F235" s="90"/>
      <c r="G235" s="94"/>
      <c r="H235" s="94"/>
      <c r="I235" s="126">
        <v>235</v>
      </c>
      <c r="J235" s="98"/>
      <c r="K235" s="51">
        <v>2</v>
      </c>
      <c r="L235" s="51">
        <v>1</v>
      </c>
      <c r="M235" s="51">
        <v>0</v>
      </c>
      <c r="N235" s="51">
        <v>1</v>
      </c>
      <c r="O235" s="51">
        <v>0</v>
      </c>
      <c r="P235" s="52" t="s">
        <v>3310</v>
      </c>
      <c r="Q235" s="52" t="s">
        <v>3310</v>
      </c>
      <c r="R235" s="51">
        <v>1</v>
      </c>
      <c r="S235" s="51">
        <v>0</v>
      </c>
      <c r="T235" s="51">
        <v>2</v>
      </c>
      <c r="U235" s="51">
        <v>1</v>
      </c>
      <c r="V235" s="51">
        <v>1</v>
      </c>
      <c r="W235" s="52">
        <v>0.5</v>
      </c>
      <c r="X235" s="52">
        <v>1</v>
      </c>
      <c r="Y235" s="100"/>
      <c r="Z235" s="100"/>
      <c r="AA235" s="100"/>
      <c r="AB235" s="102" t="s">
        <v>3341</v>
      </c>
      <c r="AC235" s="102" t="s">
        <v>3341</v>
      </c>
      <c r="AD235" s="100"/>
      <c r="AE235" s="100"/>
      <c r="AF235" s="100"/>
    </row>
    <row r="236" spans="1:32" x14ac:dyDescent="0.35">
      <c r="A236" s="127" t="s">
        <v>3600</v>
      </c>
      <c r="B236" s="128" t="s">
        <v>3829</v>
      </c>
      <c r="C236" s="128" t="s">
        <v>60</v>
      </c>
      <c r="D236" s="125"/>
      <c r="E236" s="87"/>
      <c r="F236" s="90"/>
      <c r="G236" s="94"/>
      <c r="H236" s="94"/>
      <c r="I236" s="126">
        <v>236</v>
      </c>
      <c r="J236" s="98"/>
      <c r="K236" s="51">
        <v>2</v>
      </c>
      <c r="L236" s="51">
        <v>1</v>
      </c>
      <c r="M236" s="51">
        <v>0</v>
      </c>
      <c r="N236" s="51">
        <v>1</v>
      </c>
      <c r="O236" s="51">
        <v>0</v>
      </c>
      <c r="P236" s="52" t="s">
        <v>3310</v>
      </c>
      <c r="Q236" s="52" t="s">
        <v>3310</v>
      </c>
      <c r="R236" s="51">
        <v>1</v>
      </c>
      <c r="S236" s="51">
        <v>0</v>
      </c>
      <c r="T236" s="51">
        <v>2</v>
      </c>
      <c r="U236" s="51">
        <v>1</v>
      </c>
      <c r="V236" s="51">
        <v>1</v>
      </c>
      <c r="W236" s="52">
        <v>0.5</v>
      </c>
      <c r="X236" s="52">
        <v>1</v>
      </c>
      <c r="Y236" s="100"/>
      <c r="Z236" s="100"/>
      <c r="AA236" s="100"/>
      <c r="AB236" s="102" t="s">
        <v>3341</v>
      </c>
      <c r="AC236" s="102" t="s">
        <v>3341</v>
      </c>
      <c r="AD236" s="100"/>
      <c r="AE236" s="100"/>
      <c r="AF236" s="100"/>
    </row>
    <row r="237" spans="1:32" x14ac:dyDescent="0.35">
      <c r="A237" s="127" t="s">
        <v>3601</v>
      </c>
      <c r="B237" s="128" t="s">
        <v>3830</v>
      </c>
      <c r="C237" s="128" t="s">
        <v>60</v>
      </c>
      <c r="D237" s="125"/>
      <c r="E237" s="87"/>
      <c r="F237" s="90"/>
      <c r="G237" s="94"/>
      <c r="H237" s="94"/>
      <c r="I237" s="126">
        <v>237</v>
      </c>
      <c r="J237" s="98"/>
      <c r="K237" s="51">
        <v>2</v>
      </c>
      <c r="L237" s="51">
        <v>1</v>
      </c>
      <c r="M237" s="51">
        <v>0</v>
      </c>
      <c r="N237" s="51">
        <v>1</v>
      </c>
      <c r="O237" s="51">
        <v>0</v>
      </c>
      <c r="P237" s="52" t="s">
        <v>3310</v>
      </c>
      <c r="Q237" s="52" t="s">
        <v>3310</v>
      </c>
      <c r="R237" s="51">
        <v>1</v>
      </c>
      <c r="S237" s="51">
        <v>0</v>
      </c>
      <c r="T237" s="51">
        <v>2</v>
      </c>
      <c r="U237" s="51">
        <v>1</v>
      </c>
      <c r="V237" s="51">
        <v>1</v>
      </c>
      <c r="W237" s="52">
        <v>0.5</v>
      </c>
      <c r="X237" s="52">
        <v>1</v>
      </c>
      <c r="Y237" s="100"/>
      <c r="Z237" s="100"/>
      <c r="AA237" s="100"/>
      <c r="AB237" s="102" t="s">
        <v>3341</v>
      </c>
      <c r="AC237" s="102" t="s">
        <v>3341</v>
      </c>
      <c r="AD237" s="100"/>
      <c r="AE237" s="100"/>
      <c r="AF237" s="100"/>
    </row>
    <row r="238" spans="1:32" x14ac:dyDescent="0.35">
      <c r="A238" s="127" t="s">
        <v>3602</v>
      </c>
      <c r="B238" s="128" t="s">
        <v>3831</v>
      </c>
      <c r="C238" s="128" t="s">
        <v>60</v>
      </c>
      <c r="D238" s="125"/>
      <c r="E238" s="87"/>
      <c r="F238" s="90"/>
      <c r="G238" s="94"/>
      <c r="H238" s="94"/>
      <c r="I238" s="126">
        <v>238</v>
      </c>
      <c r="J238" s="98"/>
      <c r="K238" s="51">
        <v>2</v>
      </c>
      <c r="L238" s="51">
        <v>0</v>
      </c>
      <c r="M238" s="51">
        <v>4</v>
      </c>
      <c r="N238" s="51">
        <v>4</v>
      </c>
      <c r="O238" s="51">
        <v>0</v>
      </c>
      <c r="P238" s="52" t="s">
        <v>3310</v>
      </c>
      <c r="Q238" s="52" t="s">
        <v>3310</v>
      </c>
      <c r="R238" s="51">
        <v>1</v>
      </c>
      <c r="S238" s="51">
        <v>0</v>
      </c>
      <c r="T238" s="51">
        <v>2</v>
      </c>
      <c r="U238" s="51">
        <v>4</v>
      </c>
      <c r="V238" s="51">
        <v>1</v>
      </c>
      <c r="W238" s="52">
        <v>0.5</v>
      </c>
      <c r="X238" s="52">
        <v>1</v>
      </c>
      <c r="Y238" s="100"/>
      <c r="Z238" s="100"/>
      <c r="AA238" s="100"/>
      <c r="AB238" s="102" t="s">
        <v>3341</v>
      </c>
      <c r="AC238" s="102" t="s">
        <v>3341</v>
      </c>
      <c r="AD238" s="100"/>
      <c r="AE238" s="100"/>
      <c r="AF238" s="100"/>
    </row>
    <row r="239" spans="1:32" x14ac:dyDescent="0.35">
      <c r="A239" s="127" t="s">
        <v>3603</v>
      </c>
      <c r="B239" s="128" t="s">
        <v>3832</v>
      </c>
      <c r="C239" s="128" t="s">
        <v>60</v>
      </c>
      <c r="D239" s="125"/>
      <c r="E239" s="87"/>
      <c r="F239" s="90"/>
      <c r="G239" s="94"/>
      <c r="H239" s="94"/>
      <c r="I239" s="126">
        <v>239</v>
      </c>
      <c r="J239" s="98"/>
      <c r="K239" s="51">
        <v>2</v>
      </c>
      <c r="L239" s="51">
        <v>1</v>
      </c>
      <c r="M239" s="51">
        <v>0</v>
      </c>
      <c r="N239" s="51">
        <v>1</v>
      </c>
      <c r="O239" s="51">
        <v>0</v>
      </c>
      <c r="P239" s="52" t="s">
        <v>3310</v>
      </c>
      <c r="Q239" s="52" t="s">
        <v>3310</v>
      </c>
      <c r="R239" s="51">
        <v>1</v>
      </c>
      <c r="S239" s="51">
        <v>0</v>
      </c>
      <c r="T239" s="51">
        <v>2</v>
      </c>
      <c r="U239" s="51">
        <v>1</v>
      </c>
      <c r="V239" s="51">
        <v>1</v>
      </c>
      <c r="W239" s="52">
        <v>0.5</v>
      </c>
      <c r="X239" s="52">
        <v>1</v>
      </c>
      <c r="Y239" s="100"/>
      <c r="Z239" s="100"/>
      <c r="AA239" s="100"/>
      <c r="AB239" s="102" t="s">
        <v>3341</v>
      </c>
      <c r="AC239" s="102" t="s">
        <v>3341</v>
      </c>
      <c r="AD239" s="100"/>
      <c r="AE239" s="100"/>
      <c r="AF239" s="100"/>
    </row>
    <row r="240" spans="1:32" x14ac:dyDescent="0.35">
      <c r="A240" s="127" t="s">
        <v>3604</v>
      </c>
      <c r="B240" s="128" t="s">
        <v>3833</v>
      </c>
      <c r="C240" s="128" t="s">
        <v>60</v>
      </c>
      <c r="D240" s="125"/>
      <c r="E240" s="87"/>
      <c r="F240" s="90"/>
      <c r="G240" s="94"/>
      <c r="H240" s="94"/>
      <c r="I240" s="126">
        <v>240</v>
      </c>
      <c r="J240" s="98"/>
      <c r="K240" s="51">
        <v>2</v>
      </c>
      <c r="L240" s="51">
        <v>1</v>
      </c>
      <c r="M240" s="51">
        <v>0</v>
      </c>
      <c r="N240" s="51">
        <v>1</v>
      </c>
      <c r="O240" s="51">
        <v>0</v>
      </c>
      <c r="P240" s="52" t="s">
        <v>3310</v>
      </c>
      <c r="Q240" s="52" t="s">
        <v>3310</v>
      </c>
      <c r="R240" s="51">
        <v>1</v>
      </c>
      <c r="S240" s="51">
        <v>0</v>
      </c>
      <c r="T240" s="51">
        <v>2</v>
      </c>
      <c r="U240" s="51">
        <v>1</v>
      </c>
      <c r="V240" s="51">
        <v>1</v>
      </c>
      <c r="W240" s="52">
        <v>0.5</v>
      </c>
      <c r="X240" s="52">
        <v>1</v>
      </c>
      <c r="Y240" s="100"/>
      <c r="Z240" s="100"/>
      <c r="AA240" s="100"/>
      <c r="AB240" s="102" t="s">
        <v>3341</v>
      </c>
      <c r="AC240" s="102" t="s">
        <v>3341</v>
      </c>
      <c r="AD240" s="100"/>
      <c r="AE240" s="100"/>
      <c r="AF240" s="100"/>
    </row>
    <row r="241" spans="1:32" x14ac:dyDescent="0.35">
      <c r="A241" s="127" t="s">
        <v>3605</v>
      </c>
      <c r="B241" s="128" t="s">
        <v>3834</v>
      </c>
      <c r="C241" s="128" t="s">
        <v>60</v>
      </c>
      <c r="D241" s="125"/>
      <c r="E241" s="87"/>
      <c r="F241" s="90"/>
      <c r="G241" s="94"/>
      <c r="H241" s="94"/>
      <c r="I241" s="126">
        <v>241</v>
      </c>
      <c r="J241" s="98"/>
      <c r="K241" s="51">
        <v>2</v>
      </c>
      <c r="L241" s="51">
        <v>1</v>
      </c>
      <c r="M241" s="51">
        <v>0</v>
      </c>
      <c r="N241" s="51">
        <v>1</v>
      </c>
      <c r="O241" s="51">
        <v>0</v>
      </c>
      <c r="P241" s="52" t="s">
        <v>3310</v>
      </c>
      <c r="Q241" s="52" t="s">
        <v>3310</v>
      </c>
      <c r="R241" s="51">
        <v>1</v>
      </c>
      <c r="S241" s="51">
        <v>0</v>
      </c>
      <c r="T241" s="51">
        <v>2</v>
      </c>
      <c r="U241" s="51">
        <v>1</v>
      </c>
      <c r="V241" s="51">
        <v>1</v>
      </c>
      <c r="W241" s="52">
        <v>0.5</v>
      </c>
      <c r="X241" s="52">
        <v>1</v>
      </c>
      <c r="Y241" s="100"/>
      <c r="Z241" s="100"/>
      <c r="AA241" s="100"/>
      <c r="AB241" s="102" t="s">
        <v>3341</v>
      </c>
      <c r="AC241" s="102" t="s">
        <v>3341</v>
      </c>
      <c r="AD241" s="100"/>
      <c r="AE241" s="100"/>
      <c r="AF241" s="100"/>
    </row>
    <row r="242" spans="1:32" x14ac:dyDescent="0.35">
      <c r="A242" s="127" t="s">
        <v>3606</v>
      </c>
      <c r="B242" s="128" t="s">
        <v>3835</v>
      </c>
      <c r="C242" s="128" t="s">
        <v>60</v>
      </c>
      <c r="D242" s="125"/>
      <c r="E242" s="87"/>
      <c r="F242" s="90"/>
      <c r="G242" s="94"/>
      <c r="H242" s="94"/>
      <c r="I242" s="126">
        <v>242</v>
      </c>
      <c r="J242" s="98"/>
      <c r="K242" s="51">
        <v>2</v>
      </c>
      <c r="L242" s="51">
        <v>1</v>
      </c>
      <c r="M242" s="51">
        <v>0</v>
      </c>
      <c r="N242" s="51">
        <v>1</v>
      </c>
      <c r="O242" s="51">
        <v>0</v>
      </c>
      <c r="P242" s="52" t="s">
        <v>3310</v>
      </c>
      <c r="Q242" s="52" t="s">
        <v>3310</v>
      </c>
      <c r="R242" s="51">
        <v>1</v>
      </c>
      <c r="S242" s="51">
        <v>0</v>
      </c>
      <c r="T242" s="51">
        <v>2</v>
      </c>
      <c r="U242" s="51">
        <v>1</v>
      </c>
      <c r="V242" s="51">
        <v>1</v>
      </c>
      <c r="W242" s="52">
        <v>0.5</v>
      </c>
      <c r="X242" s="52">
        <v>1</v>
      </c>
      <c r="Y242" s="100"/>
      <c r="Z242" s="100"/>
      <c r="AA242" s="100"/>
      <c r="AB242" s="102" t="s">
        <v>3341</v>
      </c>
      <c r="AC242" s="102" t="s">
        <v>3341</v>
      </c>
      <c r="AD242" s="100"/>
      <c r="AE242" s="100"/>
      <c r="AF242" s="100"/>
    </row>
    <row r="243" spans="1:32" x14ac:dyDescent="0.35">
      <c r="A243" s="127" t="s">
        <v>3607</v>
      </c>
      <c r="B243" s="128" t="s">
        <v>3824</v>
      </c>
      <c r="C243" s="128" t="s">
        <v>62</v>
      </c>
      <c r="D243" s="125"/>
      <c r="E243" s="87"/>
      <c r="F243" s="90"/>
      <c r="G243" s="94"/>
      <c r="H243" s="94"/>
      <c r="I243" s="126">
        <v>243</v>
      </c>
      <c r="J243" s="98"/>
      <c r="K243" s="51">
        <v>2</v>
      </c>
      <c r="L243" s="51">
        <v>1</v>
      </c>
      <c r="M243" s="51">
        <v>0</v>
      </c>
      <c r="N243" s="51">
        <v>1</v>
      </c>
      <c r="O243" s="51">
        <v>0</v>
      </c>
      <c r="P243" s="52" t="s">
        <v>3310</v>
      </c>
      <c r="Q243" s="52" t="s">
        <v>3310</v>
      </c>
      <c r="R243" s="51">
        <v>1</v>
      </c>
      <c r="S243" s="51">
        <v>0</v>
      </c>
      <c r="T243" s="51">
        <v>2</v>
      </c>
      <c r="U243" s="51">
        <v>1</v>
      </c>
      <c r="V243" s="51">
        <v>1</v>
      </c>
      <c r="W243" s="52">
        <v>0.5</v>
      </c>
      <c r="X243" s="52">
        <v>1</v>
      </c>
      <c r="Y243" s="100"/>
      <c r="Z243" s="100"/>
      <c r="AA243" s="100"/>
      <c r="AB243" s="102" t="s">
        <v>3341</v>
      </c>
      <c r="AC243" s="102" t="s">
        <v>3341</v>
      </c>
      <c r="AD243" s="100"/>
      <c r="AE243" s="100"/>
      <c r="AF243" s="100"/>
    </row>
    <row r="244" spans="1:32" x14ac:dyDescent="0.35">
      <c r="A244" s="127" t="s">
        <v>3608</v>
      </c>
      <c r="B244" s="128" t="s">
        <v>3825</v>
      </c>
      <c r="C244" s="128" t="s">
        <v>62</v>
      </c>
      <c r="D244" s="125"/>
      <c r="E244" s="87"/>
      <c r="F244" s="90"/>
      <c r="G244" s="94"/>
      <c r="H244" s="94"/>
      <c r="I244" s="126">
        <v>244</v>
      </c>
      <c r="J244" s="98"/>
      <c r="K244" s="51">
        <v>2</v>
      </c>
      <c r="L244" s="51">
        <v>1</v>
      </c>
      <c r="M244" s="51">
        <v>0</v>
      </c>
      <c r="N244" s="51">
        <v>1</v>
      </c>
      <c r="O244" s="51">
        <v>0</v>
      </c>
      <c r="P244" s="52" t="s">
        <v>3310</v>
      </c>
      <c r="Q244" s="52" t="s">
        <v>3310</v>
      </c>
      <c r="R244" s="51">
        <v>1</v>
      </c>
      <c r="S244" s="51">
        <v>0</v>
      </c>
      <c r="T244" s="51">
        <v>2</v>
      </c>
      <c r="U244" s="51">
        <v>1</v>
      </c>
      <c r="V244" s="51">
        <v>1</v>
      </c>
      <c r="W244" s="52">
        <v>0.5</v>
      </c>
      <c r="X244" s="52">
        <v>1</v>
      </c>
      <c r="Y244" s="100"/>
      <c r="Z244" s="100"/>
      <c r="AA244" s="100"/>
      <c r="AB244" s="102" t="s">
        <v>3341</v>
      </c>
      <c r="AC244" s="102" t="s">
        <v>3341</v>
      </c>
      <c r="AD244" s="100"/>
      <c r="AE244" s="100"/>
      <c r="AF244" s="100"/>
    </row>
    <row r="245" spans="1:32" x14ac:dyDescent="0.35">
      <c r="A245" s="127" t="s">
        <v>3609</v>
      </c>
      <c r="B245" s="128" t="s">
        <v>3826</v>
      </c>
      <c r="C245" s="128" t="s">
        <v>62</v>
      </c>
      <c r="D245" s="125"/>
      <c r="E245" s="87"/>
      <c r="F245" s="90"/>
      <c r="G245" s="94"/>
      <c r="H245" s="94"/>
      <c r="I245" s="126">
        <v>245</v>
      </c>
      <c r="J245" s="98"/>
      <c r="K245" s="51">
        <v>2</v>
      </c>
      <c r="L245" s="51">
        <v>1</v>
      </c>
      <c r="M245" s="51">
        <v>0</v>
      </c>
      <c r="N245" s="51">
        <v>1</v>
      </c>
      <c r="O245" s="51">
        <v>0</v>
      </c>
      <c r="P245" s="52" t="s">
        <v>3310</v>
      </c>
      <c r="Q245" s="52" t="s">
        <v>3310</v>
      </c>
      <c r="R245" s="51">
        <v>1</v>
      </c>
      <c r="S245" s="51">
        <v>0</v>
      </c>
      <c r="T245" s="51">
        <v>2</v>
      </c>
      <c r="U245" s="51">
        <v>1</v>
      </c>
      <c r="V245" s="51">
        <v>1</v>
      </c>
      <c r="W245" s="52">
        <v>0.5</v>
      </c>
      <c r="X245" s="52">
        <v>1</v>
      </c>
      <c r="Y245" s="100"/>
      <c r="Z245" s="100"/>
      <c r="AA245" s="100"/>
      <c r="AB245" s="102" t="s">
        <v>3341</v>
      </c>
      <c r="AC245" s="102" t="s">
        <v>3341</v>
      </c>
      <c r="AD245" s="100"/>
      <c r="AE245" s="100"/>
      <c r="AF245" s="100"/>
    </row>
    <row r="246" spans="1:32" x14ac:dyDescent="0.35">
      <c r="A246" s="127" t="s">
        <v>3610</v>
      </c>
      <c r="B246" s="128" t="s">
        <v>3827</v>
      </c>
      <c r="C246" s="128" t="s">
        <v>62</v>
      </c>
      <c r="D246" s="125"/>
      <c r="E246" s="87"/>
      <c r="F246" s="90"/>
      <c r="G246" s="94"/>
      <c r="H246" s="94"/>
      <c r="I246" s="126">
        <v>246</v>
      </c>
      <c r="J246" s="98"/>
      <c r="K246" s="51">
        <v>2</v>
      </c>
      <c r="L246" s="51">
        <v>1</v>
      </c>
      <c r="M246" s="51">
        <v>0</v>
      </c>
      <c r="N246" s="51">
        <v>1</v>
      </c>
      <c r="O246" s="51">
        <v>0</v>
      </c>
      <c r="P246" s="52" t="s">
        <v>3310</v>
      </c>
      <c r="Q246" s="52" t="s">
        <v>3310</v>
      </c>
      <c r="R246" s="51">
        <v>1</v>
      </c>
      <c r="S246" s="51">
        <v>0</v>
      </c>
      <c r="T246" s="51">
        <v>2</v>
      </c>
      <c r="U246" s="51">
        <v>1</v>
      </c>
      <c r="V246" s="51">
        <v>1</v>
      </c>
      <c r="W246" s="52">
        <v>0.5</v>
      </c>
      <c r="X246" s="52">
        <v>1</v>
      </c>
      <c r="Y246" s="100"/>
      <c r="Z246" s="100"/>
      <c r="AA246" s="100"/>
      <c r="AB246" s="102" t="s">
        <v>3341</v>
      </c>
      <c r="AC246" s="102" t="s">
        <v>3341</v>
      </c>
      <c r="AD246" s="100"/>
      <c r="AE246" s="100"/>
      <c r="AF246" s="100"/>
    </row>
    <row r="247" spans="1:32" x14ac:dyDescent="0.35">
      <c r="A247" s="127" t="s">
        <v>3611</v>
      </c>
      <c r="B247" s="128" t="s">
        <v>3828</v>
      </c>
      <c r="C247" s="128" t="s">
        <v>62</v>
      </c>
      <c r="D247" s="125"/>
      <c r="E247" s="87"/>
      <c r="F247" s="90"/>
      <c r="G247" s="94"/>
      <c r="H247" s="94"/>
      <c r="I247" s="126">
        <v>247</v>
      </c>
      <c r="J247" s="98"/>
      <c r="K247" s="51">
        <v>2</v>
      </c>
      <c r="L247" s="51">
        <v>1</v>
      </c>
      <c r="M247" s="51">
        <v>0</v>
      </c>
      <c r="N247" s="51">
        <v>1</v>
      </c>
      <c r="O247" s="51">
        <v>0</v>
      </c>
      <c r="P247" s="52" t="s">
        <v>3310</v>
      </c>
      <c r="Q247" s="52" t="s">
        <v>3310</v>
      </c>
      <c r="R247" s="51">
        <v>1</v>
      </c>
      <c r="S247" s="51">
        <v>0</v>
      </c>
      <c r="T247" s="51">
        <v>2</v>
      </c>
      <c r="U247" s="51">
        <v>1</v>
      </c>
      <c r="V247" s="51">
        <v>1</v>
      </c>
      <c r="W247" s="52">
        <v>0.5</v>
      </c>
      <c r="X247" s="52">
        <v>1</v>
      </c>
      <c r="Y247" s="100"/>
      <c r="Z247" s="100"/>
      <c r="AA247" s="100"/>
      <c r="AB247" s="102" t="s">
        <v>3341</v>
      </c>
      <c r="AC247" s="102" t="s">
        <v>3341</v>
      </c>
      <c r="AD247" s="100"/>
      <c r="AE247" s="100"/>
      <c r="AF247" s="100"/>
    </row>
    <row r="248" spans="1:32" x14ac:dyDescent="0.35">
      <c r="A248" s="127" t="s">
        <v>3612</v>
      </c>
      <c r="B248" s="128" t="s">
        <v>3829</v>
      </c>
      <c r="C248" s="128" t="s">
        <v>62</v>
      </c>
      <c r="D248" s="125"/>
      <c r="E248" s="87"/>
      <c r="F248" s="90"/>
      <c r="G248" s="94"/>
      <c r="H248" s="94"/>
      <c r="I248" s="126">
        <v>248</v>
      </c>
      <c r="J248" s="98"/>
      <c r="K248" s="51">
        <v>2</v>
      </c>
      <c r="L248" s="51">
        <v>1</v>
      </c>
      <c r="M248" s="51">
        <v>0</v>
      </c>
      <c r="N248" s="51">
        <v>1</v>
      </c>
      <c r="O248" s="51">
        <v>0</v>
      </c>
      <c r="P248" s="52" t="s">
        <v>3310</v>
      </c>
      <c r="Q248" s="52" t="s">
        <v>3310</v>
      </c>
      <c r="R248" s="51">
        <v>1</v>
      </c>
      <c r="S248" s="51">
        <v>0</v>
      </c>
      <c r="T248" s="51">
        <v>2</v>
      </c>
      <c r="U248" s="51">
        <v>1</v>
      </c>
      <c r="V248" s="51">
        <v>1</v>
      </c>
      <c r="W248" s="52">
        <v>0.5</v>
      </c>
      <c r="X248" s="52">
        <v>1</v>
      </c>
      <c r="Y248" s="100"/>
      <c r="Z248" s="100"/>
      <c r="AA248" s="100"/>
      <c r="AB248" s="102" t="s">
        <v>3341</v>
      </c>
      <c r="AC248" s="102" t="s">
        <v>3341</v>
      </c>
      <c r="AD248" s="100"/>
      <c r="AE248" s="100"/>
      <c r="AF248" s="100"/>
    </row>
    <row r="249" spans="1:32" x14ac:dyDescent="0.35">
      <c r="A249" s="127" t="s">
        <v>3613</v>
      </c>
      <c r="B249" s="128" t="s">
        <v>3830</v>
      </c>
      <c r="C249" s="128" t="s">
        <v>62</v>
      </c>
      <c r="D249" s="125"/>
      <c r="E249" s="87"/>
      <c r="F249" s="90"/>
      <c r="G249" s="94"/>
      <c r="H249" s="94"/>
      <c r="I249" s="126">
        <v>249</v>
      </c>
      <c r="J249" s="98"/>
      <c r="K249" s="51">
        <v>2</v>
      </c>
      <c r="L249" s="51">
        <v>1</v>
      </c>
      <c r="M249" s="51">
        <v>0</v>
      </c>
      <c r="N249" s="51">
        <v>1</v>
      </c>
      <c r="O249" s="51">
        <v>0</v>
      </c>
      <c r="P249" s="52" t="s">
        <v>3310</v>
      </c>
      <c r="Q249" s="52" t="s">
        <v>3310</v>
      </c>
      <c r="R249" s="51">
        <v>1</v>
      </c>
      <c r="S249" s="51">
        <v>0</v>
      </c>
      <c r="T249" s="51">
        <v>2</v>
      </c>
      <c r="U249" s="51">
        <v>1</v>
      </c>
      <c r="V249" s="51">
        <v>1</v>
      </c>
      <c r="W249" s="52">
        <v>0.5</v>
      </c>
      <c r="X249" s="52">
        <v>1</v>
      </c>
      <c r="Y249" s="100"/>
      <c r="Z249" s="100"/>
      <c r="AA249" s="100"/>
      <c r="AB249" s="102" t="s">
        <v>3341</v>
      </c>
      <c r="AC249" s="102" t="s">
        <v>3341</v>
      </c>
      <c r="AD249" s="100"/>
      <c r="AE249" s="100"/>
      <c r="AF249" s="100"/>
    </row>
    <row r="250" spans="1:32" x14ac:dyDescent="0.35">
      <c r="A250" s="127" t="s">
        <v>3614</v>
      </c>
      <c r="B250" s="128" t="s">
        <v>3831</v>
      </c>
      <c r="C250" s="128" t="s">
        <v>62</v>
      </c>
      <c r="D250" s="125"/>
      <c r="E250" s="87"/>
      <c r="F250" s="90"/>
      <c r="G250" s="94"/>
      <c r="H250" s="94"/>
      <c r="I250" s="126">
        <v>250</v>
      </c>
      <c r="J250" s="98"/>
      <c r="K250" s="51">
        <v>2</v>
      </c>
      <c r="L250" s="51">
        <v>1</v>
      </c>
      <c r="M250" s="51">
        <v>0</v>
      </c>
      <c r="N250" s="51">
        <v>1</v>
      </c>
      <c r="O250" s="51">
        <v>0</v>
      </c>
      <c r="P250" s="52" t="s">
        <v>3310</v>
      </c>
      <c r="Q250" s="52" t="s">
        <v>3310</v>
      </c>
      <c r="R250" s="51">
        <v>1</v>
      </c>
      <c r="S250" s="51">
        <v>0</v>
      </c>
      <c r="T250" s="51">
        <v>2</v>
      </c>
      <c r="U250" s="51">
        <v>1</v>
      </c>
      <c r="V250" s="51">
        <v>1</v>
      </c>
      <c r="W250" s="52">
        <v>0.5</v>
      </c>
      <c r="X250" s="52">
        <v>1</v>
      </c>
      <c r="Y250" s="100"/>
      <c r="Z250" s="100"/>
      <c r="AA250" s="100"/>
      <c r="AB250" s="102" t="s">
        <v>3341</v>
      </c>
      <c r="AC250" s="102" t="s">
        <v>3341</v>
      </c>
      <c r="AD250" s="100"/>
      <c r="AE250" s="100"/>
      <c r="AF250" s="100"/>
    </row>
    <row r="251" spans="1:32" x14ac:dyDescent="0.35">
      <c r="A251" s="127" t="s">
        <v>3615</v>
      </c>
      <c r="B251" s="128" t="s">
        <v>3832</v>
      </c>
      <c r="C251" s="128" t="s">
        <v>62</v>
      </c>
      <c r="D251" s="125"/>
      <c r="E251" s="87"/>
      <c r="F251" s="90"/>
      <c r="G251" s="94"/>
      <c r="H251" s="94"/>
      <c r="I251" s="126">
        <v>251</v>
      </c>
      <c r="J251" s="98"/>
      <c r="K251" s="51">
        <v>2</v>
      </c>
      <c r="L251" s="51">
        <v>1</v>
      </c>
      <c r="M251" s="51">
        <v>0</v>
      </c>
      <c r="N251" s="51">
        <v>1</v>
      </c>
      <c r="O251" s="51">
        <v>0</v>
      </c>
      <c r="P251" s="52" t="s">
        <v>3310</v>
      </c>
      <c r="Q251" s="52" t="s">
        <v>3310</v>
      </c>
      <c r="R251" s="51">
        <v>1</v>
      </c>
      <c r="S251" s="51">
        <v>0</v>
      </c>
      <c r="T251" s="51">
        <v>2</v>
      </c>
      <c r="U251" s="51">
        <v>1</v>
      </c>
      <c r="V251" s="51">
        <v>1</v>
      </c>
      <c r="W251" s="52">
        <v>0.5</v>
      </c>
      <c r="X251" s="52">
        <v>1</v>
      </c>
      <c r="Y251" s="100"/>
      <c r="Z251" s="100"/>
      <c r="AA251" s="100"/>
      <c r="AB251" s="102" t="s">
        <v>3341</v>
      </c>
      <c r="AC251" s="102" t="s">
        <v>3341</v>
      </c>
      <c r="AD251" s="100"/>
      <c r="AE251" s="100"/>
      <c r="AF251" s="100"/>
    </row>
    <row r="252" spans="1:32" x14ac:dyDescent="0.35">
      <c r="A252" s="127" t="s">
        <v>3616</v>
      </c>
      <c r="B252" s="128" t="s">
        <v>3833</v>
      </c>
      <c r="C252" s="128" t="s">
        <v>62</v>
      </c>
      <c r="D252" s="125"/>
      <c r="E252" s="87"/>
      <c r="F252" s="90"/>
      <c r="G252" s="94"/>
      <c r="H252" s="94"/>
      <c r="I252" s="126">
        <v>252</v>
      </c>
      <c r="J252" s="98"/>
      <c r="K252" s="51">
        <v>2</v>
      </c>
      <c r="L252" s="51">
        <v>1</v>
      </c>
      <c r="M252" s="51">
        <v>0</v>
      </c>
      <c r="N252" s="51">
        <v>1</v>
      </c>
      <c r="O252" s="51">
        <v>0</v>
      </c>
      <c r="P252" s="52" t="s">
        <v>3310</v>
      </c>
      <c r="Q252" s="52" t="s">
        <v>3310</v>
      </c>
      <c r="R252" s="51">
        <v>1</v>
      </c>
      <c r="S252" s="51">
        <v>0</v>
      </c>
      <c r="T252" s="51">
        <v>2</v>
      </c>
      <c r="U252" s="51">
        <v>1</v>
      </c>
      <c r="V252" s="51">
        <v>1</v>
      </c>
      <c r="W252" s="52">
        <v>0.5</v>
      </c>
      <c r="X252" s="52">
        <v>1</v>
      </c>
      <c r="Y252" s="100"/>
      <c r="Z252" s="100"/>
      <c r="AA252" s="100"/>
      <c r="AB252" s="102" t="s">
        <v>3341</v>
      </c>
      <c r="AC252" s="102" t="s">
        <v>3341</v>
      </c>
      <c r="AD252" s="100"/>
      <c r="AE252" s="100"/>
      <c r="AF252" s="100"/>
    </row>
    <row r="253" spans="1:32" x14ac:dyDescent="0.35">
      <c r="A253" s="127" t="s">
        <v>3617</v>
      </c>
      <c r="B253" s="128" t="s">
        <v>3834</v>
      </c>
      <c r="C253" s="128" t="s">
        <v>62</v>
      </c>
      <c r="D253" s="125"/>
      <c r="E253" s="87"/>
      <c r="F253" s="90"/>
      <c r="G253" s="94"/>
      <c r="H253" s="94"/>
      <c r="I253" s="126">
        <v>253</v>
      </c>
      <c r="J253" s="98"/>
      <c r="K253" s="51">
        <v>2</v>
      </c>
      <c r="L253" s="51">
        <v>1</v>
      </c>
      <c r="M253" s="51">
        <v>0</v>
      </c>
      <c r="N253" s="51">
        <v>1</v>
      </c>
      <c r="O253" s="51">
        <v>0</v>
      </c>
      <c r="P253" s="52" t="s">
        <v>3310</v>
      </c>
      <c r="Q253" s="52" t="s">
        <v>3310</v>
      </c>
      <c r="R253" s="51">
        <v>1</v>
      </c>
      <c r="S253" s="51">
        <v>0</v>
      </c>
      <c r="T253" s="51">
        <v>2</v>
      </c>
      <c r="U253" s="51">
        <v>1</v>
      </c>
      <c r="V253" s="51">
        <v>1</v>
      </c>
      <c r="W253" s="52">
        <v>0.5</v>
      </c>
      <c r="X253" s="52">
        <v>1</v>
      </c>
      <c r="Y253" s="100"/>
      <c r="Z253" s="100"/>
      <c r="AA253" s="100"/>
      <c r="AB253" s="102" t="s">
        <v>3341</v>
      </c>
      <c r="AC253" s="102" t="s">
        <v>3341</v>
      </c>
      <c r="AD253" s="100"/>
      <c r="AE253" s="100"/>
      <c r="AF253" s="100"/>
    </row>
    <row r="254" spans="1:32" x14ac:dyDescent="0.35">
      <c r="A254" s="127" t="s">
        <v>3618</v>
      </c>
      <c r="B254" s="128" t="s">
        <v>3835</v>
      </c>
      <c r="C254" s="128" t="s">
        <v>62</v>
      </c>
      <c r="D254" s="125"/>
      <c r="E254" s="87"/>
      <c r="F254" s="90"/>
      <c r="G254" s="94"/>
      <c r="H254" s="94"/>
      <c r="I254" s="126">
        <v>254</v>
      </c>
      <c r="J254" s="98"/>
      <c r="K254" s="51">
        <v>2</v>
      </c>
      <c r="L254" s="51">
        <v>1</v>
      </c>
      <c r="M254" s="51">
        <v>0</v>
      </c>
      <c r="N254" s="51">
        <v>1</v>
      </c>
      <c r="O254" s="51">
        <v>0</v>
      </c>
      <c r="P254" s="52" t="s">
        <v>3310</v>
      </c>
      <c r="Q254" s="52" t="s">
        <v>3310</v>
      </c>
      <c r="R254" s="51">
        <v>1</v>
      </c>
      <c r="S254" s="51">
        <v>0</v>
      </c>
      <c r="T254" s="51">
        <v>2</v>
      </c>
      <c r="U254" s="51">
        <v>1</v>
      </c>
      <c r="V254" s="51">
        <v>1</v>
      </c>
      <c r="W254" s="52">
        <v>0.5</v>
      </c>
      <c r="X254" s="52">
        <v>1</v>
      </c>
      <c r="Y254" s="100"/>
      <c r="Z254" s="100"/>
      <c r="AA254" s="100"/>
      <c r="AB254" s="102" t="s">
        <v>3341</v>
      </c>
      <c r="AC254" s="102" t="s">
        <v>3341</v>
      </c>
      <c r="AD254" s="100"/>
      <c r="AE254" s="100"/>
      <c r="AF254" s="100"/>
    </row>
    <row r="255" spans="1:32" x14ac:dyDescent="0.35">
      <c r="A255" s="127" t="s">
        <v>3619</v>
      </c>
      <c r="B255" s="128" t="s">
        <v>3824</v>
      </c>
      <c r="C255" s="128" t="s">
        <v>64</v>
      </c>
      <c r="D255" s="125"/>
      <c r="E255" s="87"/>
      <c r="F255" s="90"/>
      <c r="G255" s="94"/>
      <c r="H255" s="94"/>
      <c r="I255" s="126">
        <v>255</v>
      </c>
      <c r="J255" s="98"/>
      <c r="K255" s="51">
        <v>2</v>
      </c>
      <c r="L255" s="51">
        <v>1</v>
      </c>
      <c r="M255" s="51">
        <v>0</v>
      </c>
      <c r="N255" s="51">
        <v>1</v>
      </c>
      <c r="O255" s="51">
        <v>0</v>
      </c>
      <c r="P255" s="52" t="s">
        <v>3310</v>
      </c>
      <c r="Q255" s="52" t="s">
        <v>3310</v>
      </c>
      <c r="R255" s="51">
        <v>1</v>
      </c>
      <c r="S255" s="51">
        <v>0</v>
      </c>
      <c r="T255" s="51">
        <v>2</v>
      </c>
      <c r="U255" s="51">
        <v>1</v>
      </c>
      <c r="V255" s="51">
        <v>1</v>
      </c>
      <c r="W255" s="52">
        <v>0.5</v>
      </c>
      <c r="X255" s="52">
        <v>1</v>
      </c>
      <c r="Y255" s="100"/>
      <c r="Z255" s="100"/>
      <c r="AA255" s="100"/>
      <c r="AB255" s="102" t="s">
        <v>3341</v>
      </c>
      <c r="AC255" s="102" t="s">
        <v>3341</v>
      </c>
      <c r="AD255" s="100"/>
      <c r="AE255" s="100"/>
      <c r="AF255" s="100"/>
    </row>
    <row r="256" spans="1:32" x14ac:dyDescent="0.35">
      <c r="A256" s="127" t="s">
        <v>3620</v>
      </c>
      <c r="B256" s="128" t="s">
        <v>3825</v>
      </c>
      <c r="C256" s="128" t="s">
        <v>64</v>
      </c>
      <c r="D256" s="125"/>
      <c r="E256" s="87"/>
      <c r="F256" s="90"/>
      <c r="G256" s="94"/>
      <c r="H256" s="94"/>
      <c r="I256" s="126">
        <v>256</v>
      </c>
      <c r="J256" s="98"/>
      <c r="K256" s="51">
        <v>2</v>
      </c>
      <c r="L256" s="51">
        <v>1</v>
      </c>
      <c r="M256" s="51">
        <v>0</v>
      </c>
      <c r="N256" s="51">
        <v>1</v>
      </c>
      <c r="O256" s="51">
        <v>0</v>
      </c>
      <c r="P256" s="52" t="s">
        <v>3310</v>
      </c>
      <c r="Q256" s="52" t="s">
        <v>3310</v>
      </c>
      <c r="R256" s="51">
        <v>1</v>
      </c>
      <c r="S256" s="51">
        <v>0</v>
      </c>
      <c r="T256" s="51">
        <v>2</v>
      </c>
      <c r="U256" s="51">
        <v>1</v>
      </c>
      <c r="V256" s="51">
        <v>1</v>
      </c>
      <c r="W256" s="52">
        <v>0.5</v>
      </c>
      <c r="X256" s="52">
        <v>1</v>
      </c>
      <c r="Y256" s="100"/>
      <c r="Z256" s="100"/>
      <c r="AA256" s="100"/>
      <c r="AB256" s="102" t="s">
        <v>3341</v>
      </c>
      <c r="AC256" s="102" t="s">
        <v>3341</v>
      </c>
      <c r="AD256" s="100"/>
      <c r="AE256" s="100"/>
      <c r="AF256" s="100"/>
    </row>
    <row r="257" spans="1:32" x14ac:dyDescent="0.35">
      <c r="A257" s="127" t="s">
        <v>3621</v>
      </c>
      <c r="B257" s="128" t="s">
        <v>3826</v>
      </c>
      <c r="C257" s="128" t="s">
        <v>64</v>
      </c>
      <c r="D257" s="125"/>
      <c r="E257" s="87"/>
      <c r="F257" s="90"/>
      <c r="G257" s="94"/>
      <c r="H257" s="94"/>
      <c r="I257" s="126">
        <v>257</v>
      </c>
      <c r="J257" s="98"/>
      <c r="K257" s="51">
        <v>2</v>
      </c>
      <c r="L257" s="51">
        <v>1</v>
      </c>
      <c r="M257" s="51">
        <v>0</v>
      </c>
      <c r="N257" s="51">
        <v>1</v>
      </c>
      <c r="O257" s="51">
        <v>0</v>
      </c>
      <c r="P257" s="52" t="s">
        <v>3310</v>
      </c>
      <c r="Q257" s="52" t="s">
        <v>3310</v>
      </c>
      <c r="R257" s="51">
        <v>1</v>
      </c>
      <c r="S257" s="51">
        <v>0</v>
      </c>
      <c r="T257" s="51">
        <v>2</v>
      </c>
      <c r="U257" s="51">
        <v>1</v>
      </c>
      <c r="V257" s="51">
        <v>1</v>
      </c>
      <c r="W257" s="52">
        <v>0.5</v>
      </c>
      <c r="X257" s="52">
        <v>1</v>
      </c>
      <c r="Y257" s="100"/>
      <c r="Z257" s="100"/>
      <c r="AA257" s="100"/>
      <c r="AB257" s="102" t="s">
        <v>3341</v>
      </c>
      <c r="AC257" s="102" t="s">
        <v>3341</v>
      </c>
      <c r="AD257" s="100"/>
      <c r="AE257" s="100"/>
      <c r="AF257" s="100"/>
    </row>
    <row r="258" spans="1:32" x14ac:dyDescent="0.35">
      <c r="A258" s="127" t="s">
        <v>3622</v>
      </c>
      <c r="B258" s="128" t="s">
        <v>3827</v>
      </c>
      <c r="C258" s="128" t="s">
        <v>64</v>
      </c>
      <c r="D258" s="125"/>
      <c r="E258" s="87"/>
      <c r="F258" s="90"/>
      <c r="G258" s="94"/>
      <c r="H258" s="94"/>
      <c r="I258" s="126">
        <v>258</v>
      </c>
      <c r="J258" s="98"/>
      <c r="K258" s="51">
        <v>2</v>
      </c>
      <c r="L258" s="51">
        <v>1</v>
      </c>
      <c r="M258" s="51">
        <v>0</v>
      </c>
      <c r="N258" s="51">
        <v>1</v>
      </c>
      <c r="O258" s="51">
        <v>0</v>
      </c>
      <c r="P258" s="52" t="s">
        <v>3310</v>
      </c>
      <c r="Q258" s="52" t="s">
        <v>3310</v>
      </c>
      <c r="R258" s="51">
        <v>1</v>
      </c>
      <c r="S258" s="51">
        <v>0</v>
      </c>
      <c r="T258" s="51">
        <v>2</v>
      </c>
      <c r="U258" s="51">
        <v>1</v>
      </c>
      <c r="V258" s="51">
        <v>1</v>
      </c>
      <c r="W258" s="52">
        <v>0.5</v>
      </c>
      <c r="X258" s="52">
        <v>1</v>
      </c>
      <c r="Y258" s="100"/>
      <c r="Z258" s="100"/>
      <c r="AA258" s="100"/>
      <c r="AB258" s="102" t="s">
        <v>3341</v>
      </c>
      <c r="AC258" s="102" t="s">
        <v>3341</v>
      </c>
      <c r="AD258" s="100"/>
      <c r="AE258" s="100"/>
      <c r="AF258" s="100"/>
    </row>
    <row r="259" spans="1:32" x14ac:dyDescent="0.35">
      <c r="A259" s="127" t="s">
        <v>3623</v>
      </c>
      <c r="B259" s="128" t="s">
        <v>3828</v>
      </c>
      <c r="C259" s="128" t="s">
        <v>64</v>
      </c>
      <c r="D259" s="125"/>
      <c r="E259" s="87"/>
      <c r="F259" s="90"/>
      <c r="G259" s="94"/>
      <c r="H259" s="94"/>
      <c r="I259" s="126">
        <v>259</v>
      </c>
      <c r="J259" s="98"/>
      <c r="K259" s="51">
        <v>2</v>
      </c>
      <c r="L259" s="51">
        <v>1</v>
      </c>
      <c r="M259" s="51">
        <v>0</v>
      </c>
      <c r="N259" s="51">
        <v>1</v>
      </c>
      <c r="O259" s="51">
        <v>0</v>
      </c>
      <c r="P259" s="52" t="s">
        <v>3310</v>
      </c>
      <c r="Q259" s="52" t="s">
        <v>3310</v>
      </c>
      <c r="R259" s="51">
        <v>1</v>
      </c>
      <c r="S259" s="51">
        <v>0</v>
      </c>
      <c r="T259" s="51">
        <v>2</v>
      </c>
      <c r="U259" s="51">
        <v>1</v>
      </c>
      <c r="V259" s="51">
        <v>1</v>
      </c>
      <c r="W259" s="52">
        <v>0.5</v>
      </c>
      <c r="X259" s="52">
        <v>1</v>
      </c>
      <c r="Y259" s="100"/>
      <c r="Z259" s="100"/>
      <c r="AA259" s="100"/>
      <c r="AB259" s="102" t="s">
        <v>3341</v>
      </c>
      <c r="AC259" s="102" t="s">
        <v>3341</v>
      </c>
      <c r="AD259" s="100"/>
      <c r="AE259" s="100"/>
      <c r="AF259" s="100"/>
    </row>
    <row r="260" spans="1:32" x14ac:dyDescent="0.35">
      <c r="A260" s="127" t="s">
        <v>3624</v>
      </c>
      <c r="B260" s="128" t="s">
        <v>3829</v>
      </c>
      <c r="C260" s="128" t="s">
        <v>64</v>
      </c>
      <c r="D260" s="125"/>
      <c r="E260" s="87"/>
      <c r="F260" s="90"/>
      <c r="G260" s="94"/>
      <c r="H260" s="94"/>
      <c r="I260" s="126">
        <v>260</v>
      </c>
      <c r="J260" s="98"/>
      <c r="K260" s="51">
        <v>2</v>
      </c>
      <c r="L260" s="51">
        <v>1</v>
      </c>
      <c r="M260" s="51">
        <v>0</v>
      </c>
      <c r="N260" s="51">
        <v>1</v>
      </c>
      <c r="O260" s="51">
        <v>0</v>
      </c>
      <c r="P260" s="52" t="s">
        <v>3310</v>
      </c>
      <c r="Q260" s="52" t="s">
        <v>3310</v>
      </c>
      <c r="R260" s="51">
        <v>1</v>
      </c>
      <c r="S260" s="51">
        <v>0</v>
      </c>
      <c r="T260" s="51">
        <v>2</v>
      </c>
      <c r="U260" s="51">
        <v>1</v>
      </c>
      <c r="V260" s="51">
        <v>1</v>
      </c>
      <c r="W260" s="52">
        <v>0.5</v>
      </c>
      <c r="X260" s="52">
        <v>1</v>
      </c>
      <c r="Y260" s="100"/>
      <c r="Z260" s="100"/>
      <c r="AA260" s="100"/>
      <c r="AB260" s="102" t="s">
        <v>3341</v>
      </c>
      <c r="AC260" s="102" t="s">
        <v>3341</v>
      </c>
      <c r="AD260" s="100"/>
      <c r="AE260" s="100"/>
      <c r="AF260" s="100"/>
    </row>
    <row r="261" spans="1:32" x14ac:dyDescent="0.35">
      <c r="A261" s="127" t="s">
        <v>3625</v>
      </c>
      <c r="B261" s="128" t="s">
        <v>3830</v>
      </c>
      <c r="C261" s="128" t="s">
        <v>64</v>
      </c>
      <c r="D261" s="125"/>
      <c r="E261" s="87"/>
      <c r="F261" s="90"/>
      <c r="G261" s="94"/>
      <c r="H261" s="94"/>
      <c r="I261" s="126">
        <v>261</v>
      </c>
      <c r="J261" s="98"/>
      <c r="K261" s="51">
        <v>2</v>
      </c>
      <c r="L261" s="51">
        <v>1</v>
      </c>
      <c r="M261" s="51">
        <v>0</v>
      </c>
      <c r="N261" s="51">
        <v>1</v>
      </c>
      <c r="O261" s="51">
        <v>0</v>
      </c>
      <c r="P261" s="52" t="s">
        <v>3310</v>
      </c>
      <c r="Q261" s="52" t="s">
        <v>3310</v>
      </c>
      <c r="R261" s="51">
        <v>1</v>
      </c>
      <c r="S261" s="51">
        <v>0</v>
      </c>
      <c r="T261" s="51">
        <v>2</v>
      </c>
      <c r="U261" s="51">
        <v>1</v>
      </c>
      <c r="V261" s="51">
        <v>1</v>
      </c>
      <c r="W261" s="52">
        <v>0.5</v>
      </c>
      <c r="X261" s="52">
        <v>1</v>
      </c>
      <c r="Y261" s="100"/>
      <c r="Z261" s="100"/>
      <c r="AA261" s="100"/>
      <c r="AB261" s="102" t="s">
        <v>3341</v>
      </c>
      <c r="AC261" s="102" t="s">
        <v>3341</v>
      </c>
      <c r="AD261" s="100"/>
      <c r="AE261" s="100"/>
      <c r="AF261" s="100"/>
    </row>
    <row r="262" spans="1:32" x14ac:dyDescent="0.35">
      <c r="A262" s="127" t="s">
        <v>3626</v>
      </c>
      <c r="B262" s="128" t="s">
        <v>3831</v>
      </c>
      <c r="C262" s="128" t="s">
        <v>64</v>
      </c>
      <c r="D262" s="125"/>
      <c r="E262" s="87"/>
      <c r="F262" s="90"/>
      <c r="G262" s="94"/>
      <c r="H262" s="94"/>
      <c r="I262" s="126">
        <v>262</v>
      </c>
      <c r="J262" s="98"/>
      <c r="K262" s="51">
        <v>2</v>
      </c>
      <c r="L262" s="51">
        <v>1</v>
      </c>
      <c r="M262" s="51">
        <v>0</v>
      </c>
      <c r="N262" s="51">
        <v>1</v>
      </c>
      <c r="O262" s="51">
        <v>0</v>
      </c>
      <c r="P262" s="52" t="s">
        <v>3310</v>
      </c>
      <c r="Q262" s="52" t="s">
        <v>3310</v>
      </c>
      <c r="R262" s="51">
        <v>1</v>
      </c>
      <c r="S262" s="51">
        <v>0</v>
      </c>
      <c r="T262" s="51">
        <v>2</v>
      </c>
      <c r="U262" s="51">
        <v>1</v>
      </c>
      <c r="V262" s="51">
        <v>1</v>
      </c>
      <c r="W262" s="52">
        <v>0.5</v>
      </c>
      <c r="X262" s="52">
        <v>1</v>
      </c>
      <c r="Y262" s="100"/>
      <c r="Z262" s="100"/>
      <c r="AA262" s="100"/>
      <c r="AB262" s="102" t="s">
        <v>3341</v>
      </c>
      <c r="AC262" s="102" t="s">
        <v>3341</v>
      </c>
      <c r="AD262" s="100"/>
      <c r="AE262" s="100"/>
      <c r="AF262" s="100"/>
    </row>
    <row r="263" spans="1:32" x14ac:dyDescent="0.35">
      <c r="A263" s="127" t="s">
        <v>3627</v>
      </c>
      <c r="B263" s="128" t="s">
        <v>3832</v>
      </c>
      <c r="C263" s="128" t="s">
        <v>64</v>
      </c>
      <c r="D263" s="125"/>
      <c r="E263" s="87"/>
      <c r="F263" s="90"/>
      <c r="G263" s="94"/>
      <c r="H263" s="94"/>
      <c r="I263" s="126">
        <v>263</v>
      </c>
      <c r="J263" s="98"/>
      <c r="K263" s="51">
        <v>2</v>
      </c>
      <c r="L263" s="51">
        <v>1</v>
      </c>
      <c r="M263" s="51">
        <v>0</v>
      </c>
      <c r="N263" s="51">
        <v>1</v>
      </c>
      <c r="O263" s="51">
        <v>0</v>
      </c>
      <c r="P263" s="52" t="s">
        <v>3310</v>
      </c>
      <c r="Q263" s="52" t="s">
        <v>3310</v>
      </c>
      <c r="R263" s="51">
        <v>1</v>
      </c>
      <c r="S263" s="51">
        <v>0</v>
      </c>
      <c r="T263" s="51">
        <v>2</v>
      </c>
      <c r="U263" s="51">
        <v>1</v>
      </c>
      <c r="V263" s="51">
        <v>1</v>
      </c>
      <c r="W263" s="52">
        <v>0.5</v>
      </c>
      <c r="X263" s="52">
        <v>1</v>
      </c>
      <c r="Y263" s="100"/>
      <c r="Z263" s="100"/>
      <c r="AA263" s="100"/>
      <c r="AB263" s="102" t="s">
        <v>3341</v>
      </c>
      <c r="AC263" s="102" t="s">
        <v>3341</v>
      </c>
      <c r="AD263" s="100"/>
      <c r="AE263" s="100"/>
      <c r="AF263" s="100"/>
    </row>
    <row r="264" spans="1:32" x14ac:dyDescent="0.35">
      <c r="A264" s="127" t="s">
        <v>3628</v>
      </c>
      <c r="B264" s="128" t="s">
        <v>3833</v>
      </c>
      <c r="C264" s="128" t="s">
        <v>64</v>
      </c>
      <c r="D264" s="125"/>
      <c r="E264" s="87"/>
      <c r="F264" s="90"/>
      <c r="G264" s="94"/>
      <c r="H264" s="94"/>
      <c r="I264" s="126">
        <v>264</v>
      </c>
      <c r="J264" s="98"/>
      <c r="K264" s="51">
        <v>2</v>
      </c>
      <c r="L264" s="51">
        <v>1</v>
      </c>
      <c r="M264" s="51">
        <v>0</v>
      </c>
      <c r="N264" s="51">
        <v>1</v>
      </c>
      <c r="O264" s="51">
        <v>0</v>
      </c>
      <c r="P264" s="52" t="s">
        <v>3310</v>
      </c>
      <c r="Q264" s="52" t="s">
        <v>3310</v>
      </c>
      <c r="R264" s="51">
        <v>1</v>
      </c>
      <c r="S264" s="51">
        <v>0</v>
      </c>
      <c r="T264" s="51">
        <v>2</v>
      </c>
      <c r="U264" s="51">
        <v>1</v>
      </c>
      <c r="V264" s="51">
        <v>1</v>
      </c>
      <c r="W264" s="52">
        <v>0.5</v>
      </c>
      <c r="X264" s="52">
        <v>1</v>
      </c>
      <c r="Y264" s="100"/>
      <c r="Z264" s="100"/>
      <c r="AA264" s="100"/>
      <c r="AB264" s="102" t="s">
        <v>3341</v>
      </c>
      <c r="AC264" s="102" t="s">
        <v>3341</v>
      </c>
      <c r="AD264" s="100"/>
      <c r="AE264" s="100"/>
      <c r="AF264" s="100"/>
    </row>
    <row r="265" spans="1:32" x14ac:dyDescent="0.35">
      <c r="A265" s="127" t="s">
        <v>3629</v>
      </c>
      <c r="B265" s="128" t="s">
        <v>3834</v>
      </c>
      <c r="C265" s="128" t="s">
        <v>64</v>
      </c>
      <c r="D265" s="125"/>
      <c r="E265" s="87"/>
      <c r="F265" s="90"/>
      <c r="G265" s="94"/>
      <c r="H265" s="94"/>
      <c r="I265" s="126">
        <v>265</v>
      </c>
      <c r="J265" s="98"/>
      <c r="K265" s="51">
        <v>2</v>
      </c>
      <c r="L265" s="51">
        <v>1</v>
      </c>
      <c r="M265" s="51">
        <v>0</v>
      </c>
      <c r="N265" s="51">
        <v>1</v>
      </c>
      <c r="O265" s="51">
        <v>0</v>
      </c>
      <c r="P265" s="52" t="s">
        <v>3310</v>
      </c>
      <c r="Q265" s="52" t="s">
        <v>3310</v>
      </c>
      <c r="R265" s="51">
        <v>1</v>
      </c>
      <c r="S265" s="51">
        <v>0</v>
      </c>
      <c r="T265" s="51">
        <v>2</v>
      </c>
      <c r="U265" s="51">
        <v>1</v>
      </c>
      <c r="V265" s="51">
        <v>1</v>
      </c>
      <c r="W265" s="52">
        <v>0.5</v>
      </c>
      <c r="X265" s="52">
        <v>1</v>
      </c>
      <c r="Y265" s="100"/>
      <c r="Z265" s="100"/>
      <c r="AA265" s="100"/>
      <c r="AB265" s="102" t="s">
        <v>3341</v>
      </c>
      <c r="AC265" s="102" t="s">
        <v>3341</v>
      </c>
      <c r="AD265" s="100"/>
      <c r="AE265" s="100"/>
      <c r="AF265" s="100"/>
    </row>
    <row r="266" spans="1:32" x14ac:dyDescent="0.35">
      <c r="A266" s="127" t="s">
        <v>3630</v>
      </c>
      <c r="B266" s="128" t="s">
        <v>3835</v>
      </c>
      <c r="C266" s="128" t="s">
        <v>64</v>
      </c>
      <c r="D266" s="125"/>
      <c r="E266" s="87"/>
      <c r="F266" s="90"/>
      <c r="G266" s="94"/>
      <c r="H266" s="94"/>
      <c r="I266" s="126">
        <v>266</v>
      </c>
      <c r="J266" s="98"/>
      <c r="K266" s="51">
        <v>2</v>
      </c>
      <c r="L266" s="51">
        <v>1</v>
      </c>
      <c r="M266" s="51">
        <v>0</v>
      </c>
      <c r="N266" s="51">
        <v>1</v>
      </c>
      <c r="O266" s="51">
        <v>0</v>
      </c>
      <c r="P266" s="52" t="s">
        <v>3310</v>
      </c>
      <c r="Q266" s="52" t="s">
        <v>3310</v>
      </c>
      <c r="R266" s="51">
        <v>1</v>
      </c>
      <c r="S266" s="51">
        <v>0</v>
      </c>
      <c r="T266" s="51">
        <v>2</v>
      </c>
      <c r="U266" s="51">
        <v>1</v>
      </c>
      <c r="V266" s="51">
        <v>1</v>
      </c>
      <c r="W266" s="52">
        <v>0.5</v>
      </c>
      <c r="X266" s="52">
        <v>1</v>
      </c>
      <c r="Y266" s="100"/>
      <c r="Z266" s="100"/>
      <c r="AA266" s="100"/>
      <c r="AB266" s="102" t="s">
        <v>3341</v>
      </c>
      <c r="AC266" s="102" t="s">
        <v>3341</v>
      </c>
      <c r="AD266" s="100"/>
      <c r="AE266" s="100"/>
      <c r="AF266" s="100"/>
    </row>
    <row r="267" spans="1:32" x14ac:dyDescent="0.35">
      <c r="A267" s="127" t="s">
        <v>3631</v>
      </c>
      <c r="B267" s="128" t="s">
        <v>3824</v>
      </c>
      <c r="C267" s="128" t="s">
        <v>58</v>
      </c>
      <c r="D267" s="125"/>
      <c r="E267" s="87"/>
      <c r="F267" s="90"/>
      <c r="G267" s="94"/>
      <c r="H267" s="94"/>
      <c r="I267" s="126">
        <v>267</v>
      </c>
      <c r="J267" s="98"/>
      <c r="K267" s="51">
        <v>2</v>
      </c>
      <c r="L267" s="51">
        <v>1</v>
      </c>
      <c r="M267" s="51">
        <v>0</v>
      </c>
      <c r="N267" s="51">
        <v>1</v>
      </c>
      <c r="O267" s="51">
        <v>0</v>
      </c>
      <c r="P267" s="52" t="s">
        <v>3310</v>
      </c>
      <c r="Q267" s="52" t="s">
        <v>3310</v>
      </c>
      <c r="R267" s="51">
        <v>1</v>
      </c>
      <c r="S267" s="51">
        <v>0</v>
      </c>
      <c r="T267" s="51">
        <v>2</v>
      </c>
      <c r="U267" s="51">
        <v>1</v>
      </c>
      <c r="V267" s="51">
        <v>1</v>
      </c>
      <c r="W267" s="52">
        <v>0.5</v>
      </c>
      <c r="X267" s="52">
        <v>1</v>
      </c>
      <c r="Y267" s="100"/>
      <c r="Z267" s="100"/>
      <c r="AA267" s="100"/>
      <c r="AB267" s="102" t="s">
        <v>3341</v>
      </c>
      <c r="AC267" s="102" t="s">
        <v>3341</v>
      </c>
      <c r="AD267" s="100"/>
      <c r="AE267" s="100"/>
      <c r="AF267" s="100"/>
    </row>
    <row r="268" spans="1:32" x14ac:dyDescent="0.35">
      <c r="A268" s="127" t="s">
        <v>3632</v>
      </c>
      <c r="B268" s="128" t="s">
        <v>3825</v>
      </c>
      <c r="C268" s="128" t="s">
        <v>58</v>
      </c>
      <c r="D268" s="125"/>
      <c r="E268" s="87"/>
      <c r="F268" s="90"/>
      <c r="G268" s="94"/>
      <c r="H268" s="94"/>
      <c r="I268" s="126">
        <v>268</v>
      </c>
      <c r="J268" s="98"/>
      <c r="K268" s="51">
        <v>2</v>
      </c>
      <c r="L268" s="51">
        <v>1</v>
      </c>
      <c r="M268" s="51">
        <v>0</v>
      </c>
      <c r="N268" s="51">
        <v>1</v>
      </c>
      <c r="O268" s="51">
        <v>0</v>
      </c>
      <c r="P268" s="52" t="s">
        <v>3310</v>
      </c>
      <c r="Q268" s="52" t="s">
        <v>3310</v>
      </c>
      <c r="R268" s="51">
        <v>1</v>
      </c>
      <c r="S268" s="51">
        <v>0</v>
      </c>
      <c r="T268" s="51">
        <v>2</v>
      </c>
      <c r="U268" s="51">
        <v>1</v>
      </c>
      <c r="V268" s="51">
        <v>1</v>
      </c>
      <c r="W268" s="52">
        <v>0.5</v>
      </c>
      <c r="X268" s="52">
        <v>1</v>
      </c>
      <c r="Y268" s="100"/>
      <c r="Z268" s="100"/>
      <c r="AA268" s="100"/>
      <c r="AB268" s="102" t="s">
        <v>3341</v>
      </c>
      <c r="AC268" s="102" t="s">
        <v>3341</v>
      </c>
      <c r="AD268" s="100"/>
      <c r="AE268" s="100"/>
      <c r="AF268" s="100"/>
    </row>
    <row r="269" spans="1:32" x14ac:dyDescent="0.35">
      <c r="A269" s="127" t="s">
        <v>3633</v>
      </c>
      <c r="B269" s="128" t="s">
        <v>3826</v>
      </c>
      <c r="C269" s="128" t="s">
        <v>58</v>
      </c>
      <c r="D269" s="125"/>
      <c r="E269" s="87"/>
      <c r="F269" s="90"/>
      <c r="G269" s="94"/>
      <c r="H269" s="94"/>
      <c r="I269" s="126">
        <v>269</v>
      </c>
      <c r="J269" s="98"/>
      <c r="K269" s="51">
        <v>2</v>
      </c>
      <c r="L269" s="51">
        <v>1</v>
      </c>
      <c r="M269" s="51">
        <v>0</v>
      </c>
      <c r="N269" s="51">
        <v>1</v>
      </c>
      <c r="O269" s="51">
        <v>0</v>
      </c>
      <c r="P269" s="52" t="s">
        <v>3310</v>
      </c>
      <c r="Q269" s="52" t="s">
        <v>3310</v>
      </c>
      <c r="R269" s="51">
        <v>1</v>
      </c>
      <c r="S269" s="51">
        <v>0</v>
      </c>
      <c r="T269" s="51">
        <v>2</v>
      </c>
      <c r="U269" s="51">
        <v>1</v>
      </c>
      <c r="V269" s="51">
        <v>1</v>
      </c>
      <c r="W269" s="52">
        <v>0.5</v>
      </c>
      <c r="X269" s="52">
        <v>1</v>
      </c>
      <c r="Y269" s="100"/>
      <c r="Z269" s="100"/>
      <c r="AA269" s="100"/>
      <c r="AB269" s="102" t="s">
        <v>3341</v>
      </c>
      <c r="AC269" s="102" t="s">
        <v>3341</v>
      </c>
      <c r="AD269" s="100"/>
      <c r="AE269" s="100"/>
      <c r="AF269" s="100"/>
    </row>
    <row r="270" spans="1:32" x14ac:dyDescent="0.35">
      <c r="A270" s="127" t="s">
        <v>3634</v>
      </c>
      <c r="B270" s="128" t="s">
        <v>3827</v>
      </c>
      <c r="C270" s="128" t="s">
        <v>58</v>
      </c>
      <c r="D270" s="125"/>
      <c r="E270" s="87"/>
      <c r="F270" s="90"/>
      <c r="G270" s="94"/>
      <c r="H270" s="94"/>
      <c r="I270" s="126">
        <v>270</v>
      </c>
      <c r="J270" s="98"/>
      <c r="K270" s="51">
        <v>2</v>
      </c>
      <c r="L270" s="51">
        <v>1</v>
      </c>
      <c r="M270" s="51">
        <v>0</v>
      </c>
      <c r="N270" s="51">
        <v>1</v>
      </c>
      <c r="O270" s="51">
        <v>0</v>
      </c>
      <c r="P270" s="52" t="s">
        <v>3310</v>
      </c>
      <c r="Q270" s="52" t="s">
        <v>3310</v>
      </c>
      <c r="R270" s="51">
        <v>1</v>
      </c>
      <c r="S270" s="51">
        <v>0</v>
      </c>
      <c r="T270" s="51">
        <v>2</v>
      </c>
      <c r="U270" s="51">
        <v>1</v>
      </c>
      <c r="V270" s="51">
        <v>1</v>
      </c>
      <c r="W270" s="52">
        <v>0.5</v>
      </c>
      <c r="X270" s="52">
        <v>1</v>
      </c>
      <c r="Y270" s="100"/>
      <c r="Z270" s="100"/>
      <c r="AA270" s="100"/>
      <c r="AB270" s="102" t="s">
        <v>3341</v>
      </c>
      <c r="AC270" s="102" t="s">
        <v>3341</v>
      </c>
      <c r="AD270" s="100"/>
      <c r="AE270" s="100"/>
      <c r="AF270" s="100"/>
    </row>
    <row r="271" spans="1:32" x14ac:dyDescent="0.35">
      <c r="A271" s="127" t="s">
        <v>3635</v>
      </c>
      <c r="B271" s="128" t="s">
        <v>3828</v>
      </c>
      <c r="C271" s="128" t="s">
        <v>58</v>
      </c>
      <c r="D271" s="125"/>
      <c r="E271" s="87"/>
      <c r="F271" s="90"/>
      <c r="G271" s="94"/>
      <c r="H271" s="94"/>
      <c r="I271" s="126">
        <v>271</v>
      </c>
      <c r="J271" s="98"/>
      <c r="K271" s="51">
        <v>2</v>
      </c>
      <c r="L271" s="51">
        <v>1</v>
      </c>
      <c r="M271" s="51">
        <v>0</v>
      </c>
      <c r="N271" s="51">
        <v>1</v>
      </c>
      <c r="O271" s="51">
        <v>0</v>
      </c>
      <c r="P271" s="52" t="s">
        <v>3310</v>
      </c>
      <c r="Q271" s="52" t="s">
        <v>3310</v>
      </c>
      <c r="R271" s="51">
        <v>1</v>
      </c>
      <c r="S271" s="51">
        <v>0</v>
      </c>
      <c r="T271" s="51">
        <v>2</v>
      </c>
      <c r="U271" s="51">
        <v>1</v>
      </c>
      <c r="V271" s="51">
        <v>1</v>
      </c>
      <c r="W271" s="52">
        <v>0.5</v>
      </c>
      <c r="X271" s="52">
        <v>1</v>
      </c>
      <c r="Y271" s="100"/>
      <c r="Z271" s="100"/>
      <c r="AA271" s="100"/>
      <c r="AB271" s="102" t="s">
        <v>3341</v>
      </c>
      <c r="AC271" s="102" t="s">
        <v>3341</v>
      </c>
      <c r="AD271" s="100"/>
      <c r="AE271" s="100"/>
      <c r="AF271" s="100"/>
    </row>
    <row r="272" spans="1:32" x14ac:dyDescent="0.35">
      <c r="A272" s="127" t="s">
        <v>3636</v>
      </c>
      <c r="B272" s="128" t="s">
        <v>3829</v>
      </c>
      <c r="C272" s="128" t="s">
        <v>58</v>
      </c>
      <c r="D272" s="125"/>
      <c r="E272" s="87"/>
      <c r="F272" s="90"/>
      <c r="G272" s="94"/>
      <c r="H272" s="94"/>
      <c r="I272" s="126">
        <v>272</v>
      </c>
      <c r="J272" s="98"/>
      <c r="K272" s="51">
        <v>2</v>
      </c>
      <c r="L272" s="51">
        <v>1</v>
      </c>
      <c r="M272" s="51">
        <v>0</v>
      </c>
      <c r="N272" s="51">
        <v>1</v>
      </c>
      <c r="O272" s="51">
        <v>0</v>
      </c>
      <c r="P272" s="52" t="s">
        <v>3310</v>
      </c>
      <c r="Q272" s="52" t="s">
        <v>3310</v>
      </c>
      <c r="R272" s="51">
        <v>1</v>
      </c>
      <c r="S272" s="51">
        <v>0</v>
      </c>
      <c r="T272" s="51">
        <v>2</v>
      </c>
      <c r="U272" s="51">
        <v>1</v>
      </c>
      <c r="V272" s="51">
        <v>1</v>
      </c>
      <c r="W272" s="52">
        <v>0.5</v>
      </c>
      <c r="X272" s="52">
        <v>1</v>
      </c>
      <c r="Y272" s="100"/>
      <c r="Z272" s="100"/>
      <c r="AA272" s="100"/>
      <c r="AB272" s="102" t="s">
        <v>3341</v>
      </c>
      <c r="AC272" s="102" t="s">
        <v>3341</v>
      </c>
      <c r="AD272" s="100"/>
      <c r="AE272" s="100"/>
      <c r="AF272" s="100"/>
    </row>
    <row r="273" spans="1:32" x14ac:dyDescent="0.35">
      <c r="A273" s="127" t="s">
        <v>3637</v>
      </c>
      <c r="B273" s="128" t="s">
        <v>3830</v>
      </c>
      <c r="C273" s="128" t="s">
        <v>58</v>
      </c>
      <c r="D273" s="125"/>
      <c r="E273" s="87"/>
      <c r="F273" s="90"/>
      <c r="G273" s="94"/>
      <c r="H273" s="94"/>
      <c r="I273" s="126">
        <v>273</v>
      </c>
      <c r="J273" s="98"/>
      <c r="K273" s="51">
        <v>2</v>
      </c>
      <c r="L273" s="51">
        <v>1</v>
      </c>
      <c r="M273" s="51">
        <v>0</v>
      </c>
      <c r="N273" s="51">
        <v>1</v>
      </c>
      <c r="O273" s="51">
        <v>0</v>
      </c>
      <c r="P273" s="52" t="s">
        <v>3310</v>
      </c>
      <c r="Q273" s="52" t="s">
        <v>3310</v>
      </c>
      <c r="R273" s="51">
        <v>1</v>
      </c>
      <c r="S273" s="51">
        <v>0</v>
      </c>
      <c r="T273" s="51">
        <v>2</v>
      </c>
      <c r="U273" s="51">
        <v>1</v>
      </c>
      <c r="V273" s="51">
        <v>1</v>
      </c>
      <c r="W273" s="52">
        <v>0.5</v>
      </c>
      <c r="X273" s="52">
        <v>1</v>
      </c>
      <c r="Y273" s="100"/>
      <c r="Z273" s="100"/>
      <c r="AA273" s="100"/>
      <c r="AB273" s="102" t="s">
        <v>3341</v>
      </c>
      <c r="AC273" s="102" t="s">
        <v>3341</v>
      </c>
      <c r="AD273" s="100"/>
      <c r="AE273" s="100"/>
      <c r="AF273" s="100"/>
    </row>
    <row r="274" spans="1:32" x14ac:dyDescent="0.35">
      <c r="A274" s="127" t="s">
        <v>3638</v>
      </c>
      <c r="B274" s="128" t="s">
        <v>3831</v>
      </c>
      <c r="C274" s="128" t="s">
        <v>58</v>
      </c>
      <c r="D274" s="125"/>
      <c r="E274" s="87"/>
      <c r="F274" s="90"/>
      <c r="G274" s="94"/>
      <c r="H274" s="94"/>
      <c r="I274" s="126">
        <v>274</v>
      </c>
      <c r="J274" s="98"/>
      <c r="K274" s="51">
        <v>2</v>
      </c>
      <c r="L274" s="51">
        <v>1</v>
      </c>
      <c r="M274" s="51">
        <v>0</v>
      </c>
      <c r="N274" s="51">
        <v>1</v>
      </c>
      <c r="O274" s="51">
        <v>0</v>
      </c>
      <c r="P274" s="52" t="s">
        <v>3310</v>
      </c>
      <c r="Q274" s="52" t="s">
        <v>3310</v>
      </c>
      <c r="R274" s="51">
        <v>1</v>
      </c>
      <c r="S274" s="51">
        <v>0</v>
      </c>
      <c r="T274" s="51">
        <v>2</v>
      </c>
      <c r="U274" s="51">
        <v>1</v>
      </c>
      <c r="V274" s="51">
        <v>1</v>
      </c>
      <c r="W274" s="52">
        <v>0.5</v>
      </c>
      <c r="X274" s="52">
        <v>1</v>
      </c>
      <c r="Y274" s="100"/>
      <c r="Z274" s="100"/>
      <c r="AA274" s="100"/>
      <c r="AB274" s="102" t="s">
        <v>3341</v>
      </c>
      <c r="AC274" s="102" t="s">
        <v>3341</v>
      </c>
      <c r="AD274" s="100"/>
      <c r="AE274" s="100"/>
      <c r="AF274" s="100"/>
    </row>
    <row r="275" spans="1:32" x14ac:dyDescent="0.35">
      <c r="A275" s="127" t="s">
        <v>3639</v>
      </c>
      <c r="B275" s="128" t="s">
        <v>3832</v>
      </c>
      <c r="C275" s="128" t="s">
        <v>58</v>
      </c>
      <c r="D275" s="125"/>
      <c r="E275" s="87"/>
      <c r="F275" s="90"/>
      <c r="G275" s="94"/>
      <c r="H275" s="94"/>
      <c r="I275" s="126">
        <v>275</v>
      </c>
      <c r="J275" s="98"/>
      <c r="K275" s="51">
        <v>2</v>
      </c>
      <c r="L275" s="51">
        <v>1</v>
      </c>
      <c r="M275" s="51">
        <v>0</v>
      </c>
      <c r="N275" s="51">
        <v>1</v>
      </c>
      <c r="O275" s="51">
        <v>0</v>
      </c>
      <c r="P275" s="52" t="s">
        <v>3310</v>
      </c>
      <c r="Q275" s="52" t="s">
        <v>3310</v>
      </c>
      <c r="R275" s="51">
        <v>1</v>
      </c>
      <c r="S275" s="51">
        <v>0</v>
      </c>
      <c r="T275" s="51">
        <v>2</v>
      </c>
      <c r="U275" s="51">
        <v>1</v>
      </c>
      <c r="V275" s="51">
        <v>1</v>
      </c>
      <c r="W275" s="52">
        <v>0.5</v>
      </c>
      <c r="X275" s="52">
        <v>1</v>
      </c>
      <c r="Y275" s="100"/>
      <c r="Z275" s="100"/>
      <c r="AA275" s="100"/>
      <c r="AB275" s="102" t="s">
        <v>3341</v>
      </c>
      <c r="AC275" s="102" t="s">
        <v>3341</v>
      </c>
      <c r="AD275" s="100"/>
      <c r="AE275" s="100"/>
      <c r="AF275" s="100"/>
    </row>
    <row r="276" spans="1:32" x14ac:dyDescent="0.35">
      <c r="A276" s="127" t="s">
        <v>3640</v>
      </c>
      <c r="B276" s="128" t="s">
        <v>3833</v>
      </c>
      <c r="C276" s="128" t="s">
        <v>58</v>
      </c>
      <c r="D276" s="125"/>
      <c r="E276" s="87"/>
      <c r="F276" s="90"/>
      <c r="G276" s="94"/>
      <c r="H276" s="94"/>
      <c r="I276" s="126">
        <v>276</v>
      </c>
      <c r="J276" s="98"/>
      <c r="K276" s="51">
        <v>2</v>
      </c>
      <c r="L276" s="51">
        <v>1</v>
      </c>
      <c r="M276" s="51">
        <v>0</v>
      </c>
      <c r="N276" s="51">
        <v>1</v>
      </c>
      <c r="O276" s="51">
        <v>0</v>
      </c>
      <c r="P276" s="52" t="s">
        <v>3310</v>
      </c>
      <c r="Q276" s="52" t="s">
        <v>3310</v>
      </c>
      <c r="R276" s="51">
        <v>1</v>
      </c>
      <c r="S276" s="51">
        <v>0</v>
      </c>
      <c r="T276" s="51">
        <v>2</v>
      </c>
      <c r="U276" s="51">
        <v>1</v>
      </c>
      <c r="V276" s="51">
        <v>1</v>
      </c>
      <c r="W276" s="52">
        <v>0.5</v>
      </c>
      <c r="X276" s="52">
        <v>1</v>
      </c>
      <c r="Y276" s="100"/>
      <c r="Z276" s="100"/>
      <c r="AA276" s="100"/>
      <c r="AB276" s="102" t="s">
        <v>3341</v>
      </c>
      <c r="AC276" s="102" t="s">
        <v>3341</v>
      </c>
      <c r="AD276" s="100"/>
      <c r="AE276" s="100"/>
      <c r="AF276" s="100"/>
    </row>
    <row r="277" spans="1:32" x14ac:dyDescent="0.35">
      <c r="A277" s="127" t="s">
        <v>3641</v>
      </c>
      <c r="B277" s="128" t="s">
        <v>3834</v>
      </c>
      <c r="C277" s="128" t="s">
        <v>58</v>
      </c>
      <c r="D277" s="125"/>
      <c r="E277" s="87"/>
      <c r="F277" s="90"/>
      <c r="G277" s="94"/>
      <c r="H277" s="94"/>
      <c r="I277" s="126">
        <v>277</v>
      </c>
      <c r="J277" s="98"/>
      <c r="K277" s="51">
        <v>2</v>
      </c>
      <c r="L277" s="51">
        <v>1</v>
      </c>
      <c r="M277" s="51">
        <v>0</v>
      </c>
      <c r="N277" s="51">
        <v>1</v>
      </c>
      <c r="O277" s="51">
        <v>0</v>
      </c>
      <c r="P277" s="52" t="s">
        <v>3310</v>
      </c>
      <c r="Q277" s="52" t="s">
        <v>3310</v>
      </c>
      <c r="R277" s="51">
        <v>1</v>
      </c>
      <c r="S277" s="51">
        <v>0</v>
      </c>
      <c r="T277" s="51">
        <v>2</v>
      </c>
      <c r="U277" s="51">
        <v>1</v>
      </c>
      <c r="V277" s="51">
        <v>1</v>
      </c>
      <c r="W277" s="52">
        <v>0.5</v>
      </c>
      <c r="X277" s="52">
        <v>1</v>
      </c>
      <c r="Y277" s="100"/>
      <c r="Z277" s="100"/>
      <c r="AA277" s="100"/>
      <c r="AB277" s="102" t="s">
        <v>3341</v>
      </c>
      <c r="AC277" s="102" t="s">
        <v>3341</v>
      </c>
      <c r="AD277" s="100"/>
      <c r="AE277" s="100"/>
      <c r="AF277" s="100"/>
    </row>
    <row r="278" spans="1:32" x14ac:dyDescent="0.35">
      <c r="A278" s="127" t="s">
        <v>3642</v>
      </c>
      <c r="B278" s="128" t="s">
        <v>3835</v>
      </c>
      <c r="C278" s="128" t="s">
        <v>58</v>
      </c>
      <c r="D278" s="125"/>
      <c r="E278" s="87"/>
      <c r="F278" s="90"/>
      <c r="G278" s="94"/>
      <c r="H278" s="94"/>
      <c r="I278" s="126">
        <v>278</v>
      </c>
      <c r="J278" s="98"/>
      <c r="K278" s="51">
        <v>2</v>
      </c>
      <c r="L278" s="51">
        <v>1</v>
      </c>
      <c r="M278" s="51">
        <v>0</v>
      </c>
      <c r="N278" s="51">
        <v>1</v>
      </c>
      <c r="O278" s="51">
        <v>0</v>
      </c>
      <c r="P278" s="52" t="s">
        <v>3310</v>
      </c>
      <c r="Q278" s="52" t="s">
        <v>3310</v>
      </c>
      <c r="R278" s="51">
        <v>1</v>
      </c>
      <c r="S278" s="51">
        <v>0</v>
      </c>
      <c r="T278" s="51">
        <v>2</v>
      </c>
      <c r="U278" s="51">
        <v>1</v>
      </c>
      <c r="V278" s="51">
        <v>1</v>
      </c>
      <c r="W278" s="52">
        <v>0.5</v>
      </c>
      <c r="X278" s="52">
        <v>1</v>
      </c>
      <c r="Y278" s="100"/>
      <c r="Z278" s="100"/>
      <c r="AA278" s="100"/>
      <c r="AB278" s="102" t="s">
        <v>3341</v>
      </c>
      <c r="AC278" s="102" t="s">
        <v>3341</v>
      </c>
      <c r="AD278" s="100"/>
      <c r="AE278" s="100"/>
      <c r="AF278" s="100"/>
    </row>
    <row r="279" spans="1:32" x14ac:dyDescent="0.35">
      <c r="A279" s="127" t="s">
        <v>3643</v>
      </c>
      <c r="B279" s="128" t="s">
        <v>3824</v>
      </c>
      <c r="C279" s="128" t="s">
        <v>56</v>
      </c>
      <c r="D279" s="125"/>
      <c r="E279" s="87"/>
      <c r="F279" s="90"/>
      <c r="G279" s="94"/>
      <c r="H279" s="94"/>
      <c r="I279" s="126">
        <v>279</v>
      </c>
      <c r="J279" s="98"/>
      <c r="K279" s="51">
        <v>2</v>
      </c>
      <c r="L279" s="51">
        <v>1</v>
      </c>
      <c r="M279" s="51">
        <v>0</v>
      </c>
      <c r="N279" s="51">
        <v>1</v>
      </c>
      <c r="O279" s="51">
        <v>0</v>
      </c>
      <c r="P279" s="52" t="s">
        <v>3310</v>
      </c>
      <c r="Q279" s="52" t="s">
        <v>3310</v>
      </c>
      <c r="R279" s="51">
        <v>1</v>
      </c>
      <c r="S279" s="51">
        <v>0</v>
      </c>
      <c r="T279" s="51">
        <v>2</v>
      </c>
      <c r="U279" s="51">
        <v>1</v>
      </c>
      <c r="V279" s="51">
        <v>1</v>
      </c>
      <c r="W279" s="52">
        <v>0.5</v>
      </c>
      <c r="X279" s="52">
        <v>1</v>
      </c>
      <c r="Y279" s="100"/>
      <c r="Z279" s="100"/>
      <c r="AA279" s="100"/>
      <c r="AB279" s="102" t="s">
        <v>3341</v>
      </c>
      <c r="AC279" s="102" t="s">
        <v>3341</v>
      </c>
      <c r="AD279" s="100"/>
      <c r="AE279" s="100"/>
      <c r="AF279" s="100"/>
    </row>
    <row r="280" spans="1:32" x14ac:dyDescent="0.35">
      <c r="A280" s="127" t="s">
        <v>3644</v>
      </c>
      <c r="B280" s="128" t="s">
        <v>3825</v>
      </c>
      <c r="C280" s="128" t="s">
        <v>56</v>
      </c>
      <c r="D280" s="125"/>
      <c r="E280" s="87"/>
      <c r="F280" s="90"/>
      <c r="G280" s="94"/>
      <c r="H280" s="94"/>
      <c r="I280" s="126">
        <v>280</v>
      </c>
      <c r="J280" s="98"/>
      <c r="K280" s="51">
        <v>2</v>
      </c>
      <c r="L280" s="51">
        <v>1</v>
      </c>
      <c r="M280" s="51">
        <v>0</v>
      </c>
      <c r="N280" s="51">
        <v>1</v>
      </c>
      <c r="O280" s="51">
        <v>0</v>
      </c>
      <c r="P280" s="52" t="s">
        <v>3310</v>
      </c>
      <c r="Q280" s="52" t="s">
        <v>3310</v>
      </c>
      <c r="R280" s="51">
        <v>1</v>
      </c>
      <c r="S280" s="51">
        <v>0</v>
      </c>
      <c r="T280" s="51">
        <v>2</v>
      </c>
      <c r="U280" s="51">
        <v>1</v>
      </c>
      <c r="V280" s="51">
        <v>1</v>
      </c>
      <c r="W280" s="52">
        <v>0.5</v>
      </c>
      <c r="X280" s="52">
        <v>1</v>
      </c>
      <c r="Y280" s="100"/>
      <c r="Z280" s="100"/>
      <c r="AA280" s="100"/>
      <c r="AB280" s="102" t="s">
        <v>3341</v>
      </c>
      <c r="AC280" s="102" t="s">
        <v>3341</v>
      </c>
      <c r="AD280" s="100"/>
      <c r="AE280" s="100"/>
      <c r="AF280" s="100"/>
    </row>
    <row r="281" spans="1:32" x14ac:dyDescent="0.35">
      <c r="A281" s="127" t="s">
        <v>3645</v>
      </c>
      <c r="B281" s="128" t="s">
        <v>3826</v>
      </c>
      <c r="C281" s="128" t="s">
        <v>56</v>
      </c>
      <c r="D281" s="125"/>
      <c r="E281" s="87"/>
      <c r="F281" s="90"/>
      <c r="G281" s="94"/>
      <c r="H281" s="94"/>
      <c r="I281" s="126">
        <v>281</v>
      </c>
      <c r="J281" s="98"/>
      <c r="K281" s="51">
        <v>2</v>
      </c>
      <c r="L281" s="51">
        <v>1</v>
      </c>
      <c r="M281" s="51">
        <v>0</v>
      </c>
      <c r="N281" s="51">
        <v>1</v>
      </c>
      <c r="O281" s="51">
        <v>0</v>
      </c>
      <c r="P281" s="52" t="s">
        <v>3310</v>
      </c>
      <c r="Q281" s="52" t="s">
        <v>3310</v>
      </c>
      <c r="R281" s="51">
        <v>1</v>
      </c>
      <c r="S281" s="51">
        <v>0</v>
      </c>
      <c r="T281" s="51">
        <v>2</v>
      </c>
      <c r="U281" s="51">
        <v>1</v>
      </c>
      <c r="V281" s="51">
        <v>1</v>
      </c>
      <c r="W281" s="52">
        <v>0.5</v>
      </c>
      <c r="X281" s="52">
        <v>1</v>
      </c>
      <c r="Y281" s="100"/>
      <c r="Z281" s="100"/>
      <c r="AA281" s="100"/>
      <c r="AB281" s="102" t="s">
        <v>3341</v>
      </c>
      <c r="AC281" s="102" t="s">
        <v>3341</v>
      </c>
      <c r="AD281" s="100"/>
      <c r="AE281" s="100"/>
      <c r="AF281" s="100"/>
    </row>
    <row r="282" spans="1:32" x14ac:dyDescent="0.35">
      <c r="A282" s="127" t="s">
        <v>3646</v>
      </c>
      <c r="B282" s="128" t="s">
        <v>3827</v>
      </c>
      <c r="C282" s="128" t="s">
        <v>56</v>
      </c>
      <c r="D282" s="125"/>
      <c r="E282" s="87"/>
      <c r="F282" s="90"/>
      <c r="G282" s="94"/>
      <c r="H282" s="94"/>
      <c r="I282" s="126">
        <v>282</v>
      </c>
      <c r="J282" s="98"/>
      <c r="K282" s="51">
        <v>2</v>
      </c>
      <c r="L282" s="51">
        <v>1</v>
      </c>
      <c r="M282" s="51">
        <v>0</v>
      </c>
      <c r="N282" s="51">
        <v>1</v>
      </c>
      <c r="O282" s="51">
        <v>0</v>
      </c>
      <c r="P282" s="52" t="s">
        <v>3310</v>
      </c>
      <c r="Q282" s="52" t="s">
        <v>3310</v>
      </c>
      <c r="R282" s="51">
        <v>1</v>
      </c>
      <c r="S282" s="51">
        <v>0</v>
      </c>
      <c r="T282" s="51">
        <v>2</v>
      </c>
      <c r="U282" s="51">
        <v>1</v>
      </c>
      <c r="V282" s="51">
        <v>1</v>
      </c>
      <c r="W282" s="52">
        <v>0.5</v>
      </c>
      <c r="X282" s="52">
        <v>1</v>
      </c>
      <c r="Y282" s="100"/>
      <c r="Z282" s="100"/>
      <c r="AA282" s="100"/>
      <c r="AB282" s="102" t="s">
        <v>3341</v>
      </c>
      <c r="AC282" s="102" t="s">
        <v>3341</v>
      </c>
      <c r="AD282" s="100"/>
      <c r="AE282" s="100"/>
      <c r="AF282" s="100"/>
    </row>
    <row r="283" spans="1:32" x14ac:dyDescent="0.35">
      <c r="A283" s="127" t="s">
        <v>3647</v>
      </c>
      <c r="B283" s="128" t="s">
        <v>3828</v>
      </c>
      <c r="C283" s="128" t="s">
        <v>56</v>
      </c>
      <c r="D283" s="125"/>
      <c r="E283" s="87"/>
      <c r="F283" s="90"/>
      <c r="G283" s="94"/>
      <c r="H283" s="94"/>
      <c r="I283" s="126">
        <v>283</v>
      </c>
      <c r="J283" s="98"/>
      <c r="K283" s="51">
        <v>2</v>
      </c>
      <c r="L283" s="51">
        <v>1</v>
      </c>
      <c r="M283" s="51">
        <v>0</v>
      </c>
      <c r="N283" s="51">
        <v>1</v>
      </c>
      <c r="O283" s="51">
        <v>0</v>
      </c>
      <c r="P283" s="52" t="s">
        <v>3310</v>
      </c>
      <c r="Q283" s="52" t="s">
        <v>3310</v>
      </c>
      <c r="R283" s="51">
        <v>1</v>
      </c>
      <c r="S283" s="51">
        <v>0</v>
      </c>
      <c r="T283" s="51">
        <v>2</v>
      </c>
      <c r="U283" s="51">
        <v>1</v>
      </c>
      <c r="V283" s="51">
        <v>1</v>
      </c>
      <c r="W283" s="52">
        <v>0.5</v>
      </c>
      <c r="X283" s="52">
        <v>1</v>
      </c>
      <c r="Y283" s="100"/>
      <c r="Z283" s="100"/>
      <c r="AA283" s="100"/>
      <c r="AB283" s="102" t="s">
        <v>3341</v>
      </c>
      <c r="AC283" s="102" t="s">
        <v>3341</v>
      </c>
      <c r="AD283" s="100"/>
      <c r="AE283" s="100"/>
      <c r="AF283" s="100"/>
    </row>
    <row r="284" spans="1:32" x14ac:dyDescent="0.35">
      <c r="A284" s="127" t="s">
        <v>3648</v>
      </c>
      <c r="B284" s="128" t="s">
        <v>3829</v>
      </c>
      <c r="C284" s="128" t="s">
        <v>56</v>
      </c>
      <c r="D284" s="125"/>
      <c r="E284" s="87"/>
      <c r="F284" s="90"/>
      <c r="G284" s="94"/>
      <c r="H284" s="94"/>
      <c r="I284" s="126">
        <v>284</v>
      </c>
      <c r="J284" s="98"/>
      <c r="K284" s="51">
        <v>2</v>
      </c>
      <c r="L284" s="51">
        <v>1</v>
      </c>
      <c r="M284" s="51">
        <v>0</v>
      </c>
      <c r="N284" s="51">
        <v>1</v>
      </c>
      <c r="O284" s="51">
        <v>0</v>
      </c>
      <c r="P284" s="52" t="s">
        <v>3310</v>
      </c>
      <c r="Q284" s="52" t="s">
        <v>3310</v>
      </c>
      <c r="R284" s="51">
        <v>1</v>
      </c>
      <c r="S284" s="51">
        <v>0</v>
      </c>
      <c r="T284" s="51">
        <v>2</v>
      </c>
      <c r="U284" s="51">
        <v>1</v>
      </c>
      <c r="V284" s="51">
        <v>1</v>
      </c>
      <c r="W284" s="52">
        <v>0.5</v>
      </c>
      <c r="X284" s="52">
        <v>1</v>
      </c>
      <c r="Y284" s="100"/>
      <c r="Z284" s="100"/>
      <c r="AA284" s="100"/>
      <c r="AB284" s="102" t="s">
        <v>3341</v>
      </c>
      <c r="AC284" s="102" t="s">
        <v>3341</v>
      </c>
      <c r="AD284" s="100"/>
      <c r="AE284" s="100"/>
      <c r="AF284" s="100"/>
    </row>
    <row r="285" spans="1:32" x14ac:dyDescent="0.35">
      <c r="A285" s="127" t="s">
        <v>3649</v>
      </c>
      <c r="B285" s="128" t="s">
        <v>3830</v>
      </c>
      <c r="C285" s="128" t="s">
        <v>56</v>
      </c>
      <c r="D285" s="125"/>
      <c r="E285" s="87"/>
      <c r="F285" s="90"/>
      <c r="G285" s="94"/>
      <c r="H285" s="94"/>
      <c r="I285" s="126">
        <v>285</v>
      </c>
      <c r="J285" s="98"/>
      <c r="K285" s="51">
        <v>2</v>
      </c>
      <c r="L285" s="51">
        <v>1</v>
      </c>
      <c r="M285" s="51">
        <v>0</v>
      </c>
      <c r="N285" s="51">
        <v>1</v>
      </c>
      <c r="O285" s="51">
        <v>0</v>
      </c>
      <c r="P285" s="52" t="s">
        <v>3310</v>
      </c>
      <c r="Q285" s="52" t="s">
        <v>3310</v>
      </c>
      <c r="R285" s="51">
        <v>1</v>
      </c>
      <c r="S285" s="51">
        <v>0</v>
      </c>
      <c r="T285" s="51">
        <v>2</v>
      </c>
      <c r="U285" s="51">
        <v>1</v>
      </c>
      <c r="V285" s="51">
        <v>1</v>
      </c>
      <c r="W285" s="52">
        <v>0.5</v>
      </c>
      <c r="X285" s="52">
        <v>1</v>
      </c>
      <c r="Y285" s="100"/>
      <c r="Z285" s="100"/>
      <c r="AA285" s="100"/>
      <c r="AB285" s="102" t="s">
        <v>3341</v>
      </c>
      <c r="AC285" s="102" t="s">
        <v>3341</v>
      </c>
      <c r="AD285" s="100"/>
      <c r="AE285" s="100"/>
      <c r="AF285" s="100"/>
    </row>
    <row r="286" spans="1:32" x14ac:dyDescent="0.35">
      <c r="A286" s="127" t="s">
        <v>3650</v>
      </c>
      <c r="B286" s="128" t="s">
        <v>3831</v>
      </c>
      <c r="C286" s="128" t="s">
        <v>56</v>
      </c>
      <c r="D286" s="125"/>
      <c r="E286" s="87"/>
      <c r="F286" s="90"/>
      <c r="G286" s="94"/>
      <c r="H286" s="94"/>
      <c r="I286" s="126">
        <v>286</v>
      </c>
      <c r="J286" s="98"/>
      <c r="K286" s="51">
        <v>2</v>
      </c>
      <c r="L286" s="51">
        <v>1</v>
      </c>
      <c r="M286" s="51">
        <v>0</v>
      </c>
      <c r="N286" s="51">
        <v>1</v>
      </c>
      <c r="O286" s="51">
        <v>0</v>
      </c>
      <c r="P286" s="52" t="s">
        <v>3310</v>
      </c>
      <c r="Q286" s="52" t="s">
        <v>3310</v>
      </c>
      <c r="R286" s="51">
        <v>1</v>
      </c>
      <c r="S286" s="51">
        <v>0</v>
      </c>
      <c r="T286" s="51">
        <v>2</v>
      </c>
      <c r="U286" s="51">
        <v>1</v>
      </c>
      <c r="V286" s="51">
        <v>1</v>
      </c>
      <c r="W286" s="52">
        <v>0.5</v>
      </c>
      <c r="X286" s="52">
        <v>1</v>
      </c>
      <c r="Y286" s="100"/>
      <c r="Z286" s="100"/>
      <c r="AA286" s="100"/>
      <c r="AB286" s="102" t="s">
        <v>3341</v>
      </c>
      <c r="AC286" s="102" t="s">
        <v>3341</v>
      </c>
      <c r="AD286" s="100"/>
      <c r="AE286" s="100"/>
      <c r="AF286" s="100"/>
    </row>
    <row r="287" spans="1:32" x14ac:dyDescent="0.35">
      <c r="A287" s="127" t="s">
        <v>3651</v>
      </c>
      <c r="B287" s="128" t="s">
        <v>3832</v>
      </c>
      <c r="C287" s="128" t="s">
        <v>56</v>
      </c>
      <c r="D287" s="125"/>
      <c r="E287" s="87"/>
      <c r="F287" s="90"/>
      <c r="G287" s="94"/>
      <c r="H287" s="94"/>
      <c r="I287" s="126">
        <v>287</v>
      </c>
      <c r="J287" s="98"/>
      <c r="K287" s="51">
        <v>2</v>
      </c>
      <c r="L287" s="51">
        <v>1</v>
      </c>
      <c r="M287" s="51">
        <v>0</v>
      </c>
      <c r="N287" s="51">
        <v>1</v>
      </c>
      <c r="O287" s="51">
        <v>0</v>
      </c>
      <c r="P287" s="52" t="s">
        <v>3310</v>
      </c>
      <c r="Q287" s="52" t="s">
        <v>3310</v>
      </c>
      <c r="R287" s="51">
        <v>1</v>
      </c>
      <c r="S287" s="51">
        <v>0</v>
      </c>
      <c r="T287" s="51">
        <v>2</v>
      </c>
      <c r="U287" s="51">
        <v>1</v>
      </c>
      <c r="V287" s="51">
        <v>1</v>
      </c>
      <c r="W287" s="52">
        <v>0.5</v>
      </c>
      <c r="X287" s="52">
        <v>1</v>
      </c>
      <c r="Y287" s="100"/>
      <c r="Z287" s="100"/>
      <c r="AA287" s="100"/>
      <c r="AB287" s="102" t="s">
        <v>3341</v>
      </c>
      <c r="AC287" s="102" t="s">
        <v>3341</v>
      </c>
      <c r="AD287" s="100"/>
      <c r="AE287" s="100"/>
      <c r="AF287" s="100"/>
    </row>
    <row r="288" spans="1:32" x14ac:dyDescent="0.35">
      <c r="A288" s="127" t="s">
        <v>3652</v>
      </c>
      <c r="B288" s="128" t="s">
        <v>3833</v>
      </c>
      <c r="C288" s="128" t="s">
        <v>56</v>
      </c>
      <c r="D288" s="125"/>
      <c r="E288" s="87"/>
      <c r="F288" s="90"/>
      <c r="G288" s="94"/>
      <c r="H288" s="94"/>
      <c r="I288" s="126">
        <v>288</v>
      </c>
      <c r="J288" s="98"/>
      <c r="K288" s="51">
        <v>2</v>
      </c>
      <c r="L288" s="51">
        <v>1</v>
      </c>
      <c r="M288" s="51">
        <v>0</v>
      </c>
      <c r="N288" s="51">
        <v>1</v>
      </c>
      <c r="O288" s="51">
        <v>0</v>
      </c>
      <c r="P288" s="52" t="s">
        <v>3310</v>
      </c>
      <c r="Q288" s="52" t="s">
        <v>3310</v>
      </c>
      <c r="R288" s="51">
        <v>1</v>
      </c>
      <c r="S288" s="51">
        <v>0</v>
      </c>
      <c r="T288" s="51">
        <v>2</v>
      </c>
      <c r="U288" s="51">
        <v>1</v>
      </c>
      <c r="V288" s="51">
        <v>1</v>
      </c>
      <c r="W288" s="52">
        <v>0.5</v>
      </c>
      <c r="X288" s="52">
        <v>1</v>
      </c>
      <c r="Y288" s="100"/>
      <c r="Z288" s="100"/>
      <c r="AA288" s="100"/>
      <c r="AB288" s="102" t="s">
        <v>3341</v>
      </c>
      <c r="AC288" s="102" t="s">
        <v>3341</v>
      </c>
      <c r="AD288" s="100"/>
      <c r="AE288" s="100"/>
      <c r="AF288" s="100"/>
    </row>
    <row r="289" spans="1:32" x14ac:dyDescent="0.35">
      <c r="A289" s="127" t="s">
        <v>3653</v>
      </c>
      <c r="B289" s="128" t="s">
        <v>3834</v>
      </c>
      <c r="C289" s="128" t="s">
        <v>56</v>
      </c>
      <c r="D289" s="125"/>
      <c r="E289" s="87"/>
      <c r="F289" s="90"/>
      <c r="G289" s="94"/>
      <c r="H289" s="94"/>
      <c r="I289" s="126">
        <v>289</v>
      </c>
      <c r="J289" s="98"/>
      <c r="K289" s="51">
        <v>2</v>
      </c>
      <c r="L289" s="51">
        <v>1</v>
      </c>
      <c r="M289" s="51">
        <v>0</v>
      </c>
      <c r="N289" s="51">
        <v>1</v>
      </c>
      <c r="O289" s="51">
        <v>0</v>
      </c>
      <c r="P289" s="52" t="s">
        <v>3310</v>
      </c>
      <c r="Q289" s="52" t="s">
        <v>3310</v>
      </c>
      <c r="R289" s="51">
        <v>1</v>
      </c>
      <c r="S289" s="51">
        <v>0</v>
      </c>
      <c r="T289" s="51">
        <v>2</v>
      </c>
      <c r="U289" s="51">
        <v>1</v>
      </c>
      <c r="V289" s="51">
        <v>1</v>
      </c>
      <c r="W289" s="52">
        <v>0.5</v>
      </c>
      <c r="X289" s="52">
        <v>1</v>
      </c>
      <c r="Y289" s="100"/>
      <c r="Z289" s="100"/>
      <c r="AA289" s="100"/>
      <c r="AB289" s="102" t="s">
        <v>3341</v>
      </c>
      <c r="AC289" s="102" t="s">
        <v>3341</v>
      </c>
      <c r="AD289" s="100"/>
      <c r="AE289" s="100"/>
      <c r="AF289" s="100"/>
    </row>
    <row r="290" spans="1:32" x14ac:dyDescent="0.35">
      <c r="A290" s="127" t="s">
        <v>3654</v>
      </c>
      <c r="B290" s="128" t="s">
        <v>3835</v>
      </c>
      <c r="C290" s="128" t="s">
        <v>56</v>
      </c>
      <c r="D290" s="125"/>
      <c r="E290" s="87"/>
      <c r="F290" s="90"/>
      <c r="G290" s="94"/>
      <c r="H290" s="94"/>
      <c r="I290" s="126">
        <v>290</v>
      </c>
      <c r="J290" s="98"/>
      <c r="K290" s="51">
        <v>2</v>
      </c>
      <c r="L290" s="51">
        <v>1</v>
      </c>
      <c r="M290" s="51">
        <v>0</v>
      </c>
      <c r="N290" s="51">
        <v>1</v>
      </c>
      <c r="O290" s="51">
        <v>0</v>
      </c>
      <c r="P290" s="52" t="s">
        <v>3310</v>
      </c>
      <c r="Q290" s="52" t="s">
        <v>3310</v>
      </c>
      <c r="R290" s="51">
        <v>1</v>
      </c>
      <c r="S290" s="51">
        <v>0</v>
      </c>
      <c r="T290" s="51">
        <v>2</v>
      </c>
      <c r="U290" s="51">
        <v>1</v>
      </c>
      <c r="V290" s="51">
        <v>1</v>
      </c>
      <c r="W290" s="52">
        <v>0.5</v>
      </c>
      <c r="X290" s="52">
        <v>1</v>
      </c>
      <c r="Y290" s="100"/>
      <c r="Z290" s="100"/>
      <c r="AA290" s="100"/>
      <c r="AB290" s="102" t="s">
        <v>3341</v>
      </c>
      <c r="AC290" s="102" t="s">
        <v>3341</v>
      </c>
      <c r="AD290" s="100"/>
      <c r="AE290" s="100"/>
      <c r="AF290" s="100"/>
    </row>
    <row r="291" spans="1:32" x14ac:dyDescent="0.35">
      <c r="A291" s="127" t="s">
        <v>3655</v>
      </c>
      <c r="B291" s="128" t="s">
        <v>3824</v>
      </c>
      <c r="C291" s="128" t="s">
        <v>59</v>
      </c>
      <c r="D291" s="125"/>
      <c r="E291" s="87"/>
      <c r="F291" s="90"/>
      <c r="G291" s="94"/>
      <c r="H291" s="94"/>
      <c r="I291" s="126">
        <v>291</v>
      </c>
      <c r="J291" s="98"/>
      <c r="K291" s="51">
        <v>2</v>
      </c>
      <c r="L291" s="51">
        <v>1</v>
      </c>
      <c r="M291" s="51">
        <v>0</v>
      </c>
      <c r="N291" s="51">
        <v>1</v>
      </c>
      <c r="O291" s="51">
        <v>0</v>
      </c>
      <c r="P291" s="52" t="s">
        <v>3310</v>
      </c>
      <c r="Q291" s="52" t="s">
        <v>3310</v>
      </c>
      <c r="R291" s="51">
        <v>1</v>
      </c>
      <c r="S291" s="51">
        <v>0</v>
      </c>
      <c r="T291" s="51">
        <v>2</v>
      </c>
      <c r="U291" s="51">
        <v>1</v>
      </c>
      <c r="V291" s="51">
        <v>1</v>
      </c>
      <c r="W291" s="52">
        <v>0.5</v>
      </c>
      <c r="X291" s="52">
        <v>1</v>
      </c>
      <c r="Y291" s="100"/>
      <c r="Z291" s="100"/>
      <c r="AA291" s="100"/>
      <c r="AB291" s="102" t="s">
        <v>3341</v>
      </c>
      <c r="AC291" s="102" t="s">
        <v>3341</v>
      </c>
      <c r="AD291" s="100"/>
      <c r="AE291" s="100"/>
      <c r="AF291" s="100"/>
    </row>
    <row r="292" spans="1:32" x14ac:dyDescent="0.35">
      <c r="A292" s="127" t="s">
        <v>3656</v>
      </c>
      <c r="B292" s="128" t="s">
        <v>3825</v>
      </c>
      <c r="C292" s="128" t="s">
        <v>59</v>
      </c>
      <c r="D292" s="125"/>
      <c r="E292" s="87"/>
      <c r="F292" s="90"/>
      <c r="G292" s="94"/>
      <c r="H292" s="94"/>
      <c r="I292" s="126">
        <v>292</v>
      </c>
      <c r="J292" s="98"/>
      <c r="K292" s="51">
        <v>2</v>
      </c>
      <c r="L292" s="51">
        <v>1</v>
      </c>
      <c r="M292" s="51">
        <v>0</v>
      </c>
      <c r="N292" s="51">
        <v>1</v>
      </c>
      <c r="O292" s="51">
        <v>0</v>
      </c>
      <c r="P292" s="52" t="s">
        <v>3310</v>
      </c>
      <c r="Q292" s="52" t="s">
        <v>3310</v>
      </c>
      <c r="R292" s="51">
        <v>1</v>
      </c>
      <c r="S292" s="51">
        <v>0</v>
      </c>
      <c r="T292" s="51">
        <v>2</v>
      </c>
      <c r="U292" s="51">
        <v>1</v>
      </c>
      <c r="V292" s="51">
        <v>1</v>
      </c>
      <c r="W292" s="52">
        <v>0.5</v>
      </c>
      <c r="X292" s="52">
        <v>1</v>
      </c>
      <c r="Y292" s="100"/>
      <c r="Z292" s="100"/>
      <c r="AA292" s="100"/>
      <c r="AB292" s="102" t="s">
        <v>3341</v>
      </c>
      <c r="AC292" s="102" t="s">
        <v>3341</v>
      </c>
      <c r="AD292" s="100"/>
      <c r="AE292" s="100"/>
      <c r="AF292" s="100"/>
    </row>
    <row r="293" spans="1:32" x14ac:dyDescent="0.35">
      <c r="A293" s="127" t="s">
        <v>3657</v>
      </c>
      <c r="B293" s="128" t="s">
        <v>3826</v>
      </c>
      <c r="C293" s="128" t="s">
        <v>59</v>
      </c>
      <c r="D293" s="125"/>
      <c r="E293" s="87"/>
      <c r="F293" s="90"/>
      <c r="G293" s="94"/>
      <c r="H293" s="94"/>
      <c r="I293" s="126">
        <v>293</v>
      </c>
      <c r="J293" s="98"/>
      <c r="K293" s="51">
        <v>2</v>
      </c>
      <c r="L293" s="51">
        <v>1</v>
      </c>
      <c r="M293" s="51">
        <v>0</v>
      </c>
      <c r="N293" s="51">
        <v>1</v>
      </c>
      <c r="O293" s="51">
        <v>0</v>
      </c>
      <c r="P293" s="52" t="s">
        <v>3310</v>
      </c>
      <c r="Q293" s="52" t="s">
        <v>3310</v>
      </c>
      <c r="R293" s="51">
        <v>1</v>
      </c>
      <c r="S293" s="51">
        <v>0</v>
      </c>
      <c r="T293" s="51">
        <v>2</v>
      </c>
      <c r="U293" s="51">
        <v>1</v>
      </c>
      <c r="V293" s="51">
        <v>1</v>
      </c>
      <c r="W293" s="52">
        <v>0.5</v>
      </c>
      <c r="X293" s="52">
        <v>1</v>
      </c>
      <c r="Y293" s="100"/>
      <c r="Z293" s="100"/>
      <c r="AA293" s="100"/>
      <c r="AB293" s="102" t="s">
        <v>3341</v>
      </c>
      <c r="AC293" s="102" t="s">
        <v>3341</v>
      </c>
      <c r="AD293" s="100"/>
      <c r="AE293" s="100"/>
      <c r="AF293" s="100"/>
    </row>
    <row r="294" spans="1:32" x14ac:dyDescent="0.35">
      <c r="A294" s="127" t="s">
        <v>3658</v>
      </c>
      <c r="B294" s="128" t="s">
        <v>3827</v>
      </c>
      <c r="C294" s="128" t="s">
        <v>59</v>
      </c>
      <c r="D294" s="125"/>
      <c r="E294" s="87"/>
      <c r="F294" s="90"/>
      <c r="G294" s="94"/>
      <c r="H294" s="94"/>
      <c r="I294" s="126">
        <v>294</v>
      </c>
      <c r="J294" s="98"/>
      <c r="K294" s="51">
        <v>2</v>
      </c>
      <c r="L294" s="51">
        <v>1</v>
      </c>
      <c r="M294" s="51">
        <v>0</v>
      </c>
      <c r="N294" s="51">
        <v>1</v>
      </c>
      <c r="O294" s="51">
        <v>0</v>
      </c>
      <c r="P294" s="52" t="s">
        <v>3310</v>
      </c>
      <c r="Q294" s="52" t="s">
        <v>3310</v>
      </c>
      <c r="R294" s="51">
        <v>1</v>
      </c>
      <c r="S294" s="51">
        <v>0</v>
      </c>
      <c r="T294" s="51">
        <v>2</v>
      </c>
      <c r="U294" s="51">
        <v>1</v>
      </c>
      <c r="V294" s="51">
        <v>1</v>
      </c>
      <c r="W294" s="52">
        <v>0.5</v>
      </c>
      <c r="X294" s="52">
        <v>1</v>
      </c>
      <c r="Y294" s="100"/>
      <c r="Z294" s="100"/>
      <c r="AA294" s="100"/>
      <c r="AB294" s="102" t="s">
        <v>3341</v>
      </c>
      <c r="AC294" s="102" t="s">
        <v>3341</v>
      </c>
      <c r="AD294" s="100"/>
      <c r="AE294" s="100"/>
      <c r="AF294" s="100"/>
    </row>
    <row r="295" spans="1:32" x14ac:dyDescent="0.35">
      <c r="A295" s="127" t="s">
        <v>3659</v>
      </c>
      <c r="B295" s="128" t="s">
        <v>3828</v>
      </c>
      <c r="C295" s="128" t="s">
        <v>59</v>
      </c>
      <c r="D295" s="125"/>
      <c r="E295" s="87"/>
      <c r="F295" s="90"/>
      <c r="G295" s="94"/>
      <c r="H295" s="94"/>
      <c r="I295" s="126">
        <v>295</v>
      </c>
      <c r="J295" s="98"/>
      <c r="K295" s="51">
        <v>2</v>
      </c>
      <c r="L295" s="51">
        <v>1</v>
      </c>
      <c r="M295" s="51">
        <v>0</v>
      </c>
      <c r="N295" s="51">
        <v>1</v>
      </c>
      <c r="O295" s="51">
        <v>0</v>
      </c>
      <c r="P295" s="52" t="s">
        <v>3310</v>
      </c>
      <c r="Q295" s="52" t="s">
        <v>3310</v>
      </c>
      <c r="R295" s="51">
        <v>1</v>
      </c>
      <c r="S295" s="51">
        <v>0</v>
      </c>
      <c r="T295" s="51">
        <v>2</v>
      </c>
      <c r="U295" s="51">
        <v>1</v>
      </c>
      <c r="V295" s="51">
        <v>1</v>
      </c>
      <c r="W295" s="52">
        <v>0.5</v>
      </c>
      <c r="X295" s="52">
        <v>1</v>
      </c>
      <c r="Y295" s="100"/>
      <c r="Z295" s="100"/>
      <c r="AA295" s="100"/>
      <c r="AB295" s="102" t="s">
        <v>3341</v>
      </c>
      <c r="AC295" s="102" t="s">
        <v>3341</v>
      </c>
      <c r="AD295" s="100"/>
      <c r="AE295" s="100"/>
      <c r="AF295" s="100"/>
    </row>
    <row r="296" spans="1:32" x14ac:dyDescent="0.35">
      <c r="A296" s="127" t="s">
        <v>3660</v>
      </c>
      <c r="B296" s="128" t="s">
        <v>3829</v>
      </c>
      <c r="C296" s="128" t="s">
        <v>59</v>
      </c>
      <c r="D296" s="125"/>
      <c r="E296" s="87"/>
      <c r="F296" s="90"/>
      <c r="G296" s="94"/>
      <c r="H296" s="94"/>
      <c r="I296" s="126">
        <v>296</v>
      </c>
      <c r="J296" s="98"/>
      <c r="K296" s="51">
        <v>2</v>
      </c>
      <c r="L296" s="51">
        <v>1</v>
      </c>
      <c r="M296" s="51">
        <v>0</v>
      </c>
      <c r="N296" s="51">
        <v>1</v>
      </c>
      <c r="O296" s="51">
        <v>0</v>
      </c>
      <c r="P296" s="52" t="s">
        <v>3310</v>
      </c>
      <c r="Q296" s="52" t="s">
        <v>3310</v>
      </c>
      <c r="R296" s="51">
        <v>1</v>
      </c>
      <c r="S296" s="51">
        <v>0</v>
      </c>
      <c r="T296" s="51">
        <v>2</v>
      </c>
      <c r="U296" s="51">
        <v>1</v>
      </c>
      <c r="V296" s="51">
        <v>1</v>
      </c>
      <c r="W296" s="52">
        <v>0.5</v>
      </c>
      <c r="X296" s="52">
        <v>1</v>
      </c>
      <c r="Y296" s="100"/>
      <c r="Z296" s="100"/>
      <c r="AA296" s="100"/>
      <c r="AB296" s="102" t="s">
        <v>3341</v>
      </c>
      <c r="AC296" s="102" t="s">
        <v>3341</v>
      </c>
      <c r="AD296" s="100"/>
      <c r="AE296" s="100"/>
      <c r="AF296" s="100"/>
    </row>
    <row r="297" spans="1:32" x14ac:dyDescent="0.35">
      <c r="A297" s="127" t="s">
        <v>3661</v>
      </c>
      <c r="B297" s="128" t="s">
        <v>3830</v>
      </c>
      <c r="C297" s="128" t="s">
        <v>59</v>
      </c>
      <c r="D297" s="125"/>
      <c r="E297" s="87"/>
      <c r="F297" s="90"/>
      <c r="G297" s="94"/>
      <c r="H297" s="94"/>
      <c r="I297" s="126">
        <v>297</v>
      </c>
      <c r="J297" s="98"/>
      <c r="K297" s="51">
        <v>2</v>
      </c>
      <c r="L297" s="51">
        <v>1</v>
      </c>
      <c r="M297" s="51">
        <v>0</v>
      </c>
      <c r="N297" s="51">
        <v>1</v>
      </c>
      <c r="O297" s="51">
        <v>0</v>
      </c>
      <c r="P297" s="52" t="s">
        <v>3310</v>
      </c>
      <c r="Q297" s="52" t="s">
        <v>3310</v>
      </c>
      <c r="R297" s="51">
        <v>1</v>
      </c>
      <c r="S297" s="51">
        <v>0</v>
      </c>
      <c r="T297" s="51">
        <v>2</v>
      </c>
      <c r="U297" s="51">
        <v>1</v>
      </c>
      <c r="V297" s="51">
        <v>1</v>
      </c>
      <c r="W297" s="52">
        <v>0.5</v>
      </c>
      <c r="X297" s="52">
        <v>1</v>
      </c>
      <c r="Y297" s="100"/>
      <c r="Z297" s="100"/>
      <c r="AA297" s="100"/>
      <c r="AB297" s="102" t="s">
        <v>3341</v>
      </c>
      <c r="AC297" s="102" t="s">
        <v>3341</v>
      </c>
      <c r="AD297" s="100"/>
      <c r="AE297" s="100"/>
      <c r="AF297" s="100"/>
    </row>
    <row r="298" spans="1:32" x14ac:dyDescent="0.35">
      <c r="A298" s="127" t="s">
        <v>3662</v>
      </c>
      <c r="B298" s="128" t="s">
        <v>3831</v>
      </c>
      <c r="C298" s="128" t="s">
        <v>59</v>
      </c>
      <c r="D298" s="125"/>
      <c r="E298" s="87"/>
      <c r="F298" s="90"/>
      <c r="G298" s="94"/>
      <c r="H298" s="94"/>
      <c r="I298" s="126">
        <v>298</v>
      </c>
      <c r="J298" s="98"/>
      <c r="K298" s="51">
        <v>2</v>
      </c>
      <c r="L298" s="51">
        <v>1</v>
      </c>
      <c r="M298" s="51">
        <v>0</v>
      </c>
      <c r="N298" s="51">
        <v>1</v>
      </c>
      <c r="O298" s="51">
        <v>0</v>
      </c>
      <c r="P298" s="52" t="s">
        <v>3310</v>
      </c>
      <c r="Q298" s="52" t="s">
        <v>3310</v>
      </c>
      <c r="R298" s="51">
        <v>1</v>
      </c>
      <c r="S298" s="51">
        <v>0</v>
      </c>
      <c r="T298" s="51">
        <v>2</v>
      </c>
      <c r="U298" s="51">
        <v>1</v>
      </c>
      <c r="V298" s="51">
        <v>1</v>
      </c>
      <c r="W298" s="52">
        <v>0.5</v>
      </c>
      <c r="X298" s="52">
        <v>1</v>
      </c>
      <c r="Y298" s="100"/>
      <c r="Z298" s="100"/>
      <c r="AA298" s="100"/>
      <c r="AB298" s="102" t="s">
        <v>3341</v>
      </c>
      <c r="AC298" s="102" t="s">
        <v>3341</v>
      </c>
      <c r="AD298" s="100"/>
      <c r="AE298" s="100"/>
      <c r="AF298" s="100"/>
    </row>
    <row r="299" spans="1:32" x14ac:dyDescent="0.35">
      <c r="A299" s="127" t="s">
        <v>3663</v>
      </c>
      <c r="B299" s="128" t="s">
        <v>3832</v>
      </c>
      <c r="C299" s="128" t="s">
        <v>59</v>
      </c>
      <c r="D299" s="125"/>
      <c r="E299" s="87"/>
      <c r="F299" s="90"/>
      <c r="G299" s="94"/>
      <c r="H299" s="94"/>
      <c r="I299" s="126">
        <v>299</v>
      </c>
      <c r="J299" s="98"/>
      <c r="K299" s="51">
        <v>2</v>
      </c>
      <c r="L299" s="51">
        <v>1</v>
      </c>
      <c r="M299" s="51">
        <v>0</v>
      </c>
      <c r="N299" s="51">
        <v>1</v>
      </c>
      <c r="O299" s="51">
        <v>0</v>
      </c>
      <c r="P299" s="52" t="s">
        <v>3310</v>
      </c>
      <c r="Q299" s="52" t="s">
        <v>3310</v>
      </c>
      <c r="R299" s="51">
        <v>1</v>
      </c>
      <c r="S299" s="51">
        <v>0</v>
      </c>
      <c r="T299" s="51">
        <v>2</v>
      </c>
      <c r="U299" s="51">
        <v>1</v>
      </c>
      <c r="V299" s="51">
        <v>1</v>
      </c>
      <c r="W299" s="52">
        <v>0.5</v>
      </c>
      <c r="X299" s="52">
        <v>1</v>
      </c>
      <c r="Y299" s="100"/>
      <c r="Z299" s="100"/>
      <c r="AA299" s="100"/>
      <c r="AB299" s="102" t="s">
        <v>3341</v>
      </c>
      <c r="AC299" s="102" t="s">
        <v>3341</v>
      </c>
      <c r="AD299" s="100"/>
      <c r="AE299" s="100"/>
      <c r="AF299" s="100"/>
    </row>
    <row r="300" spans="1:32" x14ac:dyDescent="0.35">
      <c r="A300" s="127" t="s">
        <v>3664</v>
      </c>
      <c r="B300" s="128" t="s">
        <v>3833</v>
      </c>
      <c r="C300" s="128" t="s">
        <v>59</v>
      </c>
      <c r="D300" s="125"/>
      <c r="E300" s="87"/>
      <c r="F300" s="90"/>
      <c r="G300" s="94"/>
      <c r="H300" s="94"/>
      <c r="I300" s="126">
        <v>300</v>
      </c>
      <c r="J300" s="98"/>
      <c r="K300" s="51">
        <v>2</v>
      </c>
      <c r="L300" s="51">
        <v>1</v>
      </c>
      <c r="M300" s="51">
        <v>0</v>
      </c>
      <c r="N300" s="51">
        <v>1</v>
      </c>
      <c r="O300" s="51">
        <v>0</v>
      </c>
      <c r="P300" s="52" t="s">
        <v>3310</v>
      </c>
      <c r="Q300" s="52" t="s">
        <v>3310</v>
      </c>
      <c r="R300" s="51">
        <v>1</v>
      </c>
      <c r="S300" s="51">
        <v>0</v>
      </c>
      <c r="T300" s="51">
        <v>2</v>
      </c>
      <c r="U300" s="51">
        <v>1</v>
      </c>
      <c r="V300" s="51">
        <v>1</v>
      </c>
      <c r="W300" s="52">
        <v>0.5</v>
      </c>
      <c r="X300" s="52">
        <v>1</v>
      </c>
      <c r="Y300" s="100"/>
      <c r="Z300" s="100"/>
      <c r="AA300" s="100"/>
      <c r="AB300" s="102" t="s">
        <v>3341</v>
      </c>
      <c r="AC300" s="102" t="s">
        <v>3341</v>
      </c>
      <c r="AD300" s="100"/>
      <c r="AE300" s="100"/>
      <c r="AF300" s="100"/>
    </row>
    <row r="301" spans="1:32" x14ac:dyDescent="0.35">
      <c r="A301" s="127" t="s">
        <v>3665</v>
      </c>
      <c r="B301" s="128" t="s">
        <v>3834</v>
      </c>
      <c r="C301" s="128" t="s">
        <v>59</v>
      </c>
      <c r="D301" s="125"/>
      <c r="E301" s="87"/>
      <c r="F301" s="90"/>
      <c r="G301" s="94"/>
      <c r="H301" s="94"/>
      <c r="I301" s="126">
        <v>301</v>
      </c>
      <c r="J301" s="98"/>
      <c r="K301" s="51">
        <v>2</v>
      </c>
      <c r="L301" s="51">
        <v>1</v>
      </c>
      <c r="M301" s="51">
        <v>0</v>
      </c>
      <c r="N301" s="51">
        <v>1</v>
      </c>
      <c r="O301" s="51">
        <v>0</v>
      </c>
      <c r="P301" s="52" t="s">
        <v>3310</v>
      </c>
      <c r="Q301" s="52" t="s">
        <v>3310</v>
      </c>
      <c r="R301" s="51">
        <v>1</v>
      </c>
      <c r="S301" s="51">
        <v>0</v>
      </c>
      <c r="T301" s="51">
        <v>2</v>
      </c>
      <c r="U301" s="51">
        <v>1</v>
      </c>
      <c r="V301" s="51">
        <v>1</v>
      </c>
      <c r="W301" s="52">
        <v>0.5</v>
      </c>
      <c r="X301" s="52">
        <v>1</v>
      </c>
      <c r="Y301" s="100"/>
      <c r="Z301" s="100"/>
      <c r="AA301" s="100"/>
      <c r="AB301" s="102" t="s">
        <v>3341</v>
      </c>
      <c r="AC301" s="102" t="s">
        <v>3341</v>
      </c>
      <c r="AD301" s="100"/>
      <c r="AE301" s="100"/>
      <c r="AF301" s="100"/>
    </row>
    <row r="302" spans="1:32" x14ac:dyDescent="0.35">
      <c r="A302" s="127" t="s">
        <v>3666</v>
      </c>
      <c r="B302" s="128" t="s">
        <v>3835</v>
      </c>
      <c r="C302" s="128" t="s">
        <v>59</v>
      </c>
      <c r="D302" s="125"/>
      <c r="E302" s="87"/>
      <c r="F302" s="90"/>
      <c r="G302" s="94"/>
      <c r="H302" s="94"/>
      <c r="I302" s="126">
        <v>302</v>
      </c>
      <c r="J302" s="98"/>
      <c r="K302" s="51">
        <v>2</v>
      </c>
      <c r="L302" s="51">
        <v>1</v>
      </c>
      <c r="M302" s="51">
        <v>0</v>
      </c>
      <c r="N302" s="51">
        <v>1</v>
      </c>
      <c r="O302" s="51">
        <v>0</v>
      </c>
      <c r="P302" s="52" t="s">
        <v>3310</v>
      </c>
      <c r="Q302" s="52" t="s">
        <v>3310</v>
      </c>
      <c r="R302" s="51">
        <v>1</v>
      </c>
      <c r="S302" s="51">
        <v>0</v>
      </c>
      <c r="T302" s="51">
        <v>2</v>
      </c>
      <c r="U302" s="51">
        <v>1</v>
      </c>
      <c r="V302" s="51">
        <v>1</v>
      </c>
      <c r="W302" s="52">
        <v>0.5</v>
      </c>
      <c r="X302" s="52">
        <v>1</v>
      </c>
      <c r="Y302" s="100"/>
      <c r="Z302" s="100"/>
      <c r="AA302" s="100"/>
      <c r="AB302" s="102" t="s">
        <v>3341</v>
      </c>
      <c r="AC302" s="102" t="s">
        <v>3341</v>
      </c>
      <c r="AD302" s="100"/>
      <c r="AE302" s="100"/>
      <c r="AF302" s="100"/>
    </row>
    <row r="303" spans="1:32" x14ac:dyDescent="0.35">
      <c r="A303" s="127" t="s">
        <v>3667</v>
      </c>
      <c r="B303" s="128" t="s">
        <v>3824</v>
      </c>
      <c r="C303" s="128" t="s">
        <v>61</v>
      </c>
      <c r="D303" s="125"/>
      <c r="E303" s="87"/>
      <c r="F303" s="90"/>
      <c r="G303" s="94"/>
      <c r="H303" s="94"/>
      <c r="I303" s="126">
        <v>303</v>
      </c>
      <c r="J303" s="98"/>
      <c r="K303" s="51">
        <v>2</v>
      </c>
      <c r="L303" s="51">
        <v>1</v>
      </c>
      <c r="M303" s="51">
        <v>0</v>
      </c>
      <c r="N303" s="51">
        <v>1</v>
      </c>
      <c r="O303" s="51">
        <v>0</v>
      </c>
      <c r="P303" s="52" t="s">
        <v>3310</v>
      </c>
      <c r="Q303" s="52" t="s">
        <v>3310</v>
      </c>
      <c r="R303" s="51">
        <v>1</v>
      </c>
      <c r="S303" s="51">
        <v>0</v>
      </c>
      <c r="T303" s="51">
        <v>2</v>
      </c>
      <c r="U303" s="51">
        <v>1</v>
      </c>
      <c r="V303" s="51">
        <v>1</v>
      </c>
      <c r="W303" s="52">
        <v>0.5</v>
      </c>
      <c r="X303" s="52">
        <v>1</v>
      </c>
      <c r="Y303" s="100"/>
      <c r="Z303" s="100"/>
      <c r="AA303" s="100"/>
      <c r="AB303" s="102" t="s">
        <v>3341</v>
      </c>
      <c r="AC303" s="102" t="s">
        <v>3341</v>
      </c>
      <c r="AD303" s="100"/>
      <c r="AE303" s="100"/>
      <c r="AF303" s="100"/>
    </row>
    <row r="304" spans="1:32" x14ac:dyDescent="0.35">
      <c r="A304" s="127" t="s">
        <v>3668</v>
      </c>
      <c r="B304" s="128" t="s">
        <v>3825</v>
      </c>
      <c r="C304" s="128" t="s">
        <v>61</v>
      </c>
      <c r="D304" s="125"/>
      <c r="E304" s="87"/>
      <c r="F304" s="90"/>
      <c r="G304" s="94"/>
      <c r="H304" s="94"/>
      <c r="I304" s="126">
        <v>304</v>
      </c>
      <c r="J304" s="98"/>
      <c r="K304" s="51">
        <v>2</v>
      </c>
      <c r="L304" s="51">
        <v>1</v>
      </c>
      <c r="M304" s="51">
        <v>0</v>
      </c>
      <c r="N304" s="51">
        <v>1</v>
      </c>
      <c r="O304" s="51">
        <v>0</v>
      </c>
      <c r="P304" s="52" t="s">
        <v>3310</v>
      </c>
      <c r="Q304" s="52" t="s">
        <v>3310</v>
      </c>
      <c r="R304" s="51">
        <v>1</v>
      </c>
      <c r="S304" s="51">
        <v>0</v>
      </c>
      <c r="T304" s="51">
        <v>2</v>
      </c>
      <c r="U304" s="51">
        <v>1</v>
      </c>
      <c r="V304" s="51">
        <v>1</v>
      </c>
      <c r="W304" s="52">
        <v>0.5</v>
      </c>
      <c r="X304" s="52">
        <v>1</v>
      </c>
      <c r="Y304" s="100"/>
      <c r="Z304" s="100"/>
      <c r="AA304" s="100"/>
      <c r="AB304" s="102" t="s">
        <v>3341</v>
      </c>
      <c r="AC304" s="102" t="s">
        <v>3341</v>
      </c>
      <c r="AD304" s="100"/>
      <c r="AE304" s="100"/>
      <c r="AF304" s="100"/>
    </row>
    <row r="305" spans="1:32" x14ac:dyDescent="0.35">
      <c r="A305" s="127" t="s">
        <v>3669</v>
      </c>
      <c r="B305" s="128" t="s">
        <v>3826</v>
      </c>
      <c r="C305" s="128" t="s">
        <v>61</v>
      </c>
      <c r="D305" s="125"/>
      <c r="E305" s="87"/>
      <c r="F305" s="90"/>
      <c r="G305" s="94"/>
      <c r="H305" s="94"/>
      <c r="I305" s="126">
        <v>305</v>
      </c>
      <c r="J305" s="98"/>
      <c r="K305" s="51">
        <v>2</v>
      </c>
      <c r="L305" s="51">
        <v>1</v>
      </c>
      <c r="M305" s="51">
        <v>0</v>
      </c>
      <c r="N305" s="51">
        <v>1</v>
      </c>
      <c r="O305" s="51">
        <v>0</v>
      </c>
      <c r="P305" s="52" t="s">
        <v>3310</v>
      </c>
      <c r="Q305" s="52" t="s">
        <v>3310</v>
      </c>
      <c r="R305" s="51">
        <v>1</v>
      </c>
      <c r="S305" s="51">
        <v>0</v>
      </c>
      <c r="T305" s="51">
        <v>2</v>
      </c>
      <c r="U305" s="51">
        <v>1</v>
      </c>
      <c r="V305" s="51">
        <v>1</v>
      </c>
      <c r="W305" s="52">
        <v>0.5</v>
      </c>
      <c r="X305" s="52">
        <v>1</v>
      </c>
      <c r="Y305" s="100"/>
      <c r="Z305" s="100"/>
      <c r="AA305" s="100"/>
      <c r="AB305" s="102" t="s">
        <v>3341</v>
      </c>
      <c r="AC305" s="102" t="s">
        <v>3341</v>
      </c>
      <c r="AD305" s="100"/>
      <c r="AE305" s="100"/>
      <c r="AF305" s="100"/>
    </row>
    <row r="306" spans="1:32" x14ac:dyDescent="0.35">
      <c r="A306" s="127" t="s">
        <v>3670</v>
      </c>
      <c r="B306" s="128" t="s">
        <v>3827</v>
      </c>
      <c r="C306" s="128" t="s">
        <v>61</v>
      </c>
      <c r="D306" s="125"/>
      <c r="E306" s="87"/>
      <c r="F306" s="90"/>
      <c r="G306" s="94"/>
      <c r="H306" s="94"/>
      <c r="I306" s="126">
        <v>306</v>
      </c>
      <c r="J306" s="98"/>
      <c r="K306" s="51">
        <v>2</v>
      </c>
      <c r="L306" s="51">
        <v>1</v>
      </c>
      <c r="M306" s="51">
        <v>0</v>
      </c>
      <c r="N306" s="51">
        <v>1</v>
      </c>
      <c r="O306" s="51">
        <v>0</v>
      </c>
      <c r="P306" s="52" t="s">
        <v>3310</v>
      </c>
      <c r="Q306" s="52" t="s">
        <v>3310</v>
      </c>
      <c r="R306" s="51">
        <v>1</v>
      </c>
      <c r="S306" s="51">
        <v>0</v>
      </c>
      <c r="T306" s="51">
        <v>2</v>
      </c>
      <c r="U306" s="51">
        <v>1</v>
      </c>
      <c r="V306" s="51">
        <v>1</v>
      </c>
      <c r="W306" s="52">
        <v>0.5</v>
      </c>
      <c r="X306" s="52">
        <v>1</v>
      </c>
      <c r="Y306" s="100"/>
      <c r="Z306" s="100"/>
      <c r="AA306" s="100"/>
      <c r="AB306" s="102" t="s">
        <v>3341</v>
      </c>
      <c r="AC306" s="102" t="s">
        <v>3341</v>
      </c>
      <c r="AD306" s="100"/>
      <c r="AE306" s="100"/>
      <c r="AF306" s="100"/>
    </row>
    <row r="307" spans="1:32" x14ac:dyDescent="0.35">
      <c r="A307" s="127" t="s">
        <v>3671</v>
      </c>
      <c r="B307" s="128" t="s">
        <v>3828</v>
      </c>
      <c r="C307" s="128" t="s">
        <v>61</v>
      </c>
      <c r="D307" s="125"/>
      <c r="E307" s="87"/>
      <c r="F307" s="90"/>
      <c r="G307" s="94"/>
      <c r="H307" s="94"/>
      <c r="I307" s="126">
        <v>307</v>
      </c>
      <c r="J307" s="98"/>
      <c r="K307" s="51">
        <v>2</v>
      </c>
      <c r="L307" s="51">
        <v>1</v>
      </c>
      <c r="M307" s="51">
        <v>0</v>
      </c>
      <c r="N307" s="51">
        <v>1</v>
      </c>
      <c r="O307" s="51">
        <v>0</v>
      </c>
      <c r="P307" s="52" t="s">
        <v>3310</v>
      </c>
      <c r="Q307" s="52" t="s">
        <v>3310</v>
      </c>
      <c r="R307" s="51">
        <v>1</v>
      </c>
      <c r="S307" s="51">
        <v>0</v>
      </c>
      <c r="T307" s="51">
        <v>2</v>
      </c>
      <c r="U307" s="51">
        <v>1</v>
      </c>
      <c r="V307" s="51">
        <v>1</v>
      </c>
      <c r="W307" s="52">
        <v>0.5</v>
      </c>
      <c r="X307" s="52">
        <v>1</v>
      </c>
      <c r="Y307" s="100"/>
      <c r="Z307" s="100"/>
      <c r="AA307" s="100"/>
      <c r="AB307" s="102" t="s">
        <v>3341</v>
      </c>
      <c r="AC307" s="102" t="s">
        <v>3341</v>
      </c>
      <c r="AD307" s="100"/>
      <c r="AE307" s="100"/>
      <c r="AF307" s="100"/>
    </row>
    <row r="308" spans="1:32" x14ac:dyDescent="0.35">
      <c r="A308" s="127" t="s">
        <v>3672</v>
      </c>
      <c r="B308" s="128" t="s">
        <v>3829</v>
      </c>
      <c r="C308" s="128" t="s">
        <v>61</v>
      </c>
      <c r="D308" s="125"/>
      <c r="E308" s="87"/>
      <c r="F308" s="90"/>
      <c r="G308" s="94"/>
      <c r="H308" s="94"/>
      <c r="I308" s="126">
        <v>308</v>
      </c>
      <c r="J308" s="98"/>
      <c r="K308" s="51">
        <v>2</v>
      </c>
      <c r="L308" s="51">
        <v>1</v>
      </c>
      <c r="M308" s="51">
        <v>0</v>
      </c>
      <c r="N308" s="51">
        <v>1</v>
      </c>
      <c r="O308" s="51">
        <v>0</v>
      </c>
      <c r="P308" s="52" t="s">
        <v>3310</v>
      </c>
      <c r="Q308" s="52" t="s">
        <v>3310</v>
      </c>
      <c r="R308" s="51">
        <v>1</v>
      </c>
      <c r="S308" s="51">
        <v>0</v>
      </c>
      <c r="T308" s="51">
        <v>2</v>
      </c>
      <c r="U308" s="51">
        <v>1</v>
      </c>
      <c r="V308" s="51">
        <v>1</v>
      </c>
      <c r="W308" s="52">
        <v>0.5</v>
      </c>
      <c r="X308" s="52">
        <v>1</v>
      </c>
      <c r="Y308" s="100"/>
      <c r="Z308" s="100"/>
      <c r="AA308" s="100"/>
      <c r="AB308" s="102" t="s">
        <v>3341</v>
      </c>
      <c r="AC308" s="102" t="s">
        <v>3341</v>
      </c>
      <c r="AD308" s="100"/>
      <c r="AE308" s="100"/>
      <c r="AF308" s="100"/>
    </row>
    <row r="309" spans="1:32" x14ac:dyDescent="0.35">
      <c r="A309" s="127" t="s">
        <v>3673</v>
      </c>
      <c r="B309" s="128" t="s">
        <v>3830</v>
      </c>
      <c r="C309" s="128" t="s">
        <v>61</v>
      </c>
      <c r="D309" s="125"/>
      <c r="E309" s="87"/>
      <c r="F309" s="90"/>
      <c r="G309" s="94"/>
      <c r="H309" s="94"/>
      <c r="I309" s="126">
        <v>309</v>
      </c>
      <c r="J309" s="98"/>
      <c r="K309" s="51">
        <v>2</v>
      </c>
      <c r="L309" s="51">
        <v>1</v>
      </c>
      <c r="M309" s="51">
        <v>0</v>
      </c>
      <c r="N309" s="51">
        <v>1</v>
      </c>
      <c r="O309" s="51">
        <v>0</v>
      </c>
      <c r="P309" s="52" t="s">
        <v>3310</v>
      </c>
      <c r="Q309" s="52" t="s">
        <v>3310</v>
      </c>
      <c r="R309" s="51">
        <v>1</v>
      </c>
      <c r="S309" s="51">
        <v>0</v>
      </c>
      <c r="T309" s="51">
        <v>2</v>
      </c>
      <c r="U309" s="51">
        <v>1</v>
      </c>
      <c r="V309" s="51">
        <v>1</v>
      </c>
      <c r="W309" s="52">
        <v>0.5</v>
      </c>
      <c r="X309" s="52">
        <v>1</v>
      </c>
      <c r="Y309" s="100"/>
      <c r="Z309" s="100"/>
      <c r="AA309" s="100"/>
      <c r="AB309" s="102" t="s">
        <v>3341</v>
      </c>
      <c r="AC309" s="102" t="s">
        <v>3341</v>
      </c>
      <c r="AD309" s="100"/>
      <c r="AE309" s="100"/>
      <c r="AF309" s="100"/>
    </row>
    <row r="310" spans="1:32" x14ac:dyDescent="0.35">
      <c r="A310" s="127" t="s">
        <v>3674</v>
      </c>
      <c r="B310" s="128" t="s">
        <v>3831</v>
      </c>
      <c r="C310" s="128" t="s">
        <v>61</v>
      </c>
      <c r="D310" s="125"/>
      <c r="E310" s="87"/>
      <c r="F310" s="90"/>
      <c r="G310" s="94"/>
      <c r="H310" s="94"/>
      <c r="I310" s="126">
        <v>310</v>
      </c>
      <c r="J310" s="98"/>
      <c r="K310" s="51">
        <v>2</v>
      </c>
      <c r="L310" s="51">
        <v>1</v>
      </c>
      <c r="M310" s="51">
        <v>0</v>
      </c>
      <c r="N310" s="51">
        <v>1</v>
      </c>
      <c r="O310" s="51">
        <v>0</v>
      </c>
      <c r="P310" s="52" t="s">
        <v>3310</v>
      </c>
      <c r="Q310" s="52" t="s">
        <v>3310</v>
      </c>
      <c r="R310" s="51">
        <v>1</v>
      </c>
      <c r="S310" s="51">
        <v>0</v>
      </c>
      <c r="T310" s="51">
        <v>2</v>
      </c>
      <c r="U310" s="51">
        <v>1</v>
      </c>
      <c r="V310" s="51">
        <v>1</v>
      </c>
      <c r="W310" s="52">
        <v>0.5</v>
      </c>
      <c r="X310" s="52">
        <v>1</v>
      </c>
      <c r="Y310" s="100"/>
      <c r="Z310" s="100"/>
      <c r="AA310" s="100"/>
      <c r="AB310" s="102" t="s">
        <v>3341</v>
      </c>
      <c r="AC310" s="102" t="s">
        <v>3341</v>
      </c>
      <c r="AD310" s="100"/>
      <c r="AE310" s="100"/>
      <c r="AF310" s="100"/>
    </row>
    <row r="311" spans="1:32" x14ac:dyDescent="0.35">
      <c r="A311" s="127" t="s">
        <v>3675</v>
      </c>
      <c r="B311" s="128" t="s">
        <v>3832</v>
      </c>
      <c r="C311" s="128" t="s">
        <v>61</v>
      </c>
      <c r="D311" s="125"/>
      <c r="E311" s="87"/>
      <c r="F311" s="90"/>
      <c r="G311" s="94"/>
      <c r="H311" s="94"/>
      <c r="I311" s="126">
        <v>311</v>
      </c>
      <c r="J311" s="98"/>
      <c r="K311" s="51">
        <v>2</v>
      </c>
      <c r="L311" s="51">
        <v>1</v>
      </c>
      <c r="M311" s="51">
        <v>0</v>
      </c>
      <c r="N311" s="51">
        <v>1</v>
      </c>
      <c r="O311" s="51">
        <v>0</v>
      </c>
      <c r="P311" s="52" t="s">
        <v>3310</v>
      </c>
      <c r="Q311" s="52" t="s">
        <v>3310</v>
      </c>
      <c r="R311" s="51">
        <v>1</v>
      </c>
      <c r="S311" s="51">
        <v>0</v>
      </c>
      <c r="T311" s="51">
        <v>2</v>
      </c>
      <c r="U311" s="51">
        <v>1</v>
      </c>
      <c r="V311" s="51">
        <v>1</v>
      </c>
      <c r="W311" s="52">
        <v>0.5</v>
      </c>
      <c r="X311" s="52">
        <v>1</v>
      </c>
      <c r="Y311" s="100"/>
      <c r="Z311" s="100"/>
      <c r="AA311" s="100"/>
      <c r="AB311" s="102" t="s">
        <v>3341</v>
      </c>
      <c r="AC311" s="102" t="s">
        <v>3341</v>
      </c>
      <c r="AD311" s="100"/>
      <c r="AE311" s="100"/>
      <c r="AF311" s="100"/>
    </row>
    <row r="312" spans="1:32" x14ac:dyDescent="0.35">
      <c r="A312" s="127" t="s">
        <v>3676</v>
      </c>
      <c r="B312" s="128" t="s">
        <v>3833</v>
      </c>
      <c r="C312" s="128" t="s">
        <v>61</v>
      </c>
      <c r="D312" s="125"/>
      <c r="E312" s="87"/>
      <c r="F312" s="90"/>
      <c r="G312" s="94"/>
      <c r="H312" s="94"/>
      <c r="I312" s="126">
        <v>312</v>
      </c>
      <c r="J312" s="98"/>
      <c r="K312" s="51">
        <v>2</v>
      </c>
      <c r="L312" s="51">
        <v>1</v>
      </c>
      <c r="M312" s="51">
        <v>0</v>
      </c>
      <c r="N312" s="51">
        <v>1</v>
      </c>
      <c r="O312" s="51">
        <v>0</v>
      </c>
      <c r="P312" s="52" t="s">
        <v>3310</v>
      </c>
      <c r="Q312" s="52" t="s">
        <v>3310</v>
      </c>
      <c r="R312" s="51">
        <v>1</v>
      </c>
      <c r="S312" s="51">
        <v>0</v>
      </c>
      <c r="T312" s="51">
        <v>2</v>
      </c>
      <c r="U312" s="51">
        <v>1</v>
      </c>
      <c r="V312" s="51">
        <v>1</v>
      </c>
      <c r="W312" s="52">
        <v>0.5</v>
      </c>
      <c r="X312" s="52">
        <v>1</v>
      </c>
      <c r="Y312" s="100"/>
      <c r="Z312" s="100"/>
      <c r="AA312" s="100"/>
      <c r="AB312" s="102" t="s">
        <v>3341</v>
      </c>
      <c r="AC312" s="102" t="s">
        <v>3341</v>
      </c>
      <c r="AD312" s="100"/>
      <c r="AE312" s="100"/>
      <c r="AF312" s="100"/>
    </row>
    <row r="313" spans="1:32" x14ac:dyDescent="0.35">
      <c r="A313" s="127" t="s">
        <v>3677</v>
      </c>
      <c r="B313" s="128" t="s">
        <v>3834</v>
      </c>
      <c r="C313" s="128" t="s">
        <v>61</v>
      </c>
      <c r="D313" s="125"/>
      <c r="E313" s="87"/>
      <c r="F313" s="90"/>
      <c r="G313" s="94"/>
      <c r="H313" s="94"/>
      <c r="I313" s="126">
        <v>313</v>
      </c>
      <c r="J313" s="98"/>
      <c r="K313" s="51">
        <v>2</v>
      </c>
      <c r="L313" s="51">
        <v>1</v>
      </c>
      <c r="M313" s="51">
        <v>0</v>
      </c>
      <c r="N313" s="51">
        <v>1</v>
      </c>
      <c r="O313" s="51">
        <v>0</v>
      </c>
      <c r="P313" s="52" t="s">
        <v>3310</v>
      </c>
      <c r="Q313" s="52" t="s">
        <v>3310</v>
      </c>
      <c r="R313" s="51">
        <v>1</v>
      </c>
      <c r="S313" s="51">
        <v>0</v>
      </c>
      <c r="T313" s="51">
        <v>2</v>
      </c>
      <c r="U313" s="51">
        <v>1</v>
      </c>
      <c r="V313" s="51">
        <v>1</v>
      </c>
      <c r="W313" s="52">
        <v>0.5</v>
      </c>
      <c r="X313" s="52">
        <v>1</v>
      </c>
      <c r="Y313" s="100"/>
      <c r="Z313" s="100"/>
      <c r="AA313" s="100"/>
      <c r="AB313" s="102" t="s">
        <v>3341</v>
      </c>
      <c r="AC313" s="102" t="s">
        <v>3341</v>
      </c>
      <c r="AD313" s="100"/>
      <c r="AE313" s="100"/>
      <c r="AF313" s="100"/>
    </row>
    <row r="314" spans="1:32" x14ac:dyDescent="0.35">
      <c r="A314" s="127" t="s">
        <v>3678</v>
      </c>
      <c r="B314" s="128" t="s">
        <v>3835</v>
      </c>
      <c r="C314" s="128" t="s">
        <v>61</v>
      </c>
      <c r="D314" s="125"/>
      <c r="E314" s="87"/>
      <c r="F314" s="90"/>
      <c r="G314" s="94"/>
      <c r="H314" s="94"/>
      <c r="I314" s="126">
        <v>314</v>
      </c>
      <c r="J314" s="98"/>
      <c r="K314" s="51">
        <v>2</v>
      </c>
      <c r="L314" s="51">
        <v>1</v>
      </c>
      <c r="M314" s="51">
        <v>0</v>
      </c>
      <c r="N314" s="51">
        <v>1</v>
      </c>
      <c r="O314" s="51">
        <v>0</v>
      </c>
      <c r="P314" s="52" t="s">
        <v>3310</v>
      </c>
      <c r="Q314" s="52" t="s">
        <v>3310</v>
      </c>
      <c r="R314" s="51">
        <v>1</v>
      </c>
      <c r="S314" s="51">
        <v>0</v>
      </c>
      <c r="T314" s="51">
        <v>2</v>
      </c>
      <c r="U314" s="51">
        <v>1</v>
      </c>
      <c r="V314" s="51">
        <v>1</v>
      </c>
      <c r="W314" s="52">
        <v>0.5</v>
      </c>
      <c r="X314" s="52">
        <v>1</v>
      </c>
      <c r="Y314" s="100"/>
      <c r="Z314" s="100"/>
      <c r="AA314" s="100"/>
      <c r="AB314" s="102" t="s">
        <v>3341</v>
      </c>
      <c r="AC314" s="102" t="s">
        <v>3341</v>
      </c>
      <c r="AD314" s="100"/>
      <c r="AE314" s="100"/>
      <c r="AF314" s="100"/>
    </row>
    <row r="315" spans="1:32" x14ac:dyDescent="0.35">
      <c r="A315" s="127" t="s">
        <v>3679</v>
      </c>
      <c r="B315" s="128" t="s">
        <v>3824</v>
      </c>
      <c r="C315" s="128" t="s">
        <v>63</v>
      </c>
      <c r="D315" s="125"/>
      <c r="E315" s="87"/>
      <c r="F315" s="90"/>
      <c r="G315" s="94"/>
      <c r="H315" s="94"/>
      <c r="I315" s="126">
        <v>315</v>
      </c>
      <c r="J315" s="98"/>
      <c r="K315" s="51">
        <v>2</v>
      </c>
      <c r="L315" s="51">
        <v>1</v>
      </c>
      <c r="M315" s="51">
        <v>0</v>
      </c>
      <c r="N315" s="51">
        <v>1</v>
      </c>
      <c r="O315" s="51">
        <v>0</v>
      </c>
      <c r="P315" s="52" t="s">
        <v>3310</v>
      </c>
      <c r="Q315" s="52" t="s">
        <v>3310</v>
      </c>
      <c r="R315" s="51">
        <v>1</v>
      </c>
      <c r="S315" s="51">
        <v>0</v>
      </c>
      <c r="T315" s="51">
        <v>2</v>
      </c>
      <c r="U315" s="51">
        <v>1</v>
      </c>
      <c r="V315" s="51">
        <v>1</v>
      </c>
      <c r="W315" s="52">
        <v>0.5</v>
      </c>
      <c r="X315" s="52">
        <v>1</v>
      </c>
      <c r="Y315" s="100"/>
      <c r="Z315" s="100"/>
      <c r="AA315" s="100"/>
      <c r="AB315" s="102" t="s">
        <v>3341</v>
      </c>
      <c r="AC315" s="102" t="s">
        <v>3341</v>
      </c>
      <c r="AD315" s="100"/>
      <c r="AE315" s="100"/>
      <c r="AF315" s="100"/>
    </row>
    <row r="316" spans="1:32" x14ac:dyDescent="0.35">
      <c r="A316" s="127" t="s">
        <v>3680</v>
      </c>
      <c r="B316" s="128" t="s">
        <v>3825</v>
      </c>
      <c r="C316" s="128" t="s">
        <v>63</v>
      </c>
      <c r="D316" s="125"/>
      <c r="E316" s="87"/>
      <c r="F316" s="90"/>
      <c r="G316" s="94"/>
      <c r="H316" s="94"/>
      <c r="I316" s="126">
        <v>316</v>
      </c>
      <c r="J316" s="98"/>
      <c r="K316" s="51">
        <v>2</v>
      </c>
      <c r="L316" s="51">
        <v>1</v>
      </c>
      <c r="M316" s="51">
        <v>0</v>
      </c>
      <c r="N316" s="51">
        <v>1</v>
      </c>
      <c r="O316" s="51">
        <v>0</v>
      </c>
      <c r="P316" s="52" t="s">
        <v>3310</v>
      </c>
      <c r="Q316" s="52" t="s">
        <v>3310</v>
      </c>
      <c r="R316" s="51">
        <v>1</v>
      </c>
      <c r="S316" s="51">
        <v>0</v>
      </c>
      <c r="T316" s="51">
        <v>2</v>
      </c>
      <c r="U316" s="51">
        <v>1</v>
      </c>
      <c r="V316" s="51">
        <v>1</v>
      </c>
      <c r="W316" s="52">
        <v>0.5</v>
      </c>
      <c r="X316" s="52">
        <v>1</v>
      </c>
      <c r="Y316" s="100"/>
      <c r="Z316" s="100"/>
      <c r="AA316" s="100"/>
      <c r="AB316" s="102" t="s">
        <v>3341</v>
      </c>
      <c r="AC316" s="102" t="s">
        <v>3341</v>
      </c>
      <c r="AD316" s="100"/>
      <c r="AE316" s="100"/>
      <c r="AF316" s="100"/>
    </row>
    <row r="317" spans="1:32" x14ac:dyDescent="0.35">
      <c r="A317" s="127" t="s">
        <v>3681</v>
      </c>
      <c r="B317" s="128" t="s">
        <v>3826</v>
      </c>
      <c r="C317" s="128" t="s">
        <v>63</v>
      </c>
      <c r="D317" s="125"/>
      <c r="E317" s="87"/>
      <c r="F317" s="90"/>
      <c r="G317" s="94"/>
      <c r="H317" s="94"/>
      <c r="I317" s="126">
        <v>317</v>
      </c>
      <c r="J317" s="98"/>
      <c r="K317" s="51">
        <v>2</v>
      </c>
      <c r="L317" s="51">
        <v>1</v>
      </c>
      <c r="M317" s="51">
        <v>0</v>
      </c>
      <c r="N317" s="51">
        <v>1</v>
      </c>
      <c r="O317" s="51">
        <v>0</v>
      </c>
      <c r="P317" s="52" t="s">
        <v>3310</v>
      </c>
      <c r="Q317" s="52" t="s">
        <v>3310</v>
      </c>
      <c r="R317" s="51">
        <v>1</v>
      </c>
      <c r="S317" s="51">
        <v>0</v>
      </c>
      <c r="T317" s="51">
        <v>2</v>
      </c>
      <c r="U317" s="51">
        <v>1</v>
      </c>
      <c r="V317" s="51">
        <v>1</v>
      </c>
      <c r="W317" s="52">
        <v>0.5</v>
      </c>
      <c r="X317" s="52">
        <v>1</v>
      </c>
      <c r="Y317" s="100"/>
      <c r="Z317" s="100"/>
      <c r="AA317" s="100"/>
      <c r="AB317" s="102" t="s">
        <v>3341</v>
      </c>
      <c r="AC317" s="102" t="s">
        <v>3341</v>
      </c>
      <c r="AD317" s="100"/>
      <c r="AE317" s="100"/>
      <c r="AF317" s="100"/>
    </row>
    <row r="318" spans="1:32" x14ac:dyDescent="0.35">
      <c r="A318" s="127" t="s">
        <v>3682</v>
      </c>
      <c r="B318" s="128" t="s">
        <v>3827</v>
      </c>
      <c r="C318" s="128" t="s">
        <v>63</v>
      </c>
      <c r="D318" s="125"/>
      <c r="E318" s="87"/>
      <c r="F318" s="90"/>
      <c r="G318" s="94"/>
      <c r="H318" s="94"/>
      <c r="I318" s="126">
        <v>318</v>
      </c>
      <c r="J318" s="98"/>
      <c r="K318" s="51">
        <v>2</v>
      </c>
      <c r="L318" s="51">
        <v>1</v>
      </c>
      <c r="M318" s="51">
        <v>0</v>
      </c>
      <c r="N318" s="51">
        <v>1</v>
      </c>
      <c r="O318" s="51">
        <v>0</v>
      </c>
      <c r="P318" s="52" t="s">
        <v>3310</v>
      </c>
      <c r="Q318" s="52" t="s">
        <v>3310</v>
      </c>
      <c r="R318" s="51">
        <v>1</v>
      </c>
      <c r="S318" s="51">
        <v>0</v>
      </c>
      <c r="T318" s="51">
        <v>2</v>
      </c>
      <c r="U318" s="51">
        <v>1</v>
      </c>
      <c r="V318" s="51">
        <v>1</v>
      </c>
      <c r="W318" s="52">
        <v>0.5</v>
      </c>
      <c r="X318" s="52">
        <v>1</v>
      </c>
      <c r="Y318" s="100"/>
      <c r="Z318" s="100"/>
      <c r="AA318" s="100"/>
      <c r="AB318" s="102" t="s">
        <v>3341</v>
      </c>
      <c r="AC318" s="102" t="s">
        <v>3341</v>
      </c>
      <c r="AD318" s="100"/>
      <c r="AE318" s="100"/>
      <c r="AF318" s="100"/>
    </row>
    <row r="319" spans="1:32" x14ac:dyDescent="0.35">
      <c r="A319" s="127" t="s">
        <v>3683</v>
      </c>
      <c r="B319" s="128" t="s">
        <v>3828</v>
      </c>
      <c r="C319" s="128" t="s">
        <v>63</v>
      </c>
      <c r="D319" s="125"/>
      <c r="E319" s="87"/>
      <c r="F319" s="90"/>
      <c r="G319" s="94"/>
      <c r="H319" s="94"/>
      <c r="I319" s="126">
        <v>319</v>
      </c>
      <c r="J319" s="98"/>
      <c r="K319" s="51">
        <v>2</v>
      </c>
      <c r="L319" s="51">
        <v>1</v>
      </c>
      <c r="M319" s="51">
        <v>0</v>
      </c>
      <c r="N319" s="51">
        <v>1</v>
      </c>
      <c r="O319" s="51">
        <v>0</v>
      </c>
      <c r="P319" s="52" t="s">
        <v>3310</v>
      </c>
      <c r="Q319" s="52" t="s">
        <v>3310</v>
      </c>
      <c r="R319" s="51">
        <v>1</v>
      </c>
      <c r="S319" s="51">
        <v>0</v>
      </c>
      <c r="T319" s="51">
        <v>2</v>
      </c>
      <c r="U319" s="51">
        <v>1</v>
      </c>
      <c r="V319" s="51">
        <v>1</v>
      </c>
      <c r="W319" s="52">
        <v>0.5</v>
      </c>
      <c r="X319" s="52">
        <v>1</v>
      </c>
      <c r="Y319" s="100"/>
      <c r="Z319" s="100"/>
      <c r="AA319" s="100"/>
      <c r="AB319" s="102" t="s">
        <v>3341</v>
      </c>
      <c r="AC319" s="102" t="s">
        <v>3341</v>
      </c>
      <c r="AD319" s="100"/>
      <c r="AE319" s="100"/>
      <c r="AF319" s="100"/>
    </row>
    <row r="320" spans="1:32" x14ac:dyDescent="0.35">
      <c r="A320" s="127" t="s">
        <v>3684</v>
      </c>
      <c r="B320" s="128" t="s">
        <v>3829</v>
      </c>
      <c r="C320" s="128" t="s">
        <v>63</v>
      </c>
      <c r="D320" s="125"/>
      <c r="E320" s="87"/>
      <c r="F320" s="90"/>
      <c r="G320" s="94"/>
      <c r="H320" s="94"/>
      <c r="I320" s="126">
        <v>320</v>
      </c>
      <c r="J320" s="98"/>
      <c r="K320" s="51">
        <v>2</v>
      </c>
      <c r="L320" s="51">
        <v>1</v>
      </c>
      <c r="M320" s="51">
        <v>0</v>
      </c>
      <c r="N320" s="51">
        <v>1</v>
      </c>
      <c r="O320" s="51">
        <v>0</v>
      </c>
      <c r="P320" s="52" t="s">
        <v>3310</v>
      </c>
      <c r="Q320" s="52" t="s">
        <v>3310</v>
      </c>
      <c r="R320" s="51">
        <v>1</v>
      </c>
      <c r="S320" s="51">
        <v>0</v>
      </c>
      <c r="T320" s="51">
        <v>2</v>
      </c>
      <c r="U320" s="51">
        <v>1</v>
      </c>
      <c r="V320" s="51">
        <v>1</v>
      </c>
      <c r="W320" s="52">
        <v>0.5</v>
      </c>
      <c r="X320" s="52">
        <v>1</v>
      </c>
      <c r="Y320" s="100"/>
      <c r="Z320" s="100"/>
      <c r="AA320" s="100"/>
      <c r="AB320" s="102" t="s">
        <v>3341</v>
      </c>
      <c r="AC320" s="102" t="s">
        <v>3341</v>
      </c>
      <c r="AD320" s="100"/>
      <c r="AE320" s="100"/>
      <c r="AF320" s="100"/>
    </row>
    <row r="321" spans="1:32" x14ac:dyDescent="0.35">
      <c r="A321" s="127" t="s">
        <v>3685</v>
      </c>
      <c r="B321" s="128" t="s">
        <v>3830</v>
      </c>
      <c r="C321" s="128" t="s">
        <v>63</v>
      </c>
      <c r="D321" s="125"/>
      <c r="E321" s="87"/>
      <c r="F321" s="90"/>
      <c r="G321" s="94"/>
      <c r="H321" s="94"/>
      <c r="I321" s="126">
        <v>321</v>
      </c>
      <c r="J321" s="98"/>
      <c r="K321" s="51">
        <v>2</v>
      </c>
      <c r="L321" s="51">
        <v>1</v>
      </c>
      <c r="M321" s="51">
        <v>0</v>
      </c>
      <c r="N321" s="51">
        <v>1</v>
      </c>
      <c r="O321" s="51">
        <v>0</v>
      </c>
      <c r="P321" s="52" t="s">
        <v>3310</v>
      </c>
      <c r="Q321" s="52" t="s">
        <v>3310</v>
      </c>
      <c r="R321" s="51">
        <v>1</v>
      </c>
      <c r="S321" s="51">
        <v>0</v>
      </c>
      <c r="T321" s="51">
        <v>2</v>
      </c>
      <c r="U321" s="51">
        <v>1</v>
      </c>
      <c r="V321" s="51">
        <v>1</v>
      </c>
      <c r="W321" s="52">
        <v>0.5</v>
      </c>
      <c r="X321" s="52">
        <v>1</v>
      </c>
      <c r="Y321" s="100"/>
      <c r="Z321" s="100"/>
      <c r="AA321" s="100"/>
      <c r="AB321" s="102" t="s">
        <v>3341</v>
      </c>
      <c r="AC321" s="102" t="s">
        <v>3341</v>
      </c>
      <c r="AD321" s="100"/>
      <c r="AE321" s="100"/>
      <c r="AF321" s="100"/>
    </row>
    <row r="322" spans="1:32" x14ac:dyDescent="0.35">
      <c r="A322" s="127" t="s">
        <v>3686</v>
      </c>
      <c r="B322" s="128" t="s">
        <v>3831</v>
      </c>
      <c r="C322" s="128" t="s">
        <v>63</v>
      </c>
      <c r="D322" s="125"/>
      <c r="E322" s="87"/>
      <c r="F322" s="90"/>
      <c r="G322" s="94"/>
      <c r="H322" s="94"/>
      <c r="I322" s="126">
        <v>322</v>
      </c>
      <c r="J322" s="98"/>
      <c r="K322" s="51">
        <v>2</v>
      </c>
      <c r="L322" s="51">
        <v>1</v>
      </c>
      <c r="M322" s="51">
        <v>0</v>
      </c>
      <c r="N322" s="51">
        <v>1</v>
      </c>
      <c r="O322" s="51">
        <v>0</v>
      </c>
      <c r="P322" s="52" t="s">
        <v>3310</v>
      </c>
      <c r="Q322" s="52" t="s">
        <v>3310</v>
      </c>
      <c r="R322" s="51">
        <v>1</v>
      </c>
      <c r="S322" s="51">
        <v>0</v>
      </c>
      <c r="T322" s="51">
        <v>2</v>
      </c>
      <c r="U322" s="51">
        <v>1</v>
      </c>
      <c r="V322" s="51">
        <v>1</v>
      </c>
      <c r="W322" s="52">
        <v>0.5</v>
      </c>
      <c r="X322" s="52">
        <v>1</v>
      </c>
      <c r="Y322" s="100"/>
      <c r="Z322" s="100"/>
      <c r="AA322" s="100"/>
      <c r="AB322" s="102" t="s">
        <v>3341</v>
      </c>
      <c r="AC322" s="102" t="s">
        <v>3341</v>
      </c>
      <c r="AD322" s="100"/>
      <c r="AE322" s="100"/>
      <c r="AF322" s="100"/>
    </row>
    <row r="323" spans="1:32" x14ac:dyDescent="0.35">
      <c r="A323" s="127" t="s">
        <v>3687</v>
      </c>
      <c r="B323" s="128" t="s">
        <v>3832</v>
      </c>
      <c r="C323" s="128" t="s">
        <v>63</v>
      </c>
      <c r="D323" s="125"/>
      <c r="E323" s="87"/>
      <c r="F323" s="90"/>
      <c r="G323" s="94"/>
      <c r="H323" s="94"/>
      <c r="I323" s="126">
        <v>323</v>
      </c>
      <c r="J323" s="98"/>
      <c r="K323" s="51">
        <v>2</v>
      </c>
      <c r="L323" s="51">
        <v>1</v>
      </c>
      <c r="M323" s="51">
        <v>0</v>
      </c>
      <c r="N323" s="51">
        <v>1</v>
      </c>
      <c r="O323" s="51">
        <v>0</v>
      </c>
      <c r="P323" s="52" t="s">
        <v>3310</v>
      </c>
      <c r="Q323" s="52" t="s">
        <v>3310</v>
      </c>
      <c r="R323" s="51">
        <v>1</v>
      </c>
      <c r="S323" s="51">
        <v>0</v>
      </c>
      <c r="T323" s="51">
        <v>2</v>
      </c>
      <c r="U323" s="51">
        <v>1</v>
      </c>
      <c r="V323" s="51">
        <v>1</v>
      </c>
      <c r="W323" s="52">
        <v>0.5</v>
      </c>
      <c r="X323" s="52">
        <v>1</v>
      </c>
      <c r="Y323" s="100"/>
      <c r="Z323" s="100"/>
      <c r="AA323" s="100"/>
      <c r="AB323" s="102" t="s">
        <v>3341</v>
      </c>
      <c r="AC323" s="102" t="s">
        <v>3341</v>
      </c>
      <c r="AD323" s="100"/>
      <c r="AE323" s="100"/>
      <c r="AF323" s="100"/>
    </row>
    <row r="324" spans="1:32" x14ac:dyDescent="0.35">
      <c r="A324" s="127" t="s">
        <v>3688</v>
      </c>
      <c r="B324" s="128" t="s">
        <v>3833</v>
      </c>
      <c r="C324" s="128" t="s">
        <v>63</v>
      </c>
      <c r="D324" s="125"/>
      <c r="E324" s="87"/>
      <c r="F324" s="90"/>
      <c r="G324" s="94"/>
      <c r="H324" s="94"/>
      <c r="I324" s="126">
        <v>324</v>
      </c>
      <c r="J324" s="98"/>
      <c r="K324" s="51">
        <v>2</v>
      </c>
      <c r="L324" s="51">
        <v>1</v>
      </c>
      <c r="M324" s="51">
        <v>0</v>
      </c>
      <c r="N324" s="51">
        <v>1</v>
      </c>
      <c r="O324" s="51">
        <v>0</v>
      </c>
      <c r="P324" s="52" t="s">
        <v>3310</v>
      </c>
      <c r="Q324" s="52" t="s">
        <v>3310</v>
      </c>
      <c r="R324" s="51">
        <v>1</v>
      </c>
      <c r="S324" s="51">
        <v>0</v>
      </c>
      <c r="T324" s="51">
        <v>2</v>
      </c>
      <c r="U324" s="51">
        <v>1</v>
      </c>
      <c r="V324" s="51">
        <v>1</v>
      </c>
      <c r="W324" s="52">
        <v>0.5</v>
      </c>
      <c r="X324" s="52">
        <v>1</v>
      </c>
      <c r="Y324" s="100"/>
      <c r="Z324" s="100"/>
      <c r="AA324" s="100"/>
      <c r="AB324" s="102" t="s">
        <v>3341</v>
      </c>
      <c r="AC324" s="102" t="s">
        <v>3341</v>
      </c>
      <c r="AD324" s="100"/>
      <c r="AE324" s="100"/>
      <c r="AF324" s="100"/>
    </row>
    <row r="325" spans="1:32" x14ac:dyDescent="0.35">
      <c r="A325" s="127" t="s">
        <v>3689</v>
      </c>
      <c r="B325" s="128" t="s">
        <v>3834</v>
      </c>
      <c r="C325" s="128" t="s">
        <v>63</v>
      </c>
      <c r="D325" s="125"/>
      <c r="E325" s="87"/>
      <c r="F325" s="90"/>
      <c r="G325" s="94"/>
      <c r="H325" s="94"/>
      <c r="I325" s="126">
        <v>325</v>
      </c>
      <c r="J325" s="98"/>
      <c r="K325" s="51">
        <v>2</v>
      </c>
      <c r="L325" s="51">
        <v>1</v>
      </c>
      <c r="M325" s="51">
        <v>0</v>
      </c>
      <c r="N325" s="51">
        <v>1</v>
      </c>
      <c r="O325" s="51">
        <v>0</v>
      </c>
      <c r="P325" s="52" t="s">
        <v>3310</v>
      </c>
      <c r="Q325" s="52" t="s">
        <v>3310</v>
      </c>
      <c r="R325" s="51">
        <v>1</v>
      </c>
      <c r="S325" s="51">
        <v>0</v>
      </c>
      <c r="T325" s="51">
        <v>2</v>
      </c>
      <c r="U325" s="51">
        <v>1</v>
      </c>
      <c r="V325" s="51">
        <v>1</v>
      </c>
      <c r="W325" s="52">
        <v>0.5</v>
      </c>
      <c r="X325" s="52">
        <v>1</v>
      </c>
      <c r="Y325" s="100"/>
      <c r="Z325" s="100"/>
      <c r="AA325" s="100"/>
      <c r="AB325" s="102" t="s">
        <v>3341</v>
      </c>
      <c r="AC325" s="102" t="s">
        <v>3341</v>
      </c>
      <c r="AD325" s="100"/>
      <c r="AE325" s="100"/>
      <c r="AF325" s="100"/>
    </row>
    <row r="326" spans="1:32" x14ac:dyDescent="0.35">
      <c r="A326" s="127" t="s">
        <v>3690</v>
      </c>
      <c r="B326" s="128" t="s">
        <v>3835</v>
      </c>
      <c r="C326" s="128" t="s">
        <v>63</v>
      </c>
      <c r="D326" s="125"/>
      <c r="E326" s="87"/>
      <c r="F326" s="90"/>
      <c r="G326" s="94"/>
      <c r="H326" s="94"/>
      <c r="I326" s="126">
        <v>326</v>
      </c>
      <c r="J326" s="98"/>
      <c r="K326" s="51">
        <v>2</v>
      </c>
      <c r="L326" s="51">
        <v>1</v>
      </c>
      <c r="M326" s="51">
        <v>0</v>
      </c>
      <c r="N326" s="51">
        <v>1</v>
      </c>
      <c r="O326" s="51">
        <v>0</v>
      </c>
      <c r="P326" s="52" t="s">
        <v>3310</v>
      </c>
      <c r="Q326" s="52" t="s">
        <v>3310</v>
      </c>
      <c r="R326" s="51">
        <v>1</v>
      </c>
      <c r="S326" s="51">
        <v>0</v>
      </c>
      <c r="T326" s="51">
        <v>2</v>
      </c>
      <c r="U326" s="51">
        <v>1</v>
      </c>
      <c r="V326" s="51">
        <v>1</v>
      </c>
      <c r="W326" s="52">
        <v>0.5</v>
      </c>
      <c r="X326" s="52">
        <v>1</v>
      </c>
      <c r="Y326" s="100"/>
      <c r="Z326" s="100"/>
      <c r="AA326" s="100"/>
      <c r="AB326" s="102" t="s">
        <v>3341</v>
      </c>
      <c r="AC326" s="102" t="s">
        <v>3341</v>
      </c>
      <c r="AD326" s="100"/>
      <c r="AE326" s="100"/>
      <c r="AF326" s="100"/>
    </row>
    <row r="327" spans="1:32" x14ac:dyDescent="0.35">
      <c r="A327" s="127" t="s">
        <v>3691</v>
      </c>
      <c r="B327" s="128" t="s">
        <v>3836</v>
      </c>
      <c r="C327" s="128" t="s">
        <v>57</v>
      </c>
      <c r="D327" s="125"/>
      <c r="E327" s="87"/>
      <c r="F327" s="90"/>
      <c r="G327" s="94"/>
      <c r="H327" s="94"/>
      <c r="I327" s="126">
        <v>327</v>
      </c>
      <c r="J327" s="98"/>
      <c r="K327" s="51">
        <v>2</v>
      </c>
      <c r="L327" s="51">
        <v>1</v>
      </c>
      <c r="M327" s="51">
        <v>0</v>
      </c>
      <c r="N327" s="51">
        <v>1</v>
      </c>
      <c r="O327" s="51">
        <v>0</v>
      </c>
      <c r="P327" s="52" t="s">
        <v>3310</v>
      </c>
      <c r="Q327" s="52" t="s">
        <v>3310</v>
      </c>
      <c r="R327" s="51">
        <v>1</v>
      </c>
      <c r="S327" s="51">
        <v>0</v>
      </c>
      <c r="T327" s="51">
        <v>2</v>
      </c>
      <c r="U327" s="51">
        <v>1</v>
      </c>
      <c r="V327" s="51">
        <v>1</v>
      </c>
      <c r="W327" s="52">
        <v>0.5</v>
      </c>
      <c r="X327" s="52">
        <v>1</v>
      </c>
      <c r="Y327" s="100"/>
      <c r="Z327" s="100"/>
      <c r="AA327" s="100"/>
      <c r="AB327" s="102" t="s">
        <v>3341</v>
      </c>
      <c r="AC327" s="102" t="s">
        <v>3341</v>
      </c>
      <c r="AD327" s="100"/>
      <c r="AE327" s="100"/>
      <c r="AF327" s="100"/>
    </row>
    <row r="328" spans="1:32" x14ac:dyDescent="0.35">
      <c r="A328" s="127" t="s">
        <v>3692</v>
      </c>
      <c r="B328" s="128" t="s">
        <v>3837</v>
      </c>
      <c r="C328" s="128" t="s">
        <v>57</v>
      </c>
      <c r="D328" s="125"/>
      <c r="E328" s="87"/>
      <c r="F328" s="90"/>
      <c r="G328" s="94"/>
      <c r="H328" s="94"/>
      <c r="I328" s="126">
        <v>328</v>
      </c>
      <c r="J328" s="98"/>
      <c r="K328" s="51">
        <v>2</v>
      </c>
      <c r="L328" s="51">
        <v>1</v>
      </c>
      <c r="M328" s="51">
        <v>0</v>
      </c>
      <c r="N328" s="51">
        <v>1</v>
      </c>
      <c r="O328" s="51">
        <v>0</v>
      </c>
      <c r="P328" s="52" t="s">
        <v>3310</v>
      </c>
      <c r="Q328" s="52" t="s">
        <v>3310</v>
      </c>
      <c r="R328" s="51">
        <v>1</v>
      </c>
      <c r="S328" s="51">
        <v>0</v>
      </c>
      <c r="T328" s="51">
        <v>2</v>
      </c>
      <c r="U328" s="51">
        <v>1</v>
      </c>
      <c r="V328" s="51">
        <v>1</v>
      </c>
      <c r="W328" s="52">
        <v>0.5</v>
      </c>
      <c r="X328" s="52">
        <v>1</v>
      </c>
      <c r="Y328" s="100"/>
      <c r="Z328" s="100"/>
      <c r="AA328" s="100"/>
      <c r="AB328" s="102" t="s">
        <v>3341</v>
      </c>
      <c r="AC328" s="102" t="s">
        <v>3341</v>
      </c>
      <c r="AD328" s="100"/>
      <c r="AE328" s="100"/>
      <c r="AF328" s="100"/>
    </row>
    <row r="329" spans="1:32" x14ac:dyDescent="0.35">
      <c r="A329" s="127" t="s">
        <v>3693</v>
      </c>
      <c r="B329" s="128" t="s">
        <v>3838</v>
      </c>
      <c r="C329" s="128" t="s">
        <v>57</v>
      </c>
      <c r="D329" s="125"/>
      <c r="E329" s="87"/>
      <c r="F329" s="90"/>
      <c r="G329" s="94"/>
      <c r="H329" s="94"/>
      <c r="I329" s="126">
        <v>329</v>
      </c>
      <c r="J329" s="98"/>
      <c r="K329" s="51">
        <v>2</v>
      </c>
      <c r="L329" s="51">
        <v>1</v>
      </c>
      <c r="M329" s="51">
        <v>0</v>
      </c>
      <c r="N329" s="51">
        <v>1</v>
      </c>
      <c r="O329" s="51">
        <v>0</v>
      </c>
      <c r="P329" s="52" t="s">
        <v>3310</v>
      </c>
      <c r="Q329" s="52" t="s">
        <v>3310</v>
      </c>
      <c r="R329" s="51">
        <v>1</v>
      </c>
      <c r="S329" s="51">
        <v>0</v>
      </c>
      <c r="T329" s="51">
        <v>2</v>
      </c>
      <c r="U329" s="51">
        <v>1</v>
      </c>
      <c r="V329" s="51">
        <v>1</v>
      </c>
      <c r="W329" s="52">
        <v>0.5</v>
      </c>
      <c r="X329" s="52">
        <v>1</v>
      </c>
      <c r="Y329" s="100"/>
      <c r="Z329" s="100"/>
      <c r="AA329" s="100"/>
      <c r="AB329" s="102" t="s">
        <v>3341</v>
      </c>
      <c r="AC329" s="102" t="s">
        <v>3341</v>
      </c>
      <c r="AD329" s="100"/>
      <c r="AE329" s="100"/>
      <c r="AF329" s="100"/>
    </row>
    <row r="330" spans="1:32" x14ac:dyDescent="0.35">
      <c r="A330" s="127" t="s">
        <v>3694</v>
      </c>
      <c r="B330" s="128" t="s">
        <v>3839</v>
      </c>
      <c r="C330" s="128" t="s">
        <v>57</v>
      </c>
      <c r="D330" s="125"/>
      <c r="E330" s="87"/>
      <c r="F330" s="90"/>
      <c r="G330" s="94"/>
      <c r="H330" s="94"/>
      <c r="I330" s="126">
        <v>330</v>
      </c>
      <c r="J330" s="98"/>
      <c r="K330" s="51">
        <v>2</v>
      </c>
      <c r="L330" s="51">
        <v>1</v>
      </c>
      <c r="M330" s="51">
        <v>0</v>
      </c>
      <c r="N330" s="51">
        <v>1</v>
      </c>
      <c r="O330" s="51">
        <v>0</v>
      </c>
      <c r="P330" s="52" t="s">
        <v>3310</v>
      </c>
      <c r="Q330" s="52" t="s">
        <v>3310</v>
      </c>
      <c r="R330" s="51">
        <v>1</v>
      </c>
      <c r="S330" s="51">
        <v>0</v>
      </c>
      <c r="T330" s="51">
        <v>2</v>
      </c>
      <c r="U330" s="51">
        <v>1</v>
      </c>
      <c r="V330" s="51">
        <v>1</v>
      </c>
      <c r="W330" s="52">
        <v>0.5</v>
      </c>
      <c r="X330" s="52">
        <v>1</v>
      </c>
      <c r="Y330" s="100"/>
      <c r="Z330" s="100"/>
      <c r="AA330" s="100"/>
      <c r="AB330" s="102" t="s">
        <v>3341</v>
      </c>
      <c r="AC330" s="102" t="s">
        <v>3341</v>
      </c>
      <c r="AD330" s="100"/>
      <c r="AE330" s="100"/>
      <c r="AF330" s="100"/>
    </row>
    <row r="331" spans="1:32" x14ac:dyDescent="0.35">
      <c r="A331" s="127" t="s">
        <v>3695</v>
      </c>
      <c r="B331" s="128" t="s">
        <v>3840</v>
      </c>
      <c r="C331" s="128" t="s">
        <v>57</v>
      </c>
      <c r="D331" s="125"/>
      <c r="E331" s="87"/>
      <c r="F331" s="90"/>
      <c r="G331" s="94"/>
      <c r="H331" s="94"/>
      <c r="I331" s="126">
        <v>331</v>
      </c>
      <c r="J331" s="98"/>
      <c r="K331" s="51">
        <v>2</v>
      </c>
      <c r="L331" s="51">
        <v>1</v>
      </c>
      <c r="M331" s="51">
        <v>0</v>
      </c>
      <c r="N331" s="51">
        <v>1</v>
      </c>
      <c r="O331" s="51">
        <v>0</v>
      </c>
      <c r="P331" s="52" t="s">
        <v>3310</v>
      </c>
      <c r="Q331" s="52" t="s">
        <v>3310</v>
      </c>
      <c r="R331" s="51">
        <v>1</v>
      </c>
      <c r="S331" s="51">
        <v>0</v>
      </c>
      <c r="T331" s="51">
        <v>2</v>
      </c>
      <c r="U331" s="51">
        <v>1</v>
      </c>
      <c r="V331" s="51">
        <v>1</v>
      </c>
      <c r="W331" s="52">
        <v>0.5</v>
      </c>
      <c r="X331" s="52">
        <v>1</v>
      </c>
      <c r="Y331" s="100"/>
      <c r="Z331" s="100"/>
      <c r="AA331" s="100"/>
      <c r="AB331" s="102" t="s">
        <v>3341</v>
      </c>
      <c r="AC331" s="102" t="s">
        <v>3341</v>
      </c>
      <c r="AD331" s="100"/>
      <c r="AE331" s="100"/>
      <c r="AF331" s="100"/>
    </row>
    <row r="332" spans="1:32" x14ac:dyDescent="0.35">
      <c r="A332" s="127" t="s">
        <v>3696</v>
      </c>
      <c r="B332" s="128" t="s">
        <v>3841</v>
      </c>
      <c r="C332" s="128" t="s">
        <v>57</v>
      </c>
      <c r="D332" s="125"/>
      <c r="E332" s="87"/>
      <c r="F332" s="90"/>
      <c r="G332" s="94"/>
      <c r="H332" s="94"/>
      <c r="I332" s="126">
        <v>332</v>
      </c>
      <c r="J332" s="98"/>
      <c r="K332" s="51">
        <v>2</v>
      </c>
      <c r="L332" s="51">
        <v>1</v>
      </c>
      <c r="M332" s="51">
        <v>0</v>
      </c>
      <c r="N332" s="51">
        <v>1</v>
      </c>
      <c r="O332" s="51">
        <v>0</v>
      </c>
      <c r="P332" s="52" t="s">
        <v>3310</v>
      </c>
      <c r="Q332" s="52" t="s">
        <v>3310</v>
      </c>
      <c r="R332" s="51">
        <v>1</v>
      </c>
      <c r="S332" s="51">
        <v>0</v>
      </c>
      <c r="T332" s="51">
        <v>2</v>
      </c>
      <c r="U332" s="51">
        <v>1</v>
      </c>
      <c r="V332" s="51">
        <v>1</v>
      </c>
      <c r="W332" s="52">
        <v>0.5</v>
      </c>
      <c r="X332" s="52">
        <v>1</v>
      </c>
      <c r="Y332" s="100"/>
      <c r="Z332" s="100"/>
      <c r="AA332" s="100"/>
      <c r="AB332" s="102" t="s">
        <v>3341</v>
      </c>
      <c r="AC332" s="102" t="s">
        <v>3341</v>
      </c>
      <c r="AD332" s="100"/>
      <c r="AE332" s="100"/>
      <c r="AF332" s="100"/>
    </row>
    <row r="333" spans="1:32" x14ac:dyDescent="0.35">
      <c r="A333" s="127" t="s">
        <v>3697</v>
      </c>
      <c r="B333" s="128" t="s">
        <v>3842</v>
      </c>
      <c r="C333" s="128" t="s">
        <v>57</v>
      </c>
      <c r="D333" s="125"/>
      <c r="E333" s="87"/>
      <c r="F333" s="90"/>
      <c r="G333" s="94"/>
      <c r="H333" s="94"/>
      <c r="I333" s="126">
        <v>333</v>
      </c>
      <c r="J333" s="98"/>
      <c r="K333" s="51">
        <v>2</v>
      </c>
      <c r="L333" s="51">
        <v>1</v>
      </c>
      <c r="M333" s="51">
        <v>0</v>
      </c>
      <c r="N333" s="51">
        <v>1</v>
      </c>
      <c r="O333" s="51">
        <v>0</v>
      </c>
      <c r="P333" s="52" t="s">
        <v>3310</v>
      </c>
      <c r="Q333" s="52" t="s">
        <v>3310</v>
      </c>
      <c r="R333" s="51">
        <v>1</v>
      </c>
      <c r="S333" s="51">
        <v>0</v>
      </c>
      <c r="T333" s="51">
        <v>2</v>
      </c>
      <c r="U333" s="51">
        <v>1</v>
      </c>
      <c r="V333" s="51">
        <v>1</v>
      </c>
      <c r="W333" s="52">
        <v>0.5</v>
      </c>
      <c r="X333" s="52">
        <v>1</v>
      </c>
      <c r="Y333" s="100"/>
      <c r="Z333" s="100"/>
      <c r="AA333" s="100"/>
      <c r="AB333" s="102" t="s">
        <v>3341</v>
      </c>
      <c r="AC333" s="102" t="s">
        <v>3341</v>
      </c>
      <c r="AD333" s="100"/>
      <c r="AE333" s="100"/>
      <c r="AF333" s="100"/>
    </row>
    <row r="334" spans="1:32" x14ac:dyDescent="0.35">
      <c r="A334" s="127" t="s">
        <v>3698</v>
      </c>
      <c r="B334" s="128" t="s">
        <v>3843</v>
      </c>
      <c r="C334" s="128" t="s">
        <v>57</v>
      </c>
      <c r="D334" s="125"/>
      <c r="E334" s="87"/>
      <c r="F334" s="90"/>
      <c r="G334" s="94"/>
      <c r="H334" s="94"/>
      <c r="I334" s="126">
        <v>334</v>
      </c>
      <c r="J334" s="98"/>
      <c r="K334" s="51">
        <v>2</v>
      </c>
      <c r="L334" s="51">
        <v>1</v>
      </c>
      <c r="M334" s="51">
        <v>0</v>
      </c>
      <c r="N334" s="51">
        <v>1</v>
      </c>
      <c r="O334" s="51">
        <v>0</v>
      </c>
      <c r="P334" s="52" t="s">
        <v>3310</v>
      </c>
      <c r="Q334" s="52" t="s">
        <v>3310</v>
      </c>
      <c r="R334" s="51">
        <v>1</v>
      </c>
      <c r="S334" s="51">
        <v>0</v>
      </c>
      <c r="T334" s="51">
        <v>2</v>
      </c>
      <c r="U334" s="51">
        <v>1</v>
      </c>
      <c r="V334" s="51">
        <v>1</v>
      </c>
      <c r="W334" s="52">
        <v>0.5</v>
      </c>
      <c r="X334" s="52">
        <v>1</v>
      </c>
      <c r="Y334" s="100"/>
      <c r="Z334" s="100"/>
      <c r="AA334" s="100"/>
      <c r="AB334" s="102" t="s">
        <v>3341</v>
      </c>
      <c r="AC334" s="102" t="s">
        <v>3341</v>
      </c>
      <c r="AD334" s="100"/>
      <c r="AE334" s="100"/>
      <c r="AF334" s="100"/>
    </row>
    <row r="335" spans="1:32" x14ac:dyDescent="0.35">
      <c r="A335" s="127" t="s">
        <v>3699</v>
      </c>
      <c r="B335" s="128" t="s">
        <v>3844</v>
      </c>
      <c r="C335" s="128" t="s">
        <v>57</v>
      </c>
      <c r="D335" s="125"/>
      <c r="E335" s="87"/>
      <c r="F335" s="90"/>
      <c r="G335" s="94"/>
      <c r="H335" s="94"/>
      <c r="I335" s="126">
        <v>335</v>
      </c>
      <c r="J335" s="98"/>
      <c r="K335" s="51">
        <v>2</v>
      </c>
      <c r="L335" s="51">
        <v>1</v>
      </c>
      <c r="M335" s="51">
        <v>0</v>
      </c>
      <c r="N335" s="51">
        <v>1</v>
      </c>
      <c r="O335" s="51">
        <v>0</v>
      </c>
      <c r="P335" s="52" t="s">
        <v>3310</v>
      </c>
      <c r="Q335" s="52" t="s">
        <v>3310</v>
      </c>
      <c r="R335" s="51">
        <v>1</v>
      </c>
      <c r="S335" s="51">
        <v>0</v>
      </c>
      <c r="T335" s="51">
        <v>2</v>
      </c>
      <c r="U335" s="51">
        <v>1</v>
      </c>
      <c r="V335" s="51">
        <v>1</v>
      </c>
      <c r="W335" s="52">
        <v>0.5</v>
      </c>
      <c r="X335" s="52">
        <v>1</v>
      </c>
      <c r="Y335" s="100"/>
      <c r="Z335" s="100"/>
      <c r="AA335" s="100"/>
      <c r="AB335" s="102" t="s">
        <v>3341</v>
      </c>
      <c r="AC335" s="102" t="s">
        <v>3341</v>
      </c>
      <c r="AD335" s="100"/>
      <c r="AE335" s="100"/>
      <c r="AF335" s="100"/>
    </row>
    <row r="336" spans="1:32" x14ac:dyDescent="0.35">
      <c r="A336" s="127" t="s">
        <v>3700</v>
      </c>
      <c r="B336" s="128" t="s">
        <v>3845</v>
      </c>
      <c r="C336" s="128" t="s">
        <v>57</v>
      </c>
      <c r="D336" s="125"/>
      <c r="E336" s="87"/>
      <c r="F336" s="90"/>
      <c r="G336" s="94"/>
      <c r="H336" s="94"/>
      <c r="I336" s="126">
        <v>336</v>
      </c>
      <c r="J336" s="98"/>
      <c r="K336" s="51">
        <v>2</v>
      </c>
      <c r="L336" s="51">
        <v>1</v>
      </c>
      <c r="M336" s="51">
        <v>0</v>
      </c>
      <c r="N336" s="51">
        <v>1</v>
      </c>
      <c r="O336" s="51">
        <v>0</v>
      </c>
      <c r="P336" s="52" t="s">
        <v>3310</v>
      </c>
      <c r="Q336" s="52" t="s">
        <v>3310</v>
      </c>
      <c r="R336" s="51">
        <v>1</v>
      </c>
      <c r="S336" s="51">
        <v>0</v>
      </c>
      <c r="T336" s="51">
        <v>2</v>
      </c>
      <c r="U336" s="51">
        <v>1</v>
      </c>
      <c r="V336" s="51">
        <v>1</v>
      </c>
      <c r="W336" s="52">
        <v>0.5</v>
      </c>
      <c r="X336" s="52">
        <v>1</v>
      </c>
      <c r="Y336" s="100"/>
      <c r="Z336" s="100"/>
      <c r="AA336" s="100"/>
      <c r="AB336" s="102" t="s">
        <v>3341</v>
      </c>
      <c r="AC336" s="102" t="s">
        <v>3341</v>
      </c>
      <c r="AD336" s="100"/>
      <c r="AE336" s="100"/>
      <c r="AF336" s="100"/>
    </row>
    <row r="337" spans="1:32" x14ac:dyDescent="0.35">
      <c r="A337" s="127" t="s">
        <v>3701</v>
      </c>
      <c r="B337" s="128" t="s">
        <v>3846</v>
      </c>
      <c r="C337" s="128" t="s">
        <v>57</v>
      </c>
      <c r="D337" s="125"/>
      <c r="E337" s="87"/>
      <c r="F337" s="90"/>
      <c r="G337" s="94"/>
      <c r="H337" s="94"/>
      <c r="I337" s="126">
        <v>337</v>
      </c>
      <c r="J337" s="98"/>
      <c r="K337" s="51">
        <v>2</v>
      </c>
      <c r="L337" s="51">
        <v>1</v>
      </c>
      <c r="M337" s="51">
        <v>0</v>
      </c>
      <c r="N337" s="51">
        <v>1</v>
      </c>
      <c r="O337" s="51">
        <v>0</v>
      </c>
      <c r="P337" s="52" t="s">
        <v>3310</v>
      </c>
      <c r="Q337" s="52" t="s">
        <v>3310</v>
      </c>
      <c r="R337" s="51">
        <v>1</v>
      </c>
      <c r="S337" s="51">
        <v>0</v>
      </c>
      <c r="T337" s="51">
        <v>2</v>
      </c>
      <c r="U337" s="51">
        <v>1</v>
      </c>
      <c r="V337" s="51">
        <v>1</v>
      </c>
      <c r="W337" s="52">
        <v>0.5</v>
      </c>
      <c r="X337" s="52">
        <v>1</v>
      </c>
      <c r="Y337" s="100"/>
      <c r="Z337" s="100"/>
      <c r="AA337" s="100"/>
      <c r="AB337" s="102" t="s">
        <v>3341</v>
      </c>
      <c r="AC337" s="102" t="s">
        <v>3341</v>
      </c>
      <c r="AD337" s="100"/>
      <c r="AE337" s="100"/>
      <c r="AF337" s="100"/>
    </row>
    <row r="338" spans="1:32" x14ac:dyDescent="0.35">
      <c r="A338" s="127" t="s">
        <v>3702</v>
      </c>
      <c r="B338" s="128" t="s">
        <v>3847</v>
      </c>
      <c r="C338" s="128" t="s">
        <v>57</v>
      </c>
      <c r="D338" s="125"/>
      <c r="E338" s="87"/>
      <c r="F338" s="90"/>
      <c r="G338" s="94"/>
      <c r="H338" s="94"/>
      <c r="I338" s="126">
        <v>338</v>
      </c>
      <c r="J338" s="98"/>
      <c r="K338" s="51">
        <v>2</v>
      </c>
      <c r="L338" s="51">
        <v>1</v>
      </c>
      <c r="M338" s="51">
        <v>0</v>
      </c>
      <c r="N338" s="51">
        <v>1</v>
      </c>
      <c r="O338" s="51">
        <v>0</v>
      </c>
      <c r="P338" s="52" t="s">
        <v>3310</v>
      </c>
      <c r="Q338" s="52" t="s">
        <v>3310</v>
      </c>
      <c r="R338" s="51">
        <v>1</v>
      </c>
      <c r="S338" s="51">
        <v>0</v>
      </c>
      <c r="T338" s="51">
        <v>2</v>
      </c>
      <c r="U338" s="51">
        <v>1</v>
      </c>
      <c r="V338" s="51">
        <v>1</v>
      </c>
      <c r="W338" s="52">
        <v>0.5</v>
      </c>
      <c r="X338" s="52">
        <v>1</v>
      </c>
      <c r="Y338" s="100"/>
      <c r="Z338" s="100"/>
      <c r="AA338" s="100"/>
      <c r="AB338" s="102" t="s">
        <v>3341</v>
      </c>
      <c r="AC338" s="102" t="s">
        <v>3341</v>
      </c>
      <c r="AD338" s="100"/>
      <c r="AE338" s="100"/>
      <c r="AF338" s="100"/>
    </row>
    <row r="339" spans="1:32" x14ac:dyDescent="0.35">
      <c r="A339" s="127" t="s">
        <v>3703</v>
      </c>
      <c r="B339" s="128" t="s">
        <v>3836</v>
      </c>
      <c r="C339" s="128" t="s">
        <v>60</v>
      </c>
      <c r="D339" s="125"/>
      <c r="E339" s="87"/>
      <c r="F339" s="90"/>
      <c r="G339" s="94"/>
      <c r="H339" s="94"/>
      <c r="I339" s="126">
        <v>339</v>
      </c>
      <c r="J339" s="98"/>
      <c r="K339" s="51">
        <v>2</v>
      </c>
      <c r="L339" s="51">
        <v>1</v>
      </c>
      <c r="M339" s="51">
        <v>0</v>
      </c>
      <c r="N339" s="51">
        <v>1</v>
      </c>
      <c r="O339" s="51">
        <v>0</v>
      </c>
      <c r="P339" s="52" t="s">
        <v>3310</v>
      </c>
      <c r="Q339" s="52" t="s">
        <v>3310</v>
      </c>
      <c r="R339" s="51">
        <v>1</v>
      </c>
      <c r="S339" s="51">
        <v>0</v>
      </c>
      <c r="T339" s="51">
        <v>2</v>
      </c>
      <c r="U339" s="51">
        <v>1</v>
      </c>
      <c r="V339" s="51">
        <v>1</v>
      </c>
      <c r="W339" s="52">
        <v>0.5</v>
      </c>
      <c r="X339" s="52">
        <v>1</v>
      </c>
      <c r="Y339" s="100"/>
      <c r="Z339" s="100"/>
      <c r="AA339" s="100"/>
      <c r="AB339" s="102" t="s">
        <v>3341</v>
      </c>
      <c r="AC339" s="102" t="s">
        <v>3341</v>
      </c>
      <c r="AD339" s="100"/>
      <c r="AE339" s="100"/>
      <c r="AF339" s="100"/>
    </row>
    <row r="340" spans="1:32" x14ac:dyDescent="0.35">
      <c r="A340" s="127" t="s">
        <v>3704</v>
      </c>
      <c r="B340" s="128" t="s">
        <v>3837</v>
      </c>
      <c r="C340" s="128" t="s">
        <v>60</v>
      </c>
      <c r="D340" s="125"/>
      <c r="E340" s="87"/>
      <c r="F340" s="90"/>
      <c r="G340" s="94"/>
      <c r="H340" s="94"/>
      <c r="I340" s="126">
        <v>340</v>
      </c>
      <c r="J340" s="98"/>
      <c r="K340" s="51">
        <v>2</v>
      </c>
      <c r="L340" s="51">
        <v>1</v>
      </c>
      <c r="M340" s="51">
        <v>0</v>
      </c>
      <c r="N340" s="51">
        <v>1</v>
      </c>
      <c r="O340" s="51">
        <v>0</v>
      </c>
      <c r="P340" s="52" t="s">
        <v>3310</v>
      </c>
      <c r="Q340" s="52" t="s">
        <v>3310</v>
      </c>
      <c r="R340" s="51">
        <v>1</v>
      </c>
      <c r="S340" s="51">
        <v>0</v>
      </c>
      <c r="T340" s="51">
        <v>2</v>
      </c>
      <c r="U340" s="51">
        <v>1</v>
      </c>
      <c r="V340" s="51">
        <v>1</v>
      </c>
      <c r="W340" s="52">
        <v>0.5</v>
      </c>
      <c r="X340" s="52">
        <v>1</v>
      </c>
      <c r="Y340" s="100"/>
      <c r="Z340" s="100"/>
      <c r="AA340" s="100"/>
      <c r="AB340" s="102" t="s">
        <v>3341</v>
      </c>
      <c r="AC340" s="102" t="s">
        <v>3341</v>
      </c>
      <c r="AD340" s="100"/>
      <c r="AE340" s="100"/>
      <c r="AF340" s="100"/>
    </row>
    <row r="341" spans="1:32" x14ac:dyDescent="0.35">
      <c r="A341" s="127" t="s">
        <v>3705</v>
      </c>
      <c r="B341" s="128" t="s">
        <v>3838</v>
      </c>
      <c r="C341" s="128" t="s">
        <v>60</v>
      </c>
      <c r="D341" s="125"/>
      <c r="E341" s="87"/>
      <c r="F341" s="90"/>
      <c r="G341" s="94"/>
      <c r="H341" s="94"/>
      <c r="I341" s="126">
        <v>341</v>
      </c>
      <c r="J341" s="98"/>
      <c r="K341" s="51">
        <v>2</v>
      </c>
      <c r="L341" s="51">
        <v>1</v>
      </c>
      <c r="M341" s="51">
        <v>0</v>
      </c>
      <c r="N341" s="51">
        <v>1</v>
      </c>
      <c r="O341" s="51">
        <v>0</v>
      </c>
      <c r="P341" s="52" t="s">
        <v>3310</v>
      </c>
      <c r="Q341" s="52" t="s">
        <v>3310</v>
      </c>
      <c r="R341" s="51">
        <v>1</v>
      </c>
      <c r="S341" s="51">
        <v>0</v>
      </c>
      <c r="T341" s="51">
        <v>2</v>
      </c>
      <c r="U341" s="51">
        <v>1</v>
      </c>
      <c r="V341" s="51">
        <v>1</v>
      </c>
      <c r="W341" s="52">
        <v>0.5</v>
      </c>
      <c r="X341" s="52">
        <v>1</v>
      </c>
      <c r="Y341" s="100"/>
      <c r="Z341" s="100"/>
      <c r="AA341" s="100"/>
      <c r="AB341" s="102" t="s">
        <v>3341</v>
      </c>
      <c r="AC341" s="102" t="s">
        <v>3341</v>
      </c>
      <c r="AD341" s="100"/>
      <c r="AE341" s="100"/>
      <c r="AF341" s="100"/>
    </row>
    <row r="342" spans="1:32" x14ac:dyDescent="0.35">
      <c r="A342" s="127" t="s">
        <v>3706</v>
      </c>
      <c r="B342" s="128" t="s">
        <v>3839</v>
      </c>
      <c r="C342" s="128" t="s">
        <v>60</v>
      </c>
      <c r="D342" s="125"/>
      <c r="E342" s="87"/>
      <c r="F342" s="90"/>
      <c r="G342" s="94"/>
      <c r="H342" s="94"/>
      <c r="I342" s="126">
        <v>342</v>
      </c>
      <c r="J342" s="98"/>
      <c r="K342" s="51">
        <v>2</v>
      </c>
      <c r="L342" s="51">
        <v>1</v>
      </c>
      <c r="M342" s="51">
        <v>0</v>
      </c>
      <c r="N342" s="51">
        <v>1</v>
      </c>
      <c r="O342" s="51">
        <v>0</v>
      </c>
      <c r="P342" s="52" t="s">
        <v>3310</v>
      </c>
      <c r="Q342" s="52" t="s">
        <v>3310</v>
      </c>
      <c r="R342" s="51">
        <v>1</v>
      </c>
      <c r="S342" s="51">
        <v>0</v>
      </c>
      <c r="T342" s="51">
        <v>2</v>
      </c>
      <c r="U342" s="51">
        <v>1</v>
      </c>
      <c r="V342" s="51">
        <v>1</v>
      </c>
      <c r="W342" s="52">
        <v>0.5</v>
      </c>
      <c r="X342" s="52">
        <v>1</v>
      </c>
      <c r="Y342" s="100"/>
      <c r="Z342" s="100"/>
      <c r="AA342" s="100"/>
      <c r="AB342" s="102" t="s">
        <v>3341</v>
      </c>
      <c r="AC342" s="102" t="s">
        <v>3341</v>
      </c>
      <c r="AD342" s="100"/>
      <c r="AE342" s="100"/>
      <c r="AF342" s="100"/>
    </row>
    <row r="343" spans="1:32" x14ac:dyDescent="0.35">
      <c r="A343" s="127" t="s">
        <v>3707</v>
      </c>
      <c r="B343" s="128" t="s">
        <v>3840</v>
      </c>
      <c r="C343" s="128" t="s">
        <v>60</v>
      </c>
      <c r="D343" s="125"/>
      <c r="E343" s="87"/>
      <c r="F343" s="90"/>
      <c r="G343" s="94"/>
      <c r="H343" s="94"/>
      <c r="I343" s="126">
        <v>343</v>
      </c>
      <c r="J343" s="98"/>
      <c r="K343" s="51">
        <v>2</v>
      </c>
      <c r="L343" s="51">
        <v>0</v>
      </c>
      <c r="M343" s="51">
        <v>2</v>
      </c>
      <c r="N343" s="51">
        <v>2</v>
      </c>
      <c r="O343" s="51">
        <v>0</v>
      </c>
      <c r="P343" s="52" t="s">
        <v>3310</v>
      </c>
      <c r="Q343" s="52" t="s">
        <v>3310</v>
      </c>
      <c r="R343" s="51">
        <v>1</v>
      </c>
      <c r="S343" s="51">
        <v>0</v>
      </c>
      <c r="T343" s="51">
        <v>2</v>
      </c>
      <c r="U343" s="51">
        <v>2</v>
      </c>
      <c r="V343" s="51">
        <v>1</v>
      </c>
      <c r="W343" s="52">
        <v>0.5</v>
      </c>
      <c r="X343" s="52">
        <v>1</v>
      </c>
      <c r="Y343" s="100"/>
      <c r="Z343" s="100"/>
      <c r="AA343" s="100"/>
      <c r="AB343" s="102" t="s">
        <v>3341</v>
      </c>
      <c r="AC343" s="102" t="s">
        <v>3341</v>
      </c>
      <c r="AD343" s="100"/>
      <c r="AE343" s="100"/>
      <c r="AF343" s="100"/>
    </row>
    <row r="344" spans="1:32" x14ac:dyDescent="0.35">
      <c r="A344" s="127" t="s">
        <v>3708</v>
      </c>
      <c r="B344" s="128" t="s">
        <v>3841</v>
      </c>
      <c r="C344" s="128" t="s">
        <v>60</v>
      </c>
      <c r="D344" s="125"/>
      <c r="E344" s="87"/>
      <c r="F344" s="90"/>
      <c r="G344" s="94"/>
      <c r="H344" s="94"/>
      <c r="I344" s="126">
        <v>344</v>
      </c>
      <c r="J344" s="98"/>
      <c r="K344" s="51">
        <v>2</v>
      </c>
      <c r="L344" s="51">
        <v>1</v>
      </c>
      <c r="M344" s="51">
        <v>0</v>
      </c>
      <c r="N344" s="51">
        <v>1</v>
      </c>
      <c r="O344" s="51">
        <v>0</v>
      </c>
      <c r="P344" s="52" t="s">
        <v>3310</v>
      </c>
      <c r="Q344" s="52" t="s">
        <v>3310</v>
      </c>
      <c r="R344" s="51">
        <v>1</v>
      </c>
      <c r="S344" s="51">
        <v>0</v>
      </c>
      <c r="T344" s="51">
        <v>2</v>
      </c>
      <c r="U344" s="51">
        <v>1</v>
      </c>
      <c r="V344" s="51">
        <v>1</v>
      </c>
      <c r="W344" s="52">
        <v>0.5</v>
      </c>
      <c r="X344" s="52">
        <v>1</v>
      </c>
      <c r="Y344" s="100"/>
      <c r="Z344" s="100"/>
      <c r="AA344" s="100"/>
      <c r="AB344" s="102" t="s">
        <v>3341</v>
      </c>
      <c r="AC344" s="102" t="s">
        <v>3341</v>
      </c>
      <c r="AD344" s="100"/>
      <c r="AE344" s="100"/>
      <c r="AF344" s="100"/>
    </row>
    <row r="345" spans="1:32" x14ac:dyDescent="0.35">
      <c r="A345" s="127" t="s">
        <v>3709</v>
      </c>
      <c r="B345" s="128" t="s">
        <v>3842</v>
      </c>
      <c r="C345" s="128" t="s">
        <v>60</v>
      </c>
      <c r="D345" s="125"/>
      <c r="E345" s="87"/>
      <c r="F345" s="90"/>
      <c r="G345" s="94"/>
      <c r="H345" s="94"/>
      <c r="I345" s="126">
        <v>345</v>
      </c>
      <c r="J345" s="98"/>
      <c r="K345" s="51">
        <v>2</v>
      </c>
      <c r="L345" s="51">
        <v>0</v>
      </c>
      <c r="M345" s="51">
        <v>2</v>
      </c>
      <c r="N345" s="51">
        <v>2</v>
      </c>
      <c r="O345" s="51">
        <v>0</v>
      </c>
      <c r="P345" s="52" t="s">
        <v>3310</v>
      </c>
      <c r="Q345" s="52" t="s">
        <v>3310</v>
      </c>
      <c r="R345" s="51">
        <v>1</v>
      </c>
      <c r="S345" s="51">
        <v>0</v>
      </c>
      <c r="T345" s="51">
        <v>2</v>
      </c>
      <c r="U345" s="51">
        <v>2</v>
      </c>
      <c r="V345" s="51">
        <v>1</v>
      </c>
      <c r="W345" s="52">
        <v>0.5</v>
      </c>
      <c r="X345" s="52">
        <v>1</v>
      </c>
      <c r="Y345" s="100"/>
      <c r="Z345" s="100"/>
      <c r="AA345" s="100"/>
      <c r="AB345" s="102" t="s">
        <v>3341</v>
      </c>
      <c r="AC345" s="102" t="s">
        <v>3341</v>
      </c>
      <c r="AD345" s="100"/>
      <c r="AE345" s="100"/>
      <c r="AF345" s="100"/>
    </row>
    <row r="346" spans="1:32" x14ac:dyDescent="0.35">
      <c r="A346" s="127" t="s">
        <v>3710</v>
      </c>
      <c r="B346" s="128" t="s">
        <v>3843</v>
      </c>
      <c r="C346" s="128" t="s">
        <v>60</v>
      </c>
      <c r="D346" s="125"/>
      <c r="E346" s="87"/>
      <c r="F346" s="90"/>
      <c r="G346" s="94"/>
      <c r="H346" s="94"/>
      <c r="I346" s="126">
        <v>346</v>
      </c>
      <c r="J346" s="98"/>
      <c r="K346" s="51">
        <v>2</v>
      </c>
      <c r="L346" s="51">
        <v>1</v>
      </c>
      <c r="M346" s="51">
        <v>0</v>
      </c>
      <c r="N346" s="51">
        <v>1</v>
      </c>
      <c r="O346" s="51">
        <v>0</v>
      </c>
      <c r="P346" s="52" t="s">
        <v>3310</v>
      </c>
      <c r="Q346" s="52" t="s">
        <v>3310</v>
      </c>
      <c r="R346" s="51">
        <v>1</v>
      </c>
      <c r="S346" s="51">
        <v>0</v>
      </c>
      <c r="T346" s="51">
        <v>2</v>
      </c>
      <c r="U346" s="51">
        <v>1</v>
      </c>
      <c r="V346" s="51">
        <v>1</v>
      </c>
      <c r="W346" s="52">
        <v>0.5</v>
      </c>
      <c r="X346" s="52">
        <v>1</v>
      </c>
      <c r="Y346" s="100"/>
      <c r="Z346" s="100"/>
      <c r="AA346" s="100"/>
      <c r="AB346" s="102" t="s">
        <v>3341</v>
      </c>
      <c r="AC346" s="102" t="s">
        <v>3341</v>
      </c>
      <c r="AD346" s="100"/>
      <c r="AE346" s="100"/>
      <c r="AF346" s="100"/>
    </row>
    <row r="347" spans="1:32" x14ac:dyDescent="0.35">
      <c r="A347" s="127" t="s">
        <v>3711</v>
      </c>
      <c r="B347" s="128" t="s">
        <v>3844</v>
      </c>
      <c r="C347" s="128" t="s">
        <v>60</v>
      </c>
      <c r="D347" s="125"/>
      <c r="E347" s="87"/>
      <c r="F347" s="90"/>
      <c r="G347" s="94"/>
      <c r="H347" s="94"/>
      <c r="I347" s="126">
        <v>347</v>
      </c>
      <c r="J347" s="98"/>
      <c r="K347" s="51">
        <v>2</v>
      </c>
      <c r="L347" s="51">
        <v>1</v>
      </c>
      <c r="M347" s="51">
        <v>0</v>
      </c>
      <c r="N347" s="51">
        <v>1</v>
      </c>
      <c r="O347" s="51">
        <v>0</v>
      </c>
      <c r="P347" s="52" t="s">
        <v>3310</v>
      </c>
      <c r="Q347" s="52" t="s">
        <v>3310</v>
      </c>
      <c r="R347" s="51">
        <v>1</v>
      </c>
      <c r="S347" s="51">
        <v>0</v>
      </c>
      <c r="T347" s="51">
        <v>2</v>
      </c>
      <c r="U347" s="51">
        <v>1</v>
      </c>
      <c r="V347" s="51">
        <v>1</v>
      </c>
      <c r="W347" s="52">
        <v>0.5</v>
      </c>
      <c r="X347" s="52">
        <v>1</v>
      </c>
      <c r="Y347" s="100"/>
      <c r="Z347" s="100"/>
      <c r="AA347" s="100"/>
      <c r="AB347" s="102" t="s">
        <v>3341</v>
      </c>
      <c r="AC347" s="102" t="s">
        <v>3341</v>
      </c>
      <c r="AD347" s="100"/>
      <c r="AE347" s="100"/>
      <c r="AF347" s="100"/>
    </row>
    <row r="348" spans="1:32" x14ac:dyDescent="0.35">
      <c r="A348" s="127" t="s">
        <v>3712</v>
      </c>
      <c r="B348" s="128" t="s">
        <v>3845</v>
      </c>
      <c r="C348" s="128" t="s">
        <v>60</v>
      </c>
      <c r="D348" s="125"/>
      <c r="E348" s="87"/>
      <c r="F348" s="90"/>
      <c r="G348" s="94"/>
      <c r="H348" s="94"/>
      <c r="I348" s="126">
        <v>348</v>
      </c>
      <c r="J348" s="98"/>
      <c r="K348" s="51">
        <v>2</v>
      </c>
      <c r="L348" s="51">
        <v>1</v>
      </c>
      <c r="M348" s="51">
        <v>0</v>
      </c>
      <c r="N348" s="51">
        <v>1</v>
      </c>
      <c r="O348" s="51">
        <v>0</v>
      </c>
      <c r="P348" s="52" t="s">
        <v>3310</v>
      </c>
      <c r="Q348" s="52" t="s">
        <v>3310</v>
      </c>
      <c r="R348" s="51">
        <v>1</v>
      </c>
      <c r="S348" s="51">
        <v>0</v>
      </c>
      <c r="T348" s="51">
        <v>2</v>
      </c>
      <c r="U348" s="51">
        <v>1</v>
      </c>
      <c r="V348" s="51">
        <v>1</v>
      </c>
      <c r="W348" s="52">
        <v>0.5</v>
      </c>
      <c r="X348" s="52">
        <v>1</v>
      </c>
      <c r="Y348" s="100"/>
      <c r="Z348" s="100"/>
      <c r="AA348" s="100"/>
      <c r="AB348" s="102" t="s">
        <v>3341</v>
      </c>
      <c r="AC348" s="102" t="s">
        <v>3341</v>
      </c>
      <c r="AD348" s="100"/>
      <c r="AE348" s="100"/>
      <c r="AF348" s="100"/>
    </row>
    <row r="349" spans="1:32" x14ac:dyDescent="0.35">
      <c r="A349" s="127" t="s">
        <v>3713</v>
      </c>
      <c r="B349" s="128" t="s">
        <v>3846</v>
      </c>
      <c r="C349" s="128" t="s">
        <v>60</v>
      </c>
      <c r="D349" s="125"/>
      <c r="E349" s="87"/>
      <c r="F349" s="90"/>
      <c r="G349" s="94"/>
      <c r="H349" s="94"/>
      <c r="I349" s="126">
        <v>349</v>
      </c>
      <c r="J349" s="98"/>
      <c r="K349" s="51">
        <v>2</v>
      </c>
      <c r="L349" s="51">
        <v>1</v>
      </c>
      <c r="M349" s="51">
        <v>0</v>
      </c>
      <c r="N349" s="51">
        <v>1</v>
      </c>
      <c r="O349" s="51">
        <v>0</v>
      </c>
      <c r="P349" s="52" t="s">
        <v>3310</v>
      </c>
      <c r="Q349" s="52" t="s">
        <v>3310</v>
      </c>
      <c r="R349" s="51">
        <v>1</v>
      </c>
      <c r="S349" s="51">
        <v>0</v>
      </c>
      <c r="T349" s="51">
        <v>2</v>
      </c>
      <c r="U349" s="51">
        <v>1</v>
      </c>
      <c r="V349" s="51">
        <v>1</v>
      </c>
      <c r="W349" s="52">
        <v>0.5</v>
      </c>
      <c r="X349" s="52">
        <v>1</v>
      </c>
      <c r="Y349" s="100"/>
      <c r="Z349" s="100"/>
      <c r="AA349" s="100"/>
      <c r="AB349" s="102" t="s">
        <v>3341</v>
      </c>
      <c r="AC349" s="102" t="s">
        <v>3341</v>
      </c>
      <c r="AD349" s="100"/>
      <c r="AE349" s="100"/>
      <c r="AF349" s="100"/>
    </row>
    <row r="350" spans="1:32" x14ac:dyDescent="0.35">
      <c r="A350" s="127" t="s">
        <v>3714</v>
      </c>
      <c r="B350" s="128" t="s">
        <v>3847</v>
      </c>
      <c r="C350" s="128" t="s">
        <v>60</v>
      </c>
      <c r="D350" s="125"/>
      <c r="E350" s="87"/>
      <c r="F350" s="90"/>
      <c r="G350" s="94"/>
      <c r="H350" s="94"/>
      <c r="I350" s="126">
        <v>350</v>
      </c>
      <c r="J350" s="98"/>
      <c r="K350" s="51">
        <v>2</v>
      </c>
      <c r="L350" s="51">
        <v>1</v>
      </c>
      <c r="M350" s="51">
        <v>0</v>
      </c>
      <c r="N350" s="51">
        <v>1</v>
      </c>
      <c r="O350" s="51">
        <v>0</v>
      </c>
      <c r="P350" s="52" t="s">
        <v>3310</v>
      </c>
      <c r="Q350" s="52" t="s">
        <v>3310</v>
      </c>
      <c r="R350" s="51">
        <v>1</v>
      </c>
      <c r="S350" s="51">
        <v>0</v>
      </c>
      <c r="T350" s="51">
        <v>2</v>
      </c>
      <c r="U350" s="51">
        <v>1</v>
      </c>
      <c r="V350" s="51">
        <v>1</v>
      </c>
      <c r="W350" s="52">
        <v>0.5</v>
      </c>
      <c r="X350" s="52">
        <v>1</v>
      </c>
      <c r="Y350" s="100"/>
      <c r="Z350" s="100"/>
      <c r="AA350" s="100"/>
      <c r="AB350" s="102" t="s">
        <v>3341</v>
      </c>
      <c r="AC350" s="102" t="s">
        <v>3341</v>
      </c>
      <c r="AD350" s="100"/>
      <c r="AE350" s="100"/>
      <c r="AF350" s="100"/>
    </row>
    <row r="351" spans="1:32" x14ac:dyDescent="0.35">
      <c r="A351" s="127" t="s">
        <v>3715</v>
      </c>
      <c r="B351" s="128" t="s">
        <v>3836</v>
      </c>
      <c r="C351" s="128" t="s">
        <v>62</v>
      </c>
      <c r="D351" s="125"/>
      <c r="E351" s="87"/>
      <c r="F351" s="90"/>
      <c r="G351" s="94"/>
      <c r="H351" s="94"/>
      <c r="I351" s="126">
        <v>351</v>
      </c>
      <c r="J351" s="98"/>
      <c r="K351" s="51">
        <v>2</v>
      </c>
      <c r="L351" s="51">
        <v>1</v>
      </c>
      <c r="M351" s="51">
        <v>0</v>
      </c>
      <c r="N351" s="51">
        <v>1</v>
      </c>
      <c r="O351" s="51">
        <v>0</v>
      </c>
      <c r="P351" s="52" t="s">
        <v>3310</v>
      </c>
      <c r="Q351" s="52" t="s">
        <v>3310</v>
      </c>
      <c r="R351" s="51">
        <v>1</v>
      </c>
      <c r="S351" s="51">
        <v>0</v>
      </c>
      <c r="T351" s="51">
        <v>2</v>
      </c>
      <c r="U351" s="51">
        <v>1</v>
      </c>
      <c r="V351" s="51">
        <v>1</v>
      </c>
      <c r="W351" s="52">
        <v>0.5</v>
      </c>
      <c r="X351" s="52">
        <v>1</v>
      </c>
      <c r="Y351" s="100"/>
      <c r="Z351" s="100"/>
      <c r="AA351" s="100"/>
      <c r="AB351" s="102" t="s">
        <v>3341</v>
      </c>
      <c r="AC351" s="102" t="s">
        <v>3341</v>
      </c>
      <c r="AD351" s="100"/>
      <c r="AE351" s="100"/>
      <c r="AF351" s="100"/>
    </row>
    <row r="352" spans="1:32" x14ac:dyDescent="0.35">
      <c r="A352" s="127" t="s">
        <v>3716</v>
      </c>
      <c r="B352" s="128" t="s">
        <v>3837</v>
      </c>
      <c r="C352" s="128" t="s">
        <v>62</v>
      </c>
      <c r="D352" s="125"/>
      <c r="E352" s="87"/>
      <c r="F352" s="90"/>
      <c r="G352" s="94"/>
      <c r="H352" s="94"/>
      <c r="I352" s="126">
        <v>352</v>
      </c>
      <c r="J352" s="98"/>
      <c r="K352" s="51">
        <v>2</v>
      </c>
      <c r="L352" s="51">
        <v>1</v>
      </c>
      <c r="M352" s="51">
        <v>0</v>
      </c>
      <c r="N352" s="51">
        <v>1</v>
      </c>
      <c r="O352" s="51">
        <v>0</v>
      </c>
      <c r="P352" s="52" t="s">
        <v>3310</v>
      </c>
      <c r="Q352" s="52" t="s">
        <v>3310</v>
      </c>
      <c r="R352" s="51">
        <v>1</v>
      </c>
      <c r="S352" s="51">
        <v>0</v>
      </c>
      <c r="T352" s="51">
        <v>2</v>
      </c>
      <c r="U352" s="51">
        <v>1</v>
      </c>
      <c r="V352" s="51">
        <v>1</v>
      </c>
      <c r="W352" s="52">
        <v>0.5</v>
      </c>
      <c r="X352" s="52">
        <v>1</v>
      </c>
      <c r="Y352" s="100"/>
      <c r="Z352" s="100"/>
      <c r="AA352" s="100"/>
      <c r="AB352" s="102" t="s">
        <v>3341</v>
      </c>
      <c r="AC352" s="102" t="s">
        <v>3341</v>
      </c>
      <c r="AD352" s="100"/>
      <c r="AE352" s="100"/>
      <c r="AF352" s="100"/>
    </row>
    <row r="353" spans="1:32" x14ac:dyDescent="0.35">
      <c r="A353" s="127" t="s">
        <v>3717</v>
      </c>
      <c r="B353" s="128" t="s">
        <v>3838</v>
      </c>
      <c r="C353" s="128" t="s">
        <v>62</v>
      </c>
      <c r="D353" s="125"/>
      <c r="E353" s="87"/>
      <c r="F353" s="90"/>
      <c r="G353" s="94"/>
      <c r="H353" s="94"/>
      <c r="I353" s="126">
        <v>353</v>
      </c>
      <c r="J353" s="98"/>
      <c r="K353" s="51">
        <v>2</v>
      </c>
      <c r="L353" s="51">
        <v>1</v>
      </c>
      <c r="M353" s="51">
        <v>0</v>
      </c>
      <c r="N353" s="51">
        <v>1</v>
      </c>
      <c r="O353" s="51">
        <v>0</v>
      </c>
      <c r="P353" s="52" t="s">
        <v>3310</v>
      </c>
      <c r="Q353" s="52" t="s">
        <v>3310</v>
      </c>
      <c r="R353" s="51">
        <v>1</v>
      </c>
      <c r="S353" s="51">
        <v>0</v>
      </c>
      <c r="T353" s="51">
        <v>2</v>
      </c>
      <c r="U353" s="51">
        <v>1</v>
      </c>
      <c r="V353" s="51">
        <v>1</v>
      </c>
      <c r="W353" s="52">
        <v>0.5</v>
      </c>
      <c r="X353" s="52">
        <v>1</v>
      </c>
      <c r="Y353" s="100"/>
      <c r="Z353" s="100"/>
      <c r="AA353" s="100"/>
      <c r="AB353" s="102" t="s">
        <v>3341</v>
      </c>
      <c r="AC353" s="102" t="s">
        <v>3341</v>
      </c>
      <c r="AD353" s="100"/>
      <c r="AE353" s="100"/>
      <c r="AF353" s="100"/>
    </row>
    <row r="354" spans="1:32" x14ac:dyDescent="0.35">
      <c r="A354" s="127" t="s">
        <v>3718</v>
      </c>
      <c r="B354" s="128" t="s">
        <v>3839</v>
      </c>
      <c r="C354" s="128" t="s">
        <v>62</v>
      </c>
      <c r="D354" s="125"/>
      <c r="E354" s="87"/>
      <c r="F354" s="90"/>
      <c r="G354" s="94"/>
      <c r="H354" s="94"/>
      <c r="I354" s="126">
        <v>354</v>
      </c>
      <c r="J354" s="98"/>
      <c r="K354" s="51">
        <v>2</v>
      </c>
      <c r="L354" s="51">
        <v>1</v>
      </c>
      <c r="M354" s="51">
        <v>0</v>
      </c>
      <c r="N354" s="51">
        <v>1</v>
      </c>
      <c r="O354" s="51">
        <v>0</v>
      </c>
      <c r="P354" s="52" t="s">
        <v>3310</v>
      </c>
      <c r="Q354" s="52" t="s">
        <v>3310</v>
      </c>
      <c r="R354" s="51">
        <v>1</v>
      </c>
      <c r="S354" s="51">
        <v>0</v>
      </c>
      <c r="T354" s="51">
        <v>2</v>
      </c>
      <c r="U354" s="51">
        <v>1</v>
      </c>
      <c r="V354" s="51">
        <v>1</v>
      </c>
      <c r="W354" s="52">
        <v>0.5</v>
      </c>
      <c r="X354" s="52">
        <v>1</v>
      </c>
      <c r="Y354" s="100"/>
      <c r="Z354" s="100"/>
      <c r="AA354" s="100"/>
      <c r="AB354" s="102" t="s">
        <v>3341</v>
      </c>
      <c r="AC354" s="102" t="s">
        <v>3341</v>
      </c>
      <c r="AD354" s="100"/>
      <c r="AE354" s="100"/>
      <c r="AF354" s="100"/>
    </row>
    <row r="355" spans="1:32" x14ac:dyDescent="0.35">
      <c r="A355" s="127" t="s">
        <v>3719</v>
      </c>
      <c r="B355" s="128" t="s">
        <v>3840</v>
      </c>
      <c r="C355" s="128" t="s">
        <v>62</v>
      </c>
      <c r="D355" s="125"/>
      <c r="E355" s="87"/>
      <c r="F355" s="90"/>
      <c r="G355" s="94"/>
      <c r="H355" s="94"/>
      <c r="I355" s="126">
        <v>355</v>
      </c>
      <c r="J355" s="98"/>
      <c r="K355" s="51">
        <v>2</v>
      </c>
      <c r="L355" s="51">
        <v>1</v>
      </c>
      <c r="M355" s="51">
        <v>0</v>
      </c>
      <c r="N355" s="51">
        <v>1</v>
      </c>
      <c r="O355" s="51">
        <v>0</v>
      </c>
      <c r="P355" s="52" t="s">
        <v>3310</v>
      </c>
      <c r="Q355" s="52" t="s">
        <v>3310</v>
      </c>
      <c r="R355" s="51">
        <v>1</v>
      </c>
      <c r="S355" s="51">
        <v>0</v>
      </c>
      <c r="T355" s="51">
        <v>2</v>
      </c>
      <c r="U355" s="51">
        <v>1</v>
      </c>
      <c r="V355" s="51">
        <v>1</v>
      </c>
      <c r="W355" s="52">
        <v>0.5</v>
      </c>
      <c r="X355" s="52">
        <v>1</v>
      </c>
      <c r="Y355" s="100"/>
      <c r="Z355" s="100"/>
      <c r="AA355" s="100"/>
      <c r="AB355" s="102" t="s">
        <v>3341</v>
      </c>
      <c r="AC355" s="102" t="s">
        <v>3341</v>
      </c>
      <c r="AD355" s="100"/>
      <c r="AE355" s="100"/>
      <c r="AF355" s="100"/>
    </row>
    <row r="356" spans="1:32" x14ac:dyDescent="0.35">
      <c r="A356" s="127" t="s">
        <v>3720</v>
      </c>
      <c r="B356" s="128" t="s">
        <v>3841</v>
      </c>
      <c r="C356" s="128" t="s">
        <v>62</v>
      </c>
      <c r="D356" s="125"/>
      <c r="E356" s="87"/>
      <c r="F356" s="90"/>
      <c r="G356" s="94"/>
      <c r="H356" s="94"/>
      <c r="I356" s="126">
        <v>356</v>
      </c>
      <c r="J356" s="98"/>
      <c r="K356" s="51">
        <v>2</v>
      </c>
      <c r="L356" s="51">
        <v>1</v>
      </c>
      <c r="M356" s="51">
        <v>0</v>
      </c>
      <c r="N356" s="51">
        <v>1</v>
      </c>
      <c r="O356" s="51">
        <v>0</v>
      </c>
      <c r="P356" s="52" t="s">
        <v>3310</v>
      </c>
      <c r="Q356" s="52" t="s">
        <v>3310</v>
      </c>
      <c r="R356" s="51">
        <v>1</v>
      </c>
      <c r="S356" s="51">
        <v>0</v>
      </c>
      <c r="T356" s="51">
        <v>2</v>
      </c>
      <c r="U356" s="51">
        <v>1</v>
      </c>
      <c r="V356" s="51">
        <v>1</v>
      </c>
      <c r="W356" s="52">
        <v>0.5</v>
      </c>
      <c r="X356" s="52">
        <v>1</v>
      </c>
      <c r="Y356" s="100"/>
      <c r="Z356" s="100"/>
      <c r="AA356" s="100"/>
      <c r="AB356" s="102" t="s">
        <v>3341</v>
      </c>
      <c r="AC356" s="102" t="s">
        <v>3341</v>
      </c>
      <c r="AD356" s="100"/>
      <c r="AE356" s="100"/>
      <c r="AF356" s="100"/>
    </row>
    <row r="357" spans="1:32" x14ac:dyDescent="0.35">
      <c r="A357" s="127" t="s">
        <v>3721</v>
      </c>
      <c r="B357" s="128" t="s">
        <v>3842</v>
      </c>
      <c r="C357" s="128" t="s">
        <v>62</v>
      </c>
      <c r="D357" s="125"/>
      <c r="E357" s="87"/>
      <c r="F357" s="90"/>
      <c r="G357" s="94"/>
      <c r="H357" s="94"/>
      <c r="I357" s="126">
        <v>357</v>
      </c>
      <c r="J357" s="98"/>
      <c r="K357" s="51">
        <v>2</v>
      </c>
      <c r="L357" s="51">
        <v>0</v>
      </c>
      <c r="M357" s="51">
        <v>2</v>
      </c>
      <c r="N357" s="51">
        <v>2</v>
      </c>
      <c r="O357" s="51">
        <v>0</v>
      </c>
      <c r="P357" s="52" t="s">
        <v>3310</v>
      </c>
      <c r="Q357" s="52" t="s">
        <v>3310</v>
      </c>
      <c r="R357" s="51">
        <v>1</v>
      </c>
      <c r="S357" s="51">
        <v>0</v>
      </c>
      <c r="T357" s="51">
        <v>2</v>
      </c>
      <c r="U357" s="51">
        <v>2</v>
      </c>
      <c r="V357" s="51">
        <v>1</v>
      </c>
      <c r="W357" s="52">
        <v>0.5</v>
      </c>
      <c r="X357" s="52">
        <v>1</v>
      </c>
      <c r="Y357" s="100"/>
      <c r="Z357" s="100"/>
      <c r="AA357" s="100"/>
      <c r="AB357" s="102" t="s">
        <v>3341</v>
      </c>
      <c r="AC357" s="102" t="s">
        <v>3341</v>
      </c>
      <c r="AD357" s="100"/>
      <c r="AE357" s="100"/>
      <c r="AF357" s="100"/>
    </row>
    <row r="358" spans="1:32" x14ac:dyDescent="0.35">
      <c r="A358" s="127" t="s">
        <v>3722</v>
      </c>
      <c r="B358" s="128" t="s">
        <v>3843</v>
      </c>
      <c r="C358" s="128" t="s">
        <v>62</v>
      </c>
      <c r="D358" s="125"/>
      <c r="E358" s="87"/>
      <c r="F358" s="90"/>
      <c r="G358" s="94"/>
      <c r="H358" s="94"/>
      <c r="I358" s="126">
        <v>358</v>
      </c>
      <c r="J358" s="98"/>
      <c r="K358" s="51">
        <v>2</v>
      </c>
      <c r="L358" s="51">
        <v>1</v>
      </c>
      <c r="M358" s="51">
        <v>0</v>
      </c>
      <c r="N358" s="51">
        <v>1</v>
      </c>
      <c r="O358" s="51">
        <v>0</v>
      </c>
      <c r="P358" s="52" t="s">
        <v>3310</v>
      </c>
      <c r="Q358" s="52" t="s">
        <v>3310</v>
      </c>
      <c r="R358" s="51">
        <v>1</v>
      </c>
      <c r="S358" s="51">
        <v>0</v>
      </c>
      <c r="T358" s="51">
        <v>2</v>
      </c>
      <c r="U358" s="51">
        <v>1</v>
      </c>
      <c r="V358" s="51">
        <v>1</v>
      </c>
      <c r="W358" s="52">
        <v>0.5</v>
      </c>
      <c r="X358" s="52">
        <v>1</v>
      </c>
      <c r="Y358" s="100"/>
      <c r="Z358" s="100"/>
      <c r="AA358" s="100"/>
      <c r="AB358" s="102" t="s">
        <v>3341</v>
      </c>
      <c r="AC358" s="102" t="s">
        <v>3341</v>
      </c>
      <c r="AD358" s="100"/>
      <c r="AE358" s="100"/>
      <c r="AF358" s="100"/>
    </row>
    <row r="359" spans="1:32" x14ac:dyDescent="0.35">
      <c r="A359" s="127" t="s">
        <v>3723</v>
      </c>
      <c r="B359" s="128" t="s">
        <v>3844</v>
      </c>
      <c r="C359" s="128" t="s">
        <v>62</v>
      </c>
      <c r="D359" s="125"/>
      <c r="E359" s="87"/>
      <c r="F359" s="90"/>
      <c r="G359" s="94"/>
      <c r="H359" s="94"/>
      <c r="I359" s="126">
        <v>359</v>
      </c>
      <c r="J359" s="98"/>
      <c r="K359" s="51">
        <v>2</v>
      </c>
      <c r="L359" s="51">
        <v>1</v>
      </c>
      <c r="M359" s="51">
        <v>0</v>
      </c>
      <c r="N359" s="51">
        <v>1</v>
      </c>
      <c r="O359" s="51">
        <v>0</v>
      </c>
      <c r="P359" s="52" t="s">
        <v>3310</v>
      </c>
      <c r="Q359" s="52" t="s">
        <v>3310</v>
      </c>
      <c r="R359" s="51">
        <v>1</v>
      </c>
      <c r="S359" s="51">
        <v>0</v>
      </c>
      <c r="T359" s="51">
        <v>2</v>
      </c>
      <c r="U359" s="51">
        <v>1</v>
      </c>
      <c r="V359" s="51">
        <v>1</v>
      </c>
      <c r="W359" s="52">
        <v>0.5</v>
      </c>
      <c r="X359" s="52">
        <v>1</v>
      </c>
      <c r="Y359" s="100"/>
      <c r="Z359" s="100"/>
      <c r="AA359" s="100"/>
      <c r="AB359" s="102" t="s">
        <v>3341</v>
      </c>
      <c r="AC359" s="102" t="s">
        <v>3341</v>
      </c>
      <c r="AD359" s="100"/>
      <c r="AE359" s="100"/>
      <c r="AF359" s="100"/>
    </row>
    <row r="360" spans="1:32" x14ac:dyDescent="0.35">
      <c r="A360" s="127" t="s">
        <v>3724</v>
      </c>
      <c r="B360" s="128" t="s">
        <v>3845</v>
      </c>
      <c r="C360" s="128" t="s">
        <v>62</v>
      </c>
      <c r="D360" s="125"/>
      <c r="E360" s="87"/>
      <c r="F360" s="90"/>
      <c r="G360" s="94"/>
      <c r="H360" s="94"/>
      <c r="I360" s="126">
        <v>360</v>
      </c>
      <c r="J360" s="98"/>
      <c r="K360" s="51">
        <v>2</v>
      </c>
      <c r="L360" s="51">
        <v>1</v>
      </c>
      <c r="M360" s="51">
        <v>0</v>
      </c>
      <c r="N360" s="51">
        <v>1</v>
      </c>
      <c r="O360" s="51">
        <v>0</v>
      </c>
      <c r="P360" s="52" t="s">
        <v>3310</v>
      </c>
      <c r="Q360" s="52" t="s">
        <v>3310</v>
      </c>
      <c r="R360" s="51">
        <v>1</v>
      </c>
      <c r="S360" s="51">
        <v>0</v>
      </c>
      <c r="T360" s="51">
        <v>2</v>
      </c>
      <c r="U360" s="51">
        <v>1</v>
      </c>
      <c r="V360" s="51">
        <v>1</v>
      </c>
      <c r="W360" s="52">
        <v>0.5</v>
      </c>
      <c r="X360" s="52">
        <v>1</v>
      </c>
      <c r="Y360" s="100"/>
      <c r="Z360" s="100"/>
      <c r="AA360" s="100"/>
      <c r="AB360" s="102" t="s">
        <v>3341</v>
      </c>
      <c r="AC360" s="102" t="s">
        <v>3341</v>
      </c>
      <c r="AD360" s="100"/>
      <c r="AE360" s="100"/>
      <c r="AF360" s="100"/>
    </row>
    <row r="361" spans="1:32" x14ac:dyDescent="0.35">
      <c r="A361" s="127" t="s">
        <v>3725</v>
      </c>
      <c r="B361" s="128" t="s">
        <v>3846</v>
      </c>
      <c r="C361" s="128" t="s">
        <v>62</v>
      </c>
      <c r="D361" s="125"/>
      <c r="E361" s="87"/>
      <c r="F361" s="90"/>
      <c r="G361" s="94"/>
      <c r="H361" s="94"/>
      <c r="I361" s="126">
        <v>361</v>
      </c>
      <c r="J361" s="98"/>
      <c r="K361" s="51">
        <v>2</v>
      </c>
      <c r="L361" s="51">
        <v>1</v>
      </c>
      <c r="M361" s="51">
        <v>0</v>
      </c>
      <c r="N361" s="51">
        <v>1</v>
      </c>
      <c r="O361" s="51">
        <v>0</v>
      </c>
      <c r="P361" s="52" t="s">
        <v>3310</v>
      </c>
      <c r="Q361" s="52" t="s">
        <v>3310</v>
      </c>
      <c r="R361" s="51">
        <v>1</v>
      </c>
      <c r="S361" s="51">
        <v>0</v>
      </c>
      <c r="T361" s="51">
        <v>2</v>
      </c>
      <c r="U361" s="51">
        <v>1</v>
      </c>
      <c r="V361" s="51">
        <v>1</v>
      </c>
      <c r="W361" s="52">
        <v>0.5</v>
      </c>
      <c r="X361" s="52">
        <v>1</v>
      </c>
      <c r="Y361" s="100"/>
      <c r="Z361" s="100"/>
      <c r="AA361" s="100"/>
      <c r="AB361" s="102" t="s">
        <v>3341</v>
      </c>
      <c r="AC361" s="102" t="s">
        <v>3341</v>
      </c>
      <c r="AD361" s="100"/>
      <c r="AE361" s="100"/>
      <c r="AF361" s="100"/>
    </row>
    <row r="362" spans="1:32" x14ac:dyDescent="0.35">
      <c r="A362" s="127" t="s">
        <v>3726</v>
      </c>
      <c r="B362" s="128" t="s">
        <v>3847</v>
      </c>
      <c r="C362" s="128" t="s">
        <v>62</v>
      </c>
      <c r="D362" s="125"/>
      <c r="E362" s="87"/>
      <c r="F362" s="90"/>
      <c r="G362" s="94"/>
      <c r="H362" s="94"/>
      <c r="I362" s="126">
        <v>362</v>
      </c>
      <c r="J362" s="98"/>
      <c r="K362" s="51">
        <v>2</v>
      </c>
      <c r="L362" s="51">
        <v>1</v>
      </c>
      <c r="M362" s="51">
        <v>0</v>
      </c>
      <c r="N362" s="51">
        <v>1</v>
      </c>
      <c r="O362" s="51">
        <v>0</v>
      </c>
      <c r="P362" s="52" t="s">
        <v>3310</v>
      </c>
      <c r="Q362" s="52" t="s">
        <v>3310</v>
      </c>
      <c r="R362" s="51">
        <v>1</v>
      </c>
      <c r="S362" s="51">
        <v>0</v>
      </c>
      <c r="T362" s="51">
        <v>2</v>
      </c>
      <c r="U362" s="51">
        <v>1</v>
      </c>
      <c r="V362" s="51">
        <v>1</v>
      </c>
      <c r="W362" s="52">
        <v>0.5</v>
      </c>
      <c r="X362" s="52">
        <v>1</v>
      </c>
      <c r="Y362" s="100"/>
      <c r="Z362" s="100"/>
      <c r="AA362" s="100"/>
      <c r="AB362" s="102" t="s">
        <v>3341</v>
      </c>
      <c r="AC362" s="102" t="s">
        <v>3341</v>
      </c>
      <c r="AD362" s="100"/>
      <c r="AE362" s="100"/>
      <c r="AF362" s="100"/>
    </row>
    <row r="363" spans="1:32" x14ac:dyDescent="0.35">
      <c r="A363" s="127" t="s">
        <v>3727</v>
      </c>
      <c r="B363" s="128" t="s">
        <v>3836</v>
      </c>
      <c r="C363" s="128" t="s">
        <v>64</v>
      </c>
      <c r="D363" s="125"/>
      <c r="E363" s="87"/>
      <c r="F363" s="90"/>
      <c r="G363" s="94"/>
      <c r="H363" s="94"/>
      <c r="I363" s="126">
        <v>363</v>
      </c>
      <c r="J363" s="98"/>
      <c r="K363" s="51">
        <v>2</v>
      </c>
      <c r="L363" s="51">
        <v>1</v>
      </c>
      <c r="M363" s="51">
        <v>0</v>
      </c>
      <c r="N363" s="51">
        <v>1</v>
      </c>
      <c r="O363" s="51">
        <v>0</v>
      </c>
      <c r="P363" s="52" t="s">
        <v>3310</v>
      </c>
      <c r="Q363" s="52" t="s">
        <v>3310</v>
      </c>
      <c r="R363" s="51">
        <v>1</v>
      </c>
      <c r="S363" s="51">
        <v>0</v>
      </c>
      <c r="T363" s="51">
        <v>2</v>
      </c>
      <c r="U363" s="51">
        <v>1</v>
      </c>
      <c r="V363" s="51">
        <v>1</v>
      </c>
      <c r="W363" s="52">
        <v>0.5</v>
      </c>
      <c r="X363" s="52">
        <v>1</v>
      </c>
      <c r="Y363" s="100"/>
      <c r="Z363" s="100"/>
      <c r="AA363" s="100"/>
      <c r="AB363" s="102" t="s">
        <v>3341</v>
      </c>
      <c r="AC363" s="102" t="s">
        <v>3341</v>
      </c>
      <c r="AD363" s="100"/>
      <c r="AE363" s="100"/>
      <c r="AF363" s="100"/>
    </row>
    <row r="364" spans="1:32" x14ac:dyDescent="0.35">
      <c r="A364" s="127" t="s">
        <v>3728</v>
      </c>
      <c r="B364" s="128" t="s">
        <v>3837</v>
      </c>
      <c r="C364" s="128" t="s">
        <v>64</v>
      </c>
      <c r="D364" s="125"/>
      <c r="E364" s="87"/>
      <c r="F364" s="90"/>
      <c r="G364" s="94"/>
      <c r="H364" s="94"/>
      <c r="I364" s="126">
        <v>364</v>
      </c>
      <c r="J364" s="98"/>
      <c r="K364" s="51">
        <v>2</v>
      </c>
      <c r="L364" s="51">
        <v>1</v>
      </c>
      <c r="M364" s="51">
        <v>0</v>
      </c>
      <c r="N364" s="51">
        <v>1</v>
      </c>
      <c r="O364" s="51">
        <v>0</v>
      </c>
      <c r="P364" s="52" t="s">
        <v>3310</v>
      </c>
      <c r="Q364" s="52" t="s">
        <v>3310</v>
      </c>
      <c r="R364" s="51">
        <v>1</v>
      </c>
      <c r="S364" s="51">
        <v>0</v>
      </c>
      <c r="T364" s="51">
        <v>2</v>
      </c>
      <c r="U364" s="51">
        <v>1</v>
      </c>
      <c r="V364" s="51">
        <v>1</v>
      </c>
      <c r="W364" s="52">
        <v>0.5</v>
      </c>
      <c r="X364" s="52">
        <v>1</v>
      </c>
      <c r="Y364" s="100"/>
      <c r="Z364" s="100"/>
      <c r="AA364" s="100"/>
      <c r="AB364" s="102" t="s">
        <v>3341</v>
      </c>
      <c r="AC364" s="102" t="s">
        <v>3341</v>
      </c>
      <c r="AD364" s="100"/>
      <c r="AE364" s="100"/>
      <c r="AF364" s="100"/>
    </row>
    <row r="365" spans="1:32" x14ac:dyDescent="0.35">
      <c r="A365" s="127" t="s">
        <v>3729</v>
      </c>
      <c r="B365" s="128" t="s">
        <v>3838</v>
      </c>
      <c r="C365" s="128" t="s">
        <v>64</v>
      </c>
      <c r="D365" s="125"/>
      <c r="E365" s="87"/>
      <c r="F365" s="90"/>
      <c r="G365" s="94"/>
      <c r="H365" s="94"/>
      <c r="I365" s="126">
        <v>365</v>
      </c>
      <c r="J365" s="98"/>
      <c r="K365" s="51">
        <v>2</v>
      </c>
      <c r="L365" s="51">
        <v>1</v>
      </c>
      <c r="M365" s="51">
        <v>0</v>
      </c>
      <c r="N365" s="51">
        <v>1</v>
      </c>
      <c r="O365" s="51">
        <v>0</v>
      </c>
      <c r="P365" s="52" t="s">
        <v>3310</v>
      </c>
      <c r="Q365" s="52" t="s">
        <v>3310</v>
      </c>
      <c r="R365" s="51">
        <v>1</v>
      </c>
      <c r="S365" s="51">
        <v>0</v>
      </c>
      <c r="T365" s="51">
        <v>2</v>
      </c>
      <c r="U365" s="51">
        <v>1</v>
      </c>
      <c r="V365" s="51">
        <v>1</v>
      </c>
      <c r="W365" s="52">
        <v>0.5</v>
      </c>
      <c r="X365" s="52">
        <v>1</v>
      </c>
      <c r="Y365" s="100"/>
      <c r="Z365" s="100"/>
      <c r="AA365" s="100"/>
      <c r="AB365" s="102" t="s">
        <v>3341</v>
      </c>
      <c r="AC365" s="102" t="s">
        <v>3341</v>
      </c>
      <c r="AD365" s="100"/>
      <c r="AE365" s="100"/>
      <c r="AF365" s="100"/>
    </row>
    <row r="366" spans="1:32" x14ac:dyDescent="0.35">
      <c r="A366" s="127" t="s">
        <v>3730</v>
      </c>
      <c r="B366" s="128" t="s">
        <v>3839</v>
      </c>
      <c r="C366" s="128" t="s">
        <v>64</v>
      </c>
      <c r="D366" s="125"/>
      <c r="E366" s="87"/>
      <c r="F366" s="90"/>
      <c r="G366" s="94"/>
      <c r="H366" s="94"/>
      <c r="I366" s="126">
        <v>366</v>
      </c>
      <c r="J366" s="98"/>
      <c r="K366" s="51">
        <v>2</v>
      </c>
      <c r="L366" s="51">
        <v>1</v>
      </c>
      <c r="M366" s="51">
        <v>0</v>
      </c>
      <c r="N366" s="51">
        <v>1</v>
      </c>
      <c r="O366" s="51">
        <v>0</v>
      </c>
      <c r="P366" s="52" t="s">
        <v>3310</v>
      </c>
      <c r="Q366" s="52" t="s">
        <v>3310</v>
      </c>
      <c r="R366" s="51">
        <v>1</v>
      </c>
      <c r="S366" s="51">
        <v>0</v>
      </c>
      <c r="T366" s="51">
        <v>2</v>
      </c>
      <c r="U366" s="51">
        <v>1</v>
      </c>
      <c r="V366" s="51">
        <v>1</v>
      </c>
      <c r="W366" s="52">
        <v>0.5</v>
      </c>
      <c r="X366" s="52">
        <v>1</v>
      </c>
      <c r="Y366" s="100"/>
      <c r="Z366" s="100"/>
      <c r="AA366" s="100"/>
      <c r="AB366" s="102" t="s">
        <v>3341</v>
      </c>
      <c r="AC366" s="102" t="s">
        <v>3341</v>
      </c>
      <c r="AD366" s="100"/>
      <c r="AE366" s="100"/>
      <c r="AF366" s="100"/>
    </row>
    <row r="367" spans="1:32" x14ac:dyDescent="0.35">
      <c r="A367" s="127" t="s">
        <v>3731</v>
      </c>
      <c r="B367" s="128" t="s">
        <v>3840</v>
      </c>
      <c r="C367" s="128" t="s">
        <v>64</v>
      </c>
      <c r="D367" s="125"/>
      <c r="E367" s="87"/>
      <c r="F367" s="90"/>
      <c r="G367" s="94"/>
      <c r="H367" s="94"/>
      <c r="I367" s="126">
        <v>367</v>
      </c>
      <c r="J367" s="98"/>
      <c r="K367" s="51">
        <v>2</v>
      </c>
      <c r="L367" s="51">
        <v>1</v>
      </c>
      <c r="M367" s="51">
        <v>0</v>
      </c>
      <c r="N367" s="51">
        <v>1</v>
      </c>
      <c r="O367" s="51">
        <v>0</v>
      </c>
      <c r="P367" s="52" t="s">
        <v>3310</v>
      </c>
      <c r="Q367" s="52" t="s">
        <v>3310</v>
      </c>
      <c r="R367" s="51">
        <v>1</v>
      </c>
      <c r="S367" s="51">
        <v>0</v>
      </c>
      <c r="T367" s="51">
        <v>2</v>
      </c>
      <c r="U367" s="51">
        <v>1</v>
      </c>
      <c r="V367" s="51">
        <v>1</v>
      </c>
      <c r="W367" s="52">
        <v>0.5</v>
      </c>
      <c r="X367" s="52">
        <v>1</v>
      </c>
      <c r="Y367" s="100"/>
      <c r="Z367" s="100"/>
      <c r="AA367" s="100"/>
      <c r="AB367" s="102" t="s">
        <v>3341</v>
      </c>
      <c r="AC367" s="102" t="s">
        <v>3341</v>
      </c>
      <c r="AD367" s="100"/>
      <c r="AE367" s="100"/>
      <c r="AF367" s="100"/>
    </row>
    <row r="368" spans="1:32" x14ac:dyDescent="0.35">
      <c r="A368" s="127" t="s">
        <v>3732</v>
      </c>
      <c r="B368" s="128" t="s">
        <v>3841</v>
      </c>
      <c r="C368" s="128" t="s">
        <v>64</v>
      </c>
      <c r="D368" s="125"/>
      <c r="E368" s="87"/>
      <c r="F368" s="90"/>
      <c r="G368" s="94"/>
      <c r="H368" s="94"/>
      <c r="I368" s="126">
        <v>368</v>
      </c>
      <c r="J368" s="98"/>
      <c r="K368" s="51">
        <v>2</v>
      </c>
      <c r="L368" s="51">
        <v>1</v>
      </c>
      <c r="M368" s="51">
        <v>0</v>
      </c>
      <c r="N368" s="51">
        <v>1</v>
      </c>
      <c r="O368" s="51">
        <v>0</v>
      </c>
      <c r="P368" s="52" t="s">
        <v>3310</v>
      </c>
      <c r="Q368" s="52" t="s">
        <v>3310</v>
      </c>
      <c r="R368" s="51">
        <v>1</v>
      </c>
      <c r="S368" s="51">
        <v>0</v>
      </c>
      <c r="T368" s="51">
        <v>2</v>
      </c>
      <c r="U368" s="51">
        <v>1</v>
      </c>
      <c r="V368" s="51">
        <v>1</v>
      </c>
      <c r="W368" s="52">
        <v>0.5</v>
      </c>
      <c r="X368" s="52">
        <v>1</v>
      </c>
      <c r="Y368" s="100"/>
      <c r="Z368" s="100"/>
      <c r="AA368" s="100"/>
      <c r="AB368" s="102" t="s">
        <v>3341</v>
      </c>
      <c r="AC368" s="102" t="s">
        <v>3341</v>
      </c>
      <c r="AD368" s="100"/>
      <c r="AE368" s="100"/>
      <c r="AF368" s="100"/>
    </row>
    <row r="369" spans="1:32" x14ac:dyDescent="0.35">
      <c r="A369" s="127" t="s">
        <v>3733</v>
      </c>
      <c r="B369" s="128" t="s">
        <v>3842</v>
      </c>
      <c r="C369" s="128" t="s">
        <v>64</v>
      </c>
      <c r="D369" s="125"/>
      <c r="E369" s="87"/>
      <c r="F369" s="90"/>
      <c r="G369" s="94"/>
      <c r="H369" s="94"/>
      <c r="I369" s="126">
        <v>369</v>
      </c>
      <c r="J369" s="98"/>
      <c r="K369" s="51">
        <v>2</v>
      </c>
      <c r="L369" s="51">
        <v>0</v>
      </c>
      <c r="M369" s="51">
        <v>2</v>
      </c>
      <c r="N369" s="51">
        <v>2</v>
      </c>
      <c r="O369" s="51">
        <v>0</v>
      </c>
      <c r="P369" s="52" t="s">
        <v>3310</v>
      </c>
      <c r="Q369" s="52" t="s">
        <v>3310</v>
      </c>
      <c r="R369" s="51">
        <v>1</v>
      </c>
      <c r="S369" s="51">
        <v>0</v>
      </c>
      <c r="T369" s="51">
        <v>2</v>
      </c>
      <c r="U369" s="51">
        <v>2</v>
      </c>
      <c r="V369" s="51">
        <v>1</v>
      </c>
      <c r="W369" s="52">
        <v>0.5</v>
      </c>
      <c r="X369" s="52">
        <v>1</v>
      </c>
      <c r="Y369" s="100"/>
      <c r="Z369" s="100"/>
      <c r="AA369" s="100"/>
      <c r="AB369" s="102" t="s">
        <v>3341</v>
      </c>
      <c r="AC369" s="102" t="s">
        <v>3341</v>
      </c>
      <c r="AD369" s="100"/>
      <c r="AE369" s="100"/>
      <c r="AF369" s="100"/>
    </row>
    <row r="370" spans="1:32" x14ac:dyDescent="0.35">
      <c r="A370" s="127" t="s">
        <v>3734</v>
      </c>
      <c r="B370" s="128" t="s">
        <v>3843</v>
      </c>
      <c r="C370" s="128" t="s">
        <v>64</v>
      </c>
      <c r="D370" s="125"/>
      <c r="E370" s="87"/>
      <c r="F370" s="90"/>
      <c r="G370" s="94"/>
      <c r="H370" s="94"/>
      <c r="I370" s="126">
        <v>370</v>
      </c>
      <c r="J370" s="98"/>
      <c r="K370" s="51">
        <v>2</v>
      </c>
      <c r="L370" s="51">
        <v>1</v>
      </c>
      <c r="M370" s="51">
        <v>0</v>
      </c>
      <c r="N370" s="51">
        <v>1</v>
      </c>
      <c r="O370" s="51">
        <v>0</v>
      </c>
      <c r="P370" s="52" t="s">
        <v>3310</v>
      </c>
      <c r="Q370" s="52" t="s">
        <v>3310</v>
      </c>
      <c r="R370" s="51">
        <v>1</v>
      </c>
      <c r="S370" s="51">
        <v>0</v>
      </c>
      <c r="T370" s="51">
        <v>2</v>
      </c>
      <c r="U370" s="51">
        <v>1</v>
      </c>
      <c r="V370" s="51">
        <v>1</v>
      </c>
      <c r="W370" s="52">
        <v>0.5</v>
      </c>
      <c r="X370" s="52">
        <v>1</v>
      </c>
      <c r="Y370" s="100"/>
      <c r="Z370" s="100"/>
      <c r="AA370" s="100"/>
      <c r="AB370" s="102" t="s">
        <v>3341</v>
      </c>
      <c r="AC370" s="102" t="s">
        <v>3341</v>
      </c>
      <c r="AD370" s="100"/>
      <c r="AE370" s="100"/>
      <c r="AF370" s="100"/>
    </row>
    <row r="371" spans="1:32" x14ac:dyDescent="0.35">
      <c r="A371" s="127" t="s">
        <v>3735</v>
      </c>
      <c r="B371" s="128" t="s">
        <v>3844</v>
      </c>
      <c r="C371" s="128" t="s">
        <v>64</v>
      </c>
      <c r="D371" s="125"/>
      <c r="E371" s="87"/>
      <c r="F371" s="90"/>
      <c r="G371" s="94"/>
      <c r="H371" s="94"/>
      <c r="I371" s="126">
        <v>371</v>
      </c>
      <c r="J371" s="98"/>
      <c r="K371" s="51">
        <v>2</v>
      </c>
      <c r="L371" s="51">
        <v>1</v>
      </c>
      <c r="M371" s="51">
        <v>0</v>
      </c>
      <c r="N371" s="51">
        <v>1</v>
      </c>
      <c r="O371" s="51">
        <v>0</v>
      </c>
      <c r="P371" s="52" t="s">
        <v>3310</v>
      </c>
      <c r="Q371" s="52" t="s">
        <v>3310</v>
      </c>
      <c r="R371" s="51">
        <v>1</v>
      </c>
      <c r="S371" s="51">
        <v>0</v>
      </c>
      <c r="T371" s="51">
        <v>2</v>
      </c>
      <c r="U371" s="51">
        <v>1</v>
      </c>
      <c r="V371" s="51">
        <v>1</v>
      </c>
      <c r="W371" s="52">
        <v>0.5</v>
      </c>
      <c r="X371" s="52">
        <v>1</v>
      </c>
      <c r="Y371" s="100"/>
      <c r="Z371" s="100"/>
      <c r="AA371" s="100"/>
      <c r="AB371" s="102" t="s">
        <v>3341</v>
      </c>
      <c r="AC371" s="102" t="s">
        <v>3341</v>
      </c>
      <c r="AD371" s="100"/>
      <c r="AE371" s="100"/>
      <c r="AF371" s="100"/>
    </row>
    <row r="372" spans="1:32" x14ac:dyDescent="0.35">
      <c r="A372" s="127" t="s">
        <v>3736</v>
      </c>
      <c r="B372" s="128" t="s">
        <v>3845</v>
      </c>
      <c r="C372" s="128" t="s">
        <v>64</v>
      </c>
      <c r="D372" s="125"/>
      <c r="E372" s="87"/>
      <c r="F372" s="90"/>
      <c r="G372" s="94"/>
      <c r="H372" s="94"/>
      <c r="I372" s="126">
        <v>372</v>
      </c>
      <c r="J372" s="98"/>
      <c r="K372" s="51">
        <v>2</v>
      </c>
      <c r="L372" s="51">
        <v>1</v>
      </c>
      <c r="M372" s="51">
        <v>0</v>
      </c>
      <c r="N372" s="51">
        <v>1</v>
      </c>
      <c r="O372" s="51">
        <v>0</v>
      </c>
      <c r="P372" s="52" t="s">
        <v>3310</v>
      </c>
      <c r="Q372" s="52" t="s">
        <v>3310</v>
      </c>
      <c r="R372" s="51">
        <v>1</v>
      </c>
      <c r="S372" s="51">
        <v>0</v>
      </c>
      <c r="T372" s="51">
        <v>2</v>
      </c>
      <c r="U372" s="51">
        <v>1</v>
      </c>
      <c r="V372" s="51">
        <v>1</v>
      </c>
      <c r="W372" s="52">
        <v>0.5</v>
      </c>
      <c r="X372" s="52">
        <v>1</v>
      </c>
      <c r="Y372" s="100"/>
      <c r="Z372" s="100"/>
      <c r="AA372" s="100"/>
      <c r="AB372" s="102" t="s">
        <v>3341</v>
      </c>
      <c r="AC372" s="102" t="s">
        <v>3341</v>
      </c>
      <c r="AD372" s="100"/>
      <c r="AE372" s="100"/>
      <c r="AF372" s="100"/>
    </row>
    <row r="373" spans="1:32" x14ac:dyDescent="0.35">
      <c r="A373" s="127" t="s">
        <v>3737</v>
      </c>
      <c r="B373" s="128" t="s">
        <v>3846</v>
      </c>
      <c r="C373" s="128" t="s">
        <v>64</v>
      </c>
      <c r="D373" s="125"/>
      <c r="E373" s="87"/>
      <c r="F373" s="90"/>
      <c r="G373" s="94"/>
      <c r="H373" s="94"/>
      <c r="I373" s="126">
        <v>373</v>
      </c>
      <c r="J373" s="98"/>
      <c r="K373" s="51">
        <v>2</v>
      </c>
      <c r="L373" s="51">
        <v>1</v>
      </c>
      <c r="M373" s="51">
        <v>0</v>
      </c>
      <c r="N373" s="51">
        <v>1</v>
      </c>
      <c r="O373" s="51">
        <v>0</v>
      </c>
      <c r="P373" s="52" t="s">
        <v>3310</v>
      </c>
      <c r="Q373" s="52" t="s">
        <v>3310</v>
      </c>
      <c r="R373" s="51">
        <v>1</v>
      </c>
      <c r="S373" s="51">
        <v>0</v>
      </c>
      <c r="T373" s="51">
        <v>2</v>
      </c>
      <c r="U373" s="51">
        <v>1</v>
      </c>
      <c r="V373" s="51">
        <v>1</v>
      </c>
      <c r="W373" s="52">
        <v>0.5</v>
      </c>
      <c r="X373" s="52">
        <v>1</v>
      </c>
      <c r="Y373" s="100"/>
      <c r="Z373" s="100"/>
      <c r="AA373" s="100"/>
      <c r="AB373" s="102" t="s">
        <v>3341</v>
      </c>
      <c r="AC373" s="102" t="s">
        <v>3341</v>
      </c>
      <c r="AD373" s="100"/>
      <c r="AE373" s="100"/>
      <c r="AF373" s="100"/>
    </row>
    <row r="374" spans="1:32" x14ac:dyDescent="0.35">
      <c r="A374" s="127" t="s">
        <v>3738</v>
      </c>
      <c r="B374" s="128" t="s">
        <v>3847</v>
      </c>
      <c r="C374" s="128" t="s">
        <v>64</v>
      </c>
      <c r="D374" s="125"/>
      <c r="E374" s="87"/>
      <c r="F374" s="90"/>
      <c r="G374" s="94"/>
      <c r="H374" s="94"/>
      <c r="I374" s="126">
        <v>374</v>
      </c>
      <c r="J374" s="98"/>
      <c r="K374" s="51">
        <v>2</v>
      </c>
      <c r="L374" s="51">
        <v>1</v>
      </c>
      <c r="M374" s="51">
        <v>0</v>
      </c>
      <c r="N374" s="51">
        <v>1</v>
      </c>
      <c r="O374" s="51">
        <v>0</v>
      </c>
      <c r="P374" s="52" t="s">
        <v>3310</v>
      </c>
      <c r="Q374" s="52" t="s">
        <v>3310</v>
      </c>
      <c r="R374" s="51">
        <v>1</v>
      </c>
      <c r="S374" s="51">
        <v>0</v>
      </c>
      <c r="T374" s="51">
        <v>2</v>
      </c>
      <c r="U374" s="51">
        <v>1</v>
      </c>
      <c r="V374" s="51">
        <v>1</v>
      </c>
      <c r="W374" s="52">
        <v>0.5</v>
      </c>
      <c r="X374" s="52">
        <v>1</v>
      </c>
      <c r="Y374" s="100"/>
      <c r="Z374" s="100"/>
      <c r="AA374" s="100"/>
      <c r="AB374" s="102" t="s">
        <v>3341</v>
      </c>
      <c r="AC374" s="102" t="s">
        <v>3341</v>
      </c>
      <c r="AD374" s="100"/>
      <c r="AE374" s="100"/>
      <c r="AF374" s="100"/>
    </row>
    <row r="375" spans="1:32" x14ac:dyDescent="0.35">
      <c r="A375" s="127" t="s">
        <v>3739</v>
      </c>
      <c r="B375" s="128" t="s">
        <v>3836</v>
      </c>
      <c r="C375" s="128" t="s">
        <v>58</v>
      </c>
      <c r="D375" s="125"/>
      <c r="E375" s="87"/>
      <c r="F375" s="90"/>
      <c r="G375" s="94"/>
      <c r="H375" s="94"/>
      <c r="I375" s="126">
        <v>375</v>
      </c>
      <c r="J375" s="98"/>
      <c r="K375" s="51">
        <v>2</v>
      </c>
      <c r="L375" s="51">
        <v>1</v>
      </c>
      <c r="M375" s="51">
        <v>0</v>
      </c>
      <c r="N375" s="51">
        <v>1</v>
      </c>
      <c r="O375" s="51">
        <v>0</v>
      </c>
      <c r="P375" s="52" t="s">
        <v>3310</v>
      </c>
      <c r="Q375" s="52" t="s">
        <v>3310</v>
      </c>
      <c r="R375" s="51">
        <v>1</v>
      </c>
      <c r="S375" s="51">
        <v>0</v>
      </c>
      <c r="T375" s="51">
        <v>2</v>
      </c>
      <c r="U375" s="51">
        <v>1</v>
      </c>
      <c r="V375" s="51">
        <v>1</v>
      </c>
      <c r="W375" s="52">
        <v>0.5</v>
      </c>
      <c r="X375" s="52">
        <v>1</v>
      </c>
      <c r="Y375" s="100"/>
      <c r="Z375" s="100"/>
      <c r="AA375" s="100"/>
      <c r="AB375" s="102" t="s">
        <v>3341</v>
      </c>
      <c r="AC375" s="102" t="s">
        <v>3341</v>
      </c>
      <c r="AD375" s="100"/>
      <c r="AE375" s="100"/>
      <c r="AF375" s="100"/>
    </row>
    <row r="376" spans="1:32" x14ac:dyDescent="0.35">
      <c r="A376" s="127" t="s">
        <v>3740</v>
      </c>
      <c r="B376" s="128" t="s">
        <v>3837</v>
      </c>
      <c r="C376" s="128" t="s">
        <v>58</v>
      </c>
      <c r="D376" s="125"/>
      <c r="E376" s="87"/>
      <c r="F376" s="90"/>
      <c r="G376" s="94"/>
      <c r="H376" s="94"/>
      <c r="I376" s="126">
        <v>376</v>
      </c>
      <c r="J376" s="98"/>
      <c r="K376" s="51">
        <v>2</v>
      </c>
      <c r="L376" s="51">
        <v>1</v>
      </c>
      <c r="M376" s="51">
        <v>0</v>
      </c>
      <c r="N376" s="51">
        <v>1</v>
      </c>
      <c r="O376" s="51">
        <v>0</v>
      </c>
      <c r="P376" s="52" t="s">
        <v>3310</v>
      </c>
      <c r="Q376" s="52" t="s">
        <v>3310</v>
      </c>
      <c r="R376" s="51">
        <v>1</v>
      </c>
      <c r="S376" s="51">
        <v>0</v>
      </c>
      <c r="T376" s="51">
        <v>2</v>
      </c>
      <c r="U376" s="51">
        <v>1</v>
      </c>
      <c r="V376" s="51">
        <v>1</v>
      </c>
      <c r="W376" s="52">
        <v>0.5</v>
      </c>
      <c r="X376" s="52">
        <v>1</v>
      </c>
      <c r="Y376" s="100"/>
      <c r="Z376" s="100"/>
      <c r="AA376" s="100"/>
      <c r="AB376" s="102" t="s">
        <v>3341</v>
      </c>
      <c r="AC376" s="102" t="s">
        <v>3341</v>
      </c>
      <c r="AD376" s="100"/>
      <c r="AE376" s="100"/>
      <c r="AF376" s="100"/>
    </row>
    <row r="377" spans="1:32" x14ac:dyDescent="0.35">
      <c r="A377" s="127" t="s">
        <v>3741</v>
      </c>
      <c r="B377" s="128" t="s">
        <v>3838</v>
      </c>
      <c r="C377" s="128" t="s">
        <v>58</v>
      </c>
      <c r="D377" s="125"/>
      <c r="E377" s="87"/>
      <c r="F377" s="90"/>
      <c r="G377" s="94"/>
      <c r="H377" s="94"/>
      <c r="I377" s="126">
        <v>377</v>
      </c>
      <c r="J377" s="98"/>
      <c r="K377" s="51">
        <v>2</v>
      </c>
      <c r="L377" s="51">
        <v>1</v>
      </c>
      <c r="M377" s="51">
        <v>0</v>
      </c>
      <c r="N377" s="51">
        <v>1</v>
      </c>
      <c r="O377" s="51">
        <v>0</v>
      </c>
      <c r="P377" s="52" t="s">
        <v>3310</v>
      </c>
      <c r="Q377" s="52" t="s">
        <v>3310</v>
      </c>
      <c r="R377" s="51">
        <v>1</v>
      </c>
      <c r="S377" s="51">
        <v>0</v>
      </c>
      <c r="T377" s="51">
        <v>2</v>
      </c>
      <c r="U377" s="51">
        <v>1</v>
      </c>
      <c r="V377" s="51">
        <v>1</v>
      </c>
      <c r="W377" s="52">
        <v>0.5</v>
      </c>
      <c r="X377" s="52">
        <v>1</v>
      </c>
      <c r="Y377" s="100"/>
      <c r="Z377" s="100"/>
      <c r="AA377" s="100"/>
      <c r="AB377" s="102" t="s">
        <v>3341</v>
      </c>
      <c r="AC377" s="102" t="s">
        <v>3341</v>
      </c>
      <c r="AD377" s="100"/>
      <c r="AE377" s="100"/>
      <c r="AF377" s="100"/>
    </row>
    <row r="378" spans="1:32" x14ac:dyDescent="0.35">
      <c r="A378" s="127" t="s">
        <v>3742</v>
      </c>
      <c r="B378" s="128" t="s">
        <v>3839</v>
      </c>
      <c r="C378" s="128" t="s">
        <v>58</v>
      </c>
      <c r="D378" s="125"/>
      <c r="E378" s="87"/>
      <c r="F378" s="90"/>
      <c r="G378" s="94"/>
      <c r="H378" s="94"/>
      <c r="I378" s="126">
        <v>378</v>
      </c>
      <c r="J378" s="98"/>
      <c r="K378" s="51">
        <v>2</v>
      </c>
      <c r="L378" s="51">
        <v>1</v>
      </c>
      <c r="M378" s="51">
        <v>0</v>
      </c>
      <c r="N378" s="51">
        <v>1</v>
      </c>
      <c r="O378" s="51">
        <v>0</v>
      </c>
      <c r="P378" s="52" t="s">
        <v>3310</v>
      </c>
      <c r="Q378" s="52" t="s">
        <v>3310</v>
      </c>
      <c r="R378" s="51">
        <v>1</v>
      </c>
      <c r="S378" s="51">
        <v>0</v>
      </c>
      <c r="T378" s="51">
        <v>2</v>
      </c>
      <c r="U378" s="51">
        <v>1</v>
      </c>
      <c r="V378" s="51">
        <v>1</v>
      </c>
      <c r="W378" s="52">
        <v>0.5</v>
      </c>
      <c r="X378" s="52">
        <v>1</v>
      </c>
      <c r="Y378" s="100"/>
      <c r="Z378" s="100"/>
      <c r="AA378" s="100"/>
      <c r="AB378" s="102" t="s">
        <v>3341</v>
      </c>
      <c r="AC378" s="102" t="s">
        <v>3341</v>
      </c>
      <c r="AD378" s="100"/>
      <c r="AE378" s="100"/>
      <c r="AF378" s="100"/>
    </row>
    <row r="379" spans="1:32" x14ac:dyDescent="0.35">
      <c r="A379" s="127" t="s">
        <v>3743</v>
      </c>
      <c r="B379" s="128" t="s">
        <v>3840</v>
      </c>
      <c r="C379" s="128" t="s">
        <v>58</v>
      </c>
      <c r="D379" s="125"/>
      <c r="E379" s="87"/>
      <c r="F379" s="90"/>
      <c r="G379" s="94"/>
      <c r="H379" s="94"/>
      <c r="I379" s="126">
        <v>379</v>
      </c>
      <c r="J379" s="98"/>
      <c r="K379" s="51">
        <v>2</v>
      </c>
      <c r="L379" s="51">
        <v>1</v>
      </c>
      <c r="M379" s="51">
        <v>0</v>
      </c>
      <c r="N379" s="51">
        <v>1</v>
      </c>
      <c r="O379" s="51">
        <v>0</v>
      </c>
      <c r="P379" s="52" t="s">
        <v>3310</v>
      </c>
      <c r="Q379" s="52" t="s">
        <v>3310</v>
      </c>
      <c r="R379" s="51">
        <v>1</v>
      </c>
      <c r="S379" s="51">
        <v>0</v>
      </c>
      <c r="T379" s="51">
        <v>2</v>
      </c>
      <c r="U379" s="51">
        <v>1</v>
      </c>
      <c r="V379" s="51">
        <v>1</v>
      </c>
      <c r="W379" s="52">
        <v>0.5</v>
      </c>
      <c r="X379" s="52">
        <v>1</v>
      </c>
      <c r="Y379" s="100"/>
      <c r="Z379" s="100"/>
      <c r="AA379" s="100"/>
      <c r="AB379" s="102" t="s">
        <v>3341</v>
      </c>
      <c r="AC379" s="102" t="s">
        <v>3341</v>
      </c>
      <c r="AD379" s="100"/>
      <c r="AE379" s="100"/>
      <c r="AF379" s="100"/>
    </row>
    <row r="380" spans="1:32" x14ac:dyDescent="0.35">
      <c r="A380" s="127" t="s">
        <v>3744</v>
      </c>
      <c r="B380" s="128" t="s">
        <v>3841</v>
      </c>
      <c r="C380" s="128" t="s">
        <v>58</v>
      </c>
      <c r="D380" s="125"/>
      <c r="E380" s="87"/>
      <c r="F380" s="90"/>
      <c r="G380" s="94"/>
      <c r="H380" s="94"/>
      <c r="I380" s="126">
        <v>380</v>
      </c>
      <c r="J380" s="98"/>
      <c r="K380" s="51">
        <v>2</v>
      </c>
      <c r="L380" s="51">
        <v>1</v>
      </c>
      <c r="M380" s="51">
        <v>0</v>
      </c>
      <c r="N380" s="51">
        <v>1</v>
      </c>
      <c r="O380" s="51">
        <v>0</v>
      </c>
      <c r="P380" s="52" t="s">
        <v>3310</v>
      </c>
      <c r="Q380" s="52" t="s">
        <v>3310</v>
      </c>
      <c r="R380" s="51">
        <v>1</v>
      </c>
      <c r="S380" s="51">
        <v>0</v>
      </c>
      <c r="T380" s="51">
        <v>2</v>
      </c>
      <c r="U380" s="51">
        <v>1</v>
      </c>
      <c r="V380" s="51">
        <v>1</v>
      </c>
      <c r="W380" s="52">
        <v>0.5</v>
      </c>
      <c r="X380" s="52">
        <v>1</v>
      </c>
      <c r="Y380" s="100"/>
      <c r="Z380" s="100"/>
      <c r="AA380" s="100"/>
      <c r="AB380" s="102" t="s">
        <v>3341</v>
      </c>
      <c r="AC380" s="102" t="s">
        <v>3341</v>
      </c>
      <c r="AD380" s="100"/>
      <c r="AE380" s="100"/>
      <c r="AF380" s="100"/>
    </row>
    <row r="381" spans="1:32" x14ac:dyDescent="0.35">
      <c r="A381" s="127" t="s">
        <v>3745</v>
      </c>
      <c r="B381" s="128" t="s">
        <v>3842</v>
      </c>
      <c r="C381" s="128" t="s">
        <v>58</v>
      </c>
      <c r="D381" s="125"/>
      <c r="E381" s="87"/>
      <c r="F381" s="90"/>
      <c r="G381" s="94"/>
      <c r="H381" s="94"/>
      <c r="I381" s="126">
        <v>381</v>
      </c>
      <c r="J381" s="98"/>
      <c r="K381" s="51">
        <v>2</v>
      </c>
      <c r="L381" s="51">
        <v>1</v>
      </c>
      <c r="M381" s="51">
        <v>0</v>
      </c>
      <c r="N381" s="51">
        <v>1</v>
      </c>
      <c r="O381" s="51">
        <v>0</v>
      </c>
      <c r="P381" s="52" t="s">
        <v>3310</v>
      </c>
      <c r="Q381" s="52" t="s">
        <v>3310</v>
      </c>
      <c r="R381" s="51">
        <v>1</v>
      </c>
      <c r="S381" s="51">
        <v>0</v>
      </c>
      <c r="T381" s="51">
        <v>2</v>
      </c>
      <c r="U381" s="51">
        <v>1</v>
      </c>
      <c r="V381" s="51">
        <v>1</v>
      </c>
      <c r="W381" s="52">
        <v>0.5</v>
      </c>
      <c r="X381" s="52">
        <v>1</v>
      </c>
      <c r="Y381" s="100"/>
      <c r="Z381" s="100"/>
      <c r="AA381" s="100"/>
      <c r="AB381" s="102" t="s">
        <v>3341</v>
      </c>
      <c r="AC381" s="102" t="s">
        <v>3341</v>
      </c>
      <c r="AD381" s="100"/>
      <c r="AE381" s="100"/>
      <c r="AF381" s="100"/>
    </row>
    <row r="382" spans="1:32" x14ac:dyDescent="0.35">
      <c r="A382" s="127" t="s">
        <v>3746</v>
      </c>
      <c r="B382" s="128" t="s">
        <v>3843</v>
      </c>
      <c r="C382" s="128" t="s">
        <v>58</v>
      </c>
      <c r="D382" s="125"/>
      <c r="E382" s="87"/>
      <c r="F382" s="90"/>
      <c r="G382" s="94"/>
      <c r="H382" s="94"/>
      <c r="I382" s="126">
        <v>382</v>
      </c>
      <c r="J382" s="98"/>
      <c r="K382" s="51">
        <v>2</v>
      </c>
      <c r="L382" s="51">
        <v>1</v>
      </c>
      <c r="M382" s="51">
        <v>0</v>
      </c>
      <c r="N382" s="51">
        <v>1</v>
      </c>
      <c r="O382" s="51">
        <v>0</v>
      </c>
      <c r="P382" s="52" t="s">
        <v>3310</v>
      </c>
      <c r="Q382" s="52" t="s">
        <v>3310</v>
      </c>
      <c r="R382" s="51">
        <v>1</v>
      </c>
      <c r="S382" s="51">
        <v>0</v>
      </c>
      <c r="T382" s="51">
        <v>2</v>
      </c>
      <c r="U382" s="51">
        <v>1</v>
      </c>
      <c r="V382" s="51">
        <v>1</v>
      </c>
      <c r="W382" s="52">
        <v>0.5</v>
      </c>
      <c r="X382" s="52">
        <v>1</v>
      </c>
      <c r="Y382" s="100"/>
      <c r="Z382" s="100"/>
      <c r="AA382" s="100"/>
      <c r="AB382" s="102" t="s">
        <v>3341</v>
      </c>
      <c r="AC382" s="102" t="s">
        <v>3341</v>
      </c>
      <c r="AD382" s="100"/>
      <c r="AE382" s="100"/>
      <c r="AF382" s="100"/>
    </row>
    <row r="383" spans="1:32" x14ac:dyDescent="0.35">
      <c r="A383" s="127" t="s">
        <v>3747</v>
      </c>
      <c r="B383" s="128" t="s">
        <v>3844</v>
      </c>
      <c r="C383" s="128" t="s">
        <v>58</v>
      </c>
      <c r="D383" s="125"/>
      <c r="E383" s="87"/>
      <c r="F383" s="90"/>
      <c r="G383" s="94"/>
      <c r="H383" s="94"/>
      <c r="I383" s="126">
        <v>383</v>
      </c>
      <c r="J383" s="98"/>
      <c r="K383" s="51">
        <v>2</v>
      </c>
      <c r="L383" s="51">
        <v>1</v>
      </c>
      <c r="M383" s="51">
        <v>0</v>
      </c>
      <c r="N383" s="51">
        <v>1</v>
      </c>
      <c r="O383" s="51">
        <v>0</v>
      </c>
      <c r="P383" s="52" t="s">
        <v>3310</v>
      </c>
      <c r="Q383" s="52" t="s">
        <v>3310</v>
      </c>
      <c r="R383" s="51">
        <v>1</v>
      </c>
      <c r="S383" s="51">
        <v>0</v>
      </c>
      <c r="T383" s="51">
        <v>2</v>
      </c>
      <c r="U383" s="51">
        <v>1</v>
      </c>
      <c r="V383" s="51">
        <v>1</v>
      </c>
      <c r="W383" s="52">
        <v>0.5</v>
      </c>
      <c r="X383" s="52">
        <v>1</v>
      </c>
      <c r="Y383" s="100"/>
      <c r="Z383" s="100"/>
      <c r="AA383" s="100"/>
      <c r="AB383" s="102" t="s">
        <v>3341</v>
      </c>
      <c r="AC383" s="102" t="s">
        <v>3341</v>
      </c>
      <c r="AD383" s="100"/>
      <c r="AE383" s="100"/>
      <c r="AF383" s="100"/>
    </row>
    <row r="384" spans="1:32" x14ac:dyDescent="0.35">
      <c r="A384" s="127" t="s">
        <v>3748</v>
      </c>
      <c r="B384" s="128" t="s">
        <v>3845</v>
      </c>
      <c r="C384" s="128" t="s">
        <v>58</v>
      </c>
      <c r="D384" s="125"/>
      <c r="E384" s="87"/>
      <c r="F384" s="90"/>
      <c r="G384" s="94"/>
      <c r="H384" s="94"/>
      <c r="I384" s="126">
        <v>384</v>
      </c>
      <c r="J384" s="98"/>
      <c r="K384" s="51">
        <v>2</v>
      </c>
      <c r="L384" s="51">
        <v>1</v>
      </c>
      <c r="M384" s="51">
        <v>0</v>
      </c>
      <c r="N384" s="51">
        <v>1</v>
      </c>
      <c r="O384" s="51">
        <v>0</v>
      </c>
      <c r="P384" s="52" t="s">
        <v>3310</v>
      </c>
      <c r="Q384" s="52" t="s">
        <v>3310</v>
      </c>
      <c r="R384" s="51">
        <v>1</v>
      </c>
      <c r="S384" s="51">
        <v>0</v>
      </c>
      <c r="T384" s="51">
        <v>2</v>
      </c>
      <c r="U384" s="51">
        <v>1</v>
      </c>
      <c r="V384" s="51">
        <v>1</v>
      </c>
      <c r="W384" s="52">
        <v>0.5</v>
      </c>
      <c r="X384" s="52">
        <v>1</v>
      </c>
      <c r="Y384" s="100"/>
      <c r="Z384" s="100"/>
      <c r="AA384" s="100"/>
      <c r="AB384" s="102" t="s">
        <v>3341</v>
      </c>
      <c r="AC384" s="102" t="s">
        <v>3341</v>
      </c>
      <c r="AD384" s="100"/>
      <c r="AE384" s="100"/>
      <c r="AF384" s="100"/>
    </row>
    <row r="385" spans="1:32" x14ac:dyDescent="0.35">
      <c r="A385" s="127" t="s">
        <v>3749</v>
      </c>
      <c r="B385" s="128" t="s">
        <v>3846</v>
      </c>
      <c r="C385" s="128" t="s">
        <v>58</v>
      </c>
      <c r="D385" s="125"/>
      <c r="E385" s="87"/>
      <c r="F385" s="90"/>
      <c r="G385" s="94"/>
      <c r="H385" s="94"/>
      <c r="I385" s="126">
        <v>385</v>
      </c>
      <c r="J385" s="98"/>
      <c r="K385" s="51">
        <v>2</v>
      </c>
      <c r="L385" s="51">
        <v>1</v>
      </c>
      <c r="M385" s="51">
        <v>0</v>
      </c>
      <c r="N385" s="51">
        <v>1</v>
      </c>
      <c r="O385" s="51">
        <v>0</v>
      </c>
      <c r="P385" s="52" t="s">
        <v>3310</v>
      </c>
      <c r="Q385" s="52" t="s">
        <v>3310</v>
      </c>
      <c r="R385" s="51">
        <v>1</v>
      </c>
      <c r="S385" s="51">
        <v>0</v>
      </c>
      <c r="T385" s="51">
        <v>2</v>
      </c>
      <c r="U385" s="51">
        <v>1</v>
      </c>
      <c r="V385" s="51">
        <v>1</v>
      </c>
      <c r="W385" s="52">
        <v>0.5</v>
      </c>
      <c r="X385" s="52">
        <v>1</v>
      </c>
      <c r="Y385" s="100"/>
      <c r="Z385" s="100"/>
      <c r="AA385" s="100"/>
      <c r="AB385" s="102" t="s">
        <v>3341</v>
      </c>
      <c r="AC385" s="102" t="s">
        <v>3341</v>
      </c>
      <c r="AD385" s="100"/>
      <c r="AE385" s="100"/>
      <c r="AF385" s="100"/>
    </row>
    <row r="386" spans="1:32" x14ac:dyDescent="0.35">
      <c r="A386" s="127" t="s">
        <v>3750</v>
      </c>
      <c r="B386" s="128" t="s">
        <v>3847</v>
      </c>
      <c r="C386" s="128" t="s">
        <v>58</v>
      </c>
      <c r="D386" s="125"/>
      <c r="E386" s="87"/>
      <c r="F386" s="90"/>
      <c r="G386" s="94"/>
      <c r="H386" s="94"/>
      <c r="I386" s="126">
        <v>386</v>
      </c>
      <c r="J386" s="98"/>
      <c r="K386" s="51">
        <v>2</v>
      </c>
      <c r="L386" s="51">
        <v>1</v>
      </c>
      <c r="M386" s="51">
        <v>0</v>
      </c>
      <c r="N386" s="51">
        <v>1</v>
      </c>
      <c r="O386" s="51">
        <v>0</v>
      </c>
      <c r="P386" s="52" t="s">
        <v>3310</v>
      </c>
      <c r="Q386" s="52" t="s">
        <v>3310</v>
      </c>
      <c r="R386" s="51">
        <v>1</v>
      </c>
      <c r="S386" s="51">
        <v>0</v>
      </c>
      <c r="T386" s="51">
        <v>2</v>
      </c>
      <c r="U386" s="51">
        <v>1</v>
      </c>
      <c r="V386" s="51">
        <v>1</v>
      </c>
      <c r="W386" s="52">
        <v>0.5</v>
      </c>
      <c r="X386" s="52">
        <v>1</v>
      </c>
      <c r="Y386" s="100"/>
      <c r="Z386" s="100"/>
      <c r="AA386" s="100"/>
      <c r="AB386" s="102" t="s">
        <v>3341</v>
      </c>
      <c r="AC386" s="102" t="s">
        <v>3341</v>
      </c>
      <c r="AD386" s="100"/>
      <c r="AE386" s="100"/>
      <c r="AF386" s="100"/>
    </row>
    <row r="387" spans="1:32" x14ac:dyDescent="0.35">
      <c r="A387" s="127" t="s">
        <v>3751</v>
      </c>
      <c r="B387" s="128" t="s">
        <v>3836</v>
      </c>
      <c r="C387" s="128" t="s">
        <v>56</v>
      </c>
      <c r="D387" s="125"/>
      <c r="E387" s="87"/>
      <c r="F387" s="90"/>
      <c r="G387" s="94"/>
      <c r="H387" s="94"/>
      <c r="I387" s="126">
        <v>387</v>
      </c>
      <c r="J387" s="98"/>
      <c r="K387" s="51">
        <v>2</v>
      </c>
      <c r="L387" s="51">
        <v>1</v>
      </c>
      <c r="M387" s="51">
        <v>0</v>
      </c>
      <c r="N387" s="51">
        <v>1</v>
      </c>
      <c r="O387" s="51">
        <v>0</v>
      </c>
      <c r="P387" s="52" t="s">
        <v>3310</v>
      </c>
      <c r="Q387" s="52" t="s">
        <v>3310</v>
      </c>
      <c r="R387" s="51">
        <v>1</v>
      </c>
      <c r="S387" s="51">
        <v>0</v>
      </c>
      <c r="T387" s="51">
        <v>2</v>
      </c>
      <c r="U387" s="51">
        <v>1</v>
      </c>
      <c r="V387" s="51">
        <v>1</v>
      </c>
      <c r="W387" s="52">
        <v>0.5</v>
      </c>
      <c r="X387" s="52">
        <v>1</v>
      </c>
      <c r="Y387" s="100"/>
      <c r="Z387" s="100"/>
      <c r="AA387" s="100"/>
      <c r="AB387" s="102" t="s">
        <v>3341</v>
      </c>
      <c r="AC387" s="102" t="s">
        <v>3341</v>
      </c>
      <c r="AD387" s="100"/>
      <c r="AE387" s="100"/>
      <c r="AF387" s="100"/>
    </row>
    <row r="388" spans="1:32" x14ac:dyDescent="0.35">
      <c r="A388" s="127" t="s">
        <v>3752</v>
      </c>
      <c r="B388" s="128" t="s">
        <v>3837</v>
      </c>
      <c r="C388" s="128" t="s">
        <v>56</v>
      </c>
      <c r="D388" s="125"/>
      <c r="E388" s="87"/>
      <c r="F388" s="90"/>
      <c r="G388" s="94"/>
      <c r="H388" s="94"/>
      <c r="I388" s="126">
        <v>388</v>
      </c>
      <c r="J388" s="98"/>
      <c r="K388" s="51">
        <v>2</v>
      </c>
      <c r="L388" s="51">
        <v>1</v>
      </c>
      <c r="M388" s="51">
        <v>0</v>
      </c>
      <c r="N388" s="51">
        <v>1</v>
      </c>
      <c r="O388" s="51">
        <v>0</v>
      </c>
      <c r="P388" s="52" t="s">
        <v>3310</v>
      </c>
      <c r="Q388" s="52" t="s">
        <v>3310</v>
      </c>
      <c r="R388" s="51">
        <v>1</v>
      </c>
      <c r="S388" s="51">
        <v>0</v>
      </c>
      <c r="T388" s="51">
        <v>2</v>
      </c>
      <c r="U388" s="51">
        <v>1</v>
      </c>
      <c r="V388" s="51">
        <v>1</v>
      </c>
      <c r="W388" s="52">
        <v>0.5</v>
      </c>
      <c r="X388" s="52">
        <v>1</v>
      </c>
      <c r="Y388" s="100"/>
      <c r="Z388" s="100"/>
      <c r="AA388" s="100"/>
      <c r="AB388" s="102" t="s">
        <v>3341</v>
      </c>
      <c r="AC388" s="102" t="s">
        <v>3341</v>
      </c>
      <c r="AD388" s="100"/>
      <c r="AE388" s="100"/>
      <c r="AF388" s="100"/>
    </row>
    <row r="389" spans="1:32" x14ac:dyDescent="0.35">
      <c r="A389" s="127" t="s">
        <v>3753</v>
      </c>
      <c r="B389" s="128" t="s">
        <v>3838</v>
      </c>
      <c r="C389" s="128" t="s">
        <v>56</v>
      </c>
      <c r="D389" s="125"/>
      <c r="E389" s="87"/>
      <c r="F389" s="90"/>
      <c r="G389" s="94"/>
      <c r="H389" s="94"/>
      <c r="I389" s="126">
        <v>389</v>
      </c>
      <c r="J389" s="98"/>
      <c r="K389" s="51">
        <v>2</v>
      </c>
      <c r="L389" s="51">
        <v>1</v>
      </c>
      <c r="M389" s="51">
        <v>0</v>
      </c>
      <c r="N389" s="51">
        <v>1</v>
      </c>
      <c r="O389" s="51">
        <v>0</v>
      </c>
      <c r="P389" s="52" t="s">
        <v>3310</v>
      </c>
      <c r="Q389" s="52" t="s">
        <v>3310</v>
      </c>
      <c r="R389" s="51">
        <v>1</v>
      </c>
      <c r="S389" s="51">
        <v>0</v>
      </c>
      <c r="T389" s="51">
        <v>2</v>
      </c>
      <c r="U389" s="51">
        <v>1</v>
      </c>
      <c r="V389" s="51">
        <v>1</v>
      </c>
      <c r="W389" s="52">
        <v>0.5</v>
      </c>
      <c r="X389" s="52">
        <v>1</v>
      </c>
      <c r="Y389" s="100"/>
      <c r="Z389" s="100"/>
      <c r="AA389" s="100"/>
      <c r="AB389" s="102" t="s">
        <v>3341</v>
      </c>
      <c r="AC389" s="102" t="s">
        <v>3341</v>
      </c>
      <c r="AD389" s="100"/>
      <c r="AE389" s="100"/>
      <c r="AF389" s="100"/>
    </row>
    <row r="390" spans="1:32" x14ac:dyDescent="0.35">
      <c r="A390" s="127" t="s">
        <v>3754</v>
      </c>
      <c r="B390" s="128" t="s">
        <v>3839</v>
      </c>
      <c r="C390" s="128" t="s">
        <v>56</v>
      </c>
      <c r="D390" s="125"/>
      <c r="E390" s="87"/>
      <c r="F390" s="90"/>
      <c r="G390" s="94"/>
      <c r="H390" s="94"/>
      <c r="I390" s="126">
        <v>390</v>
      </c>
      <c r="J390" s="98"/>
      <c r="K390" s="51">
        <v>2</v>
      </c>
      <c r="L390" s="51">
        <v>1</v>
      </c>
      <c r="M390" s="51">
        <v>0</v>
      </c>
      <c r="N390" s="51">
        <v>1</v>
      </c>
      <c r="O390" s="51">
        <v>0</v>
      </c>
      <c r="P390" s="52" t="s">
        <v>3310</v>
      </c>
      <c r="Q390" s="52" t="s">
        <v>3310</v>
      </c>
      <c r="R390" s="51">
        <v>1</v>
      </c>
      <c r="S390" s="51">
        <v>0</v>
      </c>
      <c r="T390" s="51">
        <v>2</v>
      </c>
      <c r="U390" s="51">
        <v>1</v>
      </c>
      <c r="V390" s="51">
        <v>1</v>
      </c>
      <c r="W390" s="52">
        <v>0.5</v>
      </c>
      <c r="X390" s="52">
        <v>1</v>
      </c>
      <c r="Y390" s="100"/>
      <c r="Z390" s="100"/>
      <c r="AA390" s="100"/>
      <c r="AB390" s="102" t="s">
        <v>3341</v>
      </c>
      <c r="AC390" s="102" t="s">
        <v>3341</v>
      </c>
      <c r="AD390" s="100"/>
      <c r="AE390" s="100"/>
      <c r="AF390" s="100"/>
    </row>
    <row r="391" spans="1:32" x14ac:dyDescent="0.35">
      <c r="A391" s="127" t="s">
        <v>3755</v>
      </c>
      <c r="B391" s="128" t="s">
        <v>3840</v>
      </c>
      <c r="C391" s="128" t="s">
        <v>56</v>
      </c>
      <c r="D391" s="125"/>
      <c r="E391" s="87"/>
      <c r="F391" s="90"/>
      <c r="G391" s="94"/>
      <c r="H391" s="94"/>
      <c r="I391" s="126">
        <v>391</v>
      </c>
      <c r="J391" s="98"/>
      <c r="K391" s="51">
        <v>2</v>
      </c>
      <c r="L391" s="51">
        <v>1</v>
      </c>
      <c r="M391" s="51">
        <v>0</v>
      </c>
      <c r="N391" s="51">
        <v>1</v>
      </c>
      <c r="O391" s="51">
        <v>0</v>
      </c>
      <c r="P391" s="52" t="s">
        <v>3310</v>
      </c>
      <c r="Q391" s="52" t="s">
        <v>3310</v>
      </c>
      <c r="R391" s="51">
        <v>1</v>
      </c>
      <c r="S391" s="51">
        <v>0</v>
      </c>
      <c r="T391" s="51">
        <v>2</v>
      </c>
      <c r="U391" s="51">
        <v>1</v>
      </c>
      <c r="V391" s="51">
        <v>1</v>
      </c>
      <c r="W391" s="52">
        <v>0.5</v>
      </c>
      <c r="X391" s="52">
        <v>1</v>
      </c>
      <c r="Y391" s="100"/>
      <c r="Z391" s="100"/>
      <c r="AA391" s="100"/>
      <c r="AB391" s="102" t="s">
        <v>3341</v>
      </c>
      <c r="AC391" s="102" t="s">
        <v>3341</v>
      </c>
      <c r="AD391" s="100"/>
      <c r="AE391" s="100"/>
      <c r="AF391" s="100"/>
    </row>
    <row r="392" spans="1:32" x14ac:dyDescent="0.35">
      <c r="A392" s="127" t="s">
        <v>3756</v>
      </c>
      <c r="B392" s="128" t="s">
        <v>3841</v>
      </c>
      <c r="C392" s="128" t="s">
        <v>56</v>
      </c>
      <c r="D392" s="125"/>
      <c r="E392" s="87"/>
      <c r="F392" s="90"/>
      <c r="G392" s="94"/>
      <c r="H392" s="94"/>
      <c r="I392" s="126">
        <v>392</v>
      </c>
      <c r="J392" s="98"/>
      <c r="K392" s="51">
        <v>2</v>
      </c>
      <c r="L392" s="51">
        <v>1</v>
      </c>
      <c r="M392" s="51">
        <v>0</v>
      </c>
      <c r="N392" s="51">
        <v>1</v>
      </c>
      <c r="O392" s="51">
        <v>0</v>
      </c>
      <c r="P392" s="52" t="s">
        <v>3310</v>
      </c>
      <c r="Q392" s="52" t="s">
        <v>3310</v>
      </c>
      <c r="R392" s="51">
        <v>1</v>
      </c>
      <c r="S392" s="51">
        <v>0</v>
      </c>
      <c r="T392" s="51">
        <v>2</v>
      </c>
      <c r="U392" s="51">
        <v>1</v>
      </c>
      <c r="V392" s="51">
        <v>1</v>
      </c>
      <c r="W392" s="52">
        <v>0.5</v>
      </c>
      <c r="X392" s="52">
        <v>1</v>
      </c>
      <c r="Y392" s="100"/>
      <c r="Z392" s="100"/>
      <c r="AA392" s="100"/>
      <c r="AB392" s="102" t="s">
        <v>3341</v>
      </c>
      <c r="AC392" s="102" t="s">
        <v>3341</v>
      </c>
      <c r="AD392" s="100"/>
      <c r="AE392" s="100"/>
      <c r="AF392" s="100"/>
    </row>
    <row r="393" spans="1:32" x14ac:dyDescent="0.35">
      <c r="A393" s="127" t="s">
        <v>3757</v>
      </c>
      <c r="B393" s="128" t="s">
        <v>3842</v>
      </c>
      <c r="C393" s="128" t="s">
        <v>56</v>
      </c>
      <c r="D393" s="125"/>
      <c r="E393" s="87"/>
      <c r="F393" s="90"/>
      <c r="G393" s="94"/>
      <c r="H393" s="94"/>
      <c r="I393" s="126">
        <v>393</v>
      </c>
      <c r="J393" s="98"/>
      <c r="K393" s="51">
        <v>2</v>
      </c>
      <c r="L393" s="51">
        <v>1</v>
      </c>
      <c r="M393" s="51">
        <v>0</v>
      </c>
      <c r="N393" s="51">
        <v>1</v>
      </c>
      <c r="O393" s="51">
        <v>0</v>
      </c>
      <c r="P393" s="52" t="s">
        <v>3310</v>
      </c>
      <c r="Q393" s="52" t="s">
        <v>3310</v>
      </c>
      <c r="R393" s="51">
        <v>1</v>
      </c>
      <c r="S393" s="51">
        <v>0</v>
      </c>
      <c r="T393" s="51">
        <v>2</v>
      </c>
      <c r="U393" s="51">
        <v>1</v>
      </c>
      <c r="V393" s="51">
        <v>1</v>
      </c>
      <c r="W393" s="52">
        <v>0.5</v>
      </c>
      <c r="X393" s="52">
        <v>1</v>
      </c>
      <c r="Y393" s="100"/>
      <c r="Z393" s="100"/>
      <c r="AA393" s="100"/>
      <c r="AB393" s="102" t="s">
        <v>3341</v>
      </c>
      <c r="AC393" s="102" t="s">
        <v>3341</v>
      </c>
      <c r="AD393" s="100"/>
      <c r="AE393" s="100"/>
      <c r="AF393" s="100"/>
    </row>
    <row r="394" spans="1:32" x14ac:dyDescent="0.35">
      <c r="A394" s="127" t="s">
        <v>3758</v>
      </c>
      <c r="B394" s="128" t="s">
        <v>3843</v>
      </c>
      <c r="C394" s="128" t="s">
        <v>56</v>
      </c>
      <c r="D394" s="125"/>
      <c r="E394" s="87"/>
      <c r="F394" s="90"/>
      <c r="G394" s="94"/>
      <c r="H394" s="94"/>
      <c r="I394" s="126">
        <v>394</v>
      </c>
      <c r="J394" s="98"/>
      <c r="K394" s="51">
        <v>2</v>
      </c>
      <c r="L394" s="51">
        <v>1</v>
      </c>
      <c r="M394" s="51">
        <v>0</v>
      </c>
      <c r="N394" s="51">
        <v>1</v>
      </c>
      <c r="O394" s="51">
        <v>0</v>
      </c>
      <c r="P394" s="52" t="s">
        <v>3310</v>
      </c>
      <c r="Q394" s="52" t="s">
        <v>3310</v>
      </c>
      <c r="R394" s="51">
        <v>1</v>
      </c>
      <c r="S394" s="51">
        <v>0</v>
      </c>
      <c r="T394" s="51">
        <v>2</v>
      </c>
      <c r="U394" s="51">
        <v>1</v>
      </c>
      <c r="V394" s="51">
        <v>1</v>
      </c>
      <c r="W394" s="52">
        <v>0.5</v>
      </c>
      <c r="X394" s="52">
        <v>1</v>
      </c>
      <c r="Y394" s="100"/>
      <c r="Z394" s="100"/>
      <c r="AA394" s="100"/>
      <c r="AB394" s="102" t="s">
        <v>3341</v>
      </c>
      <c r="AC394" s="102" t="s">
        <v>3341</v>
      </c>
      <c r="AD394" s="100"/>
      <c r="AE394" s="100"/>
      <c r="AF394" s="100"/>
    </row>
    <row r="395" spans="1:32" x14ac:dyDescent="0.35">
      <c r="A395" s="127" t="s">
        <v>3759</v>
      </c>
      <c r="B395" s="128" t="s">
        <v>3844</v>
      </c>
      <c r="C395" s="128" t="s">
        <v>56</v>
      </c>
      <c r="D395" s="125"/>
      <c r="E395" s="87"/>
      <c r="F395" s="90"/>
      <c r="G395" s="94"/>
      <c r="H395" s="94"/>
      <c r="I395" s="126">
        <v>395</v>
      </c>
      <c r="J395" s="98"/>
      <c r="K395" s="51">
        <v>2</v>
      </c>
      <c r="L395" s="51">
        <v>1</v>
      </c>
      <c r="M395" s="51">
        <v>0</v>
      </c>
      <c r="N395" s="51">
        <v>1</v>
      </c>
      <c r="O395" s="51">
        <v>0</v>
      </c>
      <c r="P395" s="52" t="s">
        <v>3310</v>
      </c>
      <c r="Q395" s="52" t="s">
        <v>3310</v>
      </c>
      <c r="R395" s="51">
        <v>1</v>
      </c>
      <c r="S395" s="51">
        <v>0</v>
      </c>
      <c r="T395" s="51">
        <v>2</v>
      </c>
      <c r="U395" s="51">
        <v>1</v>
      </c>
      <c r="V395" s="51">
        <v>1</v>
      </c>
      <c r="W395" s="52">
        <v>0.5</v>
      </c>
      <c r="X395" s="52">
        <v>1</v>
      </c>
      <c r="Y395" s="100"/>
      <c r="Z395" s="100"/>
      <c r="AA395" s="100"/>
      <c r="AB395" s="102" t="s">
        <v>3341</v>
      </c>
      <c r="AC395" s="102" t="s">
        <v>3341</v>
      </c>
      <c r="AD395" s="100"/>
      <c r="AE395" s="100"/>
      <c r="AF395" s="100"/>
    </row>
    <row r="396" spans="1:32" x14ac:dyDescent="0.35">
      <c r="A396" s="127" t="s">
        <v>3760</v>
      </c>
      <c r="B396" s="128" t="s">
        <v>3845</v>
      </c>
      <c r="C396" s="128" t="s">
        <v>56</v>
      </c>
      <c r="D396" s="125"/>
      <c r="E396" s="87"/>
      <c r="F396" s="90"/>
      <c r="G396" s="94"/>
      <c r="H396" s="94"/>
      <c r="I396" s="126">
        <v>396</v>
      </c>
      <c r="J396" s="98"/>
      <c r="K396" s="51">
        <v>2</v>
      </c>
      <c r="L396" s="51">
        <v>1</v>
      </c>
      <c r="M396" s="51">
        <v>0</v>
      </c>
      <c r="N396" s="51">
        <v>1</v>
      </c>
      <c r="O396" s="51">
        <v>0</v>
      </c>
      <c r="P396" s="52" t="s">
        <v>3310</v>
      </c>
      <c r="Q396" s="52" t="s">
        <v>3310</v>
      </c>
      <c r="R396" s="51">
        <v>1</v>
      </c>
      <c r="S396" s="51">
        <v>0</v>
      </c>
      <c r="T396" s="51">
        <v>2</v>
      </c>
      <c r="U396" s="51">
        <v>1</v>
      </c>
      <c r="V396" s="51">
        <v>1</v>
      </c>
      <c r="W396" s="52">
        <v>0.5</v>
      </c>
      <c r="X396" s="52">
        <v>1</v>
      </c>
      <c r="Y396" s="100"/>
      <c r="Z396" s="100"/>
      <c r="AA396" s="100"/>
      <c r="AB396" s="102" t="s">
        <v>3341</v>
      </c>
      <c r="AC396" s="102" t="s">
        <v>3341</v>
      </c>
      <c r="AD396" s="100"/>
      <c r="AE396" s="100"/>
      <c r="AF396" s="100"/>
    </row>
    <row r="397" spans="1:32" x14ac:dyDescent="0.35">
      <c r="A397" s="127" t="s">
        <v>3761</v>
      </c>
      <c r="B397" s="128" t="s">
        <v>3846</v>
      </c>
      <c r="C397" s="128" t="s">
        <v>56</v>
      </c>
      <c r="D397" s="125"/>
      <c r="E397" s="87"/>
      <c r="F397" s="90"/>
      <c r="G397" s="94"/>
      <c r="H397" s="94"/>
      <c r="I397" s="126">
        <v>397</v>
      </c>
      <c r="J397" s="98"/>
      <c r="K397" s="51">
        <v>2</v>
      </c>
      <c r="L397" s="51">
        <v>1</v>
      </c>
      <c r="M397" s="51">
        <v>0</v>
      </c>
      <c r="N397" s="51">
        <v>1</v>
      </c>
      <c r="O397" s="51">
        <v>0</v>
      </c>
      <c r="P397" s="52" t="s">
        <v>3310</v>
      </c>
      <c r="Q397" s="52" t="s">
        <v>3310</v>
      </c>
      <c r="R397" s="51">
        <v>1</v>
      </c>
      <c r="S397" s="51">
        <v>0</v>
      </c>
      <c r="T397" s="51">
        <v>2</v>
      </c>
      <c r="U397" s="51">
        <v>1</v>
      </c>
      <c r="V397" s="51">
        <v>1</v>
      </c>
      <c r="W397" s="52">
        <v>0.5</v>
      </c>
      <c r="X397" s="52">
        <v>1</v>
      </c>
      <c r="Y397" s="100"/>
      <c r="Z397" s="100"/>
      <c r="AA397" s="100"/>
      <c r="AB397" s="102" t="s">
        <v>3341</v>
      </c>
      <c r="AC397" s="102" t="s">
        <v>3341</v>
      </c>
      <c r="AD397" s="100"/>
      <c r="AE397" s="100"/>
      <c r="AF397" s="100"/>
    </row>
    <row r="398" spans="1:32" x14ac:dyDescent="0.35">
      <c r="A398" s="127" t="s">
        <v>3762</v>
      </c>
      <c r="B398" s="128" t="s">
        <v>3847</v>
      </c>
      <c r="C398" s="128" t="s">
        <v>56</v>
      </c>
      <c r="D398" s="125"/>
      <c r="E398" s="87"/>
      <c r="F398" s="90"/>
      <c r="G398" s="94"/>
      <c r="H398" s="94"/>
      <c r="I398" s="126">
        <v>398</v>
      </c>
      <c r="J398" s="98"/>
      <c r="K398" s="51">
        <v>2</v>
      </c>
      <c r="L398" s="51">
        <v>0</v>
      </c>
      <c r="M398" s="51">
        <v>2</v>
      </c>
      <c r="N398" s="51">
        <v>2</v>
      </c>
      <c r="O398" s="51">
        <v>0</v>
      </c>
      <c r="P398" s="52" t="s">
        <v>3310</v>
      </c>
      <c r="Q398" s="52" t="s">
        <v>3310</v>
      </c>
      <c r="R398" s="51">
        <v>1</v>
      </c>
      <c r="S398" s="51">
        <v>0</v>
      </c>
      <c r="T398" s="51">
        <v>2</v>
      </c>
      <c r="U398" s="51">
        <v>2</v>
      </c>
      <c r="V398" s="51">
        <v>1</v>
      </c>
      <c r="W398" s="52">
        <v>0.5</v>
      </c>
      <c r="X398" s="52">
        <v>1</v>
      </c>
      <c r="Y398" s="100"/>
      <c r="Z398" s="100"/>
      <c r="AA398" s="100"/>
      <c r="AB398" s="102" t="s">
        <v>3341</v>
      </c>
      <c r="AC398" s="102" t="s">
        <v>3341</v>
      </c>
      <c r="AD398" s="100"/>
      <c r="AE398" s="100"/>
      <c r="AF398" s="100"/>
    </row>
    <row r="399" spans="1:32" x14ac:dyDescent="0.35">
      <c r="A399" s="127" t="s">
        <v>3763</v>
      </c>
      <c r="B399" s="128" t="s">
        <v>3836</v>
      </c>
      <c r="C399" s="128" t="s">
        <v>59</v>
      </c>
      <c r="D399" s="125"/>
      <c r="E399" s="87"/>
      <c r="F399" s="90"/>
      <c r="G399" s="94"/>
      <c r="H399" s="94"/>
      <c r="I399" s="126">
        <v>399</v>
      </c>
      <c r="J399" s="98"/>
      <c r="K399" s="51">
        <v>2</v>
      </c>
      <c r="L399" s="51">
        <v>1</v>
      </c>
      <c r="M399" s="51">
        <v>0</v>
      </c>
      <c r="N399" s="51">
        <v>1</v>
      </c>
      <c r="O399" s="51">
        <v>0</v>
      </c>
      <c r="P399" s="52" t="s">
        <v>3310</v>
      </c>
      <c r="Q399" s="52" t="s">
        <v>3310</v>
      </c>
      <c r="R399" s="51">
        <v>1</v>
      </c>
      <c r="S399" s="51">
        <v>0</v>
      </c>
      <c r="T399" s="51">
        <v>2</v>
      </c>
      <c r="U399" s="51">
        <v>1</v>
      </c>
      <c r="V399" s="51">
        <v>1</v>
      </c>
      <c r="W399" s="52">
        <v>0.5</v>
      </c>
      <c r="X399" s="52">
        <v>1</v>
      </c>
      <c r="Y399" s="100"/>
      <c r="Z399" s="100"/>
      <c r="AA399" s="100"/>
      <c r="AB399" s="102" t="s">
        <v>3341</v>
      </c>
      <c r="AC399" s="102" t="s">
        <v>3341</v>
      </c>
      <c r="AD399" s="100"/>
      <c r="AE399" s="100"/>
      <c r="AF399" s="100"/>
    </row>
    <row r="400" spans="1:32" x14ac:dyDescent="0.35">
      <c r="A400" s="127" t="s">
        <v>3764</v>
      </c>
      <c r="B400" s="128" t="s">
        <v>3837</v>
      </c>
      <c r="C400" s="128" t="s">
        <v>59</v>
      </c>
      <c r="D400" s="125"/>
      <c r="E400" s="87"/>
      <c r="F400" s="90"/>
      <c r="G400" s="94"/>
      <c r="H400" s="94"/>
      <c r="I400" s="126">
        <v>400</v>
      </c>
      <c r="J400" s="98"/>
      <c r="K400" s="51">
        <v>2</v>
      </c>
      <c r="L400" s="51">
        <v>1</v>
      </c>
      <c r="M400" s="51">
        <v>0</v>
      </c>
      <c r="N400" s="51">
        <v>1</v>
      </c>
      <c r="O400" s="51">
        <v>0</v>
      </c>
      <c r="P400" s="52" t="s">
        <v>3310</v>
      </c>
      <c r="Q400" s="52" t="s">
        <v>3310</v>
      </c>
      <c r="R400" s="51">
        <v>1</v>
      </c>
      <c r="S400" s="51">
        <v>0</v>
      </c>
      <c r="T400" s="51">
        <v>2</v>
      </c>
      <c r="U400" s="51">
        <v>1</v>
      </c>
      <c r="V400" s="51">
        <v>1</v>
      </c>
      <c r="W400" s="52">
        <v>0.5</v>
      </c>
      <c r="X400" s="52">
        <v>1</v>
      </c>
      <c r="Y400" s="100"/>
      <c r="Z400" s="100"/>
      <c r="AA400" s="100"/>
      <c r="AB400" s="102" t="s">
        <v>3341</v>
      </c>
      <c r="AC400" s="102" t="s">
        <v>3341</v>
      </c>
      <c r="AD400" s="100"/>
      <c r="AE400" s="100"/>
      <c r="AF400" s="100"/>
    </row>
    <row r="401" spans="1:32" x14ac:dyDescent="0.35">
      <c r="A401" s="127" t="s">
        <v>3765</v>
      </c>
      <c r="B401" s="128" t="s">
        <v>3838</v>
      </c>
      <c r="C401" s="128" t="s">
        <v>59</v>
      </c>
      <c r="D401" s="125"/>
      <c r="E401" s="87"/>
      <c r="F401" s="90"/>
      <c r="G401" s="94"/>
      <c r="H401" s="94"/>
      <c r="I401" s="126">
        <v>401</v>
      </c>
      <c r="J401" s="98"/>
      <c r="K401" s="51">
        <v>2</v>
      </c>
      <c r="L401" s="51">
        <v>1</v>
      </c>
      <c r="M401" s="51">
        <v>0</v>
      </c>
      <c r="N401" s="51">
        <v>1</v>
      </c>
      <c r="O401" s="51">
        <v>0</v>
      </c>
      <c r="P401" s="52" t="s">
        <v>3310</v>
      </c>
      <c r="Q401" s="52" t="s">
        <v>3310</v>
      </c>
      <c r="R401" s="51">
        <v>1</v>
      </c>
      <c r="S401" s="51">
        <v>0</v>
      </c>
      <c r="T401" s="51">
        <v>2</v>
      </c>
      <c r="U401" s="51">
        <v>1</v>
      </c>
      <c r="V401" s="51">
        <v>1</v>
      </c>
      <c r="W401" s="52">
        <v>0.5</v>
      </c>
      <c r="X401" s="52">
        <v>1</v>
      </c>
      <c r="Y401" s="100"/>
      <c r="Z401" s="100"/>
      <c r="AA401" s="100"/>
      <c r="AB401" s="102" t="s">
        <v>3341</v>
      </c>
      <c r="AC401" s="102" t="s">
        <v>3341</v>
      </c>
      <c r="AD401" s="100"/>
      <c r="AE401" s="100"/>
      <c r="AF401" s="100"/>
    </row>
    <row r="402" spans="1:32" x14ac:dyDescent="0.35">
      <c r="A402" s="127" t="s">
        <v>3766</v>
      </c>
      <c r="B402" s="128" t="s">
        <v>3839</v>
      </c>
      <c r="C402" s="128" t="s">
        <v>59</v>
      </c>
      <c r="D402" s="125"/>
      <c r="E402" s="87"/>
      <c r="F402" s="90"/>
      <c r="G402" s="94"/>
      <c r="H402" s="94"/>
      <c r="I402" s="126">
        <v>402</v>
      </c>
      <c r="J402" s="98"/>
      <c r="K402" s="51">
        <v>2</v>
      </c>
      <c r="L402" s="51">
        <v>1</v>
      </c>
      <c r="M402" s="51">
        <v>0</v>
      </c>
      <c r="N402" s="51">
        <v>1</v>
      </c>
      <c r="O402" s="51">
        <v>0</v>
      </c>
      <c r="P402" s="52" t="s">
        <v>3310</v>
      </c>
      <c r="Q402" s="52" t="s">
        <v>3310</v>
      </c>
      <c r="R402" s="51">
        <v>1</v>
      </c>
      <c r="S402" s="51">
        <v>0</v>
      </c>
      <c r="T402" s="51">
        <v>2</v>
      </c>
      <c r="U402" s="51">
        <v>1</v>
      </c>
      <c r="V402" s="51">
        <v>1</v>
      </c>
      <c r="W402" s="52">
        <v>0.5</v>
      </c>
      <c r="X402" s="52">
        <v>1</v>
      </c>
      <c r="Y402" s="100"/>
      <c r="Z402" s="100"/>
      <c r="AA402" s="100"/>
      <c r="AB402" s="102" t="s">
        <v>3341</v>
      </c>
      <c r="AC402" s="102" t="s">
        <v>3341</v>
      </c>
      <c r="AD402" s="100"/>
      <c r="AE402" s="100"/>
      <c r="AF402" s="100"/>
    </row>
    <row r="403" spans="1:32" x14ac:dyDescent="0.35">
      <c r="A403" s="127" t="s">
        <v>3767</v>
      </c>
      <c r="B403" s="128" t="s">
        <v>3840</v>
      </c>
      <c r="C403" s="128" t="s">
        <v>59</v>
      </c>
      <c r="D403" s="125"/>
      <c r="E403" s="87"/>
      <c r="F403" s="90"/>
      <c r="G403" s="94"/>
      <c r="H403" s="94"/>
      <c r="I403" s="126">
        <v>403</v>
      </c>
      <c r="J403" s="98"/>
      <c r="K403" s="51">
        <v>2</v>
      </c>
      <c r="L403" s="51">
        <v>1</v>
      </c>
      <c r="M403" s="51">
        <v>0</v>
      </c>
      <c r="N403" s="51">
        <v>1</v>
      </c>
      <c r="O403" s="51">
        <v>0</v>
      </c>
      <c r="P403" s="52" t="s">
        <v>3310</v>
      </c>
      <c r="Q403" s="52" t="s">
        <v>3310</v>
      </c>
      <c r="R403" s="51">
        <v>1</v>
      </c>
      <c r="S403" s="51">
        <v>0</v>
      </c>
      <c r="T403" s="51">
        <v>2</v>
      </c>
      <c r="U403" s="51">
        <v>1</v>
      </c>
      <c r="V403" s="51">
        <v>1</v>
      </c>
      <c r="W403" s="52">
        <v>0.5</v>
      </c>
      <c r="X403" s="52">
        <v>1</v>
      </c>
      <c r="Y403" s="100"/>
      <c r="Z403" s="100"/>
      <c r="AA403" s="100"/>
      <c r="AB403" s="102" t="s">
        <v>3341</v>
      </c>
      <c r="AC403" s="102" t="s">
        <v>3341</v>
      </c>
      <c r="AD403" s="100"/>
      <c r="AE403" s="100"/>
      <c r="AF403" s="100"/>
    </row>
    <row r="404" spans="1:32" x14ac:dyDescent="0.35">
      <c r="A404" s="127" t="s">
        <v>3768</v>
      </c>
      <c r="B404" s="128" t="s">
        <v>3841</v>
      </c>
      <c r="C404" s="128" t="s">
        <v>59</v>
      </c>
      <c r="D404" s="125"/>
      <c r="E404" s="87"/>
      <c r="F404" s="90"/>
      <c r="G404" s="94"/>
      <c r="H404" s="94"/>
      <c r="I404" s="126">
        <v>404</v>
      </c>
      <c r="J404" s="98"/>
      <c r="K404" s="51">
        <v>2</v>
      </c>
      <c r="L404" s="51">
        <v>1</v>
      </c>
      <c r="M404" s="51">
        <v>0</v>
      </c>
      <c r="N404" s="51">
        <v>1</v>
      </c>
      <c r="O404" s="51">
        <v>0</v>
      </c>
      <c r="P404" s="52" t="s">
        <v>3310</v>
      </c>
      <c r="Q404" s="52" t="s">
        <v>3310</v>
      </c>
      <c r="R404" s="51">
        <v>1</v>
      </c>
      <c r="S404" s="51">
        <v>0</v>
      </c>
      <c r="T404" s="51">
        <v>2</v>
      </c>
      <c r="U404" s="51">
        <v>1</v>
      </c>
      <c r="V404" s="51">
        <v>1</v>
      </c>
      <c r="W404" s="52">
        <v>0.5</v>
      </c>
      <c r="X404" s="52">
        <v>1</v>
      </c>
      <c r="Y404" s="100"/>
      <c r="Z404" s="100"/>
      <c r="AA404" s="100"/>
      <c r="AB404" s="102" t="s">
        <v>3341</v>
      </c>
      <c r="AC404" s="102" t="s">
        <v>3341</v>
      </c>
      <c r="AD404" s="100"/>
      <c r="AE404" s="100"/>
      <c r="AF404" s="100"/>
    </row>
    <row r="405" spans="1:32" x14ac:dyDescent="0.35">
      <c r="A405" s="127" t="s">
        <v>3769</v>
      </c>
      <c r="B405" s="128" t="s">
        <v>3842</v>
      </c>
      <c r="C405" s="128" t="s">
        <v>59</v>
      </c>
      <c r="D405" s="125"/>
      <c r="E405" s="87"/>
      <c r="F405" s="90"/>
      <c r="G405" s="94"/>
      <c r="H405" s="94"/>
      <c r="I405" s="126">
        <v>405</v>
      </c>
      <c r="J405" s="98"/>
      <c r="K405" s="51">
        <v>2</v>
      </c>
      <c r="L405" s="51">
        <v>1</v>
      </c>
      <c r="M405" s="51">
        <v>0</v>
      </c>
      <c r="N405" s="51">
        <v>1</v>
      </c>
      <c r="O405" s="51">
        <v>0</v>
      </c>
      <c r="P405" s="52" t="s">
        <v>3310</v>
      </c>
      <c r="Q405" s="52" t="s">
        <v>3310</v>
      </c>
      <c r="R405" s="51">
        <v>1</v>
      </c>
      <c r="S405" s="51">
        <v>0</v>
      </c>
      <c r="T405" s="51">
        <v>2</v>
      </c>
      <c r="U405" s="51">
        <v>1</v>
      </c>
      <c r="V405" s="51">
        <v>1</v>
      </c>
      <c r="W405" s="52">
        <v>0.5</v>
      </c>
      <c r="X405" s="52">
        <v>1</v>
      </c>
      <c r="Y405" s="100"/>
      <c r="Z405" s="100"/>
      <c r="AA405" s="100"/>
      <c r="AB405" s="102" t="s">
        <v>3341</v>
      </c>
      <c r="AC405" s="102" t="s">
        <v>3341</v>
      </c>
      <c r="AD405" s="100"/>
      <c r="AE405" s="100"/>
      <c r="AF405" s="100"/>
    </row>
    <row r="406" spans="1:32" x14ac:dyDescent="0.35">
      <c r="A406" s="127" t="s">
        <v>3770</v>
      </c>
      <c r="B406" s="128" t="s">
        <v>3843</v>
      </c>
      <c r="C406" s="128" t="s">
        <v>59</v>
      </c>
      <c r="D406" s="125"/>
      <c r="E406" s="87"/>
      <c r="F406" s="90"/>
      <c r="G406" s="94"/>
      <c r="H406" s="94"/>
      <c r="I406" s="126">
        <v>406</v>
      </c>
      <c r="J406" s="98"/>
      <c r="K406" s="51">
        <v>2</v>
      </c>
      <c r="L406" s="51">
        <v>1</v>
      </c>
      <c r="M406" s="51">
        <v>0</v>
      </c>
      <c r="N406" s="51">
        <v>1</v>
      </c>
      <c r="O406" s="51">
        <v>0</v>
      </c>
      <c r="P406" s="52" t="s">
        <v>3310</v>
      </c>
      <c r="Q406" s="52" t="s">
        <v>3310</v>
      </c>
      <c r="R406" s="51">
        <v>1</v>
      </c>
      <c r="S406" s="51">
        <v>0</v>
      </c>
      <c r="T406" s="51">
        <v>2</v>
      </c>
      <c r="U406" s="51">
        <v>1</v>
      </c>
      <c r="V406" s="51">
        <v>1</v>
      </c>
      <c r="W406" s="52">
        <v>0.5</v>
      </c>
      <c r="X406" s="52">
        <v>1</v>
      </c>
      <c r="Y406" s="100"/>
      <c r="Z406" s="100"/>
      <c r="AA406" s="100"/>
      <c r="AB406" s="102" t="s">
        <v>3341</v>
      </c>
      <c r="AC406" s="102" t="s">
        <v>3341</v>
      </c>
      <c r="AD406" s="100"/>
      <c r="AE406" s="100"/>
      <c r="AF406" s="100"/>
    </row>
    <row r="407" spans="1:32" x14ac:dyDescent="0.35">
      <c r="A407" s="127" t="s">
        <v>3771</v>
      </c>
      <c r="B407" s="128" t="s">
        <v>3844</v>
      </c>
      <c r="C407" s="128" t="s">
        <v>59</v>
      </c>
      <c r="D407" s="125"/>
      <c r="E407" s="87"/>
      <c r="F407" s="90"/>
      <c r="G407" s="94"/>
      <c r="H407" s="94"/>
      <c r="I407" s="126">
        <v>407</v>
      </c>
      <c r="J407" s="98"/>
      <c r="K407" s="51">
        <v>2</v>
      </c>
      <c r="L407" s="51">
        <v>1</v>
      </c>
      <c r="M407" s="51">
        <v>0</v>
      </c>
      <c r="N407" s="51">
        <v>1</v>
      </c>
      <c r="O407" s="51">
        <v>0</v>
      </c>
      <c r="P407" s="52" t="s">
        <v>3310</v>
      </c>
      <c r="Q407" s="52" t="s">
        <v>3310</v>
      </c>
      <c r="R407" s="51">
        <v>1</v>
      </c>
      <c r="S407" s="51">
        <v>0</v>
      </c>
      <c r="T407" s="51">
        <v>2</v>
      </c>
      <c r="U407" s="51">
        <v>1</v>
      </c>
      <c r="V407" s="51">
        <v>1</v>
      </c>
      <c r="W407" s="52">
        <v>0.5</v>
      </c>
      <c r="X407" s="52">
        <v>1</v>
      </c>
      <c r="Y407" s="100"/>
      <c r="Z407" s="100"/>
      <c r="AA407" s="100"/>
      <c r="AB407" s="102" t="s">
        <v>3341</v>
      </c>
      <c r="AC407" s="102" t="s">
        <v>3341</v>
      </c>
      <c r="AD407" s="100"/>
      <c r="AE407" s="100"/>
      <c r="AF407" s="100"/>
    </row>
    <row r="408" spans="1:32" x14ac:dyDescent="0.35">
      <c r="A408" s="127" t="s">
        <v>3772</v>
      </c>
      <c r="B408" s="128" t="s">
        <v>3845</v>
      </c>
      <c r="C408" s="128" t="s">
        <v>59</v>
      </c>
      <c r="D408" s="125"/>
      <c r="E408" s="87"/>
      <c r="F408" s="90"/>
      <c r="G408" s="94"/>
      <c r="H408" s="94"/>
      <c r="I408" s="126">
        <v>408</v>
      </c>
      <c r="J408" s="98"/>
      <c r="K408" s="51">
        <v>2</v>
      </c>
      <c r="L408" s="51">
        <v>1</v>
      </c>
      <c r="M408" s="51">
        <v>0</v>
      </c>
      <c r="N408" s="51">
        <v>1</v>
      </c>
      <c r="O408" s="51">
        <v>0</v>
      </c>
      <c r="P408" s="52" t="s">
        <v>3310</v>
      </c>
      <c r="Q408" s="52" t="s">
        <v>3310</v>
      </c>
      <c r="R408" s="51">
        <v>1</v>
      </c>
      <c r="S408" s="51">
        <v>0</v>
      </c>
      <c r="T408" s="51">
        <v>2</v>
      </c>
      <c r="U408" s="51">
        <v>1</v>
      </c>
      <c r="V408" s="51">
        <v>1</v>
      </c>
      <c r="W408" s="52">
        <v>0.5</v>
      </c>
      <c r="X408" s="52">
        <v>1</v>
      </c>
      <c r="Y408" s="100"/>
      <c r="Z408" s="100"/>
      <c r="AA408" s="100"/>
      <c r="AB408" s="102" t="s">
        <v>3341</v>
      </c>
      <c r="AC408" s="102" t="s">
        <v>3341</v>
      </c>
      <c r="AD408" s="100"/>
      <c r="AE408" s="100"/>
      <c r="AF408" s="100"/>
    </row>
    <row r="409" spans="1:32" x14ac:dyDescent="0.35">
      <c r="A409" s="127" t="s">
        <v>3773</v>
      </c>
      <c r="B409" s="128" t="s">
        <v>3846</v>
      </c>
      <c r="C409" s="128" t="s">
        <v>59</v>
      </c>
      <c r="D409" s="125"/>
      <c r="E409" s="87"/>
      <c r="F409" s="90"/>
      <c r="G409" s="94"/>
      <c r="H409" s="94"/>
      <c r="I409" s="126">
        <v>409</v>
      </c>
      <c r="J409" s="98"/>
      <c r="K409" s="51">
        <v>2</v>
      </c>
      <c r="L409" s="51">
        <v>1</v>
      </c>
      <c r="M409" s="51">
        <v>0</v>
      </c>
      <c r="N409" s="51">
        <v>1</v>
      </c>
      <c r="O409" s="51">
        <v>0</v>
      </c>
      <c r="P409" s="52" t="s">
        <v>3310</v>
      </c>
      <c r="Q409" s="52" t="s">
        <v>3310</v>
      </c>
      <c r="R409" s="51">
        <v>1</v>
      </c>
      <c r="S409" s="51">
        <v>0</v>
      </c>
      <c r="T409" s="51">
        <v>2</v>
      </c>
      <c r="U409" s="51">
        <v>1</v>
      </c>
      <c r="V409" s="51">
        <v>1</v>
      </c>
      <c r="W409" s="52">
        <v>0.5</v>
      </c>
      <c r="X409" s="52">
        <v>1</v>
      </c>
      <c r="Y409" s="100"/>
      <c r="Z409" s="100"/>
      <c r="AA409" s="100"/>
      <c r="AB409" s="102" t="s">
        <v>3341</v>
      </c>
      <c r="AC409" s="102" t="s">
        <v>3341</v>
      </c>
      <c r="AD409" s="100"/>
      <c r="AE409" s="100"/>
      <c r="AF409" s="100"/>
    </row>
    <row r="410" spans="1:32" x14ac:dyDescent="0.35">
      <c r="A410" s="127" t="s">
        <v>3774</v>
      </c>
      <c r="B410" s="128" t="s">
        <v>3847</v>
      </c>
      <c r="C410" s="128" t="s">
        <v>59</v>
      </c>
      <c r="D410" s="125"/>
      <c r="E410" s="87"/>
      <c r="F410" s="90"/>
      <c r="G410" s="94"/>
      <c r="H410" s="94"/>
      <c r="I410" s="126">
        <v>410</v>
      </c>
      <c r="J410" s="98"/>
      <c r="K410" s="51">
        <v>2</v>
      </c>
      <c r="L410" s="51">
        <v>1</v>
      </c>
      <c r="M410" s="51">
        <v>0</v>
      </c>
      <c r="N410" s="51">
        <v>1</v>
      </c>
      <c r="O410" s="51">
        <v>0</v>
      </c>
      <c r="P410" s="52" t="s">
        <v>3310</v>
      </c>
      <c r="Q410" s="52" t="s">
        <v>3310</v>
      </c>
      <c r="R410" s="51">
        <v>1</v>
      </c>
      <c r="S410" s="51">
        <v>0</v>
      </c>
      <c r="T410" s="51">
        <v>2</v>
      </c>
      <c r="U410" s="51">
        <v>1</v>
      </c>
      <c r="V410" s="51">
        <v>1</v>
      </c>
      <c r="W410" s="52">
        <v>0.5</v>
      </c>
      <c r="X410" s="52">
        <v>1</v>
      </c>
      <c r="Y410" s="100"/>
      <c r="Z410" s="100"/>
      <c r="AA410" s="100"/>
      <c r="AB410" s="102" t="s">
        <v>3341</v>
      </c>
      <c r="AC410" s="102" t="s">
        <v>3341</v>
      </c>
      <c r="AD410" s="100"/>
      <c r="AE410" s="100"/>
      <c r="AF410" s="100"/>
    </row>
    <row r="411" spans="1:32" x14ac:dyDescent="0.35">
      <c r="A411" s="127" t="s">
        <v>3775</v>
      </c>
      <c r="B411" s="128" t="s">
        <v>3836</v>
      </c>
      <c r="C411" s="128" t="s">
        <v>61</v>
      </c>
      <c r="D411" s="125"/>
      <c r="E411" s="87"/>
      <c r="F411" s="90"/>
      <c r="G411" s="94"/>
      <c r="H411" s="94"/>
      <c r="I411" s="126">
        <v>411</v>
      </c>
      <c r="J411" s="98"/>
      <c r="K411" s="51">
        <v>2</v>
      </c>
      <c r="L411" s="51">
        <v>1</v>
      </c>
      <c r="M411" s="51">
        <v>0</v>
      </c>
      <c r="N411" s="51">
        <v>1</v>
      </c>
      <c r="O411" s="51">
        <v>0</v>
      </c>
      <c r="P411" s="52" t="s">
        <v>3310</v>
      </c>
      <c r="Q411" s="52" t="s">
        <v>3310</v>
      </c>
      <c r="R411" s="51">
        <v>1</v>
      </c>
      <c r="S411" s="51">
        <v>0</v>
      </c>
      <c r="T411" s="51">
        <v>2</v>
      </c>
      <c r="U411" s="51">
        <v>1</v>
      </c>
      <c r="V411" s="51">
        <v>1</v>
      </c>
      <c r="W411" s="52">
        <v>0.5</v>
      </c>
      <c r="X411" s="52">
        <v>1</v>
      </c>
      <c r="Y411" s="100"/>
      <c r="Z411" s="100"/>
      <c r="AA411" s="100"/>
      <c r="AB411" s="102" t="s">
        <v>3341</v>
      </c>
      <c r="AC411" s="102" t="s">
        <v>3341</v>
      </c>
      <c r="AD411" s="100"/>
      <c r="AE411" s="100"/>
      <c r="AF411" s="100"/>
    </row>
    <row r="412" spans="1:32" x14ac:dyDescent="0.35">
      <c r="A412" s="127" t="s">
        <v>3776</v>
      </c>
      <c r="B412" s="128" t="s">
        <v>3837</v>
      </c>
      <c r="C412" s="128" t="s">
        <v>61</v>
      </c>
      <c r="D412" s="125"/>
      <c r="E412" s="87"/>
      <c r="F412" s="90"/>
      <c r="G412" s="94"/>
      <c r="H412" s="94"/>
      <c r="I412" s="126">
        <v>412</v>
      </c>
      <c r="J412" s="98"/>
      <c r="K412" s="51">
        <v>2</v>
      </c>
      <c r="L412" s="51">
        <v>1</v>
      </c>
      <c r="M412" s="51">
        <v>0</v>
      </c>
      <c r="N412" s="51">
        <v>1</v>
      </c>
      <c r="O412" s="51">
        <v>0</v>
      </c>
      <c r="P412" s="52" t="s">
        <v>3310</v>
      </c>
      <c r="Q412" s="52" t="s">
        <v>3310</v>
      </c>
      <c r="R412" s="51">
        <v>1</v>
      </c>
      <c r="S412" s="51">
        <v>0</v>
      </c>
      <c r="T412" s="51">
        <v>2</v>
      </c>
      <c r="U412" s="51">
        <v>1</v>
      </c>
      <c r="V412" s="51">
        <v>1</v>
      </c>
      <c r="W412" s="52">
        <v>0.5</v>
      </c>
      <c r="X412" s="52">
        <v>1</v>
      </c>
      <c r="Y412" s="100"/>
      <c r="Z412" s="100"/>
      <c r="AA412" s="100"/>
      <c r="AB412" s="102" t="s">
        <v>3341</v>
      </c>
      <c r="AC412" s="102" t="s">
        <v>3341</v>
      </c>
      <c r="AD412" s="100"/>
      <c r="AE412" s="100"/>
      <c r="AF412" s="100"/>
    </row>
    <row r="413" spans="1:32" x14ac:dyDescent="0.35">
      <c r="A413" s="127" t="s">
        <v>3777</v>
      </c>
      <c r="B413" s="128" t="s">
        <v>3838</v>
      </c>
      <c r="C413" s="128" t="s">
        <v>61</v>
      </c>
      <c r="D413" s="125"/>
      <c r="E413" s="87"/>
      <c r="F413" s="90"/>
      <c r="G413" s="94"/>
      <c r="H413" s="94"/>
      <c r="I413" s="126">
        <v>413</v>
      </c>
      <c r="J413" s="98"/>
      <c r="K413" s="51">
        <v>2</v>
      </c>
      <c r="L413" s="51">
        <v>1</v>
      </c>
      <c r="M413" s="51">
        <v>0</v>
      </c>
      <c r="N413" s="51">
        <v>1</v>
      </c>
      <c r="O413" s="51">
        <v>0</v>
      </c>
      <c r="P413" s="52" t="s">
        <v>3310</v>
      </c>
      <c r="Q413" s="52" t="s">
        <v>3310</v>
      </c>
      <c r="R413" s="51">
        <v>1</v>
      </c>
      <c r="S413" s="51">
        <v>0</v>
      </c>
      <c r="T413" s="51">
        <v>2</v>
      </c>
      <c r="U413" s="51">
        <v>1</v>
      </c>
      <c r="V413" s="51">
        <v>1</v>
      </c>
      <c r="W413" s="52">
        <v>0.5</v>
      </c>
      <c r="X413" s="52">
        <v>1</v>
      </c>
      <c r="Y413" s="100"/>
      <c r="Z413" s="100"/>
      <c r="AA413" s="100"/>
      <c r="AB413" s="102" t="s">
        <v>3341</v>
      </c>
      <c r="AC413" s="102" t="s">
        <v>3341</v>
      </c>
      <c r="AD413" s="100"/>
      <c r="AE413" s="100"/>
      <c r="AF413" s="100"/>
    </row>
    <row r="414" spans="1:32" x14ac:dyDescent="0.35">
      <c r="A414" s="127" t="s">
        <v>3778</v>
      </c>
      <c r="B414" s="128" t="s">
        <v>3839</v>
      </c>
      <c r="C414" s="128" t="s">
        <v>61</v>
      </c>
      <c r="D414" s="125"/>
      <c r="E414" s="87"/>
      <c r="F414" s="90"/>
      <c r="G414" s="94"/>
      <c r="H414" s="94"/>
      <c r="I414" s="126">
        <v>414</v>
      </c>
      <c r="J414" s="98"/>
      <c r="K414" s="51">
        <v>2</v>
      </c>
      <c r="L414" s="51">
        <v>1</v>
      </c>
      <c r="M414" s="51">
        <v>0</v>
      </c>
      <c r="N414" s="51">
        <v>1</v>
      </c>
      <c r="O414" s="51">
        <v>0</v>
      </c>
      <c r="P414" s="52" t="s">
        <v>3310</v>
      </c>
      <c r="Q414" s="52" t="s">
        <v>3310</v>
      </c>
      <c r="R414" s="51">
        <v>1</v>
      </c>
      <c r="S414" s="51">
        <v>0</v>
      </c>
      <c r="T414" s="51">
        <v>2</v>
      </c>
      <c r="U414" s="51">
        <v>1</v>
      </c>
      <c r="V414" s="51">
        <v>1</v>
      </c>
      <c r="W414" s="52">
        <v>0.5</v>
      </c>
      <c r="X414" s="52">
        <v>1</v>
      </c>
      <c r="Y414" s="100"/>
      <c r="Z414" s="100"/>
      <c r="AA414" s="100"/>
      <c r="AB414" s="102" t="s">
        <v>3341</v>
      </c>
      <c r="AC414" s="102" t="s">
        <v>3341</v>
      </c>
      <c r="AD414" s="100"/>
      <c r="AE414" s="100"/>
      <c r="AF414" s="100"/>
    </row>
    <row r="415" spans="1:32" x14ac:dyDescent="0.35">
      <c r="A415" s="127" t="s">
        <v>3779</v>
      </c>
      <c r="B415" s="128" t="s">
        <v>3840</v>
      </c>
      <c r="C415" s="128" t="s">
        <v>61</v>
      </c>
      <c r="D415" s="125"/>
      <c r="E415" s="87"/>
      <c r="F415" s="90"/>
      <c r="G415" s="94"/>
      <c r="H415" s="94"/>
      <c r="I415" s="126">
        <v>415</v>
      </c>
      <c r="J415" s="98"/>
      <c r="K415" s="51">
        <v>2</v>
      </c>
      <c r="L415" s="51">
        <v>1</v>
      </c>
      <c r="M415" s="51">
        <v>0</v>
      </c>
      <c r="N415" s="51">
        <v>1</v>
      </c>
      <c r="O415" s="51">
        <v>0</v>
      </c>
      <c r="P415" s="52" t="s">
        <v>3310</v>
      </c>
      <c r="Q415" s="52" t="s">
        <v>3310</v>
      </c>
      <c r="R415" s="51">
        <v>1</v>
      </c>
      <c r="S415" s="51">
        <v>0</v>
      </c>
      <c r="T415" s="51">
        <v>2</v>
      </c>
      <c r="U415" s="51">
        <v>1</v>
      </c>
      <c r="V415" s="51">
        <v>1</v>
      </c>
      <c r="W415" s="52">
        <v>0.5</v>
      </c>
      <c r="X415" s="52">
        <v>1</v>
      </c>
      <c r="Y415" s="100"/>
      <c r="Z415" s="100"/>
      <c r="AA415" s="100"/>
      <c r="AB415" s="102" t="s">
        <v>3341</v>
      </c>
      <c r="AC415" s="102" t="s">
        <v>3341</v>
      </c>
      <c r="AD415" s="100"/>
      <c r="AE415" s="100"/>
      <c r="AF415" s="100"/>
    </row>
    <row r="416" spans="1:32" x14ac:dyDescent="0.35">
      <c r="A416" s="127" t="s">
        <v>3780</v>
      </c>
      <c r="B416" s="128" t="s">
        <v>3841</v>
      </c>
      <c r="C416" s="128" t="s">
        <v>61</v>
      </c>
      <c r="D416" s="125"/>
      <c r="E416" s="87"/>
      <c r="F416" s="90"/>
      <c r="G416" s="94"/>
      <c r="H416" s="94"/>
      <c r="I416" s="126">
        <v>416</v>
      </c>
      <c r="J416" s="98"/>
      <c r="K416" s="51">
        <v>2</v>
      </c>
      <c r="L416" s="51">
        <v>1</v>
      </c>
      <c r="M416" s="51">
        <v>0</v>
      </c>
      <c r="N416" s="51">
        <v>1</v>
      </c>
      <c r="O416" s="51">
        <v>0</v>
      </c>
      <c r="P416" s="52" t="s">
        <v>3310</v>
      </c>
      <c r="Q416" s="52" t="s">
        <v>3310</v>
      </c>
      <c r="R416" s="51">
        <v>1</v>
      </c>
      <c r="S416" s="51">
        <v>0</v>
      </c>
      <c r="T416" s="51">
        <v>2</v>
      </c>
      <c r="U416" s="51">
        <v>1</v>
      </c>
      <c r="V416" s="51">
        <v>1</v>
      </c>
      <c r="W416" s="52">
        <v>0.5</v>
      </c>
      <c r="X416" s="52">
        <v>1</v>
      </c>
      <c r="Y416" s="100"/>
      <c r="Z416" s="100"/>
      <c r="AA416" s="100"/>
      <c r="AB416" s="102" t="s">
        <v>3341</v>
      </c>
      <c r="AC416" s="102" t="s">
        <v>3341</v>
      </c>
      <c r="AD416" s="100"/>
      <c r="AE416" s="100"/>
      <c r="AF416" s="100"/>
    </row>
    <row r="417" spans="1:32" x14ac:dyDescent="0.35">
      <c r="A417" s="127" t="s">
        <v>3781</v>
      </c>
      <c r="B417" s="128" t="s">
        <v>3842</v>
      </c>
      <c r="C417" s="128" t="s">
        <v>61</v>
      </c>
      <c r="D417" s="125"/>
      <c r="E417" s="87"/>
      <c r="F417" s="90"/>
      <c r="G417" s="94"/>
      <c r="H417" s="94"/>
      <c r="I417" s="126">
        <v>417</v>
      </c>
      <c r="J417" s="98"/>
      <c r="K417" s="51">
        <v>2</v>
      </c>
      <c r="L417" s="51">
        <v>1</v>
      </c>
      <c r="M417" s="51">
        <v>0</v>
      </c>
      <c r="N417" s="51">
        <v>1</v>
      </c>
      <c r="O417" s="51">
        <v>0</v>
      </c>
      <c r="P417" s="52" t="s">
        <v>3310</v>
      </c>
      <c r="Q417" s="52" t="s">
        <v>3310</v>
      </c>
      <c r="R417" s="51">
        <v>1</v>
      </c>
      <c r="S417" s="51">
        <v>0</v>
      </c>
      <c r="T417" s="51">
        <v>2</v>
      </c>
      <c r="U417" s="51">
        <v>1</v>
      </c>
      <c r="V417" s="51">
        <v>1</v>
      </c>
      <c r="W417" s="52">
        <v>0.5</v>
      </c>
      <c r="X417" s="52">
        <v>1</v>
      </c>
      <c r="Y417" s="100"/>
      <c r="Z417" s="100"/>
      <c r="AA417" s="100"/>
      <c r="AB417" s="102" t="s">
        <v>3341</v>
      </c>
      <c r="AC417" s="102" t="s">
        <v>3341</v>
      </c>
      <c r="AD417" s="100"/>
      <c r="AE417" s="100"/>
      <c r="AF417" s="100"/>
    </row>
    <row r="418" spans="1:32" x14ac:dyDescent="0.35">
      <c r="A418" s="127" t="s">
        <v>3782</v>
      </c>
      <c r="B418" s="128" t="s">
        <v>3843</v>
      </c>
      <c r="C418" s="128" t="s">
        <v>61</v>
      </c>
      <c r="D418" s="125"/>
      <c r="E418" s="87"/>
      <c r="F418" s="90"/>
      <c r="G418" s="94"/>
      <c r="H418" s="94"/>
      <c r="I418" s="126">
        <v>418</v>
      </c>
      <c r="J418" s="98"/>
      <c r="K418" s="51">
        <v>2</v>
      </c>
      <c r="L418" s="51">
        <v>1</v>
      </c>
      <c r="M418" s="51">
        <v>0</v>
      </c>
      <c r="N418" s="51">
        <v>1</v>
      </c>
      <c r="O418" s="51">
        <v>0</v>
      </c>
      <c r="P418" s="52" t="s">
        <v>3310</v>
      </c>
      <c r="Q418" s="52" t="s">
        <v>3310</v>
      </c>
      <c r="R418" s="51">
        <v>1</v>
      </c>
      <c r="S418" s="51">
        <v>0</v>
      </c>
      <c r="T418" s="51">
        <v>2</v>
      </c>
      <c r="U418" s="51">
        <v>1</v>
      </c>
      <c r="V418" s="51">
        <v>1</v>
      </c>
      <c r="W418" s="52">
        <v>0.5</v>
      </c>
      <c r="X418" s="52">
        <v>1</v>
      </c>
      <c r="Y418" s="100"/>
      <c r="Z418" s="100"/>
      <c r="AA418" s="100"/>
      <c r="AB418" s="102" t="s">
        <v>3341</v>
      </c>
      <c r="AC418" s="102" t="s">
        <v>3341</v>
      </c>
      <c r="AD418" s="100"/>
      <c r="AE418" s="100"/>
      <c r="AF418" s="100"/>
    </row>
    <row r="419" spans="1:32" x14ac:dyDescent="0.35">
      <c r="A419" s="127" t="s">
        <v>3783</v>
      </c>
      <c r="B419" s="128" t="s">
        <v>3844</v>
      </c>
      <c r="C419" s="128" t="s">
        <v>61</v>
      </c>
      <c r="D419" s="125"/>
      <c r="E419" s="87"/>
      <c r="F419" s="90"/>
      <c r="G419" s="94"/>
      <c r="H419" s="94"/>
      <c r="I419" s="126">
        <v>419</v>
      </c>
      <c r="J419" s="98"/>
      <c r="K419" s="51">
        <v>2</v>
      </c>
      <c r="L419" s="51">
        <v>1</v>
      </c>
      <c r="M419" s="51">
        <v>0</v>
      </c>
      <c r="N419" s="51">
        <v>1</v>
      </c>
      <c r="O419" s="51">
        <v>0</v>
      </c>
      <c r="P419" s="52" t="s">
        <v>3310</v>
      </c>
      <c r="Q419" s="52" t="s">
        <v>3310</v>
      </c>
      <c r="R419" s="51">
        <v>1</v>
      </c>
      <c r="S419" s="51">
        <v>0</v>
      </c>
      <c r="T419" s="51">
        <v>2</v>
      </c>
      <c r="U419" s="51">
        <v>1</v>
      </c>
      <c r="V419" s="51">
        <v>1</v>
      </c>
      <c r="W419" s="52">
        <v>0.5</v>
      </c>
      <c r="X419" s="52">
        <v>1</v>
      </c>
      <c r="Y419" s="100"/>
      <c r="Z419" s="100"/>
      <c r="AA419" s="100"/>
      <c r="AB419" s="102" t="s">
        <v>3341</v>
      </c>
      <c r="AC419" s="102" t="s">
        <v>3341</v>
      </c>
      <c r="AD419" s="100"/>
      <c r="AE419" s="100"/>
      <c r="AF419" s="100"/>
    </row>
    <row r="420" spans="1:32" x14ac:dyDescent="0.35">
      <c r="A420" s="127" t="s">
        <v>3784</v>
      </c>
      <c r="B420" s="128" t="s">
        <v>3845</v>
      </c>
      <c r="C420" s="128" t="s">
        <v>61</v>
      </c>
      <c r="D420" s="125"/>
      <c r="E420" s="87"/>
      <c r="F420" s="90"/>
      <c r="G420" s="94"/>
      <c r="H420" s="94"/>
      <c r="I420" s="126">
        <v>420</v>
      </c>
      <c r="J420" s="98"/>
      <c r="K420" s="51">
        <v>2</v>
      </c>
      <c r="L420" s="51">
        <v>1</v>
      </c>
      <c r="M420" s="51">
        <v>0</v>
      </c>
      <c r="N420" s="51">
        <v>1</v>
      </c>
      <c r="O420" s="51">
        <v>0</v>
      </c>
      <c r="P420" s="52" t="s">
        <v>3310</v>
      </c>
      <c r="Q420" s="52" t="s">
        <v>3310</v>
      </c>
      <c r="R420" s="51">
        <v>1</v>
      </c>
      <c r="S420" s="51">
        <v>0</v>
      </c>
      <c r="T420" s="51">
        <v>2</v>
      </c>
      <c r="U420" s="51">
        <v>1</v>
      </c>
      <c r="V420" s="51">
        <v>1</v>
      </c>
      <c r="W420" s="52">
        <v>0.5</v>
      </c>
      <c r="X420" s="52">
        <v>1</v>
      </c>
      <c r="Y420" s="100"/>
      <c r="Z420" s="100"/>
      <c r="AA420" s="100"/>
      <c r="AB420" s="102" t="s">
        <v>3341</v>
      </c>
      <c r="AC420" s="102" t="s">
        <v>3341</v>
      </c>
      <c r="AD420" s="100"/>
      <c r="AE420" s="100"/>
      <c r="AF420" s="100"/>
    </row>
    <row r="421" spans="1:32" x14ac:dyDescent="0.35">
      <c r="A421" s="127" t="s">
        <v>3785</v>
      </c>
      <c r="B421" s="128" t="s">
        <v>3846</v>
      </c>
      <c r="C421" s="128" t="s">
        <v>61</v>
      </c>
      <c r="D421" s="125"/>
      <c r="E421" s="87"/>
      <c r="F421" s="90"/>
      <c r="G421" s="94"/>
      <c r="H421" s="94"/>
      <c r="I421" s="126">
        <v>421</v>
      </c>
      <c r="J421" s="98"/>
      <c r="K421" s="51">
        <v>2</v>
      </c>
      <c r="L421" s="51">
        <v>1</v>
      </c>
      <c r="M421" s="51">
        <v>0</v>
      </c>
      <c r="N421" s="51">
        <v>1</v>
      </c>
      <c r="O421" s="51">
        <v>0</v>
      </c>
      <c r="P421" s="52" t="s">
        <v>3310</v>
      </c>
      <c r="Q421" s="52" t="s">
        <v>3310</v>
      </c>
      <c r="R421" s="51">
        <v>1</v>
      </c>
      <c r="S421" s="51">
        <v>0</v>
      </c>
      <c r="T421" s="51">
        <v>2</v>
      </c>
      <c r="U421" s="51">
        <v>1</v>
      </c>
      <c r="V421" s="51">
        <v>1</v>
      </c>
      <c r="W421" s="52">
        <v>0.5</v>
      </c>
      <c r="X421" s="52">
        <v>1</v>
      </c>
      <c r="Y421" s="100"/>
      <c r="Z421" s="100"/>
      <c r="AA421" s="100"/>
      <c r="AB421" s="102" t="s">
        <v>3341</v>
      </c>
      <c r="AC421" s="102" t="s">
        <v>3341</v>
      </c>
      <c r="AD421" s="100"/>
      <c r="AE421" s="100"/>
      <c r="AF421" s="100"/>
    </row>
    <row r="422" spans="1:32" x14ac:dyDescent="0.35">
      <c r="A422" s="127" t="s">
        <v>3786</v>
      </c>
      <c r="B422" s="128" t="s">
        <v>3847</v>
      </c>
      <c r="C422" s="128" t="s">
        <v>61</v>
      </c>
      <c r="D422" s="125"/>
      <c r="E422" s="87"/>
      <c r="F422" s="90"/>
      <c r="G422" s="94"/>
      <c r="H422" s="94"/>
      <c r="I422" s="126">
        <v>422</v>
      </c>
      <c r="J422" s="98"/>
      <c r="K422" s="51">
        <v>2</v>
      </c>
      <c r="L422" s="51">
        <v>1</v>
      </c>
      <c r="M422" s="51">
        <v>0</v>
      </c>
      <c r="N422" s="51">
        <v>1</v>
      </c>
      <c r="O422" s="51">
        <v>0</v>
      </c>
      <c r="P422" s="52" t="s">
        <v>3310</v>
      </c>
      <c r="Q422" s="52" t="s">
        <v>3310</v>
      </c>
      <c r="R422" s="51">
        <v>1</v>
      </c>
      <c r="S422" s="51">
        <v>0</v>
      </c>
      <c r="T422" s="51">
        <v>2</v>
      </c>
      <c r="U422" s="51">
        <v>1</v>
      </c>
      <c r="V422" s="51">
        <v>1</v>
      </c>
      <c r="W422" s="52">
        <v>0.5</v>
      </c>
      <c r="X422" s="52">
        <v>1</v>
      </c>
      <c r="Y422" s="100"/>
      <c r="Z422" s="100"/>
      <c r="AA422" s="100"/>
      <c r="AB422" s="102" t="s">
        <v>3341</v>
      </c>
      <c r="AC422" s="102" t="s">
        <v>3341</v>
      </c>
      <c r="AD422" s="100"/>
      <c r="AE422" s="100"/>
      <c r="AF422" s="100"/>
    </row>
    <row r="423" spans="1:32" x14ac:dyDescent="0.35">
      <c r="A423" s="127" t="s">
        <v>3787</v>
      </c>
      <c r="B423" s="128" t="s">
        <v>3836</v>
      </c>
      <c r="C423" s="128" t="s">
        <v>63</v>
      </c>
      <c r="D423" s="125"/>
      <c r="E423" s="87"/>
      <c r="F423" s="90"/>
      <c r="G423" s="94"/>
      <c r="H423" s="94"/>
      <c r="I423" s="126">
        <v>423</v>
      </c>
      <c r="J423" s="98"/>
      <c r="K423" s="51">
        <v>2</v>
      </c>
      <c r="L423" s="51">
        <v>1</v>
      </c>
      <c r="M423" s="51">
        <v>0</v>
      </c>
      <c r="N423" s="51">
        <v>1</v>
      </c>
      <c r="O423" s="51">
        <v>0</v>
      </c>
      <c r="P423" s="52" t="s">
        <v>3310</v>
      </c>
      <c r="Q423" s="52" t="s">
        <v>3310</v>
      </c>
      <c r="R423" s="51">
        <v>1</v>
      </c>
      <c r="S423" s="51">
        <v>0</v>
      </c>
      <c r="T423" s="51">
        <v>2</v>
      </c>
      <c r="U423" s="51">
        <v>1</v>
      </c>
      <c r="V423" s="51">
        <v>1</v>
      </c>
      <c r="W423" s="52">
        <v>0.5</v>
      </c>
      <c r="X423" s="52">
        <v>1</v>
      </c>
      <c r="Y423" s="100"/>
      <c r="Z423" s="100"/>
      <c r="AA423" s="100"/>
      <c r="AB423" s="102" t="s">
        <v>3341</v>
      </c>
      <c r="AC423" s="102" t="s">
        <v>3341</v>
      </c>
      <c r="AD423" s="100"/>
      <c r="AE423" s="100"/>
      <c r="AF423" s="100"/>
    </row>
    <row r="424" spans="1:32" x14ac:dyDescent="0.35">
      <c r="A424" s="127" t="s">
        <v>3788</v>
      </c>
      <c r="B424" s="128" t="s">
        <v>3837</v>
      </c>
      <c r="C424" s="128" t="s">
        <v>63</v>
      </c>
      <c r="D424" s="125"/>
      <c r="E424" s="87"/>
      <c r="F424" s="90"/>
      <c r="G424" s="94"/>
      <c r="H424" s="94"/>
      <c r="I424" s="126">
        <v>424</v>
      </c>
      <c r="J424" s="98"/>
      <c r="K424" s="51">
        <v>2</v>
      </c>
      <c r="L424" s="51">
        <v>1</v>
      </c>
      <c r="M424" s="51">
        <v>0</v>
      </c>
      <c r="N424" s="51">
        <v>1</v>
      </c>
      <c r="O424" s="51">
        <v>0</v>
      </c>
      <c r="P424" s="52" t="s">
        <v>3310</v>
      </c>
      <c r="Q424" s="52" t="s">
        <v>3310</v>
      </c>
      <c r="R424" s="51">
        <v>1</v>
      </c>
      <c r="S424" s="51">
        <v>0</v>
      </c>
      <c r="T424" s="51">
        <v>2</v>
      </c>
      <c r="U424" s="51">
        <v>1</v>
      </c>
      <c r="V424" s="51">
        <v>1</v>
      </c>
      <c r="W424" s="52">
        <v>0.5</v>
      </c>
      <c r="X424" s="52">
        <v>1</v>
      </c>
      <c r="Y424" s="100"/>
      <c r="Z424" s="100"/>
      <c r="AA424" s="100"/>
      <c r="AB424" s="102" t="s">
        <v>3341</v>
      </c>
      <c r="AC424" s="102" t="s">
        <v>3341</v>
      </c>
      <c r="AD424" s="100"/>
      <c r="AE424" s="100"/>
      <c r="AF424" s="100"/>
    </row>
    <row r="425" spans="1:32" x14ac:dyDescent="0.35">
      <c r="A425" s="127" t="s">
        <v>3789</v>
      </c>
      <c r="B425" s="128" t="s">
        <v>3838</v>
      </c>
      <c r="C425" s="128" t="s">
        <v>63</v>
      </c>
      <c r="D425" s="125"/>
      <c r="E425" s="87"/>
      <c r="F425" s="90"/>
      <c r="G425" s="94"/>
      <c r="H425" s="94"/>
      <c r="I425" s="126">
        <v>425</v>
      </c>
      <c r="J425" s="98"/>
      <c r="K425" s="51">
        <v>2</v>
      </c>
      <c r="L425" s="51">
        <v>1</v>
      </c>
      <c r="M425" s="51">
        <v>0</v>
      </c>
      <c r="N425" s="51">
        <v>1</v>
      </c>
      <c r="O425" s="51">
        <v>0</v>
      </c>
      <c r="P425" s="52" t="s">
        <v>3310</v>
      </c>
      <c r="Q425" s="52" t="s">
        <v>3310</v>
      </c>
      <c r="R425" s="51">
        <v>1</v>
      </c>
      <c r="S425" s="51">
        <v>0</v>
      </c>
      <c r="T425" s="51">
        <v>2</v>
      </c>
      <c r="U425" s="51">
        <v>1</v>
      </c>
      <c r="V425" s="51">
        <v>1</v>
      </c>
      <c r="W425" s="52">
        <v>0.5</v>
      </c>
      <c r="X425" s="52">
        <v>1</v>
      </c>
      <c r="Y425" s="100"/>
      <c r="Z425" s="100"/>
      <c r="AA425" s="100"/>
      <c r="AB425" s="102" t="s">
        <v>3341</v>
      </c>
      <c r="AC425" s="102" t="s">
        <v>3341</v>
      </c>
      <c r="AD425" s="100"/>
      <c r="AE425" s="100"/>
      <c r="AF425" s="100"/>
    </row>
    <row r="426" spans="1:32" x14ac:dyDescent="0.35">
      <c r="A426" s="127" t="s">
        <v>3790</v>
      </c>
      <c r="B426" s="128" t="s">
        <v>3839</v>
      </c>
      <c r="C426" s="128" t="s">
        <v>63</v>
      </c>
      <c r="D426" s="125"/>
      <c r="E426" s="87"/>
      <c r="F426" s="90"/>
      <c r="G426" s="94"/>
      <c r="H426" s="94"/>
      <c r="I426" s="126">
        <v>426</v>
      </c>
      <c r="J426" s="98"/>
      <c r="K426" s="51">
        <v>2</v>
      </c>
      <c r="L426" s="51">
        <v>1</v>
      </c>
      <c r="M426" s="51">
        <v>0</v>
      </c>
      <c r="N426" s="51">
        <v>1</v>
      </c>
      <c r="O426" s="51">
        <v>0</v>
      </c>
      <c r="P426" s="52" t="s">
        <v>3310</v>
      </c>
      <c r="Q426" s="52" t="s">
        <v>3310</v>
      </c>
      <c r="R426" s="51">
        <v>1</v>
      </c>
      <c r="S426" s="51">
        <v>0</v>
      </c>
      <c r="T426" s="51">
        <v>2</v>
      </c>
      <c r="U426" s="51">
        <v>1</v>
      </c>
      <c r="V426" s="51">
        <v>1</v>
      </c>
      <c r="W426" s="52">
        <v>0.5</v>
      </c>
      <c r="X426" s="52">
        <v>1</v>
      </c>
      <c r="Y426" s="100"/>
      <c r="Z426" s="100"/>
      <c r="AA426" s="100"/>
      <c r="AB426" s="102" t="s">
        <v>3341</v>
      </c>
      <c r="AC426" s="102" t="s">
        <v>3341</v>
      </c>
      <c r="AD426" s="100"/>
      <c r="AE426" s="100"/>
      <c r="AF426" s="100"/>
    </row>
    <row r="427" spans="1:32" x14ac:dyDescent="0.35">
      <c r="A427" s="127" t="s">
        <v>3791</v>
      </c>
      <c r="B427" s="128" t="s">
        <v>3840</v>
      </c>
      <c r="C427" s="128" t="s">
        <v>63</v>
      </c>
      <c r="D427" s="125"/>
      <c r="E427" s="87"/>
      <c r="F427" s="90"/>
      <c r="G427" s="94"/>
      <c r="H427" s="94"/>
      <c r="I427" s="126">
        <v>427</v>
      </c>
      <c r="J427" s="98"/>
      <c r="K427" s="51">
        <v>2</v>
      </c>
      <c r="L427" s="51">
        <v>0</v>
      </c>
      <c r="M427" s="51">
        <v>2</v>
      </c>
      <c r="N427" s="51">
        <v>2</v>
      </c>
      <c r="O427" s="51">
        <v>0</v>
      </c>
      <c r="P427" s="52" t="s">
        <v>3310</v>
      </c>
      <c r="Q427" s="52" t="s">
        <v>3310</v>
      </c>
      <c r="R427" s="51">
        <v>1</v>
      </c>
      <c r="S427" s="51">
        <v>0</v>
      </c>
      <c r="T427" s="51">
        <v>2</v>
      </c>
      <c r="U427" s="51">
        <v>2</v>
      </c>
      <c r="V427" s="51">
        <v>1</v>
      </c>
      <c r="W427" s="52">
        <v>0.5</v>
      </c>
      <c r="X427" s="52">
        <v>1</v>
      </c>
      <c r="Y427" s="100"/>
      <c r="Z427" s="100"/>
      <c r="AA427" s="100"/>
      <c r="AB427" s="102" t="s">
        <v>3341</v>
      </c>
      <c r="AC427" s="102" t="s">
        <v>3341</v>
      </c>
      <c r="AD427" s="100"/>
      <c r="AE427" s="100"/>
      <c r="AF427" s="100"/>
    </row>
    <row r="428" spans="1:32" x14ac:dyDescent="0.35">
      <c r="A428" s="127" t="s">
        <v>3792</v>
      </c>
      <c r="B428" s="128" t="s">
        <v>3841</v>
      </c>
      <c r="C428" s="128" t="s">
        <v>63</v>
      </c>
      <c r="D428" s="125"/>
      <c r="E428" s="87"/>
      <c r="F428" s="90"/>
      <c r="G428" s="94"/>
      <c r="H428" s="94"/>
      <c r="I428" s="126">
        <v>428</v>
      </c>
      <c r="J428" s="98"/>
      <c r="K428" s="51">
        <v>2</v>
      </c>
      <c r="L428" s="51">
        <v>1</v>
      </c>
      <c r="M428" s="51">
        <v>0</v>
      </c>
      <c r="N428" s="51">
        <v>1</v>
      </c>
      <c r="O428" s="51">
        <v>0</v>
      </c>
      <c r="P428" s="52" t="s">
        <v>3310</v>
      </c>
      <c r="Q428" s="52" t="s">
        <v>3310</v>
      </c>
      <c r="R428" s="51">
        <v>1</v>
      </c>
      <c r="S428" s="51">
        <v>0</v>
      </c>
      <c r="T428" s="51">
        <v>2</v>
      </c>
      <c r="U428" s="51">
        <v>1</v>
      </c>
      <c r="V428" s="51">
        <v>1</v>
      </c>
      <c r="W428" s="52">
        <v>0.5</v>
      </c>
      <c r="X428" s="52">
        <v>1</v>
      </c>
      <c r="Y428" s="100"/>
      <c r="Z428" s="100"/>
      <c r="AA428" s="100"/>
      <c r="AB428" s="102" t="s">
        <v>3341</v>
      </c>
      <c r="AC428" s="102" t="s">
        <v>3341</v>
      </c>
      <c r="AD428" s="100"/>
      <c r="AE428" s="100"/>
      <c r="AF428" s="100"/>
    </row>
    <row r="429" spans="1:32" x14ac:dyDescent="0.35">
      <c r="A429" s="127" t="s">
        <v>3793</v>
      </c>
      <c r="B429" s="128" t="s">
        <v>3842</v>
      </c>
      <c r="C429" s="128" t="s">
        <v>63</v>
      </c>
      <c r="D429" s="125"/>
      <c r="E429" s="87"/>
      <c r="F429" s="90"/>
      <c r="G429" s="94"/>
      <c r="H429" s="94"/>
      <c r="I429" s="126">
        <v>429</v>
      </c>
      <c r="J429" s="98"/>
      <c r="K429" s="51">
        <v>2</v>
      </c>
      <c r="L429" s="51">
        <v>1</v>
      </c>
      <c r="M429" s="51">
        <v>0</v>
      </c>
      <c r="N429" s="51">
        <v>1</v>
      </c>
      <c r="O429" s="51">
        <v>0</v>
      </c>
      <c r="P429" s="52" t="s">
        <v>3310</v>
      </c>
      <c r="Q429" s="52" t="s">
        <v>3310</v>
      </c>
      <c r="R429" s="51">
        <v>1</v>
      </c>
      <c r="S429" s="51">
        <v>0</v>
      </c>
      <c r="T429" s="51">
        <v>2</v>
      </c>
      <c r="U429" s="51">
        <v>1</v>
      </c>
      <c r="V429" s="51">
        <v>1</v>
      </c>
      <c r="W429" s="52">
        <v>0.5</v>
      </c>
      <c r="X429" s="52">
        <v>1</v>
      </c>
      <c r="Y429" s="100"/>
      <c r="Z429" s="100"/>
      <c r="AA429" s="100"/>
      <c r="AB429" s="102" t="s">
        <v>3341</v>
      </c>
      <c r="AC429" s="102" t="s">
        <v>3341</v>
      </c>
      <c r="AD429" s="100"/>
      <c r="AE429" s="100"/>
      <c r="AF429" s="100"/>
    </row>
    <row r="430" spans="1:32" x14ac:dyDescent="0.35">
      <c r="A430" s="127" t="s">
        <v>3794</v>
      </c>
      <c r="B430" s="128" t="s">
        <v>3843</v>
      </c>
      <c r="C430" s="128" t="s">
        <v>63</v>
      </c>
      <c r="D430" s="125"/>
      <c r="E430" s="87"/>
      <c r="F430" s="90"/>
      <c r="G430" s="94"/>
      <c r="H430" s="94"/>
      <c r="I430" s="126">
        <v>430</v>
      </c>
      <c r="J430" s="98"/>
      <c r="K430" s="51">
        <v>2</v>
      </c>
      <c r="L430" s="51">
        <v>0</v>
      </c>
      <c r="M430" s="51">
        <v>42</v>
      </c>
      <c r="N430" s="51">
        <v>42</v>
      </c>
      <c r="O430" s="51">
        <v>0</v>
      </c>
      <c r="P430" s="52" t="s">
        <v>3310</v>
      </c>
      <c r="Q430" s="52" t="s">
        <v>3310</v>
      </c>
      <c r="R430" s="51">
        <v>1</v>
      </c>
      <c r="S430" s="51">
        <v>0</v>
      </c>
      <c r="T430" s="51">
        <v>2</v>
      </c>
      <c r="U430" s="51">
        <v>42</v>
      </c>
      <c r="V430" s="51">
        <v>1</v>
      </c>
      <c r="W430" s="52">
        <v>0.5</v>
      </c>
      <c r="X430" s="52">
        <v>1</v>
      </c>
      <c r="Y430" s="100"/>
      <c r="Z430" s="100"/>
      <c r="AA430" s="100"/>
      <c r="AB430" s="102" t="s">
        <v>3341</v>
      </c>
      <c r="AC430" s="102" t="s">
        <v>3341</v>
      </c>
      <c r="AD430" s="100"/>
      <c r="AE430" s="100"/>
      <c r="AF430" s="100"/>
    </row>
    <row r="431" spans="1:32" x14ac:dyDescent="0.35">
      <c r="A431" s="127" t="s">
        <v>3795</v>
      </c>
      <c r="B431" s="128" t="s">
        <v>3844</v>
      </c>
      <c r="C431" s="128" t="s">
        <v>63</v>
      </c>
      <c r="D431" s="125"/>
      <c r="E431" s="87"/>
      <c r="F431" s="90"/>
      <c r="G431" s="94"/>
      <c r="H431" s="94"/>
      <c r="I431" s="126">
        <v>431</v>
      </c>
      <c r="J431" s="98"/>
      <c r="K431" s="51">
        <v>2</v>
      </c>
      <c r="L431" s="51">
        <v>1</v>
      </c>
      <c r="M431" s="51">
        <v>0</v>
      </c>
      <c r="N431" s="51">
        <v>1</v>
      </c>
      <c r="O431" s="51">
        <v>0</v>
      </c>
      <c r="P431" s="52" t="s">
        <v>3310</v>
      </c>
      <c r="Q431" s="52" t="s">
        <v>3310</v>
      </c>
      <c r="R431" s="51">
        <v>1</v>
      </c>
      <c r="S431" s="51">
        <v>0</v>
      </c>
      <c r="T431" s="51">
        <v>2</v>
      </c>
      <c r="U431" s="51">
        <v>1</v>
      </c>
      <c r="V431" s="51">
        <v>1</v>
      </c>
      <c r="W431" s="52">
        <v>0.5</v>
      </c>
      <c r="X431" s="52">
        <v>1</v>
      </c>
      <c r="Y431" s="100"/>
      <c r="Z431" s="100"/>
      <c r="AA431" s="100"/>
      <c r="AB431" s="102" t="s">
        <v>3341</v>
      </c>
      <c r="AC431" s="102" t="s">
        <v>3341</v>
      </c>
      <c r="AD431" s="100"/>
      <c r="AE431" s="100"/>
      <c r="AF431" s="100"/>
    </row>
    <row r="432" spans="1:32" x14ac:dyDescent="0.35">
      <c r="A432" s="127" t="s">
        <v>3796</v>
      </c>
      <c r="B432" s="128" t="s">
        <v>3845</v>
      </c>
      <c r="C432" s="128" t="s">
        <v>63</v>
      </c>
      <c r="D432" s="125"/>
      <c r="E432" s="87"/>
      <c r="F432" s="90"/>
      <c r="G432" s="94"/>
      <c r="H432" s="94"/>
      <c r="I432" s="126">
        <v>432</v>
      </c>
      <c r="J432" s="98"/>
      <c r="K432" s="51">
        <v>2</v>
      </c>
      <c r="L432" s="51">
        <v>1</v>
      </c>
      <c r="M432" s="51">
        <v>0</v>
      </c>
      <c r="N432" s="51">
        <v>1</v>
      </c>
      <c r="O432" s="51">
        <v>0</v>
      </c>
      <c r="P432" s="52" t="s">
        <v>3310</v>
      </c>
      <c r="Q432" s="52" t="s">
        <v>3310</v>
      </c>
      <c r="R432" s="51">
        <v>1</v>
      </c>
      <c r="S432" s="51">
        <v>0</v>
      </c>
      <c r="T432" s="51">
        <v>2</v>
      </c>
      <c r="U432" s="51">
        <v>1</v>
      </c>
      <c r="V432" s="51">
        <v>1</v>
      </c>
      <c r="W432" s="52">
        <v>0.5</v>
      </c>
      <c r="X432" s="52">
        <v>1</v>
      </c>
      <c r="Y432" s="100"/>
      <c r="Z432" s="100"/>
      <c r="AA432" s="100"/>
      <c r="AB432" s="102" t="s">
        <v>3341</v>
      </c>
      <c r="AC432" s="102" t="s">
        <v>3341</v>
      </c>
      <c r="AD432" s="100"/>
      <c r="AE432" s="100"/>
      <c r="AF432" s="100"/>
    </row>
    <row r="433" spans="1:32" x14ac:dyDescent="0.35">
      <c r="A433" s="127" t="s">
        <v>3797</v>
      </c>
      <c r="B433" s="128" t="s">
        <v>3846</v>
      </c>
      <c r="C433" s="128" t="s">
        <v>63</v>
      </c>
      <c r="D433" s="125"/>
      <c r="E433" s="87"/>
      <c r="F433" s="90"/>
      <c r="G433" s="94"/>
      <c r="H433" s="94"/>
      <c r="I433" s="126">
        <v>433</v>
      </c>
      <c r="J433" s="98"/>
      <c r="K433" s="51">
        <v>2</v>
      </c>
      <c r="L433" s="51">
        <v>1</v>
      </c>
      <c r="M433" s="51">
        <v>0</v>
      </c>
      <c r="N433" s="51">
        <v>1</v>
      </c>
      <c r="O433" s="51">
        <v>0</v>
      </c>
      <c r="P433" s="52" t="s">
        <v>3310</v>
      </c>
      <c r="Q433" s="52" t="s">
        <v>3310</v>
      </c>
      <c r="R433" s="51">
        <v>1</v>
      </c>
      <c r="S433" s="51">
        <v>0</v>
      </c>
      <c r="T433" s="51">
        <v>2</v>
      </c>
      <c r="U433" s="51">
        <v>1</v>
      </c>
      <c r="V433" s="51">
        <v>1</v>
      </c>
      <c r="W433" s="52">
        <v>0.5</v>
      </c>
      <c r="X433" s="52">
        <v>1</v>
      </c>
      <c r="Y433" s="100"/>
      <c r="Z433" s="100"/>
      <c r="AA433" s="100"/>
      <c r="AB433" s="102" t="s">
        <v>3341</v>
      </c>
      <c r="AC433" s="102" t="s">
        <v>3341</v>
      </c>
      <c r="AD433" s="100"/>
      <c r="AE433" s="100"/>
      <c r="AF433" s="100"/>
    </row>
    <row r="434" spans="1:32" x14ac:dyDescent="0.35">
      <c r="A434" s="127" t="s">
        <v>3798</v>
      </c>
      <c r="B434" s="128" t="s">
        <v>3847</v>
      </c>
      <c r="C434" s="128" t="s">
        <v>63</v>
      </c>
      <c r="D434" s="125"/>
      <c r="E434" s="87"/>
      <c r="F434" s="90"/>
      <c r="G434" s="94"/>
      <c r="H434" s="94"/>
      <c r="I434" s="126">
        <v>434</v>
      </c>
      <c r="J434" s="98"/>
      <c r="K434" s="51">
        <v>2</v>
      </c>
      <c r="L434" s="51">
        <v>1</v>
      </c>
      <c r="M434" s="51">
        <v>0</v>
      </c>
      <c r="N434" s="51">
        <v>1</v>
      </c>
      <c r="O434" s="51">
        <v>0</v>
      </c>
      <c r="P434" s="52" t="s">
        <v>3310</v>
      </c>
      <c r="Q434" s="52" t="s">
        <v>3310</v>
      </c>
      <c r="R434" s="51">
        <v>1</v>
      </c>
      <c r="S434" s="51">
        <v>0</v>
      </c>
      <c r="T434" s="51">
        <v>2</v>
      </c>
      <c r="U434" s="51">
        <v>1</v>
      </c>
      <c r="V434" s="51">
        <v>1</v>
      </c>
      <c r="W434" s="52">
        <v>0.5</v>
      </c>
      <c r="X434" s="52">
        <v>1</v>
      </c>
      <c r="Y434" s="100"/>
      <c r="Z434" s="100"/>
      <c r="AA434" s="100"/>
      <c r="AB434" s="102" t="s">
        <v>3341</v>
      </c>
      <c r="AC434" s="102" t="s">
        <v>3341</v>
      </c>
      <c r="AD434" s="100"/>
      <c r="AE434" s="100"/>
      <c r="AF434" s="100"/>
    </row>
    <row r="435" spans="1:32" x14ac:dyDescent="0.35">
      <c r="A435" s="127" t="s">
        <v>3799</v>
      </c>
      <c r="B435" s="128" t="s">
        <v>3848</v>
      </c>
      <c r="C435" s="128" t="s">
        <v>57</v>
      </c>
      <c r="D435" s="125"/>
      <c r="E435" s="87"/>
      <c r="F435" s="90"/>
      <c r="G435" s="94"/>
      <c r="H435" s="94"/>
      <c r="I435" s="126">
        <v>435</v>
      </c>
      <c r="J435" s="98"/>
      <c r="K435" s="51">
        <v>2</v>
      </c>
      <c r="L435" s="51">
        <v>1</v>
      </c>
      <c r="M435" s="51">
        <v>0</v>
      </c>
      <c r="N435" s="51">
        <v>1</v>
      </c>
      <c r="O435" s="51">
        <v>0</v>
      </c>
      <c r="P435" s="52" t="s">
        <v>3310</v>
      </c>
      <c r="Q435" s="52" t="s">
        <v>3310</v>
      </c>
      <c r="R435" s="51">
        <v>1</v>
      </c>
      <c r="S435" s="51">
        <v>0</v>
      </c>
      <c r="T435" s="51">
        <v>2</v>
      </c>
      <c r="U435" s="51">
        <v>1</v>
      </c>
      <c r="V435" s="51">
        <v>1</v>
      </c>
      <c r="W435" s="52">
        <v>0.5</v>
      </c>
      <c r="X435" s="52">
        <v>1</v>
      </c>
      <c r="Y435" s="100"/>
      <c r="Z435" s="100"/>
      <c r="AA435" s="100"/>
      <c r="AB435" s="102" t="s">
        <v>3341</v>
      </c>
      <c r="AC435" s="102" t="s">
        <v>3341</v>
      </c>
      <c r="AD435" s="100"/>
      <c r="AE435" s="100"/>
      <c r="AF435" s="100"/>
    </row>
    <row r="436" spans="1:32" x14ac:dyDescent="0.35">
      <c r="A436"/>
    </row>
    <row r="437" spans="1:32" x14ac:dyDescent="0.35">
      <c r="A437"/>
    </row>
    <row r="438" spans="1:32" x14ac:dyDescent="0.35">
      <c r="A438"/>
    </row>
    <row r="439" spans="1:32" x14ac:dyDescent="0.35">
      <c r="A439"/>
    </row>
    <row r="440" spans="1:32" x14ac:dyDescent="0.35">
      <c r="A440"/>
    </row>
    <row r="441" spans="1:32" x14ac:dyDescent="0.35">
      <c r="A441"/>
    </row>
    <row r="442" spans="1:32" x14ac:dyDescent="0.35">
      <c r="A442"/>
    </row>
    <row r="443" spans="1:32" x14ac:dyDescent="0.35">
      <c r="A443"/>
    </row>
    <row r="444" spans="1:32" x14ac:dyDescent="0.35">
      <c r="A444"/>
    </row>
    <row r="445" spans="1:32" x14ac:dyDescent="0.35">
      <c r="A445"/>
    </row>
    <row r="446" spans="1:32" x14ac:dyDescent="0.35">
      <c r="A446"/>
    </row>
    <row r="447" spans="1:32" x14ac:dyDescent="0.35">
      <c r="A447"/>
    </row>
    <row r="448" spans="1:32" x14ac:dyDescent="0.35">
      <c r="A448"/>
    </row>
  </sheetData>
  <dataConsolidate/>
  <dataValidations count="8">
    <dataValidation allowBlank="1" showInputMessage="1" promptTitle="Group Vertex Color" prompt="To select a color to use for all vertices in the group, right-click and select Select Color on the right-click menu." sqref="B3:B435"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435" xr:uid="{00000000-0002-0000-0300-000001000000}">
      <formula1>ValidGroupShapes</formula1>
    </dataValidation>
    <dataValidation allowBlank="1" showInputMessage="1" showErrorMessage="1" promptTitle="Group Name" prompt="Enter the name of the group." sqref="A3:A435"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435" xr:uid="{00000000-0002-0000-0300-000003000000}">
      <formula1>ValidBooleansDefaultFalse</formula1>
    </dataValidation>
    <dataValidation allowBlank="1" sqref="K3:K435"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F435"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435"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435"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3133"/>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ht="14.5" customHeight="1" x14ac:dyDescent="0.35">
      <c r="A1" s="11" t="s">
        <v>144</v>
      </c>
      <c r="B1" s="11" t="s">
        <v>5</v>
      </c>
      <c r="C1" s="11" t="s">
        <v>147</v>
      </c>
    </row>
    <row r="2" spans="1:3" x14ac:dyDescent="0.35">
      <c r="A2" s="100" t="s">
        <v>3367</v>
      </c>
      <c r="B2" s="102" t="s">
        <v>196</v>
      </c>
      <c r="C2" s="100">
        <f>VLOOKUP(GroupVertices[[#This Row],[Vertex]], Vertices[], MATCH("ID", Vertices[#Headers], 0), FALSE)</f>
        <v>116</v>
      </c>
    </row>
    <row r="3" spans="1:3" x14ac:dyDescent="0.35">
      <c r="A3" s="100" t="s">
        <v>3367</v>
      </c>
      <c r="B3" s="102" t="s">
        <v>197</v>
      </c>
      <c r="C3" s="100">
        <f>VLOOKUP(GroupVertices[[#This Row],[Vertex]], Vertices[], MATCH("ID", Vertices[#Headers], 0), FALSE)</f>
        <v>3083</v>
      </c>
    </row>
    <row r="4" spans="1:3" x14ac:dyDescent="0.35">
      <c r="A4" s="100" t="s">
        <v>3367</v>
      </c>
      <c r="B4" s="102" t="s">
        <v>198</v>
      </c>
      <c r="C4" s="100">
        <f>VLOOKUP(GroupVertices[[#This Row],[Vertex]], Vertices[], MATCH("ID", Vertices[#Headers], 0), FALSE)</f>
        <v>621</v>
      </c>
    </row>
    <row r="5" spans="1:3" x14ac:dyDescent="0.35">
      <c r="A5" s="100" t="s">
        <v>3367</v>
      </c>
      <c r="B5" s="102" t="s">
        <v>199</v>
      </c>
      <c r="C5" s="100">
        <f>VLOOKUP(GroupVertices[[#This Row],[Vertex]], Vertices[], MATCH("ID", Vertices[#Headers], 0), FALSE)</f>
        <v>622</v>
      </c>
    </row>
    <row r="6" spans="1:3" x14ac:dyDescent="0.35">
      <c r="A6" s="100" t="s">
        <v>3367</v>
      </c>
      <c r="B6" s="102" t="s">
        <v>227</v>
      </c>
      <c r="C6" s="100">
        <f>VLOOKUP(GroupVertices[[#This Row],[Vertex]], Vertices[], MATCH("ID", Vertices[#Headers], 0), FALSE)</f>
        <v>30</v>
      </c>
    </row>
    <row r="7" spans="1:3" x14ac:dyDescent="0.35">
      <c r="A7" s="100" t="s">
        <v>3367</v>
      </c>
      <c r="B7" s="102" t="s">
        <v>229</v>
      </c>
      <c r="C7" s="100">
        <f>VLOOKUP(GroupVertices[[#This Row],[Vertex]], Vertices[], MATCH("ID", Vertices[#Headers], 0), FALSE)</f>
        <v>3121</v>
      </c>
    </row>
    <row r="8" spans="1:3" x14ac:dyDescent="0.35">
      <c r="A8" s="100" t="s">
        <v>3367</v>
      </c>
      <c r="B8" s="102" t="s">
        <v>230</v>
      </c>
      <c r="C8" s="100">
        <f>VLOOKUP(GroupVertices[[#This Row],[Vertex]], Vertices[], MATCH("ID", Vertices[#Headers], 0), FALSE)</f>
        <v>26</v>
      </c>
    </row>
    <row r="9" spans="1:3" x14ac:dyDescent="0.35">
      <c r="A9" s="100" t="s">
        <v>3367</v>
      </c>
      <c r="B9" s="102" t="s">
        <v>231</v>
      </c>
      <c r="C9" s="100">
        <f>VLOOKUP(GroupVertices[[#This Row],[Vertex]], Vertices[], MATCH("ID", Vertices[#Headers], 0), FALSE)</f>
        <v>664</v>
      </c>
    </row>
    <row r="10" spans="1:3" x14ac:dyDescent="0.35">
      <c r="A10" s="100" t="s">
        <v>3367</v>
      </c>
      <c r="B10" s="102" t="s">
        <v>232</v>
      </c>
      <c r="C10" s="100">
        <f>VLOOKUP(GroupVertices[[#This Row],[Vertex]], Vertices[], MATCH("ID", Vertices[#Headers], 0), FALSE)</f>
        <v>3076</v>
      </c>
    </row>
    <row r="11" spans="1:3" x14ac:dyDescent="0.35">
      <c r="A11" s="100" t="s">
        <v>3367</v>
      </c>
      <c r="B11" s="102" t="s">
        <v>309</v>
      </c>
      <c r="C11" s="100">
        <f>VLOOKUP(GroupVertices[[#This Row],[Vertex]], Vertices[], MATCH("ID", Vertices[#Headers], 0), FALSE)</f>
        <v>141</v>
      </c>
    </row>
    <row r="12" spans="1:3" x14ac:dyDescent="0.35">
      <c r="A12" s="100" t="s">
        <v>3367</v>
      </c>
      <c r="B12" s="102" t="s">
        <v>310</v>
      </c>
      <c r="C12" s="100">
        <f>VLOOKUP(GroupVertices[[#This Row],[Vertex]], Vertices[], MATCH("ID", Vertices[#Headers], 0), FALSE)</f>
        <v>3073</v>
      </c>
    </row>
    <row r="13" spans="1:3" x14ac:dyDescent="0.35">
      <c r="A13" s="100" t="s">
        <v>3367</v>
      </c>
      <c r="B13" s="102" t="s">
        <v>311</v>
      </c>
      <c r="C13" s="100">
        <f>VLOOKUP(GroupVertices[[#This Row],[Vertex]], Vertices[], MATCH("ID", Vertices[#Headers], 0), FALSE)</f>
        <v>3086</v>
      </c>
    </row>
    <row r="14" spans="1:3" x14ac:dyDescent="0.35">
      <c r="A14" s="100" t="s">
        <v>3367</v>
      </c>
      <c r="B14" s="102" t="s">
        <v>312</v>
      </c>
      <c r="C14" s="100">
        <f>VLOOKUP(GroupVertices[[#This Row],[Vertex]], Vertices[], MATCH("ID", Vertices[#Headers], 0), FALSE)</f>
        <v>45</v>
      </c>
    </row>
    <row r="15" spans="1:3" x14ac:dyDescent="0.35">
      <c r="A15" s="100" t="s">
        <v>3367</v>
      </c>
      <c r="B15" s="102" t="s">
        <v>336</v>
      </c>
      <c r="C15" s="100">
        <f>VLOOKUP(GroupVertices[[#This Row],[Vertex]], Vertices[], MATCH("ID", Vertices[#Headers], 0), FALSE)</f>
        <v>51</v>
      </c>
    </row>
    <row r="16" spans="1:3" x14ac:dyDescent="0.35">
      <c r="A16" s="100" t="s">
        <v>3367</v>
      </c>
      <c r="B16" s="102" t="s">
        <v>337</v>
      </c>
      <c r="C16" s="100">
        <f>VLOOKUP(GroupVertices[[#This Row],[Vertex]], Vertices[], MATCH("ID", Vertices[#Headers], 0), FALSE)</f>
        <v>173</v>
      </c>
    </row>
    <row r="17" spans="1:3" x14ac:dyDescent="0.35">
      <c r="A17" s="100" t="s">
        <v>3367</v>
      </c>
      <c r="B17" s="102" t="s">
        <v>339</v>
      </c>
      <c r="C17" s="100">
        <f>VLOOKUP(GroupVertices[[#This Row],[Vertex]], Vertices[], MATCH("ID", Vertices[#Headers], 0), FALSE)</f>
        <v>19</v>
      </c>
    </row>
    <row r="18" spans="1:3" x14ac:dyDescent="0.35">
      <c r="A18" s="100" t="s">
        <v>3367</v>
      </c>
      <c r="B18" s="102" t="s">
        <v>340</v>
      </c>
      <c r="C18" s="100">
        <f>VLOOKUP(GroupVertices[[#This Row],[Vertex]], Vertices[], MATCH("ID", Vertices[#Headers], 0), FALSE)</f>
        <v>55</v>
      </c>
    </row>
    <row r="19" spans="1:3" x14ac:dyDescent="0.35">
      <c r="A19" s="100" t="s">
        <v>3367</v>
      </c>
      <c r="B19" s="102" t="s">
        <v>411</v>
      </c>
      <c r="C19" s="100">
        <f>VLOOKUP(GroupVertices[[#This Row],[Vertex]], Vertices[], MATCH("ID", Vertices[#Headers], 0), FALSE)</f>
        <v>3107</v>
      </c>
    </row>
    <row r="20" spans="1:3" x14ac:dyDescent="0.35">
      <c r="A20" s="100" t="s">
        <v>3367</v>
      </c>
      <c r="B20" s="102" t="s">
        <v>481</v>
      </c>
      <c r="C20" s="100">
        <f>VLOOKUP(GroupVertices[[#This Row],[Vertex]], Vertices[], MATCH("ID", Vertices[#Headers], 0), FALSE)</f>
        <v>52</v>
      </c>
    </row>
    <row r="21" spans="1:3" x14ac:dyDescent="0.35">
      <c r="A21" s="100" t="s">
        <v>3367</v>
      </c>
      <c r="B21" s="102" t="s">
        <v>489</v>
      </c>
      <c r="C21" s="100">
        <f>VLOOKUP(GroupVertices[[#This Row],[Vertex]], Vertices[], MATCH("ID", Vertices[#Headers], 0), FALSE)</f>
        <v>371</v>
      </c>
    </row>
    <row r="22" spans="1:3" x14ac:dyDescent="0.35">
      <c r="A22" s="100" t="s">
        <v>3367</v>
      </c>
      <c r="B22" s="102" t="s">
        <v>490</v>
      </c>
      <c r="C22" s="100">
        <f>VLOOKUP(GroupVertices[[#This Row],[Vertex]], Vertices[], MATCH("ID", Vertices[#Headers], 0), FALSE)</f>
        <v>2994</v>
      </c>
    </row>
    <row r="23" spans="1:3" x14ac:dyDescent="0.35">
      <c r="A23" s="100" t="s">
        <v>3367</v>
      </c>
      <c r="B23" s="102" t="s">
        <v>565</v>
      </c>
      <c r="C23" s="100">
        <f>VLOOKUP(GroupVertices[[#This Row],[Vertex]], Vertices[], MATCH("ID", Vertices[#Headers], 0), FALSE)</f>
        <v>25</v>
      </c>
    </row>
    <row r="24" spans="1:3" x14ac:dyDescent="0.35">
      <c r="A24" s="100" t="s">
        <v>3367</v>
      </c>
      <c r="B24" s="102" t="s">
        <v>566</v>
      </c>
      <c r="C24" s="100">
        <f>VLOOKUP(GroupVertices[[#This Row],[Vertex]], Vertices[], MATCH("ID", Vertices[#Headers], 0), FALSE)</f>
        <v>3095</v>
      </c>
    </row>
    <row r="25" spans="1:3" x14ac:dyDescent="0.35">
      <c r="A25" s="100" t="s">
        <v>3367</v>
      </c>
      <c r="B25" s="102" t="s">
        <v>592</v>
      </c>
      <c r="C25" s="100">
        <f>VLOOKUP(GroupVertices[[#This Row],[Vertex]], Vertices[], MATCH("ID", Vertices[#Headers], 0), FALSE)</f>
        <v>428</v>
      </c>
    </row>
    <row r="26" spans="1:3" x14ac:dyDescent="0.35">
      <c r="A26" s="100" t="s">
        <v>3367</v>
      </c>
      <c r="B26" s="102" t="s">
        <v>593</v>
      </c>
      <c r="C26" s="100">
        <f>VLOOKUP(GroupVertices[[#This Row],[Vertex]], Vertices[], MATCH("ID", Vertices[#Headers], 0), FALSE)</f>
        <v>3056</v>
      </c>
    </row>
    <row r="27" spans="1:3" x14ac:dyDescent="0.35">
      <c r="A27" s="100" t="s">
        <v>3367</v>
      </c>
      <c r="B27" s="102" t="s">
        <v>633</v>
      </c>
      <c r="C27" s="100">
        <f>VLOOKUP(GroupVertices[[#This Row],[Vertex]], Vertices[], MATCH("ID", Vertices[#Headers], 0), FALSE)</f>
        <v>3057</v>
      </c>
    </row>
    <row r="28" spans="1:3" x14ac:dyDescent="0.35">
      <c r="A28" s="100" t="s">
        <v>3367</v>
      </c>
      <c r="B28" s="102" t="s">
        <v>640</v>
      </c>
      <c r="C28" s="100">
        <f>VLOOKUP(GroupVertices[[#This Row],[Vertex]], Vertices[], MATCH("ID", Vertices[#Headers], 0), FALSE)</f>
        <v>99</v>
      </c>
    </row>
    <row r="29" spans="1:3" x14ac:dyDescent="0.35">
      <c r="A29" s="100" t="s">
        <v>3367</v>
      </c>
      <c r="B29" s="102" t="s">
        <v>642</v>
      </c>
      <c r="C29" s="100">
        <f>VLOOKUP(GroupVertices[[#This Row],[Vertex]], Vertices[], MATCH("ID", Vertices[#Headers], 0), FALSE)</f>
        <v>354</v>
      </c>
    </row>
    <row r="30" spans="1:3" x14ac:dyDescent="0.35">
      <c r="A30" s="100" t="s">
        <v>3367</v>
      </c>
      <c r="B30" s="102" t="s">
        <v>643</v>
      </c>
      <c r="C30" s="100">
        <f>VLOOKUP(GroupVertices[[#This Row],[Vertex]], Vertices[], MATCH("ID", Vertices[#Headers], 0), FALSE)</f>
        <v>347</v>
      </c>
    </row>
    <row r="31" spans="1:3" x14ac:dyDescent="0.35">
      <c r="A31" s="100" t="s">
        <v>3367</v>
      </c>
      <c r="B31" s="102" t="s">
        <v>650</v>
      </c>
      <c r="C31" s="100">
        <f>VLOOKUP(GroupVertices[[#This Row],[Vertex]], Vertices[], MATCH("ID", Vertices[#Headers], 0), FALSE)</f>
        <v>3108</v>
      </c>
    </row>
    <row r="32" spans="1:3" x14ac:dyDescent="0.35">
      <c r="A32" s="100" t="s">
        <v>3367</v>
      </c>
      <c r="B32" s="102" t="s">
        <v>703</v>
      </c>
      <c r="C32" s="100">
        <f>VLOOKUP(GroupVertices[[#This Row],[Vertex]], Vertices[], MATCH("ID", Vertices[#Headers], 0), FALSE)</f>
        <v>3122</v>
      </c>
    </row>
    <row r="33" spans="1:3" x14ac:dyDescent="0.35">
      <c r="A33" s="100" t="s">
        <v>3367</v>
      </c>
      <c r="B33" s="102" t="s">
        <v>719</v>
      </c>
      <c r="C33" s="100">
        <f>VLOOKUP(GroupVertices[[#This Row],[Vertex]], Vertices[], MATCH("ID", Vertices[#Headers], 0), FALSE)</f>
        <v>3109</v>
      </c>
    </row>
    <row r="34" spans="1:3" x14ac:dyDescent="0.35">
      <c r="A34" s="100" t="s">
        <v>3367</v>
      </c>
      <c r="B34" s="102" t="s">
        <v>764</v>
      </c>
      <c r="C34" s="100">
        <f>VLOOKUP(GroupVertices[[#This Row],[Vertex]], Vertices[], MATCH("ID", Vertices[#Headers], 0), FALSE)</f>
        <v>672</v>
      </c>
    </row>
    <row r="35" spans="1:3" x14ac:dyDescent="0.35">
      <c r="A35" s="100" t="s">
        <v>3367</v>
      </c>
      <c r="B35" s="102" t="s">
        <v>765</v>
      </c>
      <c r="C35" s="100">
        <f>VLOOKUP(GroupVertices[[#This Row],[Vertex]], Vertices[], MATCH("ID", Vertices[#Headers], 0), FALSE)</f>
        <v>171</v>
      </c>
    </row>
    <row r="36" spans="1:3" x14ac:dyDescent="0.35">
      <c r="A36" s="100" t="s">
        <v>3367</v>
      </c>
      <c r="B36" s="102" t="s">
        <v>766</v>
      </c>
      <c r="C36" s="100">
        <f>VLOOKUP(GroupVertices[[#This Row],[Vertex]], Vertices[], MATCH("ID", Vertices[#Headers], 0), FALSE)</f>
        <v>3077</v>
      </c>
    </row>
    <row r="37" spans="1:3" x14ac:dyDescent="0.35">
      <c r="A37" s="100" t="s">
        <v>3367</v>
      </c>
      <c r="B37" s="102" t="s">
        <v>767</v>
      </c>
      <c r="C37" s="100">
        <f>VLOOKUP(GroupVertices[[#This Row],[Vertex]], Vertices[], MATCH("ID", Vertices[#Headers], 0), FALSE)</f>
        <v>244</v>
      </c>
    </row>
    <row r="38" spans="1:3" x14ac:dyDescent="0.35">
      <c r="A38" s="100" t="s">
        <v>3367</v>
      </c>
      <c r="B38" s="102" t="s">
        <v>847</v>
      </c>
      <c r="C38" s="100">
        <f>VLOOKUP(GroupVertices[[#This Row],[Vertex]], Vertices[], MATCH("ID", Vertices[#Headers], 0), FALSE)</f>
        <v>3078</v>
      </c>
    </row>
    <row r="39" spans="1:3" x14ac:dyDescent="0.35">
      <c r="A39" s="100" t="s">
        <v>3367</v>
      </c>
      <c r="B39" s="102" t="s">
        <v>848</v>
      </c>
      <c r="C39" s="100">
        <f>VLOOKUP(GroupVertices[[#This Row],[Vertex]], Vertices[], MATCH("ID", Vertices[#Headers], 0), FALSE)</f>
        <v>3079</v>
      </c>
    </row>
    <row r="40" spans="1:3" x14ac:dyDescent="0.35">
      <c r="A40" s="100" t="s">
        <v>3367</v>
      </c>
      <c r="B40" s="102" t="s">
        <v>896</v>
      </c>
      <c r="C40" s="100">
        <f>VLOOKUP(GroupVertices[[#This Row],[Vertex]], Vertices[], MATCH("ID", Vertices[#Headers], 0), FALSE)</f>
        <v>3058</v>
      </c>
    </row>
    <row r="41" spans="1:3" x14ac:dyDescent="0.35">
      <c r="A41" s="100" t="s">
        <v>3367</v>
      </c>
      <c r="B41" s="102" t="s">
        <v>900</v>
      </c>
      <c r="C41" s="100">
        <f>VLOOKUP(GroupVertices[[#This Row],[Vertex]], Vertices[], MATCH("ID", Vertices[#Headers], 0), FALSE)</f>
        <v>3110</v>
      </c>
    </row>
    <row r="42" spans="1:3" x14ac:dyDescent="0.35">
      <c r="A42" s="100" t="s">
        <v>3367</v>
      </c>
      <c r="B42" s="102" t="s">
        <v>901</v>
      </c>
      <c r="C42" s="100">
        <f>VLOOKUP(GroupVertices[[#This Row],[Vertex]], Vertices[], MATCH("ID", Vertices[#Headers], 0), FALSE)</f>
        <v>3115</v>
      </c>
    </row>
    <row r="43" spans="1:3" x14ac:dyDescent="0.35">
      <c r="A43" s="100" t="s">
        <v>3367</v>
      </c>
      <c r="B43" s="102" t="s">
        <v>902</v>
      </c>
      <c r="C43" s="100">
        <f>VLOOKUP(GroupVertices[[#This Row],[Vertex]], Vertices[], MATCH("ID", Vertices[#Headers], 0), FALSE)</f>
        <v>3116</v>
      </c>
    </row>
    <row r="44" spans="1:3" x14ac:dyDescent="0.35">
      <c r="A44" s="100" t="s">
        <v>3367</v>
      </c>
      <c r="B44" s="102" t="s">
        <v>903</v>
      </c>
      <c r="C44" s="100">
        <f>VLOOKUP(GroupVertices[[#This Row],[Vertex]], Vertices[], MATCH("ID", Vertices[#Headers], 0), FALSE)</f>
        <v>235</v>
      </c>
    </row>
    <row r="45" spans="1:3" x14ac:dyDescent="0.35">
      <c r="A45" s="100" t="s">
        <v>3367</v>
      </c>
      <c r="B45" s="102" t="s">
        <v>910</v>
      </c>
      <c r="C45" s="100">
        <f>VLOOKUP(GroupVertices[[#This Row],[Vertex]], Vertices[], MATCH("ID", Vertices[#Headers], 0), FALSE)</f>
        <v>3117</v>
      </c>
    </row>
    <row r="46" spans="1:3" x14ac:dyDescent="0.35">
      <c r="A46" s="100" t="s">
        <v>3367</v>
      </c>
      <c r="B46" s="102" t="s">
        <v>978</v>
      </c>
      <c r="C46" s="100">
        <f>VLOOKUP(GroupVertices[[#This Row],[Vertex]], Vertices[], MATCH("ID", Vertices[#Headers], 0), FALSE)</f>
        <v>425</v>
      </c>
    </row>
    <row r="47" spans="1:3" x14ac:dyDescent="0.35">
      <c r="A47" s="100" t="s">
        <v>3367</v>
      </c>
      <c r="B47" s="102" t="s">
        <v>979</v>
      </c>
      <c r="C47" s="100">
        <f>VLOOKUP(GroupVertices[[#This Row],[Vertex]], Vertices[], MATCH("ID", Vertices[#Headers], 0), FALSE)</f>
        <v>837</v>
      </c>
    </row>
    <row r="48" spans="1:3" x14ac:dyDescent="0.35">
      <c r="A48" s="100" t="s">
        <v>3367</v>
      </c>
      <c r="B48" s="102" t="s">
        <v>980</v>
      </c>
      <c r="C48" s="100">
        <f>VLOOKUP(GroupVertices[[#This Row],[Vertex]], Vertices[], MATCH("ID", Vertices[#Headers], 0), FALSE)</f>
        <v>2263</v>
      </c>
    </row>
    <row r="49" spans="1:3" x14ac:dyDescent="0.35">
      <c r="A49" s="100" t="s">
        <v>3367</v>
      </c>
      <c r="B49" s="102" t="s">
        <v>981</v>
      </c>
      <c r="C49" s="100">
        <f>VLOOKUP(GroupVertices[[#This Row],[Vertex]], Vertices[], MATCH("ID", Vertices[#Headers], 0), FALSE)</f>
        <v>383</v>
      </c>
    </row>
    <row r="50" spans="1:3" x14ac:dyDescent="0.35">
      <c r="A50" s="100" t="s">
        <v>3367</v>
      </c>
      <c r="B50" s="102" t="s">
        <v>1048</v>
      </c>
      <c r="C50" s="100">
        <f>VLOOKUP(GroupVertices[[#This Row],[Vertex]], Vertices[], MATCH("ID", Vertices[#Headers], 0), FALSE)</f>
        <v>1817</v>
      </c>
    </row>
    <row r="51" spans="1:3" x14ac:dyDescent="0.35">
      <c r="A51" s="100" t="s">
        <v>3367</v>
      </c>
      <c r="B51" s="102" t="s">
        <v>1056</v>
      </c>
      <c r="C51" s="100">
        <f>VLOOKUP(GroupVertices[[#This Row],[Vertex]], Vertices[], MATCH("ID", Vertices[#Headers], 0), FALSE)</f>
        <v>2293</v>
      </c>
    </row>
    <row r="52" spans="1:3" x14ac:dyDescent="0.35">
      <c r="A52" s="100" t="s">
        <v>3367</v>
      </c>
      <c r="B52" s="102" t="s">
        <v>1057</v>
      </c>
      <c r="C52" s="100">
        <f>VLOOKUP(GroupVertices[[#This Row],[Vertex]], Vertices[], MATCH("ID", Vertices[#Headers], 0), FALSE)</f>
        <v>754</v>
      </c>
    </row>
    <row r="53" spans="1:3" x14ac:dyDescent="0.35">
      <c r="A53" s="100" t="s">
        <v>3367</v>
      </c>
      <c r="B53" s="102" t="s">
        <v>1167</v>
      </c>
      <c r="C53" s="100">
        <f>VLOOKUP(GroupVertices[[#This Row],[Vertex]], Vertices[], MATCH("ID", Vertices[#Headers], 0), FALSE)</f>
        <v>839</v>
      </c>
    </row>
    <row r="54" spans="1:3" x14ac:dyDescent="0.35">
      <c r="A54" s="100" t="s">
        <v>3367</v>
      </c>
      <c r="B54" s="102" t="s">
        <v>1216</v>
      </c>
      <c r="C54" s="100">
        <f>VLOOKUP(GroupVertices[[#This Row],[Vertex]], Vertices[], MATCH("ID", Vertices[#Headers], 0), FALSE)</f>
        <v>784</v>
      </c>
    </row>
    <row r="55" spans="1:3" x14ac:dyDescent="0.35">
      <c r="A55" s="100" t="s">
        <v>3367</v>
      </c>
      <c r="B55" s="102" t="s">
        <v>1217</v>
      </c>
      <c r="C55" s="100">
        <f>VLOOKUP(GroupVertices[[#This Row],[Vertex]], Vertices[], MATCH("ID", Vertices[#Headers], 0), FALSE)</f>
        <v>785</v>
      </c>
    </row>
    <row r="56" spans="1:3" x14ac:dyDescent="0.35">
      <c r="A56" s="100" t="s">
        <v>3367</v>
      </c>
      <c r="B56" s="102" t="s">
        <v>1228</v>
      </c>
      <c r="C56" s="100">
        <f>VLOOKUP(GroupVertices[[#This Row],[Vertex]], Vertices[], MATCH("ID", Vertices[#Headers], 0), FALSE)</f>
        <v>256</v>
      </c>
    </row>
    <row r="57" spans="1:3" x14ac:dyDescent="0.35">
      <c r="A57" s="100" t="s">
        <v>3367</v>
      </c>
      <c r="B57" s="102" t="s">
        <v>1229</v>
      </c>
      <c r="C57" s="100">
        <f>VLOOKUP(GroupVertices[[#This Row],[Vertex]], Vertices[], MATCH("ID", Vertices[#Headers], 0), FALSE)</f>
        <v>2577</v>
      </c>
    </row>
    <row r="58" spans="1:3" x14ac:dyDescent="0.35">
      <c r="A58" s="100" t="s">
        <v>3367</v>
      </c>
      <c r="B58" s="102" t="s">
        <v>1230</v>
      </c>
      <c r="C58" s="100">
        <f>VLOOKUP(GroupVertices[[#This Row],[Vertex]], Vertices[], MATCH("ID", Vertices[#Headers], 0), FALSE)</f>
        <v>2578</v>
      </c>
    </row>
    <row r="59" spans="1:3" x14ac:dyDescent="0.35">
      <c r="A59" s="100" t="s">
        <v>3367</v>
      </c>
      <c r="B59" s="102" t="s">
        <v>1231</v>
      </c>
      <c r="C59" s="100">
        <f>VLOOKUP(GroupVertices[[#This Row],[Vertex]], Vertices[], MATCH("ID", Vertices[#Headers], 0), FALSE)</f>
        <v>2579</v>
      </c>
    </row>
    <row r="60" spans="1:3" x14ac:dyDescent="0.35">
      <c r="A60" s="100" t="s">
        <v>3367</v>
      </c>
      <c r="B60" s="102" t="s">
        <v>1284</v>
      </c>
      <c r="C60" s="100">
        <f>VLOOKUP(GroupVertices[[#This Row],[Vertex]], Vertices[], MATCH("ID", Vertices[#Headers], 0), FALSE)</f>
        <v>170</v>
      </c>
    </row>
    <row r="61" spans="1:3" x14ac:dyDescent="0.35">
      <c r="A61" s="100" t="s">
        <v>3367</v>
      </c>
      <c r="B61" s="102" t="s">
        <v>1285</v>
      </c>
      <c r="C61" s="100">
        <f>VLOOKUP(GroupVertices[[#This Row],[Vertex]], Vertices[], MATCH("ID", Vertices[#Headers], 0), FALSE)</f>
        <v>1970</v>
      </c>
    </row>
    <row r="62" spans="1:3" x14ac:dyDescent="0.35">
      <c r="A62" s="100" t="s">
        <v>3367</v>
      </c>
      <c r="B62" s="102" t="s">
        <v>1286</v>
      </c>
      <c r="C62" s="100">
        <f>VLOOKUP(GroupVertices[[#This Row],[Vertex]], Vertices[], MATCH("ID", Vertices[#Headers], 0), FALSE)</f>
        <v>1971</v>
      </c>
    </row>
    <row r="63" spans="1:3" x14ac:dyDescent="0.35">
      <c r="A63" s="100" t="s">
        <v>3367</v>
      </c>
      <c r="B63" s="102" t="s">
        <v>1287</v>
      </c>
      <c r="C63" s="100">
        <f>VLOOKUP(GroupVertices[[#This Row],[Vertex]], Vertices[], MATCH("ID", Vertices[#Headers], 0), FALSE)</f>
        <v>1972</v>
      </c>
    </row>
    <row r="64" spans="1:3" x14ac:dyDescent="0.35">
      <c r="A64" s="100" t="s">
        <v>3367</v>
      </c>
      <c r="B64" s="102" t="s">
        <v>1288</v>
      </c>
      <c r="C64" s="100">
        <f>VLOOKUP(GroupVertices[[#This Row],[Vertex]], Vertices[], MATCH("ID", Vertices[#Headers], 0), FALSE)</f>
        <v>1973</v>
      </c>
    </row>
    <row r="65" spans="1:3" x14ac:dyDescent="0.35">
      <c r="A65" s="100" t="s">
        <v>3367</v>
      </c>
      <c r="B65" s="102" t="s">
        <v>1289</v>
      </c>
      <c r="C65" s="100">
        <f>VLOOKUP(GroupVertices[[#This Row],[Vertex]], Vertices[], MATCH("ID", Vertices[#Headers], 0), FALSE)</f>
        <v>836</v>
      </c>
    </row>
    <row r="66" spans="1:3" x14ac:dyDescent="0.35">
      <c r="A66" s="100" t="s">
        <v>3367</v>
      </c>
      <c r="B66" s="102" t="s">
        <v>1330</v>
      </c>
      <c r="C66" s="100">
        <f>VLOOKUP(GroupVertices[[#This Row],[Vertex]], Vertices[], MATCH("ID", Vertices[#Headers], 0), FALSE)</f>
        <v>763</v>
      </c>
    </row>
    <row r="67" spans="1:3" x14ac:dyDescent="0.35">
      <c r="A67" s="100" t="s">
        <v>3367</v>
      </c>
      <c r="B67" s="102" t="s">
        <v>1331</v>
      </c>
      <c r="C67" s="100">
        <f>VLOOKUP(GroupVertices[[#This Row],[Vertex]], Vertices[], MATCH("ID", Vertices[#Headers], 0), FALSE)</f>
        <v>2340</v>
      </c>
    </row>
    <row r="68" spans="1:3" x14ac:dyDescent="0.35">
      <c r="A68" s="100" t="s">
        <v>3367</v>
      </c>
      <c r="B68" s="102" t="s">
        <v>1336</v>
      </c>
      <c r="C68" s="100">
        <f>VLOOKUP(GroupVertices[[#This Row],[Vertex]], Vertices[], MATCH("ID", Vertices[#Headers], 0), FALSE)</f>
        <v>238</v>
      </c>
    </row>
    <row r="69" spans="1:3" x14ac:dyDescent="0.35">
      <c r="A69" s="100" t="s">
        <v>3367</v>
      </c>
      <c r="B69" s="102" t="s">
        <v>1337</v>
      </c>
      <c r="C69" s="100">
        <f>VLOOKUP(GroupVertices[[#This Row],[Vertex]], Vertices[], MATCH("ID", Vertices[#Headers], 0), FALSE)</f>
        <v>2701</v>
      </c>
    </row>
    <row r="70" spans="1:3" x14ac:dyDescent="0.35">
      <c r="A70" s="100" t="s">
        <v>3367</v>
      </c>
      <c r="B70" s="102" t="s">
        <v>1338</v>
      </c>
      <c r="C70" s="100">
        <f>VLOOKUP(GroupVertices[[#This Row],[Vertex]], Vertices[], MATCH("ID", Vertices[#Headers], 0), FALSE)</f>
        <v>2702</v>
      </c>
    </row>
    <row r="71" spans="1:3" x14ac:dyDescent="0.35">
      <c r="A71" s="100" t="s">
        <v>3367</v>
      </c>
      <c r="B71" s="102" t="s">
        <v>1351</v>
      </c>
      <c r="C71" s="100">
        <f>VLOOKUP(GroupVertices[[#This Row],[Vertex]], Vertices[], MATCH("ID", Vertices[#Headers], 0), FALSE)</f>
        <v>386</v>
      </c>
    </row>
    <row r="72" spans="1:3" x14ac:dyDescent="0.35">
      <c r="A72" s="100" t="s">
        <v>3367</v>
      </c>
      <c r="B72" s="102" t="s">
        <v>1352</v>
      </c>
      <c r="C72" s="100">
        <f>VLOOKUP(GroupVertices[[#This Row],[Vertex]], Vertices[], MATCH("ID", Vertices[#Headers], 0), FALSE)</f>
        <v>1864</v>
      </c>
    </row>
    <row r="73" spans="1:3" x14ac:dyDescent="0.35">
      <c r="A73" s="100" t="s">
        <v>3367</v>
      </c>
      <c r="B73" s="102" t="s">
        <v>1353</v>
      </c>
      <c r="C73" s="100">
        <f>VLOOKUP(GroupVertices[[#This Row],[Vertex]], Vertices[], MATCH("ID", Vertices[#Headers], 0), FALSE)</f>
        <v>1865</v>
      </c>
    </row>
    <row r="74" spans="1:3" x14ac:dyDescent="0.35">
      <c r="A74" s="100" t="s">
        <v>3367</v>
      </c>
      <c r="B74" s="102" t="s">
        <v>1354</v>
      </c>
      <c r="C74" s="100">
        <f>VLOOKUP(GroupVertices[[#This Row],[Vertex]], Vertices[], MATCH("ID", Vertices[#Headers], 0), FALSE)</f>
        <v>273</v>
      </c>
    </row>
    <row r="75" spans="1:3" x14ac:dyDescent="0.35">
      <c r="A75" s="100" t="s">
        <v>3367</v>
      </c>
      <c r="B75" s="102" t="s">
        <v>1365</v>
      </c>
      <c r="C75" s="100">
        <f>VLOOKUP(GroupVertices[[#This Row],[Vertex]], Vertices[], MATCH("ID", Vertices[#Headers], 0), FALSE)</f>
        <v>236</v>
      </c>
    </row>
    <row r="76" spans="1:3" x14ac:dyDescent="0.35">
      <c r="A76" s="100" t="s">
        <v>3367</v>
      </c>
      <c r="B76" s="102" t="s">
        <v>1366</v>
      </c>
      <c r="C76" s="100">
        <f>VLOOKUP(GroupVertices[[#This Row],[Vertex]], Vertices[], MATCH("ID", Vertices[#Headers], 0), FALSE)</f>
        <v>3075</v>
      </c>
    </row>
    <row r="77" spans="1:3" x14ac:dyDescent="0.35">
      <c r="A77" s="100" t="s">
        <v>3367</v>
      </c>
      <c r="B77" s="102" t="s">
        <v>1367</v>
      </c>
      <c r="C77" s="100">
        <f>VLOOKUP(GroupVertices[[#This Row],[Vertex]], Vertices[], MATCH("ID", Vertices[#Headers], 0), FALSE)</f>
        <v>345</v>
      </c>
    </row>
    <row r="78" spans="1:3" x14ac:dyDescent="0.35">
      <c r="A78" s="100" t="s">
        <v>3367</v>
      </c>
      <c r="B78" s="102" t="s">
        <v>1429</v>
      </c>
      <c r="C78" s="100">
        <f>VLOOKUP(GroupVertices[[#This Row],[Vertex]], Vertices[], MATCH("ID", Vertices[#Headers], 0), FALSE)</f>
        <v>2890</v>
      </c>
    </row>
    <row r="79" spans="1:3" x14ac:dyDescent="0.35">
      <c r="A79" s="100" t="s">
        <v>3367</v>
      </c>
      <c r="B79" s="102" t="s">
        <v>1431</v>
      </c>
      <c r="C79" s="100">
        <f>VLOOKUP(GroupVertices[[#This Row],[Vertex]], Vertices[], MATCH("ID", Vertices[#Headers], 0), FALSE)</f>
        <v>1818</v>
      </c>
    </row>
    <row r="80" spans="1:3" x14ac:dyDescent="0.35">
      <c r="A80" s="100" t="s">
        <v>3367</v>
      </c>
      <c r="B80" s="102" t="s">
        <v>1490</v>
      </c>
      <c r="C80" s="100">
        <f>VLOOKUP(GroupVertices[[#This Row],[Vertex]], Vertices[], MATCH("ID", Vertices[#Headers], 0), FALSE)</f>
        <v>289</v>
      </c>
    </row>
    <row r="81" spans="1:3" x14ac:dyDescent="0.35">
      <c r="A81" s="100" t="s">
        <v>3367</v>
      </c>
      <c r="B81" s="102" t="s">
        <v>1506</v>
      </c>
      <c r="C81" s="100">
        <f>VLOOKUP(GroupVertices[[#This Row],[Vertex]], Vertices[], MATCH("ID", Vertices[#Headers], 0), FALSE)</f>
        <v>3048</v>
      </c>
    </row>
    <row r="82" spans="1:3" x14ac:dyDescent="0.35">
      <c r="A82" s="100" t="s">
        <v>3367</v>
      </c>
      <c r="B82" s="102" t="s">
        <v>1507</v>
      </c>
      <c r="C82" s="100">
        <f>VLOOKUP(GroupVertices[[#This Row],[Vertex]], Vertices[], MATCH("ID", Vertices[#Headers], 0), FALSE)</f>
        <v>3096</v>
      </c>
    </row>
    <row r="83" spans="1:3" x14ac:dyDescent="0.35">
      <c r="A83" s="100" t="s">
        <v>3367</v>
      </c>
      <c r="B83" s="102" t="s">
        <v>1681</v>
      </c>
      <c r="C83" s="100">
        <f>VLOOKUP(GroupVertices[[#This Row],[Vertex]], Vertices[], MATCH("ID", Vertices[#Headers], 0), FALSE)</f>
        <v>3087</v>
      </c>
    </row>
    <row r="84" spans="1:3" x14ac:dyDescent="0.35">
      <c r="A84" s="100" t="s">
        <v>3367</v>
      </c>
      <c r="B84" s="102" t="s">
        <v>1720</v>
      </c>
      <c r="C84" s="100">
        <f>VLOOKUP(GroupVertices[[#This Row],[Vertex]], Vertices[], MATCH("ID", Vertices[#Headers], 0), FALSE)</f>
        <v>623</v>
      </c>
    </row>
    <row r="85" spans="1:3" x14ac:dyDescent="0.35">
      <c r="A85" s="100" t="s">
        <v>3367</v>
      </c>
      <c r="B85" s="102" t="s">
        <v>1730</v>
      </c>
      <c r="C85" s="100">
        <f>VLOOKUP(GroupVertices[[#This Row],[Vertex]], Vertices[], MATCH("ID", Vertices[#Headers], 0), FALSE)</f>
        <v>3059</v>
      </c>
    </row>
    <row r="86" spans="1:3" x14ac:dyDescent="0.35">
      <c r="A86" s="100" t="s">
        <v>3367</v>
      </c>
      <c r="B86" s="102" t="s">
        <v>1731</v>
      </c>
      <c r="C86" s="100">
        <f>VLOOKUP(GroupVertices[[#This Row],[Vertex]], Vertices[], MATCH("ID", Vertices[#Headers], 0), FALSE)</f>
        <v>3060</v>
      </c>
    </row>
    <row r="87" spans="1:3" x14ac:dyDescent="0.35">
      <c r="A87" s="100" t="s">
        <v>3367</v>
      </c>
      <c r="B87" s="102" t="s">
        <v>1737</v>
      </c>
      <c r="C87" s="100">
        <f>VLOOKUP(GroupVertices[[#This Row],[Vertex]], Vertices[], MATCH("ID", Vertices[#Headers], 0), FALSE)</f>
        <v>3120</v>
      </c>
    </row>
    <row r="88" spans="1:3" x14ac:dyDescent="0.35">
      <c r="A88" s="100" t="s">
        <v>3367</v>
      </c>
      <c r="B88" s="102" t="s">
        <v>1743</v>
      </c>
      <c r="C88" s="100">
        <f>VLOOKUP(GroupVertices[[#This Row],[Vertex]], Vertices[], MATCH("ID", Vertices[#Headers], 0), FALSE)</f>
        <v>3097</v>
      </c>
    </row>
    <row r="89" spans="1:3" x14ac:dyDescent="0.35">
      <c r="A89" s="100" t="s">
        <v>3367</v>
      </c>
      <c r="B89" s="102" t="s">
        <v>1773</v>
      </c>
      <c r="C89" s="100">
        <f>VLOOKUP(GroupVertices[[#This Row],[Vertex]], Vertices[], MATCH("ID", Vertices[#Headers], 0), FALSE)</f>
        <v>42</v>
      </c>
    </row>
    <row r="90" spans="1:3" x14ac:dyDescent="0.35">
      <c r="A90" s="100" t="s">
        <v>3367</v>
      </c>
      <c r="B90" s="102" t="s">
        <v>1774</v>
      </c>
      <c r="C90" s="100">
        <f>VLOOKUP(GroupVertices[[#This Row],[Vertex]], Vertices[], MATCH("ID", Vertices[#Headers], 0), FALSE)</f>
        <v>2847</v>
      </c>
    </row>
    <row r="91" spans="1:3" x14ac:dyDescent="0.35">
      <c r="A91" s="100" t="s">
        <v>3367</v>
      </c>
      <c r="B91" s="102" t="s">
        <v>1775</v>
      </c>
      <c r="C91" s="100">
        <f>VLOOKUP(GroupVertices[[#This Row],[Vertex]], Vertices[], MATCH("ID", Vertices[#Headers], 0), FALSE)</f>
        <v>2848</v>
      </c>
    </row>
    <row r="92" spans="1:3" x14ac:dyDescent="0.35">
      <c r="A92" s="100" t="s">
        <v>3367</v>
      </c>
      <c r="B92" s="102" t="s">
        <v>1776</v>
      </c>
      <c r="C92" s="100">
        <f>VLOOKUP(GroupVertices[[#This Row],[Vertex]], Vertices[], MATCH("ID", Vertices[#Headers], 0), FALSE)</f>
        <v>2849</v>
      </c>
    </row>
    <row r="93" spans="1:3" x14ac:dyDescent="0.35">
      <c r="A93" s="100" t="s">
        <v>3367</v>
      </c>
      <c r="B93" s="102" t="s">
        <v>1777</v>
      </c>
      <c r="C93" s="100">
        <f>VLOOKUP(GroupVertices[[#This Row],[Vertex]], Vertices[], MATCH("ID", Vertices[#Headers], 0), FALSE)</f>
        <v>2850</v>
      </c>
    </row>
    <row r="94" spans="1:3" x14ac:dyDescent="0.35">
      <c r="A94" s="100" t="s">
        <v>3367</v>
      </c>
      <c r="B94" s="102" t="s">
        <v>1778</v>
      </c>
      <c r="C94" s="100">
        <f>VLOOKUP(GroupVertices[[#This Row],[Vertex]], Vertices[], MATCH("ID", Vertices[#Headers], 0), FALSE)</f>
        <v>2851</v>
      </c>
    </row>
    <row r="95" spans="1:3" x14ac:dyDescent="0.35">
      <c r="A95" s="100" t="s">
        <v>3367</v>
      </c>
      <c r="B95" s="102" t="s">
        <v>1779</v>
      </c>
      <c r="C95" s="100">
        <f>VLOOKUP(GroupVertices[[#This Row],[Vertex]], Vertices[], MATCH("ID", Vertices[#Headers], 0), FALSE)</f>
        <v>2852</v>
      </c>
    </row>
    <row r="96" spans="1:3" x14ac:dyDescent="0.35">
      <c r="A96" s="100" t="s">
        <v>3367</v>
      </c>
      <c r="B96" s="102" t="s">
        <v>1780</v>
      </c>
      <c r="C96" s="100">
        <f>VLOOKUP(GroupVertices[[#This Row],[Vertex]], Vertices[], MATCH("ID", Vertices[#Headers], 0), FALSE)</f>
        <v>2853</v>
      </c>
    </row>
    <row r="97" spans="1:3" x14ac:dyDescent="0.35">
      <c r="A97" s="100" t="s">
        <v>3367</v>
      </c>
      <c r="B97" s="102" t="s">
        <v>1781</v>
      </c>
      <c r="C97" s="100">
        <f>VLOOKUP(GroupVertices[[#This Row],[Vertex]], Vertices[], MATCH("ID", Vertices[#Headers], 0), FALSE)</f>
        <v>2854</v>
      </c>
    </row>
    <row r="98" spans="1:3" x14ac:dyDescent="0.35">
      <c r="A98" s="100" t="s">
        <v>3367</v>
      </c>
      <c r="B98" s="102" t="s">
        <v>1782</v>
      </c>
      <c r="C98" s="100">
        <f>VLOOKUP(GroupVertices[[#This Row],[Vertex]], Vertices[], MATCH("ID", Vertices[#Headers], 0), FALSE)</f>
        <v>2855</v>
      </c>
    </row>
    <row r="99" spans="1:3" x14ac:dyDescent="0.35">
      <c r="A99" s="100" t="s">
        <v>3367</v>
      </c>
      <c r="B99" s="102" t="s">
        <v>1783</v>
      </c>
      <c r="C99" s="100">
        <f>VLOOKUP(GroupVertices[[#This Row],[Vertex]], Vertices[], MATCH("ID", Vertices[#Headers], 0), FALSE)</f>
        <v>2856</v>
      </c>
    </row>
    <row r="100" spans="1:3" x14ac:dyDescent="0.35">
      <c r="A100" s="100" t="s">
        <v>3367</v>
      </c>
      <c r="B100" s="102" t="s">
        <v>1844</v>
      </c>
      <c r="C100" s="100">
        <f>VLOOKUP(GroupVertices[[#This Row],[Vertex]], Vertices[], MATCH("ID", Vertices[#Headers], 0), FALSE)</f>
        <v>777</v>
      </c>
    </row>
    <row r="101" spans="1:3" x14ac:dyDescent="0.35">
      <c r="A101" s="100" t="s">
        <v>3367</v>
      </c>
      <c r="B101" s="102" t="s">
        <v>1845</v>
      </c>
      <c r="C101" s="100">
        <f>VLOOKUP(GroupVertices[[#This Row],[Vertex]], Vertices[], MATCH("ID", Vertices[#Headers], 0), FALSE)</f>
        <v>2656</v>
      </c>
    </row>
    <row r="102" spans="1:3" x14ac:dyDescent="0.35">
      <c r="A102" s="100" t="s">
        <v>3367</v>
      </c>
      <c r="B102" s="102" t="s">
        <v>1896</v>
      </c>
      <c r="C102" s="100">
        <f>VLOOKUP(GroupVertices[[#This Row],[Vertex]], Vertices[], MATCH("ID", Vertices[#Headers], 0), FALSE)</f>
        <v>3080</v>
      </c>
    </row>
    <row r="103" spans="1:3" x14ac:dyDescent="0.35">
      <c r="A103" s="100" t="s">
        <v>3367</v>
      </c>
      <c r="B103" s="102" t="s">
        <v>2007</v>
      </c>
      <c r="C103" s="100">
        <f>VLOOKUP(GroupVertices[[#This Row],[Vertex]], Vertices[], MATCH("ID", Vertices[#Headers], 0), FALSE)</f>
        <v>2265</v>
      </c>
    </row>
    <row r="104" spans="1:3" x14ac:dyDescent="0.35">
      <c r="A104" s="100" t="s">
        <v>3367</v>
      </c>
      <c r="B104" s="102" t="s">
        <v>2008</v>
      </c>
      <c r="C104" s="100">
        <f>VLOOKUP(GroupVertices[[#This Row],[Vertex]], Vertices[], MATCH("ID", Vertices[#Headers], 0), FALSE)</f>
        <v>750</v>
      </c>
    </row>
    <row r="105" spans="1:3" x14ac:dyDescent="0.35">
      <c r="A105" s="100" t="s">
        <v>3367</v>
      </c>
      <c r="B105" s="102" t="s">
        <v>2051</v>
      </c>
      <c r="C105" s="100">
        <f>VLOOKUP(GroupVertices[[#This Row],[Vertex]], Vertices[], MATCH("ID", Vertices[#Headers], 0), FALSE)</f>
        <v>748</v>
      </c>
    </row>
    <row r="106" spans="1:3" x14ac:dyDescent="0.35">
      <c r="A106" s="100" t="s">
        <v>3367</v>
      </c>
      <c r="B106" s="102" t="s">
        <v>2052</v>
      </c>
      <c r="C106" s="100">
        <f>VLOOKUP(GroupVertices[[#This Row],[Vertex]], Vertices[], MATCH("ID", Vertices[#Headers], 0), FALSE)</f>
        <v>2262</v>
      </c>
    </row>
    <row r="107" spans="1:3" x14ac:dyDescent="0.35">
      <c r="A107" s="100" t="s">
        <v>3367</v>
      </c>
      <c r="B107" s="102" t="s">
        <v>2084</v>
      </c>
      <c r="C107" s="100">
        <f>VLOOKUP(GroupVertices[[#This Row],[Vertex]], Vertices[], MATCH("ID", Vertices[#Headers], 0), FALSE)</f>
        <v>3036</v>
      </c>
    </row>
    <row r="108" spans="1:3" x14ac:dyDescent="0.35">
      <c r="A108" s="100" t="s">
        <v>3367</v>
      </c>
      <c r="B108" s="102" t="s">
        <v>2165</v>
      </c>
      <c r="C108" s="100">
        <f>VLOOKUP(GroupVertices[[#This Row],[Vertex]], Vertices[], MATCH("ID", Vertices[#Headers], 0), FALSE)</f>
        <v>70</v>
      </c>
    </row>
    <row r="109" spans="1:3" x14ac:dyDescent="0.35">
      <c r="A109" s="100" t="s">
        <v>3367</v>
      </c>
      <c r="B109" s="102" t="s">
        <v>2166</v>
      </c>
      <c r="C109" s="100">
        <f>VLOOKUP(GroupVertices[[#This Row],[Vertex]], Vertices[], MATCH("ID", Vertices[#Headers], 0), FALSE)</f>
        <v>641</v>
      </c>
    </row>
    <row r="110" spans="1:3" x14ac:dyDescent="0.35">
      <c r="A110" s="100" t="s">
        <v>3367</v>
      </c>
      <c r="B110" s="102" t="s">
        <v>2167</v>
      </c>
      <c r="C110" s="100">
        <f>VLOOKUP(GroupVertices[[#This Row],[Vertex]], Vertices[], MATCH("ID", Vertices[#Headers], 0), FALSE)</f>
        <v>3118</v>
      </c>
    </row>
    <row r="111" spans="1:3" x14ac:dyDescent="0.35">
      <c r="A111" s="100" t="s">
        <v>3367</v>
      </c>
      <c r="B111" s="102" t="s">
        <v>2168</v>
      </c>
      <c r="C111" s="100">
        <f>VLOOKUP(GroupVertices[[#This Row],[Vertex]], Vertices[], MATCH("ID", Vertices[#Headers], 0), FALSE)</f>
        <v>627</v>
      </c>
    </row>
    <row r="112" spans="1:3" x14ac:dyDescent="0.35">
      <c r="A112" s="100" t="s">
        <v>3367</v>
      </c>
      <c r="B112" s="102" t="s">
        <v>2169</v>
      </c>
      <c r="C112" s="100">
        <f>VLOOKUP(GroupVertices[[#This Row],[Vertex]], Vertices[], MATCH("ID", Vertices[#Headers], 0), FALSE)</f>
        <v>3119</v>
      </c>
    </row>
    <row r="113" spans="1:3" x14ac:dyDescent="0.35">
      <c r="A113" s="100" t="s">
        <v>3367</v>
      </c>
      <c r="B113" s="102" t="s">
        <v>2192</v>
      </c>
      <c r="C113" s="100">
        <f>VLOOKUP(GroupVertices[[#This Row],[Vertex]], Vertices[], MATCH("ID", Vertices[#Headers], 0), FALSE)</f>
        <v>96</v>
      </c>
    </row>
    <row r="114" spans="1:3" x14ac:dyDescent="0.35">
      <c r="A114" s="100" t="s">
        <v>3367</v>
      </c>
      <c r="B114" s="102" t="s">
        <v>2206</v>
      </c>
      <c r="C114" s="100">
        <f>VLOOKUP(GroupVertices[[#This Row],[Vertex]], Vertices[], MATCH("ID", Vertices[#Headers], 0), FALSE)</f>
        <v>3081</v>
      </c>
    </row>
    <row r="115" spans="1:3" x14ac:dyDescent="0.35">
      <c r="A115" s="100" t="s">
        <v>3367</v>
      </c>
      <c r="B115" s="102" t="s">
        <v>2475</v>
      </c>
      <c r="C115" s="100">
        <f>VLOOKUP(GroupVertices[[#This Row],[Vertex]], Vertices[], MATCH("ID", Vertices[#Headers], 0), FALSE)</f>
        <v>3088</v>
      </c>
    </row>
    <row r="116" spans="1:3" x14ac:dyDescent="0.35">
      <c r="A116" s="100" t="s">
        <v>3367</v>
      </c>
      <c r="B116" s="102" t="s">
        <v>2480</v>
      </c>
      <c r="C116" s="100">
        <f>VLOOKUP(GroupVertices[[#This Row],[Vertex]], Vertices[], MATCH("ID", Vertices[#Headers], 0), FALSE)</f>
        <v>746</v>
      </c>
    </row>
    <row r="117" spans="1:3" x14ac:dyDescent="0.35">
      <c r="A117" s="100" t="s">
        <v>3367</v>
      </c>
      <c r="B117" s="102" t="s">
        <v>2481</v>
      </c>
      <c r="C117" s="100">
        <f>VLOOKUP(GroupVertices[[#This Row],[Vertex]], Vertices[], MATCH("ID", Vertices[#Headers], 0), FALSE)</f>
        <v>2054</v>
      </c>
    </row>
    <row r="118" spans="1:3" x14ac:dyDescent="0.35">
      <c r="A118" s="100" t="s">
        <v>3367</v>
      </c>
      <c r="B118" s="102" t="s">
        <v>2482</v>
      </c>
      <c r="C118" s="100">
        <f>VLOOKUP(GroupVertices[[#This Row],[Vertex]], Vertices[], MATCH("ID", Vertices[#Headers], 0), FALSE)</f>
        <v>430</v>
      </c>
    </row>
    <row r="119" spans="1:3" x14ac:dyDescent="0.35">
      <c r="A119" s="100" t="s">
        <v>3367</v>
      </c>
      <c r="B119" s="102" t="s">
        <v>2675</v>
      </c>
      <c r="C119" s="100">
        <f>VLOOKUP(GroupVertices[[#This Row],[Vertex]], Vertices[], MATCH("ID", Vertices[#Headers], 0), FALSE)</f>
        <v>39</v>
      </c>
    </row>
    <row r="120" spans="1:3" x14ac:dyDescent="0.35">
      <c r="A120" s="100" t="s">
        <v>3367</v>
      </c>
      <c r="B120" s="102" t="s">
        <v>2676</v>
      </c>
      <c r="C120" s="100">
        <f>VLOOKUP(GroupVertices[[#This Row],[Vertex]], Vertices[], MATCH("ID", Vertices[#Headers], 0), FALSE)</f>
        <v>2950</v>
      </c>
    </row>
    <row r="121" spans="1:3" x14ac:dyDescent="0.35">
      <c r="A121" s="100" t="s">
        <v>3367</v>
      </c>
      <c r="B121" s="102" t="s">
        <v>2677</v>
      </c>
      <c r="C121" s="100">
        <f>VLOOKUP(GroupVertices[[#This Row],[Vertex]], Vertices[], MATCH("ID", Vertices[#Headers], 0), FALSE)</f>
        <v>2951</v>
      </c>
    </row>
    <row r="122" spans="1:3" x14ac:dyDescent="0.35">
      <c r="A122" s="100" t="s">
        <v>3367</v>
      </c>
      <c r="B122" s="102" t="s">
        <v>2678</v>
      </c>
      <c r="C122" s="100">
        <f>VLOOKUP(GroupVertices[[#This Row],[Vertex]], Vertices[], MATCH("ID", Vertices[#Headers], 0), FALSE)</f>
        <v>2952</v>
      </c>
    </row>
    <row r="123" spans="1:3" x14ac:dyDescent="0.35">
      <c r="A123" s="100" t="s">
        <v>3367</v>
      </c>
      <c r="B123" s="102" t="s">
        <v>2679</v>
      </c>
      <c r="C123" s="100">
        <f>VLOOKUP(GroupVertices[[#This Row],[Vertex]], Vertices[], MATCH("ID", Vertices[#Headers], 0), FALSE)</f>
        <v>2953</v>
      </c>
    </row>
    <row r="124" spans="1:3" x14ac:dyDescent="0.35">
      <c r="A124" s="100" t="s">
        <v>3367</v>
      </c>
      <c r="B124" s="102" t="s">
        <v>2680</v>
      </c>
      <c r="C124" s="100">
        <f>VLOOKUP(GroupVertices[[#This Row],[Vertex]], Vertices[], MATCH("ID", Vertices[#Headers], 0), FALSE)</f>
        <v>2954</v>
      </c>
    </row>
    <row r="125" spans="1:3" x14ac:dyDescent="0.35">
      <c r="A125" s="100" t="s">
        <v>3367</v>
      </c>
      <c r="B125" s="102" t="s">
        <v>2681</v>
      </c>
      <c r="C125" s="100">
        <f>VLOOKUP(GroupVertices[[#This Row],[Vertex]], Vertices[], MATCH("ID", Vertices[#Headers], 0), FALSE)</f>
        <v>2955</v>
      </c>
    </row>
    <row r="126" spans="1:3" x14ac:dyDescent="0.35">
      <c r="A126" s="100" t="s">
        <v>3367</v>
      </c>
      <c r="B126" s="102" t="s">
        <v>2805</v>
      </c>
      <c r="C126" s="100">
        <f>VLOOKUP(GroupVertices[[#This Row],[Vertex]], Vertices[], MATCH("ID", Vertices[#Headers], 0), FALSE)</f>
        <v>3113</v>
      </c>
    </row>
    <row r="127" spans="1:3" x14ac:dyDescent="0.35">
      <c r="A127" s="100" t="s">
        <v>3367</v>
      </c>
      <c r="B127" s="102" t="s">
        <v>2806</v>
      </c>
      <c r="C127" s="100">
        <f>VLOOKUP(GroupVertices[[#This Row],[Vertex]], Vertices[], MATCH("ID", Vertices[#Headers], 0), FALSE)</f>
        <v>3114</v>
      </c>
    </row>
    <row r="128" spans="1:3" x14ac:dyDescent="0.35">
      <c r="A128" s="100" t="s">
        <v>3367</v>
      </c>
      <c r="B128" s="102" t="s">
        <v>2815</v>
      </c>
      <c r="C128" s="100">
        <f>VLOOKUP(GroupVertices[[#This Row],[Vertex]], Vertices[], MATCH("ID", Vertices[#Headers], 0), FALSE)</f>
        <v>276</v>
      </c>
    </row>
    <row r="129" spans="1:3" x14ac:dyDescent="0.35">
      <c r="A129" s="100" t="s">
        <v>3367</v>
      </c>
      <c r="B129" s="102" t="s">
        <v>2816</v>
      </c>
      <c r="C129" s="100">
        <f>VLOOKUP(GroupVertices[[#This Row],[Vertex]], Vertices[], MATCH("ID", Vertices[#Headers], 0), FALSE)</f>
        <v>2780</v>
      </c>
    </row>
    <row r="130" spans="1:3" x14ac:dyDescent="0.35">
      <c r="A130" s="100" t="s">
        <v>3367</v>
      </c>
      <c r="B130" s="102" t="s">
        <v>2817</v>
      </c>
      <c r="C130" s="100">
        <f>VLOOKUP(GroupVertices[[#This Row],[Vertex]], Vertices[], MATCH("ID", Vertices[#Headers], 0), FALSE)</f>
        <v>2781</v>
      </c>
    </row>
    <row r="131" spans="1:3" x14ac:dyDescent="0.35">
      <c r="A131" s="100" t="s">
        <v>3367</v>
      </c>
      <c r="B131" s="102" t="s">
        <v>2843</v>
      </c>
      <c r="C131" s="100">
        <f>VLOOKUP(GroupVertices[[#This Row],[Vertex]], Vertices[], MATCH("ID", Vertices[#Headers], 0), FALSE)</f>
        <v>165</v>
      </c>
    </row>
    <row r="132" spans="1:3" x14ac:dyDescent="0.35">
      <c r="A132" s="100" t="s">
        <v>3367</v>
      </c>
      <c r="B132" s="102" t="s">
        <v>2844</v>
      </c>
      <c r="C132" s="100">
        <f>VLOOKUP(GroupVertices[[#This Row],[Vertex]], Vertices[], MATCH("ID", Vertices[#Headers], 0), FALSE)</f>
        <v>2927</v>
      </c>
    </row>
    <row r="133" spans="1:3" x14ac:dyDescent="0.35">
      <c r="A133" s="100" t="s">
        <v>3367</v>
      </c>
      <c r="B133" s="102" t="s">
        <v>2845</v>
      </c>
      <c r="C133" s="100">
        <f>VLOOKUP(GroupVertices[[#This Row],[Vertex]], Vertices[], MATCH("ID", Vertices[#Headers], 0), FALSE)</f>
        <v>2928</v>
      </c>
    </row>
    <row r="134" spans="1:3" x14ac:dyDescent="0.35">
      <c r="A134" s="100" t="s">
        <v>3367</v>
      </c>
      <c r="B134" s="102" t="s">
        <v>2846</v>
      </c>
      <c r="C134" s="100">
        <f>VLOOKUP(GroupVertices[[#This Row],[Vertex]], Vertices[], MATCH("ID", Vertices[#Headers], 0), FALSE)</f>
        <v>637</v>
      </c>
    </row>
    <row r="135" spans="1:3" x14ac:dyDescent="0.35">
      <c r="A135" s="100" t="s">
        <v>3367</v>
      </c>
      <c r="B135" s="102" t="s">
        <v>2868</v>
      </c>
      <c r="C135" s="100">
        <f>VLOOKUP(GroupVertices[[#This Row],[Vertex]], Vertices[], MATCH("ID", Vertices[#Headers], 0), FALSE)</f>
        <v>2545</v>
      </c>
    </row>
    <row r="136" spans="1:3" x14ac:dyDescent="0.35">
      <c r="A136" s="100" t="s">
        <v>3367</v>
      </c>
      <c r="B136" s="102" t="s">
        <v>2870</v>
      </c>
      <c r="C136" s="100">
        <f>VLOOKUP(GroupVertices[[#This Row],[Vertex]], Vertices[], MATCH("ID", Vertices[#Headers], 0), FALSE)</f>
        <v>2546</v>
      </c>
    </row>
    <row r="137" spans="1:3" x14ac:dyDescent="0.35">
      <c r="A137" s="100" t="s">
        <v>3367</v>
      </c>
      <c r="B137" s="102" t="s">
        <v>2906</v>
      </c>
      <c r="C137" s="100">
        <f>VLOOKUP(GroupVertices[[#This Row],[Vertex]], Vertices[], MATCH("ID", Vertices[#Headers], 0), FALSE)</f>
        <v>463</v>
      </c>
    </row>
    <row r="138" spans="1:3" x14ac:dyDescent="0.35">
      <c r="A138" s="100" t="s">
        <v>3367</v>
      </c>
      <c r="B138" s="102" t="s">
        <v>2946</v>
      </c>
      <c r="C138" s="100">
        <f>VLOOKUP(GroupVertices[[#This Row],[Vertex]], Vertices[], MATCH("ID", Vertices[#Headers], 0), FALSE)</f>
        <v>3098</v>
      </c>
    </row>
    <row r="139" spans="1:3" x14ac:dyDescent="0.35">
      <c r="A139" s="100" t="s">
        <v>3367</v>
      </c>
      <c r="B139" s="102" t="s">
        <v>2947</v>
      </c>
      <c r="C139" s="100">
        <f>VLOOKUP(GroupVertices[[#This Row],[Vertex]], Vertices[], MATCH("ID", Vertices[#Headers], 0), FALSE)</f>
        <v>3099</v>
      </c>
    </row>
    <row r="140" spans="1:3" x14ac:dyDescent="0.35">
      <c r="A140" s="100" t="s">
        <v>3367</v>
      </c>
      <c r="B140" s="102" t="s">
        <v>2970</v>
      </c>
      <c r="C140" s="100">
        <f>VLOOKUP(GroupVertices[[#This Row],[Vertex]], Vertices[], MATCH("ID", Vertices[#Headers], 0), FALSE)</f>
        <v>145</v>
      </c>
    </row>
    <row r="141" spans="1:3" x14ac:dyDescent="0.35">
      <c r="A141" s="100" t="s">
        <v>3367</v>
      </c>
      <c r="B141" s="102" t="s">
        <v>2971</v>
      </c>
      <c r="C141" s="100">
        <f>VLOOKUP(GroupVertices[[#This Row],[Vertex]], Vertices[], MATCH("ID", Vertices[#Headers], 0), FALSE)</f>
        <v>2905</v>
      </c>
    </row>
    <row r="142" spans="1:3" x14ac:dyDescent="0.35">
      <c r="A142" s="100" t="s">
        <v>3367</v>
      </c>
      <c r="B142" s="102" t="s">
        <v>2972</v>
      </c>
      <c r="C142" s="100">
        <f>VLOOKUP(GroupVertices[[#This Row],[Vertex]], Vertices[], MATCH("ID", Vertices[#Headers], 0), FALSE)</f>
        <v>2906</v>
      </c>
    </row>
    <row r="143" spans="1:3" x14ac:dyDescent="0.35">
      <c r="A143" s="100" t="s">
        <v>3367</v>
      </c>
      <c r="B143" s="102" t="s">
        <v>2975</v>
      </c>
      <c r="C143" s="100">
        <f>VLOOKUP(GroupVertices[[#This Row],[Vertex]], Vertices[], MATCH("ID", Vertices[#Headers], 0), FALSE)</f>
        <v>654</v>
      </c>
    </row>
    <row r="144" spans="1:3" x14ac:dyDescent="0.35">
      <c r="A144" s="100" t="s">
        <v>3367</v>
      </c>
      <c r="B144" s="102" t="s">
        <v>3040</v>
      </c>
      <c r="C144" s="100">
        <f>VLOOKUP(GroupVertices[[#This Row],[Vertex]], Vertices[], MATCH("ID", Vertices[#Headers], 0), FALSE)</f>
        <v>3089</v>
      </c>
    </row>
    <row r="145" spans="1:3" x14ac:dyDescent="0.35">
      <c r="A145" s="100" t="s">
        <v>3367</v>
      </c>
      <c r="B145" s="102" t="s">
        <v>3177</v>
      </c>
      <c r="C145" s="100">
        <f>VLOOKUP(GroupVertices[[#This Row],[Vertex]], Vertices[], MATCH("ID", Vertices[#Headers], 0), FALSE)</f>
        <v>3071</v>
      </c>
    </row>
    <row r="146" spans="1:3" x14ac:dyDescent="0.35">
      <c r="A146" s="100" t="s">
        <v>3367</v>
      </c>
      <c r="B146" s="102" t="s">
        <v>3203</v>
      </c>
      <c r="C146" s="100">
        <f>VLOOKUP(GroupVertices[[#This Row],[Vertex]], Vertices[], MATCH("ID", Vertices[#Headers], 0), FALSE)</f>
        <v>3072</v>
      </c>
    </row>
    <row r="147" spans="1:3" x14ac:dyDescent="0.35">
      <c r="A147" s="100" t="s">
        <v>3367</v>
      </c>
      <c r="B147" s="102" t="s">
        <v>3270</v>
      </c>
      <c r="C147" s="100">
        <f>VLOOKUP(GroupVertices[[#This Row],[Vertex]], Vertices[], MATCH("ID", Vertices[#Headers], 0), FALSE)</f>
        <v>3082</v>
      </c>
    </row>
    <row r="148" spans="1:3" x14ac:dyDescent="0.35">
      <c r="A148" s="100" t="s">
        <v>3368</v>
      </c>
      <c r="B148" s="102" t="s">
        <v>258</v>
      </c>
      <c r="C148" s="100">
        <f>VLOOKUP(GroupVertices[[#This Row],[Vertex]], Vertices[], MATCH("ID", Vertices[#Headers], 0), FALSE)</f>
        <v>662</v>
      </c>
    </row>
    <row r="149" spans="1:3" x14ac:dyDescent="0.35">
      <c r="A149" s="100" t="s">
        <v>3368</v>
      </c>
      <c r="B149" s="102" t="s">
        <v>259</v>
      </c>
      <c r="C149" s="100">
        <f>VLOOKUP(GroupVertices[[#This Row],[Vertex]], Vertices[], MATCH("ID", Vertices[#Headers], 0), FALSE)</f>
        <v>4</v>
      </c>
    </row>
    <row r="150" spans="1:3" x14ac:dyDescent="0.35">
      <c r="A150" s="100" t="s">
        <v>3368</v>
      </c>
      <c r="B150" s="102" t="s">
        <v>260</v>
      </c>
      <c r="C150" s="100">
        <f>VLOOKUP(GroupVertices[[#This Row],[Vertex]], Vertices[], MATCH("ID", Vertices[#Headers], 0), FALSE)</f>
        <v>569</v>
      </c>
    </row>
    <row r="151" spans="1:3" x14ac:dyDescent="0.35">
      <c r="A151" s="100" t="s">
        <v>3368</v>
      </c>
      <c r="B151" s="102" t="s">
        <v>294</v>
      </c>
      <c r="C151" s="100">
        <f>VLOOKUP(GroupVertices[[#This Row],[Vertex]], Vertices[], MATCH("ID", Vertices[#Headers], 0), FALSE)</f>
        <v>65</v>
      </c>
    </row>
    <row r="152" spans="1:3" x14ac:dyDescent="0.35">
      <c r="A152" s="100" t="s">
        <v>3368</v>
      </c>
      <c r="B152" s="102" t="s">
        <v>429</v>
      </c>
      <c r="C152" s="100">
        <f>VLOOKUP(GroupVertices[[#This Row],[Vertex]], Vertices[], MATCH("ID", Vertices[#Headers], 0), FALSE)</f>
        <v>2993</v>
      </c>
    </row>
    <row r="153" spans="1:3" x14ac:dyDescent="0.35">
      <c r="A153" s="100" t="s">
        <v>3368</v>
      </c>
      <c r="B153" s="102" t="s">
        <v>430</v>
      </c>
      <c r="C153" s="100">
        <f>VLOOKUP(GroupVertices[[#This Row],[Vertex]], Vertices[], MATCH("ID", Vertices[#Headers], 0), FALSE)</f>
        <v>119</v>
      </c>
    </row>
    <row r="154" spans="1:3" x14ac:dyDescent="0.35">
      <c r="A154" s="100" t="s">
        <v>3368</v>
      </c>
      <c r="B154" s="102" t="s">
        <v>464</v>
      </c>
      <c r="C154" s="100">
        <f>VLOOKUP(GroupVertices[[#This Row],[Vertex]], Vertices[], MATCH("ID", Vertices[#Headers], 0), FALSE)</f>
        <v>656</v>
      </c>
    </row>
    <row r="155" spans="1:3" x14ac:dyDescent="0.35">
      <c r="A155" s="100" t="s">
        <v>3368</v>
      </c>
      <c r="B155" s="102" t="s">
        <v>465</v>
      </c>
      <c r="C155" s="100">
        <f>VLOOKUP(GroupVertices[[#This Row],[Vertex]], Vertices[], MATCH("ID", Vertices[#Headers], 0), FALSE)</f>
        <v>164</v>
      </c>
    </row>
    <row r="156" spans="1:3" x14ac:dyDescent="0.35">
      <c r="A156" s="100" t="s">
        <v>3368</v>
      </c>
      <c r="B156" s="102" t="s">
        <v>553</v>
      </c>
      <c r="C156" s="100">
        <f>VLOOKUP(GroupVertices[[#This Row],[Vertex]], Vertices[], MATCH("ID", Vertices[#Headers], 0), FALSE)</f>
        <v>2995</v>
      </c>
    </row>
    <row r="157" spans="1:3" x14ac:dyDescent="0.35">
      <c r="A157" s="100" t="s">
        <v>3368</v>
      </c>
      <c r="B157" s="102" t="s">
        <v>557</v>
      </c>
      <c r="C157" s="100">
        <f>VLOOKUP(GroupVertices[[#This Row],[Vertex]], Vertices[], MATCH("ID", Vertices[#Headers], 0), FALSE)</f>
        <v>410</v>
      </c>
    </row>
    <row r="158" spans="1:3" x14ac:dyDescent="0.35">
      <c r="A158" s="100" t="s">
        <v>3368</v>
      </c>
      <c r="B158" s="102" t="s">
        <v>622</v>
      </c>
      <c r="C158" s="100">
        <f>VLOOKUP(GroupVertices[[#This Row],[Vertex]], Vertices[], MATCH("ID", Vertices[#Headers], 0), FALSE)</f>
        <v>776</v>
      </c>
    </row>
    <row r="159" spans="1:3" x14ac:dyDescent="0.35">
      <c r="A159" s="100" t="s">
        <v>3368</v>
      </c>
      <c r="B159" s="102" t="s">
        <v>623</v>
      </c>
      <c r="C159" s="100">
        <f>VLOOKUP(GroupVertices[[#This Row],[Vertex]], Vertices[], MATCH("ID", Vertices[#Headers], 0), FALSE)</f>
        <v>2604</v>
      </c>
    </row>
    <row r="160" spans="1:3" x14ac:dyDescent="0.35">
      <c r="A160" s="100" t="s">
        <v>3368</v>
      </c>
      <c r="B160" s="102" t="s">
        <v>682</v>
      </c>
      <c r="C160" s="100">
        <f>VLOOKUP(GroupVertices[[#This Row],[Vertex]], Vertices[], MATCH("ID", Vertices[#Headers], 0), FALSE)</f>
        <v>2996</v>
      </c>
    </row>
    <row r="161" spans="1:3" x14ac:dyDescent="0.35">
      <c r="A161" s="100" t="s">
        <v>3368</v>
      </c>
      <c r="B161" s="102" t="s">
        <v>705</v>
      </c>
      <c r="C161" s="100">
        <f>VLOOKUP(GroupVertices[[#This Row],[Vertex]], Vertices[], MATCH("ID", Vertices[#Headers], 0), FALSE)</f>
        <v>759</v>
      </c>
    </row>
    <row r="162" spans="1:3" x14ac:dyDescent="0.35">
      <c r="A162" s="100" t="s">
        <v>3368</v>
      </c>
      <c r="B162" s="102" t="s">
        <v>747</v>
      </c>
      <c r="C162" s="100">
        <f>VLOOKUP(GroupVertices[[#This Row],[Vertex]], Vertices[], MATCH("ID", Vertices[#Headers], 0), FALSE)</f>
        <v>745</v>
      </c>
    </row>
    <row r="163" spans="1:3" x14ac:dyDescent="0.35">
      <c r="A163" s="100" t="s">
        <v>3368</v>
      </c>
      <c r="B163" s="102" t="s">
        <v>753</v>
      </c>
      <c r="C163" s="100">
        <f>VLOOKUP(GroupVertices[[#This Row],[Vertex]], Vertices[], MATCH("ID", Vertices[#Headers], 0), FALSE)</f>
        <v>2997</v>
      </c>
    </row>
    <row r="164" spans="1:3" x14ac:dyDescent="0.35">
      <c r="A164" s="100" t="s">
        <v>3368</v>
      </c>
      <c r="B164" s="102" t="s">
        <v>760</v>
      </c>
      <c r="C164" s="100">
        <f>VLOOKUP(GroupVertices[[#This Row],[Vertex]], Vertices[], MATCH("ID", Vertices[#Headers], 0), FALSE)</f>
        <v>760</v>
      </c>
    </row>
    <row r="165" spans="1:3" x14ac:dyDescent="0.35">
      <c r="A165" s="100" t="s">
        <v>3368</v>
      </c>
      <c r="B165" s="102" t="s">
        <v>768</v>
      </c>
      <c r="C165" s="100">
        <f>VLOOKUP(GroupVertices[[#This Row],[Vertex]], Vertices[], MATCH("ID", Vertices[#Headers], 0), FALSE)</f>
        <v>2336</v>
      </c>
    </row>
    <row r="166" spans="1:3" x14ac:dyDescent="0.35">
      <c r="A166" s="100" t="s">
        <v>3368</v>
      </c>
      <c r="B166" s="102" t="s">
        <v>806</v>
      </c>
      <c r="C166" s="100">
        <f>VLOOKUP(GroupVertices[[#This Row],[Vertex]], Vertices[], MATCH("ID", Vertices[#Headers], 0), FALSE)</f>
        <v>349</v>
      </c>
    </row>
    <row r="167" spans="1:3" x14ac:dyDescent="0.35">
      <c r="A167" s="100" t="s">
        <v>3368</v>
      </c>
      <c r="B167" s="102" t="s">
        <v>808</v>
      </c>
      <c r="C167" s="100">
        <f>VLOOKUP(GroupVertices[[#This Row],[Vertex]], Vertices[], MATCH("ID", Vertices[#Headers], 0), FALSE)</f>
        <v>234</v>
      </c>
    </row>
    <row r="168" spans="1:3" x14ac:dyDescent="0.35">
      <c r="A168" s="100" t="s">
        <v>3368</v>
      </c>
      <c r="B168" s="102" t="s">
        <v>828</v>
      </c>
      <c r="C168" s="100">
        <f>VLOOKUP(GroupVertices[[#This Row],[Vertex]], Vertices[], MATCH("ID", Vertices[#Headers], 0), FALSE)</f>
        <v>824</v>
      </c>
    </row>
    <row r="169" spans="1:3" x14ac:dyDescent="0.35">
      <c r="A169" s="100" t="s">
        <v>3368</v>
      </c>
      <c r="B169" s="102" t="s">
        <v>829</v>
      </c>
      <c r="C169" s="100">
        <f>VLOOKUP(GroupVertices[[#This Row],[Vertex]], Vertices[], MATCH("ID", Vertices[#Headers], 0), FALSE)</f>
        <v>411</v>
      </c>
    </row>
    <row r="170" spans="1:3" x14ac:dyDescent="0.35">
      <c r="A170" s="100" t="s">
        <v>3368</v>
      </c>
      <c r="B170" s="102" t="s">
        <v>830</v>
      </c>
      <c r="C170" s="100">
        <f>VLOOKUP(GroupVertices[[#This Row],[Vertex]], Vertices[], MATCH("ID", Vertices[#Headers], 0), FALSE)</f>
        <v>833</v>
      </c>
    </row>
    <row r="171" spans="1:3" x14ac:dyDescent="0.35">
      <c r="A171" s="100" t="s">
        <v>3368</v>
      </c>
      <c r="B171" s="102" t="s">
        <v>892</v>
      </c>
      <c r="C171" s="100">
        <f>VLOOKUP(GroupVertices[[#This Row],[Vertex]], Vertices[], MATCH("ID", Vertices[#Headers], 0), FALSE)</f>
        <v>678</v>
      </c>
    </row>
    <row r="172" spans="1:3" x14ac:dyDescent="0.35">
      <c r="A172" s="100" t="s">
        <v>3368</v>
      </c>
      <c r="B172" s="102" t="s">
        <v>893</v>
      </c>
      <c r="C172" s="100">
        <f>VLOOKUP(GroupVertices[[#This Row],[Vertex]], Vertices[], MATCH("ID", Vertices[#Headers], 0), FALSE)</f>
        <v>1693</v>
      </c>
    </row>
    <row r="173" spans="1:3" x14ac:dyDescent="0.35">
      <c r="A173" s="100" t="s">
        <v>3368</v>
      </c>
      <c r="B173" s="102" t="s">
        <v>962</v>
      </c>
      <c r="C173" s="100">
        <f>VLOOKUP(GroupVertices[[#This Row],[Vertex]], Vertices[], MATCH("ID", Vertices[#Headers], 0), FALSE)</f>
        <v>402</v>
      </c>
    </row>
    <row r="174" spans="1:3" x14ac:dyDescent="0.35">
      <c r="A174" s="100" t="s">
        <v>3368</v>
      </c>
      <c r="B174" s="102" t="s">
        <v>963</v>
      </c>
      <c r="C174" s="100">
        <f>VLOOKUP(GroupVertices[[#This Row],[Vertex]], Vertices[], MATCH("ID", Vertices[#Headers], 0), FALSE)</f>
        <v>2300</v>
      </c>
    </row>
    <row r="175" spans="1:3" x14ac:dyDescent="0.35">
      <c r="A175" s="100" t="s">
        <v>3368</v>
      </c>
      <c r="B175" s="102" t="s">
        <v>964</v>
      </c>
      <c r="C175" s="100">
        <f>VLOOKUP(GroupVertices[[#This Row],[Vertex]], Vertices[], MATCH("ID", Vertices[#Headers], 0), FALSE)</f>
        <v>2301</v>
      </c>
    </row>
    <row r="176" spans="1:3" x14ac:dyDescent="0.35">
      <c r="A176" s="100" t="s">
        <v>3368</v>
      </c>
      <c r="B176" s="102" t="s">
        <v>1023</v>
      </c>
      <c r="C176" s="100">
        <f>VLOOKUP(GroupVertices[[#This Row],[Vertex]], Vertices[], MATCH("ID", Vertices[#Headers], 0), FALSE)</f>
        <v>2998</v>
      </c>
    </row>
    <row r="177" spans="1:3" x14ac:dyDescent="0.35">
      <c r="A177" s="100" t="s">
        <v>3368</v>
      </c>
      <c r="B177" s="102" t="s">
        <v>1039</v>
      </c>
      <c r="C177" s="100">
        <f>VLOOKUP(GroupVertices[[#This Row],[Vertex]], Vertices[], MATCH("ID", Vertices[#Headers], 0), FALSE)</f>
        <v>643</v>
      </c>
    </row>
    <row r="178" spans="1:3" x14ac:dyDescent="0.35">
      <c r="A178" s="100" t="s">
        <v>3368</v>
      </c>
      <c r="B178" s="102" t="s">
        <v>1040</v>
      </c>
      <c r="C178" s="100">
        <f>VLOOKUP(GroupVertices[[#This Row],[Vertex]], Vertices[], MATCH("ID", Vertices[#Headers], 0), FALSE)</f>
        <v>336</v>
      </c>
    </row>
    <row r="179" spans="1:3" x14ac:dyDescent="0.35">
      <c r="A179" s="100" t="s">
        <v>3368</v>
      </c>
      <c r="B179" s="102" t="s">
        <v>1063</v>
      </c>
      <c r="C179" s="100">
        <f>VLOOKUP(GroupVertices[[#This Row],[Vertex]], Vertices[], MATCH("ID", Vertices[#Headers], 0), FALSE)</f>
        <v>2999</v>
      </c>
    </row>
    <row r="180" spans="1:3" x14ac:dyDescent="0.35">
      <c r="A180" s="100" t="s">
        <v>3368</v>
      </c>
      <c r="B180" s="102" t="s">
        <v>1144</v>
      </c>
      <c r="C180" s="100">
        <f>VLOOKUP(GroupVertices[[#This Row],[Vertex]], Vertices[], MATCH("ID", Vertices[#Headers], 0), FALSE)</f>
        <v>2337</v>
      </c>
    </row>
    <row r="181" spans="1:3" x14ac:dyDescent="0.35">
      <c r="A181" s="100" t="s">
        <v>3368</v>
      </c>
      <c r="B181" s="102" t="s">
        <v>1145</v>
      </c>
      <c r="C181" s="100">
        <f>VLOOKUP(GroupVertices[[#This Row],[Vertex]], Vertices[], MATCH("ID", Vertices[#Headers], 0), FALSE)</f>
        <v>3000</v>
      </c>
    </row>
    <row r="182" spans="1:3" x14ac:dyDescent="0.35">
      <c r="A182" s="100" t="s">
        <v>3368</v>
      </c>
      <c r="B182" s="102" t="s">
        <v>1171</v>
      </c>
      <c r="C182" s="100">
        <f>VLOOKUP(GroupVertices[[#This Row],[Vertex]], Vertices[], MATCH("ID", Vertices[#Headers], 0), FALSE)</f>
        <v>2047</v>
      </c>
    </row>
    <row r="183" spans="1:3" x14ac:dyDescent="0.35">
      <c r="A183" s="100" t="s">
        <v>3368</v>
      </c>
      <c r="B183" s="102" t="s">
        <v>1184</v>
      </c>
      <c r="C183" s="100">
        <f>VLOOKUP(GroupVertices[[#This Row],[Vertex]], Vertices[], MATCH("ID", Vertices[#Headers], 0), FALSE)</f>
        <v>3001</v>
      </c>
    </row>
    <row r="184" spans="1:3" x14ac:dyDescent="0.35">
      <c r="A184" s="100" t="s">
        <v>3368</v>
      </c>
      <c r="B184" s="102" t="s">
        <v>1218</v>
      </c>
      <c r="C184" s="100">
        <f>VLOOKUP(GroupVertices[[#This Row],[Vertex]], Vertices[], MATCH("ID", Vertices[#Headers], 0), FALSE)</f>
        <v>243</v>
      </c>
    </row>
    <row r="185" spans="1:3" x14ac:dyDescent="0.35">
      <c r="A185" s="100" t="s">
        <v>3368</v>
      </c>
      <c r="B185" s="102" t="s">
        <v>1219</v>
      </c>
      <c r="C185" s="100">
        <f>VLOOKUP(GroupVertices[[#This Row],[Vertex]], Vertices[], MATCH("ID", Vertices[#Headers], 0), FALSE)</f>
        <v>2703</v>
      </c>
    </row>
    <row r="186" spans="1:3" x14ac:dyDescent="0.35">
      <c r="A186" s="100" t="s">
        <v>3368</v>
      </c>
      <c r="B186" s="102" t="s">
        <v>1220</v>
      </c>
      <c r="C186" s="100">
        <f>VLOOKUP(GroupVertices[[#This Row],[Vertex]], Vertices[], MATCH("ID", Vertices[#Headers], 0), FALSE)</f>
        <v>2704</v>
      </c>
    </row>
    <row r="187" spans="1:3" x14ac:dyDescent="0.35">
      <c r="A187" s="100" t="s">
        <v>3368</v>
      </c>
      <c r="B187" s="102" t="s">
        <v>1232</v>
      </c>
      <c r="C187" s="100">
        <f>VLOOKUP(GroupVertices[[#This Row],[Vertex]], Vertices[], MATCH("ID", Vertices[#Headers], 0), FALSE)</f>
        <v>49</v>
      </c>
    </row>
    <row r="188" spans="1:3" x14ac:dyDescent="0.35">
      <c r="A188" s="100" t="s">
        <v>3368</v>
      </c>
      <c r="B188" s="102" t="s">
        <v>1233</v>
      </c>
      <c r="C188" s="100">
        <f>VLOOKUP(GroupVertices[[#This Row],[Vertex]], Vertices[], MATCH("ID", Vertices[#Headers], 0), FALSE)</f>
        <v>2820</v>
      </c>
    </row>
    <row r="189" spans="1:3" x14ac:dyDescent="0.35">
      <c r="A189" s="100" t="s">
        <v>3368</v>
      </c>
      <c r="B189" s="102" t="s">
        <v>1234</v>
      </c>
      <c r="C189" s="100">
        <f>VLOOKUP(GroupVertices[[#This Row],[Vertex]], Vertices[], MATCH("ID", Vertices[#Headers], 0), FALSE)</f>
        <v>2821</v>
      </c>
    </row>
    <row r="190" spans="1:3" x14ac:dyDescent="0.35">
      <c r="A190" s="100" t="s">
        <v>3368</v>
      </c>
      <c r="B190" s="102" t="s">
        <v>1235</v>
      </c>
      <c r="C190" s="100">
        <f>VLOOKUP(GroupVertices[[#This Row],[Vertex]], Vertices[], MATCH("ID", Vertices[#Headers], 0), FALSE)</f>
        <v>2822</v>
      </c>
    </row>
    <row r="191" spans="1:3" x14ac:dyDescent="0.35">
      <c r="A191" s="100" t="s">
        <v>3368</v>
      </c>
      <c r="B191" s="102" t="s">
        <v>1236</v>
      </c>
      <c r="C191" s="100">
        <f>VLOOKUP(GroupVertices[[#This Row],[Vertex]], Vertices[], MATCH("ID", Vertices[#Headers], 0), FALSE)</f>
        <v>2823</v>
      </c>
    </row>
    <row r="192" spans="1:3" x14ac:dyDescent="0.35">
      <c r="A192" s="100" t="s">
        <v>3368</v>
      </c>
      <c r="B192" s="102" t="s">
        <v>1270</v>
      </c>
      <c r="C192" s="100">
        <f>VLOOKUP(GroupVertices[[#This Row],[Vertex]], Vertices[], MATCH("ID", Vertices[#Headers], 0), FALSE)</f>
        <v>3002</v>
      </c>
    </row>
    <row r="193" spans="1:3" x14ac:dyDescent="0.35">
      <c r="A193" s="100" t="s">
        <v>3368</v>
      </c>
      <c r="B193" s="102" t="s">
        <v>1273</v>
      </c>
      <c r="C193" s="100">
        <f>VLOOKUP(GroupVertices[[#This Row],[Vertex]], Vertices[], MATCH("ID", Vertices[#Headers], 0), FALSE)</f>
        <v>761</v>
      </c>
    </row>
    <row r="194" spans="1:3" x14ac:dyDescent="0.35">
      <c r="A194" s="100" t="s">
        <v>3368</v>
      </c>
      <c r="B194" s="102" t="s">
        <v>1274</v>
      </c>
      <c r="C194" s="100">
        <f>VLOOKUP(GroupVertices[[#This Row],[Vertex]], Vertices[], MATCH("ID", Vertices[#Headers], 0), FALSE)</f>
        <v>2338</v>
      </c>
    </row>
    <row r="195" spans="1:3" x14ac:dyDescent="0.35">
      <c r="A195" s="100" t="s">
        <v>3368</v>
      </c>
      <c r="B195" s="102" t="s">
        <v>1290</v>
      </c>
      <c r="C195" s="100">
        <f>VLOOKUP(GroupVertices[[#This Row],[Vertex]], Vertices[], MATCH("ID", Vertices[#Headers], 0), FALSE)</f>
        <v>3003</v>
      </c>
    </row>
    <row r="196" spans="1:3" x14ac:dyDescent="0.35">
      <c r="A196" s="100" t="s">
        <v>3368</v>
      </c>
      <c r="B196" s="102" t="s">
        <v>1305</v>
      </c>
      <c r="C196" s="100">
        <f>VLOOKUP(GroupVertices[[#This Row],[Vertex]], Vertices[], MATCH("ID", Vertices[#Headers], 0), FALSE)</f>
        <v>3004</v>
      </c>
    </row>
    <row r="197" spans="1:3" x14ac:dyDescent="0.35">
      <c r="A197" s="100" t="s">
        <v>3368</v>
      </c>
      <c r="B197" s="102" t="s">
        <v>1312</v>
      </c>
      <c r="C197" s="100">
        <f>VLOOKUP(GroupVertices[[#This Row],[Vertex]], Vertices[], MATCH("ID", Vertices[#Headers], 0), FALSE)</f>
        <v>3005</v>
      </c>
    </row>
    <row r="198" spans="1:3" x14ac:dyDescent="0.35">
      <c r="A198" s="100" t="s">
        <v>3368</v>
      </c>
      <c r="B198" s="102" t="s">
        <v>1326</v>
      </c>
      <c r="C198" s="100">
        <f>VLOOKUP(GroupVertices[[#This Row],[Vertex]], Vertices[], MATCH("ID", Vertices[#Headers], 0), FALSE)</f>
        <v>3006</v>
      </c>
    </row>
    <row r="199" spans="1:3" x14ac:dyDescent="0.35">
      <c r="A199" s="100" t="s">
        <v>3368</v>
      </c>
      <c r="B199" s="102" t="s">
        <v>1332</v>
      </c>
      <c r="C199" s="100">
        <f>VLOOKUP(GroupVertices[[#This Row],[Vertex]], Vertices[], MATCH("ID", Vertices[#Headers], 0), FALSE)</f>
        <v>822</v>
      </c>
    </row>
    <row r="200" spans="1:3" x14ac:dyDescent="0.35">
      <c r="A200" s="100" t="s">
        <v>3368</v>
      </c>
      <c r="B200" s="102" t="s">
        <v>1335</v>
      </c>
      <c r="C200" s="100">
        <f>VLOOKUP(GroupVertices[[#This Row],[Vertex]], Vertices[], MATCH("ID", Vertices[#Headers], 0), FALSE)</f>
        <v>3007</v>
      </c>
    </row>
    <row r="201" spans="1:3" x14ac:dyDescent="0.35">
      <c r="A201" s="100" t="s">
        <v>3368</v>
      </c>
      <c r="B201" s="102" t="s">
        <v>1341</v>
      </c>
      <c r="C201" s="100">
        <f>VLOOKUP(GroupVertices[[#This Row],[Vertex]], Vertices[], MATCH("ID", Vertices[#Headers], 0), FALSE)</f>
        <v>3008</v>
      </c>
    </row>
    <row r="202" spans="1:3" x14ac:dyDescent="0.35">
      <c r="A202" s="100" t="s">
        <v>3368</v>
      </c>
      <c r="B202" s="102" t="s">
        <v>1342</v>
      </c>
      <c r="C202" s="100">
        <f>VLOOKUP(GroupVertices[[#This Row],[Vertex]], Vertices[], MATCH("ID", Vertices[#Headers], 0), FALSE)</f>
        <v>3009</v>
      </c>
    </row>
    <row r="203" spans="1:3" x14ac:dyDescent="0.35">
      <c r="A203" s="100" t="s">
        <v>3368</v>
      </c>
      <c r="B203" s="102" t="s">
        <v>1343</v>
      </c>
      <c r="C203" s="100">
        <f>VLOOKUP(GroupVertices[[#This Row],[Vertex]], Vertices[], MATCH("ID", Vertices[#Headers], 0), FALSE)</f>
        <v>3010</v>
      </c>
    </row>
    <row r="204" spans="1:3" x14ac:dyDescent="0.35">
      <c r="A204" s="100" t="s">
        <v>3368</v>
      </c>
      <c r="B204" s="102" t="s">
        <v>1344</v>
      </c>
      <c r="C204" s="100">
        <f>VLOOKUP(GroupVertices[[#This Row],[Vertex]], Vertices[], MATCH("ID", Vertices[#Headers], 0), FALSE)</f>
        <v>81</v>
      </c>
    </row>
    <row r="205" spans="1:3" x14ac:dyDescent="0.35">
      <c r="A205" s="100" t="s">
        <v>3368</v>
      </c>
      <c r="B205" s="102" t="s">
        <v>1345</v>
      </c>
      <c r="C205" s="100">
        <f>VLOOKUP(GroupVertices[[#This Row],[Vertex]], Vertices[], MATCH("ID", Vertices[#Headers], 0), FALSE)</f>
        <v>2929</v>
      </c>
    </row>
    <row r="206" spans="1:3" x14ac:dyDescent="0.35">
      <c r="A206" s="100" t="s">
        <v>3368</v>
      </c>
      <c r="B206" s="102" t="s">
        <v>1346</v>
      </c>
      <c r="C206" s="100">
        <f>VLOOKUP(GroupVertices[[#This Row],[Vertex]], Vertices[], MATCH("ID", Vertices[#Headers], 0), FALSE)</f>
        <v>2930</v>
      </c>
    </row>
    <row r="207" spans="1:3" x14ac:dyDescent="0.35">
      <c r="A207" s="100" t="s">
        <v>3368</v>
      </c>
      <c r="B207" s="102" t="s">
        <v>1347</v>
      </c>
      <c r="C207" s="100">
        <f>VLOOKUP(GroupVertices[[#This Row],[Vertex]], Vertices[], MATCH("ID", Vertices[#Headers], 0), FALSE)</f>
        <v>2931</v>
      </c>
    </row>
    <row r="208" spans="1:3" x14ac:dyDescent="0.35">
      <c r="A208" s="100" t="s">
        <v>3368</v>
      </c>
      <c r="B208" s="102" t="s">
        <v>1362</v>
      </c>
      <c r="C208" s="100">
        <f>VLOOKUP(GroupVertices[[#This Row],[Vertex]], Vertices[], MATCH("ID", Vertices[#Headers], 0), FALSE)</f>
        <v>3011</v>
      </c>
    </row>
    <row r="209" spans="1:3" x14ac:dyDescent="0.35">
      <c r="A209" s="100" t="s">
        <v>3368</v>
      </c>
      <c r="B209" s="102" t="s">
        <v>1363</v>
      </c>
      <c r="C209" s="100">
        <f>VLOOKUP(GroupVertices[[#This Row],[Vertex]], Vertices[], MATCH("ID", Vertices[#Headers], 0), FALSE)</f>
        <v>644</v>
      </c>
    </row>
    <row r="210" spans="1:3" x14ac:dyDescent="0.35">
      <c r="A210" s="100" t="s">
        <v>3368</v>
      </c>
      <c r="B210" s="102" t="s">
        <v>1378</v>
      </c>
      <c r="C210" s="100">
        <f>VLOOKUP(GroupVertices[[#This Row],[Vertex]], Vertices[], MATCH("ID", Vertices[#Headers], 0), FALSE)</f>
        <v>3012</v>
      </c>
    </row>
    <row r="211" spans="1:3" x14ac:dyDescent="0.35">
      <c r="A211" s="100" t="s">
        <v>3368</v>
      </c>
      <c r="B211" s="102" t="s">
        <v>1389</v>
      </c>
      <c r="C211" s="100">
        <f>VLOOKUP(GroupVertices[[#This Row],[Vertex]], Vertices[], MATCH("ID", Vertices[#Headers], 0), FALSE)</f>
        <v>3013</v>
      </c>
    </row>
    <row r="212" spans="1:3" x14ac:dyDescent="0.35">
      <c r="A212" s="100" t="s">
        <v>3368</v>
      </c>
      <c r="B212" s="102" t="s">
        <v>1393</v>
      </c>
      <c r="C212" s="100">
        <f>VLOOKUP(GroupVertices[[#This Row],[Vertex]], Vertices[], MATCH("ID", Vertices[#Headers], 0), FALSE)</f>
        <v>2932</v>
      </c>
    </row>
    <row r="213" spans="1:3" x14ac:dyDescent="0.35">
      <c r="A213" s="100" t="s">
        <v>3368</v>
      </c>
      <c r="B213" s="102" t="s">
        <v>1456</v>
      </c>
      <c r="C213" s="100">
        <f>VLOOKUP(GroupVertices[[#This Row],[Vertex]], Vertices[], MATCH("ID", Vertices[#Headers], 0), FALSE)</f>
        <v>54</v>
      </c>
    </row>
    <row r="214" spans="1:3" x14ac:dyDescent="0.35">
      <c r="A214" s="100" t="s">
        <v>3368</v>
      </c>
      <c r="B214" s="102" t="s">
        <v>1619</v>
      </c>
      <c r="C214" s="100">
        <f>VLOOKUP(GroupVertices[[#This Row],[Vertex]], Vertices[], MATCH("ID", Vertices[#Headers], 0), FALSE)</f>
        <v>338</v>
      </c>
    </row>
    <row r="215" spans="1:3" x14ac:dyDescent="0.35">
      <c r="A215" s="100" t="s">
        <v>3368</v>
      </c>
      <c r="B215" s="102" t="s">
        <v>1696</v>
      </c>
      <c r="C215" s="100">
        <f>VLOOKUP(GroupVertices[[#This Row],[Vertex]], Vertices[], MATCH("ID", Vertices[#Headers], 0), FALSE)</f>
        <v>3014</v>
      </c>
    </row>
    <row r="216" spans="1:3" x14ac:dyDescent="0.35">
      <c r="A216" s="100" t="s">
        <v>3368</v>
      </c>
      <c r="B216" s="102" t="s">
        <v>1703</v>
      </c>
      <c r="C216" s="100">
        <f>VLOOKUP(GroupVertices[[#This Row],[Vertex]], Vertices[], MATCH("ID", Vertices[#Headers], 0), FALSE)</f>
        <v>3015</v>
      </c>
    </row>
    <row r="217" spans="1:3" x14ac:dyDescent="0.35">
      <c r="A217" s="100" t="s">
        <v>3368</v>
      </c>
      <c r="B217" s="102" t="s">
        <v>1710</v>
      </c>
      <c r="C217" s="100">
        <f>VLOOKUP(GroupVertices[[#This Row],[Vertex]], Vertices[], MATCH("ID", Vertices[#Headers], 0), FALSE)</f>
        <v>3016</v>
      </c>
    </row>
    <row r="218" spans="1:3" x14ac:dyDescent="0.35">
      <c r="A218" s="100" t="s">
        <v>3368</v>
      </c>
      <c r="B218" s="102" t="s">
        <v>1717</v>
      </c>
      <c r="C218" s="100">
        <f>VLOOKUP(GroupVertices[[#This Row],[Vertex]], Vertices[], MATCH("ID", Vertices[#Headers], 0), FALSE)</f>
        <v>3017</v>
      </c>
    </row>
    <row r="219" spans="1:3" x14ac:dyDescent="0.35">
      <c r="A219" s="100" t="s">
        <v>3368</v>
      </c>
      <c r="B219" s="102" t="s">
        <v>1757</v>
      </c>
      <c r="C219" s="100">
        <f>VLOOKUP(GroupVertices[[#This Row],[Vertex]], Vertices[], MATCH("ID", Vertices[#Headers], 0), FALSE)</f>
        <v>373</v>
      </c>
    </row>
    <row r="220" spans="1:3" x14ac:dyDescent="0.35">
      <c r="A220" s="100" t="s">
        <v>3368</v>
      </c>
      <c r="B220" s="102" t="s">
        <v>1758</v>
      </c>
      <c r="C220" s="100">
        <f>VLOOKUP(GroupVertices[[#This Row],[Vertex]], Vertices[], MATCH("ID", Vertices[#Headers], 0), FALSE)</f>
        <v>2911</v>
      </c>
    </row>
    <row r="221" spans="1:3" x14ac:dyDescent="0.35">
      <c r="A221" s="100" t="s">
        <v>3368</v>
      </c>
      <c r="B221" s="102" t="s">
        <v>1767</v>
      </c>
      <c r="C221" s="100">
        <f>VLOOKUP(GroupVertices[[#This Row],[Vertex]], Vertices[], MATCH("ID", Vertices[#Headers], 0), FALSE)</f>
        <v>3018</v>
      </c>
    </row>
    <row r="222" spans="1:3" x14ac:dyDescent="0.35">
      <c r="A222" s="100" t="s">
        <v>3368</v>
      </c>
      <c r="B222" s="102" t="s">
        <v>1784</v>
      </c>
      <c r="C222" s="100">
        <f>VLOOKUP(GroupVertices[[#This Row],[Vertex]], Vertices[], MATCH("ID", Vertices[#Headers], 0), FALSE)</f>
        <v>3019</v>
      </c>
    </row>
    <row r="223" spans="1:3" x14ac:dyDescent="0.35">
      <c r="A223" s="100" t="s">
        <v>3368</v>
      </c>
      <c r="B223" s="102" t="s">
        <v>1874</v>
      </c>
      <c r="C223" s="100">
        <f>VLOOKUP(GroupVertices[[#This Row],[Vertex]], Vertices[], MATCH("ID", Vertices[#Headers], 0), FALSE)</f>
        <v>254</v>
      </c>
    </row>
    <row r="224" spans="1:3" x14ac:dyDescent="0.35">
      <c r="A224" s="100" t="s">
        <v>3368</v>
      </c>
      <c r="B224" s="102" t="s">
        <v>1875</v>
      </c>
      <c r="C224" s="100">
        <f>VLOOKUP(GroupVertices[[#This Row],[Vertex]], Vertices[], MATCH("ID", Vertices[#Headers], 0), FALSE)</f>
        <v>2489</v>
      </c>
    </row>
    <row r="225" spans="1:3" x14ac:dyDescent="0.35">
      <c r="A225" s="100" t="s">
        <v>3368</v>
      </c>
      <c r="B225" s="102" t="s">
        <v>1876</v>
      </c>
      <c r="C225" s="100">
        <f>VLOOKUP(GroupVertices[[#This Row],[Vertex]], Vertices[], MATCH("ID", Vertices[#Headers], 0), FALSE)</f>
        <v>2490</v>
      </c>
    </row>
    <row r="226" spans="1:3" x14ac:dyDescent="0.35">
      <c r="A226" s="100" t="s">
        <v>3368</v>
      </c>
      <c r="B226" s="102" t="s">
        <v>1877</v>
      </c>
      <c r="C226" s="100">
        <f>VLOOKUP(GroupVertices[[#This Row],[Vertex]], Vertices[], MATCH("ID", Vertices[#Headers], 0), FALSE)</f>
        <v>2491</v>
      </c>
    </row>
    <row r="227" spans="1:3" x14ac:dyDescent="0.35">
      <c r="A227" s="100" t="s">
        <v>3368</v>
      </c>
      <c r="B227" s="102" t="s">
        <v>1953</v>
      </c>
      <c r="C227" s="100">
        <f>VLOOKUP(GroupVertices[[#This Row],[Vertex]], Vertices[], MATCH("ID", Vertices[#Headers], 0), FALSE)</f>
        <v>1878</v>
      </c>
    </row>
    <row r="228" spans="1:3" x14ac:dyDescent="0.35">
      <c r="A228" s="100" t="s">
        <v>3368</v>
      </c>
      <c r="B228" s="102" t="s">
        <v>1954</v>
      </c>
      <c r="C228" s="100">
        <f>VLOOKUP(GroupVertices[[#This Row],[Vertex]], Vertices[], MATCH("ID", Vertices[#Headers], 0), FALSE)</f>
        <v>387</v>
      </c>
    </row>
    <row r="229" spans="1:3" x14ac:dyDescent="0.35">
      <c r="A229" s="100" t="s">
        <v>3368</v>
      </c>
      <c r="B229" s="102" t="s">
        <v>2000</v>
      </c>
      <c r="C229" s="100">
        <f>VLOOKUP(GroupVertices[[#This Row],[Vertex]], Vertices[], MATCH("ID", Vertices[#Headers], 0), FALSE)</f>
        <v>3020</v>
      </c>
    </row>
    <row r="230" spans="1:3" x14ac:dyDescent="0.35">
      <c r="A230" s="100" t="s">
        <v>3368</v>
      </c>
      <c r="B230" s="102" t="s">
        <v>2048</v>
      </c>
      <c r="C230" s="100">
        <f>VLOOKUP(GroupVertices[[#This Row],[Vertex]], Vertices[], MATCH("ID", Vertices[#Headers], 0), FALSE)</f>
        <v>3021</v>
      </c>
    </row>
    <row r="231" spans="1:3" x14ac:dyDescent="0.35">
      <c r="A231" s="100" t="s">
        <v>3368</v>
      </c>
      <c r="B231" s="102" t="s">
        <v>2130</v>
      </c>
      <c r="C231" s="100">
        <f>VLOOKUP(GroupVertices[[#This Row],[Vertex]], Vertices[], MATCH("ID", Vertices[#Headers], 0), FALSE)</f>
        <v>252</v>
      </c>
    </row>
    <row r="232" spans="1:3" x14ac:dyDescent="0.35">
      <c r="A232" s="100" t="s">
        <v>3368</v>
      </c>
      <c r="B232" s="102" t="s">
        <v>2131</v>
      </c>
      <c r="C232" s="100">
        <f>VLOOKUP(GroupVertices[[#This Row],[Vertex]], Vertices[], MATCH("ID", Vertices[#Headers], 0), FALSE)</f>
        <v>2296</v>
      </c>
    </row>
    <row r="233" spans="1:3" x14ac:dyDescent="0.35">
      <c r="A233" s="100" t="s">
        <v>3368</v>
      </c>
      <c r="B233" s="102" t="s">
        <v>2132</v>
      </c>
      <c r="C233" s="100">
        <f>VLOOKUP(GroupVertices[[#This Row],[Vertex]], Vertices[], MATCH("ID", Vertices[#Headers], 0), FALSE)</f>
        <v>2297</v>
      </c>
    </row>
    <row r="234" spans="1:3" x14ac:dyDescent="0.35">
      <c r="A234" s="100" t="s">
        <v>3368</v>
      </c>
      <c r="B234" s="102" t="s">
        <v>2133</v>
      </c>
      <c r="C234" s="100">
        <f>VLOOKUP(GroupVertices[[#This Row],[Vertex]], Vertices[], MATCH("ID", Vertices[#Headers], 0), FALSE)</f>
        <v>2298</v>
      </c>
    </row>
    <row r="235" spans="1:3" x14ac:dyDescent="0.35">
      <c r="A235" s="100" t="s">
        <v>3368</v>
      </c>
      <c r="B235" s="102" t="s">
        <v>2172</v>
      </c>
      <c r="C235" s="100">
        <f>VLOOKUP(GroupVertices[[#This Row],[Vertex]], Vertices[], MATCH("ID", Vertices[#Headers], 0), FALSE)</f>
        <v>3022</v>
      </c>
    </row>
    <row r="236" spans="1:3" x14ac:dyDescent="0.35">
      <c r="A236" s="100" t="s">
        <v>3368</v>
      </c>
      <c r="B236" s="102" t="s">
        <v>2207</v>
      </c>
      <c r="C236" s="100">
        <f>VLOOKUP(GroupVertices[[#This Row],[Vertex]], Vertices[], MATCH("ID", Vertices[#Headers], 0), FALSE)</f>
        <v>668</v>
      </c>
    </row>
    <row r="237" spans="1:3" x14ac:dyDescent="0.35">
      <c r="A237" s="100" t="s">
        <v>3368</v>
      </c>
      <c r="B237" s="102" t="s">
        <v>2231</v>
      </c>
      <c r="C237" s="100">
        <f>VLOOKUP(GroupVertices[[#This Row],[Vertex]], Vertices[], MATCH("ID", Vertices[#Headers], 0), FALSE)</f>
        <v>3023</v>
      </c>
    </row>
    <row r="238" spans="1:3" x14ac:dyDescent="0.35">
      <c r="A238" s="100" t="s">
        <v>3368</v>
      </c>
      <c r="B238" s="102" t="s">
        <v>2350</v>
      </c>
      <c r="C238" s="100">
        <f>VLOOKUP(GroupVertices[[#This Row],[Vertex]], Vertices[], MATCH("ID", Vertices[#Headers], 0), FALSE)</f>
        <v>1842</v>
      </c>
    </row>
    <row r="239" spans="1:3" x14ac:dyDescent="0.35">
      <c r="A239" s="100" t="s">
        <v>3368</v>
      </c>
      <c r="B239" s="102" t="s">
        <v>2412</v>
      </c>
      <c r="C239" s="100">
        <f>VLOOKUP(GroupVertices[[#This Row],[Vertex]], Vertices[], MATCH("ID", Vertices[#Headers], 0), FALSE)</f>
        <v>3024</v>
      </c>
    </row>
    <row r="240" spans="1:3" x14ac:dyDescent="0.35">
      <c r="A240" s="100" t="s">
        <v>3368</v>
      </c>
      <c r="B240" s="102" t="s">
        <v>2414</v>
      </c>
      <c r="C240" s="100">
        <f>VLOOKUP(GroupVertices[[#This Row],[Vertex]], Vertices[], MATCH("ID", Vertices[#Headers], 0), FALSE)</f>
        <v>3025</v>
      </c>
    </row>
    <row r="241" spans="1:3" x14ac:dyDescent="0.35">
      <c r="A241" s="100" t="s">
        <v>3368</v>
      </c>
      <c r="B241" s="102" t="s">
        <v>2419</v>
      </c>
      <c r="C241" s="100">
        <f>VLOOKUP(GroupVertices[[#This Row],[Vertex]], Vertices[], MATCH("ID", Vertices[#Headers], 0), FALSE)</f>
        <v>688</v>
      </c>
    </row>
    <row r="242" spans="1:3" x14ac:dyDescent="0.35">
      <c r="A242" s="100" t="s">
        <v>3368</v>
      </c>
      <c r="B242" s="102" t="s">
        <v>2420</v>
      </c>
      <c r="C242" s="100">
        <f>VLOOKUP(GroupVertices[[#This Row],[Vertex]], Vertices[], MATCH("ID", Vertices[#Headers], 0), FALSE)</f>
        <v>796</v>
      </c>
    </row>
    <row r="243" spans="1:3" x14ac:dyDescent="0.35">
      <c r="A243" s="100" t="s">
        <v>3368</v>
      </c>
      <c r="B243" s="102" t="s">
        <v>2421</v>
      </c>
      <c r="C243" s="100">
        <f>VLOOKUP(GroupVertices[[#This Row],[Vertex]], Vertices[], MATCH("ID", Vertices[#Headers], 0), FALSE)</f>
        <v>1736</v>
      </c>
    </row>
    <row r="244" spans="1:3" x14ac:dyDescent="0.35">
      <c r="A244" s="100" t="s">
        <v>3368</v>
      </c>
      <c r="B244" s="102" t="s">
        <v>2451</v>
      </c>
      <c r="C244" s="100">
        <f>VLOOKUP(GroupVertices[[#This Row],[Vertex]], Vertices[], MATCH("ID", Vertices[#Headers], 0), FALSE)</f>
        <v>669</v>
      </c>
    </row>
    <row r="245" spans="1:3" x14ac:dyDescent="0.35">
      <c r="A245" s="100" t="s">
        <v>3368</v>
      </c>
      <c r="B245" s="102" t="s">
        <v>2492</v>
      </c>
      <c r="C245" s="100">
        <f>VLOOKUP(GroupVertices[[#This Row],[Vertex]], Vertices[], MATCH("ID", Vertices[#Headers], 0), FALSE)</f>
        <v>769</v>
      </c>
    </row>
    <row r="246" spans="1:3" x14ac:dyDescent="0.35">
      <c r="A246" s="100" t="s">
        <v>3368</v>
      </c>
      <c r="B246" s="102" t="s">
        <v>2493</v>
      </c>
      <c r="C246" s="100">
        <f>VLOOKUP(GroupVertices[[#This Row],[Vertex]], Vertices[], MATCH("ID", Vertices[#Headers], 0), FALSE)</f>
        <v>2554</v>
      </c>
    </row>
    <row r="247" spans="1:3" x14ac:dyDescent="0.35">
      <c r="A247" s="100" t="s">
        <v>3368</v>
      </c>
      <c r="B247" s="102" t="s">
        <v>2521</v>
      </c>
      <c r="C247" s="100">
        <f>VLOOKUP(GroupVertices[[#This Row],[Vertex]], Vertices[], MATCH("ID", Vertices[#Headers], 0), FALSE)</f>
        <v>3026</v>
      </c>
    </row>
    <row r="248" spans="1:3" x14ac:dyDescent="0.35">
      <c r="A248" s="100" t="s">
        <v>3368</v>
      </c>
      <c r="B248" s="102" t="s">
        <v>2586</v>
      </c>
      <c r="C248" s="100">
        <f>VLOOKUP(GroupVertices[[#This Row],[Vertex]], Vertices[], MATCH("ID", Vertices[#Headers], 0), FALSE)</f>
        <v>843</v>
      </c>
    </row>
    <row r="249" spans="1:3" x14ac:dyDescent="0.35">
      <c r="A249" s="100" t="s">
        <v>3368</v>
      </c>
      <c r="B249" s="102" t="s">
        <v>2592</v>
      </c>
      <c r="C249" s="100">
        <f>VLOOKUP(GroupVertices[[#This Row],[Vertex]], Vertices[], MATCH("ID", Vertices[#Headers], 0), FALSE)</f>
        <v>105</v>
      </c>
    </row>
    <row r="250" spans="1:3" x14ac:dyDescent="0.35">
      <c r="A250" s="100" t="s">
        <v>3368</v>
      </c>
      <c r="B250" s="102" t="s">
        <v>2593</v>
      </c>
      <c r="C250" s="100">
        <f>VLOOKUP(GroupVertices[[#This Row],[Vertex]], Vertices[], MATCH("ID", Vertices[#Headers], 0), FALSE)</f>
        <v>2670</v>
      </c>
    </row>
    <row r="251" spans="1:3" x14ac:dyDescent="0.35">
      <c r="A251" s="100" t="s">
        <v>3368</v>
      </c>
      <c r="B251" s="102" t="s">
        <v>2594</v>
      </c>
      <c r="C251" s="100">
        <f>VLOOKUP(GroupVertices[[#This Row],[Vertex]], Vertices[], MATCH("ID", Vertices[#Headers], 0), FALSE)</f>
        <v>2671</v>
      </c>
    </row>
    <row r="252" spans="1:3" x14ac:dyDescent="0.35">
      <c r="A252" s="100" t="s">
        <v>3368</v>
      </c>
      <c r="B252" s="102" t="s">
        <v>2603</v>
      </c>
      <c r="C252" s="100">
        <f>VLOOKUP(GroupVertices[[#This Row],[Vertex]], Vertices[], MATCH("ID", Vertices[#Headers], 0), FALSE)</f>
        <v>2672</v>
      </c>
    </row>
    <row r="253" spans="1:3" x14ac:dyDescent="0.35">
      <c r="A253" s="100" t="s">
        <v>3368</v>
      </c>
      <c r="B253" s="102" t="s">
        <v>2611</v>
      </c>
      <c r="C253" s="100">
        <f>VLOOKUP(GroupVertices[[#This Row],[Vertex]], Vertices[], MATCH("ID", Vertices[#Headers], 0), FALSE)</f>
        <v>765</v>
      </c>
    </row>
    <row r="254" spans="1:3" x14ac:dyDescent="0.35">
      <c r="A254" s="100" t="s">
        <v>3368</v>
      </c>
      <c r="B254" s="102" t="s">
        <v>2612</v>
      </c>
      <c r="C254" s="100">
        <f>VLOOKUP(GroupVertices[[#This Row],[Vertex]], Vertices[], MATCH("ID", Vertices[#Headers], 0), FALSE)</f>
        <v>2493</v>
      </c>
    </row>
    <row r="255" spans="1:3" x14ac:dyDescent="0.35">
      <c r="A255" s="100" t="s">
        <v>3368</v>
      </c>
      <c r="B255" s="102" t="s">
        <v>2613</v>
      </c>
      <c r="C255" s="100">
        <f>VLOOKUP(GroupVertices[[#This Row],[Vertex]], Vertices[], MATCH("ID", Vertices[#Headers], 0), FALSE)</f>
        <v>2673</v>
      </c>
    </row>
    <row r="256" spans="1:3" x14ac:dyDescent="0.35">
      <c r="A256" s="100" t="s">
        <v>3368</v>
      </c>
      <c r="B256" s="102" t="s">
        <v>2619</v>
      </c>
      <c r="C256" s="100">
        <f>VLOOKUP(GroupVertices[[#This Row],[Vertex]], Vertices[], MATCH("ID", Vertices[#Headers], 0), FALSE)</f>
        <v>3027</v>
      </c>
    </row>
    <row r="257" spans="1:3" x14ac:dyDescent="0.35">
      <c r="A257" s="100" t="s">
        <v>3368</v>
      </c>
      <c r="B257" s="102" t="s">
        <v>2636</v>
      </c>
      <c r="C257" s="100">
        <f>VLOOKUP(GroupVertices[[#This Row],[Vertex]], Vertices[], MATCH("ID", Vertices[#Headers], 0), FALSE)</f>
        <v>808</v>
      </c>
    </row>
    <row r="258" spans="1:3" x14ac:dyDescent="0.35">
      <c r="A258" s="100" t="s">
        <v>3368</v>
      </c>
      <c r="B258" s="102" t="s">
        <v>2670</v>
      </c>
      <c r="C258" s="100">
        <f>VLOOKUP(GroupVertices[[#This Row],[Vertex]], Vertices[], MATCH("ID", Vertices[#Headers], 0), FALSE)</f>
        <v>670</v>
      </c>
    </row>
    <row r="259" spans="1:3" x14ac:dyDescent="0.35">
      <c r="A259" s="100" t="s">
        <v>3368</v>
      </c>
      <c r="B259" s="102" t="s">
        <v>2693</v>
      </c>
      <c r="C259" s="100">
        <f>VLOOKUP(GroupVertices[[#This Row],[Vertex]], Vertices[], MATCH("ID", Vertices[#Headers], 0), FALSE)</f>
        <v>809</v>
      </c>
    </row>
    <row r="260" spans="1:3" x14ac:dyDescent="0.35">
      <c r="A260" s="100" t="s">
        <v>3368</v>
      </c>
      <c r="B260" s="102" t="s">
        <v>2725</v>
      </c>
      <c r="C260" s="100">
        <f>VLOOKUP(GroupVertices[[#This Row],[Vertex]], Vertices[], MATCH("ID", Vertices[#Headers], 0), FALSE)</f>
        <v>646</v>
      </c>
    </row>
    <row r="261" spans="1:3" x14ac:dyDescent="0.35">
      <c r="A261" s="100" t="s">
        <v>3368</v>
      </c>
      <c r="B261" s="102" t="s">
        <v>2796</v>
      </c>
      <c r="C261" s="100">
        <f>VLOOKUP(GroupVertices[[#This Row],[Vertex]], Vertices[], MATCH("ID", Vertices[#Headers], 0), FALSE)</f>
        <v>762</v>
      </c>
    </row>
    <row r="262" spans="1:3" x14ac:dyDescent="0.35">
      <c r="A262" s="100" t="s">
        <v>3368</v>
      </c>
      <c r="B262" s="102" t="s">
        <v>2797</v>
      </c>
      <c r="C262" s="100">
        <f>VLOOKUP(GroupVertices[[#This Row],[Vertex]], Vertices[], MATCH("ID", Vertices[#Headers], 0), FALSE)</f>
        <v>2339</v>
      </c>
    </row>
    <row r="263" spans="1:3" x14ac:dyDescent="0.35">
      <c r="A263" s="100" t="s">
        <v>3368</v>
      </c>
      <c r="B263" s="102" t="s">
        <v>2857</v>
      </c>
      <c r="C263" s="100">
        <f>VLOOKUP(GroupVertices[[#This Row],[Vertex]], Vertices[], MATCH("ID", Vertices[#Headers], 0), FALSE)</f>
        <v>3028</v>
      </c>
    </row>
    <row r="264" spans="1:3" x14ac:dyDescent="0.35">
      <c r="A264" s="100" t="s">
        <v>3368</v>
      </c>
      <c r="B264" s="102" t="s">
        <v>2891</v>
      </c>
      <c r="C264" s="100">
        <f>VLOOKUP(GroupVertices[[#This Row],[Vertex]], Vertices[], MATCH("ID", Vertices[#Headers], 0), FALSE)</f>
        <v>3029</v>
      </c>
    </row>
    <row r="265" spans="1:3" x14ac:dyDescent="0.35">
      <c r="A265" s="100" t="s">
        <v>3368</v>
      </c>
      <c r="B265" s="102" t="s">
        <v>2920</v>
      </c>
      <c r="C265" s="100">
        <f>VLOOKUP(GroupVertices[[#This Row],[Vertex]], Vertices[], MATCH("ID", Vertices[#Headers], 0), FALSE)</f>
        <v>3030</v>
      </c>
    </row>
    <row r="266" spans="1:3" x14ac:dyDescent="0.35">
      <c r="A266" s="100" t="s">
        <v>3368</v>
      </c>
      <c r="B266" s="102" t="s">
        <v>2949</v>
      </c>
      <c r="C266" s="100">
        <f>VLOOKUP(GroupVertices[[#This Row],[Vertex]], Vertices[], MATCH("ID", Vertices[#Headers], 0), FALSE)</f>
        <v>364</v>
      </c>
    </row>
    <row r="267" spans="1:3" x14ac:dyDescent="0.35">
      <c r="A267" s="100" t="s">
        <v>3368</v>
      </c>
      <c r="B267" s="102" t="s">
        <v>2950</v>
      </c>
      <c r="C267" s="100">
        <f>VLOOKUP(GroupVertices[[#This Row],[Vertex]], Vertices[], MATCH("ID", Vertices[#Headers], 0), FALSE)</f>
        <v>2828</v>
      </c>
    </row>
    <row r="268" spans="1:3" x14ac:dyDescent="0.35">
      <c r="A268" s="100" t="s">
        <v>3368</v>
      </c>
      <c r="B268" s="102" t="s">
        <v>3022</v>
      </c>
      <c r="C268" s="100">
        <f>VLOOKUP(GroupVertices[[#This Row],[Vertex]], Vertices[], MATCH("ID", Vertices[#Headers], 0), FALSE)</f>
        <v>368</v>
      </c>
    </row>
    <row r="269" spans="1:3" x14ac:dyDescent="0.35">
      <c r="A269" s="100" t="s">
        <v>3368</v>
      </c>
      <c r="B269" s="102" t="s">
        <v>3023</v>
      </c>
      <c r="C269" s="100">
        <f>VLOOKUP(GroupVertices[[#This Row],[Vertex]], Vertices[], MATCH("ID", Vertices[#Headers], 0), FALSE)</f>
        <v>2875</v>
      </c>
    </row>
    <row r="270" spans="1:3" x14ac:dyDescent="0.35">
      <c r="A270" s="100" t="s">
        <v>3368</v>
      </c>
      <c r="B270" s="102" t="s">
        <v>3031</v>
      </c>
      <c r="C270" s="100">
        <f>VLOOKUP(GroupVertices[[#This Row],[Vertex]], Vertices[], MATCH("ID", Vertices[#Headers], 0), FALSE)</f>
        <v>1879</v>
      </c>
    </row>
    <row r="271" spans="1:3" x14ac:dyDescent="0.35">
      <c r="A271" s="100" t="s">
        <v>3368</v>
      </c>
      <c r="B271" s="102" t="s">
        <v>3087</v>
      </c>
      <c r="C271" s="100">
        <f>VLOOKUP(GroupVertices[[#This Row],[Vertex]], Vertices[], MATCH("ID", Vertices[#Headers], 0), FALSE)</f>
        <v>2824</v>
      </c>
    </row>
    <row r="272" spans="1:3" x14ac:dyDescent="0.35">
      <c r="A272" s="100" t="s">
        <v>3368</v>
      </c>
      <c r="B272" s="102" t="s">
        <v>3088</v>
      </c>
      <c r="C272" s="100">
        <f>VLOOKUP(GroupVertices[[#This Row],[Vertex]], Vertices[], MATCH("ID", Vertices[#Headers], 0), FALSE)</f>
        <v>2825</v>
      </c>
    </row>
    <row r="273" spans="1:3" x14ac:dyDescent="0.35">
      <c r="A273" s="100" t="s">
        <v>3368</v>
      </c>
      <c r="B273" s="102" t="s">
        <v>3089</v>
      </c>
      <c r="C273" s="100">
        <f>VLOOKUP(GroupVertices[[#This Row],[Vertex]], Vertices[], MATCH("ID", Vertices[#Headers], 0), FALSE)</f>
        <v>2826</v>
      </c>
    </row>
    <row r="274" spans="1:3" x14ac:dyDescent="0.35">
      <c r="A274" s="100" t="s">
        <v>3368</v>
      </c>
      <c r="B274" s="102" t="s">
        <v>3090</v>
      </c>
      <c r="C274" s="100">
        <f>VLOOKUP(GroupVertices[[#This Row],[Vertex]], Vertices[], MATCH("ID", Vertices[#Headers], 0), FALSE)</f>
        <v>2827</v>
      </c>
    </row>
    <row r="275" spans="1:3" x14ac:dyDescent="0.35">
      <c r="A275" s="100" t="s">
        <v>3368</v>
      </c>
      <c r="B275" s="102" t="s">
        <v>3157</v>
      </c>
      <c r="C275" s="100">
        <f>VLOOKUP(GroupVertices[[#This Row],[Vertex]], Vertices[], MATCH("ID", Vertices[#Headers], 0), FALSE)</f>
        <v>3031</v>
      </c>
    </row>
    <row r="276" spans="1:3" x14ac:dyDescent="0.35">
      <c r="A276" s="100" t="s">
        <v>3369</v>
      </c>
      <c r="B276" s="102" t="s">
        <v>209</v>
      </c>
      <c r="C276" s="100">
        <f>VLOOKUP(GroupVertices[[#This Row],[Vertex]], Vertices[], MATCH("ID", Vertices[#Headers], 0), FALSE)</f>
        <v>3034</v>
      </c>
    </row>
    <row r="277" spans="1:3" x14ac:dyDescent="0.35">
      <c r="A277" s="100" t="s">
        <v>3369</v>
      </c>
      <c r="B277" s="102" t="s">
        <v>210</v>
      </c>
      <c r="C277" s="100">
        <f>VLOOKUP(GroupVertices[[#This Row],[Vertex]], Vertices[], MATCH("ID", Vertices[#Headers], 0), FALSE)</f>
        <v>72</v>
      </c>
    </row>
    <row r="278" spans="1:3" x14ac:dyDescent="0.35">
      <c r="A278" s="100" t="s">
        <v>3369</v>
      </c>
      <c r="B278" s="102" t="s">
        <v>262</v>
      </c>
      <c r="C278" s="100">
        <f>VLOOKUP(GroupVertices[[#This Row],[Vertex]], Vertices[], MATCH("ID", Vertices[#Headers], 0), FALSE)</f>
        <v>764</v>
      </c>
    </row>
    <row r="279" spans="1:3" x14ac:dyDescent="0.35">
      <c r="A279" s="100" t="s">
        <v>3369</v>
      </c>
      <c r="B279" s="102" t="s">
        <v>263</v>
      </c>
      <c r="C279" s="100">
        <f>VLOOKUP(GroupVertices[[#This Row],[Vertex]], Vertices[], MATCH("ID", Vertices[#Headers], 0), FALSE)</f>
        <v>2492</v>
      </c>
    </row>
    <row r="280" spans="1:3" x14ac:dyDescent="0.35">
      <c r="A280" s="100" t="s">
        <v>3369</v>
      </c>
      <c r="B280" s="102" t="s">
        <v>313</v>
      </c>
      <c r="C280" s="100">
        <f>VLOOKUP(GroupVertices[[#This Row],[Vertex]], Vertices[], MATCH("ID", Vertices[#Headers], 0), FALSE)</f>
        <v>401</v>
      </c>
    </row>
    <row r="281" spans="1:3" x14ac:dyDescent="0.35">
      <c r="A281" s="100" t="s">
        <v>3369</v>
      </c>
      <c r="B281" s="102" t="s">
        <v>314</v>
      </c>
      <c r="C281" s="100">
        <f>VLOOKUP(GroupVertices[[#This Row],[Vertex]], Vertices[], MATCH("ID", Vertices[#Headers], 0), FALSE)</f>
        <v>106</v>
      </c>
    </row>
    <row r="282" spans="1:3" x14ac:dyDescent="0.35">
      <c r="A282" s="100" t="s">
        <v>3369</v>
      </c>
      <c r="B282" s="102" t="s">
        <v>315</v>
      </c>
      <c r="C282" s="100">
        <f>VLOOKUP(GroupVertices[[#This Row],[Vertex]], Vertices[], MATCH("ID", Vertices[#Headers], 0), FALSE)</f>
        <v>2278</v>
      </c>
    </row>
    <row r="283" spans="1:3" x14ac:dyDescent="0.35">
      <c r="A283" s="100" t="s">
        <v>3369</v>
      </c>
      <c r="B283" s="102" t="s">
        <v>316</v>
      </c>
      <c r="C283" s="100">
        <f>VLOOKUP(GroupVertices[[#This Row],[Vertex]], Vertices[], MATCH("ID", Vertices[#Headers], 0), FALSE)</f>
        <v>2279</v>
      </c>
    </row>
    <row r="284" spans="1:3" x14ac:dyDescent="0.35">
      <c r="A284" s="100" t="s">
        <v>3369</v>
      </c>
      <c r="B284" s="102" t="s">
        <v>425</v>
      </c>
      <c r="C284" s="100">
        <f>VLOOKUP(GroupVertices[[#This Row],[Vertex]], Vertices[], MATCH("ID", Vertices[#Headers], 0), FALSE)</f>
        <v>384</v>
      </c>
    </row>
    <row r="285" spans="1:3" x14ac:dyDescent="0.35">
      <c r="A285" s="100" t="s">
        <v>3369</v>
      </c>
      <c r="B285" s="102" t="s">
        <v>426</v>
      </c>
      <c r="C285" s="100">
        <f>VLOOKUP(GroupVertices[[#This Row],[Vertex]], Vertices[], MATCH("ID", Vertices[#Headers], 0), FALSE)</f>
        <v>82</v>
      </c>
    </row>
    <row r="286" spans="1:3" x14ac:dyDescent="0.35">
      <c r="A286" s="100" t="s">
        <v>3369</v>
      </c>
      <c r="B286" s="102" t="s">
        <v>441</v>
      </c>
      <c r="C286" s="100">
        <f>VLOOKUP(GroupVertices[[#This Row],[Vertex]], Vertices[], MATCH("ID", Vertices[#Headers], 0), FALSE)</f>
        <v>1858</v>
      </c>
    </row>
    <row r="287" spans="1:3" x14ac:dyDescent="0.35">
      <c r="A287" s="100" t="s">
        <v>3369</v>
      </c>
      <c r="B287" s="102" t="s">
        <v>442</v>
      </c>
      <c r="C287" s="100">
        <f>VLOOKUP(GroupVertices[[#This Row],[Vertex]], Vertices[], MATCH("ID", Vertices[#Headers], 0), FALSE)</f>
        <v>1859</v>
      </c>
    </row>
    <row r="288" spans="1:3" x14ac:dyDescent="0.35">
      <c r="A288" s="100" t="s">
        <v>3369</v>
      </c>
      <c r="B288" s="102" t="s">
        <v>447</v>
      </c>
      <c r="C288" s="100">
        <f>VLOOKUP(GroupVertices[[#This Row],[Vertex]], Vertices[], MATCH("ID", Vertices[#Headers], 0), FALSE)</f>
        <v>92</v>
      </c>
    </row>
    <row r="289" spans="1:3" x14ac:dyDescent="0.35">
      <c r="A289" s="100" t="s">
        <v>3369</v>
      </c>
      <c r="B289" s="102" t="s">
        <v>448</v>
      </c>
      <c r="C289" s="100">
        <f>VLOOKUP(GroupVertices[[#This Row],[Vertex]], Vertices[], MATCH("ID", Vertices[#Headers], 0), FALSE)</f>
        <v>2810</v>
      </c>
    </row>
    <row r="290" spans="1:3" x14ac:dyDescent="0.35">
      <c r="A290" s="100" t="s">
        <v>3369</v>
      </c>
      <c r="B290" s="102" t="s">
        <v>543</v>
      </c>
      <c r="C290" s="100">
        <f>VLOOKUP(GroupVertices[[#This Row],[Vertex]], Vertices[], MATCH("ID", Vertices[#Headers], 0), FALSE)</f>
        <v>360</v>
      </c>
    </row>
    <row r="291" spans="1:3" x14ac:dyDescent="0.35">
      <c r="A291" s="100" t="s">
        <v>3369</v>
      </c>
      <c r="B291" s="102" t="s">
        <v>544</v>
      </c>
      <c r="C291" s="100">
        <f>VLOOKUP(GroupVertices[[#This Row],[Vertex]], Vertices[], MATCH("ID", Vertices[#Headers], 0), FALSE)</f>
        <v>634</v>
      </c>
    </row>
    <row r="292" spans="1:3" x14ac:dyDescent="0.35">
      <c r="A292" s="100" t="s">
        <v>3369</v>
      </c>
      <c r="B292" s="102" t="s">
        <v>545</v>
      </c>
      <c r="C292" s="100">
        <f>VLOOKUP(GroupVertices[[#This Row],[Vertex]], Vertices[], MATCH("ID", Vertices[#Headers], 0), FALSE)</f>
        <v>2815</v>
      </c>
    </row>
    <row r="293" spans="1:3" x14ac:dyDescent="0.35">
      <c r="A293" s="100" t="s">
        <v>3369</v>
      </c>
      <c r="B293" s="102" t="s">
        <v>546</v>
      </c>
      <c r="C293" s="100">
        <f>VLOOKUP(GroupVertices[[#This Row],[Vertex]], Vertices[], MATCH("ID", Vertices[#Headers], 0), FALSE)</f>
        <v>292</v>
      </c>
    </row>
    <row r="294" spans="1:3" x14ac:dyDescent="0.35">
      <c r="A294" s="100" t="s">
        <v>3369</v>
      </c>
      <c r="B294" s="102" t="s">
        <v>573</v>
      </c>
      <c r="C294" s="100">
        <f>VLOOKUP(GroupVertices[[#This Row],[Vertex]], Vertices[], MATCH("ID", Vertices[#Headers], 0), FALSE)</f>
        <v>742</v>
      </c>
    </row>
    <row r="295" spans="1:3" x14ac:dyDescent="0.35">
      <c r="A295" s="100" t="s">
        <v>3369</v>
      </c>
      <c r="B295" s="102" t="s">
        <v>574</v>
      </c>
      <c r="C295" s="100">
        <f>VLOOKUP(GroupVertices[[#This Row],[Vertex]], Vertices[], MATCH("ID", Vertices[#Headers], 0), FALSE)</f>
        <v>2042</v>
      </c>
    </row>
    <row r="296" spans="1:3" x14ac:dyDescent="0.35">
      <c r="A296" s="100" t="s">
        <v>3369</v>
      </c>
      <c r="B296" s="102" t="s">
        <v>575</v>
      </c>
      <c r="C296" s="100">
        <f>VLOOKUP(GroupVertices[[#This Row],[Vertex]], Vertices[], MATCH("ID", Vertices[#Headers], 0), FALSE)</f>
        <v>268</v>
      </c>
    </row>
    <row r="297" spans="1:3" x14ac:dyDescent="0.35">
      <c r="A297" s="100" t="s">
        <v>3369</v>
      </c>
      <c r="B297" s="102" t="s">
        <v>594</v>
      </c>
      <c r="C297" s="100">
        <f>VLOOKUP(GroupVertices[[#This Row],[Vertex]], Vertices[], MATCH("ID", Vertices[#Headers], 0), FALSE)</f>
        <v>743</v>
      </c>
    </row>
    <row r="298" spans="1:3" x14ac:dyDescent="0.35">
      <c r="A298" s="100" t="s">
        <v>3369</v>
      </c>
      <c r="B298" s="102" t="s">
        <v>595</v>
      </c>
      <c r="C298" s="100">
        <f>VLOOKUP(GroupVertices[[#This Row],[Vertex]], Vertices[], MATCH("ID", Vertices[#Headers], 0), FALSE)</f>
        <v>2043</v>
      </c>
    </row>
    <row r="299" spans="1:3" x14ac:dyDescent="0.35">
      <c r="A299" s="100" t="s">
        <v>3369</v>
      </c>
      <c r="B299" s="102" t="s">
        <v>616</v>
      </c>
      <c r="C299" s="100">
        <f>VLOOKUP(GroupVertices[[#This Row],[Vertex]], Vertices[], MATCH("ID", Vertices[#Headers], 0), FALSE)</f>
        <v>57</v>
      </c>
    </row>
    <row r="300" spans="1:3" x14ac:dyDescent="0.35">
      <c r="A300" s="100" t="s">
        <v>3369</v>
      </c>
      <c r="B300" s="102" t="s">
        <v>649</v>
      </c>
      <c r="C300" s="100">
        <f>VLOOKUP(GroupVertices[[#This Row],[Vertex]], Vertices[], MATCH("ID", Vertices[#Headers], 0), FALSE)</f>
        <v>2811</v>
      </c>
    </row>
    <row r="301" spans="1:3" x14ac:dyDescent="0.35">
      <c r="A301" s="100" t="s">
        <v>3369</v>
      </c>
      <c r="B301" s="102" t="s">
        <v>706</v>
      </c>
      <c r="C301" s="100">
        <f>VLOOKUP(GroupVertices[[#This Row],[Vertex]], Vertices[], MATCH("ID", Vertices[#Headers], 0), FALSE)</f>
        <v>365</v>
      </c>
    </row>
    <row r="302" spans="1:3" x14ac:dyDescent="0.35">
      <c r="A302" s="100" t="s">
        <v>3369</v>
      </c>
      <c r="B302" s="102" t="s">
        <v>735</v>
      </c>
      <c r="C302" s="100">
        <f>VLOOKUP(GroupVertices[[#This Row],[Vertex]], Vertices[], MATCH("ID", Vertices[#Headers], 0), FALSE)</f>
        <v>3062</v>
      </c>
    </row>
    <row r="303" spans="1:3" x14ac:dyDescent="0.35">
      <c r="A303" s="100" t="s">
        <v>3369</v>
      </c>
      <c r="B303" s="102" t="s">
        <v>736</v>
      </c>
      <c r="C303" s="100">
        <f>VLOOKUP(GroupVertices[[#This Row],[Vertex]], Vertices[], MATCH("ID", Vertices[#Headers], 0), FALSE)</f>
        <v>32</v>
      </c>
    </row>
    <row r="304" spans="1:3" x14ac:dyDescent="0.35">
      <c r="A304" s="100" t="s">
        <v>3369</v>
      </c>
      <c r="B304" s="102" t="s">
        <v>788</v>
      </c>
      <c r="C304" s="100">
        <f>VLOOKUP(GroupVertices[[#This Row],[Vertex]], Vertices[], MATCH("ID", Vertices[#Headers], 0), FALSE)</f>
        <v>2892</v>
      </c>
    </row>
    <row r="305" spans="1:3" x14ac:dyDescent="0.35">
      <c r="A305" s="100" t="s">
        <v>3369</v>
      </c>
      <c r="B305" s="102" t="s">
        <v>789</v>
      </c>
      <c r="C305" s="100">
        <f>VLOOKUP(GroupVertices[[#This Row],[Vertex]], Vertices[], MATCH("ID", Vertices[#Headers], 0), FALSE)</f>
        <v>187</v>
      </c>
    </row>
    <row r="306" spans="1:3" x14ac:dyDescent="0.35">
      <c r="A306" s="100" t="s">
        <v>3369</v>
      </c>
      <c r="B306" s="102" t="s">
        <v>807</v>
      </c>
      <c r="C306" s="100">
        <f>VLOOKUP(GroupVertices[[#This Row],[Vertex]], Vertices[], MATCH("ID", Vertices[#Headers], 0), FALSE)</f>
        <v>626</v>
      </c>
    </row>
    <row r="307" spans="1:3" x14ac:dyDescent="0.35">
      <c r="A307" s="100" t="s">
        <v>3369</v>
      </c>
      <c r="B307" s="102" t="s">
        <v>818</v>
      </c>
      <c r="C307" s="100">
        <f>VLOOKUP(GroupVertices[[#This Row],[Vertex]], Vertices[], MATCH("ID", Vertices[#Headers], 0), FALSE)</f>
        <v>285</v>
      </c>
    </row>
    <row r="308" spans="1:3" x14ac:dyDescent="0.35">
      <c r="A308" s="100" t="s">
        <v>3369</v>
      </c>
      <c r="B308" s="102" t="s">
        <v>819</v>
      </c>
      <c r="C308" s="100">
        <f>VLOOKUP(GroupVertices[[#This Row],[Vertex]], Vertices[], MATCH("ID", Vertices[#Headers], 0), FALSE)</f>
        <v>440</v>
      </c>
    </row>
    <row r="309" spans="1:3" x14ac:dyDescent="0.35">
      <c r="A309" s="100" t="s">
        <v>3369</v>
      </c>
      <c r="B309" s="102" t="s">
        <v>820</v>
      </c>
      <c r="C309" s="100">
        <f>VLOOKUP(GroupVertices[[#This Row],[Vertex]], Vertices[], MATCH("ID", Vertices[#Headers], 0), FALSE)</f>
        <v>2883</v>
      </c>
    </row>
    <row r="310" spans="1:3" x14ac:dyDescent="0.35">
      <c r="A310" s="100" t="s">
        <v>3369</v>
      </c>
      <c r="B310" s="102" t="s">
        <v>821</v>
      </c>
      <c r="C310" s="100">
        <f>VLOOKUP(GroupVertices[[#This Row],[Vertex]], Vertices[], MATCH("ID", Vertices[#Headers], 0), FALSE)</f>
        <v>91</v>
      </c>
    </row>
    <row r="311" spans="1:3" x14ac:dyDescent="0.35">
      <c r="A311" s="100" t="s">
        <v>3369</v>
      </c>
      <c r="B311" s="102" t="s">
        <v>887</v>
      </c>
      <c r="C311" s="100">
        <f>VLOOKUP(GroupVertices[[#This Row],[Vertex]], Vertices[], MATCH("ID", Vertices[#Headers], 0), FALSE)</f>
        <v>2990</v>
      </c>
    </row>
    <row r="312" spans="1:3" x14ac:dyDescent="0.35">
      <c r="A312" s="100" t="s">
        <v>3369</v>
      </c>
      <c r="B312" s="102" t="s">
        <v>888</v>
      </c>
      <c r="C312" s="100">
        <f>VLOOKUP(GroupVertices[[#This Row],[Vertex]], Vertices[], MATCH("ID", Vertices[#Headers], 0), FALSE)</f>
        <v>432</v>
      </c>
    </row>
    <row r="313" spans="1:3" x14ac:dyDescent="0.35">
      <c r="A313" s="100" t="s">
        <v>3369</v>
      </c>
      <c r="B313" s="102" t="s">
        <v>982</v>
      </c>
      <c r="C313" s="100">
        <f>VLOOKUP(GroupVertices[[#This Row],[Vertex]], Vertices[], MATCH("ID", Vertices[#Headers], 0), FALSE)</f>
        <v>152</v>
      </c>
    </row>
    <row r="314" spans="1:3" x14ac:dyDescent="0.35">
      <c r="A314" s="100" t="s">
        <v>3369</v>
      </c>
      <c r="B314" s="102" t="s">
        <v>1001</v>
      </c>
      <c r="C314" s="100">
        <f>VLOOKUP(GroupVertices[[#This Row],[Vertex]], Vertices[], MATCH("ID", Vertices[#Headers], 0), FALSE)</f>
        <v>710</v>
      </c>
    </row>
    <row r="315" spans="1:3" x14ac:dyDescent="0.35">
      <c r="A315" s="100" t="s">
        <v>3369</v>
      </c>
      <c r="B315" s="102" t="s">
        <v>1002</v>
      </c>
      <c r="C315" s="100">
        <f>VLOOKUP(GroupVertices[[#This Row],[Vertex]], Vertices[], MATCH("ID", Vertices[#Headers], 0), FALSE)</f>
        <v>1863</v>
      </c>
    </row>
    <row r="316" spans="1:3" x14ac:dyDescent="0.35">
      <c r="A316" s="100" t="s">
        <v>3369</v>
      </c>
      <c r="B316" s="102" t="s">
        <v>1003</v>
      </c>
      <c r="C316" s="100">
        <f>VLOOKUP(GroupVertices[[#This Row],[Vertex]], Vertices[], MATCH("ID", Vertices[#Headers], 0), FALSE)</f>
        <v>408</v>
      </c>
    </row>
    <row r="317" spans="1:3" x14ac:dyDescent="0.35">
      <c r="A317" s="100" t="s">
        <v>3369</v>
      </c>
      <c r="B317" s="102" t="s">
        <v>1092</v>
      </c>
      <c r="C317" s="100">
        <f>VLOOKUP(GroupVertices[[#This Row],[Vertex]], Vertices[], MATCH("ID", Vertices[#Headers], 0), FALSE)</f>
        <v>2812</v>
      </c>
    </row>
    <row r="318" spans="1:3" x14ac:dyDescent="0.35">
      <c r="A318" s="100" t="s">
        <v>3369</v>
      </c>
      <c r="B318" s="102" t="s">
        <v>1239</v>
      </c>
      <c r="C318" s="100">
        <f>VLOOKUP(GroupVertices[[#This Row],[Vertex]], Vertices[], MATCH("ID", Vertices[#Headers], 0), FALSE)</f>
        <v>3063</v>
      </c>
    </row>
    <row r="319" spans="1:3" x14ac:dyDescent="0.35">
      <c r="A319" s="100" t="s">
        <v>3369</v>
      </c>
      <c r="B319" s="102" t="s">
        <v>1293</v>
      </c>
      <c r="C319" s="100">
        <f>VLOOKUP(GroupVertices[[#This Row],[Vertex]], Vertices[], MATCH("ID", Vertices[#Headers], 0), FALSE)</f>
        <v>3070</v>
      </c>
    </row>
    <row r="320" spans="1:3" x14ac:dyDescent="0.35">
      <c r="A320" s="100" t="s">
        <v>3369</v>
      </c>
      <c r="B320" s="102" t="s">
        <v>1308</v>
      </c>
      <c r="C320" s="100">
        <f>VLOOKUP(GroupVertices[[#This Row],[Vertex]], Vertices[], MATCH("ID", Vertices[#Headers], 0), FALSE)</f>
        <v>2918</v>
      </c>
    </row>
    <row r="321" spans="1:3" x14ac:dyDescent="0.35">
      <c r="A321" s="100" t="s">
        <v>3369</v>
      </c>
      <c r="B321" s="102" t="s">
        <v>1313</v>
      </c>
      <c r="C321" s="100">
        <f>VLOOKUP(GroupVertices[[#This Row],[Vertex]], Vertices[], MATCH("ID", Vertices[#Headers], 0), FALSE)</f>
        <v>28</v>
      </c>
    </row>
    <row r="322" spans="1:3" x14ac:dyDescent="0.35">
      <c r="A322" s="100" t="s">
        <v>3369</v>
      </c>
      <c r="B322" s="102" t="s">
        <v>1314</v>
      </c>
      <c r="C322" s="100">
        <f>VLOOKUP(GroupVertices[[#This Row],[Vertex]], Vertices[], MATCH("ID", Vertices[#Headers], 0), FALSE)</f>
        <v>3090</v>
      </c>
    </row>
    <row r="323" spans="1:3" x14ac:dyDescent="0.35">
      <c r="A323" s="100" t="s">
        <v>3369</v>
      </c>
      <c r="B323" s="102" t="s">
        <v>1315</v>
      </c>
      <c r="C323" s="100">
        <f>VLOOKUP(GroupVertices[[#This Row],[Vertex]], Vertices[], MATCH("ID", Vertices[#Headers], 0), FALSE)</f>
        <v>3091</v>
      </c>
    </row>
    <row r="324" spans="1:3" x14ac:dyDescent="0.35">
      <c r="A324" s="100" t="s">
        <v>3369</v>
      </c>
      <c r="B324" s="102" t="s">
        <v>1316</v>
      </c>
      <c r="C324" s="100">
        <f>VLOOKUP(GroupVertices[[#This Row],[Vertex]], Vertices[], MATCH("ID", Vertices[#Headers], 0), FALSE)</f>
        <v>138</v>
      </c>
    </row>
    <row r="325" spans="1:3" x14ac:dyDescent="0.35">
      <c r="A325" s="100" t="s">
        <v>3369</v>
      </c>
      <c r="B325" s="102" t="s">
        <v>1317</v>
      </c>
      <c r="C325" s="100">
        <f>VLOOKUP(GroupVertices[[#This Row],[Vertex]], Vertices[], MATCH("ID", Vertices[#Headers], 0), FALSE)</f>
        <v>635</v>
      </c>
    </row>
    <row r="326" spans="1:3" x14ac:dyDescent="0.35">
      <c r="A326" s="100" t="s">
        <v>3369</v>
      </c>
      <c r="B326" s="102" t="s">
        <v>1318</v>
      </c>
      <c r="C326" s="100">
        <f>VLOOKUP(GroupVertices[[#This Row],[Vertex]], Vertices[], MATCH("ID", Vertices[#Headers], 0), FALSE)</f>
        <v>636</v>
      </c>
    </row>
    <row r="327" spans="1:3" x14ac:dyDescent="0.35">
      <c r="A327" s="100" t="s">
        <v>3369</v>
      </c>
      <c r="B327" s="102" t="s">
        <v>1319</v>
      </c>
      <c r="C327" s="100">
        <f>VLOOKUP(GroupVertices[[#This Row],[Vertex]], Vertices[], MATCH("ID", Vertices[#Headers], 0), FALSE)</f>
        <v>3092</v>
      </c>
    </row>
    <row r="328" spans="1:3" x14ac:dyDescent="0.35">
      <c r="A328" s="100" t="s">
        <v>3369</v>
      </c>
      <c r="B328" s="102" t="s">
        <v>1320</v>
      </c>
      <c r="C328" s="100">
        <f>VLOOKUP(GroupVertices[[#This Row],[Vertex]], Vertices[], MATCH("ID", Vertices[#Headers], 0), FALSE)</f>
        <v>628</v>
      </c>
    </row>
    <row r="329" spans="1:3" x14ac:dyDescent="0.35">
      <c r="A329" s="100" t="s">
        <v>3369</v>
      </c>
      <c r="B329" s="102" t="s">
        <v>1321</v>
      </c>
      <c r="C329" s="100">
        <f>VLOOKUP(GroupVertices[[#This Row],[Vertex]], Vertices[], MATCH("ID", Vertices[#Headers], 0), FALSE)</f>
        <v>356</v>
      </c>
    </row>
    <row r="330" spans="1:3" x14ac:dyDescent="0.35">
      <c r="A330" s="100" t="s">
        <v>3369</v>
      </c>
      <c r="B330" s="102" t="s">
        <v>1322</v>
      </c>
      <c r="C330" s="100">
        <f>VLOOKUP(GroupVertices[[#This Row],[Vertex]], Vertices[], MATCH("ID", Vertices[#Headers], 0), FALSE)</f>
        <v>3093</v>
      </c>
    </row>
    <row r="331" spans="1:3" x14ac:dyDescent="0.35">
      <c r="A331" s="100" t="s">
        <v>3369</v>
      </c>
      <c r="B331" s="102" t="s">
        <v>1323</v>
      </c>
      <c r="C331" s="100">
        <f>VLOOKUP(GroupVertices[[#This Row],[Vertex]], Vertices[], MATCH("ID", Vertices[#Headers], 0), FALSE)</f>
        <v>3094</v>
      </c>
    </row>
    <row r="332" spans="1:3" x14ac:dyDescent="0.35">
      <c r="A332" s="100" t="s">
        <v>3369</v>
      </c>
      <c r="B332" s="102" t="s">
        <v>1436</v>
      </c>
      <c r="C332" s="100">
        <f>VLOOKUP(GroupVertices[[#This Row],[Vertex]], Vertices[], MATCH("ID", Vertices[#Headers], 0), FALSE)</f>
        <v>77</v>
      </c>
    </row>
    <row r="333" spans="1:3" x14ac:dyDescent="0.35">
      <c r="A333" s="100" t="s">
        <v>3369</v>
      </c>
      <c r="B333" s="102" t="s">
        <v>1450</v>
      </c>
      <c r="C333" s="100">
        <f>VLOOKUP(GroupVertices[[#This Row],[Vertex]], Vertices[], MATCH("ID", Vertices[#Headers], 0), FALSE)</f>
        <v>56</v>
      </c>
    </row>
    <row r="334" spans="1:3" x14ac:dyDescent="0.35">
      <c r="A334" s="100" t="s">
        <v>3369</v>
      </c>
      <c r="B334" s="102" t="s">
        <v>1451</v>
      </c>
      <c r="C334" s="100">
        <f>VLOOKUP(GroupVertices[[#This Row],[Vertex]], Vertices[], MATCH("ID", Vertices[#Headers], 0), FALSE)</f>
        <v>823</v>
      </c>
    </row>
    <row r="335" spans="1:3" x14ac:dyDescent="0.35">
      <c r="A335" s="100" t="s">
        <v>3369</v>
      </c>
      <c r="B335" s="102" t="s">
        <v>1454</v>
      </c>
      <c r="C335" s="100">
        <f>VLOOKUP(GroupVertices[[#This Row],[Vertex]], Vertices[], MATCH("ID", Vertices[#Headers], 0), FALSE)</f>
        <v>3067</v>
      </c>
    </row>
    <row r="336" spans="1:3" x14ac:dyDescent="0.35">
      <c r="A336" s="100" t="s">
        <v>3369</v>
      </c>
      <c r="B336" s="102" t="s">
        <v>1455</v>
      </c>
      <c r="C336" s="100">
        <f>VLOOKUP(GroupVertices[[#This Row],[Vertex]], Vertices[], MATCH("ID", Vertices[#Headers], 0), FALSE)</f>
        <v>3068</v>
      </c>
    </row>
    <row r="337" spans="1:3" x14ac:dyDescent="0.35">
      <c r="A337" s="100" t="s">
        <v>3369</v>
      </c>
      <c r="B337" s="102" t="s">
        <v>1494</v>
      </c>
      <c r="C337" s="100">
        <f>VLOOKUP(GroupVertices[[#This Row],[Vertex]], Vertices[], MATCH("ID", Vertices[#Headers], 0), FALSE)</f>
        <v>2312</v>
      </c>
    </row>
    <row r="338" spans="1:3" x14ac:dyDescent="0.35">
      <c r="A338" s="100" t="s">
        <v>3369</v>
      </c>
      <c r="B338" s="102" t="s">
        <v>1502</v>
      </c>
      <c r="C338" s="100">
        <f>VLOOKUP(GroupVertices[[#This Row],[Vertex]], Vertices[], MATCH("ID", Vertices[#Headers], 0), FALSE)</f>
        <v>770</v>
      </c>
    </row>
    <row r="339" spans="1:3" x14ac:dyDescent="0.35">
      <c r="A339" s="100" t="s">
        <v>3369</v>
      </c>
      <c r="B339" s="102" t="s">
        <v>1503</v>
      </c>
      <c r="C339" s="100">
        <f>VLOOKUP(GroupVertices[[#This Row],[Vertex]], Vertices[], MATCH("ID", Vertices[#Headers], 0), FALSE)</f>
        <v>2564</v>
      </c>
    </row>
    <row r="340" spans="1:3" x14ac:dyDescent="0.35">
      <c r="A340" s="100" t="s">
        <v>3369</v>
      </c>
      <c r="B340" s="102" t="s">
        <v>1529</v>
      </c>
      <c r="C340" s="100">
        <f>VLOOKUP(GroupVertices[[#This Row],[Vertex]], Vertices[], MATCH("ID", Vertices[#Headers], 0), FALSE)</f>
        <v>275</v>
      </c>
    </row>
    <row r="341" spans="1:3" x14ac:dyDescent="0.35">
      <c r="A341" s="100" t="s">
        <v>3369</v>
      </c>
      <c r="B341" s="102" t="s">
        <v>1530</v>
      </c>
      <c r="C341" s="100">
        <f>VLOOKUP(GroupVertices[[#This Row],[Vertex]], Vertices[], MATCH("ID", Vertices[#Headers], 0), FALSE)</f>
        <v>279</v>
      </c>
    </row>
    <row r="342" spans="1:3" x14ac:dyDescent="0.35">
      <c r="A342" s="100" t="s">
        <v>3369</v>
      </c>
      <c r="B342" s="102" t="s">
        <v>1568</v>
      </c>
      <c r="C342" s="100">
        <f>VLOOKUP(GroupVertices[[#This Row],[Vertex]], Vertices[], MATCH("ID", Vertices[#Headers], 0), FALSE)</f>
        <v>393</v>
      </c>
    </row>
    <row r="343" spans="1:3" x14ac:dyDescent="0.35">
      <c r="A343" s="100" t="s">
        <v>3369</v>
      </c>
      <c r="B343" s="102" t="s">
        <v>1583</v>
      </c>
      <c r="C343" s="100">
        <f>VLOOKUP(GroupVertices[[#This Row],[Vertex]], Vertices[], MATCH("ID", Vertices[#Headers], 0), FALSE)</f>
        <v>752</v>
      </c>
    </row>
    <row r="344" spans="1:3" x14ac:dyDescent="0.35">
      <c r="A344" s="100" t="s">
        <v>3369</v>
      </c>
      <c r="B344" s="102" t="s">
        <v>1584</v>
      </c>
      <c r="C344" s="100">
        <f>VLOOKUP(GroupVertices[[#This Row],[Vertex]], Vertices[], MATCH("ID", Vertices[#Headers], 0), FALSE)</f>
        <v>2273</v>
      </c>
    </row>
    <row r="345" spans="1:3" x14ac:dyDescent="0.35">
      <c r="A345" s="100" t="s">
        <v>3369</v>
      </c>
      <c r="B345" s="102" t="s">
        <v>1609</v>
      </c>
      <c r="C345" s="100">
        <f>VLOOKUP(GroupVertices[[#This Row],[Vertex]], Vertices[], MATCH("ID", Vertices[#Headers], 0), FALSE)</f>
        <v>1939</v>
      </c>
    </row>
    <row r="346" spans="1:3" x14ac:dyDescent="0.35">
      <c r="A346" s="100" t="s">
        <v>3369</v>
      </c>
      <c r="B346" s="102" t="s">
        <v>1638</v>
      </c>
      <c r="C346" s="100">
        <f>VLOOKUP(GroupVertices[[#This Row],[Vertex]], Vertices[], MATCH("ID", Vertices[#Headers], 0), FALSE)</f>
        <v>3084</v>
      </c>
    </row>
    <row r="347" spans="1:3" x14ac:dyDescent="0.35">
      <c r="A347" s="100" t="s">
        <v>3369</v>
      </c>
      <c r="B347" s="102" t="s">
        <v>1639</v>
      </c>
      <c r="C347" s="100">
        <f>VLOOKUP(GroupVertices[[#This Row],[Vertex]], Vertices[], MATCH("ID", Vertices[#Headers], 0), FALSE)</f>
        <v>181</v>
      </c>
    </row>
    <row r="348" spans="1:3" x14ac:dyDescent="0.35">
      <c r="A348" s="100" t="s">
        <v>3369</v>
      </c>
      <c r="B348" s="102" t="s">
        <v>1640</v>
      </c>
      <c r="C348" s="100">
        <f>VLOOKUP(GroupVertices[[#This Row],[Vertex]], Vertices[], MATCH("ID", Vertices[#Headers], 0), FALSE)</f>
        <v>3085</v>
      </c>
    </row>
    <row r="349" spans="1:3" x14ac:dyDescent="0.35">
      <c r="A349" s="100" t="s">
        <v>3369</v>
      </c>
      <c r="B349" s="102" t="s">
        <v>1652</v>
      </c>
      <c r="C349" s="100">
        <f>VLOOKUP(GroupVertices[[#This Row],[Vertex]], Vertices[], MATCH("ID", Vertices[#Headers], 0), FALSE)</f>
        <v>1940</v>
      </c>
    </row>
    <row r="350" spans="1:3" x14ac:dyDescent="0.35">
      <c r="A350" s="100" t="s">
        <v>3369</v>
      </c>
      <c r="B350" s="102" t="s">
        <v>1682</v>
      </c>
      <c r="C350" s="100">
        <f>VLOOKUP(GroupVertices[[#This Row],[Vertex]], Vertices[], MATCH("ID", Vertices[#Headers], 0), FALSE)</f>
        <v>291</v>
      </c>
    </row>
    <row r="351" spans="1:3" x14ac:dyDescent="0.35">
      <c r="A351" s="100" t="s">
        <v>3369</v>
      </c>
      <c r="B351" s="102" t="s">
        <v>1683</v>
      </c>
      <c r="C351" s="100">
        <f>VLOOKUP(GroupVertices[[#This Row],[Vertex]], Vertices[], MATCH("ID", Vertices[#Headers], 0), FALSE)</f>
        <v>805</v>
      </c>
    </row>
    <row r="352" spans="1:3" x14ac:dyDescent="0.35">
      <c r="A352" s="100" t="s">
        <v>3369</v>
      </c>
      <c r="B352" s="102" t="s">
        <v>1745</v>
      </c>
      <c r="C352" s="100">
        <f>VLOOKUP(GroupVertices[[#This Row],[Vertex]], Vertices[], MATCH("ID", Vertices[#Headers], 0), FALSE)</f>
        <v>2624</v>
      </c>
    </row>
    <row r="353" spans="1:3" x14ac:dyDescent="0.35">
      <c r="A353" s="100" t="s">
        <v>3369</v>
      </c>
      <c r="B353" s="102" t="s">
        <v>1746</v>
      </c>
      <c r="C353" s="100">
        <f>VLOOKUP(GroupVertices[[#This Row],[Vertex]], Vertices[], MATCH("ID", Vertices[#Headers], 0), FALSE)</f>
        <v>406</v>
      </c>
    </row>
    <row r="354" spans="1:3" x14ac:dyDescent="0.35">
      <c r="A354" s="100" t="s">
        <v>3369</v>
      </c>
      <c r="B354" s="102" t="s">
        <v>1754</v>
      </c>
      <c r="C354" s="100">
        <f>VLOOKUP(GroupVertices[[#This Row],[Vertex]], Vertices[], MATCH("ID", Vertices[#Headers], 0), FALSE)</f>
        <v>3061</v>
      </c>
    </row>
    <row r="355" spans="1:3" x14ac:dyDescent="0.35">
      <c r="A355" s="100" t="s">
        <v>3369</v>
      </c>
      <c r="B355" s="102" t="s">
        <v>1755</v>
      </c>
      <c r="C355" s="100">
        <f>VLOOKUP(GroupVertices[[#This Row],[Vertex]], Vertices[], MATCH("ID", Vertices[#Headers], 0), FALSE)</f>
        <v>3047</v>
      </c>
    </row>
    <row r="356" spans="1:3" x14ac:dyDescent="0.35">
      <c r="A356" s="100" t="s">
        <v>3369</v>
      </c>
      <c r="B356" s="102" t="s">
        <v>1804</v>
      </c>
      <c r="C356" s="100">
        <f>VLOOKUP(GroupVertices[[#This Row],[Vertex]], Vertices[], MATCH("ID", Vertices[#Headers], 0), FALSE)</f>
        <v>423</v>
      </c>
    </row>
    <row r="357" spans="1:3" x14ac:dyDescent="0.35">
      <c r="A357" s="100" t="s">
        <v>3369</v>
      </c>
      <c r="B357" s="102" t="s">
        <v>1807</v>
      </c>
      <c r="C357" s="100">
        <f>VLOOKUP(GroupVertices[[#This Row],[Vertex]], Vertices[], MATCH("ID", Vertices[#Headers], 0), FALSE)</f>
        <v>2885</v>
      </c>
    </row>
    <row r="358" spans="1:3" x14ac:dyDescent="0.35">
      <c r="A358" s="100" t="s">
        <v>3369</v>
      </c>
      <c r="B358" s="102" t="s">
        <v>1835</v>
      </c>
      <c r="C358" s="100">
        <f>VLOOKUP(GroupVertices[[#This Row],[Vertex]], Vertices[], MATCH("ID", Vertices[#Headers], 0), FALSE)</f>
        <v>3064</v>
      </c>
    </row>
    <row r="359" spans="1:3" x14ac:dyDescent="0.35">
      <c r="A359" s="100" t="s">
        <v>3369</v>
      </c>
      <c r="B359" s="102" t="s">
        <v>1878</v>
      </c>
      <c r="C359" s="100">
        <f>VLOOKUP(GroupVertices[[#This Row],[Vertex]], Vertices[], MATCH("ID", Vertices[#Headers], 0), FALSE)</f>
        <v>2625</v>
      </c>
    </row>
    <row r="360" spans="1:3" x14ac:dyDescent="0.35">
      <c r="A360" s="100" t="s">
        <v>3369</v>
      </c>
      <c r="B360" s="102" t="s">
        <v>1941</v>
      </c>
      <c r="C360" s="100">
        <f>VLOOKUP(GroupVertices[[#This Row],[Vertex]], Vertices[], MATCH("ID", Vertices[#Headers], 0), FALSE)</f>
        <v>2813</v>
      </c>
    </row>
    <row r="361" spans="1:3" x14ac:dyDescent="0.35">
      <c r="A361" s="100" t="s">
        <v>3369</v>
      </c>
      <c r="B361" s="102" t="s">
        <v>1942</v>
      </c>
      <c r="C361" s="100">
        <f>VLOOKUP(GroupVertices[[#This Row],[Vertex]], Vertices[], MATCH("ID", Vertices[#Headers], 0), FALSE)</f>
        <v>2814</v>
      </c>
    </row>
    <row r="362" spans="1:3" x14ac:dyDescent="0.35">
      <c r="A362" s="100" t="s">
        <v>3369</v>
      </c>
      <c r="B362" s="102" t="s">
        <v>1998</v>
      </c>
      <c r="C362" s="100">
        <f>VLOOKUP(GroupVertices[[#This Row],[Vertex]], Vertices[], MATCH("ID", Vertices[#Headers], 0), FALSE)</f>
        <v>2313</v>
      </c>
    </row>
    <row r="363" spans="1:3" x14ac:dyDescent="0.35">
      <c r="A363" s="100" t="s">
        <v>3369</v>
      </c>
      <c r="B363" s="102" t="s">
        <v>2017</v>
      </c>
      <c r="C363" s="100">
        <f>VLOOKUP(GroupVertices[[#This Row],[Vertex]], Vertices[], MATCH("ID", Vertices[#Headers], 0), FALSE)</f>
        <v>2991</v>
      </c>
    </row>
    <row r="364" spans="1:3" x14ac:dyDescent="0.35">
      <c r="A364" s="100" t="s">
        <v>3369</v>
      </c>
      <c r="B364" s="102" t="s">
        <v>2019</v>
      </c>
      <c r="C364" s="100">
        <f>VLOOKUP(GroupVertices[[#This Row],[Vertex]], Vertices[], MATCH("ID", Vertices[#Headers], 0), FALSE)</f>
        <v>29</v>
      </c>
    </row>
    <row r="365" spans="1:3" x14ac:dyDescent="0.35">
      <c r="A365" s="100" t="s">
        <v>3369</v>
      </c>
      <c r="B365" s="102" t="s">
        <v>2076</v>
      </c>
      <c r="C365" s="100">
        <f>VLOOKUP(GroupVertices[[#This Row],[Vertex]], Vertices[], MATCH("ID", Vertices[#Headers], 0), FALSE)</f>
        <v>3050</v>
      </c>
    </row>
    <row r="366" spans="1:3" x14ac:dyDescent="0.35">
      <c r="A366" s="100" t="s">
        <v>3369</v>
      </c>
      <c r="B366" s="102" t="s">
        <v>2107</v>
      </c>
      <c r="C366" s="100">
        <f>VLOOKUP(GroupVertices[[#This Row],[Vertex]], Vertices[], MATCH("ID", Vertices[#Headers], 0), FALSE)</f>
        <v>2314</v>
      </c>
    </row>
    <row r="367" spans="1:3" x14ac:dyDescent="0.35">
      <c r="A367" s="100" t="s">
        <v>3369</v>
      </c>
      <c r="B367" s="102" t="s">
        <v>2343</v>
      </c>
      <c r="C367" s="100">
        <f>VLOOKUP(GroupVertices[[#This Row],[Vertex]], Vertices[], MATCH("ID", Vertices[#Headers], 0), FALSE)</f>
        <v>2919</v>
      </c>
    </row>
    <row r="368" spans="1:3" x14ac:dyDescent="0.35">
      <c r="A368" s="100" t="s">
        <v>3369</v>
      </c>
      <c r="B368" s="102" t="s">
        <v>2344</v>
      </c>
      <c r="C368" s="100">
        <f>VLOOKUP(GroupVertices[[#This Row],[Vertex]], Vertices[], MATCH("ID", Vertices[#Headers], 0), FALSE)</f>
        <v>3065</v>
      </c>
    </row>
    <row r="369" spans="1:3" x14ac:dyDescent="0.35">
      <c r="A369" s="100" t="s">
        <v>3369</v>
      </c>
      <c r="B369" s="102" t="s">
        <v>2378</v>
      </c>
      <c r="C369" s="100">
        <f>VLOOKUP(GroupVertices[[#This Row],[Vertex]], Vertices[], MATCH("ID", Vertices[#Headers], 0), FALSE)</f>
        <v>701</v>
      </c>
    </row>
    <row r="370" spans="1:3" x14ac:dyDescent="0.35">
      <c r="A370" s="100" t="s">
        <v>3369</v>
      </c>
      <c r="B370" s="102" t="s">
        <v>2379</v>
      </c>
      <c r="C370" s="100">
        <f>VLOOKUP(GroupVertices[[#This Row],[Vertex]], Vertices[], MATCH("ID", Vertices[#Headers], 0), FALSE)</f>
        <v>1814</v>
      </c>
    </row>
    <row r="371" spans="1:3" x14ac:dyDescent="0.35">
      <c r="A371" s="100" t="s">
        <v>3369</v>
      </c>
      <c r="B371" s="102" t="s">
        <v>2389</v>
      </c>
      <c r="C371" s="100">
        <f>VLOOKUP(GroupVertices[[#This Row],[Vertex]], Vertices[], MATCH("ID", Vertices[#Headers], 0), FALSE)</f>
        <v>771</v>
      </c>
    </row>
    <row r="372" spans="1:3" x14ac:dyDescent="0.35">
      <c r="A372" s="100" t="s">
        <v>3369</v>
      </c>
      <c r="B372" s="102" t="s">
        <v>2390</v>
      </c>
      <c r="C372" s="100">
        <f>VLOOKUP(GroupVertices[[#This Row],[Vertex]], Vertices[], MATCH("ID", Vertices[#Headers], 0), FALSE)</f>
        <v>2565</v>
      </c>
    </row>
    <row r="373" spans="1:3" x14ac:dyDescent="0.35">
      <c r="A373" s="100" t="s">
        <v>3369</v>
      </c>
      <c r="B373" s="102" t="s">
        <v>2425</v>
      </c>
      <c r="C373" s="100">
        <f>VLOOKUP(GroupVertices[[#This Row],[Vertex]], Vertices[], MATCH("ID", Vertices[#Headers], 0), FALSE)</f>
        <v>756</v>
      </c>
    </row>
    <row r="374" spans="1:3" x14ac:dyDescent="0.35">
      <c r="A374" s="100" t="s">
        <v>3369</v>
      </c>
      <c r="B374" s="102" t="s">
        <v>2426</v>
      </c>
      <c r="C374" s="100">
        <f>VLOOKUP(GroupVertices[[#This Row],[Vertex]], Vertices[], MATCH("ID", Vertices[#Headers], 0), FALSE)</f>
        <v>2302</v>
      </c>
    </row>
    <row r="375" spans="1:3" x14ac:dyDescent="0.35">
      <c r="A375" s="100" t="s">
        <v>3369</v>
      </c>
      <c r="B375" s="102" t="s">
        <v>2461</v>
      </c>
      <c r="C375" s="100">
        <f>VLOOKUP(GroupVertices[[#This Row],[Vertex]], Vertices[], MATCH("ID", Vertices[#Headers], 0), FALSE)</f>
        <v>775</v>
      </c>
    </row>
    <row r="376" spans="1:3" x14ac:dyDescent="0.35">
      <c r="A376" s="100" t="s">
        <v>3369</v>
      </c>
      <c r="B376" s="102" t="s">
        <v>2462</v>
      </c>
      <c r="C376" s="100">
        <f>VLOOKUP(GroupVertices[[#This Row],[Vertex]], Vertices[], MATCH("ID", Vertices[#Headers], 0), FALSE)</f>
        <v>2575</v>
      </c>
    </row>
    <row r="377" spans="1:3" x14ac:dyDescent="0.35">
      <c r="A377" s="100" t="s">
        <v>3369</v>
      </c>
      <c r="B377" s="102" t="s">
        <v>2530</v>
      </c>
      <c r="C377" s="100">
        <f>VLOOKUP(GroupVertices[[#This Row],[Vertex]], Vertices[], MATCH("ID", Vertices[#Headers], 0), FALSE)</f>
        <v>2315</v>
      </c>
    </row>
    <row r="378" spans="1:3" x14ac:dyDescent="0.35">
      <c r="A378" s="100" t="s">
        <v>3369</v>
      </c>
      <c r="B378" s="102" t="s">
        <v>2541</v>
      </c>
      <c r="C378" s="100">
        <f>VLOOKUP(GroupVertices[[#This Row],[Vertex]], Vertices[], MATCH("ID", Vertices[#Headers], 0), FALSE)</f>
        <v>642</v>
      </c>
    </row>
    <row r="379" spans="1:3" x14ac:dyDescent="0.35">
      <c r="A379" s="100" t="s">
        <v>3369</v>
      </c>
      <c r="B379" s="102" t="s">
        <v>2580</v>
      </c>
      <c r="C379" s="100">
        <f>VLOOKUP(GroupVertices[[#This Row],[Vertex]], Vertices[], MATCH("ID", Vertices[#Headers], 0), FALSE)</f>
        <v>2316</v>
      </c>
    </row>
    <row r="380" spans="1:3" x14ac:dyDescent="0.35">
      <c r="A380" s="100" t="s">
        <v>3369</v>
      </c>
      <c r="B380" s="102" t="s">
        <v>2607</v>
      </c>
      <c r="C380" s="100">
        <f>VLOOKUP(GroupVertices[[#This Row],[Vertex]], Vertices[], MATCH("ID", Vertices[#Headers], 0), FALSE)</f>
        <v>757</v>
      </c>
    </row>
    <row r="381" spans="1:3" x14ac:dyDescent="0.35">
      <c r="A381" s="100" t="s">
        <v>3369</v>
      </c>
      <c r="B381" s="102" t="s">
        <v>2608</v>
      </c>
      <c r="C381" s="100">
        <f>VLOOKUP(GroupVertices[[#This Row],[Vertex]], Vertices[], MATCH("ID", Vertices[#Headers], 0), FALSE)</f>
        <v>2303</v>
      </c>
    </row>
    <row r="382" spans="1:3" x14ac:dyDescent="0.35">
      <c r="A382" s="100" t="s">
        <v>3369</v>
      </c>
      <c r="B382" s="102" t="s">
        <v>2631</v>
      </c>
      <c r="C382" s="100">
        <f>VLOOKUP(GroupVertices[[#This Row],[Vertex]], Vertices[], MATCH("ID", Vertices[#Headers], 0), FALSE)</f>
        <v>3051</v>
      </c>
    </row>
    <row r="383" spans="1:3" x14ac:dyDescent="0.35">
      <c r="A383" s="100" t="s">
        <v>3369</v>
      </c>
      <c r="B383" s="102" t="s">
        <v>2662</v>
      </c>
      <c r="C383" s="100">
        <f>VLOOKUP(GroupVertices[[#This Row],[Vertex]], Vertices[], MATCH("ID", Vertices[#Headers], 0), FALSE)</f>
        <v>2992</v>
      </c>
    </row>
    <row r="384" spans="1:3" x14ac:dyDescent="0.35">
      <c r="A384" s="100" t="s">
        <v>3369</v>
      </c>
      <c r="B384" s="102" t="s">
        <v>2689</v>
      </c>
      <c r="C384" s="100">
        <f>VLOOKUP(GroupVertices[[#This Row],[Vertex]], Vertices[], MATCH("ID", Vertices[#Headers], 0), FALSE)</f>
        <v>3066</v>
      </c>
    </row>
    <row r="385" spans="1:3" x14ac:dyDescent="0.35">
      <c r="A385" s="100" t="s">
        <v>3369</v>
      </c>
      <c r="B385" s="102" t="s">
        <v>2884</v>
      </c>
      <c r="C385" s="100">
        <f>VLOOKUP(GroupVertices[[#This Row],[Vertex]], Vertices[], MATCH("ID", Vertices[#Headers], 0), FALSE)</f>
        <v>3035</v>
      </c>
    </row>
    <row r="386" spans="1:3" x14ac:dyDescent="0.35">
      <c r="A386" s="100" t="s">
        <v>3369</v>
      </c>
      <c r="B386" s="102" t="s">
        <v>2910</v>
      </c>
      <c r="C386" s="100">
        <f>VLOOKUP(GroupVertices[[#This Row],[Vertex]], Vertices[], MATCH("ID", Vertices[#Headers], 0), FALSE)</f>
        <v>168</v>
      </c>
    </row>
    <row r="387" spans="1:3" x14ac:dyDescent="0.35">
      <c r="A387" s="100" t="s">
        <v>3369</v>
      </c>
      <c r="B387" s="102" t="s">
        <v>2911</v>
      </c>
      <c r="C387" s="100">
        <f>VLOOKUP(GroupVertices[[#This Row],[Vertex]], Vertices[], MATCH("ID", Vertices[#Headers], 0), FALSE)</f>
        <v>2674</v>
      </c>
    </row>
    <row r="388" spans="1:3" x14ac:dyDescent="0.35">
      <c r="A388" s="100" t="s">
        <v>3369</v>
      </c>
      <c r="B388" s="102" t="s">
        <v>2912</v>
      </c>
      <c r="C388" s="100">
        <f>VLOOKUP(GroupVertices[[#This Row],[Vertex]], Vertices[], MATCH("ID", Vertices[#Headers], 0), FALSE)</f>
        <v>2675</v>
      </c>
    </row>
    <row r="389" spans="1:3" x14ac:dyDescent="0.35">
      <c r="A389" s="100" t="s">
        <v>3369</v>
      </c>
      <c r="B389" s="102" t="s">
        <v>2913</v>
      </c>
      <c r="C389" s="100">
        <f>VLOOKUP(GroupVertices[[#This Row],[Vertex]], Vertices[], MATCH("ID", Vertices[#Headers], 0), FALSE)</f>
        <v>2676</v>
      </c>
    </row>
    <row r="390" spans="1:3" x14ac:dyDescent="0.35">
      <c r="A390" s="100" t="s">
        <v>3369</v>
      </c>
      <c r="B390" s="102" t="s">
        <v>2960</v>
      </c>
      <c r="C390" s="100">
        <f>VLOOKUP(GroupVertices[[#This Row],[Vertex]], Vertices[], MATCH("ID", Vertices[#Headers], 0), FALSE)</f>
        <v>3100</v>
      </c>
    </row>
    <row r="391" spans="1:3" x14ac:dyDescent="0.35">
      <c r="A391" s="100" t="s">
        <v>3369</v>
      </c>
      <c r="B391" s="102" t="s">
        <v>2961</v>
      </c>
      <c r="C391" s="100">
        <f>VLOOKUP(GroupVertices[[#This Row],[Vertex]], Vertices[], MATCH("ID", Vertices[#Headers], 0), FALSE)</f>
        <v>3101</v>
      </c>
    </row>
    <row r="392" spans="1:3" x14ac:dyDescent="0.35">
      <c r="A392" s="100" t="s">
        <v>3369</v>
      </c>
      <c r="B392" s="102" t="s">
        <v>2962</v>
      </c>
      <c r="C392" s="100">
        <f>VLOOKUP(GroupVertices[[#This Row],[Vertex]], Vertices[], MATCH("ID", Vertices[#Headers], 0), FALSE)</f>
        <v>3102</v>
      </c>
    </row>
    <row r="393" spans="1:3" x14ac:dyDescent="0.35">
      <c r="A393" s="100" t="s">
        <v>3369</v>
      </c>
      <c r="B393" s="102" t="s">
        <v>2963</v>
      </c>
      <c r="C393" s="100">
        <f>VLOOKUP(GroupVertices[[#This Row],[Vertex]], Vertices[], MATCH("ID", Vertices[#Headers], 0), FALSE)</f>
        <v>3103</v>
      </c>
    </row>
    <row r="394" spans="1:3" x14ac:dyDescent="0.35">
      <c r="A394" s="100" t="s">
        <v>3369</v>
      </c>
      <c r="B394" s="102" t="s">
        <v>3178</v>
      </c>
      <c r="C394" s="100">
        <f>VLOOKUP(GroupVertices[[#This Row],[Vertex]], Vertices[], MATCH("ID", Vertices[#Headers], 0), FALSE)</f>
        <v>779</v>
      </c>
    </row>
    <row r="395" spans="1:3" x14ac:dyDescent="0.35">
      <c r="A395" s="100" t="s">
        <v>3369</v>
      </c>
      <c r="B395" s="102" t="s">
        <v>3198</v>
      </c>
      <c r="C395" s="100">
        <f>VLOOKUP(GroupVertices[[#This Row],[Vertex]], Vertices[], MATCH("ID", Vertices[#Headers], 0), FALSE)</f>
        <v>704</v>
      </c>
    </row>
    <row r="396" spans="1:3" x14ac:dyDescent="0.35">
      <c r="A396" s="100" t="s">
        <v>3369</v>
      </c>
      <c r="B396" s="102" t="s">
        <v>3199</v>
      </c>
      <c r="C396" s="100">
        <f>VLOOKUP(GroupVertices[[#This Row],[Vertex]], Vertices[], MATCH("ID", Vertices[#Headers], 0), FALSE)</f>
        <v>1819</v>
      </c>
    </row>
    <row r="397" spans="1:3" x14ac:dyDescent="0.35">
      <c r="A397" s="100" t="s">
        <v>3369</v>
      </c>
      <c r="B397" s="102" t="s">
        <v>3271</v>
      </c>
      <c r="C397" s="100">
        <f>VLOOKUP(GroupVertices[[#This Row],[Vertex]], Vertices[], MATCH("ID", Vertices[#Headers], 0), FALSE)</f>
        <v>434</v>
      </c>
    </row>
    <row r="398" spans="1:3" x14ac:dyDescent="0.35">
      <c r="A398" s="100" t="s">
        <v>3370</v>
      </c>
      <c r="B398" s="102" t="s">
        <v>189</v>
      </c>
      <c r="C398" s="100">
        <f>VLOOKUP(GroupVertices[[#This Row],[Vertex]], Vertices[], MATCH("ID", Vertices[#Headers], 0), FALSE)</f>
        <v>718</v>
      </c>
    </row>
    <row r="399" spans="1:3" x14ac:dyDescent="0.35">
      <c r="A399" s="100" t="s">
        <v>3370</v>
      </c>
      <c r="B399" s="102" t="s">
        <v>190</v>
      </c>
      <c r="C399" s="100">
        <f>VLOOKUP(GroupVertices[[#This Row],[Vertex]], Vertices[], MATCH("ID", Vertices[#Headers], 0), FALSE)</f>
        <v>85</v>
      </c>
    </row>
    <row r="400" spans="1:3" x14ac:dyDescent="0.35">
      <c r="A400" s="100" t="s">
        <v>3370</v>
      </c>
      <c r="B400" s="102" t="s">
        <v>213</v>
      </c>
      <c r="C400" s="100">
        <f>VLOOKUP(GroupVertices[[#This Row],[Vertex]], Vertices[], MATCH("ID", Vertices[#Headers], 0), FALSE)</f>
        <v>71</v>
      </c>
    </row>
    <row r="401" spans="1:3" x14ac:dyDescent="0.35">
      <c r="A401" s="100" t="s">
        <v>3370</v>
      </c>
      <c r="B401" s="102" t="s">
        <v>214</v>
      </c>
      <c r="C401" s="100">
        <f>VLOOKUP(GroupVertices[[#This Row],[Vertex]], Vertices[], MATCH("ID", Vertices[#Headers], 0), FALSE)</f>
        <v>2033</v>
      </c>
    </row>
    <row r="402" spans="1:3" x14ac:dyDescent="0.35">
      <c r="A402" s="100" t="s">
        <v>3370</v>
      </c>
      <c r="B402" s="102" t="s">
        <v>220</v>
      </c>
      <c r="C402" s="100">
        <f>VLOOKUP(GroupVertices[[#This Row],[Vertex]], Vertices[], MATCH("ID", Vertices[#Headers], 0), FALSE)</f>
        <v>2660</v>
      </c>
    </row>
    <row r="403" spans="1:3" x14ac:dyDescent="0.35">
      <c r="A403" s="100" t="s">
        <v>3370</v>
      </c>
      <c r="B403" s="102" t="s">
        <v>221</v>
      </c>
      <c r="C403" s="100">
        <f>VLOOKUP(GroupVertices[[#This Row],[Vertex]], Vertices[], MATCH("ID", Vertices[#Headers], 0), FALSE)</f>
        <v>259</v>
      </c>
    </row>
    <row r="404" spans="1:3" x14ac:dyDescent="0.35">
      <c r="A404" s="100" t="s">
        <v>3370</v>
      </c>
      <c r="B404" s="102" t="s">
        <v>233</v>
      </c>
      <c r="C404" s="100">
        <f>VLOOKUP(GroupVertices[[#This Row],[Vertex]], Vertices[], MATCH("ID", Vertices[#Headers], 0), FALSE)</f>
        <v>1920</v>
      </c>
    </row>
    <row r="405" spans="1:3" x14ac:dyDescent="0.35">
      <c r="A405" s="100" t="s">
        <v>3370</v>
      </c>
      <c r="B405" s="102" t="s">
        <v>353</v>
      </c>
      <c r="C405" s="100">
        <f>VLOOKUP(GroupVertices[[#This Row],[Vertex]], Vertices[], MATCH("ID", Vertices[#Headers], 0), FALSE)</f>
        <v>772</v>
      </c>
    </row>
    <row r="406" spans="1:3" x14ac:dyDescent="0.35">
      <c r="A406" s="100" t="s">
        <v>3370</v>
      </c>
      <c r="B406" s="102" t="s">
        <v>354</v>
      </c>
      <c r="C406" s="100">
        <f>VLOOKUP(GroupVertices[[#This Row],[Vertex]], Vertices[], MATCH("ID", Vertices[#Headers], 0), FALSE)</f>
        <v>2566</v>
      </c>
    </row>
    <row r="407" spans="1:3" x14ac:dyDescent="0.35">
      <c r="A407" s="100" t="s">
        <v>3370</v>
      </c>
      <c r="B407" s="102" t="s">
        <v>478</v>
      </c>
      <c r="C407" s="100">
        <f>VLOOKUP(GroupVertices[[#This Row],[Vertex]], Vertices[], MATCH("ID", Vertices[#Headers], 0), FALSE)</f>
        <v>175</v>
      </c>
    </row>
    <row r="408" spans="1:3" x14ac:dyDescent="0.35">
      <c r="A408" s="100" t="s">
        <v>3370</v>
      </c>
      <c r="B408" s="102" t="s">
        <v>479</v>
      </c>
      <c r="C408" s="100">
        <f>VLOOKUP(GroupVertices[[#This Row],[Vertex]], Vertices[], MATCH("ID", Vertices[#Headers], 0), FALSE)</f>
        <v>2749</v>
      </c>
    </row>
    <row r="409" spans="1:3" x14ac:dyDescent="0.35">
      <c r="A409" s="100" t="s">
        <v>3370</v>
      </c>
      <c r="B409" s="102" t="s">
        <v>480</v>
      </c>
      <c r="C409" s="100">
        <f>VLOOKUP(GroupVertices[[#This Row],[Vertex]], Vertices[], MATCH("ID", Vertices[#Headers], 0), FALSE)</f>
        <v>2750</v>
      </c>
    </row>
    <row r="410" spans="1:3" x14ac:dyDescent="0.35">
      <c r="A410" s="100" t="s">
        <v>3370</v>
      </c>
      <c r="B410" s="102" t="s">
        <v>596</v>
      </c>
      <c r="C410" s="100">
        <f>VLOOKUP(GroupVertices[[#This Row],[Vertex]], Vertices[], MATCH("ID", Vertices[#Headers], 0), FALSE)</f>
        <v>719</v>
      </c>
    </row>
    <row r="411" spans="1:3" x14ac:dyDescent="0.35">
      <c r="A411" s="100" t="s">
        <v>3370</v>
      </c>
      <c r="B411" s="102" t="s">
        <v>597</v>
      </c>
      <c r="C411" s="100">
        <f>VLOOKUP(GroupVertices[[#This Row],[Vertex]], Vertices[], MATCH("ID", Vertices[#Headers], 0), FALSE)</f>
        <v>1921</v>
      </c>
    </row>
    <row r="412" spans="1:3" x14ac:dyDescent="0.35">
      <c r="A412" s="100" t="s">
        <v>3370</v>
      </c>
      <c r="B412" s="102" t="s">
        <v>617</v>
      </c>
      <c r="C412" s="100">
        <f>VLOOKUP(GroupVertices[[#This Row],[Vertex]], Vertices[], MATCH("ID", Vertices[#Headers], 0), FALSE)</f>
        <v>76</v>
      </c>
    </row>
    <row r="413" spans="1:3" x14ac:dyDescent="0.35">
      <c r="A413" s="100" t="s">
        <v>3370</v>
      </c>
      <c r="B413" s="102" t="s">
        <v>710</v>
      </c>
      <c r="C413" s="100">
        <f>VLOOKUP(GroupVertices[[#This Row],[Vertex]], Vertices[], MATCH("ID", Vertices[#Headers], 0), FALSE)</f>
        <v>83</v>
      </c>
    </row>
    <row r="414" spans="1:3" x14ac:dyDescent="0.35">
      <c r="A414" s="100" t="s">
        <v>3370</v>
      </c>
      <c r="B414" s="102" t="s">
        <v>732</v>
      </c>
      <c r="C414" s="100">
        <f>VLOOKUP(GroupVertices[[#This Row],[Vertex]], Vertices[], MATCH("ID", Vertices[#Headers], 0), FALSE)</f>
        <v>2680</v>
      </c>
    </row>
    <row r="415" spans="1:3" x14ac:dyDescent="0.35">
      <c r="A415" s="100" t="s">
        <v>3370</v>
      </c>
      <c r="B415" s="102" t="s">
        <v>734</v>
      </c>
      <c r="C415" s="100">
        <f>VLOOKUP(GroupVertices[[#This Row],[Vertex]], Vertices[], MATCH("ID", Vertices[#Headers], 0), FALSE)</f>
        <v>3039</v>
      </c>
    </row>
    <row r="416" spans="1:3" x14ac:dyDescent="0.35">
      <c r="A416" s="100" t="s">
        <v>3370</v>
      </c>
      <c r="B416" s="102" t="s">
        <v>769</v>
      </c>
      <c r="C416" s="100">
        <f>VLOOKUP(GroupVertices[[#This Row],[Vertex]], Vertices[], MATCH("ID", Vertices[#Headers], 0), FALSE)</f>
        <v>375</v>
      </c>
    </row>
    <row r="417" spans="1:3" x14ac:dyDescent="0.35">
      <c r="A417" s="100" t="s">
        <v>3370</v>
      </c>
      <c r="B417" s="102" t="s">
        <v>770</v>
      </c>
      <c r="C417" s="100">
        <f>VLOOKUP(GroupVertices[[#This Row],[Vertex]], Vertices[], MATCH("ID", Vertices[#Headers], 0), FALSE)</f>
        <v>2662</v>
      </c>
    </row>
    <row r="418" spans="1:3" x14ac:dyDescent="0.35">
      <c r="A418" s="100" t="s">
        <v>3370</v>
      </c>
      <c r="B418" s="102" t="s">
        <v>771</v>
      </c>
      <c r="C418" s="100">
        <f>VLOOKUP(GroupVertices[[#This Row],[Vertex]], Vertices[], MATCH("ID", Vertices[#Headers], 0), FALSE)</f>
        <v>675</v>
      </c>
    </row>
    <row r="419" spans="1:3" x14ac:dyDescent="0.35">
      <c r="A419" s="100" t="s">
        <v>3370</v>
      </c>
      <c r="B419" s="102" t="s">
        <v>894</v>
      </c>
      <c r="C419" s="100">
        <f>VLOOKUP(GroupVertices[[#This Row],[Vertex]], Vertices[], MATCH("ID", Vertices[#Headers], 0), FALSE)</f>
        <v>758</v>
      </c>
    </row>
    <row r="420" spans="1:3" x14ac:dyDescent="0.35">
      <c r="A420" s="100" t="s">
        <v>3370</v>
      </c>
      <c r="B420" s="102" t="s">
        <v>895</v>
      </c>
      <c r="C420" s="100">
        <f>VLOOKUP(GroupVertices[[#This Row],[Vertex]], Vertices[], MATCH("ID", Vertices[#Headers], 0), FALSE)</f>
        <v>2311</v>
      </c>
    </row>
    <row r="421" spans="1:3" x14ac:dyDescent="0.35">
      <c r="A421" s="100" t="s">
        <v>3370</v>
      </c>
      <c r="B421" s="102" t="s">
        <v>950</v>
      </c>
      <c r="C421" s="100">
        <f>VLOOKUP(GroupVertices[[#This Row],[Vertex]], Vertices[], MATCH("ID", Vertices[#Headers], 0), FALSE)</f>
        <v>44</v>
      </c>
    </row>
    <row r="422" spans="1:3" x14ac:dyDescent="0.35">
      <c r="A422" s="100" t="s">
        <v>3370</v>
      </c>
      <c r="B422" s="102" t="s">
        <v>951</v>
      </c>
      <c r="C422" s="100">
        <f>VLOOKUP(GroupVertices[[#This Row],[Vertex]], Vertices[], MATCH("ID", Vertices[#Headers], 0), FALSE)</f>
        <v>2801</v>
      </c>
    </row>
    <row r="423" spans="1:3" x14ac:dyDescent="0.35">
      <c r="A423" s="100" t="s">
        <v>3370</v>
      </c>
      <c r="B423" s="102" t="s">
        <v>952</v>
      </c>
      <c r="C423" s="100">
        <f>VLOOKUP(GroupVertices[[#This Row],[Vertex]], Vertices[], MATCH("ID", Vertices[#Headers], 0), FALSE)</f>
        <v>2802</v>
      </c>
    </row>
    <row r="424" spans="1:3" x14ac:dyDescent="0.35">
      <c r="A424" s="100" t="s">
        <v>3370</v>
      </c>
      <c r="B424" s="102" t="s">
        <v>953</v>
      </c>
      <c r="C424" s="100">
        <f>VLOOKUP(GroupVertices[[#This Row],[Vertex]], Vertices[], MATCH("ID", Vertices[#Headers], 0), FALSE)</f>
        <v>2803</v>
      </c>
    </row>
    <row r="425" spans="1:3" x14ac:dyDescent="0.35">
      <c r="A425" s="100" t="s">
        <v>3370</v>
      </c>
      <c r="B425" s="102" t="s">
        <v>954</v>
      </c>
      <c r="C425" s="100">
        <f>VLOOKUP(GroupVertices[[#This Row],[Vertex]], Vertices[], MATCH("ID", Vertices[#Headers], 0), FALSE)</f>
        <v>2804</v>
      </c>
    </row>
    <row r="426" spans="1:3" x14ac:dyDescent="0.35">
      <c r="A426" s="100" t="s">
        <v>3370</v>
      </c>
      <c r="B426" s="102" t="s">
        <v>955</v>
      </c>
      <c r="C426" s="100">
        <f>VLOOKUP(GroupVertices[[#This Row],[Vertex]], Vertices[], MATCH("ID", Vertices[#Headers], 0), FALSE)</f>
        <v>2805</v>
      </c>
    </row>
    <row r="427" spans="1:3" x14ac:dyDescent="0.35">
      <c r="A427" s="100" t="s">
        <v>3370</v>
      </c>
      <c r="B427" s="102" t="s">
        <v>956</v>
      </c>
      <c r="C427" s="100">
        <f>VLOOKUP(GroupVertices[[#This Row],[Vertex]], Vertices[], MATCH("ID", Vertices[#Headers], 0), FALSE)</f>
        <v>2806</v>
      </c>
    </row>
    <row r="428" spans="1:3" x14ac:dyDescent="0.35">
      <c r="A428" s="100" t="s">
        <v>3370</v>
      </c>
      <c r="B428" s="102" t="s">
        <v>957</v>
      </c>
      <c r="C428" s="100">
        <f>VLOOKUP(GroupVertices[[#This Row],[Vertex]], Vertices[], MATCH("ID", Vertices[#Headers], 0), FALSE)</f>
        <v>666</v>
      </c>
    </row>
    <row r="429" spans="1:3" x14ac:dyDescent="0.35">
      <c r="A429" s="100" t="s">
        <v>3370</v>
      </c>
      <c r="B429" s="102" t="s">
        <v>958</v>
      </c>
      <c r="C429" s="100">
        <f>VLOOKUP(GroupVertices[[#This Row],[Vertex]], Vertices[], MATCH("ID", Vertices[#Headers], 0), FALSE)</f>
        <v>2807</v>
      </c>
    </row>
    <row r="430" spans="1:3" x14ac:dyDescent="0.35">
      <c r="A430" s="100" t="s">
        <v>3370</v>
      </c>
      <c r="B430" s="102" t="s">
        <v>959</v>
      </c>
      <c r="C430" s="100">
        <f>VLOOKUP(GroupVertices[[#This Row],[Vertex]], Vertices[], MATCH("ID", Vertices[#Headers], 0), FALSE)</f>
        <v>2808</v>
      </c>
    </row>
    <row r="431" spans="1:3" x14ac:dyDescent="0.35">
      <c r="A431" s="100" t="s">
        <v>3370</v>
      </c>
      <c r="B431" s="102" t="s">
        <v>960</v>
      </c>
      <c r="C431" s="100">
        <f>VLOOKUP(GroupVertices[[#This Row],[Vertex]], Vertices[], MATCH("ID", Vertices[#Headers], 0), FALSE)</f>
        <v>2809</v>
      </c>
    </row>
    <row r="432" spans="1:3" x14ac:dyDescent="0.35">
      <c r="A432" s="100" t="s">
        <v>3370</v>
      </c>
      <c r="B432" s="102" t="s">
        <v>961</v>
      </c>
      <c r="C432" s="100">
        <f>VLOOKUP(GroupVertices[[#This Row],[Vertex]], Vertices[], MATCH("ID", Vertices[#Headers], 0), FALSE)</f>
        <v>618</v>
      </c>
    </row>
    <row r="433" spans="1:3" x14ac:dyDescent="0.35">
      <c r="A433" s="100" t="s">
        <v>3370</v>
      </c>
      <c r="B433" s="102" t="s">
        <v>977</v>
      </c>
      <c r="C433" s="100">
        <f>VLOOKUP(GroupVertices[[#This Row],[Vertex]], Vertices[], MATCH("ID", Vertices[#Headers], 0), FALSE)</f>
        <v>108</v>
      </c>
    </row>
    <row r="434" spans="1:3" x14ac:dyDescent="0.35">
      <c r="A434" s="100" t="s">
        <v>3370</v>
      </c>
      <c r="B434" s="102" t="s">
        <v>989</v>
      </c>
      <c r="C434" s="100">
        <f>VLOOKUP(GroupVertices[[#This Row],[Vertex]], Vertices[], MATCH("ID", Vertices[#Headers], 0), FALSE)</f>
        <v>2661</v>
      </c>
    </row>
    <row r="435" spans="1:3" x14ac:dyDescent="0.35">
      <c r="A435" s="100" t="s">
        <v>3370</v>
      </c>
      <c r="B435" s="102" t="s">
        <v>1083</v>
      </c>
      <c r="C435" s="100">
        <f>VLOOKUP(GroupVertices[[#This Row],[Vertex]], Vertices[], MATCH("ID", Vertices[#Headers], 0), FALSE)</f>
        <v>2720</v>
      </c>
    </row>
    <row r="436" spans="1:3" x14ac:dyDescent="0.35">
      <c r="A436" s="100" t="s">
        <v>3370</v>
      </c>
      <c r="B436" s="102" t="s">
        <v>1084</v>
      </c>
      <c r="C436" s="100">
        <f>VLOOKUP(GroupVertices[[#This Row],[Vertex]], Vertices[], MATCH("ID", Vertices[#Headers], 0), FALSE)</f>
        <v>436</v>
      </c>
    </row>
    <row r="437" spans="1:3" x14ac:dyDescent="0.35">
      <c r="A437" s="100" t="s">
        <v>3370</v>
      </c>
      <c r="B437" s="102" t="s">
        <v>1162</v>
      </c>
      <c r="C437" s="100">
        <f>VLOOKUP(GroupVertices[[#This Row],[Vertex]], Vertices[], MATCH("ID", Vertices[#Headers], 0), FALSE)</f>
        <v>27</v>
      </c>
    </row>
    <row r="438" spans="1:3" x14ac:dyDescent="0.35">
      <c r="A438" s="100" t="s">
        <v>3370</v>
      </c>
      <c r="B438" s="102" t="s">
        <v>1163</v>
      </c>
      <c r="C438" s="100">
        <f>VLOOKUP(GroupVertices[[#This Row],[Vertex]], Vertices[], MATCH("ID", Vertices[#Headers], 0), FALSE)</f>
        <v>2762</v>
      </c>
    </row>
    <row r="439" spans="1:3" x14ac:dyDescent="0.35">
      <c r="A439" s="100" t="s">
        <v>3370</v>
      </c>
      <c r="B439" s="102" t="s">
        <v>1183</v>
      </c>
      <c r="C439" s="100">
        <f>VLOOKUP(GroupVertices[[#This Row],[Vertex]], Vertices[], MATCH("ID", Vertices[#Headers], 0), FALSE)</f>
        <v>2763</v>
      </c>
    </row>
    <row r="440" spans="1:3" x14ac:dyDescent="0.35">
      <c r="A440" s="100" t="s">
        <v>3370</v>
      </c>
      <c r="B440" s="102" t="s">
        <v>1185</v>
      </c>
      <c r="C440" s="100">
        <f>VLOOKUP(GroupVertices[[#This Row],[Vertex]], Vertices[], MATCH("ID", Vertices[#Headers], 0), FALSE)</f>
        <v>2764</v>
      </c>
    </row>
    <row r="441" spans="1:3" x14ac:dyDescent="0.35">
      <c r="A441" s="100" t="s">
        <v>3370</v>
      </c>
      <c r="B441" s="102" t="s">
        <v>1191</v>
      </c>
      <c r="C441" s="100">
        <f>VLOOKUP(GroupVertices[[#This Row],[Vertex]], Vertices[], MATCH("ID", Vertices[#Headers], 0), FALSE)</f>
        <v>2765</v>
      </c>
    </row>
    <row r="442" spans="1:3" x14ac:dyDescent="0.35">
      <c r="A442" s="100" t="s">
        <v>3370</v>
      </c>
      <c r="B442" s="102" t="s">
        <v>1195</v>
      </c>
      <c r="C442" s="100">
        <f>VLOOKUP(GroupVertices[[#This Row],[Vertex]], Vertices[], MATCH("ID", Vertices[#Headers], 0), FALSE)</f>
        <v>195</v>
      </c>
    </row>
    <row r="443" spans="1:3" x14ac:dyDescent="0.35">
      <c r="A443" s="100" t="s">
        <v>3370</v>
      </c>
      <c r="B443" s="102" t="s">
        <v>1240</v>
      </c>
      <c r="C443" s="100">
        <f>VLOOKUP(GroupVertices[[#This Row],[Vertex]], Vertices[], MATCH("ID", Vertices[#Headers], 0), FALSE)</f>
        <v>2766</v>
      </c>
    </row>
    <row r="444" spans="1:3" x14ac:dyDescent="0.35">
      <c r="A444" s="100" t="s">
        <v>3370</v>
      </c>
      <c r="B444" s="102" t="s">
        <v>1241</v>
      </c>
      <c r="C444" s="100">
        <f>VLOOKUP(GroupVertices[[#This Row],[Vertex]], Vertices[], MATCH("ID", Vertices[#Headers], 0), FALSE)</f>
        <v>799</v>
      </c>
    </row>
    <row r="445" spans="1:3" x14ac:dyDescent="0.35">
      <c r="A445" s="100" t="s">
        <v>3370</v>
      </c>
      <c r="B445" s="102" t="s">
        <v>1248</v>
      </c>
      <c r="C445" s="100">
        <f>VLOOKUP(GroupVertices[[#This Row],[Vertex]], Vertices[], MATCH("ID", Vertices[#Headers], 0), FALSE)</f>
        <v>107</v>
      </c>
    </row>
    <row r="446" spans="1:3" x14ac:dyDescent="0.35">
      <c r="A446" s="100" t="s">
        <v>3370</v>
      </c>
      <c r="B446" s="102" t="s">
        <v>1250</v>
      </c>
      <c r="C446" s="100">
        <f>VLOOKUP(GroupVertices[[#This Row],[Vertex]], Vertices[], MATCH("ID", Vertices[#Headers], 0), FALSE)</f>
        <v>801</v>
      </c>
    </row>
    <row r="447" spans="1:3" x14ac:dyDescent="0.35">
      <c r="A447" s="100" t="s">
        <v>3370</v>
      </c>
      <c r="B447" s="102" t="s">
        <v>1251</v>
      </c>
      <c r="C447" s="100">
        <f>VLOOKUP(GroupVertices[[#This Row],[Vertex]], Vertices[], MATCH("ID", Vertices[#Headers], 0), FALSE)</f>
        <v>2818</v>
      </c>
    </row>
    <row r="448" spans="1:3" x14ac:dyDescent="0.35">
      <c r="A448" s="100" t="s">
        <v>3370</v>
      </c>
      <c r="B448" s="102" t="s">
        <v>1364</v>
      </c>
      <c r="C448" s="100">
        <f>VLOOKUP(GroupVertices[[#This Row],[Vertex]], Vertices[], MATCH("ID", Vertices[#Headers], 0), FALSE)</f>
        <v>2681</v>
      </c>
    </row>
    <row r="449" spans="1:3" x14ac:dyDescent="0.35">
      <c r="A449" s="100" t="s">
        <v>3370</v>
      </c>
      <c r="B449" s="102" t="s">
        <v>1387</v>
      </c>
      <c r="C449" s="100">
        <f>VLOOKUP(GroupVertices[[#This Row],[Vertex]], Vertices[], MATCH("ID", Vertices[#Headers], 0), FALSE)</f>
        <v>2767</v>
      </c>
    </row>
    <row r="450" spans="1:3" x14ac:dyDescent="0.35">
      <c r="A450" s="100" t="s">
        <v>3370</v>
      </c>
      <c r="B450" s="102" t="s">
        <v>1388</v>
      </c>
      <c r="C450" s="100">
        <f>VLOOKUP(GroupVertices[[#This Row],[Vertex]], Vertices[], MATCH("ID", Vertices[#Headers], 0), FALSE)</f>
        <v>2768</v>
      </c>
    </row>
    <row r="451" spans="1:3" x14ac:dyDescent="0.35">
      <c r="A451" s="100" t="s">
        <v>3370</v>
      </c>
      <c r="B451" s="102" t="s">
        <v>1415</v>
      </c>
      <c r="C451" s="100">
        <f>VLOOKUP(GroupVertices[[#This Row],[Vertex]], Vertices[], MATCH("ID", Vertices[#Headers], 0), FALSE)</f>
        <v>2769</v>
      </c>
    </row>
    <row r="452" spans="1:3" x14ac:dyDescent="0.35">
      <c r="A452" s="100" t="s">
        <v>3370</v>
      </c>
      <c r="B452" s="102" t="s">
        <v>1416</v>
      </c>
      <c r="C452" s="100">
        <f>VLOOKUP(GroupVertices[[#This Row],[Vertex]], Vertices[], MATCH("ID", Vertices[#Headers], 0), FALSE)</f>
        <v>786</v>
      </c>
    </row>
    <row r="453" spans="1:3" x14ac:dyDescent="0.35">
      <c r="A453" s="100" t="s">
        <v>3370</v>
      </c>
      <c r="B453" s="102" t="s">
        <v>1419</v>
      </c>
      <c r="C453" s="100">
        <f>VLOOKUP(GroupVertices[[#This Row],[Vertex]], Vertices[], MATCH("ID", Vertices[#Headers], 0), FALSE)</f>
        <v>2770</v>
      </c>
    </row>
    <row r="454" spans="1:3" x14ac:dyDescent="0.35">
      <c r="A454" s="100" t="s">
        <v>3370</v>
      </c>
      <c r="B454" s="102" t="s">
        <v>1420</v>
      </c>
      <c r="C454" s="100">
        <f>VLOOKUP(GroupVertices[[#This Row],[Vertex]], Vertices[], MATCH("ID", Vertices[#Headers], 0), FALSE)</f>
        <v>2771</v>
      </c>
    </row>
    <row r="455" spans="1:3" x14ac:dyDescent="0.35">
      <c r="A455" s="100" t="s">
        <v>3370</v>
      </c>
      <c r="B455" s="102" t="s">
        <v>1421</v>
      </c>
      <c r="C455" s="100">
        <f>VLOOKUP(GroupVertices[[#This Row],[Vertex]], Vertices[], MATCH("ID", Vertices[#Headers], 0), FALSE)</f>
        <v>2772</v>
      </c>
    </row>
    <row r="456" spans="1:3" x14ac:dyDescent="0.35">
      <c r="A456" s="100" t="s">
        <v>3370</v>
      </c>
      <c r="B456" s="102" t="s">
        <v>1428</v>
      </c>
      <c r="C456" s="100">
        <f>VLOOKUP(GroupVertices[[#This Row],[Vertex]], Vertices[], MATCH("ID", Vertices[#Headers], 0), FALSE)</f>
        <v>2773</v>
      </c>
    </row>
    <row r="457" spans="1:3" x14ac:dyDescent="0.35">
      <c r="A457" s="100" t="s">
        <v>3370</v>
      </c>
      <c r="B457" s="102" t="s">
        <v>1469</v>
      </c>
      <c r="C457" s="100">
        <f>VLOOKUP(GroupVertices[[#This Row],[Vertex]], Vertices[], MATCH("ID", Vertices[#Headers], 0), FALSE)</f>
        <v>176</v>
      </c>
    </row>
    <row r="458" spans="1:3" x14ac:dyDescent="0.35">
      <c r="A458" s="100" t="s">
        <v>3370</v>
      </c>
      <c r="B458" s="102" t="s">
        <v>1470</v>
      </c>
      <c r="C458" s="100">
        <f>VLOOKUP(GroupVertices[[#This Row],[Vertex]], Vertices[], MATCH("ID", Vertices[#Headers], 0), FALSE)</f>
        <v>2730</v>
      </c>
    </row>
    <row r="459" spans="1:3" x14ac:dyDescent="0.35">
      <c r="A459" s="100" t="s">
        <v>3370</v>
      </c>
      <c r="B459" s="102" t="s">
        <v>1491</v>
      </c>
      <c r="C459" s="100">
        <f>VLOOKUP(GroupVertices[[#This Row],[Vertex]], Vertices[], MATCH("ID", Vertices[#Headers], 0), FALSE)</f>
        <v>185</v>
      </c>
    </row>
    <row r="460" spans="1:3" x14ac:dyDescent="0.35">
      <c r="A460" s="100" t="s">
        <v>3370</v>
      </c>
      <c r="B460" s="102" t="s">
        <v>1492</v>
      </c>
      <c r="C460" s="100">
        <f>VLOOKUP(GroupVertices[[#This Row],[Vertex]], Vertices[], MATCH("ID", Vertices[#Headers], 0), FALSE)</f>
        <v>2731</v>
      </c>
    </row>
    <row r="461" spans="1:3" x14ac:dyDescent="0.35">
      <c r="A461" s="100" t="s">
        <v>3370</v>
      </c>
      <c r="B461" s="102" t="s">
        <v>1493</v>
      </c>
      <c r="C461" s="100">
        <f>VLOOKUP(GroupVertices[[#This Row],[Vertex]], Vertices[], MATCH("ID", Vertices[#Headers], 0), FALSE)</f>
        <v>2732</v>
      </c>
    </row>
    <row r="462" spans="1:3" x14ac:dyDescent="0.35">
      <c r="A462" s="100" t="s">
        <v>3370</v>
      </c>
      <c r="B462" s="102" t="s">
        <v>1546</v>
      </c>
      <c r="C462" s="100">
        <f>VLOOKUP(GroupVertices[[#This Row],[Vertex]], Vertices[], MATCH("ID", Vertices[#Headers], 0), FALSE)</f>
        <v>396</v>
      </c>
    </row>
    <row r="463" spans="1:3" x14ac:dyDescent="0.35">
      <c r="A463" s="100" t="s">
        <v>3370</v>
      </c>
      <c r="B463" s="102" t="s">
        <v>1547</v>
      </c>
      <c r="C463" s="100">
        <f>VLOOKUP(GroupVertices[[#This Row],[Vertex]], Vertices[], MATCH("ID", Vertices[#Headers], 0), FALSE)</f>
        <v>2021</v>
      </c>
    </row>
    <row r="464" spans="1:3" x14ac:dyDescent="0.35">
      <c r="A464" s="100" t="s">
        <v>3370</v>
      </c>
      <c r="B464" s="102" t="s">
        <v>1548</v>
      </c>
      <c r="C464" s="100">
        <f>VLOOKUP(GroupVertices[[#This Row],[Vertex]], Vertices[], MATCH("ID", Vertices[#Headers], 0), FALSE)</f>
        <v>2022</v>
      </c>
    </row>
    <row r="465" spans="1:3" x14ac:dyDescent="0.35">
      <c r="A465" s="100" t="s">
        <v>3370</v>
      </c>
      <c r="B465" s="102" t="s">
        <v>1558</v>
      </c>
      <c r="C465" s="100">
        <f>VLOOKUP(GroupVertices[[#This Row],[Vertex]], Vertices[], MATCH("ID", Vertices[#Headers], 0), FALSE)</f>
        <v>695</v>
      </c>
    </row>
    <row r="466" spans="1:3" x14ac:dyDescent="0.35">
      <c r="A466" s="100" t="s">
        <v>3370</v>
      </c>
      <c r="B466" s="102" t="s">
        <v>1559</v>
      </c>
      <c r="C466" s="100">
        <f>VLOOKUP(GroupVertices[[#This Row],[Vertex]], Vertices[], MATCH("ID", Vertices[#Headers], 0), FALSE)</f>
        <v>1766</v>
      </c>
    </row>
    <row r="467" spans="1:3" x14ac:dyDescent="0.35">
      <c r="A467" s="100" t="s">
        <v>3370</v>
      </c>
      <c r="B467" s="102" t="s">
        <v>1582</v>
      </c>
      <c r="C467" s="100">
        <f>VLOOKUP(GroupVertices[[#This Row],[Vertex]], Vertices[], MATCH("ID", Vertices[#Headers], 0), FALSE)</f>
        <v>2034</v>
      </c>
    </row>
    <row r="468" spans="1:3" x14ac:dyDescent="0.35">
      <c r="A468" s="100" t="s">
        <v>3370</v>
      </c>
      <c r="B468" s="102" t="s">
        <v>1589</v>
      </c>
      <c r="C468" s="100">
        <f>VLOOKUP(GroupVertices[[#This Row],[Vertex]], Vertices[], MATCH("ID", Vertices[#Headers], 0), FALSE)</f>
        <v>419</v>
      </c>
    </row>
    <row r="469" spans="1:3" x14ac:dyDescent="0.35">
      <c r="A469" s="100" t="s">
        <v>3370</v>
      </c>
      <c r="B469" s="102" t="s">
        <v>1632</v>
      </c>
      <c r="C469" s="100">
        <f>VLOOKUP(GroupVertices[[#This Row],[Vertex]], Vertices[], MATCH("ID", Vertices[#Headers], 0), FALSE)</f>
        <v>2836</v>
      </c>
    </row>
    <row r="470" spans="1:3" x14ac:dyDescent="0.35">
      <c r="A470" s="100" t="s">
        <v>3370</v>
      </c>
      <c r="B470" s="102" t="s">
        <v>1633</v>
      </c>
      <c r="C470" s="100">
        <f>VLOOKUP(GroupVertices[[#This Row],[Vertex]], Vertices[], MATCH("ID", Vertices[#Headers], 0), FALSE)</f>
        <v>2837</v>
      </c>
    </row>
    <row r="471" spans="1:3" x14ac:dyDescent="0.35">
      <c r="A471" s="100" t="s">
        <v>3370</v>
      </c>
      <c r="B471" s="102" t="s">
        <v>1643</v>
      </c>
      <c r="C471" s="100">
        <f>VLOOKUP(GroupVertices[[#This Row],[Vertex]], Vertices[], MATCH("ID", Vertices[#Headers], 0), FALSE)</f>
        <v>2035</v>
      </c>
    </row>
    <row r="472" spans="1:3" x14ac:dyDescent="0.35">
      <c r="A472" s="100" t="s">
        <v>3370</v>
      </c>
      <c r="B472" s="102" t="s">
        <v>1644</v>
      </c>
      <c r="C472" s="100">
        <f>VLOOKUP(GroupVertices[[#This Row],[Vertex]], Vertices[], MATCH("ID", Vertices[#Headers], 0), FALSE)</f>
        <v>2036</v>
      </c>
    </row>
    <row r="473" spans="1:3" x14ac:dyDescent="0.35">
      <c r="A473" s="100" t="s">
        <v>3370</v>
      </c>
      <c r="B473" s="102" t="s">
        <v>1645</v>
      </c>
      <c r="C473" s="100">
        <f>VLOOKUP(GroupVertices[[#This Row],[Vertex]], Vertices[], MATCH("ID", Vertices[#Headers], 0), FALSE)</f>
        <v>2037</v>
      </c>
    </row>
    <row r="474" spans="1:3" x14ac:dyDescent="0.35">
      <c r="A474" s="100" t="s">
        <v>3370</v>
      </c>
      <c r="B474" s="102" t="s">
        <v>1646</v>
      </c>
      <c r="C474" s="100">
        <f>VLOOKUP(GroupVertices[[#This Row],[Vertex]], Vertices[], MATCH("ID", Vertices[#Headers], 0), FALSE)</f>
        <v>2038</v>
      </c>
    </row>
    <row r="475" spans="1:3" x14ac:dyDescent="0.35">
      <c r="A475" s="100" t="s">
        <v>3370</v>
      </c>
      <c r="B475" s="102" t="s">
        <v>1647</v>
      </c>
      <c r="C475" s="100">
        <f>VLOOKUP(GroupVertices[[#This Row],[Vertex]], Vertices[], MATCH("ID", Vertices[#Headers], 0), FALSE)</f>
        <v>2039</v>
      </c>
    </row>
    <row r="476" spans="1:3" x14ac:dyDescent="0.35">
      <c r="A476" s="100" t="s">
        <v>3370</v>
      </c>
      <c r="B476" s="102" t="s">
        <v>1648</v>
      </c>
      <c r="C476" s="100">
        <f>VLOOKUP(GroupVertices[[#This Row],[Vertex]], Vertices[], MATCH("ID", Vertices[#Headers], 0), FALSE)</f>
        <v>2040</v>
      </c>
    </row>
    <row r="477" spans="1:3" x14ac:dyDescent="0.35">
      <c r="A477" s="100" t="s">
        <v>3370</v>
      </c>
      <c r="B477" s="102" t="s">
        <v>1650</v>
      </c>
      <c r="C477" s="100">
        <f>VLOOKUP(GroupVertices[[#This Row],[Vertex]], Vertices[], MATCH("ID", Vertices[#Headers], 0), FALSE)</f>
        <v>2754</v>
      </c>
    </row>
    <row r="478" spans="1:3" x14ac:dyDescent="0.35">
      <c r="A478" s="100" t="s">
        <v>3370</v>
      </c>
      <c r="B478" s="102" t="s">
        <v>1656</v>
      </c>
      <c r="C478" s="100">
        <f>VLOOKUP(GroupVertices[[#This Row],[Vertex]], Vertices[], MATCH("ID", Vertices[#Headers], 0), FALSE)</f>
        <v>403</v>
      </c>
    </row>
    <row r="479" spans="1:3" x14ac:dyDescent="0.35">
      <c r="A479" s="100" t="s">
        <v>3370</v>
      </c>
      <c r="B479" s="102" t="s">
        <v>1657</v>
      </c>
      <c r="C479" s="100">
        <f>VLOOKUP(GroupVertices[[#This Row],[Vertex]], Vertices[], MATCH("ID", Vertices[#Headers], 0), FALSE)</f>
        <v>2341</v>
      </c>
    </row>
    <row r="480" spans="1:3" x14ac:dyDescent="0.35">
      <c r="A480" s="100" t="s">
        <v>3370</v>
      </c>
      <c r="B480" s="102" t="s">
        <v>1713</v>
      </c>
      <c r="C480" s="100">
        <f>VLOOKUP(GroupVertices[[#This Row],[Vertex]], Vertices[], MATCH("ID", Vertices[#Headers], 0), FALSE)</f>
        <v>2838</v>
      </c>
    </row>
    <row r="481" spans="1:3" x14ac:dyDescent="0.35">
      <c r="A481" s="100" t="s">
        <v>3370</v>
      </c>
      <c r="B481" s="102" t="s">
        <v>1714</v>
      </c>
      <c r="C481" s="100">
        <f>VLOOKUP(GroupVertices[[#This Row],[Vertex]], Vertices[], MATCH("ID", Vertices[#Headers], 0), FALSE)</f>
        <v>649</v>
      </c>
    </row>
    <row r="482" spans="1:3" x14ac:dyDescent="0.35">
      <c r="A482" s="100" t="s">
        <v>3370</v>
      </c>
      <c r="B482" s="102" t="s">
        <v>1715</v>
      </c>
      <c r="C482" s="100">
        <f>VLOOKUP(GroupVertices[[#This Row],[Vertex]], Vertices[], MATCH("ID", Vertices[#Headers], 0), FALSE)</f>
        <v>2839</v>
      </c>
    </row>
    <row r="483" spans="1:3" x14ac:dyDescent="0.35">
      <c r="A483" s="100" t="s">
        <v>3370</v>
      </c>
      <c r="B483" s="102" t="s">
        <v>1734</v>
      </c>
      <c r="C483" s="100">
        <f>VLOOKUP(GroupVertices[[#This Row],[Vertex]], Vertices[], MATCH("ID", Vertices[#Headers], 0), FALSE)</f>
        <v>2751</v>
      </c>
    </row>
    <row r="484" spans="1:3" x14ac:dyDescent="0.35">
      <c r="A484" s="100" t="s">
        <v>3370</v>
      </c>
      <c r="B484" s="102" t="s">
        <v>1808</v>
      </c>
      <c r="C484" s="100">
        <f>VLOOKUP(GroupVertices[[#This Row],[Vertex]], Vertices[], MATCH("ID", Vertices[#Headers], 0), FALSE)</f>
        <v>2342</v>
      </c>
    </row>
    <row r="485" spans="1:3" x14ac:dyDescent="0.35">
      <c r="A485" s="100" t="s">
        <v>3370</v>
      </c>
      <c r="B485" s="102" t="s">
        <v>1829</v>
      </c>
      <c r="C485" s="100">
        <f>VLOOKUP(GroupVertices[[#This Row],[Vertex]], Vertices[], MATCH("ID", Vertices[#Headers], 0), FALSE)</f>
        <v>2752</v>
      </c>
    </row>
    <row r="486" spans="1:3" x14ac:dyDescent="0.35">
      <c r="A486" s="100" t="s">
        <v>3370</v>
      </c>
      <c r="B486" s="102" t="s">
        <v>1897</v>
      </c>
      <c r="C486" s="100">
        <f>VLOOKUP(GroupVertices[[#This Row],[Vertex]], Vertices[], MATCH("ID", Vertices[#Headers], 0), FALSE)</f>
        <v>377</v>
      </c>
    </row>
    <row r="487" spans="1:3" x14ac:dyDescent="0.35">
      <c r="A487" s="100" t="s">
        <v>3370</v>
      </c>
      <c r="B487" s="102" t="s">
        <v>1898</v>
      </c>
      <c r="C487" s="100">
        <f>VLOOKUP(GroupVertices[[#This Row],[Vertex]], Vertices[], MATCH("ID", Vertices[#Headers], 0), FALSE)</f>
        <v>2759</v>
      </c>
    </row>
    <row r="488" spans="1:3" x14ac:dyDescent="0.35">
      <c r="A488" s="100" t="s">
        <v>3370</v>
      </c>
      <c r="B488" s="102" t="s">
        <v>1931</v>
      </c>
      <c r="C488" s="100">
        <f>VLOOKUP(GroupVertices[[#This Row],[Vertex]], Vertices[], MATCH("ID", Vertices[#Headers], 0), FALSE)</f>
        <v>372</v>
      </c>
    </row>
    <row r="489" spans="1:3" x14ac:dyDescent="0.35">
      <c r="A489" s="100" t="s">
        <v>3370</v>
      </c>
      <c r="B489" s="102" t="s">
        <v>2134</v>
      </c>
      <c r="C489" s="100">
        <f>VLOOKUP(GroupVertices[[#This Row],[Vertex]], Vertices[], MATCH("ID", Vertices[#Headers], 0), FALSE)</f>
        <v>2819</v>
      </c>
    </row>
    <row r="490" spans="1:3" x14ac:dyDescent="0.35">
      <c r="A490" s="100" t="s">
        <v>3370</v>
      </c>
      <c r="B490" s="102" t="s">
        <v>2398</v>
      </c>
      <c r="C490" s="100">
        <f>VLOOKUP(GroupVertices[[#This Row],[Vertex]], Vertices[], MATCH("ID", Vertices[#Headers], 0), FALSE)</f>
        <v>2682</v>
      </c>
    </row>
    <row r="491" spans="1:3" x14ac:dyDescent="0.35">
      <c r="A491" s="100" t="s">
        <v>3370</v>
      </c>
      <c r="B491" s="102" t="s">
        <v>2413</v>
      </c>
      <c r="C491" s="100">
        <f>VLOOKUP(GroupVertices[[#This Row],[Vertex]], Vertices[], MATCH("ID", Vertices[#Headers], 0), FALSE)</f>
        <v>177</v>
      </c>
    </row>
    <row r="492" spans="1:3" x14ac:dyDescent="0.35">
      <c r="A492" s="100" t="s">
        <v>3370</v>
      </c>
      <c r="B492" s="102" t="s">
        <v>2638</v>
      </c>
      <c r="C492" s="100">
        <f>VLOOKUP(GroupVertices[[#This Row],[Vertex]], Vertices[], MATCH("ID", Vertices[#Headers], 0), FALSE)</f>
        <v>849</v>
      </c>
    </row>
    <row r="493" spans="1:3" x14ac:dyDescent="0.35">
      <c r="A493" s="100" t="s">
        <v>3370</v>
      </c>
      <c r="B493" s="102" t="s">
        <v>2726</v>
      </c>
      <c r="C493" s="100">
        <f>VLOOKUP(GroupVertices[[#This Row],[Vertex]], Vertices[], MATCH("ID", Vertices[#Headers], 0), FALSE)</f>
        <v>166</v>
      </c>
    </row>
    <row r="494" spans="1:3" x14ac:dyDescent="0.35">
      <c r="A494" s="100" t="s">
        <v>3370</v>
      </c>
      <c r="B494" s="102" t="s">
        <v>2727</v>
      </c>
      <c r="C494" s="100">
        <f>VLOOKUP(GroupVertices[[#This Row],[Vertex]], Vertices[], MATCH("ID", Vertices[#Headers], 0), FALSE)</f>
        <v>624</v>
      </c>
    </row>
    <row r="495" spans="1:3" x14ac:dyDescent="0.35">
      <c r="A495" s="100" t="s">
        <v>3370</v>
      </c>
      <c r="B495" s="102" t="s">
        <v>2820</v>
      </c>
      <c r="C495" s="100">
        <f>VLOOKUP(GroupVertices[[#This Row],[Vertex]], Vertices[], MATCH("ID", Vertices[#Headers], 0), FALSE)</f>
        <v>691</v>
      </c>
    </row>
    <row r="496" spans="1:3" x14ac:dyDescent="0.35">
      <c r="A496" s="100" t="s">
        <v>3370</v>
      </c>
      <c r="B496" s="102" t="s">
        <v>2821</v>
      </c>
      <c r="C496" s="100">
        <f>VLOOKUP(GroupVertices[[#This Row],[Vertex]], Vertices[], MATCH("ID", Vertices[#Headers], 0), FALSE)</f>
        <v>1756</v>
      </c>
    </row>
    <row r="497" spans="1:3" x14ac:dyDescent="0.35">
      <c r="A497" s="100" t="s">
        <v>3370</v>
      </c>
      <c r="B497" s="102" t="s">
        <v>3039</v>
      </c>
      <c r="C497" s="100">
        <f>VLOOKUP(GroupVertices[[#This Row],[Vertex]], Vertices[], MATCH("ID", Vertices[#Headers], 0), FALSE)</f>
        <v>812</v>
      </c>
    </row>
    <row r="498" spans="1:3" x14ac:dyDescent="0.35">
      <c r="A498" s="100" t="s">
        <v>3370</v>
      </c>
      <c r="B498" s="102" t="s">
        <v>3076</v>
      </c>
      <c r="C498" s="100">
        <f>VLOOKUP(GroupVertices[[#This Row],[Vertex]], Vertices[], MATCH("ID", Vertices[#Headers], 0), FALSE)</f>
        <v>257</v>
      </c>
    </row>
    <row r="499" spans="1:3" x14ac:dyDescent="0.35">
      <c r="A499" s="100" t="s">
        <v>3370</v>
      </c>
      <c r="B499" s="102" t="s">
        <v>3077</v>
      </c>
      <c r="C499" s="100">
        <f>VLOOKUP(GroupVertices[[#This Row],[Vertex]], Vertices[], MATCH("ID", Vertices[#Headers], 0), FALSE)</f>
        <v>2678</v>
      </c>
    </row>
    <row r="500" spans="1:3" x14ac:dyDescent="0.35">
      <c r="A500" s="100" t="s">
        <v>3370</v>
      </c>
      <c r="B500" s="102" t="s">
        <v>3078</v>
      </c>
      <c r="C500" s="100">
        <f>VLOOKUP(GroupVertices[[#This Row],[Vertex]], Vertices[], MATCH("ID", Vertices[#Headers], 0), FALSE)</f>
        <v>2679</v>
      </c>
    </row>
    <row r="501" spans="1:3" x14ac:dyDescent="0.35">
      <c r="A501" s="100" t="s">
        <v>3370</v>
      </c>
      <c r="B501" s="102" t="s">
        <v>3096</v>
      </c>
      <c r="C501" s="100">
        <f>VLOOKUP(GroupVertices[[#This Row],[Vertex]], Vertices[], MATCH("ID", Vertices[#Headers], 0), FALSE)</f>
        <v>2989</v>
      </c>
    </row>
    <row r="502" spans="1:3" x14ac:dyDescent="0.35">
      <c r="A502" s="100" t="s">
        <v>3370</v>
      </c>
      <c r="B502" s="102" t="s">
        <v>3200</v>
      </c>
      <c r="C502" s="100">
        <f>VLOOKUP(GroupVertices[[#This Row],[Vertex]], Vertices[], MATCH("ID", Vertices[#Headers], 0), FALSE)</f>
        <v>348</v>
      </c>
    </row>
    <row r="503" spans="1:3" x14ac:dyDescent="0.35">
      <c r="A503" s="100" t="s">
        <v>3370</v>
      </c>
      <c r="B503" s="102" t="s">
        <v>3277</v>
      </c>
      <c r="C503" s="100">
        <f>VLOOKUP(GroupVertices[[#This Row],[Vertex]], Vertices[], MATCH("ID", Vertices[#Headers], 0), FALSE)</f>
        <v>655</v>
      </c>
    </row>
    <row r="504" spans="1:3" x14ac:dyDescent="0.35">
      <c r="A504" s="100" t="s">
        <v>3371</v>
      </c>
      <c r="B504" s="102" t="s">
        <v>1750</v>
      </c>
      <c r="C504" s="100">
        <f>VLOOKUP(GroupVertices[[#This Row],[Vertex]], Vertices[], MATCH("ID", Vertices[#Headers], 0), FALSE)</f>
        <v>680</v>
      </c>
    </row>
    <row r="505" spans="1:3" x14ac:dyDescent="0.35">
      <c r="A505" s="100" t="s">
        <v>3371</v>
      </c>
      <c r="B505" s="102" t="s">
        <v>1751</v>
      </c>
      <c r="C505" s="100">
        <f>VLOOKUP(GroupVertices[[#This Row],[Vertex]], Vertices[], MATCH("ID", Vertices[#Headers], 0), FALSE)</f>
        <v>427</v>
      </c>
    </row>
    <row r="506" spans="1:3" x14ac:dyDescent="0.35">
      <c r="A506" s="100" t="s">
        <v>3371</v>
      </c>
      <c r="B506" s="102" t="s">
        <v>1752</v>
      </c>
      <c r="C506" s="100">
        <f>VLOOKUP(GroupVertices[[#This Row],[Vertex]], Vertices[], MATCH("ID", Vertices[#Headers], 0), FALSE)</f>
        <v>1700</v>
      </c>
    </row>
    <row r="507" spans="1:3" x14ac:dyDescent="0.35">
      <c r="A507" s="100" t="s">
        <v>3371</v>
      </c>
      <c r="B507" s="102" t="s">
        <v>2074</v>
      </c>
      <c r="C507" s="100">
        <f>VLOOKUP(GroupVertices[[#This Row],[Vertex]], Vertices[], MATCH("ID", Vertices[#Headers], 0), FALSE)</f>
        <v>681</v>
      </c>
    </row>
    <row r="508" spans="1:3" x14ac:dyDescent="0.35">
      <c r="A508" s="100" t="s">
        <v>3371</v>
      </c>
      <c r="B508" s="102" t="s">
        <v>2075</v>
      </c>
      <c r="C508" s="100">
        <f>VLOOKUP(GroupVertices[[#This Row],[Vertex]], Vertices[], MATCH("ID", Vertices[#Headers], 0), FALSE)</f>
        <v>1701</v>
      </c>
    </row>
    <row r="509" spans="1:3" x14ac:dyDescent="0.35">
      <c r="A509" s="100" t="s">
        <v>3371</v>
      </c>
      <c r="B509" s="102" t="s">
        <v>2232</v>
      </c>
      <c r="C509" s="100">
        <f>VLOOKUP(GroupVertices[[#This Row],[Vertex]], Vertices[], MATCH("ID", Vertices[#Headers], 0), FALSE)</f>
        <v>3</v>
      </c>
    </row>
    <row r="510" spans="1:3" x14ac:dyDescent="0.35">
      <c r="A510" s="100" t="s">
        <v>3371</v>
      </c>
      <c r="B510" s="102" t="s">
        <v>2233</v>
      </c>
      <c r="C510" s="100">
        <f>VLOOKUP(GroupVertices[[#This Row],[Vertex]], Vertices[], MATCH("ID", Vertices[#Headers], 0), FALSE)</f>
        <v>2352</v>
      </c>
    </row>
    <row r="511" spans="1:3" x14ac:dyDescent="0.35">
      <c r="A511" s="100" t="s">
        <v>3371</v>
      </c>
      <c r="B511" s="102" t="s">
        <v>2234</v>
      </c>
      <c r="C511" s="100">
        <f>VLOOKUP(GroupVertices[[#This Row],[Vertex]], Vertices[], MATCH("ID", Vertices[#Headers], 0), FALSE)</f>
        <v>2353</v>
      </c>
    </row>
    <row r="512" spans="1:3" x14ac:dyDescent="0.35">
      <c r="A512" s="100" t="s">
        <v>3371</v>
      </c>
      <c r="B512" s="102" t="s">
        <v>2235</v>
      </c>
      <c r="C512" s="100">
        <f>VLOOKUP(GroupVertices[[#This Row],[Vertex]], Vertices[], MATCH("ID", Vertices[#Headers], 0), FALSE)</f>
        <v>2354</v>
      </c>
    </row>
    <row r="513" spans="1:3" x14ac:dyDescent="0.35">
      <c r="A513" s="100" t="s">
        <v>3371</v>
      </c>
      <c r="B513" s="102" t="s">
        <v>2236</v>
      </c>
      <c r="C513" s="100">
        <f>VLOOKUP(GroupVertices[[#This Row],[Vertex]], Vertices[], MATCH("ID", Vertices[#Headers], 0), FALSE)</f>
        <v>2355</v>
      </c>
    </row>
    <row r="514" spans="1:3" x14ac:dyDescent="0.35">
      <c r="A514" s="100" t="s">
        <v>3371</v>
      </c>
      <c r="B514" s="102" t="s">
        <v>2237</v>
      </c>
      <c r="C514" s="100">
        <f>VLOOKUP(GroupVertices[[#This Row],[Vertex]], Vertices[], MATCH("ID", Vertices[#Headers], 0), FALSE)</f>
        <v>2356</v>
      </c>
    </row>
    <row r="515" spans="1:3" x14ac:dyDescent="0.35">
      <c r="A515" s="100" t="s">
        <v>3371</v>
      </c>
      <c r="B515" s="102" t="s">
        <v>2238</v>
      </c>
      <c r="C515" s="100">
        <f>VLOOKUP(GroupVertices[[#This Row],[Vertex]], Vertices[], MATCH("ID", Vertices[#Headers], 0), FALSE)</f>
        <v>2357</v>
      </c>
    </row>
    <row r="516" spans="1:3" x14ac:dyDescent="0.35">
      <c r="A516" s="100" t="s">
        <v>3371</v>
      </c>
      <c r="B516" s="102" t="s">
        <v>2239</v>
      </c>
      <c r="C516" s="100">
        <f>VLOOKUP(GroupVertices[[#This Row],[Vertex]], Vertices[], MATCH("ID", Vertices[#Headers], 0), FALSE)</f>
        <v>2358</v>
      </c>
    </row>
    <row r="517" spans="1:3" x14ac:dyDescent="0.35">
      <c r="A517" s="100" t="s">
        <v>3371</v>
      </c>
      <c r="B517" s="102" t="s">
        <v>2240</v>
      </c>
      <c r="C517" s="100">
        <f>VLOOKUP(GroupVertices[[#This Row],[Vertex]], Vertices[], MATCH("ID", Vertices[#Headers], 0), FALSE)</f>
        <v>2359</v>
      </c>
    </row>
    <row r="518" spans="1:3" x14ac:dyDescent="0.35">
      <c r="A518" s="100" t="s">
        <v>3371</v>
      </c>
      <c r="B518" s="102" t="s">
        <v>2241</v>
      </c>
      <c r="C518" s="100">
        <f>VLOOKUP(GroupVertices[[#This Row],[Vertex]], Vertices[], MATCH("ID", Vertices[#Headers], 0), FALSE)</f>
        <v>2360</v>
      </c>
    </row>
    <row r="519" spans="1:3" x14ac:dyDescent="0.35">
      <c r="A519" s="100" t="s">
        <v>3371</v>
      </c>
      <c r="B519" s="102" t="s">
        <v>2242</v>
      </c>
      <c r="C519" s="100">
        <f>VLOOKUP(GroupVertices[[#This Row],[Vertex]], Vertices[], MATCH("ID", Vertices[#Headers], 0), FALSE)</f>
        <v>2361</v>
      </c>
    </row>
    <row r="520" spans="1:3" x14ac:dyDescent="0.35">
      <c r="A520" s="100" t="s">
        <v>3371</v>
      </c>
      <c r="B520" s="102" t="s">
        <v>2243</v>
      </c>
      <c r="C520" s="100">
        <f>VLOOKUP(GroupVertices[[#This Row],[Vertex]], Vertices[], MATCH("ID", Vertices[#Headers], 0), FALSE)</f>
        <v>2362</v>
      </c>
    </row>
    <row r="521" spans="1:3" x14ac:dyDescent="0.35">
      <c r="A521" s="100" t="s">
        <v>3371</v>
      </c>
      <c r="B521" s="102" t="s">
        <v>2244</v>
      </c>
      <c r="C521" s="100">
        <f>VLOOKUP(GroupVertices[[#This Row],[Vertex]], Vertices[], MATCH("ID", Vertices[#Headers], 0), FALSE)</f>
        <v>2363</v>
      </c>
    </row>
    <row r="522" spans="1:3" x14ac:dyDescent="0.35">
      <c r="A522" s="100" t="s">
        <v>3371</v>
      </c>
      <c r="B522" s="102" t="s">
        <v>2245</v>
      </c>
      <c r="C522" s="100">
        <f>VLOOKUP(GroupVertices[[#This Row],[Vertex]], Vertices[], MATCH("ID", Vertices[#Headers], 0), FALSE)</f>
        <v>2364</v>
      </c>
    </row>
    <row r="523" spans="1:3" x14ac:dyDescent="0.35">
      <c r="A523" s="100" t="s">
        <v>3371</v>
      </c>
      <c r="B523" s="102" t="s">
        <v>2246</v>
      </c>
      <c r="C523" s="100">
        <f>VLOOKUP(GroupVertices[[#This Row],[Vertex]], Vertices[], MATCH("ID", Vertices[#Headers], 0), FALSE)</f>
        <v>2365</v>
      </c>
    </row>
    <row r="524" spans="1:3" x14ac:dyDescent="0.35">
      <c r="A524" s="100" t="s">
        <v>3371</v>
      </c>
      <c r="B524" s="102" t="s">
        <v>2247</v>
      </c>
      <c r="C524" s="100">
        <f>VLOOKUP(GroupVertices[[#This Row],[Vertex]], Vertices[], MATCH("ID", Vertices[#Headers], 0), FALSE)</f>
        <v>2366</v>
      </c>
    </row>
    <row r="525" spans="1:3" x14ac:dyDescent="0.35">
      <c r="A525" s="100" t="s">
        <v>3371</v>
      </c>
      <c r="B525" s="102" t="s">
        <v>2248</v>
      </c>
      <c r="C525" s="100">
        <f>VLOOKUP(GroupVertices[[#This Row],[Vertex]], Vertices[], MATCH("ID", Vertices[#Headers], 0), FALSE)</f>
        <v>2367</v>
      </c>
    </row>
    <row r="526" spans="1:3" x14ac:dyDescent="0.35">
      <c r="A526" s="100" t="s">
        <v>3371</v>
      </c>
      <c r="B526" s="102" t="s">
        <v>2249</v>
      </c>
      <c r="C526" s="100">
        <f>VLOOKUP(GroupVertices[[#This Row],[Vertex]], Vertices[], MATCH("ID", Vertices[#Headers], 0), FALSE)</f>
        <v>2368</v>
      </c>
    </row>
    <row r="527" spans="1:3" x14ac:dyDescent="0.35">
      <c r="A527" s="100" t="s">
        <v>3371</v>
      </c>
      <c r="B527" s="102" t="s">
        <v>2250</v>
      </c>
      <c r="C527" s="100">
        <f>VLOOKUP(GroupVertices[[#This Row],[Vertex]], Vertices[], MATCH("ID", Vertices[#Headers], 0), FALSE)</f>
        <v>2369</v>
      </c>
    </row>
    <row r="528" spans="1:3" x14ac:dyDescent="0.35">
      <c r="A528" s="100" t="s">
        <v>3371</v>
      </c>
      <c r="B528" s="102" t="s">
        <v>2251</v>
      </c>
      <c r="C528" s="100">
        <f>VLOOKUP(GroupVertices[[#This Row],[Vertex]], Vertices[], MATCH("ID", Vertices[#Headers], 0), FALSE)</f>
        <v>2370</v>
      </c>
    </row>
    <row r="529" spans="1:3" x14ac:dyDescent="0.35">
      <c r="A529" s="100" t="s">
        <v>3371</v>
      </c>
      <c r="B529" s="102" t="s">
        <v>2252</v>
      </c>
      <c r="C529" s="100">
        <f>VLOOKUP(GroupVertices[[#This Row],[Vertex]], Vertices[], MATCH("ID", Vertices[#Headers], 0), FALSE)</f>
        <v>2371</v>
      </c>
    </row>
    <row r="530" spans="1:3" x14ac:dyDescent="0.35">
      <c r="A530" s="100" t="s">
        <v>3371</v>
      </c>
      <c r="B530" s="102" t="s">
        <v>2253</v>
      </c>
      <c r="C530" s="100">
        <f>VLOOKUP(GroupVertices[[#This Row],[Vertex]], Vertices[], MATCH("ID", Vertices[#Headers], 0), FALSE)</f>
        <v>2372</v>
      </c>
    </row>
    <row r="531" spans="1:3" x14ac:dyDescent="0.35">
      <c r="A531" s="100" t="s">
        <v>3371</v>
      </c>
      <c r="B531" s="102" t="s">
        <v>2254</v>
      </c>
      <c r="C531" s="100">
        <f>VLOOKUP(GroupVertices[[#This Row],[Vertex]], Vertices[], MATCH("ID", Vertices[#Headers], 0), FALSE)</f>
        <v>2373</v>
      </c>
    </row>
    <row r="532" spans="1:3" x14ac:dyDescent="0.35">
      <c r="A532" s="100" t="s">
        <v>3371</v>
      </c>
      <c r="B532" s="102" t="s">
        <v>2255</v>
      </c>
      <c r="C532" s="100">
        <f>VLOOKUP(GroupVertices[[#This Row],[Vertex]], Vertices[], MATCH("ID", Vertices[#Headers], 0), FALSE)</f>
        <v>2374</v>
      </c>
    </row>
    <row r="533" spans="1:3" x14ac:dyDescent="0.35">
      <c r="A533" s="100" t="s">
        <v>3371</v>
      </c>
      <c r="B533" s="102" t="s">
        <v>2256</v>
      </c>
      <c r="C533" s="100">
        <f>VLOOKUP(GroupVertices[[#This Row],[Vertex]], Vertices[], MATCH("ID", Vertices[#Headers], 0), FALSE)</f>
        <v>2375</v>
      </c>
    </row>
    <row r="534" spans="1:3" x14ac:dyDescent="0.35">
      <c r="A534" s="100" t="s">
        <v>3371</v>
      </c>
      <c r="B534" s="102" t="s">
        <v>2257</v>
      </c>
      <c r="C534" s="100">
        <f>VLOOKUP(GroupVertices[[#This Row],[Vertex]], Vertices[], MATCH("ID", Vertices[#Headers], 0), FALSE)</f>
        <v>2376</v>
      </c>
    </row>
    <row r="535" spans="1:3" x14ac:dyDescent="0.35">
      <c r="A535" s="100" t="s">
        <v>3371</v>
      </c>
      <c r="B535" s="102" t="s">
        <v>2258</v>
      </c>
      <c r="C535" s="100">
        <f>VLOOKUP(GroupVertices[[#This Row],[Vertex]], Vertices[], MATCH("ID", Vertices[#Headers], 0), FALSE)</f>
        <v>2377</v>
      </c>
    </row>
    <row r="536" spans="1:3" x14ac:dyDescent="0.35">
      <c r="A536" s="100" t="s">
        <v>3371</v>
      </c>
      <c r="B536" s="102" t="s">
        <v>2259</v>
      </c>
      <c r="C536" s="100">
        <f>VLOOKUP(GroupVertices[[#This Row],[Vertex]], Vertices[], MATCH("ID", Vertices[#Headers], 0), FALSE)</f>
        <v>2378</v>
      </c>
    </row>
    <row r="537" spans="1:3" x14ac:dyDescent="0.35">
      <c r="A537" s="100" t="s">
        <v>3371</v>
      </c>
      <c r="B537" s="102" t="s">
        <v>2260</v>
      </c>
      <c r="C537" s="100">
        <f>VLOOKUP(GroupVertices[[#This Row],[Vertex]], Vertices[], MATCH("ID", Vertices[#Headers], 0), FALSE)</f>
        <v>2379</v>
      </c>
    </row>
    <row r="538" spans="1:3" x14ac:dyDescent="0.35">
      <c r="A538" s="100" t="s">
        <v>3371</v>
      </c>
      <c r="B538" s="102" t="s">
        <v>2261</v>
      </c>
      <c r="C538" s="100">
        <f>VLOOKUP(GroupVertices[[#This Row],[Vertex]], Vertices[], MATCH("ID", Vertices[#Headers], 0), FALSE)</f>
        <v>2380</v>
      </c>
    </row>
    <row r="539" spans="1:3" x14ac:dyDescent="0.35">
      <c r="A539" s="100" t="s">
        <v>3371</v>
      </c>
      <c r="B539" s="102" t="s">
        <v>2262</v>
      </c>
      <c r="C539" s="100">
        <f>VLOOKUP(GroupVertices[[#This Row],[Vertex]], Vertices[], MATCH("ID", Vertices[#Headers], 0), FALSE)</f>
        <v>2381</v>
      </c>
    </row>
    <row r="540" spans="1:3" x14ac:dyDescent="0.35">
      <c r="A540" s="100" t="s">
        <v>3371</v>
      </c>
      <c r="B540" s="102" t="s">
        <v>2263</v>
      </c>
      <c r="C540" s="100">
        <f>VLOOKUP(GroupVertices[[#This Row],[Vertex]], Vertices[], MATCH("ID", Vertices[#Headers], 0), FALSE)</f>
        <v>2382</v>
      </c>
    </row>
    <row r="541" spans="1:3" x14ac:dyDescent="0.35">
      <c r="A541" s="100" t="s">
        <v>3371</v>
      </c>
      <c r="B541" s="102" t="s">
        <v>2264</v>
      </c>
      <c r="C541" s="100">
        <f>VLOOKUP(GroupVertices[[#This Row],[Vertex]], Vertices[], MATCH("ID", Vertices[#Headers], 0), FALSE)</f>
        <v>2383</v>
      </c>
    </row>
    <row r="542" spans="1:3" x14ac:dyDescent="0.35">
      <c r="A542" s="100" t="s">
        <v>3371</v>
      </c>
      <c r="B542" s="102" t="s">
        <v>2265</v>
      </c>
      <c r="C542" s="100">
        <f>VLOOKUP(GroupVertices[[#This Row],[Vertex]], Vertices[], MATCH("ID", Vertices[#Headers], 0), FALSE)</f>
        <v>2384</v>
      </c>
    </row>
    <row r="543" spans="1:3" x14ac:dyDescent="0.35">
      <c r="A543" s="100" t="s">
        <v>3371</v>
      </c>
      <c r="B543" s="102" t="s">
        <v>2266</v>
      </c>
      <c r="C543" s="100">
        <f>VLOOKUP(GroupVertices[[#This Row],[Vertex]], Vertices[], MATCH("ID", Vertices[#Headers], 0), FALSE)</f>
        <v>2385</v>
      </c>
    </row>
    <row r="544" spans="1:3" x14ac:dyDescent="0.35">
      <c r="A544" s="100" t="s">
        <v>3371</v>
      </c>
      <c r="B544" s="102" t="s">
        <v>2267</v>
      </c>
      <c r="C544" s="100">
        <f>VLOOKUP(GroupVertices[[#This Row],[Vertex]], Vertices[], MATCH("ID", Vertices[#Headers], 0), FALSE)</f>
        <v>840</v>
      </c>
    </row>
    <row r="545" spans="1:3" x14ac:dyDescent="0.35">
      <c r="A545" s="100" t="s">
        <v>3371</v>
      </c>
      <c r="B545" s="102" t="s">
        <v>2268</v>
      </c>
      <c r="C545" s="100">
        <f>VLOOKUP(GroupVertices[[#This Row],[Vertex]], Vertices[], MATCH("ID", Vertices[#Headers], 0), FALSE)</f>
        <v>2386</v>
      </c>
    </row>
    <row r="546" spans="1:3" x14ac:dyDescent="0.35">
      <c r="A546" s="100" t="s">
        <v>3371</v>
      </c>
      <c r="B546" s="102" t="s">
        <v>2269</v>
      </c>
      <c r="C546" s="100">
        <f>VLOOKUP(GroupVertices[[#This Row],[Vertex]], Vertices[], MATCH("ID", Vertices[#Headers], 0), FALSE)</f>
        <v>2387</v>
      </c>
    </row>
    <row r="547" spans="1:3" x14ac:dyDescent="0.35">
      <c r="A547" s="100" t="s">
        <v>3371</v>
      </c>
      <c r="B547" s="102" t="s">
        <v>2270</v>
      </c>
      <c r="C547" s="100">
        <f>VLOOKUP(GroupVertices[[#This Row],[Vertex]], Vertices[], MATCH("ID", Vertices[#Headers], 0), FALSE)</f>
        <v>2388</v>
      </c>
    </row>
    <row r="548" spans="1:3" x14ac:dyDescent="0.35">
      <c r="A548" s="100" t="s">
        <v>3371</v>
      </c>
      <c r="B548" s="102" t="s">
        <v>2271</v>
      </c>
      <c r="C548" s="100">
        <f>VLOOKUP(GroupVertices[[#This Row],[Vertex]], Vertices[], MATCH("ID", Vertices[#Headers], 0), FALSE)</f>
        <v>2389</v>
      </c>
    </row>
    <row r="549" spans="1:3" x14ac:dyDescent="0.35">
      <c r="A549" s="100" t="s">
        <v>3371</v>
      </c>
      <c r="B549" s="102" t="s">
        <v>2272</v>
      </c>
      <c r="C549" s="100">
        <f>VLOOKUP(GroupVertices[[#This Row],[Vertex]], Vertices[], MATCH("ID", Vertices[#Headers], 0), FALSE)</f>
        <v>2390</v>
      </c>
    </row>
    <row r="550" spans="1:3" x14ac:dyDescent="0.35">
      <c r="A550" s="100" t="s">
        <v>3371</v>
      </c>
      <c r="B550" s="102" t="s">
        <v>2273</v>
      </c>
      <c r="C550" s="100">
        <f>VLOOKUP(GroupVertices[[#This Row],[Vertex]], Vertices[], MATCH("ID", Vertices[#Headers], 0), FALSE)</f>
        <v>2391</v>
      </c>
    </row>
    <row r="551" spans="1:3" x14ac:dyDescent="0.35">
      <c r="A551" s="100" t="s">
        <v>3371</v>
      </c>
      <c r="B551" s="102" t="s">
        <v>2274</v>
      </c>
      <c r="C551" s="100">
        <f>VLOOKUP(GroupVertices[[#This Row],[Vertex]], Vertices[], MATCH("ID", Vertices[#Headers], 0), FALSE)</f>
        <v>2392</v>
      </c>
    </row>
    <row r="552" spans="1:3" x14ac:dyDescent="0.35">
      <c r="A552" s="100" t="s">
        <v>3371</v>
      </c>
      <c r="B552" s="102" t="s">
        <v>2275</v>
      </c>
      <c r="C552" s="100">
        <f>VLOOKUP(GroupVertices[[#This Row],[Vertex]], Vertices[], MATCH("ID", Vertices[#Headers], 0), FALSE)</f>
        <v>2393</v>
      </c>
    </row>
    <row r="553" spans="1:3" x14ac:dyDescent="0.35">
      <c r="A553" s="100" t="s">
        <v>3371</v>
      </c>
      <c r="B553" s="102" t="s">
        <v>2276</v>
      </c>
      <c r="C553" s="100">
        <f>VLOOKUP(GroupVertices[[#This Row],[Vertex]], Vertices[], MATCH("ID", Vertices[#Headers], 0), FALSE)</f>
        <v>2394</v>
      </c>
    </row>
    <row r="554" spans="1:3" x14ac:dyDescent="0.35">
      <c r="A554" s="100" t="s">
        <v>3371</v>
      </c>
      <c r="B554" s="102" t="s">
        <v>2277</v>
      </c>
      <c r="C554" s="100">
        <f>VLOOKUP(GroupVertices[[#This Row],[Vertex]], Vertices[], MATCH("ID", Vertices[#Headers], 0), FALSE)</f>
        <v>2395</v>
      </c>
    </row>
    <row r="555" spans="1:3" x14ac:dyDescent="0.35">
      <c r="A555" s="100" t="s">
        <v>3371</v>
      </c>
      <c r="B555" s="102" t="s">
        <v>2278</v>
      </c>
      <c r="C555" s="100">
        <f>VLOOKUP(GroupVertices[[#This Row],[Vertex]], Vertices[], MATCH("ID", Vertices[#Headers], 0), FALSE)</f>
        <v>2396</v>
      </c>
    </row>
    <row r="556" spans="1:3" x14ac:dyDescent="0.35">
      <c r="A556" s="100" t="s">
        <v>3371</v>
      </c>
      <c r="B556" s="102" t="s">
        <v>2279</v>
      </c>
      <c r="C556" s="100">
        <f>VLOOKUP(GroupVertices[[#This Row],[Vertex]], Vertices[], MATCH("ID", Vertices[#Headers], 0), FALSE)</f>
        <v>2397</v>
      </c>
    </row>
    <row r="557" spans="1:3" x14ac:dyDescent="0.35">
      <c r="A557" s="100" t="s">
        <v>3371</v>
      </c>
      <c r="B557" s="102" t="s">
        <v>2280</v>
      </c>
      <c r="C557" s="100">
        <f>VLOOKUP(GroupVertices[[#This Row],[Vertex]], Vertices[], MATCH("ID", Vertices[#Headers], 0), FALSE)</f>
        <v>2398</v>
      </c>
    </row>
    <row r="558" spans="1:3" x14ac:dyDescent="0.35">
      <c r="A558" s="100" t="s">
        <v>3371</v>
      </c>
      <c r="B558" s="102" t="s">
        <v>2285</v>
      </c>
      <c r="C558" s="100">
        <f>VLOOKUP(GroupVertices[[#This Row],[Vertex]], Vertices[], MATCH("ID", Vertices[#Headers], 0), FALSE)</f>
        <v>2399</v>
      </c>
    </row>
    <row r="559" spans="1:3" x14ac:dyDescent="0.35">
      <c r="A559" s="100" t="s">
        <v>3371</v>
      </c>
      <c r="B559" s="102" t="s">
        <v>2286</v>
      </c>
      <c r="C559" s="100">
        <f>VLOOKUP(GroupVertices[[#This Row],[Vertex]], Vertices[], MATCH("ID", Vertices[#Headers], 0), FALSE)</f>
        <v>2400</v>
      </c>
    </row>
    <row r="560" spans="1:3" x14ac:dyDescent="0.35">
      <c r="A560" s="100" t="s">
        <v>3371</v>
      </c>
      <c r="B560" s="102" t="s">
        <v>2287</v>
      </c>
      <c r="C560" s="100">
        <f>VLOOKUP(GroupVertices[[#This Row],[Vertex]], Vertices[], MATCH("ID", Vertices[#Headers], 0), FALSE)</f>
        <v>2401</v>
      </c>
    </row>
    <row r="561" spans="1:3" x14ac:dyDescent="0.35">
      <c r="A561" s="100" t="s">
        <v>3371</v>
      </c>
      <c r="B561" s="102" t="s">
        <v>2288</v>
      </c>
      <c r="C561" s="100">
        <f>VLOOKUP(GroupVertices[[#This Row],[Vertex]], Vertices[], MATCH("ID", Vertices[#Headers], 0), FALSE)</f>
        <v>2402</v>
      </c>
    </row>
    <row r="562" spans="1:3" x14ac:dyDescent="0.35">
      <c r="A562" s="100" t="s">
        <v>3371</v>
      </c>
      <c r="B562" s="102" t="s">
        <v>2289</v>
      </c>
      <c r="C562" s="100">
        <f>VLOOKUP(GroupVertices[[#This Row],[Vertex]], Vertices[], MATCH("ID", Vertices[#Headers], 0), FALSE)</f>
        <v>2403</v>
      </c>
    </row>
    <row r="563" spans="1:3" x14ac:dyDescent="0.35">
      <c r="A563" s="100" t="s">
        <v>3371</v>
      </c>
      <c r="B563" s="102" t="s">
        <v>2290</v>
      </c>
      <c r="C563" s="100">
        <f>VLOOKUP(GroupVertices[[#This Row],[Vertex]], Vertices[], MATCH("ID", Vertices[#Headers], 0), FALSE)</f>
        <v>2404</v>
      </c>
    </row>
    <row r="564" spans="1:3" x14ac:dyDescent="0.35">
      <c r="A564" s="100" t="s">
        <v>3371</v>
      </c>
      <c r="B564" s="102" t="s">
        <v>2291</v>
      </c>
      <c r="C564" s="100">
        <f>VLOOKUP(GroupVertices[[#This Row],[Vertex]], Vertices[], MATCH("ID", Vertices[#Headers], 0), FALSE)</f>
        <v>2405</v>
      </c>
    </row>
    <row r="565" spans="1:3" x14ac:dyDescent="0.35">
      <c r="A565" s="100" t="s">
        <v>3371</v>
      </c>
      <c r="B565" s="102" t="s">
        <v>2292</v>
      </c>
      <c r="C565" s="100">
        <f>VLOOKUP(GroupVertices[[#This Row],[Vertex]], Vertices[], MATCH("ID", Vertices[#Headers], 0), FALSE)</f>
        <v>2406</v>
      </c>
    </row>
    <row r="566" spans="1:3" x14ac:dyDescent="0.35">
      <c r="A566" s="100" t="s">
        <v>3371</v>
      </c>
      <c r="B566" s="102" t="s">
        <v>2293</v>
      </c>
      <c r="C566" s="100">
        <f>VLOOKUP(GroupVertices[[#This Row],[Vertex]], Vertices[], MATCH("ID", Vertices[#Headers], 0), FALSE)</f>
        <v>2407</v>
      </c>
    </row>
    <row r="567" spans="1:3" x14ac:dyDescent="0.35">
      <c r="A567" s="100" t="s">
        <v>3371</v>
      </c>
      <c r="B567" s="102" t="s">
        <v>2294</v>
      </c>
      <c r="C567" s="100">
        <f>VLOOKUP(GroupVertices[[#This Row],[Vertex]], Vertices[], MATCH("ID", Vertices[#Headers], 0), FALSE)</f>
        <v>2408</v>
      </c>
    </row>
    <row r="568" spans="1:3" x14ac:dyDescent="0.35">
      <c r="A568" s="100" t="s">
        <v>3371</v>
      </c>
      <c r="B568" s="102" t="s">
        <v>2295</v>
      </c>
      <c r="C568" s="100">
        <f>VLOOKUP(GroupVertices[[#This Row],[Vertex]], Vertices[], MATCH("ID", Vertices[#Headers], 0), FALSE)</f>
        <v>2409</v>
      </c>
    </row>
    <row r="569" spans="1:3" x14ac:dyDescent="0.35">
      <c r="A569" s="100" t="s">
        <v>3371</v>
      </c>
      <c r="B569" s="102" t="s">
        <v>2296</v>
      </c>
      <c r="C569" s="100">
        <f>VLOOKUP(GroupVertices[[#This Row],[Vertex]], Vertices[], MATCH("ID", Vertices[#Headers], 0), FALSE)</f>
        <v>2410</v>
      </c>
    </row>
    <row r="570" spans="1:3" x14ac:dyDescent="0.35">
      <c r="A570" s="100" t="s">
        <v>3371</v>
      </c>
      <c r="B570" s="102" t="s">
        <v>2297</v>
      </c>
      <c r="C570" s="100">
        <f>VLOOKUP(GroupVertices[[#This Row],[Vertex]], Vertices[], MATCH("ID", Vertices[#Headers], 0), FALSE)</f>
        <v>2411</v>
      </c>
    </row>
    <row r="571" spans="1:3" x14ac:dyDescent="0.35">
      <c r="A571" s="100" t="s">
        <v>3371</v>
      </c>
      <c r="B571" s="102" t="s">
        <v>2298</v>
      </c>
      <c r="C571" s="100">
        <f>VLOOKUP(GroupVertices[[#This Row],[Vertex]], Vertices[], MATCH("ID", Vertices[#Headers], 0), FALSE)</f>
        <v>2412</v>
      </c>
    </row>
    <row r="572" spans="1:3" x14ac:dyDescent="0.35">
      <c r="A572" s="100" t="s">
        <v>3371</v>
      </c>
      <c r="B572" s="102" t="s">
        <v>2299</v>
      </c>
      <c r="C572" s="100">
        <f>VLOOKUP(GroupVertices[[#This Row],[Vertex]], Vertices[], MATCH("ID", Vertices[#Headers], 0), FALSE)</f>
        <v>2413</v>
      </c>
    </row>
    <row r="573" spans="1:3" x14ac:dyDescent="0.35">
      <c r="A573" s="100" t="s">
        <v>3371</v>
      </c>
      <c r="B573" s="102" t="s">
        <v>2300</v>
      </c>
      <c r="C573" s="100">
        <f>VLOOKUP(GroupVertices[[#This Row],[Vertex]], Vertices[], MATCH("ID", Vertices[#Headers], 0), FALSE)</f>
        <v>2414</v>
      </c>
    </row>
    <row r="574" spans="1:3" x14ac:dyDescent="0.35">
      <c r="A574" s="100" t="s">
        <v>3371</v>
      </c>
      <c r="B574" s="102" t="s">
        <v>2301</v>
      </c>
      <c r="C574" s="100">
        <f>VLOOKUP(GroupVertices[[#This Row],[Vertex]], Vertices[], MATCH("ID", Vertices[#Headers], 0), FALSE)</f>
        <v>2415</v>
      </c>
    </row>
    <row r="575" spans="1:3" x14ac:dyDescent="0.35">
      <c r="A575" s="100" t="s">
        <v>3371</v>
      </c>
      <c r="B575" s="102" t="s">
        <v>2302</v>
      </c>
      <c r="C575" s="100">
        <f>VLOOKUP(GroupVertices[[#This Row],[Vertex]], Vertices[], MATCH("ID", Vertices[#Headers], 0), FALSE)</f>
        <v>2416</v>
      </c>
    </row>
    <row r="576" spans="1:3" x14ac:dyDescent="0.35">
      <c r="A576" s="100" t="s">
        <v>3371</v>
      </c>
      <c r="B576" s="102" t="s">
        <v>2303</v>
      </c>
      <c r="C576" s="100">
        <f>VLOOKUP(GroupVertices[[#This Row],[Vertex]], Vertices[], MATCH("ID", Vertices[#Headers], 0), FALSE)</f>
        <v>2417</v>
      </c>
    </row>
    <row r="577" spans="1:3" x14ac:dyDescent="0.35">
      <c r="A577" s="100" t="s">
        <v>3371</v>
      </c>
      <c r="B577" s="102" t="s">
        <v>2304</v>
      </c>
      <c r="C577" s="100">
        <f>VLOOKUP(GroupVertices[[#This Row],[Vertex]], Vertices[], MATCH("ID", Vertices[#Headers], 0), FALSE)</f>
        <v>2418</v>
      </c>
    </row>
    <row r="578" spans="1:3" x14ac:dyDescent="0.35">
      <c r="A578" s="100" t="s">
        <v>3371</v>
      </c>
      <c r="B578" s="102" t="s">
        <v>2305</v>
      </c>
      <c r="C578" s="100">
        <f>VLOOKUP(GroupVertices[[#This Row],[Vertex]], Vertices[], MATCH("ID", Vertices[#Headers], 0), FALSE)</f>
        <v>2419</v>
      </c>
    </row>
    <row r="579" spans="1:3" x14ac:dyDescent="0.35">
      <c r="A579" s="100" t="s">
        <v>3371</v>
      </c>
      <c r="B579" s="102" t="s">
        <v>2306</v>
      </c>
      <c r="C579" s="100">
        <f>VLOOKUP(GroupVertices[[#This Row],[Vertex]], Vertices[], MATCH("ID", Vertices[#Headers], 0), FALSE)</f>
        <v>2420</v>
      </c>
    </row>
    <row r="580" spans="1:3" x14ac:dyDescent="0.35">
      <c r="A580" s="100" t="s">
        <v>3371</v>
      </c>
      <c r="B580" s="102" t="s">
        <v>2307</v>
      </c>
      <c r="C580" s="100">
        <f>VLOOKUP(GroupVertices[[#This Row],[Vertex]], Vertices[], MATCH("ID", Vertices[#Headers], 0), FALSE)</f>
        <v>2421</v>
      </c>
    </row>
    <row r="581" spans="1:3" x14ac:dyDescent="0.35">
      <c r="A581" s="100" t="s">
        <v>3371</v>
      </c>
      <c r="B581" s="102" t="s">
        <v>2308</v>
      </c>
      <c r="C581" s="100">
        <f>VLOOKUP(GroupVertices[[#This Row],[Vertex]], Vertices[], MATCH("ID", Vertices[#Headers], 0), FALSE)</f>
        <v>2422</v>
      </c>
    </row>
    <row r="582" spans="1:3" x14ac:dyDescent="0.35">
      <c r="A582" s="100" t="s">
        <v>3371</v>
      </c>
      <c r="B582" s="102" t="s">
        <v>2309</v>
      </c>
      <c r="C582" s="100">
        <f>VLOOKUP(GroupVertices[[#This Row],[Vertex]], Vertices[], MATCH("ID", Vertices[#Headers], 0), FALSE)</f>
        <v>2423</v>
      </c>
    </row>
    <row r="583" spans="1:3" x14ac:dyDescent="0.35">
      <c r="A583" s="100" t="s">
        <v>3371</v>
      </c>
      <c r="B583" s="102" t="s">
        <v>2310</v>
      </c>
      <c r="C583" s="100">
        <f>VLOOKUP(GroupVertices[[#This Row],[Vertex]], Vertices[], MATCH("ID", Vertices[#Headers], 0), FALSE)</f>
        <v>2424</v>
      </c>
    </row>
    <row r="584" spans="1:3" x14ac:dyDescent="0.35">
      <c r="A584" s="100" t="s">
        <v>3371</v>
      </c>
      <c r="B584" s="102" t="s">
        <v>2311</v>
      </c>
      <c r="C584" s="100">
        <f>VLOOKUP(GroupVertices[[#This Row],[Vertex]], Vertices[], MATCH("ID", Vertices[#Headers], 0), FALSE)</f>
        <v>2425</v>
      </c>
    </row>
    <row r="585" spans="1:3" x14ac:dyDescent="0.35">
      <c r="A585" s="100" t="s">
        <v>3371</v>
      </c>
      <c r="B585" s="102" t="s">
        <v>2312</v>
      </c>
      <c r="C585" s="100">
        <f>VLOOKUP(GroupVertices[[#This Row],[Vertex]], Vertices[], MATCH("ID", Vertices[#Headers], 0), FALSE)</f>
        <v>2426</v>
      </c>
    </row>
    <row r="586" spans="1:3" x14ac:dyDescent="0.35">
      <c r="A586" s="100" t="s">
        <v>3371</v>
      </c>
      <c r="B586" s="102" t="s">
        <v>2313</v>
      </c>
      <c r="C586" s="100">
        <f>VLOOKUP(GroupVertices[[#This Row],[Vertex]], Vertices[], MATCH("ID", Vertices[#Headers], 0), FALSE)</f>
        <v>2427</v>
      </c>
    </row>
    <row r="587" spans="1:3" x14ac:dyDescent="0.35">
      <c r="A587" s="100" t="s">
        <v>3371</v>
      </c>
      <c r="B587" s="102" t="s">
        <v>2314</v>
      </c>
      <c r="C587" s="100">
        <f>VLOOKUP(GroupVertices[[#This Row],[Vertex]], Vertices[], MATCH("ID", Vertices[#Headers], 0), FALSE)</f>
        <v>2428</v>
      </c>
    </row>
    <row r="588" spans="1:3" x14ac:dyDescent="0.35">
      <c r="A588" s="100" t="s">
        <v>3371</v>
      </c>
      <c r="B588" s="102" t="s">
        <v>2315</v>
      </c>
      <c r="C588" s="100">
        <f>VLOOKUP(GroupVertices[[#This Row],[Vertex]], Vertices[], MATCH("ID", Vertices[#Headers], 0), FALSE)</f>
        <v>2429</v>
      </c>
    </row>
    <row r="589" spans="1:3" x14ac:dyDescent="0.35">
      <c r="A589" s="100" t="s">
        <v>3371</v>
      </c>
      <c r="B589" s="102" t="s">
        <v>2316</v>
      </c>
      <c r="C589" s="100">
        <f>VLOOKUP(GroupVertices[[#This Row],[Vertex]], Vertices[], MATCH("ID", Vertices[#Headers], 0), FALSE)</f>
        <v>2430</v>
      </c>
    </row>
    <row r="590" spans="1:3" x14ac:dyDescent="0.35">
      <c r="A590" s="100" t="s">
        <v>3371</v>
      </c>
      <c r="B590" s="102" t="s">
        <v>2317</v>
      </c>
      <c r="C590" s="100">
        <f>VLOOKUP(GroupVertices[[#This Row],[Vertex]], Vertices[], MATCH("ID", Vertices[#Headers], 0), FALSE)</f>
        <v>2431</v>
      </c>
    </row>
    <row r="591" spans="1:3" x14ac:dyDescent="0.35">
      <c r="A591" s="100" t="s">
        <v>3371</v>
      </c>
      <c r="B591" s="102" t="s">
        <v>2318</v>
      </c>
      <c r="C591" s="100">
        <f>VLOOKUP(GroupVertices[[#This Row],[Vertex]], Vertices[], MATCH("ID", Vertices[#Headers], 0), FALSE)</f>
        <v>2432</v>
      </c>
    </row>
    <row r="592" spans="1:3" x14ac:dyDescent="0.35">
      <c r="A592" s="100" t="s">
        <v>3371</v>
      </c>
      <c r="B592" s="102" t="s">
        <v>2319</v>
      </c>
      <c r="C592" s="100">
        <f>VLOOKUP(GroupVertices[[#This Row],[Vertex]], Vertices[], MATCH("ID", Vertices[#Headers], 0), FALSE)</f>
        <v>2433</v>
      </c>
    </row>
    <row r="593" spans="1:3" x14ac:dyDescent="0.35">
      <c r="A593" s="100" t="s">
        <v>3371</v>
      </c>
      <c r="B593" s="102" t="s">
        <v>2320</v>
      </c>
      <c r="C593" s="100">
        <f>VLOOKUP(GroupVertices[[#This Row],[Vertex]], Vertices[], MATCH("ID", Vertices[#Headers], 0), FALSE)</f>
        <v>2434</v>
      </c>
    </row>
    <row r="594" spans="1:3" x14ac:dyDescent="0.35">
      <c r="A594" s="100" t="s">
        <v>3371</v>
      </c>
      <c r="B594" s="102" t="s">
        <v>2321</v>
      </c>
      <c r="C594" s="100">
        <f>VLOOKUP(GroupVertices[[#This Row],[Vertex]], Vertices[], MATCH("ID", Vertices[#Headers], 0), FALSE)</f>
        <v>2435</v>
      </c>
    </row>
    <row r="595" spans="1:3" x14ac:dyDescent="0.35">
      <c r="A595" s="100" t="s">
        <v>3371</v>
      </c>
      <c r="B595" s="102" t="s">
        <v>2322</v>
      </c>
      <c r="C595" s="100">
        <f>VLOOKUP(GroupVertices[[#This Row],[Vertex]], Vertices[], MATCH("ID", Vertices[#Headers], 0), FALSE)</f>
        <v>2436</v>
      </c>
    </row>
    <row r="596" spans="1:3" x14ac:dyDescent="0.35">
      <c r="A596" s="100" t="s">
        <v>3371</v>
      </c>
      <c r="B596" s="102" t="s">
        <v>2323</v>
      </c>
      <c r="C596" s="100">
        <f>VLOOKUP(GroupVertices[[#This Row],[Vertex]], Vertices[], MATCH("ID", Vertices[#Headers], 0), FALSE)</f>
        <v>2437</v>
      </c>
    </row>
    <row r="597" spans="1:3" x14ac:dyDescent="0.35">
      <c r="A597" s="100" t="s">
        <v>3371</v>
      </c>
      <c r="B597" s="102" t="s">
        <v>2324</v>
      </c>
      <c r="C597" s="100">
        <f>VLOOKUP(GroupVertices[[#This Row],[Vertex]], Vertices[], MATCH("ID", Vertices[#Headers], 0), FALSE)</f>
        <v>2438</v>
      </c>
    </row>
    <row r="598" spans="1:3" x14ac:dyDescent="0.35">
      <c r="A598" s="100" t="s">
        <v>3371</v>
      </c>
      <c r="B598" s="102" t="s">
        <v>2325</v>
      </c>
      <c r="C598" s="100">
        <f>VLOOKUP(GroupVertices[[#This Row],[Vertex]], Vertices[], MATCH("ID", Vertices[#Headers], 0), FALSE)</f>
        <v>2439</v>
      </c>
    </row>
    <row r="599" spans="1:3" x14ac:dyDescent="0.35">
      <c r="A599" s="100" t="s">
        <v>3371</v>
      </c>
      <c r="B599" s="102" t="s">
        <v>2326</v>
      </c>
      <c r="C599" s="100">
        <f>VLOOKUP(GroupVertices[[#This Row],[Vertex]], Vertices[], MATCH("ID", Vertices[#Headers], 0), FALSE)</f>
        <v>2440</v>
      </c>
    </row>
    <row r="600" spans="1:3" x14ac:dyDescent="0.35">
      <c r="A600" s="100" t="s">
        <v>3371</v>
      </c>
      <c r="B600" s="102" t="s">
        <v>2327</v>
      </c>
      <c r="C600" s="100">
        <f>VLOOKUP(GroupVertices[[#This Row],[Vertex]], Vertices[], MATCH("ID", Vertices[#Headers], 0), FALSE)</f>
        <v>2441</v>
      </c>
    </row>
    <row r="601" spans="1:3" x14ac:dyDescent="0.35">
      <c r="A601" s="100" t="s">
        <v>3371</v>
      </c>
      <c r="B601" s="102" t="s">
        <v>2328</v>
      </c>
      <c r="C601" s="100">
        <f>VLOOKUP(GroupVertices[[#This Row],[Vertex]], Vertices[], MATCH("ID", Vertices[#Headers], 0), FALSE)</f>
        <v>2442</v>
      </c>
    </row>
    <row r="602" spans="1:3" x14ac:dyDescent="0.35">
      <c r="A602" s="100" t="s">
        <v>3371</v>
      </c>
      <c r="B602" s="102" t="s">
        <v>2329</v>
      </c>
      <c r="C602" s="100">
        <f>VLOOKUP(GroupVertices[[#This Row],[Vertex]], Vertices[], MATCH("ID", Vertices[#Headers], 0), FALSE)</f>
        <v>2443</v>
      </c>
    </row>
    <row r="603" spans="1:3" x14ac:dyDescent="0.35">
      <c r="A603" s="100" t="s">
        <v>3371</v>
      </c>
      <c r="B603" s="102" t="s">
        <v>2411</v>
      </c>
      <c r="C603" s="100">
        <f>VLOOKUP(GroupVertices[[#This Row],[Vertex]], Vertices[], MATCH("ID", Vertices[#Headers], 0), FALSE)</f>
        <v>830</v>
      </c>
    </row>
    <row r="604" spans="1:3" x14ac:dyDescent="0.35">
      <c r="A604" s="100" t="s">
        <v>3371</v>
      </c>
      <c r="B604" s="102" t="s">
        <v>2537</v>
      </c>
      <c r="C604" s="100">
        <f>VLOOKUP(GroupVertices[[#This Row],[Vertex]], Vertices[], MATCH("ID", Vertices[#Headers], 0), FALSE)</f>
        <v>2444</v>
      </c>
    </row>
    <row r="605" spans="1:3" x14ac:dyDescent="0.35">
      <c r="A605" s="100" t="s">
        <v>3371</v>
      </c>
      <c r="B605" s="102" t="s">
        <v>2538</v>
      </c>
      <c r="C605" s="100">
        <f>VLOOKUP(GroupVertices[[#This Row],[Vertex]], Vertices[], MATCH("ID", Vertices[#Headers], 0), FALSE)</f>
        <v>2445</v>
      </c>
    </row>
    <row r="606" spans="1:3" x14ac:dyDescent="0.35">
      <c r="A606" s="100" t="s">
        <v>3371</v>
      </c>
      <c r="B606" s="102" t="s">
        <v>2539</v>
      </c>
      <c r="C606" s="100">
        <f>VLOOKUP(GroupVertices[[#This Row],[Vertex]], Vertices[], MATCH("ID", Vertices[#Headers], 0), FALSE)</f>
        <v>2446</v>
      </c>
    </row>
    <row r="607" spans="1:3" x14ac:dyDescent="0.35">
      <c r="A607" s="100" t="s">
        <v>3371</v>
      </c>
      <c r="B607" s="102" t="s">
        <v>2540</v>
      </c>
      <c r="C607" s="100">
        <f>VLOOKUP(GroupVertices[[#This Row],[Vertex]], Vertices[], MATCH("ID", Vertices[#Headers], 0), FALSE)</f>
        <v>2447</v>
      </c>
    </row>
    <row r="608" spans="1:3" x14ac:dyDescent="0.35">
      <c r="A608" s="100" t="s">
        <v>3371</v>
      </c>
      <c r="B608" s="102" t="s">
        <v>2585</v>
      </c>
      <c r="C608" s="100">
        <f>VLOOKUP(GroupVertices[[#This Row],[Vertex]], Vertices[], MATCH("ID", Vertices[#Headers], 0), FALSE)</f>
        <v>832</v>
      </c>
    </row>
    <row r="609" spans="1:3" x14ac:dyDescent="0.35">
      <c r="A609" s="100" t="s">
        <v>3372</v>
      </c>
      <c r="B609" s="102" t="s">
        <v>303</v>
      </c>
      <c r="C609" s="100">
        <f>VLOOKUP(GroupVertices[[#This Row],[Vertex]], Vertices[], MATCH("ID", Vertices[#Headers], 0), FALSE)</f>
        <v>1925</v>
      </c>
    </row>
    <row r="610" spans="1:3" x14ac:dyDescent="0.35">
      <c r="A610" s="100" t="s">
        <v>3372</v>
      </c>
      <c r="B610" s="102" t="s">
        <v>304</v>
      </c>
      <c r="C610" s="100">
        <f>VLOOKUP(GroupVertices[[#This Row],[Vertex]], Vertices[], MATCH("ID", Vertices[#Headers], 0), FALSE)</f>
        <v>120</v>
      </c>
    </row>
    <row r="611" spans="1:3" x14ac:dyDescent="0.35">
      <c r="A611" s="100" t="s">
        <v>3372</v>
      </c>
      <c r="B611" s="102" t="s">
        <v>551</v>
      </c>
      <c r="C611" s="100">
        <f>VLOOKUP(GroupVertices[[#This Row],[Vertex]], Vertices[], MATCH("ID", Vertices[#Headers], 0), FALSE)</f>
        <v>22</v>
      </c>
    </row>
    <row r="612" spans="1:3" x14ac:dyDescent="0.35">
      <c r="A612" s="100" t="s">
        <v>3372</v>
      </c>
      <c r="B612" s="102" t="s">
        <v>552</v>
      </c>
      <c r="C612" s="100">
        <f>VLOOKUP(GroupVertices[[#This Row],[Vertex]], Vertices[], MATCH("ID", Vertices[#Headers], 0), FALSE)</f>
        <v>2607</v>
      </c>
    </row>
    <row r="613" spans="1:3" x14ac:dyDescent="0.35">
      <c r="A613" s="100" t="s">
        <v>3372</v>
      </c>
      <c r="B613" s="102" t="s">
        <v>600</v>
      </c>
      <c r="C613" s="100">
        <f>VLOOKUP(GroupVertices[[#This Row],[Vertex]], Vertices[], MATCH("ID", Vertices[#Headers], 0), FALSE)</f>
        <v>1691</v>
      </c>
    </row>
    <row r="614" spans="1:3" x14ac:dyDescent="0.35">
      <c r="A614" s="100" t="s">
        <v>3372</v>
      </c>
      <c r="B614" s="102" t="s">
        <v>601</v>
      </c>
      <c r="C614" s="100">
        <f>VLOOKUP(GroupVertices[[#This Row],[Vertex]], Vertices[], MATCH("ID", Vertices[#Headers], 0), FALSE)</f>
        <v>677</v>
      </c>
    </row>
    <row r="615" spans="1:3" x14ac:dyDescent="0.35">
      <c r="A615" s="100" t="s">
        <v>3372</v>
      </c>
      <c r="B615" s="102" t="s">
        <v>614</v>
      </c>
      <c r="C615" s="100">
        <f>VLOOKUP(GroupVertices[[#This Row],[Vertex]], Vertices[], MATCH("ID", Vertices[#Headers], 0), FALSE)</f>
        <v>86</v>
      </c>
    </row>
    <row r="616" spans="1:3" x14ac:dyDescent="0.35">
      <c r="A616" s="100" t="s">
        <v>3372</v>
      </c>
      <c r="B616" s="102" t="s">
        <v>615</v>
      </c>
      <c r="C616" s="100">
        <f>VLOOKUP(GroupVertices[[#This Row],[Vertex]], Vertices[], MATCH("ID", Vertices[#Headers], 0), FALSE)</f>
        <v>3032</v>
      </c>
    </row>
    <row r="617" spans="1:3" x14ac:dyDescent="0.35">
      <c r="A617" s="100" t="s">
        <v>3372</v>
      </c>
      <c r="B617" s="102" t="s">
        <v>668</v>
      </c>
      <c r="C617" s="100">
        <f>VLOOKUP(GroupVertices[[#This Row],[Vertex]], Vertices[], MATCH("ID", Vertices[#Headers], 0), FALSE)</f>
        <v>2608</v>
      </c>
    </row>
    <row r="618" spans="1:3" x14ac:dyDescent="0.35">
      <c r="A618" s="100" t="s">
        <v>3372</v>
      </c>
      <c r="B618" s="102" t="s">
        <v>704</v>
      </c>
      <c r="C618" s="100">
        <f>VLOOKUP(GroupVertices[[#This Row],[Vertex]], Vertices[], MATCH("ID", Vertices[#Headers], 0), FALSE)</f>
        <v>2609</v>
      </c>
    </row>
    <row r="619" spans="1:3" x14ac:dyDescent="0.35">
      <c r="A619" s="100" t="s">
        <v>3372</v>
      </c>
      <c r="B619" s="102" t="s">
        <v>776</v>
      </c>
      <c r="C619" s="100">
        <f>VLOOKUP(GroupVertices[[#This Row],[Vertex]], Vertices[], MATCH("ID", Vertices[#Headers], 0), FALSE)</f>
        <v>382</v>
      </c>
    </row>
    <row r="620" spans="1:3" x14ac:dyDescent="0.35">
      <c r="A620" s="100" t="s">
        <v>3372</v>
      </c>
      <c r="B620" s="102" t="s">
        <v>777</v>
      </c>
      <c r="C620" s="100">
        <f>VLOOKUP(GroupVertices[[#This Row],[Vertex]], Vertices[], MATCH("ID", Vertices[#Headers], 0), FALSE)</f>
        <v>819</v>
      </c>
    </row>
    <row r="621" spans="1:3" x14ac:dyDescent="0.35">
      <c r="A621" s="100" t="s">
        <v>3372</v>
      </c>
      <c r="B621" s="102" t="s">
        <v>778</v>
      </c>
      <c r="C621" s="100">
        <f>VLOOKUP(GroupVertices[[#This Row],[Vertex]], Vertices[], MATCH("ID", Vertices[#Headers], 0), FALSE)</f>
        <v>1791</v>
      </c>
    </row>
    <row r="622" spans="1:3" x14ac:dyDescent="0.35">
      <c r="A622" s="100" t="s">
        <v>3372</v>
      </c>
      <c r="B622" s="102" t="s">
        <v>779</v>
      </c>
      <c r="C622" s="100">
        <f>VLOOKUP(GroupVertices[[#This Row],[Vertex]], Vertices[], MATCH("ID", Vertices[#Headers], 0), FALSE)</f>
        <v>1792</v>
      </c>
    </row>
    <row r="623" spans="1:3" x14ac:dyDescent="0.35">
      <c r="A623" s="100" t="s">
        <v>3372</v>
      </c>
      <c r="B623" s="102" t="s">
        <v>783</v>
      </c>
      <c r="C623" s="100">
        <f>VLOOKUP(GroupVertices[[#This Row],[Vertex]], Vertices[], MATCH("ID", Vertices[#Headers], 0), FALSE)</f>
        <v>791</v>
      </c>
    </row>
    <row r="624" spans="1:3" x14ac:dyDescent="0.35">
      <c r="A624" s="100" t="s">
        <v>3372</v>
      </c>
      <c r="B624" s="102" t="s">
        <v>784</v>
      </c>
      <c r="C624" s="100">
        <f>VLOOKUP(GroupVertices[[#This Row],[Vertex]], Vertices[], MATCH("ID", Vertices[#Headers], 0), FALSE)</f>
        <v>820</v>
      </c>
    </row>
    <row r="625" spans="1:3" x14ac:dyDescent="0.35">
      <c r="A625" s="100" t="s">
        <v>3372</v>
      </c>
      <c r="B625" s="102" t="s">
        <v>867</v>
      </c>
      <c r="C625" s="100">
        <f>VLOOKUP(GroupVertices[[#This Row],[Vertex]], Vertices[], MATCH("ID", Vertices[#Headers], 0), FALSE)</f>
        <v>1797</v>
      </c>
    </row>
    <row r="626" spans="1:3" x14ac:dyDescent="0.35">
      <c r="A626" s="100" t="s">
        <v>3372</v>
      </c>
      <c r="B626" s="102" t="s">
        <v>868</v>
      </c>
      <c r="C626" s="100">
        <f>VLOOKUP(GroupVertices[[#This Row],[Vertex]], Vertices[], MATCH("ID", Vertices[#Headers], 0), FALSE)</f>
        <v>698</v>
      </c>
    </row>
    <row r="627" spans="1:3" x14ac:dyDescent="0.35">
      <c r="A627" s="100" t="s">
        <v>3372</v>
      </c>
      <c r="B627" s="102" t="s">
        <v>1028</v>
      </c>
      <c r="C627" s="100">
        <f>VLOOKUP(GroupVertices[[#This Row],[Vertex]], Vertices[], MATCH("ID", Vertices[#Headers], 0), FALSE)</f>
        <v>449</v>
      </c>
    </row>
    <row r="628" spans="1:3" x14ac:dyDescent="0.35">
      <c r="A628" s="100" t="s">
        <v>3372</v>
      </c>
      <c r="B628" s="102" t="s">
        <v>1041</v>
      </c>
      <c r="C628" s="100">
        <f>VLOOKUP(GroupVertices[[#This Row],[Vertex]], Vertices[], MATCH("ID", Vertices[#Headers], 0), FALSE)</f>
        <v>447</v>
      </c>
    </row>
    <row r="629" spans="1:3" x14ac:dyDescent="0.35">
      <c r="A629" s="100" t="s">
        <v>3372</v>
      </c>
      <c r="B629" s="102" t="s">
        <v>1099</v>
      </c>
      <c r="C629" s="100">
        <f>VLOOKUP(GroupVertices[[#This Row],[Vertex]], Vertices[], MATCH("ID", Vertices[#Headers], 0), FALSE)</f>
        <v>265</v>
      </c>
    </row>
    <row r="630" spans="1:3" x14ac:dyDescent="0.35">
      <c r="A630" s="100" t="s">
        <v>3372</v>
      </c>
      <c r="B630" s="102" t="s">
        <v>1100</v>
      </c>
      <c r="C630" s="100">
        <f>VLOOKUP(GroupVertices[[#This Row],[Vertex]], Vertices[], MATCH("ID", Vertices[#Headers], 0), FALSE)</f>
        <v>2288</v>
      </c>
    </row>
    <row r="631" spans="1:3" x14ac:dyDescent="0.35">
      <c r="A631" s="100" t="s">
        <v>3372</v>
      </c>
      <c r="B631" s="102" t="s">
        <v>1169</v>
      </c>
      <c r="C631" s="100">
        <f>VLOOKUP(GroupVertices[[#This Row],[Vertex]], Vertices[], MATCH("ID", Vertices[#Headers], 0), FALSE)</f>
        <v>361</v>
      </c>
    </row>
    <row r="632" spans="1:3" x14ac:dyDescent="0.35">
      <c r="A632" s="100" t="s">
        <v>3372</v>
      </c>
      <c r="B632" s="102" t="s">
        <v>1170</v>
      </c>
      <c r="C632" s="100">
        <f>VLOOKUP(GroupVertices[[#This Row],[Vertex]], Vertices[], MATCH("ID", Vertices[#Headers], 0), FALSE)</f>
        <v>2735</v>
      </c>
    </row>
    <row r="633" spans="1:3" x14ac:dyDescent="0.35">
      <c r="A633" s="100" t="s">
        <v>3372</v>
      </c>
      <c r="B633" s="102" t="s">
        <v>1172</v>
      </c>
      <c r="C633" s="100">
        <f>VLOOKUP(GroupVertices[[#This Row],[Vertex]], Vertices[], MATCH("ID", Vertices[#Headers], 0), FALSE)</f>
        <v>146</v>
      </c>
    </row>
    <row r="634" spans="1:3" x14ac:dyDescent="0.35">
      <c r="A634" s="100" t="s">
        <v>3372</v>
      </c>
      <c r="B634" s="102" t="s">
        <v>1173</v>
      </c>
      <c r="C634" s="100">
        <f>VLOOKUP(GroupVertices[[#This Row],[Vertex]], Vertices[], MATCH("ID", Vertices[#Headers], 0), FALSE)</f>
        <v>2289</v>
      </c>
    </row>
    <row r="635" spans="1:3" x14ac:dyDescent="0.35">
      <c r="A635" s="100" t="s">
        <v>3372</v>
      </c>
      <c r="B635" s="102" t="s">
        <v>1225</v>
      </c>
      <c r="C635" s="100">
        <f>VLOOKUP(GroupVertices[[#This Row],[Vertex]], Vertices[], MATCH("ID", Vertices[#Headers], 0), FALSE)</f>
        <v>789</v>
      </c>
    </row>
    <row r="636" spans="1:3" x14ac:dyDescent="0.35">
      <c r="A636" s="100" t="s">
        <v>3372</v>
      </c>
      <c r="B636" s="102" t="s">
        <v>1242</v>
      </c>
      <c r="C636" s="100">
        <f>VLOOKUP(GroupVertices[[#This Row],[Vertex]], Vertices[], MATCH("ID", Vertices[#Headers], 0), FALSE)</f>
        <v>780</v>
      </c>
    </row>
    <row r="637" spans="1:3" x14ac:dyDescent="0.35">
      <c r="A637" s="100" t="s">
        <v>3372</v>
      </c>
      <c r="B637" s="102" t="s">
        <v>1263</v>
      </c>
      <c r="C637" s="100">
        <f>VLOOKUP(GroupVertices[[#This Row],[Vertex]], Vertices[], MATCH("ID", Vertices[#Headers], 0), FALSE)</f>
        <v>2610</v>
      </c>
    </row>
    <row r="638" spans="1:3" x14ac:dyDescent="0.35">
      <c r="A638" s="100" t="s">
        <v>3372</v>
      </c>
      <c r="B638" s="102" t="s">
        <v>1406</v>
      </c>
      <c r="C638" s="100">
        <f>VLOOKUP(GroupVertices[[#This Row],[Vertex]], Vertices[], MATCH("ID", Vertices[#Headers], 0), FALSE)</f>
        <v>2611</v>
      </c>
    </row>
    <row r="639" spans="1:3" x14ac:dyDescent="0.35">
      <c r="A639" s="100" t="s">
        <v>3372</v>
      </c>
      <c r="B639" s="102" t="s">
        <v>1407</v>
      </c>
      <c r="C639" s="100">
        <f>VLOOKUP(GroupVertices[[#This Row],[Vertex]], Vertices[], MATCH("ID", Vertices[#Headers], 0), FALSE)</f>
        <v>2612</v>
      </c>
    </row>
    <row r="640" spans="1:3" x14ac:dyDescent="0.35">
      <c r="A640" s="100" t="s">
        <v>3372</v>
      </c>
      <c r="B640" s="102" t="s">
        <v>1423</v>
      </c>
      <c r="C640" s="100">
        <f>VLOOKUP(GroupVertices[[#This Row],[Vertex]], Vertices[], MATCH("ID", Vertices[#Headers], 0), FALSE)</f>
        <v>2613</v>
      </c>
    </row>
    <row r="641" spans="1:3" x14ac:dyDescent="0.35">
      <c r="A641" s="100" t="s">
        <v>3372</v>
      </c>
      <c r="B641" s="102" t="s">
        <v>1430</v>
      </c>
      <c r="C641" s="100">
        <f>VLOOKUP(GroupVertices[[#This Row],[Vertex]], Vertices[], MATCH("ID", Vertices[#Headers], 0), FALSE)</f>
        <v>409</v>
      </c>
    </row>
    <row r="642" spans="1:3" x14ac:dyDescent="0.35">
      <c r="A642" s="100" t="s">
        <v>3372</v>
      </c>
      <c r="B642" s="102" t="s">
        <v>1511</v>
      </c>
      <c r="C642" s="100">
        <f>VLOOKUP(GroupVertices[[#This Row],[Vertex]], Vertices[], MATCH("ID", Vertices[#Headers], 0), FALSE)</f>
        <v>714</v>
      </c>
    </row>
    <row r="643" spans="1:3" x14ac:dyDescent="0.35">
      <c r="A643" s="100" t="s">
        <v>3372</v>
      </c>
      <c r="B643" s="102" t="s">
        <v>1512</v>
      </c>
      <c r="C643" s="100">
        <f>VLOOKUP(GroupVertices[[#This Row],[Vertex]], Vertices[], MATCH("ID", Vertices[#Headers], 0), FALSE)</f>
        <v>1874</v>
      </c>
    </row>
    <row r="644" spans="1:3" x14ac:dyDescent="0.35">
      <c r="A644" s="100" t="s">
        <v>3372</v>
      </c>
      <c r="B644" s="102" t="s">
        <v>1513</v>
      </c>
      <c r="C644" s="100">
        <f>VLOOKUP(GroupVertices[[#This Row],[Vertex]], Vertices[], MATCH("ID", Vertices[#Headers], 0), FALSE)</f>
        <v>135</v>
      </c>
    </row>
    <row r="645" spans="1:3" x14ac:dyDescent="0.35">
      <c r="A645" s="100" t="s">
        <v>3372</v>
      </c>
      <c r="B645" s="102" t="s">
        <v>1630</v>
      </c>
      <c r="C645" s="100">
        <f>VLOOKUP(GroupVertices[[#This Row],[Vertex]], Vertices[], MATCH("ID", Vertices[#Headers], 0), FALSE)</f>
        <v>47</v>
      </c>
    </row>
    <row r="646" spans="1:3" x14ac:dyDescent="0.35">
      <c r="A646" s="100" t="s">
        <v>3372</v>
      </c>
      <c r="B646" s="102" t="s">
        <v>1631</v>
      </c>
      <c r="C646" s="100">
        <f>VLOOKUP(GroupVertices[[#This Row],[Vertex]], Vertices[], MATCH("ID", Vertices[#Headers], 0), FALSE)</f>
        <v>454</v>
      </c>
    </row>
    <row r="647" spans="1:3" x14ac:dyDescent="0.35">
      <c r="A647" s="100" t="s">
        <v>3372</v>
      </c>
      <c r="B647" s="102" t="s">
        <v>1641</v>
      </c>
      <c r="C647" s="100">
        <f>VLOOKUP(GroupVertices[[#This Row],[Vertex]], Vertices[], MATCH("ID", Vertices[#Headers], 0), FALSE)</f>
        <v>2722</v>
      </c>
    </row>
    <row r="648" spans="1:3" x14ac:dyDescent="0.35">
      <c r="A648" s="100" t="s">
        <v>3372</v>
      </c>
      <c r="B648" s="102" t="s">
        <v>1642</v>
      </c>
      <c r="C648" s="100">
        <f>VLOOKUP(GroupVertices[[#This Row],[Vertex]], Vertices[], MATCH("ID", Vertices[#Headers], 0), FALSE)</f>
        <v>2723</v>
      </c>
    </row>
    <row r="649" spans="1:3" x14ac:dyDescent="0.35">
      <c r="A649" s="100" t="s">
        <v>3372</v>
      </c>
      <c r="B649" s="102" t="s">
        <v>1653</v>
      </c>
      <c r="C649" s="100">
        <f>VLOOKUP(GroupVertices[[#This Row],[Vertex]], Vertices[], MATCH("ID", Vertices[#Headers], 0), FALSE)</f>
        <v>2724</v>
      </c>
    </row>
    <row r="650" spans="1:3" x14ac:dyDescent="0.35">
      <c r="A650" s="100" t="s">
        <v>3372</v>
      </c>
      <c r="B650" s="102" t="s">
        <v>1679</v>
      </c>
      <c r="C650" s="100">
        <f>VLOOKUP(GroupVertices[[#This Row],[Vertex]], Vertices[], MATCH("ID", Vertices[#Headers], 0), FALSE)</f>
        <v>2725</v>
      </c>
    </row>
    <row r="651" spans="1:3" x14ac:dyDescent="0.35">
      <c r="A651" s="100" t="s">
        <v>3372</v>
      </c>
      <c r="B651" s="102" t="s">
        <v>1680</v>
      </c>
      <c r="C651" s="100">
        <f>VLOOKUP(GroupVertices[[#This Row],[Vertex]], Vertices[], MATCH("ID", Vertices[#Headers], 0), FALSE)</f>
        <v>2726</v>
      </c>
    </row>
    <row r="652" spans="1:3" x14ac:dyDescent="0.35">
      <c r="A652" s="100" t="s">
        <v>3372</v>
      </c>
      <c r="B652" s="102" t="s">
        <v>1700</v>
      </c>
      <c r="C652" s="100">
        <f>VLOOKUP(GroupVertices[[#This Row],[Vertex]], Vertices[], MATCH("ID", Vertices[#Headers], 0), FALSE)</f>
        <v>2614</v>
      </c>
    </row>
    <row r="653" spans="1:3" x14ac:dyDescent="0.35">
      <c r="A653" s="100" t="s">
        <v>3372</v>
      </c>
      <c r="B653" s="102" t="s">
        <v>1712</v>
      </c>
      <c r="C653" s="100">
        <f>VLOOKUP(GroupVertices[[#This Row],[Vertex]], Vertices[], MATCH("ID", Vertices[#Headers], 0), FALSE)</f>
        <v>2727</v>
      </c>
    </row>
    <row r="654" spans="1:3" x14ac:dyDescent="0.35">
      <c r="A654" s="100" t="s">
        <v>3372</v>
      </c>
      <c r="B654" s="102" t="s">
        <v>1744</v>
      </c>
      <c r="C654" s="100">
        <f>VLOOKUP(GroupVertices[[#This Row],[Vertex]], Vertices[], MATCH("ID", Vertices[#Headers], 0), FALSE)</f>
        <v>2615</v>
      </c>
    </row>
    <row r="655" spans="1:3" x14ac:dyDescent="0.35">
      <c r="A655" s="100" t="s">
        <v>3372</v>
      </c>
      <c r="B655" s="102" t="s">
        <v>1974</v>
      </c>
      <c r="C655" s="100">
        <f>VLOOKUP(GroupVertices[[#This Row],[Vertex]], Vertices[], MATCH("ID", Vertices[#Headers], 0), FALSE)</f>
        <v>715</v>
      </c>
    </row>
    <row r="656" spans="1:3" x14ac:dyDescent="0.35">
      <c r="A656" s="100" t="s">
        <v>3372</v>
      </c>
      <c r="B656" s="102" t="s">
        <v>1975</v>
      </c>
      <c r="C656" s="100">
        <f>VLOOKUP(GroupVertices[[#This Row],[Vertex]], Vertices[], MATCH("ID", Vertices[#Headers], 0), FALSE)</f>
        <v>1875</v>
      </c>
    </row>
    <row r="657" spans="1:3" x14ac:dyDescent="0.35">
      <c r="A657" s="100" t="s">
        <v>3372</v>
      </c>
      <c r="B657" s="102" t="s">
        <v>1984</v>
      </c>
      <c r="C657" s="100">
        <f>VLOOKUP(GroupVertices[[#This Row],[Vertex]], Vertices[], MATCH("ID", Vertices[#Headers], 0), FALSE)</f>
        <v>2616</v>
      </c>
    </row>
    <row r="658" spans="1:3" x14ac:dyDescent="0.35">
      <c r="A658" s="100" t="s">
        <v>3372</v>
      </c>
      <c r="B658" s="102" t="s">
        <v>2012</v>
      </c>
      <c r="C658" s="100">
        <f>VLOOKUP(GroupVertices[[#This Row],[Vertex]], Vertices[], MATCH("ID", Vertices[#Headers], 0), FALSE)</f>
        <v>2663</v>
      </c>
    </row>
    <row r="659" spans="1:3" x14ac:dyDescent="0.35">
      <c r="A659" s="100" t="s">
        <v>3372</v>
      </c>
      <c r="B659" s="102" t="s">
        <v>2018</v>
      </c>
      <c r="C659" s="100">
        <f>VLOOKUP(GroupVertices[[#This Row],[Vertex]], Vertices[], MATCH("ID", Vertices[#Headers], 0), FALSE)</f>
        <v>2617</v>
      </c>
    </row>
    <row r="660" spans="1:3" x14ac:dyDescent="0.35">
      <c r="A660" s="100" t="s">
        <v>3372</v>
      </c>
      <c r="B660" s="102" t="s">
        <v>2049</v>
      </c>
      <c r="C660" s="100">
        <f>VLOOKUP(GroupVertices[[#This Row],[Vertex]], Vertices[], MATCH("ID", Vertices[#Headers], 0), FALSE)</f>
        <v>2618</v>
      </c>
    </row>
    <row r="661" spans="1:3" x14ac:dyDescent="0.35">
      <c r="A661" s="100" t="s">
        <v>3372</v>
      </c>
      <c r="B661" s="102" t="s">
        <v>2077</v>
      </c>
      <c r="C661" s="100">
        <f>VLOOKUP(GroupVertices[[#This Row],[Vertex]], Vertices[], MATCH("ID", Vertices[#Headers], 0), FALSE)</f>
        <v>3033</v>
      </c>
    </row>
    <row r="662" spans="1:3" x14ac:dyDescent="0.35">
      <c r="A662" s="100" t="s">
        <v>3372</v>
      </c>
      <c r="B662" s="102" t="s">
        <v>2178</v>
      </c>
      <c r="C662" s="100">
        <f>VLOOKUP(GroupVertices[[#This Row],[Vertex]], Vertices[], MATCH("ID", Vertices[#Headers], 0), FALSE)</f>
        <v>711</v>
      </c>
    </row>
    <row r="663" spans="1:3" x14ac:dyDescent="0.35">
      <c r="A663" s="100" t="s">
        <v>3372</v>
      </c>
      <c r="B663" s="102" t="s">
        <v>2179</v>
      </c>
      <c r="C663" s="100">
        <f>VLOOKUP(GroupVertices[[#This Row],[Vertex]], Vertices[], MATCH("ID", Vertices[#Headers], 0), FALSE)</f>
        <v>422</v>
      </c>
    </row>
    <row r="664" spans="1:3" x14ac:dyDescent="0.35">
      <c r="A664" s="100" t="s">
        <v>3372</v>
      </c>
      <c r="B664" s="102" t="s">
        <v>2180</v>
      </c>
      <c r="C664" s="100">
        <f>VLOOKUP(GroupVertices[[#This Row],[Vertex]], Vertices[], MATCH("ID", Vertices[#Headers], 0), FALSE)</f>
        <v>1866</v>
      </c>
    </row>
    <row r="665" spans="1:3" x14ac:dyDescent="0.35">
      <c r="A665" s="100" t="s">
        <v>3372</v>
      </c>
      <c r="B665" s="102" t="s">
        <v>2369</v>
      </c>
      <c r="C665" s="100">
        <f>VLOOKUP(GroupVertices[[#This Row],[Vertex]], Vertices[], MATCH("ID", Vertices[#Headers], 0), FALSE)</f>
        <v>2272</v>
      </c>
    </row>
    <row r="666" spans="1:3" x14ac:dyDescent="0.35">
      <c r="A666" s="100" t="s">
        <v>3372</v>
      </c>
      <c r="B666" s="102" t="s">
        <v>2380</v>
      </c>
      <c r="C666" s="100">
        <f>VLOOKUP(GroupVertices[[#This Row],[Vertex]], Vertices[], MATCH("ID", Vertices[#Headers], 0), FALSE)</f>
        <v>2728</v>
      </c>
    </row>
    <row r="667" spans="1:3" x14ac:dyDescent="0.35">
      <c r="A667" s="100" t="s">
        <v>3372</v>
      </c>
      <c r="B667" s="102" t="s">
        <v>2381</v>
      </c>
      <c r="C667" s="100">
        <f>VLOOKUP(GroupVertices[[#This Row],[Vertex]], Vertices[], MATCH("ID", Vertices[#Headers], 0), FALSE)</f>
        <v>2729</v>
      </c>
    </row>
    <row r="668" spans="1:3" x14ac:dyDescent="0.35">
      <c r="A668" s="100" t="s">
        <v>3372</v>
      </c>
      <c r="B668" s="102" t="s">
        <v>2494</v>
      </c>
      <c r="C668" s="100">
        <f>VLOOKUP(GroupVertices[[#This Row],[Vertex]], Vertices[], MATCH("ID", Vertices[#Headers], 0), FALSE)</f>
        <v>716</v>
      </c>
    </row>
    <row r="669" spans="1:3" x14ac:dyDescent="0.35">
      <c r="A669" s="100" t="s">
        <v>3372</v>
      </c>
      <c r="B669" s="102" t="s">
        <v>2495</v>
      </c>
      <c r="C669" s="100">
        <f>VLOOKUP(GroupVertices[[#This Row],[Vertex]], Vertices[], MATCH("ID", Vertices[#Headers], 0), FALSE)</f>
        <v>1876</v>
      </c>
    </row>
    <row r="670" spans="1:3" x14ac:dyDescent="0.35">
      <c r="A670" s="100" t="s">
        <v>3372</v>
      </c>
      <c r="B670" s="102" t="s">
        <v>2581</v>
      </c>
      <c r="C670" s="100">
        <f>VLOOKUP(GroupVertices[[#This Row],[Vertex]], Vertices[], MATCH("ID", Vertices[#Headers], 0), FALSE)</f>
        <v>2891</v>
      </c>
    </row>
    <row r="671" spans="1:3" x14ac:dyDescent="0.35">
      <c r="A671" s="100" t="s">
        <v>3372</v>
      </c>
      <c r="B671" s="102" t="s">
        <v>2599</v>
      </c>
      <c r="C671" s="100">
        <f>VLOOKUP(GroupVertices[[#This Row],[Vertex]], Vertices[], MATCH("ID", Vertices[#Headers], 0), FALSE)</f>
        <v>2619</v>
      </c>
    </row>
    <row r="672" spans="1:3" x14ac:dyDescent="0.35">
      <c r="A672" s="100" t="s">
        <v>3372</v>
      </c>
      <c r="B672" s="102" t="s">
        <v>2604</v>
      </c>
      <c r="C672" s="100">
        <f>VLOOKUP(GroupVertices[[#This Row],[Vertex]], Vertices[], MATCH("ID", Vertices[#Headers], 0), FALSE)</f>
        <v>2620</v>
      </c>
    </row>
    <row r="673" spans="1:3" x14ac:dyDescent="0.35">
      <c r="A673" s="100" t="s">
        <v>3372</v>
      </c>
      <c r="B673" s="102" t="s">
        <v>2620</v>
      </c>
      <c r="C673" s="100">
        <f>VLOOKUP(GroupVertices[[#This Row],[Vertex]], Vertices[], MATCH("ID", Vertices[#Headers], 0), FALSE)</f>
        <v>1926</v>
      </c>
    </row>
    <row r="674" spans="1:3" x14ac:dyDescent="0.35">
      <c r="A674" s="100" t="s">
        <v>3372</v>
      </c>
      <c r="B674" s="102" t="s">
        <v>2666</v>
      </c>
      <c r="C674" s="100">
        <f>VLOOKUP(GroupVertices[[#This Row],[Vertex]], Vertices[], MATCH("ID", Vertices[#Headers], 0), FALSE)</f>
        <v>2621</v>
      </c>
    </row>
    <row r="675" spans="1:3" x14ac:dyDescent="0.35">
      <c r="A675" s="100" t="s">
        <v>3372</v>
      </c>
      <c r="B675" s="102" t="s">
        <v>2692</v>
      </c>
      <c r="C675" s="100">
        <f>VLOOKUP(GroupVertices[[#This Row],[Vertex]], Vertices[], MATCH("ID", Vertices[#Headers], 0), FALSE)</f>
        <v>263</v>
      </c>
    </row>
    <row r="676" spans="1:3" x14ac:dyDescent="0.35">
      <c r="A676" s="100" t="s">
        <v>3372</v>
      </c>
      <c r="B676" s="102" t="s">
        <v>2740</v>
      </c>
      <c r="C676" s="100">
        <f>VLOOKUP(GroupVertices[[#This Row],[Vertex]], Vertices[], MATCH("ID", Vertices[#Headers], 0), FALSE)</f>
        <v>270</v>
      </c>
    </row>
    <row r="677" spans="1:3" x14ac:dyDescent="0.35">
      <c r="A677" s="100" t="s">
        <v>3372</v>
      </c>
      <c r="B677" s="102" t="s">
        <v>2743</v>
      </c>
      <c r="C677" s="100">
        <f>VLOOKUP(GroupVertices[[#This Row],[Vertex]], Vertices[], MATCH("ID", Vertices[#Headers], 0), FALSE)</f>
        <v>421</v>
      </c>
    </row>
    <row r="678" spans="1:3" x14ac:dyDescent="0.35">
      <c r="A678" s="100" t="s">
        <v>3372</v>
      </c>
      <c r="B678" s="102" t="s">
        <v>2744</v>
      </c>
      <c r="C678" s="100">
        <f>VLOOKUP(GroupVertices[[#This Row],[Vertex]], Vertices[], MATCH("ID", Vertices[#Headers], 0), FALSE)</f>
        <v>2761</v>
      </c>
    </row>
    <row r="679" spans="1:3" x14ac:dyDescent="0.35">
      <c r="A679" s="100" t="s">
        <v>3372</v>
      </c>
      <c r="B679" s="102" t="s">
        <v>2799</v>
      </c>
      <c r="C679" s="100">
        <f>VLOOKUP(GroupVertices[[#This Row],[Vertex]], Vertices[], MATCH("ID", Vertices[#Headers], 0), FALSE)</f>
        <v>2776</v>
      </c>
    </row>
    <row r="680" spans="1:3" x14ac:dyDescent="0.35">
      <c r="A680" s="100" t="s">
        <v>3372</v>
      </c>
      <c r="B680" s="102" t="s">
        <v>2813</v>
      </c>
      <c r="C680" s="100">
        <f>VLOOKUP(GroupVertices[[#This Row],[Vertex]], Vertices[], MATCH("ID", Vertices[#Headers], 0), FALSE)</f>
        <v>2622</v>
      </c>
    </row>
    <row r="681" spans="1:3" x14ac:dyDescent="0.35">
      <c r="A681" s="100" t="s">
        <v>3372</v>
      </c>
      <c r="B681" s="102" t="s">
        <v>2847</v>
      </c>
      <c r="C681" s="100">
        <f>VLOOKUP(GroupVertices[[#This Row],[Vertex]], Vertices[], MATCH("ID", Vertices[#Headers], 0), FALSE)</f>
        <v>827</v>
      </c>
    </row>
    <row r="682" spans="1:3" x14ac:dyDescent="0.35">
      <c r="A682" s="100" t="s">
        <v>3372</v>
      </c>
      <c r="B682" s="102" t="s">
        <v>2885</v>
      </c>
      <c r="C682" s="100">
        <f>VLOOKUP(GroupVertices[[#This Row],[Vertex]], Vertices[], MATCH("ID", Vertices[#Headers], 0), FALSE)</f>
        <v>2623</v>
      </c>
    </row>
    <row r="683" spans="1:3" x14ac:dyDescent="0.35">
      <c r="A683" s="100" t="s">
        <v>3372</v>
      </c>
      <c r="B683" s="102" t="s">
        <v>2889</v>
      </c>
      <c r="C683" s="100">
        <f>VLOOKUP(GroupVertices[[#This Row],[Vertex]], Vertices[], MATCH("ID", Vertices[#Headers], 0), FALSE)</f>
        <v>2760</v>
      </c>
    </row>
    <row r="684" spans="1:3" x14ac:dyDescent="0.35">
      <c r="A684" s="100" t="s">
        <v>3372</v>
      </c>
      <c r="B684" s="102" t="s">
        <v>2890</v>
      </c>
      <c r="C684" s="100">
        <f>VLOOKUP(GroupVertices[[#This Row],[Vertex]], Vertices[], MATCH("ID", Vertices[#Headers], 0), FALSE)</f>
        <v>1927</v>
      </c>
    </row>
    <row r="685" spans="1:3" x14ac:dyDescent="0.35">
      <c r="A685" s="100" t="s">
        <v>3372</v>
      </c>
      <c r="B685" s="102" t="s">
        <v>2942</v>
      </c>
      <c r="C685" s="100">
        <f>VLOOKUP(GroupVertices[[#This Row],[Vertex]], Vertices[], MATCH("ID", Vertices[#Headers], 0), FALSE)</f>
        <v>2626</v>
      </c>
    </row>
    <row r="686" spans="1:3" x14ac:dyDescent="0.35">
      <c r="A686" s="100" t="s">
        <v>3372</v>
      </c>
      <c r="B686" s="102" t="s">
        <v>2951</v>
      </c>
      <c r="C686" s="100">
        <f>VLOOKUP(GroupVertices[[#This Row],[Vertex]], Vertices[], MATCH("ID", Vertices[#Headers], 0), FALSE)</f>
        <v>2627</v>
      </c>
    </row>
    <row r="687" spans="1:3" x14ac:dyDescent="0.35">
      <c r="A687" s="100" t="s">
        <v>3372</v>
      </c>
      <c r="B687" s="102" t="s">
        <v>3158</v>
      </c>
      <c r="C687" s="100">
        <f>VLOOKUP(GroupVertices[[#This Row],[Vertex]], Vertices[], MATCH("ID", Vertices[#Headers], 0), FALSE)</f>
        <v>1928</v>
      </c>
    </row>
    <row r="688" spans="1:3" x14ac:dyDescent="0.35">
      <c r="A688" s="100" t="s">
        <v>3372</v>
      </c>
      <c r="B688" s="102" t="s">
        <v>3267</v>
      </c>
      <c r="C688" s="100">
        <f>VLOOKUP(GroupVertices[[#This Row],[Vertex]], Vertices[], MATCH("ID", Vertices[#Headers], 0), FALSE)</f>
        <v>1929</v>
      </c>
    </row>
    <row r="689" spans="1:3" x14ac:dyDescent="0.35">
      <c r="A689" s="100" t="s">
        <v>3373</v>
      </c>
      <c r="B689" s="102" t="s">
        <v>224</v>
      </c>
      <c r="C689" s="100">
        <f>VLOOKUP(GroupVertices[[#This Row],[Vertex]], Vertices[], MATCH("ID", Vertices[#Headers], 0), FALSE)</f>
        <v>1798</v>
      </c>
    </row>
    <row r="690" spans="1:3" x14ac:dyDescent="0.35">
      <c r="A690" s="100" t="s">
        <v>3373</v>
      </c>
      <c r="B690" s="102" t="s">
        <v>225</v>
      </c>
      <c r="C690" s="100">
        <f>VLOOKUP(GroupVertices[[#This Row],[Vertex]], Vertices[], MATCH("ID", Vertices[#Headers], 0), FALSE)</f>
        <v>699</v>
      </c>
    </row>
    <row r="691" spans="1:3" x14ac:dyDescent="0.35">
      <c r="A691" s="100" t="s">
        <v>3373</v>
      </c>
      <c r="B691" s="102" t="s">
        <v>255</v>
      </c>
      <c r="C691" s="100">
        <f>VLOOKUP(GroupVertices[[#This Row],[Vertex]], Vertices[], MATCH("ID", Vertices[#Headers], 0), FALSE)</f>
        <v>661</v>
      </c>
    </row>
    <row r="692" spans="1:3" x14ac:dyDescent="0.35">
      <c r="A692" s="100" t="s">
        <v>3373</v>
      </c>
      <c r="B692" s="102" t="s">
        <v>256</v>
      </c>
      <c r="C692" s="100">
        <f>VLOOKUP(GroupVertices[[#This Row],[Vertex]], Vertices[], MATCH("ID", Vertices[#Headers], 0), FALSE)</f>
        <v>61</v>
      </c>
    </row>
    <row r="693" spans="1:3" x14ac:dyDescent="0.35">
      <c r="A693" s="100" t="s">
        <v>3373</v>
      </c>
      <c r="B693" s="102" t="s">
        <v>257</v>
      </c>
      <c r="C693" s="100">
        <f>VLOOKUP(GroupVertices[[#This Row],[Vertex]], Vertices[], MATCH("ID", Vertices[#Headers], 0), FALSE)</f>
        <v>568</v>
      </c>
    </row>
    <row r="694" spans="1:3" x14ac:dyDescent="0.35">
      <c r="A694" s="100" t="s">
        <v>3373</v>
      </c>
      <c r="B694" s="102" t="s">
        <v>271</v>
      </c>
      <c r="C694" s="100">
        <f>VLOOKUP(GroupVertices[[#This Row],[Vertex]], Vertices[], MATCH("ID", Vertices[#Headers], 0), FALSE)</f>
        <v>34</v>
      </c>
    </row>
    <row r="695" spans="1:3" x14ac:dyDescent="0.35">
      <c r="A695" s="100" t="s">
        <v>3373</v>
      </c>
      <c r="B695" s="102" t="s">
        <v>272</v>
      </c>
      <c r="C695" s="100">
        <f>VLOOKUP(GroupVertices[[#This Row],[Vertex]], Vertices[], MATCH("ID", Vertices[#Headers], 0), FALSE)</f>
        <v>2690</v>
      </c>
    </row>
    <row r="696" spans="1:3" x14ac:dyDescent="0.35">
      <c r="A696" s="100" t="s">
        <v>3373</v>
      </c>
      <c r="B696" s="102" t="s">
        <v>273</v>
      </c>
      <c r="C696" s="100">
        <f>VLOOKUP(GroupVertices[[#This Row],[Vertex]], Vertices[], MATCH("ID", Vertices[#Headers], 0), FALSE)</f>
        <v>851</v>
      </c>
    </row>
    <row r="697" spans="1:3" x14ac:dyDescent="0.35">
      <c r="A697" s="100" t="s">
        <v>3373</v>
      </c>
      <c r="B697" s="102" t="s">
        <v>274</v>
      </c>
      <c r="C697" s="100">
        <f>VLOOKUP(GroupVertices[[#This Row],[Vertex]], Vertices[], MATCH("ID", Vertices[#Headers], 0), FALSE)</f>
        <v>2691</v>
      </c>
    </row>
    <row r="698" spans="1:3" x14ac:dyDescent="0.35">
      <c r="A698" s="100" t="s">
        <v>3373</v>
      </c>
      <c r="B698" s="102" t="s">
        <v>275</v>
      </c>
      <c r="C698" s="100">
        <f>VLOOKUP(GroupVertices[[#This Row],[Vertex]], Vertices[], MATCH("ID", Vertices[#Headers], 0), FALSE)</f>
        <v>2692</v>
      </c>
    </row>
    <row r="699" spans="1:3" x14ac:dyDescent="0.35">
      <c r="A699" s="100" t="s">
        <v>3373</v>
      </c>
      <c r="B699" s="102" t="s">
        <v>276</v>
      </c>
      <c r="C699" s="100">
        <f>VLOOKUP(GroupVertices[[#This Row],[Vertex]], Vertices[], MATCH("ID", Vertices[#Headers], 0), FALSE)</f>
        <v>2693</v>
      </c>
    </row>
    <row r="700" spans="1:3" x14ac:dyDescent="0.35">
      <c r="A700" s="100" t="s">
        <v>3373</v>
      </c>
      <c r="B700" s="102" t="s">
        <v>277</v>
      </c>
      <c r="C700" s="100">
        <f>VLOOKUP(GroupVertices[[#This Row],[Vertex]], Vertices[], MATCH("ID", Vertices[#Headers], 0), FALSE)</f>
        <v>2694</v>
      </c>
    </row>
    <row r="701" spans="1:3" x14ac:dyDescent="0.35">
      <c r="A701" s="100" t="s">
        <v>3373</v>
      </c>
      <c r="B701" s="102" t="s">
        <v>278</v>
      </c>
      <c r="C701" s="100">
        <f>VLOOKUP(GroupVertices[[#This Row],[Vertex]], Vertices[], MATCH("ID", Vertices[#Headers], 0), FALSE)</f>
        <v>2695</v>
      </c>
    </row>
    <row r="702" spans="1:3" x14ac:dyDescent="0.35">
      <c r="A702" s="100" t="s">
        <v>3373</v>
      </c>
      <c r="B702" s="102" t="s">
        <v>279</v>
      </c>
      <c r="C702" s="100">
        <f>VLOOKUP(GroupVertices[[#This Row],[Vertex]], Vertices[], MATCH("ID", Vertices[#Headers], 0), FALSE)</f>
        <v>2696</v>
      </c>
    </row>
    <row r="703" spans="1:3" x14ac:dyDescent="0.35">
      <c r="A703" s="100" t="s">
        <v>3373</v>
      </c>
      <c r="B703" s="102" t="s">
        <v>280</v>
      </c>
      <c r="C703" s="100">
        <f>VLOOKUP(GroupVertices[[#This Row],[Vertex]], Vertices[], MATCH("ID", Vertices[#Headers], 0), FALSE)</f>
        <v>2697</v>
      </c>
    </row>
    <row r="704" spans="1:3" x14ac:dyDescent="0.35">
      <c r="A704" s="100" t="s">
        <v>3373</v>
      </c>
      <c r="B704" s="102" t="s">
        <v>281</v>
      </c>
      <c r="C704" s="100">
        <f>VLOOKUP(GroupVertices[[#This Row],[Vertex]], Vertices[], MATCH("ID", Vertices[#Headers], 0), FALSE)</f>
        <v>2698</v>
      </c>
    </row>
    <row r="705" spans="1:3" x14ac:dyDescent="0.35">
      <c r="A705" s="100" t="s">
        <v>3373</v>
      </c>
      <c r="B705" s="102" t="s">
        <v>282</v>
      </c>
      <c r="C705" s="100">
        <f>VLOOKUP(GroupVertices[[#This Row],[Vertex]], Vertices[], MATCH("ID", Vertices[#Headers], 0), FALSE)</f>
        <v>673</v>
      </c>
    </row>
    <row r="706" spans="1:3" x14ac:dyDescent="0.35">
      <c r="A706" s="100" t="s">
        <v>3373</v>
      </c>
      <c r="B706" s="102" t="s">
        <v>290</v>
      </c>
      <c r="C706" s="100">
        <f>VLOOKUP(GroupVertices[[#This Row],[Vertex]], Vertices[], MATCH("ID", Vertices[#Headers], 0), FALSE)</f>
        <v>266</v>
      </c>
    </row>
    <row r="707" spans="1:3" x14ac:dyDescent="0.35">
      <c r="A707" s="100" t="s">
        <v>3373</v>
      </c>
      <c r="B707" s="102" t="s">
        <v>291</v>
      </c>
      <c r="C707" s="100">
        <f>VLOOKUP(GroupVertices[[#This Row],[Vertex]], Vertices[], MATCH("ID", Vertices[#Headers], 0), FALSE)</f>
        <v>2290</v>
      </c>
    </row>
    <row r="708" spans="1:3" x14ac:dyDescent="0.35">
      <c r="A708" s="100" t="s">
        <v>3373</v>
      </c>
      <c r="B708" s="102" t="s">
        <v>292</v>
      </c>
      <c r="C708" s="100">
        <f>VLOOKUP(GroupVertices[[#This Row],[Vertex]], Vertices[], MATCH("ID", Vertices[#Headers], 0), FALSE)</f>
        <v>2291</v>
      </c>
    </row>
    <row r="709" spans="1:3" x14ac:dyDescent="0.35">
      <c r="A709" s="100" t="s">
        <v>3373</v>
      </c>
      <c r="B709" s="102" t="s">
        <v>317</v>
      </c>
      <c r="C709" s="100">
        <f>VLOOKUP(GroupVertices[[#This Row],[Vertex]], Vertices[], MATCH("ID", Vertices[#Headers], 0), FALSE)</f>
        <v>117</v>
      </c>
    </row>
    <row r="710" spans="1:3" x14ac:dyDescent="0.35">
      <c r="A710" s="100" t="s">
        <v>3373</v>
      </c>
      <c r="B710" s="102" t="s">
        <v>318</v>
      </c>
      <c r="C710" s="100">
        <f>VLOOKUP(GroupVertices[[#This Row],[Vertex]], Vertices[], MATCH("ID", Vertices[#Headers], 0), FALSE)</f>
        <v>2755</v>
      </c>
    </row>
    <row r="711" spans="1:3" x14ac:dyDescent="0.35">
      <c r="A711" s="100" t="s">
        <v>3373</v>
      </c>
      <c r="B711" s="102" t="s">
        <v>319</v>
      </c>
      <c r="C711" s="100">
        <f>VLOOKUP(GroupVertices[[#This Row],[Vertex]], Vertices[], MATCH("ID", Vertices[#Headers], 0), FALSE)</f>
        <v>2756</v>
      </c>
    </row>
    <row r="712" spans="1:3" x14ac:dyDescent="0.35">
      <c r="A712" s="100" t="s">
        <v>3373</v>
      </c>
      <c r="B712" s="102" t="s">
        <v>320</v>
      </c>
      <c r="C712" s="100">
        <f>VLOOKUP(GroupVertices[[#This Row],[Vertex]], Vertices[], MATCH("ID", Vertices[#Headers], 0), FALSE)</f>
        <v>433</v>
      </c>
    </row>
    <row r="713" spans="1:3" x14ac:dyDescent="0.35">
      <c r="A713" s="100" t="s">
        <v>3373</v>
      </c>
      <c r="B713" s="102" t="s">
        <v>329</v>
      </c>
      <c r="C713" s="100">
        <f>VLOOKUP(GroupVertices[[#This Row],[Vertex]], Vertices[], MATCH("ID", Vertices[#Headers], 0), FALSE)</f>
        <v>665</v>
      </c>
    </row>
    <row r="714" spans="1:3" x14ac:dyDescent="0.35">
      <c r="A714" s="100" t="s">
        <v>3373</v>
      </c>
      <c r="B714" s="102" t="s">
        <v>338</v>
      </c>
      <c r="C714" s="100">
        <f>VLOOKUP(GroupVertices[[#This Row],[Vertex]], Vertices[], MATCH("ID", Vertices[#Headers], 0), FALSE)</f>
        <v>240</v>
      </c>
    </row>
    <row r="715" spans="1:3" x14ac:dyDescent="0.35">
      <c r="A715" s="100" t="s">
        <v>3373</v>
      </c>
      <c r="B715" s="102" t="s">
        <v>341</v>
      </c>
      <c r="C715" s="100">
        <f>VLOOKUP(GroupVertices[[#This Row],[Vertex]], Vertices[], MATCH("ID", Vertices[#Headers], 0), FALSE)</f>
        <v>50</v>
      </c>
    </row>
    <row r="716" spans="1:3" x14ac:dyDescent="0.35">
      <c r="A716" s="100" t="s">
        <v>3373</v>
      </c>
      <c r="B716" s="102" t="s">
        <v>342</v>
      </c>
      <c r="C716" s="100">
        <f>VLOOKUP(GroupVertices[[#This Row],[Vertex]], Vertices[], MATCH("ID", Vertices[#Headers], 0), FALSE)</f>
        <v>2009</v>
      </c>
    </row>
    <row r="717" spans="1:3" x14ac:dyDescent="0.35">
      <c r="A717" s="100" t="s">
        <v>3373</v>
      </c>
      <c r="B717" s="102" t="s">
        <v>343</v>
      </c>
      <c r="C717" s="100">
        <f>VLOOKUP(GroupVertices[[#This Row],[Vertex]], Vertices[], MATCH("ID", Vertices[#Headers], 0), FALSE)</f>
        <v>2010</v>
      </c>
    </row>
    <row r="718" spans="1:3" x14ac:dyDescent="0.35">
      <c r="A718" s="100" t="s">
        <v>3373</v>
      </c>
      <c r="B718" s="102" t="s">
        <v>344</v>
      </c>
      <c r="C718" s="100">
        <f>VLOOKUP(GroupVertices[[#This Row],[Vertex]], Vertices[], MATCH("ID", Vertices[#Headers], 0), FALSE)</f>
        <v>2011</v>
      </c>
    </row>
    <row r="719" spans="1:3" x14ac:dyDescent="0.35">
      <c r="A719" s="100" t="s">
        <v>3373</v>
      </c>
      <c r="B719" s="102" t="s">
        <v>345</v>
      </c>
      <c r="C719" s="100">
        <f>VLOOKUP(GroupVertices[[#This Row],[Vertex]], Vertices[], MATCH("ID", Vertices[#Headers], 0), FALSE)</f>
        <v>2012</v>
      </c>
    </row>
    <row r="720" spans="1:3" x14ac:dyDescent="0.35">
      <c r="A720" s="100" t="s">
        <v>3373</v>
      </c>
      <c r="B720" s="102" t="s">
        <v>346</v>
      </c>
      <c r="C720" s="100">
        <f>VLOOKUP(GroupVertices[[#This Row],[Vertex]], Vertices[], MATCH("ID", Vertices[#Headers], 0), FALSE)</f>
        <v>2013</v>
      </c>
    </row>
    <row r="721" spans="1:3" x14ac:dyDescent="0.35">
      <c r="A721" s="100" t="s">
        <v>3373</v>
      </c>
      <c r="B721" s="102" t="s">
        <v>347</v>
      </c>
      <c r="C721" s="100">
        <f>VLOOKUP(GroupVertices[[#This Row],[Vertex]], Vertices[], MATCH("ID", Vertices[#Headers], 0), FALSE)</f>
        <v>2014</v>
      </c>
    </row>
    <row r="722" spans="1:3" x14ac:dyDescent="0.35">
      <c r="A722" s="100" t="s">
        <v>3373</v>
      </c>
      <c r="B722" s="102" t="s">
        <v>348</v>
      </c>
      <c r="C722" s="100">
        <f>VLOOKUP(GroupVertices[[#This Row],[Vertex]], Vertices[], MATCH("ID", Vertices[#Headers], 0), FALSE)</f>
        <v>2015</v>
      </c>
    </row>
    <row r="723" spans="1:3" x14ac:dyDescent="0.35">
      <c r="A723" s="100" t="s">
        <v>3373</v>
      </c>
      <c r="B723" s="102" t="s">
        <v>349</v>
      </c>
      <c r="C723" s="100">
        <f>VLOOKUP(GroupVertices[[#This Row],[Vertex]], Vertices[], MATCH("ID", Vertices[#Headers], 0), FALSE)</f>
        <v>2016</v>
      </c>
    </row>
    <row r="724" spans="1:3" x14ac:dyDescent="0.35">
      <c r="A724" s="100" t="s">
        <v>3373</v>
      </c>
      <c r="B724" s="102" t="s">
        <v>350</v>
      </c>
      <c r="C724" s="100">
        <f>VLOOKUP(GroupVertices[[#This Row],[Vertex]], Vertices[], MATCH("ID", Vertices[#Headers], 0), FALSE)</f>
        <v>2017</v>
      </c>
    </row>
    <row r="725" spans="1:3" x14ac:dyDescent="0.35">
      <c r="A725" s="100" t="s">
        <v>3373</v>
      </c>
      <c r="B725" s="102" t="s">
        <v>351</v>
      </c>
      <c r="C725" s="100">
        <f>VLOOKUP(GroupVertices[[#This Row],[Vertex]], Vertices[], MATCH("ID", Vertices[#Headers], 0), FALSE)</f>
        <v>2018</v>
      </c>
    </row>
    <row r="726" spans="1:3" x14ac:dyDescent="0.35">
      <c r="A726" s="100" t="s">
        <v>3373</v>
      </c>
      <c r="B726" s="102" t="s">
        <v>352</v>
      </c>
      <c r="C726" s="100">
        <f>VLOOKUP(GroupVertices[[#This Row],[Vertex]], Vertices[], MATCH("ID", Vertices[#Headers], 0), FALSE)</f>
        <v>286</v>
      </c>
    </row>
    <row r="727" spans="1:3" x14ac:dyDescent="0.35">
      <c r="A727" s="100" t="s">
        <v>3373</v>
      </c>
      <c r="B727" s="102" t="s">
        <v>423</v>
      </c>
      <c r="C727" s="100">
        <f>VLOOKUP(GroupVertices[[#This Row],[Vertex]], Vertices[], MATCH("ID", Vertices[#Headers], 0), FALSE)</f>
        <v>2699</v>
      </c>
    </row>
    <row r="728" spans="1:3" x14ac:dyDescent="0.35">
      <c r="A728" s="100" t="s">
        <v>3373</v>
      </c>
      <c r="B728" s="102" t="s">
        <v>424</v>
      </c>
      <c r="C728" s="100">
        <f>VLOOKUP(GroupVertices[[#This Row],[Vertex]], Vertices[], MATCH("ID", Vertices[#Headers], 0), FALSE)</f>
        <v>2888</v>
      </c>
    </row>
    <row r="729" spans="1:3" x14ac:dyDescent="0.35">
      <c r="A729" s="100" t="s">
        <v>3373</v>
      </c>
      <c r="B729" s="102" t="s">
        <v>511</v>
      </c>
      <c r="C729" s="100">
        <f>VLOOKUP(GroupVertices[[#This Row],[Vertex]], Vertices[], MATCH("ID", Vertices[#Headers], 0), FALSE)</f>
        <v>2893</v>
      </c>
    </row>
    <row r="730" spans="1:3" x14ac:dyDescent="0.35">
      <c r="A730" s="100" t="s">
        <v>3373</v>
      </c>
      <c r="B730" s="102" t="s">
        <v>531</v>
      </c>
      <c r="C730" s="100">
        <f>VLOOKUP(GroupVertices[[#This Row],[Vertex]], Vertices[], MATCH("ID", Vertices[#Headers], 0), FALSE)</f>
        <v>697</v>
      </c>
    </row>
    <row r="731" spans="1:3" x14ac:dyDescent="0.35">
      <c r="A731" s="100" t="s">
        <v>3373</v>
      </c>
      <c r="B731" s="102" t="s">
        <v>532</v>
      </c>
      <c r="C731" s="100">
        <f>VLOOKUP(GroupVertices[[#This Row],[Vertex]], Vertices[], MATCH("ID", Vertices[#Headers], 0), FALSE)</f>
        <v>802</v>
      </c>
    </row>
    <row r="732" spans="1:3" x14ac:dyDescent="0.35">
      <c r="A732" s="100" t="s">
        <v>3373</v>
      </c>
      <c r="B732" s="102" t="s">
        <v>533</v>
      </c>
      <c r="C732" s="100">
        <f>VLOOKUP(GroupVertices[[#This Row],[Vertex]], Vertices[], MATCH("ID", Vertices[#Headers], 0), FALSE)</f>
        <v>1795</v>
      </c>
    </row>
    <row r="733" spans="1:3" x14ac:dyDescent="0.35">
      <c r="A733" s="100" t="s">
        <v>3373</v>
      </c>
      <c r="B733" s="102" t="s">
        <v>582</v>
      </c>
      <c r="C733" s="100">
        <f>VLOOKUP(GroupVertices[[#This Row],[Vertex]], Vertices[], MATCH("ID", Vertices[#Headers], 0), FALSE)</f>
        <v>150</v>
      </c>
    </row>
    <row r="734" spans="1:3" x14ac:dyDescent="0.35">
      <c r="A734" s="100" t="s">
        <v>3373</v>
      </c>
      <c r="B734" s="102" t="s">
        <v>603</v>
      </c>
      <c r="C734" s="100">
        <f>VLOOKUP(GroupVertices[[#This Row],[Vertex]], Vertices[], MATCH("ID", Vertices[#Headers], 0), FALSE)</f>
        <v>351</v>
      </c>
    </row>
    <row r="735" spans="1:3" x14ac:dyDescent="0.35">
      <c r="A735" s="100" t="s">
        <v>3373</v>
      </c>
      <c r="B735" s="102" t="s">
        <v>604</v>
      </c>
      <c r="C735" s="100">
        <f>VLOOKUP(GroupVertices[[#This Row],[Vertex]], Vertices[], MATCH("ID", Vertices[#Headers], 0), FALSE)</f>
        <v>350</v>
      </c>
    </row>
    <row r="736" spans="1:3" x14ac:dyDescent="0.35">
      <c r="A736" s="100" t="s">
        <v>3373</v>
      </c>
      <c r="B736" s="102" t="s">
        <v>675</v>
      </c>
      <c r="C736" s="100">
        <f>VLOOKUP(GroupVertices[[#This Row],[Vertex]], Vertices[], MATCH("ID", Vertices[#Headers], 0), FALSE)</f>
        <v>46</v>
      </c>
    </row>
    <row r="737" spans="1:3" x14ac:dyDescent="0.35">
      <c r="A737" s="100" t="s">
        <v>3373</v>
      </c>
      <c r="B737" s="102" t="s">
        <v>733</v>
      </c>
      <c r="C737" s="100">
        <f>VLOOKUP(GroupVertices[[#This Row],[Vertex]], Vertices[], MATCH("ID", Vertices[#Headers], 0), FALSE)</f>
        <v>630</v>
      </c>
    </row>
    <row r="738" spans="1:3" x14ac:dyDescent="0.35">
      <c r="A738" s="100" t="s">
        <v>3373</v>
      </c>
      <c r="B738" s="102" t="s">
        <v>946</v>
      </c>
      <c r="C738" s="100">
        <f>VLOOKUP(GroupVertices[[#This Row],[Vertex]], Vertices[], MATCH("ID", Vertices[#Headers], 0), FALSE)</f>
        <v>2889</v>
      </c>
    </row>
    <row r="739" spans="1:3" x14ac:dyDescent="0.35">
      <c r="A739" s="100" t="s">
        <v>3373</v>
      </c>
      <c r="B739" s="102" t="s">
        <v>983</v>
      </c>
      <c r="C739" s="100">
        <f>VLOOKUP(GroupVertices[[#This Row],[Vertex]], Vertices[], MATCH("ID", Vertices[#Headers], 0), FALSE)</f>
        <v>2711</v>
      </c>
    </row>
    <row r="740" spans="1:3" x14ac:dyDescent="0.35">
      <c r="A740" s="100" t="s">
        <v>3373</v>
      </c>
      <c r="B740" s="102" t="s">
        <v>984</v>
      </c>
      <c r="C740" s="100">
        <f>VLOOKUP(GroupVertices[[#This Row],[Vertex]], Vertices[], MATCH("ID", Vertices[#Headers], 0), FALSE)</f>
        <v>130</v>
      </c>
    </row>
    <row r="741" spans="1:3" x14ac:dyDescent="0.35">
      <c r="A741" s="100" t="s">
        <v>3373</v>
      </c>
      <c r="B741" s="102" t="s">
        <v>1008</v>
      </c>
      <c r="C741" s="100">
        <f>VLOOKUP(GroupVertices[[#This Row],[Vertex]], Vertices[], MATCH("ID", Vertices[#Headers], 0), FALSE)</f>
        <v>242</v>
      </c>
    </row>
    <row r="742" spans="1:3" x14ac:dyDescent="0.35">
      <c r="A742" s="100" t="s">
        <v>3373</v>
      </c>
      <c r="B742" s="102" t="s">
        <v>1009</v>
      </c>
      <c r="C742" s="100">
        <f>VLOOKUP(GroupVertices[[#This Row],[Vertex]], Vertices[], MATCH("ID", Vertices[#Headers], 0), FALSE)</f>
        <v>2658</v>
      </c>
    </row>
    <row r="743" spans="1:3" x14ac:dyDescent="0.35">
      <c r="A743" s="100" t="s">
        <v>3373</v>
      </c>
      <c r="B743" s="102" t="s">
        <v>1010</v>
      </c>
      <c r="C743" s="100">
        <f>VLOOKUP(GroupVertices[[#This Row],[Vertex]], Vertices[], MATCH("ID", Vertices[#Headers], 0), FALSE)</f>
        <v>2659</v>
      </c>
    </row>
    <row r="744" spans="1:3" x14ac:dyDescent="0.35">
      <c r="A744" s="100" t="s">
        <v>3373</v>
      </c>
      <c r="B744" s="102" t="s">
        <v>1066</v>
      </c>
      <c r="C744" s="100">
        <f>VLOOKUP(GroupVertices[[#This Row],[Vertex]], Vertices[], MATCH("ID", Vertices[#Headers], 0), FALSE)</f>
        <v>144</v>
      </c>
    </row>
    <row r="745" spans="1:3" x14ac:dyDescent="0.35">
      <c r="A745" s="100" t="s">
        <v>3373</v>
      </c>
      <c r="B745" s="102" t="s">
        <v>1067</v>
      </c>
      <c r="C745" s="100">
        <f>VLOOKUP(GroupVertices[[#This Row],[Vertex]], Vertices[], MATCH("ID", Vertices[#Headers], 0), FALSE)</f>
        <v>2707</v>
      </c>
    </row>
    <row r="746" spans="1:3" x14ac:dyDescent="0.35">
      <c r="A746" s="100" t="s">
        <v>3373</v>
      </c>
      <c r="B746" s="102" t="s">
        <v>1068</v>
      </c>
      <c r="C746" s="100">
        <f>VLOOKUP(GroupVertices[[#This Row],[Vertex]], Vertices[], MATCH("ID", Vertices[#Headers], 0), FALSE)</f>
        <v>798</v>
      </c>
    </row>
    <row r="747" spans="1:3" x14ac:dyDescent="0.35">
      <c r="A747" s="100" t="s">
        <v>3373</v>
      </c>
      <c r="B747" s="102" t="s">
        <v>1120</v>
      </c>
      <c r="C747" s="100">
        <f>VLOOKUP(GroupVertices[[#This Row],[Vertex]], Vertices[], MATCH("ID", Vertices[#Headers], 0), FALSE)</f>
        <v>2877</v>
      </c>
    </row>
    <row r="748" spans="1:3" x14ac:dyDescent="0.35">
      <c r="A748" s="100" t="s">
        <v>3373</v>
      </c>
      <c r="B748" s="102" t="s">
        <v>1121</v>
      </c>
      <c r="C748" s="100">
        <f>VLOOKUP(GroupVertices[[#This Row],[Vertex]], Vertices[], MATCH("ID", Vertices[#Headers], 0), FALSE)</f>
        <v>2878</v>
      </c>
    </row>
    <row r="749" spans="1:3" x14ac:dyDescent="0.35">
      <c r="A749" s="100" t="s">
        <v>3373</v>
      </c>
      <c r="B749" s="102" t="s">
        <v>1437</v>
      </c>
      <c r="C749" s="100">
        <f>VLOOKUP(GroupVertices[[#This Row],[Vertex]], Vertices[], MATCH("ID", Vertices[#Headers], 0), FALSE)</f>
        <v>2708</v>
      </c>
    </row>
    <row r="750" spans="1:3" x14ac:dyDescent="0.35">
      <c r="A750" s="100" t="s">
        <v>3373</v>
      </c>
      <c r="B750" s="102" t="s">
        <v>1438</v>
      </c>
      <c r="C750" s="100">
        <f>VLOOKUP(GroupVertices[[#This Row],[Vertex]], Vertices[], MATCH("ID", Vertices[#Headers], 0), FALSE)</f>
        <v>2709</v>
      </c>
    </row>
    <row r="751" spans="1:3" x14ac:dyDescent="0.35">
      <c r="A751" s="100" t="s">
        <v>3373</v>
      </c>
      <c r="B751" s="102" t="s">
        <v>1516</v>
      </c>
      <c r="C751" s="100">
        <f>VLOOKUP(GroupVertices[[#This Row],[Vertex]], Vertices[], MATCH("ID", Vertices[#Headers], 0), FALSE)</f>
        <v>284</v>
      </c>
    </row>
    <row r="752" spans="1:3" x14ac:dyDescent="0.35">
      <c r="A752" s="100" t="s">
        <v>3373</v>
      </c>
      <c r="B752" s="102" t="s">
        <v>1686</v>
      </c>
      <c r="C752" s="100">
        <f>VLOOKUP(GroupVertices[[#This Row],[Vertex]], Vertices[], MATCH("ID", Vertices[#Headers], 0), FALSE)</f>
        <v>847</v>
      </c>
    </row>
    <row r="753" spans="1:3" x14ac:dyDescent="0.35">
      <c r="A753" s="100" t="s">
        <v>3373</v>
      </c>
      <c r="B753" s="102" t="s">
        <v>1716</v>
      </c>
      <c r="C753" s="100">
        <f>VLOOKUP(GroupVertices[[#This Row],[Vertex]], Vertices[], MATCH("ID", Vertices[#Headers], 0), FALSE)</f>
        <v>2894</v>
      </c>
    </row>
    <row r="754" spans="1:3" x14ac:dyDescent="0.35">
      <c r="A754" s="100" t="s">
        <v>3373</v>
      </c>
      <c r="B754" s="102" t="s">
        <v>1799</v>
      </c>
      <c r="C754" s="100">
        <f>VLOOKUP(GroupVertices[[#This Row],[Vertex]], Vertices[], MATCH("ID", Vertices[#Headers], 0), FALSE)</f>
        <v>2910</v>
      </c>
    </row>
    <row r="755" spans="1:3" x14ac:dyDescent="0.35">
      <c r="A755" s="100" t="s">
        <v>3373</v>
      </c>
      <c r="B755" s="102" t="s">
        <v>2496</v>
      </c>
      <c r="C755" s="100">
        <f>VLOOKUP(GroupVertices[[#This Row],[Vertex]], Vertices[], MATCH("ID", Vertices[#Headers], 0), FALSE)</f>
        <v>2895</v>
      </c>
    </row>
    <row r="756" spans="1:3" x14ac:dyDescent="0.35">
      <c r="A756" s="100" t="s">
        <v>3373</v>
      </c>
      <c r="B756" s="102" t="s">
        <v>2506</v>
      </c>
      <c r="C756" s="100">
        <f>VLOOKUP(GroupVertices[[#This Row],[Vertex]], Vertices[], MATCH("ID", Vertices[#Headers], 0), FALSE)</f>
        <v>2258</v>
      </c>
    </row>
    <row r="757" spans="1:3" x14ac:dyDescent="0.35">
      <c r="A757" s="100" t="s">
        <v>3373</v>
      </c>
      <c r="B757" s="102" t="s">
        <v>2507</v>
      </c>
      <c r="C757" s="100">
        <f>VLOOKUP(GroupVertices[[#This Row],[Vertex]], Vertices[], MATCH("ID", Vertices[#Headers], 0), FALSE)</f>
        <v>2259</v>
      </c>
    </row>
    <row r="758" spans="1:3" x14ac:dyDescent="0.35">
      <c r="A758" s="100" t="s">
        <v>3373</v>
      </c>
      <c r="B758" s="102" t="s">
        <v>2600</v>
      </c>
      <c r="C758" s="100">
        <f>VLOOKUP(GroupVertices[[#This Row],[Vertex]], Vertices[], MATCH("ID", Vertices[#Headers], 0), FALSE)</f>
        <v>2700</v>
      </c>
    </row>
    <row r="759" spans="1:3" x14ac:dyDescent="0.35">
      <c r="A759" s="100" t="s">
        <v>3373</v>
      </c>
      <c r="B759" s="102" t="s">
        <v>2639</v>
      </c>
      <c r="C759" s="100">
        <f>VLOOKUP(GroupVertices[[#This Row],[Vertex]], Vertices[], MATCH("ID", Vertices[#Headers], 0), FALSE)</f>
        <v>690</v>
      </c>
    </row>
    <row r="760" spans="1:3" x14ac:dyDescent="0.35">
      <c r="A760" s="100" t="s">
        <v>3373</v>
      </c>
      <c r="B760" s="102" t="s">
        <v>2640</v>
      </c>
      <c r="C760" s="100">
        <f>VLOOKUP(GroupVertices[[#This Row],[Vertex]], Vertices[], MATCH("ID", Vertices[#Headers], 0), FALSE)</f>
        <v>1745</v>
      </c>
    </row>
    <row r="761" spans="1:3" x14ac:dyDescent="0.35">
      <c r="A761" s="100" t="s">
        <v>3373</v>
      </c>
      <c r="B761" s="102" t="s">
        <v>2869</v>
      </c>
      <c r="C761" s="100">
        <f>VLOOKUP(GroupVertices[[#This Row],[Vertex]], Vertices[], MATCH("ID", Vertices[#Headers], 0), FALSE)</f>
        <v>2712</v>
      </c>
    </row>
    <row r="762" spans="1:3" x14ac:dyDescent="0.35">
      <c r="A762" s="100" t="s">
        <v>3373</v>
      </c>
      <c r="B762" s="102" t="s">
        <v>3183</v>
      </c>
      <c r="C762" s="100">
        <f>VLOOKUP(GroupVertices[[#This Row],[Vertex]], Vertices[], MATCH("ID", Vertices[#Headers], 0), FALSE)</f>
        <v>2879</v>
      </c>
    </row>
    <row r="763" spans="1:3" x14ac:dyDescent="0.35">
      <c r="A763" s="100" t="s">
        <v>3373</v>
      </c>
      <c r="B763" s="102" t="s">
        <v>3188</v>
      </c>
      <c r="C763" s="100">
        <f>VLOOKUP(GroupVertices[[#This Row],[Vertex]], Vertices[], MATCH("ID", Vertices[#Headers], 0), FALSE)</f>
        <v>2880</v>
      </c>
    </row>
    <row r="764" spans="1:3" x14ac:dyDescent="0.35">
      <c r="A764" s="100" t="s">
        <v>3373</v>
      </c>
      <c r="B764" s="102" t="s">
        <v>3189</v>
      </c>
      <c r="C764" s="100">
        <f>VLOOKUP(GroupVertices[[#This Row],[Vertex]], Vertices[], MATCH("ID", Vertices[#Headers], 0), FALSE)</f>
        <v>2881</v>
      </c>
    </row>
    <row r="765" spans="1:3" x14ac:dyDescent="0.35">
      <c r="A765" s="100" t="s">
        <v>3373</v>
      </c>
      <c r="B765" s="102" t="s">
        <v>3190</v>
      </c>
      <c r="C765" s="100">
        <f>VLOOKUP(GroupVertices[[#This Row],[Vertex]], Vertices[], MATCH("ID", Vertices[#Headers], 0), FALSE)</f>
        <v>2882</v>
      </c>
    </row>
    <row r="766" spans="1:3" x14ac:dyDescent="0.35">
      <c r="A766" s="100" t="s">
        <v>3373</v>
      </c>
      <c r="B766" s="102" t="s">
        <v>3285</v>
      </c>
      <c r="C766" s="100">
        <f>VLOOKUP(GroupVertices[[#This Row],[Vertex]], Vertices[], MATCH("ID", Vertices[#Headers], 0), FALSE)</f>
        <v>2713</v>
      </c>
    </row>
    <row r="767" spans="1:3" x14ac:dyDescent="0.35">
      <c r="A767" s="100" t="s">
        <v>3373</v>
      </c>
      <c r="B767" s="102" t="s">
        <v>3289</v>
      </c>
      <c r="C767" s="100">
        <f>VLOOKUP(GroupVertices[[#This Row],[Vertex]], Vertices[], MATCH("ID", Vertices[#Headers], 0), FALSE)</f>
        <v>2757</v>
      </c>
    </row>
    <row r="768" spans="1:3" x14ac:dyDescent="0.35">
      <c r="A768" s="100" t="s">
        <v>3373</v>
      </c>
      <c r="B768" s="102" t="s">
        <v>3305</v>
      </c>
      <c r="C768" s="100">
        <f>VLOOKUP(GroupVertices[[#This Row],[Vertex]], Vertices[], MATCH("ID", Vertices[#Headers], 0), FALSE)</f>
        <v>2714</v>
      </c>
    </row>
    <row r="769" spans="1:3" x14ac:dyDescent="0.35">
      <c r="A769" s="100" t="s">
        <v>3374</v>
      </c>
      <c r="B769" s="102" t="s">
        <v>177</v>
      </c>
      <c r="C769" s="100">
        <f>VLOOKUP(GroupVertices[[#This Row],[Vertex]], Vertices[], MATCH("ID", Vertices[#Headers], 0), FALSE)</f>
        <v>40</v>
      </c>
    </row>
    <row r="770" spans="1:3" x14ac:dyDescent="0.35">
      <c r="A770" s="100" t="s">
        <v>3374</v>
      </c>
      <c r="B770" s="102" t="s">
        <v>228</v>
      </c>
      <c r="C770" s="100">
        <f>VLOOKUP(GroupVertices[[#This Row],[Vertex]], Vertices[], MATCH("ID", Vertices[#Headers], 0), FALSE)</f>
        <v>807</v>
      </c>
    </row>
    <row r="771" spans="1:3" x14ac:dyDescent="0.35">
      <c r="A771" s="100" t="s">
        <v>3374</v>
      </c>
      <c r="B771" s="102" t="s">
        <v>283</v>
      </c>
      <c r="C771" s="100">
        <f>VLOOKUP(GroupVertices[[#This Row],[Vertex]], Vertices[], MATCH("ID", Vertices[#Headers], 0), FALSE)</f>
        <v>193</v>
      </c>
    </row>
    <row r="772" spans="1:3" x14ac:dyDescent="0.35">
      <c r="A772" s="100" t="s">
        <v>3374</v>
      </c>
      <c r="B772" s="102" t="s">
        <v>323</v>
      </c>
      <c r="C772" s="100">
        <f>VLOOKUP(GroupVertices[[#This Row],[Vertex]], Vertices[], MATCH("ID", Vertices[#Headers], 0), FALSE)</f>
        <v>98</v>
      </c>
    </row>
    <row r="773" spans="1:3" x14ac:dyDescent="0.35">
      <c r="A773" s="100" t="s">
        <v>3374</v>
      </c>
      <c r="B773" s="102" t="s">
        <v>324</v>
      </c>
      <c r="C773" s="100">
        <f>VLOOKUP(GroupVertices[[#This Row],[Vertex]], Vertices[], MATCH("ID", Vertices[#Headers], 0), FALSE)</f>
        <v>2924</v>
      </c>
    </row>
    <row r="774" spans="1:3" x14ac:dyDescent="0.35">
      <c r="A774" s="100" t="s">
        <v>3374</v>
      </c>
      <c r="B774" s="102" t="s">
        <v>325</v>
      </c>
      <c r="C774" s="100">
        <f>VLOOKUP(GroupVertices[[#This Row],[Vertex]], Vertices[], MATCH("ID", Vertices[#Headers], 0), FALSE)</f>
        <v>134</v>
      </c>
    </row>
    <row r="775" spans="1:3" x14ac:dyDescent="0.35">
      <c r="A775" s="100" t="s">
        <v>3374</v>
      </c>
      <c r="B775" s="102" t="s">
        <v>326</v>
      </c>
      <c r="C775" s="100">
        <f>VLOOKUP(GroupVertices[[#This Row],[Vertex]], Vertices[], MATCH("ID", Vertices[#Headers], 0), FALSE)</f>
        <v>2925</v>
      </c>
    </row>
    <row r="776" spans="1:3" x14ac:dyDescent="0.35">
      <c r="A776" s="100" t="s">
        <v>3374</v>
      </c>
      <c r="B776" s="102" t="s">
        <v>327</v>
      </c>
      <c r="C776" s="100">
        <f>VLOOKUP(GroupVertices[[#This Row],[Vertex]], Vertices[], MATCH("ID", Vertices[#Headers], 0), FALSE)</f>
        <v>671</v>
      </c>
    </row>
    <row r="777" spans="1:3" x14ac:dyDescent="0.35">
      <c r="A777" s="100" t="s">
        <v>3374</v>
      </c>
      <c r="B777" s="102" t="s">
        <v>330</v>
      </c>
      <c r="C777" s="100">
        <f>VLOOKUP(GroupVertices[[#This Row],[Vertex]], Vertices[], MATCH("ID", Vertices[#Headers], 0), FALSE)</f>
        <v>2926</v>
      </c>
    </row>
    <row r="778" spans="1:3" x14ac:dyDescent="0.35">
      <c r="A778" s="100" t="s">
        <v>3374</v>
      </c>
      <c r="B778" s="102" t="s">
        <v>433</v>
      </c>
      <c r="C778" s="100">
        <f>VLOOKUP(GroupVertices[[#This Row],[Vertex]], Vertices[], MATCH("ID", Vertices[#Headers], 0), FALSE)</f>
        <v>2860</v>
      </c>
    </row>
    <row r="779" spans="1:3" x14ac:dyDescent="0.35">
      <c r="A779" s="100" t="s">
        <v>3374</v>
      </c>
      <c r="B779" s="102" t="s">
        <v>434</v>
      </c>
      <c r="C779" s="100">
        <f>VLOOKUP(GroupVertices[[#This Row],[Vertex]], Vertices[], MATCH("ID", Vertices[#Headers], 0), FALSE)</f>
        <v>140</v>
      </c>
    </row>
    <row r="780" spans="1:3" x14ac:dyDescent="0.35">
      <c r="A780" s="100" t="s">
        <v>3374</v>
      </c>
      <c r="B780" s="102" t="s">
        <v>528</v>
      </c>
      <c r="C780" s="100">
        <f>VLOOKUP(GroupVertices[[#This Row],[Vertex]], Vertices[], MATCH("ID", Vertices[#Headers], 0), FALSE)</f>
        <v>707</v>
      </c>
    </row>
    <row r="781" spans="1:3" x14ac:dyDescent="0.35">
      <c r="A781" s="100" t="s">
        <v>3374</v>
      </c>
      <c r="B781" s="102" t="s">
        <v>529</v>
      </c>
      <c r="C781" s="100">
        <f>VLOOKUP(GroupVertices[[#This Row],[Vertex]], Vertices[], MATCH("ID", Vertices[#Headers], 0), FALSE)</f>
        <v>806</v>
      </c>
    </row>
    <row r="782" spans="1:3" x14ac:dyDescent="0.35">
      <c r="A782" s="100" t="s">
        <v>3374</v>
      </c>
      <c r="B782" s="102" t="s">
        <v>530</v>
      </c>
      <c r="C782" s="100">
        <f>VLOOKUP(GroupVertices[[#This Row],[Vertex]], Vertices[], MATCH("ID", Vertices[#Headers], 0), FALSE)</f>
        <v>1845</v>
      </c>
    </row>
    <row r="783" spans="1:3" x14ac:dyDescent="0.35">
      <c r="A783" s="100" t="s">
        <v>3374</v>
      </c>
      <c r="B783" s="102" t="s">
        <v>541</v>
      </c>
      <c r="C783" s="100">
        <f>VLOOKUP(GroupVertices[[#This Row],[Vertex]], Vertices[], MATCH("ID", Vertices[#Headers], 0), FALSE)</f>
        <v>740</v>
      </c>
    </row>
    <row r="784" spans="1:3" x14ac:dyDescent="0.35">
      <c r="A784" s="100" t="s">
        <v>3374</v>
      </c>
      <c r="B784" s="102" t="s">
        <v>542</v>
      </c>
      <c r="C784" s="100">
        <f>VLOOKUP(GroupVertices[[#This Row],[Vertex]], Vertices[], MATCH("ID", Vertices[#Headers], 0), FALSE)</f>
        <v>2031</v>
      </c>
    </row>
    <row r="785" spans="1:3" x14ac:dyDescent="0.35">
      <c r="A785" s="100" t="s">
        <v>3374</v>
      </c>
      <c r="B785" s="102" t="s">
        <v>629</v>
      </c>
      <c r="C785" s="100">
        <f>VLOOKUP(GroupVertices[[#This Row],[Vertex]], Vertices[], MATCH("ID", Vertices[#Headers], 0), FALSE)</f>
        <v>192</v>
      </c>
    </row>
    <row r="786" spans="1:3" x14ac:dyDescent="0.35">
      <c r="A786" s="100" t="s">
        <v>3374</v>
      </c>
      <c r="B786" s="102" t="s">
        <v>630</v>
      </c>
      <c r="C786" s="100">
        <f>VLOOKUP(GroupVertices[[#This Row],[Vertex]], Vertices[], MATCH("ID", Vertices[#Headers], 0), FALSE)</f>
        <v>2858</v>
      </c>
    </row>
    <row r="787" spans="1:3" x14ac:dyDescent="0.35">
      <c r="A787" s="100" t="s">
        <v>3374</v>
      </c>
      <c r="B787" s="102" t="s">
        <v>631</v>
      </c>
      <c r="C787" s="100">
        <f>VLOOKUP(GroupVertices[[#This Row],[Vertex]], Vertices[], MATCH("ID", Vertices[#Headers], 0), FALSE)</f>
        <v>658</v>
      </c>
    </row>
    <row r="788" spans="1:3" x14ac:dyDescent="0.35">
      <c r="A788" s="100" t="s">
        <v>3374</v>
      </c>
      <c r="B788" s="102" t="s">
        <v>632</v>
      </c>
      <c r="C788" s="100">
        <f>VLOOKUP(GroupVertices[[#This Row],[Vertex]], Vertices[], MATCH("ID", Vertices[#Headers], 0), FALSE)</f>
        <v>2859</v>
      </c>
    </row>
    <row r="789" spans="1:3" x14ac:dyDescent="0.35">
      <c r="A789" s="100" t="s">
        <v>3374</v>
      </c>
      <c r="B789" s="102" t="s">
        <v>660</v>
      </c>
      <c r="C789" s="100">
        <f>VLOOKUP(GroupVertices[[#This Row],[Vertex]], Vertices[], MATCH("ID", Vertices[#Headers], 0), FALSE)</f>
        <v>451</v>
      </c>
    </row>
    <row r="790" spans="1:3" x14ac:dyDescent="0.35">
      <c r="A790" s="100" t="s">
        <v>3374</v>
      </c>
      <c r="B790" s="102" t="s">
        <v>661</v>
      </c>
      <c r="C790" s="100">
        <f>VLOOKUP(GroupVertices[[#This Row],[Vertex]], Vertices[], MATCH("ID", Vertices[#Headers], 0), FALSE)</f>
        <v>2683</v>
      </c>
    </row>
    <row r="791" spans="1:3" x14ac:dyDescent="0.35">
      <c r="A791" s="100" t="s">
        <v>3374</v>
      </c>
      <c r="B791" s="102" t="s">
        <v>662</v>
      </c>
      <c r="C791" s="100">
        <f>VLOOKUP(GroupVertices[[#This Row],[Vertex]], Vertices[], MATCH("ID", Vertices[#Headers], 0), FALSE)</f>
        <v>842</v>
      </c>
    </row>
    <row r="792" spans="1:3" x14ac:dyDescent="0.35">
      <c r="A792" s="100" t="s">
        <v>3374</v>
      </c>
      <c r="B792" s="102" t="s">
        <v>780</v>
      </c>
      <c r="C792" s="100">
        <f>VLOOKUP(GroupVertices[[#This Row],[Vertex]], Vertices[], MATCH("ID", Vertices[#Headers], 0), FALSE)</f>
        <v>652</v>
      </c>
    </row>
    <row r="793" spans="1:3" x14ac:dyDescent="0.35">
      <c r="A793" s="100" t="s">
        <v>3374</v>
      </c>
      <c r="B793" s="102" t="s">
        <v>822</v>
      </c>
      <c r="C793" s="100">
        <f>VLOOKUP(GroupVertices[[#This Row],[Vertex]], Vertices[], MATCH("ID", Vertices[#Headers], 0), FALSE)</f>
        <v>129</v>
      </c>
    </row>
    <row r="794" spans="1:3" x14ac:dyDescent="0.35">
      <c r="A794" s="100" t="s">
        <v>3374</v>
      </c>
      <c r="B794" s="102" t="s">
        <v>823</v>
      </c>
      <c r="C794" s="100">
        <f>VLOOKUP(GroupVertices[[#This Row],[Vertex]], Vertices[], MATCH("ID", Vertices[#Headers], 0), FALSE)</f>
        <v>2280</v>
      </c>
    </row>
    <row r="795" spans="1:3" x14ac:dyDescent="0.35">
      <c r="A795" s="100" t="s">
        <v>3374</v>
      </c>
      <c r="B795" s="102" t="s">
        <v>824</v>
      </c>
      <c r="C795" s="100">
        <f>VLOOKUP(GroupVertices[[#This Row],[Vertex]], Vertices[], MATCH("ID", Vertices[#Headers], 0), FALSE)</f>
        <v>2281</v>
      </c>
    </row>
    <row r="796" spans="1:3" x14ac:dyDescent="0.35">
      <c r="A796" s="100" t="s">
        <v>3374</v>
      </c>
      <c r="B796" s="102" t="s">
        <v>825</v>
      </c>
      <c r="C796" s="100">
        <f>VLOOKUP(GroupVertices[[#This Row],[Vertex]], Vertices[], MATCH("ID", Vertices[#Headers], 0), FALSE)</f>
        <v>696</v>
      </c>
    </row>
    <row r="797" spans="1:3" x14ac:dyDescent="0.35">
      <c r="A797" s="100" t="s">
        <v>3374</v>
      </c>
      <c r="B797" s="102" t="s">
        <v>826</v>
      </c>
      <c r="C797" s="100">
        <f>VLOOKUP(GroupVertices[[#This Row],[Vertex]], Vertices[], MATCH("ID", Vertices[#Headers], 0), FALSE)</f>
        <v>2282</v>
      </c>
    </row>
    <row r="798" spans="1:3" x14ac:dyDescent="0.35">
      <c r="A798" s="100" t="s">
        <v>3374</v>
      </c>
      <c r="B798" s="102" t="s">
        <v>827</v>
      </c>
      <c r="C798" s="100">
        <f>VLOOKUP(GroupVertices[[#This Row],[Vertex]], Vertices[], MATCH("ID", Vertices[#Headers], 0), FALSE)</f>
        <v>2283</v>
      </c>
    </row>
    <row r="799" spans="1:3" x14ac:dyDescent="0.35">
      <c r="A799" s="100" t="s">
        <v>3374</v>
      </c>
      <c r="B799" s="102" t="s">
        <v>904</v>
      </c>
      <c r="C799" s="100">
        <f>VLOOKUP(GroupVertices[[#This Row],[Vertex]], Vertices[], MATCH("ID", Vertices[#Headers], 0), FALSE)</f>
        <v>429</v>
      </c>
    </row>
    <row r="800" spans="1:3" x14ac:dyDescent="0.35">
      <c r="A800" s="100" t="s">
        <v>3374</v>
      </c>
      <c r="B800" s="102" t="s">
        <v>905</v>
      </c>
      <c r="C800" s="100">
        <f>VLOOKUP(GroupVertices[[#This Row],[Vertex]], Vertices[], MATCH("ID", Vertices[#Headers], 0), FALSE)</f>
        <v>62</v>
      </c>
    </row>
    <row r="801" spans="1:3" x14ac:dyDescent="0.35">
      <c r="A801" s="100" t="s">
        <v>3374</v>
      </c>
      <c r="B801" s="102" t="s">
        <v>906</v>
      </c>
      <c r="C801" s="100">
        <f>VLOOKUP(GroupVertices[[#This Row],[Vertex]], Vertices[], MATCH("ID", Vertices[#Headers], 0), FALSE)</f>
        <v>41</v>
      </c>
    </row>
    <row r="802" spans="1:3" x14ac:dyDescent="0.35">
      <c r="A802" s="100" t="s">
        <v>3374</v>
      </c>
      <c r="B802" s="102" t="s">
        <v>917</v>
      </c>
      <c r="C802" s="100">
        <f>VLOOKUP(GroupVertices[[#This Row],[Vertex]], Vertices[], MATCH("ID", Vertices[#Headers], 0), FALSE)</f>
        <v>255</v>
      </c>
    </row>
    <row r="803" spans="1:3" x14ac:dyDescent="0.35">
      <c r="A803" s="100" t="s">
        <v>3374</v>
      </c>
      <c r="B803" s="102" t="s">
        <v>918</v>
      </c>
      <c r="C803" s="100">
        <f>VLOOKUP(GroupVertices[[#This Row],[Vertex]], Vertices[], MATCH("ID", Vertices[#Headers], 0), FALSE)</f>
        <v>2547</v>
      </c>
    </row>
    <row r="804" spans="1:3" x14ac:dyDescent="0.35">
      <c r="A804" s="100" t="s">
        <v>3374</v>
      </c>
      <c r="B804" s="102" t="s">
        <v>919</v>
      </c>
      <c r="C804" s="100">
        <f>VLOOKUP(GroupVertices[[#This Row],[Vertex]], Vertices[], MATCH("ID", Vertices[#Headers], 0), FALSE)</f>
        <v>2548</v>
      </c>
    </row>
    <row r="805" spans="1:3" x14ac:dyDescent="0.35">
      <c r="A805" s="100" t="s">
        <v>3374</v>
      </c>
      <c r="B805" s="102" t="s">
        <v>920</v>
      </c>
      <c r="C805" s="100">
        <f>VLOOKUP(GroupVertices[[#This Row],[Vertex]], Vertices[], MATCH("ID", Vertices[#Headers], 0), FALSE)</f>
        <v>2549</v>
      </c>
    </row>
    <row r="806" spans="1:3" x14ac:dyDescent="0.35">
      <c r="A806" s="100" t="s">
        <v>3374</v>
      </c>
      <c r="B806" s="102" t="s">
        <v>1146</v>
      </c>
      <c r="C806" s="100">
        <f>VLOOKUP(GroupVertices[[#This Row],[Vertex]], Vertices[], MATCH("ID", Vertices[#Headers], 0), FALSE)</f>
        <v>271</v>
      </c>
    </row>
    <row r="807" spans="1:3" x14ac:dyDescent="0.35">
      <c r="A807" s="100" t="s">
        <v>3374</v>
      </c>
      <c r="B807" s="102" t="s">
        <v>1147</v>
      </c>
      <c r="C807" s="100">
        <f>VLOOKUP(GroupVertices[[#This Row],[Vertex]], Vertices[], MATCH("ID", Vertices[#Headers], 0), FALSE)</f>
        <v>570</v>
      </c>
    </row>
    <row r="808" spans="1:3" x14ac:dyDescent="0.35">
      <c r="A808" s="100" t="s">
        <v>3374</v>
      </c>
      <c r="B808" s="102" t="s">
        <v>1302</v>
      </c>
      <c r="C808" s="100">
        <f>VLOOKUP(GroupVertices[[#This Row],[Vertex]], Vertices[], MATCH("ID", Vertices[#Headers], 0), FALSE)</f>
        <v>3069</v>
      </c>
    </row>
    <row r="809" spans="1:3" x14ac:dyDescent="0.35">
      <c r="A809" s="100" t="s">
        <v>3374</v>
      </c>
      <c r="B809" s="102" t="s">
        <v>1329</v>
      </c>
      <c r="C809" s="100">
        <f>VLOOKUP(GroupVertices[[#This Row],[Vertex]], Vertices[], MATCH("ID", Vertices[#Headers], 0), FALSE)</f>
        <v>3106</v>
      </c>
    </row>
    <row r="810" spans="1:3" x14ac:dyDescent="0.35">
      <c r="A810" s="100" t="s">
        <v>3374</v>
      </c>
      <c r="B810" s="102" t="s">
        <v>1333</v>
      </c>
      <c r="C810" s="100">
        <f>VLOOKUP(GroupVertices[[#This Row],[Vertex]], Vertices[], MATCH("ID", Vertices[#Headers], 0), FALSE)</f>
        <v>452</v>
      </c>
    </row>
    <row r="811" spans="1:3" x14ac:dyDescent="0.35">
      <c r="A811" s="100" t="s">
        <v>3374</v>
      </c>
      <c r="B811" s="102" t="s">
        <v>1339</v>
      </c>
      <c r="C811" s="100">
        <f>VLOOKUP(GroupVertices[[#This Row],[Vertex]], Vertices[], MATCH("ID", Vertices[#Headers], 0), FALSE)</f>
        <v>468</v>
      </c>
    </row>
    <row r="812" spans="1:3" x14ac:dyDescent="0.35">
      <c r="A812" s="100" t="s">
        <v>3374</v>
      </c>
      <c r="B812" s="102" t="s">
        <v>1340</v>
      </c>
      <c r="C812" s="100">
        <f>VLOOKUP(GroupVertices[[#This Row],[Vertex]], Vertices[], MATCH("ID", Vertices[#Headers], 0), FALSE)</f>
        <v>469</v>
      </c>
    </row>
    <row r="813" spans="1:3" x14ac:dyDescent="0.35">
      <c r="A813" s="100" t="s">
        <v>3374</v>
      </c>
      <c r="B813" s="102" t="s">
        <v>1408</v>
      </c>
      <c r="C813" s="100">
        <f>VLOOKUP(GroupVertices[[#This Row],[Vertex]], Vertices[], MATCH("ID", Vertices[#Headers], 0), FALSE)</f>
        <v>773</v>
      </c>
    </row>
    <row r="814" spans="1:3" x14ac:dyDescent="0.35">
      <c r="A814" s="100" t="s">
        <v>3374</v>
      </c>
      <c r="B814" s="102" t="s">
        <v>1409</v>
      </c>
      <c r="C814" s="100">
        <f>VLOOKUP(GroupVertices[[#This Row],[Vertex]], Vertices[], MATCH("ID", Vertices[#Headers], 0), FALSE)</f>
        <v>2573</v>
      </c>
    </row>
    <row r="815" spans="1:3" x14ac:dyDescent="0.35">
      <c r="A815" s="100" t="s">
        <v>3374</v>
      </c>
      <c r="B815" s="102" t="s">
        <v>1596</v>
      </c>
      <c r="C815" s="100">
        <f>VLOOKUP(GroupVertices[[#This Row],[Vertex]], Vertices[], MATCH("ID", Vertices[#Headers], 0), FALSE)</f>
        <v>1793</v>
      </c>
    </row>
    <row r="816" spans="1:3" x14ac:dyDescent="0.35">
      <c r="A816" s="100" t="s">
        <v>3374</v>
      </c>
      <c r="B816" s="102" t="s">
        <v>1611</v>
      </c>
      <c r="C816" s="100">
        <f>VLOOKUP(GroupVertices[[#This Row],[Vertex]], Vertices[], MATCH("ID", Vertices[#Headers], 0), FALSE)</f>
        <v>774</v>
      </c>
    </row>
    <row r="817" spans="1:3" x14ac:dyDescent="0.35">
      <c r="A817" s="100" t="s">
        <v>3374</v>
      </c>
      <c r="B817" s="102" t="s">
        <v>1612</v>
      </c>
      <c r="C817" s="100">
        <f>VLOOKUP(GroupVertices[[#This Row],[Vertex]], Vertices[], MATCH("ID", Vertices[#Headers], 0), FALSE)</f>
        <v>2574</v>
      </c>
    </row>
    <row r="818" spans="1:3" x14ac:dyDescent="0.35">
      <c r="A818" s="100" t="s">
        <v>3374</v>
      </c>
      <c r="B818" s="102" t="s">
        <v>1637</v>
      </c>
      <c r="C818" s="100">
        <f>VLOOKUP(GroupVertices[[#This Row],[Vertex]], Vertices[], MATCH("ID", Vertices[#Headers], 0), FALSE)</f>
        <v>415</v>
      </c>
    </row>
    <row r="819" spans="1:3" x14ac:dyDescent="0.35">
      <c r="A819" s="100" t="s">
        <v>3374</v>
      </c>
      <c r="B819" s="102" t="s">
        <v>1658</v>
      </c>
      <c r="C819" s="100">
        <f>VLOOKUP(GroupVertices[[#This Row],[Vertex]], Vertices[], MATCH("ID", Vertices[#Headers], 0), FALSE)</f>
        <v>3074</v>
      </c>
    </row>
    <row r="820" spans="1:3" x14ac:dyDescent="0.35">
      <c r="A820" s="100" t="s">
        <v>3374</v>
      </c>
      <c r="B820" s="102" t="s">
        <v>1659</v>
      </c>
      <c r="C820" s="100">
        <f>VLOOKUP(GroupVertices[[#This Row],[Vertex]], Vertices[], MATCH("ID", Vertices[#Headers], 0), FALSE)</f>
        <v>127</v>
      </c>
    </row>
    <row r="821" spans="1:3" x14ac:dyDescent="0.35">
      <c r="A821" s="100" t="s">
        <v>3374</v>
      </c>
      <c r="B821" s="102" t="s">
        <v>1704</v>
      </c>
      <c r="C821" s="100">
        <f>VLOOKUP(GroupVertices[[#This Row],[Vertex]], Vertices[], MATCH("ID", Vertices[#Headers], 0), FALSE)</f>
        <v>104</v>
      </c>
    </row>
    <row r="822" spans="1:3" x14ac:dyDescent="0.35">
      <c r="A822" s="100" t="s">
        <v>3374</v>
      </c>
      <c r="B822" s="102" t="s">
        <v>1785</v>
      </c>
      <c r="C822" s="100">
        <f>VLOOKUP(GroupVertices[[#This Row],[Vertex]], Vertices[], MATCH("ID", Vertices[#Headers], 0), FALSE)</f>
        <v>1857</v>
      </c>
    </row>
    <row r="823" spans="1:3" x14ac:dyDescent="0.35">
      <c r="A823" s="100" t="s">
        <v>3374</v>
      </c>
      <c r="B823" s="102" t="s">
        <v>1786</v>
      </c>
      <c r="C823" s="100">
        <f>VLOOKUP(GroupVertices[[#This Row],[Vertex]], Vertices[], MATCH("ID", Vertices[#Headers], 0), FALSE)</f>
        <v>708</v>
      </c>
    </row>
    <row r="824" spans="1:3" x14ac:dyDescent="0.35">
      <c r="A824" s="100" t="s">
        <v>3374</v>
      </c>
      <c r="B824" s="102" t="s">
        <v>1798</v>
      </c>
      <c r="C824" s="100">
        <f>VLOOKUP(GroupVertices[[#This Row],[Vertex]], Vertices[], MATCH("ID", Vertices[#Headers], 0), FALSE)</f>
        <v>638</v>
      </c>
    </row>
    <row r="825" spans="1:3" x14ac:dyDescent="0.35">
      <c r="A825" s="100" t="s">
        <v>3374</v>
      </c>
      <c r="B825" s="102" t="s">
        <v>2001</v>
      </c>
      <c r="C825" s="100">
        <f>VLOOKUP(GroupVertices[[#This Row],[Vertex]], Vertices[], MATCH("ID", Vertices[#Headers], 0), FALSE)</f>
        <v>250</v>
      </c>
    </row>
    <row r="826" spans="1:3" x14ac:dyDescent="0.35">
      <c r="A826" s="100" t="s">
        <v>3374</v>
      </c>
      <c r="B826" s="102" t="s">
        <v>2002</v>
      </c>
      <c r="C826" s="100">
        <f>VLOOKUP(GroupVertices[[#This Row],[Vertex]], Vertices[], MATCH("ID", Vertices[#Headers], 0), FALSE)</f>
        <v>2255</v>
      </c>
    </row>
    <row r="827" spans="1:3" x14ac:dyDescent="0.35">
      <c r="A827" s="100" t="s">
        <v>3374</v>
      </c>
      <c r="B827" s="102" t="s">
        <v>2003</v>
      </c>
      <c r="C827" s="100">
        <f>VLOOKUP(GroupVertices[[#This Row],[Vertex]], Vertices[], MATCH("ID", Vertices[#Headers], 0), FALSE)</f>
        <v>2256</v>
      </c>
    </row>
    <row r="828" spans="1:3" x14ac:dyDescent="0.35">
      <c r="A828" s="100" t="s">
        <v>3374</v>
      </c>
      <c r="B828" s="102" t="s">
        <v>2182</v>
      </c>
      <c r="C828" s="100">
        <f>VLOOKUP(GroupVertices[[#This Row],[Vertex]], Vertices[], MATCH("ID", Vertices[#Headers], 0), FALSE)</f>
        <v>3037</v>
      </c>
    </row>
    <row r="829" spans="1:3" x14ac:dyDescent="0.35">
      <c r="A829" s="100" t="s">
        <v>3374</v>
      </c>
      <c r="B829" s="102" t="s">
        <v>2183</v>
      </c>
      <c r="C829" s="100">
        <f>VLOOKUP(GroupVertices[[#This Row],[Vertex]], Vertices[], MATCH("ID", Vertices[#Headers], 0), FALSE)</f>
        <v>3038</v>
      </c>
    </row>
    <row r="830" spans="1:3" x14ac:dyDescent="0.35">
      <c r="A830" s="100" t="s">
        <v>3374</v>
      </c>
      <c r="B830" s="102" t="s">
        <v>2188</v>
      </c>
      <c r="C830" s="100">
        <f>VLOOKUP(GroupVertices[[#This Row],[Vertex]], Vertices[], MATCH("ID", Vertices[#Headers], 0), FALSE)</f>
        <v>446</v>
      </c>
    </row>
    <row r="831" spans="1:3" x14ac:dyDescent="0.35">
      <c r="A831" s="100" t="s">
        <v>3374</v>
      </c>
      <c r="B831" s="102" t="s">
        <v>2189</v>
      </c>
      <c r="C831" s="100">
        <f>VLOOKUP(GroupVertices[[#This Row],[Vertex]], Vertices[], MATCH("ID", Vertices[#Headers], 0), FALSE)</f>
        <v>2753</v>
      </c>
    </row>
    <row r="832" spans="1:3" x14ac:dyDescent="0.35">
      <c r="A832" s="100" t="s">
        <v>3374</v>
      </c>
      <c r="B832" s="102" t="s">
        <v>2224</v>
      </c>
      <c r="C832" s="100">
        <f>VLOOKUP(GroupVertices[[#This Row],[Vertex]], Vertices[], MATCH("ID", Vertices[#Headers], 0), FALSE)</f>
        <v>121</v>
      </c>
    </row>
    <row r="833" spans="1:3" x14ac:dyDescent="0.35">
      <c r="A833" s="100" t="s">
        <v>3374</v>
      </c>
      <c r="B833" s="102" t="s">
        <v>2225</v>
      </c>
      <c r="C833" s="100">
        <f>VLOOKUP(GroupVertices[[#This Row],[Vertex]], Vertices[], MATCH("ID", Vertices[#Headers], 0), FALSE)</f>
        <v>1930</v>
      </c>
    </row>
    <row r="834" spans="1:3" x14ac:dyDescent="0.35">
      <c r="A834" s="100" t="s">
        <v>3374</v>
      </c>
      <c r="B834" s="102" t="s">
        <v>2226</v>
      </c>
      <c r="C834" s="100">
        <f>VLOOKUP(GroupVertices[[#This Row],[Vertex]], Vertices[], MATCH("ID", Vertices[#Headers], 0), FALSE)</f>
        <v>1931</v>
      </c>
    </row>
    <row r="835" spans="1:3" x14ac:dyDescent="0.35">
      <c r="A835" s="100" t="s">
        <v>3374</v>
      </c>
      <c r="B835" s="102" t="s">
        <v>2227</v>
      </c>
      <c r="C835" s="100">
        <f>VLOOKUP(GroupVertices[[#This Row],[Vertex]], Vertices[], MATCH("ID", Vertices[#Headers], 0), FALSE)</f>
        <v>1932</v>
      </c>
    </row>
    <row r="836" spans="1:3" x14ac:dyDescent="0.35">
      <c r="A836" s="100" t="s">
        <v>3374</v>
      </c>
      <c r="B836" s="102" t="s">
        <v>2228</v>
      </c>
      <c r="C836" s="100">
        <f>VLOOKUP(GroupVertices[[#This Row],[Vertex]], Vertices[], MATCH("ID", Vertices[#Headers], 0), FALSE)</f>
        <v>1933</v>
      </c>
    </row>
    <row r="837" spans="1:3" x14ac:dyDescent="0.35">
      <c r="A837" s="100" t="s">
        <v>3374</v>
      </c>
      <c r="B837" s="102" t="s">
        <v>2229</v>
      </c>
      <c r="C837" s="100">
        <f>VLOOKUP(GroupVertices[[#This Row],[Vertex]], Vertices[], MATCH("ID", Vertices[#Headers], 0), FALSE)</f>
        <v>1934</v>
      </c>
    </row>
    <row r="838" spans="1:3" x14ac:dyDescent="0.35">
      <c r="A838" s="100" t="s">
        <v>3374</v>
      </c>
      <c r="B838" s="102" t="s">
        <v>2374</v>
      </c>
      <c r="C838" s="100">
        <f>VLOOKUP(GroupVertices[[#This Row],[Vertex]], Vertices[], MATCH("ID", Vertices[#Headers], 0), FALSE)</f>
        <v>258</v>
      </c>
    </row>
    <row r="839" spans="1:3" x14ac:dyDescent="0.35">
      <c r="A839" s="100" t="s">
        <v>3374</v>
      </c>
      <c r="B839" s="102" t="s">
        <v>2399</v>
      </c>
      <c r="C839" s="100">
        <f>VLOOKUP(GroupVertices[[#This Row],[Vertex]], Vertices[], MATCH("ID", Vertices[#Headers], 0), FALSE)</f>
        <v>2887</v>
      </c>
    </row>
    <row r="840" spans="1:3" x14ac:dyDescent="0.35">
      <c r="A840" s="100" t="s">
        <v>3374</v>
      </c>
      <c r="B840" s="102" t="s">
        <v>2400</v>
      </c>
      <c r="C840" s="100">
        <f>VLOOKUP(GroupVertices[[#This Row],[Vertex]], Vertices[], MATCH("ID", Vertices[#Headers], 0), FALSE)</f>
        <v>747</v>
      </c>
    </row>
    <row r="841" spans="1:3" x14ac:dyDescent="0.35">
      <c r="A841" s="100" t="s">
        <v>3374</v>
      </c>
      <c r="B841" s="102" t="s">
        <v>2434</v>
      </c>
      <c r="C841" s="100">
        <f>VLOOKUP(GroupVertices[[#This Row],[Vertex]], Vertices[], MATCH("ID", Vertices[#Headers], 0), FALSE)</f>
        <v>739</v>
      </c>
    </row>
    <row r="842" spans="1:3" x14ac:dyDescent="0.35">
      <c r="A842" s="100" t="s">
        <v>3374</v>
      </c>
      <c r="B842" s="102" t="s">
        <v>2435</v>
      </c>
      <c r="C842" s="100">
        <f>VLOOKUP(GroupVertices[[#This Row],[Vertex]], Vertices[], MATCH("ID", Vertices[#Headers], 0), FALSE)</f>
        <v>2030</v>
      </c>
    </row>
    <row r="843" spans="1:3" x14ac:dyDescent="0.35">
      <c r="A843" s="100" t="s">
        <v>3374</v>
      </c>
      <c r="B843" s="102" t="s">
        <v>2606</v>
      </c>
      <c r="C843" s="100">
        <f>VLOOKUP(GroupVertices[[#This Row],[Vertex]], Vertices[], MATCH("ID", Vertices[#Headers], 0), FALSE)</f>
        <v>2603</v>
      </c>
    </row>
    <row r="844" spans="1:3" x14ac:dyDescent="0.35">
      <c r="A844" s="100" t="s">
        <v>3374</v>
      </c>
      <c r="B844" s="102" t="s">
        <v>2863</v>
      </c>
      <c r="C844" s="100">
        <f>VLOOKUP(GroupVertices[[#This Row],[Vertex]], Vertices[], MATCH("ID", Vertices[#Headers], 0), FALSE)</f>
        <v>639</v>
      </c>
    </row>
    <row r="845" spans="1:3" x14ac:dyDescent="0.35">
      <c r="A845" s="100" t="s">
        <v>3374</v>
      </c>
      <c r="B845" s="102" t="s">
        <v>2919</v>
      </c>
      <c r="C845" s="100">
        <f>VLOOKUP(GroupVertices[[#This Row],[Vertex]], Vertices[], MATCH("ID", Vertices[#Headers], 0), FALSE)</f>
        <v>640</v>
      </c>
    </row>
    <row r="846" spans="1:3" x14ac:dyDescent="0.35">
      <c r="A846" s="100" t="s">
        <v>3374</v>
      </c>
      <c r="B846" s="102" t="s">
        <v>3205</v>
      </c>
      <c r="C846" s="100">
        <f>VLOOKUP(GroupVertices[[#This Row],[Vertex]], Vertices[], MATCH("ID", Vertices[#Headers], 0), FALSE)</f>
        <v>420</v>
      </c>
    </row>
    <row r="847" spans="1:3" x14ac:dyDescent="0.35">
      <c r="A847" s="100" t="s">
        <v>3374</v>
      </c>
      <c r="B847" s="102" t="s">
        <v>3302</v>
      </c>
      <c r="C847" s="100">
        <f>VLOOKUP(GroupVertices[[#This Row],[Vertex]], Vertices[], MATCH("ID", Vertices[#Headers], 0), FALSE)</f>
        <v>2261</v>
      </c>
    </row>
    <row r="848" spans="1:3" x14ac:dyDescent="0.35">
      <c r="A848" s="100" t="s">
        <v>3374</v>
      </c>
      <c r="B848" s="102" t="s">
        <v>3304</v>
      </c>
      <c r="C848" s="100">
        <f>VLOOKUP(GroupVertices[[#This Row],[Vertex]], Vertices[], MATCH("ID", Vertices[#Headers], 0), FALSE)</f>
        <v>2257</v>
      </c>
    </row>
    <row r="849" spans="1:3" x14ac:dyDescent="0.35">
      <c r="A849" s="100" t="s">
        <v>3375</v>
      </c>
      <c r="B849" s="102" t="s">
        <v>415</v>
      </c>
      <c r="C849" s="100">
        <f>VLOOKUP(GroupVertices[[#This Row],[Vertex]], Vertices[], MATCH("ID", Vertices[#Headers], 0), FALSE)</f>
        <v>2829</v>
      </c>
    </row>
    <row r="850" spans="1:3" x14ac:dyDescent="0.35">
      <c r="A850" s="100" t="s">
        <v>3375</v>
      </c>
      <c r="B850" s="102" t="s">
        <v>416</v>
      </c>
      <c r="C850" s="100">
        <f>VLOOKUP(GroupVertices[[#This Row],[Vertex]], Vertices[], MATCH("ID", Vertices[#Headers], 0), FALSE)</f>
        <v>186</v>
      </c>
    </row>
    <row r="851" spans="1:3" x14ac:dyDescent="0.35">
      <c r="A851" s="100" t="s">
        <v>3375</v>
      </c>
      <c r="B851" s="102" t="s">
        <v>516</v>
      </c>
      <c r="C851" s="100">
        <f>VLOOKUP(GroupVertices[[#This Row],[Vertex]], Vertices[], MATCH("ID", Vertices[#Headers], 0), FALSE)</f>
        <v>60</v>
      </c>
    </row>
    <row r="852" spans="1:3" x14ac:dyDescent="0.35">
      <c r="A852" s="100" t="s">
        <v>3375</v>
      </c>
      <c r="B852" s="102" t="s">
        <v>517</v>
      </c>
      <c r="C852" s="100">
        <f>VLOOKUP(GroupVertices[[#This Row],[Vertex]], Vertices[], MATCH("ID", Vertices[#Headers], 0), FALSE)</f>
        <v>2304</v>
      </c>
    </row>
    <row r="853" spans="1:3" x14ac:dyDescent="0.35">
      <c r="A853" s="100" t="s">
        <v>3375</v>
      </c>
      <c r="B853" s="102" t="s">
        <v>518</v>
      </c>
      <c r="C853" s="100">
        <f>VLOOKUP(GroupVertices[[#This Row],[Vertex]], Vertices[], MATCH("ID", Vertices[#Headers], 0), FALSE)</f>
        <v>2305</v>
      </c>
    </row>
    <row r="854" spans="1:3" x14ac:dyDescent="0.35">
      <c r="A854" s="100" t="s">
        <v>3375</v>
      </c>
      <c r="B854" s="102" t="s">
        <v>590</v>
      </c>
      <c r="C854" s="100">
        <f>VLOOKUP(GroupVertices[[#This Row],[Vertex]], Vertices[], MATCH("ID", Vertices[#Headers], 0), FALSE)</f>
        <v>2830</v>
      </c>
    </row>
    <row r="855" spans="1:3" x14ac:dyDescent="0.35">
      <c r="A855" s="100" t="s">
        <v>3375</v>
      </c>
      <c r="B855" s="102" t="s">
        <v>591</v>
      </c>
      <c r="C855" s="100">
        <f>VLOOKUP(GroupVertices[[#This Row],[Vertex]], Vertices[], MATCH("ID", Vertices[#Headers], 0), FALSE)</f>
        <v>147</v>
      </c>
    </row>
    <row r="856" spans="1:3" x14ac:dyDescent="0.35">
      <c r="A856" s="100" t="s">
        <v>3375</v>
      </c>
      <c r="B856" s="102" t="s">
        <v>620</v>
      </c>
      <c r="C856" s="100">
        <f>VLOOKUP(GroupVertices[[#This Row],[Vertex]], Vertices[], MATCH("ID", Vertices[#Headers], 0), FALSE)</f>
        <v>2306</v>
      </c>
    </row>
    <row r="857" spans="1:3" x14ac:dyDescent="0.35">
      <c r="A857" s="100" t="s">
        <v>3375</v>
      </c>
      <c r="B857" s="102" t="s">
        <v>621</v>
      </c>
      <c r="C857" s="100">
        <f>VLOOKUP(GroupVertices[[#This Row],[Vertex]], Vertices[], MATCH("ID", Vertices[#Headers], 0), FALSE)</f>
        <v>2307</v>
      </c>
    </row>
    <row r="858" spans="1:3" x14ac:dyDescent="0.35">
      <c r="A858" s="100" t="s">
        <v>3375</v>
      </c>
      <c r="B858" s="102" t="s">
        <v>653</v>
      </c>
      <c r="C858" s="100">
        <f>VLOOKUP(GroupVertices[[#This Row],[Vertex]], Vertices[], MATCH("ID", Vertices[#Headers], 0), FALSE)</f>
        <v>683</v>
      </c>
    </row>
    <row r="859" spans="1:3" x14ac:dyDescent="0.35">
      <c r="A859" s="100" t="s">
        <v>3375</v>
      </c>
      <c r="B859" s="102" t="s">
        <v>654</v>
      </c>
      <c r="C859" s="100">
        <f>VLOOKUP(GroupVertices[[#This Row],[Vertex]], Vertices[], MATCH("ID", Vertices[#Headers], 0), FALSE)</f>
        <v>412</v>
      </c>
    </row>
    <row r="860" spans="1:3" x14ac:dyDescent="0.35">
      <c r="A860" s="100" t="s">
        <v>3375</v>
      </c>
      <c r="B860" s="102" t="s">
        <v>659</v>
      </c>
      <c r="C860" s="100">
        <f>VLOOKUP(GroupVertices[[#This Row],[Vertex]], Vertices[], MATCH("ID", Vertices[#Headers], 0), FALSE)</f>
        <v>1721</v>
      </c>
    </row>
    <row r="861" spans="1:3" x14ac:dyDescent="0.35">
      <c r="A861" s="100" t="s">
        <v>3375</v>
      </c>
      <c r="B861" s="102" t="s">
        <v>696</v>
      </c>
      <c r="C861" s="100">
        <f>VLOOKUP(GroupVertices[[#This Row],[Vertex]], Vertices[], MATCH("ID", Vertices[#Headers], 0), FALSE)</f>
        <v>1944</v>
      </c>
    </row>
    <row r="862" spans="1:3" x14ac:dyDescent="0.35">
      <c r="A862" s="100" t="s">
        <v>3375</v>
      </c>
      <c r="B862" s="102" t="s">
        <v>697</v>
      </c>
      <c r="C862" s="100">
        <f>VLOOKUP(GroupVertices[[#This Row],[Vertex]], Vertices[], MATCH("ID", Vertices[#Headers], 0), FALSE)</f>
        <v>413</v>
      </c>
    </row>
    <row r="863" spans="1:3" x14ac:dyDescent="0.35">
      <c r="A863" s="100" t="s">
        <v>3375</v>
      </c>
      <c r="B863" s="102" t="s">
        <v>744</v>
      </c>
      <c r="C863" s="100">
        <f>VLOOKUP(GroupVertices[[#This Row],[Vertex]], Vertices[], MATCH("ID", Vertices[#Headers], 0), FALSE)</f>
        <v>43</v>
      </c>
    </row>
    <row r="864" spans="1:3" x14ac:dyDescent="0.35">
      <c r="A864" s="100" t="s">
        <v>3375</v>
      </c>
      <c r="B864" s="102" t="s">
        <v>745</v>
      </c>
      <c r="C864" s="100">
        <f>VLOOKUP(GroupVertices[[#This Row],[Vertex]], Vertices[], MATCH("ID", Vertices[#Headers], 0), FALSE)</f>
        <v>2592</v>
      </c>
    </row>
    <row r="865" spans="1:3" x14ac:dyDescent="0.35">
      <c r="A865" s="100" t="s">
        <v>3375</v>
      </c>
      <c r="B865" s="102" t="s">
        <v>746</v>
      </c>
      <c r="C865" s="100">
        <f>VLOOKUP(GroupVertices[[#This Row],[Vertex]], Vertices[], MATCH("ID", Vertices[#Headers], 0), FALSE)</f>
        <v>2593</v>
      </c>
    </row>
    <row r="866" spans="1:3" x14ac:dyDescent="0.35">
      <c r="A866" s="100" t="s">
        <v>3375</v>
      </c>
      <c r="B866" s="102" t="s">
        <v>809</v>
      </c>
      <c r="C866" s="100">
        <f>VLOOKUP(GroupVertices[[#This Row],[Vertex]], Vertices[], MATCH("ID", Vertices[#Headers], 0), FALSE)</f>
        <v>700</v>
      </c>
    </row>
    <row r="867" spans="1:3" x14ac:dyDescent="0.35">
      <c r="A867" s="100" t="s">
        <v>3375</v>
      </c>
      <c r="B867" s="102" t="s">
        <v>976</v>
      </c>
      <c r="C867" s="100">
        <f>VLOOKUP(GroupVertices[[#This Row],[Vertex]], Vertices[], MATCH("ID", Vertices[#Headers], 0), FALSE)</f>
        <v>2594</v>
      </c>
    </row>
    <row r="868" spans="1:3" x14ac:dyDescent="0.35">
      <c r="A868" s="100" t="s">
        <v>3375</v>
      </c>
      <c r="B868" s="102" t="s">
        <v>985</v>
      </c>
      <c r="C868" s="100">
        <f>VLOOKUP(GroupVertices[[#This Row],[Vertex]], Vertices[], MATCH("ID", Vertices[#Headers], 0), FALSE)</f>
        <v>2595</v>
      </c>
    </row>
    <row r="869" spans="1:3" x14ac:dyDescent="0.35">
      <c r="A869" s="100" t="s">
        <v>3375</v>
      </c>
      <c r="B869" s="102" t="s">
        <v>1186</v>
      </c>
      <c r="C869" s="100">
        <f>VLOOKUP(GroupVertices[[#This Row],[Vertex]], Vertices[], MATCH("ID", Vertices[#Headers], 0), FALSE)</f>
        <v>241</v>
      </c>
    </row>
    <row r="870" spans="1:3" x14ac:dyDescent="0.35">
      <c r="A870" s="100" t="s">
        <v>3375</v>
      </c>
      <c r="B870" s="102" t="s">
        <v>1187</v>
      </c>
      <c r="C870" s="100">
        <f>VLOOKUP(GroupVertices[[#This Row],[Vertex]], Vertices[], MATCH("ID", Vertices[#Headers], 0), FALSE)</f>
        <v>2555</v>
      </c>
    </row>
    <row r="871" spans="1:3" x14ac:dyDescent="0.35">
      <c r="A871" s="100" t="s">
        <v>3375</v>
      </c>
      <c r="B871" s="102" t="s">
        <v>1188</v>
      </c>
      <c r="C871" s="100">
        <f>VLOOKUP(GroupVertices[[#This Row],[Vertex]], Vertices[], MATCH("ID", Vertices[#Headers], 0), FALSE)</f>
        <v>2556</v>
      </c>
    </row>
    <row r="872" spans="1:3" x14ac:dyDescent="0.35">
      <c r="A872" s="100" t="s">
        <v>3375</v>
      </c>
      <c r="B872" s="102" t="s">
        <v>1189</v>
      </c>
      <c r="C872" s="100">
        <f>VLOOKUP(GroupVertices[[#This Row],[Vertex]], Vertices[], MATCH("ID", Vertices[#Headers], 0), FALSE)</f>
        <v>590</v>
      </c>
    </row>
    <row r="873" spans="1:3" x14ac:dyDescent="0.35">
      <c r="A873" s="100" t="s">
        <v>3375</v>
      </c>
      <c r="B873" s="102" t="s">
        <v>1190</v>
      </c>
      <c r="C873" s="100">
        <f>VLOOKUP(GroupVertices[[#This Row],[Vertex]], Vertices[], MATCH("ID", Vertices[#Headers], 0), FALSE)</f>
        <v>444</v>
      </c>
    </row>
    <row r="874" spans="1:3" x14ac:dyDescent="0.35">
      <c r="A874" s="100" t="s">
        <v>3375</v>
      </c>
      <c r="B874" s="102" t="s">
        <v>1226</v>
      </c>
      <c r="C874" s="100">
        <f>VLOOKUP(GroupVertices[[#This Row],[Vertex]], Vertices[], MATCH("ID", Vertices[#Headers], 0), FALSE)</f>
        <v>369</v>
      </c>
    </row>
    <row r="875" spans="1:3" x14ac:dyDescent="0.35">
      <c r="A875" s="100" t="s">
        <v>3375</v>
      </c>
      <c r="B875" s="102" t="s">
        <v>1227</v>
      </c>
      <c r="C875" s="100">
        <f>VLOOKUP(GroupVertices[[#This Row],[Vertex]], Vertices[], MATCH("ID", Vertices[#Headers], 0), FALSE)</f>
        <v>2567</v>
      </c>
    </row>
    <row r="876" spans="1:3" x14ac:dyDescent="0.35">
      <c r="A876" s="100" t="s">
        <v>3375</v>
      </c>
      <c r="B876" s="102" t="s">
        <v>1246</v>
      </c>
      <c r="C876" s="100">
        <f>VLOOKUP(GroupVertices[[#This Row],[Vertex]], Vertices[], MATCH("ID", Vertices[#Headers], 0), FALSE)</f>
        <v>826</v>
      </c>
    </row>
    <row r="877" spans="1:3" x14ac:dyDescent="0.35">
      <c r="A877" s="100" t="s">
        <v>3375</v>
      </c>
      <c r="B877" s="102" t="s">
        <v>1247</v>
      </c>
      <c r="C877" s="100">
        <f>VLOOKUP(GroupVertices[[#This Row],[Vertex]], Vertices[], MATCH("ID", Vertices[#Headers], 0), FALSE)</f>
        <v>281</v>
      </c>
    </row>
    <row r="878" spans="1:3" x14ac:dyDescent="0.35">
      <c r="A878" s="100" t="s">
        <v>3375</v>
      </c>
      <c r="B878" s="102" t="s">
        <v>1256</v>
      </c>
      <c r="C878" s="100">
        <f>VLOOKUP(GroupVertices[[#This Row],[Vertex]], Vertices[], MATCH("ID", Vertices[#Headers], 0), FALSE)</f>
        <v>685</v>
      </c>
    </row>
    <row r="879" spans="1:3" x14ac:dyDescent="0.35">
      <c r="A879" s="100" t="s">
        <v>3375</v>
      </c>
      <c r="B879" s="102" t="s">
        <v>1257</v>
      </c>
      <c r="C879" s="100">
        <f>VLOOKUP(GroupVertices[[#This Row],[Vertex]], Vertices[], MATCH("ID", Vertices[#Headers], 0), FALSE)</f>
        <v>1723</v>
      </c>
    </row>
    <row r="880" spans="1:3" x14ac:dyDescent="0.35">
      <c r="A880" s="100" t="s">
        <v>3375</v>
      </c>
      <c r="B880" s="102" t="s">
        <v>1604</v>
      </c>
      <c r="C880" s="100">
        <f>VLOOKUP(GroupVertices[[#This Row],[Vertex]], Vertices[], MATCH("ID", Vertices[#Headers], 0), FALSE)</f>
        <v>702</v>
      </c>
    </row>
    <row r="881" spans="1:3" x14ac:dyDescent="0.35">
      <c r="A881" s="100" t="s">
        <v>3375</v>
      </c>
      <c r="B881" s="102" t="s">
        <v>1605</v>
      </c>
      <c r="C881" s="100">
        <f>VLOOKUP(GroupVertices[[#This Row],[Vertex]], Vertices[], MATCH("ID", Vertices[#Headers], 0), FALSE)</f>
        <v>803</v>
      </c>
    </row>
    <row r="882" spans="1:3" x14ac:dyDescent="0.35">
      <c r="A882" s="100" t="s">
        <v>3375</v>
      </c>
      <c r="B882" s="102" t="s">
        <v>1606</v>
      </c>
      <c r="C882" s="100">
        <f>VLOOKUP(GroupVertices[[#This Row],[Vertex]], Vertices[], MATCH("ID", Vertices[#Headers], 0), FALSE)</f>
        <v>1815</v>
      </c>
    </row>
    <row r="883" spans="1:3" x14ac:dyDescent="0.35">
      <c r="A883" s="100" t="s">
        <v>3375</v>
      </c>
      <c r="B883" s="102" t="s">
        <v>1618</v>
      </c>
      <c r="C883" s="100">
        <f>VLOOKUP(GroupVertices[[#This Row],[Vertex]], Vertices[], MATCH("ID", Vertices[#Headers], 0), FALSE)</f>
        <v>442</v>
      </c>
    </row>
    <row r="884" spans="1:3" x14ac:dyDescent="0.35">
      <c r="A884" s="100" t="s">
        <v>3375</v>
      </c>
      <c r="B884" s="102" t="s">
        <v>1649</v>
      </c>
      <c r="C884" s="100">
        <f>VLOOKUP(GroupVertices[[#This Row],[Vertex]], Vertices[], MATCH("ID", Vertices[#Headers], 0), FALSE)</f>
        <v>458</v>
      </c>
    </row>
    <row r="885" spans="1:3" x14ac:dyDescent="0.35">
      <c r="A885" s="100" t="s">
        <v>3375</v>
      </c>
      <c r="B885" s="102" t="s">
        <v>1790</v>
      </c>
      <c r="C885" s="100">
        <f>VLOOKUP(GroupVertices[[#This Row],[Vertex]], Vertices[], MATCH("ID", Vertices[#Headers], 0), FALSE)</f>
        <v>249</v>
      </c>
    </row>
    <row r="886" spans="1:3" x14ac:dyDescent="0.35">
      <c r="A886" s="100" t="s">
        <v>3375</v>
      </c>
      <c r="B886" s="102" t="s">
        <v>1791</v>
      </c>
      <c r="C886" s="100">
        <f>VLOOKUP(GroupVertices[[#This Row],[Vertex]], Vertices[], MATCH("ID", Vertices[#Headers], 0), FALSE)</f>
        <v>2051</v>
      </c>
    </row>
    <row r="887" spans="1:3" x14ac:dyDescent="0.35">
      <c r="A887" s="100" t="s">
        <v>3375</v>
      </c>
      <c r="B887" s="102" t="s">
        <v>1792</v>
      </c>
      <c r="C887" s="100">
        <f>VLOOKUP(GroupVertices[[#This Row],[Vertex]], Vertices[], MATCH("ID", Vertices[#Headers], 0), FALSE)</f>
        <v>2052</v>
      </c>
    </row>
    <row r="888" spans="1:3" x14ac:dyDescent="0.35">
      <c r="A888" s="100" t="s">
        <v>3375</v>
      </c>
      <c r="B888" s="102" t="s">
        <v>1793</v>
      </c>
      <c r="C888" s="100">
        <f>VLOOKUP(GroupVertices[[#This Row],[Vertex]], Vertices[], MATCH("ID", Vertices[#Headers], 0), FALSE)</f>
        <v>2053</v>
      </c>
    </row>
    <row r="889" spans="1:3" x14ac:dyDescent="0.35">
      <c r="A889" s="100" t="s">
        <v>3375</v>
      </c>
      <c r="B889" s="102" t="s">
        <v>1859</v>
      </c>
      <c r="C889" s="100">
        <f>VLOOKUP(GroupVertices[[#This Row],[Vertex]], Vertices[], MATCH("ID", Vertices[#Headers], 0), FALSE)</f>
        <v>703</v>
      </c>
    </row>
    <row r="890" spans="1:3" x14ac:dyDescent="0.35">
      <c r="A890" s="100" t="s">
        <v>3375</v>
      </c>
      <c r="B890" s="102" t="s">
        <v>1860</v>
      </c>
      <c r="C890" s="100">
        <f>VLOOKUP(GroupVertices[[#This Row],[Vertex]], Vertices[], MATCH("ID", Vertices[#Headers], 0), FALSE)</f>
        <v>804</v>
      </c>
    </row>
    <row r="891" spans="1:3" x14ac:dyDescent="0.35">
      <c r="A891" s="100" t="s">
        <v>3375</v>
      </c>
      <c r="B891" s="102" t="s">
        <v>1861</v>
      </c>
      <c r="C891" s="100">
        <f>VLOOKUP(GroupVertices[[#This Row],[Vertex]], Vertices[], MATCH("ID", Vertices[#Headers], 0), FALSE)</f>
        <v>1816</v>
      </c>
    </row>
    <row r="892" spans="1:3" x14ac:dyDescent="0.35">
      <c r="A892" s="100" t="s">
        <v>3375</v>
      </c>
      <c r="B892" s="102" t="s">
        <v>1937</v>
      </c>
      <c r="C892" s="100">
        <f>VLOOKUP(GroupVertices[[#This Row],[Vertex]], Vertices[], MATCH("ID", Vertices[#Headers], 0), FALSE)</f>
        <v>2596</v>
      </c>
    </row>
    <row r="893" spans="1:3" x14ac:dyDescent="0.35">
      <c r="A893" s="100" t="s">
        <v>3375</v>
      </c>
      <c r="B893" s="102" t="s">
        <v>1957</v>
      </c>
      <c r="C893" s="100">
        <f>VLOOKUP(GroupVertices[[#This Row],[Vertex]], Vertices[], MATCH("ID", Vertices[#Headers], 0), FALSE)</f>
        <v>2597</v>
      </c>
    </row>
    <row r="894" spans="1:3" x14ac:dyDescent="0.35">
      <c r="A894" s="100" t="s">
        <v>3375</v>
      </c>
      <c r="B894" s="102" t="s">
        <v>1958</v>
      </c>
      <c r="C894" s="100">
        <f>VLOOKUP(GroupVertices[[#This Row],[Vertex]], Vertices[], MATCH("ID", Vertices[#Headers], 0), FALSE)</f>
        <v>2598</v>
      </c>
    </row>
    <row r="895" spans="1:3" x14ac:dyDescent="0.35">
      <c r="A895" s="100" t="s">
        <v>3375</v>
      </c>
      <c r="B895" s="102" t="s">
        <v>1967</v>
      </c>
      <c r="C895" s="100">
        <f>VLOOKUP(GroupVertices[[#This Row],[Vertex]], Vertices[], MATCH("ID", Vertices[#Headers], 0), FALSE)</f>
        <v>2599</v>
      </c>
    </row>
    <row r="896" spans="1:3" x14ac:dyDescent="0.35">
      <c r="A896" s="100" t="s">
        <v>3375</v>
      </c>
      <c r="B896" s="102" t="s">
        <v>1982</v>
      </c>
      <c r="C896" s="100">
        <f>VLOOKUP(GroupVertices[[#This Row],[Vertex]], Vertices[], MATCH("ID", Vertices[#Headers], 0), FALSE)</f>
        <v>2600</v>
      </c>
    </row>
    <row r="897" spans="1:3" x14ac:dyDescent="0.35">
      <c r="A897" s="100" t="s">
        <v>3375</v>
      </c>
      <c r="B897" s="102" t="s">
        <v>1983</v>
      </c>
      <c r="C897" s="100">
        <f>VLOOKUP(GroupVertices[[#This Row],[Vertex]], Vertices[], MATCH("ID", Vertices[#Headers], 0), FALSE)</f>
        <v>2601</v>
      </c>
    </row>
    <row r="898" spans="1:3" x14ac:dyDescent="0.35">
      <c r="A898" s="100" t="s">
        <v>3375</v>
      </c>
      <c r="B898" s="102" t="s">
        <v>1987</v>
      </c>
      <c r="C898" s="100">
        <f>VLOOKUP(GroupVertices[[#This Row],[Vertex]], Vertices[], MATCH("ID", Vertices[#Headers], 0), FALSE)</f>
        <v>1813</v>
      </c>
    </row>
    <row r="899" spans="1:3" x14ac:dyDescent="0.35">
      <c r="A899" s="100" t="s">
        <v>3375</v>
      </c>
      <c r="B899" s="102" t="s">
        <v>1999</v>
      </c>
      <c r="C899" s="100">
        <f>VLOOKUP(GroupVertices[[#This Row],[Vertex]], Vertices[], MATCH("ID", Vertices[#Headers], 0), FALSE)</f>
        <v>2602</v>
      </c>
    </row>
    <row r="900" spans="1:3" x14ac:dyDescent="0.35">
      <c r="A900" s="100" t="s">
        <v>3375</v>
      </c>
      <c r="B900" s="102" t="s">
        <v>2063</v>
      </c>
      <c r="C900" s="100">
        <f>VLOOKUP(GroupVertices[[#This Row],[Vertex]], Vertices[], MATCH("ID", Vertices[#Headers], 0), FALSE)</f>
        <v>398</v>
      </c>
    </row>
    <row r="901" spans="1:3" x14ac:dyDescent="0.35">
      <c r="A901" s="100" t="s">
        <v>3375</v>
      </c>
      <c r="B901" s="102" t="s">
        <v>2064</v>
      </c>
      <c r="C901" s="100">
        <f>VLOOKUP(GroupVertices[[#This Row],[Vertex]], Vertices[], MATCH("ID", Vertices[#Headers], 0), FALSE)</f>
        <v>2045</v>
      </c>
    </row>
    <row r="902" spans="1:3" x14ac:dyDescent="0.35">
      <c r="A902" s="100" t="s">
        <v>3375</v>
      </c>
      <c r="B902" s="102" t="s">
        <v>2065</v>
      </c>
      <c r="C902" s="100">
        <f>VLOOKUP(GroupVertices[[#This Row],[Vertex]], Vertices[], MATCH("ID", Vertices[#Headers], 0), FALSE)</f>
        <v>2046</v>
      </c>
    </row>
    <row r="903" spans="1:3" x14ac:dyDescent="0.35">
      <c r="A903" s="100" t="s">
        <v>3375</v>
      </c>
      <c r="B903" s="102" t="s">
        <v>2406</v>
      </c>
      <c r="C903" s="100">
        <f>VLOOKUP(GroupVertices[[#This Row],[Vertex]], Vertices[], MATCH("ID", Vertices[#Headers], 0), FALSE)</f>
        <v>24</v>
      </c>
    </row>
    <row r="904" spans="1:3" x14ac:dyDescent="0.35">
      <c r="A904" s="100" t="s">
        <v>3375</v>
      </c>
      <c r="B904" s="102" t="s">
        <v>2407</v>
      </c>
      <c r="C904" s="100">
        <f>VLOOKUP(GroupVertices[[#This Row],[Vertex]], Vertices[], MATCH("ID", Vertices[#Headers], 0), FALSE)</f>
        <v>2937</v>
      </c>
    </row>
    <row r="905" spans="1:3" x14ac:dyDescent="0.35">
      <c r="A905" s="100" t="s">
        <v>3375</v>
      </c>
      <c r="B905" s="102" t="s">
        <v>2408</v>
      </c>
      <c r="C905" s="100">
        <f>VLOOKUP(GroupVertices[[#This Row],[Vertex]], Vertices[], MATCH("ID", Vertices[#Headers], 0), FALSE)</f>
        <v>2938</v>
      </c>
    </row>
    <row r="906" spans="1:3" x14ac:dyDescent="0.35">
      <c r="A906" s="100" t="s">
        <v>3375</v>
      </c>
      <c r="B906" s="102" t="s">
        <v>2409</v>
      </c>
      <c r="C906" s="100">
        <f>VLOOKUP(GroupVertices[[#This Row],[Vertex]], Vertices[], MATCH("ID", Vertices[#Headers], 0), FALSE)</f>
        <v>2939</v>
      </c>
    </row>
    <row r="907" spans="1:3" x14ac:dyDescent="0.35">
      <c r="A907" s="100" t="s">
        <v>3375</v>
      </c>
      <c r="B907" s="102" t="s">
        <v>2410</v>
      </c>
      <c r="C907" s="100">
        <f>VLOOKUP(GroupVertices[[#This Row],[Vertex]], Vertices[], MATCH("ID", Vertices[#Headers], 0), FALSE)</f>
        <v>2940</v>
      </c>
    </row>
    <row r="908" spans="1:3" x14ac:dyDescent="0.35">
      <c r="A908" s="100" t="s">
        <v>3375</v>
      </c>
      <c r="B908" s="102" t="s">
        <v>2433</v>
      </c>
      <c r="C908" s="100">
        <f>VLOOKUP(GroupVertices[[#This Row],[Vertex]], Vertices[], MATCH("ID", Vertices[#Headers], 0), FALSE)</f>
        <v>2831</v>
      </c>
    </row>
    <row r="909" spans="1:3" x14ac:dyDescent="0.35">
      <c r="A909" s="100" t="s">
        <v>3375</v>
      </c>
      <c r="B909" s="102" t="s">
        <v>2542</v>
      </c>
      <c r="C909" s="100">
        <f>VLOOKUP(GroupVertices[[#This Row],[Vertex]], Vertices[], MATCH("ID", Vertices[#Headers], 0), FALSE)</f>
        <v>2941</v>
      </c>
    </row>
    <row r="910" spans="1:3" x14ac:dyDescent="0.35">
      <c r="A910" s="100" t="s">
        <v>3375</v>
      </c>
      <c r="B910" s="102" t="s">
        <v>2545</v>
      </c>
      <c r="C910" s="100">
        <f>VLOOKUP(GroupVertices[[#This Row],[Vertex]], Vertices[], MATCH("ID", Vertices[#Headers], 0), FALSE)</f>
        <v>2942</v>
      </c>
    </row>
    <row r="911" spans="1:3" x14ac:dyDescent="0.35">
      <c r="A911" s="100" t="s">
        <v>3375</v>
      </c>
      <c r="B911" s="102" t="s">
        <v>2547</v>
      </c>
      <c r="C911" s="100">
        <f>VLOOKUP(GroupVertices[[#This Row],[Vertex]], Vertices[], MATCH("ID", Vertices[#Headers], 0), FALSE)</f>
        <v>2943</v>
      </c>
    </row>
    <row r="912" spans="1:3" x14ac:dyDescent="0.35">
      <c r="A912" s="100" t="s">
        <v>3375</v>
      </c>
      <c r="B912" s="102" t="s">
        <v>2553</v>
      </c>
      <c r="C912" s="100">
        <f>VLOOKUP(GroupVertices[[#This Row],[Vertex]], Vertices[], MATCH("ID", Vertices[#Headers], 0), FALSE)</f>
        <v>2944</v>
      </c>
    </row>
    <row r="913" spans="1:3" x14ac:dyDescent="0.35">
      <c r="A913" s="100" t="s">
        <v>3375</v>
      </c>
      <c r="B913" s="102" t="s">
        <v>2554</v>
      </c>
      <c r="C913" s="100">
        <f>VLOOKUP(GroupVertices[[#This Row],[Vertex]], Vertices[], MATCH("ID", Vertices[#Headers], 0), FALSE)</f>
        <v>2945</v>
      </c>
    </row>
    <row r="914" spans="1:3" x14ac:dyDescent="0.35">
      <c r="A914" s="100" t="s">
        <v>3375</v>
      </c>
      <c r="B914" s="102" t="s">
        <v>2605</v>
      </c>
      <c r="C914" s="100">
        <f>VLOOKUP(GroupVertices[[#This Row],[Vertex]], Vertices[], MATCH("ID", Vertices[#Headers], 0), FALSE)</f>
        <v>1935</v>
      </c>
    </row>
    <row r="915" spans="1:3" x14ac:dyDescent="0.35">
      <c r="A915" s="100" t="s">
        <v>3375</v>
      </c>
      <c r="B915" s="102" t="s">
        <v>3085</v>
      </c>
      <c r="C915" s="100">
        <f>VLOOKUP(GroupVertices[[#This Row],[Vertex]], Vertices[], MATCH("ID", Vertices[#Headers], 0), FALSE)</f>
        <v>2308</v>
      </c>
    </row>
    <row r="916" spans="1:3" x14ac:dyDescent="0.35">
      <c r="A916" s="100" t="s">
        <v>3375</v>
      </c>
      <c r="B916" s="102" t="s">
        <v>3086</v>
      </c>
      <c r="C916" s="100">
        <f>VLOOKUP(GroupVertices[[#This Row],[Vertex]], Vertices[], MATCH("ID", Vertices[#Headers], 0), FALSE)</f>
        <v>2309</v>
      </c>
    </row>
    <row r="917" spans="1:3" x14ac:dyDescent="0.35">
      <c r="A917" s="100" t="s">
        <v>3375</v>
      </c>
      <c r="B917" s="102" t="s">
        <v>3091</v>
      </c>
      <c r="C917" s="100">
        <f>VLOOKUP(GroupVertices[[#This Row],[Vertex]], Vertices[], MATCH("ID", Vertices[#Headers], 0), FALSE)</f>
        <v>2310</v>
      </c>
    </row>
    <row r="918" spans="1:3" x14ac:dyDescent="0.35">
      <c r="A918" s="100" t="s">
        <v>3376</v>
      </c>
      <c r="B918" s="102" t="s">
        <v>200</v>
      </c>
      <c r="C918" s="100">
        <f>VLOOKUP(GroupVertices[[#This Row],[Vertex]], Vertices[], MATCH("ID", Vertices[#Headers], 0), FALSE)</f>
        <v>131</v>
      </c>
    </row>
    <row r="919" spans="1:3" x14ac:dyDescent="0.35">
      <c r="A919" s="100" t="s">
        <v>3376</v>
      </c>
      <c r="B919" s="102" t="s">
        <v>201</v>
      </c>
      <c r="C919" s="100">
        <f>VLOOKUP(GroupVertices[[#This Row],[Vertex]], Vertices[], MATCH("ID", Vertices[#Headers], 0), FALSE)</f>
        <v>2530</v>
      </c>
    </row>
    <row r="920" spans="1:3" x14ac:dyDescent="0.35">
      <c r="A920" s="100" t="s">
        <v>3376</v>
      </c>
      <c r="B920" s="102" t="s">
        <v>202</v>
      </c>
      <c r="C920" s="100">
        <f>VLOOKUP(GroupVertices[[#This Row],[Vertex]], Vertices[], MATCH("ID", Vertices[#Headers], 0), FALSE)</f>
        <v>2531</v>
      </c>
    </row>
    <row r="921" spans="1:3" x14ac:dyDescent="0.35">
      <c r="A921" s="100" t="s">
        <v>3376</v>
      </c>
      <c r="B921" s="102" t="s">
        <v>203</v>
      </c>
      <c r="C921" s="100">
        <f>VLOOKUP(GroupVertices[[#This Row],[Vertex]], Vertices[], MATCH("ID", Vertices[#Headers], 0), FALSE)</f>
        <v>793</v>
      </c>
    </row>
    <row r="922" spans="1:3" x14ac:dyDescent="0.35">
      <c r="A922" s="100" t="s">
        <v>3376</v>
      </c>
      <c r="B922" s="102" t="s">
        <v>204</v>
      </c>
      <c r="C922" s="100">
        <f>VLOOKUP(GroupVertices[[#This Row],[Vertex]], Vertices[], MATCH("ID", Vertices[#Headers], 0), FALSE)</f>
        <v>2532</v>
      </c>
    </row>
    <row r="923" spans="1:3" x14ac:dyDescent="0.35">
      <c r="A923" s="100" t="s">
        <v>3376</v>
      </c>
      <c r="B923" s="102" t="s">
        <v>205</v>
      </c>
      <c r="C923" s="100">
        <f>VLOOKUP(GroupVertices[[#This Row],[Vertex]], Vertices[], MATCH("ID", Vertices[#Headers], 0), FALSE)</f>
        <v>2533</v>
      </c>
    </row>
    <row r="924" spans="1:3" x14ac:dyDescent="0.35">
      <c r="A924" s="100" t="s">
        <v>3376</v>
      </c>
      <c r="B924" s="102" t="s">
        <v>206</v>
      </c>
      <c r="C924" s="100">
        <f>VLOOKUP(GroupVertices[[#This Row],[Vertex]], Vertices[], MATCH("ID", Vertices[#Headers], 0), FALSE)</f>
        <v>148</v>
      </c>
    </row>
    <row r="925" spans="1:3" x14ac:dyDescent="0.35">
      <c r="A925" s="100" t="s">
        <v>3376</v>
      </c>
      <c r="B925" s="102" t="s">
        <v>494</v>
      </c>
      <c r="C925" s="100">
        <f>VLOOKUP(GroupVertices[[#This Row],[Vertex]], Vertices[], MATCH("ID", Vertices[#Headers], 0), FALSE)</f>
        <v>766</v>
      </c>
    </row>
    <row r="926" spans="1:3" x14ac:dyDescent="0.35">
      <c r="A926" s="100" t="s">
        <v>3376</v>
      </c>
      <c r="B926" s="102" t="s">
        <v>495</v>
      </c>
      <c r="C926" s="100">
        <f>VLOOKUP(GroupVertices[[#This Row],[Vertex]], Vertices[], MATCH("ID", Vertices[#Headers], 0), FALSE)</f>
        <v>2543</v>
      </c>
    </row>
    <row r="927" spans="1:3" x14ac:dyDescent="0.35">
      <c r="A927" s="100" t="s">
        <v>3376</v>
      </c>
      <c r="B927" s="102" t="s">
        <v>496</v>
      </c>
      <c r="C927" s="100">
        <f>VLOOKUP(GroupVertices[[#This Row],[Vertex]], Vertices[], MATCH("ID", Vertices[#Headers], 0), FALSE)</f>
        <v>23</v>
      </c>
    </row>
    <row r="928" spans="1:3" x14ac:dyDescent="0.35">
      <c r="A928" s="100" t="s">
        <v>3376</v>
      </c>
      <c r="B928" s="102" t="s">
        <v>497</v>
      </c>
      <c r="C928" s="100">
        <f>VLOOKUP(GroupVertices[[#This Row],[Vertex]], Vertices[], MATCH("ID", Vertices[#Headers], 0), FALSE)</f>
        <v>101</v>
      </c>
    </row>
    <row r="929" spans="1:3" x14ac:dyDescent="0.35">
      <c r="A929" s="100" t="s">
        <v>3376</v>
      </c>
      <c r="B929" s="102" t="s">
        <v>498</v>
      </c>
      <c r="C929" s="100">
        <f>VLOOKUP(GroupVertices[[#This Row],[Vertex]], Vertices[], MATCH("ID", Vertices[#Headers], 0), FALSE)</f>
        <v>2343</v>
      </c>
    </row>
    <row r="930" spans="1:3" x14ac:dyDescent="0.35">
      <c r="A930" s="100" t="s">
        <v>3376</v>
      </c>
      <c r="B930" s="102" t="s">
        <v>499</v>
      </c>
      <c r="C930" s="100">
        <f>VLOOKUP(GroupVertices[[#This Row],[Vertex]], Vertices[], MATCH("ID", Vertices[#Headers], 0), FALSE)</f>
        <v>2344</v>
      </c>
    </row>
    <row r="931" spans="1:3" x14ac:dyDescent="0.35">
      <c r="A931" s="100" t="s">
        <v>3376</v>
      </c>
      <c r="B931" s="102" t="s">
        <v>500</v>
      </c>
      <c r="C931" s="100">
        <f>VLOOKUP(GroupVertices[[#This Row],[Vertex]], Vertices[], MATCH("ID", Vertices[#Headers], 0), FALSE)</f>
        <v>2345</v>
      </c>
    </row>
    <row r="932" spans="1:3" x14ac:dyDescent="0.35">
      <c r="A932" s="100" t="s">
        <v>3376</v>
      </c>
      <c r="B932" s="102" t="s">
        <v>501</v>
      </c>
      <c r="C932" s="100">
        <f>VLOOKUP(GroupVertices[[#This Row],[Vertex]], Vertices[], MATCH("ID", Vertices[#Headers], 0), FALSE)</f>
        <v>2346</v>
      </c>
    </row>
    <row r="933" spans="1:3" x14ac:dyDescent="0.35">
      <c r="A933" s="100" t="s">
        <v>3376</v>
      </c>
      <c r="B933" s="102" t="s">
        <v>612</v>
      </c>
      <c r="C933" s="100">
        <f>VLOOKUP(GroupVertices[[#This Row],[Vertex]], Vertices[], MATCH("ID", Vertices[#Headers], 0), FALSE)</f>
        <v>828</v>
      </c>
    </row>
    <row r="934" spans="1:3" x14ac:dyDescent="0.35">
      <c r="A934" s="100" t="s">
        <v>3376</v>
      </c>
      <c r="B934" s="102" t="s">
        <v>624</v>
      </c>
      <c r="C934" s="100">
        <f>VLOOKUP(GroupVertices[[#This Row],[Vertex]], Vertices[], MATCH("ID", Vertices[#Headers], 0), FALSE)</f>
        <v>126</v>
      </c>
    </row>
    <row r="935" spans="1:3" x14ac:dyDescent="0.35">
      <c r="A935" s="100" t="s">
        <v>3376</v>
      </c>
      <c r="B935" s="102" t="s">
        <v>625</v>
      </c>
      <c r="C935" s="100">
        <f>VLOOKUP(GroupVertices[[#This Row],[Vertex]], Vertices[], MATCH("ID", Vertices[#Headers], 0), FALSE)</f>
        <v>183</v>
      </c>
    </row>
    <row r="936" spans="1:3" x14ac:dyDescent="0.35">
      <c r="A936" s="100" t="s">
        <v>3376</v>
      </c>
      <c r="B936" s="102" t="s">
        <v>626</v>
      </c>
      <c r="C936" s="100">
        <f>VLOOKUP(GroupVertices[[#This Row],[Vertex]], Vertices[], MATCH("ID", Vertices[#Headers], 0), FALSE)</f>
        <v>102</v>
      </c>
    </row>
    <row r="937" spans="1:3" x14ac:dyDescent="0.35">
      <c r="A937" s="100" t="s">
        <v>3376</v>
      </c>
      <c r="B937" s="102" t="s">
        <v>627</v>
      </c>
      <c r="C937" s="100">
        <f>VLOOKUP(GroupVertices[[#This Row],[Vertex]], Vertices[], MATCH("ID", Vertices[#Headers], 0), FALSE)</f>
        <v>3054</v>
      </c>
    </row>
    <row r="938" spans="1:3" x14ac:dyDescent="0.35">
      <c r="A938" s="100" t="s">
        <v>3376</v>
      </c>
      <c r="B938" s="102" t="s">
        <v>628</v>
      </c>
      <c r="C938" s="100">
        <f>VLOOKUP(GroupVertices[[#This Row],[Vertex]], Vertices[], MATCH("ID", Vertices[#Headers], 0), FALSE)</f>
        <v>3055</v>
      </c>
    </row>
    <row r="939" spans="1:3" x14ac:dyDescent="0.35">
      <c r="A939" s="100" t="s">
        <v>3376</v>
      </c>
      <c r="B939" s="102" t="s">
        <v>678</v>
      </c>
      <c r="C939" s="100">
        <f>VLOOKUP(GroupVertices[[#This Row],[Vertex]], Vertices[], MATCH("ID", Vertices[#Headers], 0), FALSE)</f>
        <v>3040</v>
      </c>
    </row>
    <row r="940" spans="1:3" x14ac:dyDescent="0.35">
      <c r="A940" s="100" t="s">
        <v>3376</v>
      </c>
      <c r="B940" s="102" t="s">
        <v>698</v>
      </c>
      <c r="C940" s="100">
        <f>VLOOKUP(GroupVertices[[#This Row],[Vertex]], Vertices[], MATCH("ID", Vertices[#Headers], 0), FALSE)</f>
        <v>172</v>
      </c>
    </row>
    <row r="941" spans="1:3" x14ac:dyDescent="0.35">
      <c r="A941" s="100" t="s">
        <v>3376</v>
      </c>
      <c r="B941" s="102" t="s">
        <v>699</v>
      </c>
      <c r="C941" s="100">
        <f>VLOOKUP(GroupVertices[[#This Row],[Vertex]], Vertices[], MATCH("ID", Vertices[#Headers], 0), FALSE)</f>
        <v>290</v>
      </c>
    </row>
    <row r="942" spans="1:3" x14ac:dyDescent="0.35">
      <c r="A942" s="100" t="s">
        <v>3376</v>
      </c>
      <c r="B942" s="102" t="s">
        <v>700</v>
      </c>
      <c r="C942" s="100">
        <f>VLOOKUP(GroupVertices[[#This Row],[Vertex]], Vertices[], MATCH("ID", Vertices[#Headers], 0), FALSE)</f>
        <v>2777</v>
      </c>
    </row>
    <row r="943" spans="1:3" x14ac:dyDescent="0.35">
      <c r="A943" s="100" t="s">
        <v>3376</v>
      </c>
      <c r="B943" s="102" t="s">
        <v>701</v>
      </c>
      <c r="C943" s="100">
        <f>VLOOKUP(GroupVertices[[#This Row],[Vertex]], Vertices[], MATCH("ID", Vertices[#Headers], 0), FALSE)</f>
        <v>2778</v>
      </c>
    </row>
    <row r="944" spans="1:3" x14ac:dyDescent="0.35">
      <c r="A944" s="100" t="s">
        <v>3376</v>
      </c>
      <c r="B944" s="102" t="s">
        <v>702</v>
      </c>
      <c r="C944" s="100">
        <f>VLOOKUP(GroupVertices[[#This Row],[Vertex]], Vertices[], MATCH("ID", Vertices[#Headers], 0), FALSE)</f>
        <v>2779</v>
      </c>
    </row>
    <row r="945" spans="1:3" x14ac:dyDescent="0.35">
      <c r="A945" s="100" t="s">
        <v>3376</v>
      </c>
      <c r="B945" s="102" t="s">
        <v>772</v>
      </c>
      <c r="C945" s="100">
        <f>VLOOKUP(GroupVertices[[#This Row],[Vertex]], Vertices[], MATCH("ID", Vertices[#Headers], 0), FALSE)</f>
        <v>2347</v>
      </c>
    </row>
    <row r="946" spans="1:3" x14ac:dyDescent="0.35">
      <c r="A946" s="100" t="s">
        <v>3376</v>
      </c>
      <c r="B946" s="102" t="s">
        <v>773</v>
      </c>
      <c r="C946" s="100">
        <f>VLOOKUP(GroupVertices[[#This Row],[Vertex]], Vertices[], MATCH("ID", Vertices[#Headers], 0), FALSE)</f>
        <v>2348</v>
      </c>
    </row>
    <row r="947" spans="1:3" x14ac:dyDescent="0.35">
      <c r="A947" s="100" t="s">
        <v>3376</v>
      </c>
      <c r="B947" s="102" t="s">
        <v>814</v>
      </c>
      <c r="C947" s="100">
        <f>VLOOKUP(GroupVertices[[#This Row],[Vertex]], Vertices[], MATCH("ID", Vertices[#Headers], 0), FALSE)</f>
        <v>75</v>
      </c>
    </row>
    <row r="948" spans="1:3" x14ac:dyDescent="0.35">
      <c r="A948" s="100" t="s">
        <v>3376</v>
      </c>
      <c r="B948" s="102" t="s">
        <v>815</v>
      </c>
      <c r="C948" s="100">
        <f>VLOOKUP(GroupVertices[[#This Row],[Vertex]], Vertices[], MATCH("ID", Vertices[#Headers], 0), FALSE)</f>
        <v>426</v>
      </c>
    </row>
    <row r="949" spans="1:3" x14ac:dyDescent="0.35">
      <c r="A949" s="100" t="s">
        <v>3376</v>
      </c>
      <c r="B949" s="102" t="s">
        <v>863</v>
      </c>
      <c r="C949" s="100">
        <f>VLOOKUP(GroupVertices[[#This Row],[Vertex]], Vertices[], MATCH("ID", Vertices[#Headers], 0), FALSE)</f>
        <v>443</v>
      </c>
    </row>
    <row r="950" spans="1:3" x14ac:dyDescent="0.35">
      <c r="A950" s="100" t="s">
        <v>3376</v>
      </c>
      <c r="B950" s="102" t="s">
        <v>1018</v>
      </c>
      <c r="C950" s="100">
        <f>VLOOKUP(GroupVertices[[#This Row],[Vertex]], Vertices[], MATCH("ID", Vertices[#Headers], 0), FALSE)</f>
        <v>674</v>
      </c>
    </row>
    <row r="951" spans="1:3" x14ac:dyDescent="0.35">
      <c r="A951" s="100" t="s">
        <v>3376</v>
      </c>
      <c r="B951" s="102" t="s">
        <v>1042</v>
      </c>
      <c r="C951" s="100">
        <f>VLOOKUP(GroupVertices[[#This Row],[Vertex]], Vertices[], MATCH("ID", Vertices[#Headers], 0), FALSE)</f>
        <v>3041</v>
      </c>
    </row>
    <row r="952" spans="1:3" x14ac:dyDescent="0.35">
      <c r="A952" s="100" t="s">
        <v>3376</v>
      </c>
      <c r="B952" s="102" t="s">
        <v>1153</v>
      </c>
      <c r="C952" s="100">
        <f>VLOOKUP(GroupVertices[[#This Row],[Vertex]], Vertices[], MATCH("ID", Vertices[#Headers], 0), FALSE)</f>
        <v>460</v>
      </c>
    </row>
    <row r="953" spans="1:3" x14ac:dyDescent="0.35">
      <c r="A953" s="100" t="s">
        <v>3376</v>
      </c>
      <c r="B953" s="102" t="s">
        <v>1245</v>
      </c>
      <c r="C953" s="100">
        <f>VLOOKUP(GroupVertices[[#This Row],[Vertex]], Vertices[], MATCH("ID", Vertices[#Headers], 0), FALSE)</f>
        <v>2628</v>
      </c>
    </row>
    <row r="954" spans="1:3" x14ac:dyDescent="0.35">
      <c r="A954" s="100" t="s">
        <v>3376</v>
      </c>
      <c r="B954" s="102" t="s">
        <v>1412</v>
      </c>
      <c r="C954" s="100">
        <f>VLOOKUP(GroupVertices[[#This Row],[Vertex]], Vertices[], MATCH("ID", Vertices[#Headers], 0), FALSE)</f>
        <v>367</v>
      </c>
    </row>
    <row r="955" spans="1:3" x14ac:dyDescent="0.35">
      <c r="A955" s="100" t="s">
        <v>3376</v>
      </c>
      <c r="B955" s="102" t="s">
        <v>1439</v>
      </c>
      <c r="C955" s="100">
        <f>VLOOKUP(GroupVertices[[#This Row],[Vertex]], Vertices[], MATCH("ID", Vertices[#Headers], 0), FALSE)</f>
        <v>767</v>
      </c>
    </row>
    <row r="956" spans="1:3" x14ac:dyDescent="0.35">
      <c r="A956" s="100" t="s">
        <v>3376</v>
      </c>
      <c r="B956" s="102" t="s">
        <v>1441</v>
      </c>
      <c r="C956" s="100">
        <f>VLOOKUP(GroupVertices[[#This Row],[Vertex]], Vertices[], MATCH("ID", Vertices[#Headers], 0), FALSE)</f>
        <v>2544</v>
      </c>
    </row>
    <row r="957" spans="1:3" x14ac:dyDescent="0.35">
      <c r="A957" s="100" t="s">
        <v>3376</v>
      </c>
      <c r="B957" s="102" t="s">
        <v>1615</v>
      </c>
      <c r="C957" s="100">
        <f>VLOOKUP(GroupVertices[[#This Row],[Vertex]], Vertices[], MATCH("ID", Vertices[#Headers], 0), FALSE)</f>
        <v>2947</v>
      </c>
    </row>
    <row r="958" spans="1:3" x14ac:dyDescent="0.35">
      <c r="A958" s="100" t="s">
        <v>3376</v>
      </c>
      <c r="B958" s="102" t="s">
        <v>1789</v>
      </c>
      <c r="C958" s="100">
        <f>VLOOKUP(GroupVertices[[#This Row],[Vertex]], Vertices[], MATCH("ID", Vertices[#Headers], 0), FALSE)</f>
        <v>3042</v>
      </c>
    </row>
    <row r="959" spans="1:3" x14ac:dyDescent="0.35">
      <c r="A959" s="100" t="s">
        <v>3376</v>
      </c>
      <c r="B959" s="102" t="s">
        <v>1800</v>
      </c>
      <c r="C959" s="100">
        <f>VLOOKUP(GroupVertices[[#This Row],[Vertex]], Vertices[], MATCH("ID", Vertices[#Headers], 0), FALSE)</f>
        <v>418</v>
      </c>
    </row>
    <row r="960" spans="1:3" x14ac:dyDescent="0.35">
      <c r="A960" s="100" t="s">
        <v>3376</v>
      </c>
      <c r="B960" s="102" t="s">
        <v>1810</v>
      </c>
      <c r="C960" s="100">
        <f>VLOOKUP(GroupVertices[[#This Row],[Vertex]], Vertices[], MATCH("ID", Vertices[#Headers], 0), FALSE)</f>
        <v>3043</v>
      </c>
    </row>
    <row r="961" spans="1:3" x14ac:dyDescent="0.35">
      <c r="A961" s="100" t="s">
        <v>3376</v>
      </c>
      <c r="B961" s="102" t="s">
        <v>1819</v>
      </c>
      <c r="C961" s="100">
        <f>VLOOKUP(GroupVertices[[#This Row],[Vertex]], Vertices[], MATCH("ID", Vertices[#Headers], 0), FALSE)</f>
        <v>744</v>
      </c>
    </row>
    <row r="962" spans="1:3" x14ac:dyDescent="0.35">
      <c r="A962" s="100" t="s">
        <v>3376</v>
      </c>
      <c r="B962" s="102" t="s">
        <v>1894</v>
      </c>
      <c r="C962" s="100">
        <f>VLOOKUP(GroupVertices[[#This Row],[Vertex]], Vertices[], MATCH("ID", Vertices[#Headers], 0), FALSE)</f>
        <v>2044</v>
      </c>
    </row>
    <row r="963" spans="1:3" x14ac:dyDescent="0.35">
      <c r="A963" s="100" t="s">
        <v>3376</v>
      </c>
      <c r="B963" s="102" t="s">
        <v>1920</v>
      </c>
      <c r="C963" s="100">
        <f>VLOOKUP(GroupVertices[[#This Row],[Vertex]], Vertices[], MATCH("ID", Vertices[#Headers], 0), FALSE)</f>
        <v>405</v>
      </c>
    </row>
    <row r="964" spans="1:3" x14ac:dyDescent="0.35">
      <c r="A964" s="100" t="s">
        <v>3376</v>
      </c>
      <c r="B964" s="102" t="s">
        <v>1921</v>
      </c>
      <c r="C964" s="100">
        <f>VLOOKUP(GroupVertices[[#This Row],[Vertex]], Vertices[], MATCH("ID", Vertices[#Headers], 0), FALSE)</f>
        <v>2540</v>
      </c>
    </row>
    <row r="965" spans="1:3" x14ac:dyDescent="0.35">
      <c r="A965" s="100" t="s">
        <v>3376</v>
      </c>
      <c r="B965" s="102" t="s">
        <v>1922</v>
      </c>
      <c r="C965" s="100">
        <f>VLOOKUP(GroupVertices[[#This Row],[Vertex]], Vertices[], MATCH("ID", Vertices[#Headers], 0), FALSE)</f>
        <v>2541</v>
      </c>
    </row>
    <row r="966" spans="1:3" x14ac:dyDescent="0.35">
      <c r="A966" s="100" t="s">
        <v>3376</v>
      </c>
      <c r="B966" s="102" t="s">
        <v>1947</v>
      </c>
      <c r="C966" s="100">
        <f>VLOOKUP(GroupVertices[[#This Row],[Vertex]], Vertices[], MATCH("ID", Vertices[#Headers], 0), FALSE)</f>
        <v>363</v>
      </c>
    </row>
    <row r="967" spans="1:3" x14ac:dyDescent="0.35">
      <c r="A967" s="100" t="s">
        <v>3376</v>
      </c>
      <c r="B967" s="102" t="s">
        <v>1948</v>
      </c>
      <c r="C967" s="100">
        <f>VLOOKUP(GroupVertices[[#This Row],[Vertex]], Vertices[], MATCH("ID", Vertices[#Headers], 0), FALSE)</f>
        <v>2840</v>
      </c>
    </row>
    <row r="968" spans="1:3" x14ac:dyDescent="0.35">
      <c r="A968" s="100" t="s">
        <v>3376</v>
      </c>
      <c r="B968" s="102" t="s">
        <v>1949</v>
      </c>
      <c r="C968" s="100">
        <f>VLOOKUP(GroupVertices[[#This Row],[Vertex]], Vertices[], MATCH("ID", Vertices[#Headers], 0), FALSE)</f>
        <v>653</v>
      </c>
    </row>
    <row r="969" spans="1:3" x14ac:dyDescent="0.35">
      <c r="A969" s="100" t="s">
        <v>3376</v>
      </c>
      <c r="B969" s="102" t="s">
        <v>1956</v>
      </c>
      <c r="C969" s="100">
        <f>VLOOKUP(GroupVertices[[#This Row],[Vertex]], Vertices[], MATCH("ID", Vertices[#Headers], 0), FALSE)</f>
        <v>3044</v>
      </c>
    </row>
    <row r="970" spans="1:3" x14ac:dyDescent="0.35">
      <c r="A970" s="100" t="s">
        <v>3376</v>
      </c>
      <c r="B970" s="102" t="s">
        <v>2110</v>
      </c>
      <c r="C970" s="100">
        <f>VLOOKUP(GroupVertices[[#This Row],[Vertex]], Vertices[], MATCH("ID", Vertices[#Headers], 0), FALSE)</f>
        <v>3049</v>
      </c>
    </row>
    <row r="971" spans="1:3" x14ac:dyDescent="0.35">
      <c r="A971" s="100" t="s">
        <v>3376</v>
      </c>
      <c r="B971" s="102" t="s">
        <v>2281</v>
      </c>
      <c r="C971" s="100">
        <f>VLOOKUP(GroupVertices[[#This Row],[Vertex]], Vertices[], MATCH("ID", Vertices[#Headers], 0), FALSE)</f>
        <v>67</v>
      </c>
    </row>
    <row r="972" spans="1:3" x14ac:dyDescent="0.35">
      <c r="A972" s="100" t="s">
        <v>3376</v>
      </c>
      <c r="B972" s="102" t="s">
        <v>2282</v>
      </c>
      <c r="C972" s="100">
        <f>VLOOKUP(GroupVertices[[#This Row],[Vertex]], Vertices[], MATCH("ID", Vertices[#Headers], 0), FALSE)</f>
        <v>657</v>
      </c>
    </row>
    <row r="973" spans="1:3" x14ac:dyDescent="0.35">
      <c r="A973" s="100" t="s">
        <v>3376</v>
      </c>
      <c r="B973" s="102" t="s">
        <v>2334</v>
      </c>
      <c r="C973" s="100">
        <f>VLOOKUP(GroupVertices[[#This Row],[Vertex]], Vertices[], MATCH("ID", Vertices[#Headers], 0), FALSE)</f>
        <v>3045</v>
      </c>
    </row>
    <row r="974" spans="1:3" x14ac:dyDescent="0.35">
      <c r="A974" s="100" t="s">
        <v>3376</v>
      </c>
      <c r="B974" s="102" t="s">
        <v>2614</v>
      </c>
      <c r="C974" s="100">
        <f>VLOOKUP(GroupVertices[[#This Row],[Vertex]], Vertices[], MATCH("ID", Vertices[#Headers], 0), FALSE)</f>
        <v>831</v>
      </c>
    </row>
    <row r="975" spans="1:3" x14ac:dyDescent="0.35">
      <c r="A975" s="100" t="s">
        <v>3376</v>
      </c>
      <c r="B975" s="102" t="s">
        <v>2690</v>
      </c>
      <c r="C975" s="100">
        <f>VLOOKUP(GroupVertices[[#This Row],[Vertex]], Vertices[], MATCH("ID", Vertices[#Headers], 0), FALSE)</f>
        <v>3052</v>
      </c>
    </row>
    <row r="976" spans="1:3" x14ac:dyDescent="0.35">
      <c r="A976" s="100" t="s">
        <v>3376</v>
      </c>
      <c r="B976" s="102" t="s">
        <v>2691</v>
      </c>
      <c r="C976" s="100">
        <f>VLOOKUP(GroupVertices[[#This Row],[Vertex]], Vertices[], MATCH("ID", Vertices[#Headers], 0), FALSE)</f>
        <v>3053</v>
      </c>
    </row>
    <row r="977" spans="1:3" x14ac:dyDescent="0.35">
      <c r="A977" s="100" t="s">
        <v>3376</v>
      </c>
      <c r="B977" s="102" t="s">
        <v>2841</v>
      </c>
      <c r="C977" s="100">
        <f>VLOOKUP(GroupVertices[[#This Row],[Vertex]], Vertices[], MATCH("ID", Vertices[#Headers], 0), FALSE)</f>
        <v>2923</v>
      </c>
    </row>
    <row r="978" spans="1:3" x14ac:dyDescent="0.35">
      <c r="A978" s="100" t="s">
        <v>3376</v>
      </c>
      <c r="B978" s="102" t="s">
        <v>2918</v>
      </c>
      <c r="C978" s="100">
        <f>VLOOKUP(GroupVertices[[#This Row],[Vertex]], Vertices[], MATCH("ID", Vertices[#Headers], 0), FALSE)</f>
        <v>391</v>
      </c>
    </row>
    <row r="979" spans="1:3" x14ac:dyDescent="0.35">
      <c r="A979" s="100" t="s">
        <v>3376</v>
      </c>
      <c r="B979" s="102" t="s">
        <v>2923</v>
      </c>
      <c r="C979" s="100">
        <f>VLOOKUP(GroupVertices[[#This Row],[Vertex]], Vertices[], MATCH("ID", Vertices[#Headers], 0), FALSE)</f>
        <v>682</v>
      </c>
    </row>
    <row r="980" spans="1:3" x14ac:dyDescent="0.35">
      <c r="A980" s="100" t="s">
        <v>3376</v>
      </c>
      <c r="B980" s="102" t="s">
        <v>2924</v>
      </c>
      <c r="C980" s="100">
        <f>VLOOKUP(GroupVertices[[#This Row],[Vertex]], Vertices[], MATCH("ID", Vertices[#Headers], 0), FALSE)</f>
        <v>1720</v>
      </c>
    </row>
    <row r="981" spans="1:3" x14ac:dyDescent="0.35">
      <c r="A981" s="100" t="s">
        <v>3376</v>
      </c>
      <c r="B981" s="102" t="s">
        <v>2925</v>
      </c>
      <c r="C981" s="100">
        <f>VLOOKUP(GroupVertices[[#This Row],[Vertex]], Vertices[], MATCH("ID", Vertices[#Headers], 0), FALSE)</f>
        <v>3046</v>
      </c>
    </row>
    <row r="982" spans="1:3" x14ac:dyDescent="0.35">
      <c r="A982" s="100" t="s">
        <v>3376</v>
      </c>
      <c r="B982" s="102" t="s">
        <v>2928</v>
      </c>
      <c r="C982" s="100">
        <f>VLOOKUP(GroupVertices[[#This Row],[Vertex]], Vertices[], MATCH("ID", Vertices[#Headers], 0), FALSE)</f>
        <v>1910</v>
      </c>
    </row>
    <row r="983" spans="1:3" x14ac:dyDescent="0.35">
      <c r="A983" s="100" t="s">
        <v>3376</v>
      </c>
      <c r="B983" s="102" t="s">
        <v>2929</v>
      </c>
      <c r="C983" s="100">
        <f>VLOOKUP(GroupVertices[[#This Row],[Vertex]], Vertices[], MATCH("ID", Vertices[#Headers], 0), FALSE)</f>
        <v>1911</v>
      </c>
    </row>
    <row r="984" spans="1:3" x14ac:dyDescent="0.35">
      <c r="A984" s="100" t="s">
        <v>3376</v>
      </c>
      <c r="B984" s="102" t="s">
        <v>3016</v>
      </c>
      <c r="C984" s="100">
        <f>VLOOKUP(GroupVertices[[#This Row],[Vertex]], Vertices[], MATCH("ID", Vertices[#Headers], 0), FALSE)</f>
        <v>456</v>
      </c>
    </row>
    <row r="985" spans="1:3" x14ac:dyDescent="0.35">
      <c r="A985" s="100" t="s">
        <v>3376</v>
      </c>
      <c r="B985" s="102" t="s">
        <v>3017</v>
      </c>
      <c r="C985" s="100">
        <f>VLOOKUP(GroupVertices[[#This Row],[Vertex]], Vertices[], MATCH("ID", Vertices[#Headers], 0), FALSE)</f>
        <v>2876</v>
      </c>
    </row>
    <row r="986" spans="1:3" x14ac:dyDescent="0.35">
      <c r="A986" s="100" t="s">
        <v>3377</v>
      </c>
      <c r="B986" s="102" t="s">
        <v>558</v>
      </c>
      <c r="C986" s="100">
        <f>VLOOKUP(GroupVertices[[#This Row],[Vertex]], Vertices[], MATCH("ID", Vertices[#Headers], 0), FALSE)</f>
        <v>712</v>
      </c>
    </row>
    <row r="987" spans="1:3" x14ac:dyDescent="0.35">
      <c r="A987" s="100" t="s">
        <v>3377</v>
      </c>
      <c r="B987" s="102" t="s">
        <v>559</v>
      </c>
      <c r="C987" s="100">
        <f>VLOOKUP(GroupVertices[[#This Row],[Vertex]], Vertices[], MATCH("ID", Vertices[#Headers], 0), FALSE)</f>
        <v>194</v>
      </c>
    </row>
    <row r="988" spans="1:3" x14ac:dyDescent="0.35">
      <c r="A988" s="100" t="s">
        <v>3377</v>
      </c>
      <c r="B988" s="102" t="s">
        <v>560</v>
      </c>
      <c r="C988" s="100">
        <f>VLOOKUP(GroupVertices[[#This Row],[Vertex]], Vertices[], MATCH("ID", Vertices[#Headers], 0), FALSE)</f>
        <v>1867</v>
      </c>
    </row>
    <row r="989" spans="1:3" x14ac:dyDescent="0.35">
      <c r="A989" s="100" t="s">
        <v>3377</v>
      </c>
      <c r="B989" s="102" t="s">
        <v>707</v>
      </c>
      <c r="C989" s="100">
        <f>VLOOKUP(GroupVertices[[#This Row],[Vertex]], Vertices[], MATCH("ID", Vertices[#Headers], 0), FALSE)</f>
        <v>392</v>
      </c>
    </row>
    <row r="990" spans="1:3" x14ac:dyDescent="0.35">
      <c r="A990" s="100" t="s">
        <v>3377</v>
      </c>
      <c r="B990" s="102" t="s">
        <v>708</v>
      </c>
      <c r="C990" s="100">
        <f>VLOOKUP(GroupVertices[[#This Row],[Vertex]], Vertices[], MATCH("ID", Vertices[#Headers], 0), FALSE)</f>
        <v>1923</v>
      </c>
    </row>
    <row r="991" spans="1:3" x14ac:dyDescent="0.35">
      <c r="A991" s="100" t="s">
        <v>3377</v>
      </c>
      <c r="B991" s="102" t="s">
        <v>709</v>
      </c>
      <c r="C991" s="100">
        <f>VLOOKUP(GroupVertices[[#This Row],[Vertex]], Vertices[], MATCH("ID", Vertices[#Headers], 0), FALSE)</f>
        <v>1924</v>
      </c>
    </row>
    <row r="992" spans="1:3" x14ac:dyDescent="0.35">
      <c r="A992" s="100" t="s">
        <v>3377</v>
      </c>
      <c r="B992" s="102" t="s">
        <v>864</v>
      </c>
      <c r="C992" s="100">
        <f>VLOOKUP(GroupVertices[[#This Row],[Vertex]], Vertices[], MATCH("ID", Vertices[#Headers], 0), FALSE)</f>
        <v>10</v>
      </c>
    </row>
    <row r="993" spans="1:3" x14ac:dyDescent="0.35">
      <c r="A993" s="100" t="s">
        <v>3377</v>
      </c>
      <c r="B993" s="102" t="s">
        <v>865</v>
      </c>
      <c r="C993" s="100">
        <f>VLOOKUP(GroupVertices[[#This Row],[Vertex]], Vertices[], MATCH("ID", Vertices[#Headers], 0), FALSE)</f>
        <v>2448</v>
      </c>
    </row>
    <row r="994" spans="1:3" x14ac:dyDescent="0.35">
      <c r="A994" s="100" t="s">
        <v>3377</v>
      </c>
      <c r="B994" s="102" t="s">
        <v>866</v>
      </c>
      <c r="C994" s="100">
        <f>VLOOKUP(GroupVertices[[#This Row],[Vertex]], Vertices[], MATCH("ID", Vertices[#Headers], 0), FALSE)</f>
        <v>461</v>
      </c>
    </row>
    <row r="995" spans="1:3" x14ac:dyDescent="0.35">
      <c r="A995" s="100" t="s">
        <v>3377</v>
      </c>
      <c r="B995" s="102" t="s">
        <v>974</v>
      </c>
      <c r="C995" s="100">
        <f>VLOOKUP(GroupVertices[[#This Row],[Vertex]], Vertices[], MATCH("ID", Vertices[#Headers], 0), FALSE)</f>
        <v>1945</v>
      </c>
    </row>
    <row r="996" spans="1:3" x14ac:dyDescent="0.35">
      <c r="A996" s="100" t="s">
        <v>3377</v>
      </c>
      <c r="B996" s="102" t="s">
        <v>975</v>
      </c>
      <c r="C996" s="100">
        <f>VLOOKUP(GroupVertices[[#This Row],[Vertex]], Vertices[], MATCH("ID", Vertices[#Headers], 0), FALSE)</f>
        <v>424</v>
      </c>
    </row>
    <row r="997" spans="1:3" x14ac:dyDescent="0.35">
      <c r="A997" s="100" t="s">
        <v>3377</v>
      </c>
      <c r="B997" s="102" t="s">
        <v>1215</v>
      </c>
      <c r="C997" s="100">
        <f>VLOOKUP(GroupVertices[[#This Row],[Vertex]], Vertices[], MATCH("ID", Vertices[#Headers], 0), FALSE)</f>
        <v>713</v>
      </c>
    </row>
    <row r="998" spans="1:3" x14ac:dyDescent="0.35">
      <c r="A998" s="100" t="s">
        <v>3377</v>
      </c>
      <c r="B998" s="102" t="s">
        <v>1385</v>
      </c>
      <c r="C998" s="100">
        <f>VLOOKUP(GroupVertices[[#This Row],[Vertex]], Vertices[], MATCH("ID", Vertices[#Headers], 0), FALSE)</f>
        <v>381</v>
      </c>
    </row>
    <row r="999" spans="1:3" x14ac:dyDescent="0.35">
      <c r="A999" s="100" t="s">
        <v>3377</v>
      </c>
      <c r="B999" s="102" t="s">
        <v>1386</v>
      </c>
      <c r="C999" s="100">
        <f>VLOOKUP(GroupVertices[[#This Row],[Vertex]], Vertices[], MATCH("ID", Vertices[#Headers], 0), FALSE)</f>
        <v>818</v>
      </c>
    </row>
    <row r="1000" spans="1:3" x14ac:dyDescent="0.35">
      <c r="A1000" s="100" t="s">
        <v>3377</v>
      </c>
      <c r="B1000" s="102" t="s">
        <v>1622</v>
      </c>
      <c r="C1000" s="100">
        <f>VLOOKUP(GroupVertices[[#This Row],[Vertex]], Vertices[], MATCH("ID", Vertices[#Headers], 0), FALSE)</f>
        <v>380</v>
      </c>
    </row>
    <row r="1001" spans="1:3" x14ac:dyDescent="0.35">
      <c r="A1001" s="100" t="s">
        <v>3377</v>
      </c>
      <c r="B1001" s="102" t="s">
        <v>1623</v>
      </c>
      <c r="C1001" s="100">
        <f>VLOOKUP(GroupVertices[[#This Row],[Vertex]], Vertices[], MATCH("ID", Vertices[#Headers], 0), FALSE)</f>
        <v>1762</v>
      </c>
    </row>
    <row r="1002" spans="1:3" x14ac:dyDescent="0.35">
      <c r="A1002" s="100" t="s">
        <v>3377</v>
      </c>
      <c r="B1002" s="102" t="s">
        <v>1627</v>
      </c>
      <c r="C1002" s="100">
        <f>VLOOKUP(GroupVertices[[#This Row],[Vertex]], Vertices[], MATCH("ID", Vertices[#Headers], 0), FALSE)</f>
        <v>1763</v>
      </c>
    </row>
    <row r="1003" spans="1:3" x14ac:dyDescent="0.35">
      <c r="A1003" s="100" t="s">
        <v>3377</v>
      </c>
      <c r="B1003" s="102" t="s">
        <v>1992</v>
      </c>
      <c r="C1003" s="100">
        <f>VLOOKUP(GroupVertices[[#This Row],[Vertex]], Vertices[], MATCH("ID", Vertices[#Headers], 0), FALSE)</f>
        <v>441</v>
      </c>
    </row>
    <row r="1004" spans="1:3" x14ac:dyDescent="0.35">
      <c r="A1004" s="100" t="s">
        <v>3377</v>
      </c>
      <c r="B1004" s="102" t="s">
        <v>2085</v>
      </c>
      <c r="C1004" s="100">
        <f>VLOOKUP(GroupVertices[[#This Row],[Vertex]], Vertices[], MATCH("ID", Vertices[#Headers], 0), FALSE)</f>
        <v>2449</v>
      </c>
    </row>
    <row r="1005" spans="1:3" x14ac:dyDescent="0.35">
      <c r="A1005" s="100" t="s">
        <v>3377</v>
      </c>
      <c r="B1005" s="102" t="s">
        <v>2086</v>
      </c>
      <c r="C1005" s="100">
        <f>VLOOKUP(GroupVertices[[#This Row],[Vertex]], Vertices[], MATCH("ID", Vertices[#Headers], 0), FALSE)</f>
        <v>2450</v>
      </c>
    </row>
    <row r="1006" spans="1:3" x14ac:dyDescent="0.35">
      <c r="A1006" s="100" t="s">
        <v>3377</v>
      </c>
      <c r="B1006" s="102" t="s">
        <v>2087</v>
      </c>
      <c r="C1006" s="100">
        <f>VLOOKUP(GroupVertices[[#This Row],[Vertex]], Vertices[], MATCH("ID", Vertices[#Headers], 0), FALSE)</f>
        <v>2451</v>
      </c>
    </row>
    <row r="1007" spans="1:3" x14ac:dyDescent="0.35">
      <c r="A1007" s="100" t="s">
        <v>3377</v>
      </c>
      <c r="B1007" s="102" t="s">
        <v>2088</v>
      </c>
      <c r="C1007" s="100">
        <f>VLOOKUP(GroupVertices[[#This Row],[Vertex]], Vertices[], MATCH("ID", Vertices[#Headers], 0), FALSE)</f>
        <v>2452</v>
      </c>
    </row>
    <row r="1008" spans="1:3" x14ac:dyDescent="0.35">
      <c r="A1008" s="100" t="s">
        <v>3377</v>
      </c>
      <c r="B1008" s="102" t="s">
        <v>2089</v>
      </c>
      <c r="C1008" s="100">
        <f>VLOOKUP(GroupVertices[[#This Row],[Vertex]], Vertices[], MATCH("ID", Vertices[#Headers], 0), FALSE)</f>
        <v>2453</v>
      </c>
    </row>
    <row r="1009" spans="1:3" x14ac:dyDescent="0.35">
      <c r="A1009" s="100" t="s">
        <v>3377</v>
      </c>
      <c r="B1009" s="102" t="s">
        <v>2090</v>
      </c>
      <c r="C1009" s="100">
        <f>VLOOKUP(GroupVertices[[#This Row],[Vertex]], Vertices[], MATCH("ID", Vertices[#Headers], 0), FALSE)</f>
        <v>2454</v>
      </c>
    </row>
    <row r="1010" spans="1:3" x14ac:dyDescent="0.35">
      <c r="A1010" s="100" t="s">
        <v>3377</v>
      </c>
      <c r="B1010" s="102" t="s">
        <v>2091</v>
      </c>
      <c r="C1010" s="100">
        <f>VLOOKUP(GroupVertices[[#This Row],[Vertex]], Vertices[], MATCH("ID", Vertices[#Headers], 0), FALSE)</f>
        <v>829</v>
      </c>
    </row>
    <row r="1011" spans="1:3" x14ac:dyDescent="0.35">
      <c r="A1011" s="100" t="s">
        <v>3377</v>
      </c>
      <c r="B1011" s="102" t="s">
        <v>2092</v>
      </c>
      <c r="C1011" s="100">
        <f>VLOOKUP(GroupVertices[[#This Row],[Vertex]], Vertices[], MATCH("ID", Vertices[#Headers], 0), FALSE)</f>
        <v>2455</v>
      </c>
    </row>
    <row r="1012" spans="1:3" x14ac:dyDescent="0.35">
      <c r="A1012" s="100" t="s">
        <v>3377</v>
      </c>
      <c r="B1012" s="102" t="s">
        <v>2093</v>
      </c>
      <c r="C1012" s="100">
        <f>VLOOKUP(GroupVertices[[#This Row],[Vertex]], Vertices[], MATCH("ID", Vertices[#Headers], 0), FALSE)</f>
        <v>2456</v>
      </c>
    </row>
    <row r="1013" spans="1:3" x14ac:dyDescent="0.35">
      <c r="A1013" s="100" t="s">
        <v>3377</v>
      </c>
      <c r="B1013" s="102" t="s">
        <v>2094</v>
      </c>
      <c r="C1013" s="100">
        <f>VLOOKUP(GroupVertices[[#This Row],[Vertex]], Vertices[], MATCH("ID", Vertices[#Headers], 0), FALSE)</f>
        <v>2457</v>
      </c>
    </row>
    <row r="1014" spans="1:3" x14ac:dyDescent="0.35">
      <c r="A1014" s="100" t="s">
        <v>3377</v>
      </c>
      <c r="B1014" s="102" t="s">
        <v>2095</v>
      </c>
      <c r="C1014" s="100">
        <f>VLOOKUP(GroupVertices[[#This Row],[Vertex]], Vertices[], MATCH("ID", Vertices[#Headers], 0), FALSE)</f>
        <v>2458</v>
      </c>
    </row>
    <row r="1015" spans="1:3" x14ac:dyDescent="0.35">
      <c r="A1015" s="100" t="s">
        <v>3377</v>
      </c>
      <c r="B1015" s="102" t="s">
        <v>2096</v>
      </c>
      <c r="C1015" s="100">
        <f>VLOOKUP(GroupVertices[[#This Row],[Vertex]], Vertices[], MATCH("ID", Vertices[#Headers], 0), FALSE)</f>
        <v>2459</v>
      </c>
    </row>
    <row r="1016" spans="1:3" x14ac:dyDescent="0.35">
      <c r="A1016" s="100" t="s">
        <v>3377</v>
      </c>
      <c r="B1016" s="102" t="s">
        <v>2097</v>
      </c>
      <c r="C1016" s="100">
        <f>VLOOKUP(GroupVertices[[#This Row],[Vertex]], Vertices[], MATCH("ID", Vertices[#Headers], 0), FALSE)</f>
        <v>2460</v>
      </c>
    </row>
    <row r="1017" spans="1:3" x14ac:dyDescent="0.35">
      <c r="A1017" s="100" t="s">
        <v>3377</v>
      </c>
      <c r="B1017" s="102" t="s">
        <v>2098</v>
      </c>
      <c r="C1017" s="100">
        <f>VLOOKUP(GroupVertices[[#This Row],[Vertex]], Vertices[], MATCH("ID", Vertices[#Headers], 0), FALSE)</f>
        <v>2461</v>
      </c>
    </row>
    <row r="1018" spans="1:3" x14ac:dyDescent="0.35">
      <c r="A1018" s="100" t="s">
        <v>3377</v>
      </c>
      <c r="B1018" s="102" t="s">
        <v>2099</v>
      </c>
      <c r="C1018" s="100">
        <f>VLOOKUP(GroupVertices[[#This Row],[Vertex]], Vertices[], MATCH("ID", Vertices[#Headers], 0), FALSE)</f>
        <v>2462</v>
      </c>
    </row>
    <row r="1019" spans="1:3" x14ac:dyDescent="0.35">
      <c r="A1019" s="100" t="s">
        <v>3377</v>
      </c>
      <c r="B1019" s="102" t="s">
        <v>2100</v>
      </c>
      <c r="C1019" s="100">
        <f>VLOOKUP(GroupVertices[[#This Row],[Vertex]], Vertices[], MATCH("ID", Vertices[#Headers], 0), FALSE)</f>
        <v>2463</v>
      </c>
    </row>
    <row r="1020" spans="1:3" x14ac:dyDescent="0.35">
      <c r="A1020" s="100" t="s">
        <v>3377</v>
      </c>
      <c r="B1020" s="102" t="s">
        <v>2101</v>
      </c>
      <c r="C1020" s="100">
        <f>VLOOKUP(GroupVertices[[#This Row],[Vertex]], Vertices[], MATCH("ID", Vertices[#Headers], 0), FALSE)</f>
        <v>2464</v>
      </c>
    </row>
    <row r="1021" spans="1:3" x14ac:dyDescent="0.35">
      <c r="A1021" s="100" t="s">
        <v>3377</v>
      </c>
      <c r="B1021" s="102" t="s">
        <v>2102</v>
      </c>
      <c r="C1021" s="100">
        <f>VLOOKUP(GroupVertices[[#This Row],[Vertex]], Vertices[], MATCH("ID", Vertices[#Headers], 0), FALSE)</f>
        <v>2465</v>
      </c>
    </row>
    <row r="1022" spans="1:3" x14ac:dyDescent="0.35">
      <c r="A1022" s="100" t="s">
        <v>3377</v>
      </c>
      <c r="B1022" s="102" t="s">
        <v>2103</v>
      </c>
      <c r="C1022" s="100">
        <f>VLOOKUP(GroupVertices[[#This Row],[Vertex]], Vertices[], MATCH("ID", Vertices[#Headers], 0), FALSE)</f>
        <v>2466</v>
      </c>
    </row>
    <row r="1023" spans="1:3" x14ac:dyDescent="0.35">
      <c r="A1023" s="100" t="s">
        <v>3377</v>
      </c>
      <c r="B1023" s="102" t="s">
        <v>2104</v>
      </c>
      <c r="C1023" s="100">
        <f>VLOOKUP(GroupVertices[[#This Row],[Vertex]], Vertices[], MATCH("ID", Vertices[#Headers], 0), FALSE)</f>
        <v>2467</v>
      </c>
    </row>
    <row r="1024" spans="1:3" x14ac:dyDescent="0.35">
      <c r="A1024" s="100" t="s">
        <v>3377</v>
      </c>
      <c r="B1024" s="102" t="s">
        <v>2105</v>
      </c>
      <c r="C1024" s="100">
        <f>VLOOKUP(GroupVertices[[#This Row],[Vertex]], Vertices[], MATCH("ID", Vertices[#Headers], 0), FALSE)</f>
        <v>2468</v>
      </c>
    </row>
    <row r="1025" spans="1:3" x14ac:dyDescent="0.35">
      <c r="A1025" s="100" t="s">
        <v>3377</v>
      </c>
      <c r="B1025" s="102" t="s">
        <v>2106</v>
      </c>
      <c r="C1025" s="100">
        <f>VLOOKUP(GroupVertices[[#This Row],[Vertex]], Vertices[], MATCH("ID", Vertices[#Headers], 0), FALSE)</f>
        <v>2469</v>
      </c>
    </row>
    <row r="1026" spans="1:3" x14ac:dyDescent="0.35">
      <c r="A1026" s="100" t="s">
        <v>3377</v>
      </c>
      <c r="B1026" s="102" t="s">
        <v>2463</v>
      </c>
      <c r="C1026" s="100">
        <f>VLOOKUP(GroupVertices[[#This Row],[Vertex]], Vertices[], MATCH("ID", Vertices[#Headers], 0), FALSE)</f>
        <v>1868</v>
      </c>
    </row>
    <row r="1027" spans="1:3" x14ac:dyDescent="0.35">
      <c r="A1027" s="100" t="s">
        <v>3377</v>
      </c>
      <c r="B1027" s="102" t="s">
        <v>2637</v>
      </c>
      <c r="C1027" s="100">
        <f>VLOOKUP(GroupVertices[[#This Row],[Vertex]], Vertices[], MATCH("ID", Vertices[#Headers], 0), FALSE)</f>
        <v>2651</v>
      </c>
    </row>
    <row r="1028" spans="1:3" x14ac:dyDescent="0.35">
      <c r="A1028" s="100" t="s">
        <v>3377</v>
      </c>
      <c r="B1028" s="102" t="s">
        <v>2814</v>
      </c>
      <c r="C1028" s="100">
        <f>VLOOKUP(GroupVertices[[#This Row],[Vertex]], Vertices[], MATCH("ID", Vertices[#Headers], 0), FALSE)</f>
        <v>835</v>
      </c>
    </row>
    <row r="1029" spans="1:3" x14ac:dyDescent="0.35">
      <c r="A1029" s="100" t="s">
        <v>3377</v>
      </c>
      <c r="B1029" s="102" t="s">
        <v>2822</v>
      </c>
      <c r="C1029" s="100">
        <f>VLOOKUP(GroupVertices[[#This Row],[Vertex]], Vertices[], MATCH("ID", Vertices[#Headers], 0), FALSE)</f>
        <v>2470</v>
      </c>
    </row>
    <row r="1030" spans="1:3" x14ac:dyDescent="0.35">
      <c r="A1030" s="100" t="s">
        <v>3377</v>
      </c>
      <c r="B1030" s="102" t="s">
        <v>2823</v>
      </c>
      <c r="C1030" s="100">
        <f>VLOOKUP(GroupVertices[[#This Row],[Vertex]], Vertices[], MATCH("ID", Vertices[#Headers], 0), FALSE)</f>
        <v>2471</v>
      </c>
    </row>
    <row r="1031" spans="1:3" x14ac:dyDescent="0.35">
      <c r="A1031" s="100" t="s">
        <v>3377</v>
      </c>
      <c r="B1031" s="102" t="s">
        <v>2824</v>
      </c>
      <c r="C1031" s="100">
        <f>VLOOKUP(GroupVertices[[#This Row],[Vertex]], Vertices[], MATCH("ID", Vertices[#Headers], 0), FALSE)</f>
        <v>2472</v>
      </c>
    </row>
    <row r="1032" spans="1:3" x14ac:dyDescent="0.35">
      <c r="A1032" s="100" t="s">
        <v>3377</v>
      </c>
      <c r="B1032" s="102" t="s">
        <v>2825</v>
      </c>
      <c r="C1032" s="100">
        <f>VLOOKUP(GroupVertices[[#This Row],[Vertex]], Vertices[], MATCH("ID", Vertices[#Headers], 0), FALSE)</f>
        <v>2473</v>
      </c>
    </row>
    <row r="1033" spans="1:3" x14ac:dyDescent="0.35">
      <c r="A1033" s="100" t="s">
        <v>3377</v>
      </c>
      <c r="B1033" s="102" t="s">
        <v>2826</v>
      </c>
      <c r="C1033" s="100">
        <f>VLOOKUP(GroupVertices[[#This Row],[Vertex]], Vertices[], MATCH("ID", Vertices[#Headers], 0), FALSE)</f>
        <v>2474</v>
      </c>
    </row>
    <row r="1034" spans="1:3" x14ac:dyDescent="0.35">
      <c r="A1034" s="100" t="s">
        <v>3377</v>
      </c>
      <c r="B1034" s="102" t="s">
        <v>2827</v>
      </c>
      <c r="C1034" s="100">
        <f>VLOOKUP(GroupVertices[[#This Row],[Vertex]], Vertices[], MATCH("ID", Vertices[#Headers], 0), FALSE)</f>
        <v>2475</v>
      </c>
    </row>
    <row r="1035" spans="1:3" x14ac:dyDescent="0.35">
      <c r="A1035" s="100" t="s">
        <v>3377</v>
      </c>
      <c r="B1035" s="102" t="s">
        <v>2828</v>
      </c>
      <c r="C1035" s="100">
        <f>VLOOKUP(GroupVertices[[#This Row],[Vertex]], Vertices[], MATCH("ID", Vertices[#Headers], 0), FALSE)</f>
        <v>2476</v>
      </c>
    </row>
    <row r="1036" spans="1:3" x14ac:dyDescent="0.35">
      <c r="A1036" s="100" t="s">
        <v>3377</v>
      </c>
      <c r="B1036" s="102" t="s">
        <v>2829</v>
      </c>
      <c r="C1036" s="100">
        <f>VLOOKUP(GroupVertices[[#This Row],[Vertex]], Vertices[], MATCH("ID", Vertices[#Headers], 0), FALSE)</f>
        <v>2477</v>
      </c>
    </row>
    <row r="1037" spans="1:3" x14ac:dyDescent="0.35">
      <c r="A1037" s="100" t="s">
        <v>3377</v>
      </c>
      <c r="B1037" s="102" t="s">
        <v>2830</v>
      </c>
      <c r="C1037" s="100">
        <f>VLOOKUP(GroupVertices[[#This Row],[Vertex]], Vertices[], MATCH("ID", Vertices[#Headers], 0), FALSE)</f>
        <v>2478</v>
      </c>
    </row>
    <row r="1038" spans="1:3" x14ac:dyDescent="0.35">
      <c r="A1038" s="100" t="s">
        <v>3377</v>
      </c>
      <c r="B1038" s="102" t="s">
        <v>2831</v>
      </c>
      <c r="C1038" s="100">
        <f>VLOOKUP(GroupVertices[[#This Row],[Vertex]], Vertices[], MATCH("ID", Vertices[#Headers], 0), FALSE)</f>
        <v>2479</v>
      </c>
    </row>
    <row r="1039" spans="1:3" x14ac:dyDescent="0.35">
      <c r="A1039" s="100" t="s">
        <v>3377</v>
      </c>
      <c r="B1039" s="102" t="s">
        <v>2832</v>
      </c>
      <c r="C1039" s="100">
        <f>VLOOKUP(GroupVertices[[#This Row],[Vertex]], Vertices[], MATCH("ID", Vertices[#Headers], 0), FALSE)</f>
        <v>2480</v>
      </c>
    </row>
    <row r="1040" spans="1:3" x14ac:dyDescent="0.35">
      <c r="A1040" s="100" t="s">
        <v>3377</v>
      </c>
      <c r="B1040" s="102" t="s">
        <v>2833</v>
      </c>
      <c r="C1040" s="100">
        <f>VLOOKUP(GroupVertices[[#This Row],[Vertex]], Vertices[], MATCH("ID", Vertices[#Headers], 0), FALSE)</f>
        <v>2481</v>
      </c>
    </row>
    <row r="1041" spans="1:3" x14ac:dyDescent="0.35">
      <c r="A1041" s="100" t="s">
        <v>3377</v>
      </c>
      <c r="B1041" s="102" t="s">
        <v>2834</v>
      </c>
      <c r="C1041" s="100">
        <f>VLOOKUP(GroupVertices[[#This Row],[Vertex]], Vertices[], MATCH("ID", Vertices[#Headers], 0), FALSE)</f>
        <v>2482</v>
      </c>
    </row>
    <row r="1042" spans="1:3" x14ac:dyDescent="0.35">
      <c r="A1042" s="100" t="s">
        <v>3377</v>
      </c>
      <c r="B1042" s="102" t="s">
        <v>2835</v>
      </c>
      <c r="C1042" s="100">
        <f>VLOOKUP(GroupVertices[[#This Row],[Vertex]], Vertices[], MATCH("ID", Vertices[#Headers], 0), FALSE)</f>
        <v>2483</v>
      </c>
    </row>
    <row r="1043" spans="1:3" x14ac:dyDescent="0.35">
      <c r="A1043" s="100" t="s">
        <v>3377</v>
      </c>
      <c r="B1043" s="102" t="s">
        <v>2836</v>
      </c>
      <c r="C1043" s="100">
        <f>VLOOKUP(GroupVertices[[#This Row],[Vertex]], Vertices[], MATCH("ID", Vertices[#Headers], 0), FALSE)</f>
        <v>2484</v>
      </c>
    </row>
    <row r="1044" spans="1:3" x14ac:dyDescent="0.35">
      <c r="A1044" s="100" t="s">
        <v>3377</v>
      </c>
      <c r="B1044" s="102" t="s">
        <v>2837</v>
      </c>
      <c r="C1044" s="100">
        <f>VLOOKUP(GroupVertices[[#This Row],[Vertex]], Vertices[], MATCH("ID", Vertices[#Headers], 0), FALSE)</f>
        <v>2485</v>
      </c>
    </row>
    <row r="1045" spans="1:3" x14ac:dyDescent="0.35">
      <c r="A1045" s="100" t="s">
        <v>3377</v>
      </c>
      <c r="B1045" s="102" t="s">
        <v>2838</v>
      </c>
      <c r="C1045" s="100">
        <f>VLOOKUP(GroupVertices[[#This Row],[Vertex]], Vertices[], MATCH("ID", Vertices[#Headers], 0), FALSE)</f>
        <v>2486</v>
      </c>
    </row>
    <row r="1046" spans="1:3" x14ac:dyDescent="0.35">
      <c r="A1046" s="100" t="s">
        <v>3377</v>
      </c>
      <c r="B1046" s="102" t="s">
        <v>2839</v>
      </c>
      <c r="C1046" s="100">
        <f>VLOOKUP(GroupVertices[[#This Row],[Vertex]], Vertices[], MATCH("ID", Vertices[#Headers], 0), FALSE)</f>
        <v>2487</v>
      </c>
    </row>
    <row r="1047" spans="1:3" x14ac:dyDescent="0.35">
      <c r="A1047" s="100" t="s">
        <v>3377</v>
      </c>
      <c r="B1047" s="102" t="s">
        <v>2840</v>
      </c>
      <c r="C1047" s="100">
        <f>VLOOKUP(GroupVertices[[#This Row],[Vertex]], Vertices[], MATCH("ID", Vertices[#Headers], 0), FALSE)</f>
        <v>2488</v>
      </c>
    </row>
    <row r="1048" spans="1:3" x14ac:dyDescent="0.35">
      <c r="A1048" s="100" t="s">
        <v>3377</v>
      </c>
      <c r="B1048" s="102" t="s">
        <v>2930</v>
      </c>
      <c r="C1048" s="100">
        <f>VLOOKUP(GroupVertices[[#This Row],[Vertex]], Vertices[], MATCH("ID", Vertices[#Headers], 0), FALSE)</f>
        <v>1764</v>
      </c>
    </row>
    <row r="1049" spans="1:3" x14ac:dyDescent="0.35">
      <c r="A1049" s="100" t="s">
        <v>3377</v>
      </c>
      <c r="B1049" s="102" t="s">
        <v>2931</v>
      </c>
      <c r="C1049" s="100">
        <f>VLOOKUP(GroupVertices[[#This Row],[Vertex]], Vertices[], MATCH("ID", Vertices[#Headers], 0), FALSE)</f>
        <v>1765</v>
      </c>
    </row>
    <row r="1050" spans="1:3" x14ac:dyDescent="0.35">
      <c r="A1050" s="100" t="s">
        <v>3378</v>
      </c>
      <c r="B1050" s="102" t="s">
        <v>211</v>
      </c>
      <c r="C1050" s="100">
        <f>VLOOKUP(GroupVertices[[#This Row],[Vertex]], Vertices[], MATCH("ID", Vertices[#Headers], 0), FALSE)</f>
        <v>2664</v>
      </c>
    </row>
    <row r="1051" spans="1:3" x14ac:dyDescent="0.35">
      <c r="A1051" s="100" t="s">
        <v>3378</v>
      </c>
      <c r="B1051" s="102" t="s">
        <v>212</v>
      </c>
      <c r="C1051" s="100">
        <f>VLOOKUP(GroupVertices[[#This Row],[Vertex]], Vertices[], MATCH("ID", Vertices[#Headers], 0), FALSE)</f>
        <v>151</v>
      </c>
    </row>
    <row r="1052" spans="1:3" x14ac:dyDescent="0.35">
      <c r="A1052" s="100" t="s">
        <v>3378</v>
      </c>
      <c r="B1052" s="102" t="s">
        <v>466</v>
      </c>
      <c r="C1052" s="100">
        <f>VLOOKUP(GroupVertices[[#This Row],[Vertex]], Vertices[], MATCH("ID", Vertices[#Headers], 0), FALSE)</f>
        <v>2736</v>
      </c>
    </row>
    <row r="1053" spans="1:3" x14ac:dyDescent="0.35">
      <c r="A1053" s="100" t="s">
        <v>3378</v>
      </c>
      <c r="B1053" s="102" t="s">
        <v>467</v>
      </c>
      <c r="C1053" s="100">
        <f>VLOOKUP(GroupVertices[[#This Row],[Vertex]], Vertices[], MATCH("ID", Vertices[#Headers], 0), FALSE)</f>
        <v>38</v>
      </c>
    </row>
    <row r="1054" spans="1:3" x14ac:dyDescent="0.35">
      <c r="A1054" s="100" t="s">
        <v>3378</v>
      </c>
      <c r="B1054" s="102" t="s">
        <v>673</v>
      </c>
      <c r="C1054" s="100">
        <f>VLOOKUP(GroupVertices[[#This Row],[Vertex]], Vertices[], MATCH("ID", Vertices[#Headers], 0), FALSE)</f>
        <v>724</v>
      </c>
    </row>
    <row r="1055" spans="1:3" x14ac:dyDescent="0.35">
      <c r="A1055" s="100" t="s">
        <v>3378</v>
      </c>
      <c r="B1055" s="102" t="s">
        <v>676</v>
      </c>
      <c r="C1055" s="100">
        <f>VLOOKUP(GroupVertices[[#This Row],[Vertex]], Vertices[], MATCH("ID", Vertices[#Headers], 0), FALSE)</f>
        <v>1957</v>
      </c>
    </row>
    <row r="1056" spans="1:3" x14ac:dyDescent="0.35">
      <c r="A1056" s="100" t="s">
        <v>3378</v>
      </c>
      <c r="B1056" s="102" t="s">
        <v>720</v>
      </c>
      <c r="C1056" s="100">
        <f>VLOOKUP(GroupVertices[[#This Row],[Vertex]], Vertices[], MATCH("ID", Vertices[#Headers], 0), FALSE)</f>
        <v>778</v>
      </c>
    </row>
    <row r="1057" spans="1:3" x14ac:dyDescent="0.35">
      <c r="A1057" s="100" t="s">
        <v>3378</v>
      </c>
      <c r="B1057" s="102" t="s">
        <v>721</v>
      </c>
      <c r="C1057" s="100">
        <f>VLOOKUP(GroupVertices[[#This Row],[Vertex]], Vertices[], MATCH("ID", Vertices[#Headers], 0), FALSE)</f>
        <v>435</v>
      </c>
    </row>
    <row r="1058" spans="1:3" x14ac:dyDescent="0.35">
      <c r="A1058" s="100" t="s">
        <v>3378</v>
      </c>
      <c r="B1058" s="102" t="s">
        <v>1035</v>
      </c>
      <c r="C1058" s="100">
        <f>VLOOKUP(GroupVertices[[#This Row],[Vertex]], Vertices[], MATCH("ID", Vertices[#Headers], 0), FALSE)</f>
        <v>247</v>
      </c>
    </row>
    <row r="1059" spans="1:3" x14ac:dyDescent="0.35">
      <c r="A1059" s="100" t="s">
        <v>3378</v>
      </c>
      <c r="B1059" s="102" t="s">
        <v>1036</v>
      </c>
      <c r="C1059" s="100">
        <f>VLOOKUP(GroupVertices[[#This Row],[Vertex]], Vertices[], MATCH("ID", Vertices[#Headers], 0), FALSE)</f>
        <v>2025</v>
      </c>
    </row>
    <row r="1060" spans="1:3" x14ac:dyDescent="0.35">
      <c r="A1060" s="100" t="s">
        <v>3378</v>
      </c>
      <c r="B1060" s="102" t="s">
        <v>1037</v>
      </c>
      <c r="C1060" s="100">
        <f>VLOOKUP(GroupVertices[[#This Row],[Vertex]], Vertices[], MATCH("ID", Vertices[#Headers], 0), FALSE)</f>
        <v>2026</v>
      </c>
    </row>
    <row r="1061" spans="1:3" x14ac:dyDescent="0.35">
      <c r="A1061" s="100" t="s">
        <v>3378</v>
      </c>
      <c r="B1061" s="102" t="s">
        <v>1038</v>
      </c>
      <c r="C1061" s="100">
        <f>VLOOKUP(GroupVertices[[#This Row],[Vertex]], Vertices[], MATCH("ID", Vertices[#Headers], 0), FALSE)</f>
        <v>2027</v>
      </c>
    </row>
    <row r="1062" spans="1:3" x14ac:dyDescent="0.35">
      <c r="A1062" s="100" t="s">
        <v>3378</v>
      </c>
      <c r="B1062" s="102" t="s">
        <v>1064</v>
      </c>
      <c r="C1062" s="100">
        <f>VLOOKUP(GroupVertices[[#This Row],[Vertex]], Vertices[], MATCH("ID", Vertices[#Headers], 0), FALSE)</f>
        <v>2737</v>
      </c>
    </row>
    <row r="1063" spans="1:3" x14ac:dyDescent="0.35">
      <c r="A1063" s="100" t="s">
        <v>3378</v>
      </c>
      <c r="B1063" s="102" t="s">
        <v>1200</v>
      </c>
      <c r="C1063" s="100">
        <f>VLOOKUP(GroupVertices[[#This Row],[Vertex]], Vertices[], MATCH("ID", Vertices[#Headers], 0), FALSE)</f>
        <v>2665</v>
      </c>
    </row>
    <row r="1064" spans="1:3" x14ac:dyDescent="0.35">
      <c r="A1064" s="100" t="s">
        <v>3378</v>
      </c>
      <c r="B1064" s="102" t="s">
        <v>1261</v>
      </c>
      <c r="C1064" s="100">
        <f>VLOOKUP(GroupVertices[[#This Row],[Vertex]], Vertices[], MATCH("ID", Vertices[#Headers], 0), FALSE)</f>
        <v>725</v>
      </c>
    </row>
    <row r="1065" spans="1:3" x14ac:dyDescent="0.35">
      <c r="A1065" s="100" t="s">
        <v>3378</v>
      </c>
      <c r="B1065" s="102" t="s">
        <v>1262</v>
      </c>
      <c r="C1065" s="100">
        <f>VLOOKUP(GroupVertices[[#This Row],[Vertex]], Vertices[], MATCH("ID", Vertices[#Headers], 0), FALSE)</f>
        <v>1958</v>
      </c>
    </row>
    <row r="1066" spans="1:3" x14ac:dyDescent="0.35">
      <c r="A1066" s="100" t="s">
        <v>3378</v>
      </c>
      <c r="B1066" s="102" t="s">
        <v>1459</v>
      </c>
      <c r="C1066" s="100">
        <f>VLOOKUP(GroupVertices[[#This Row],[Vertex]], Vertices[], MATCH("ID", Vertices[#Headers], 0), FALSE)</f>
        <v>282</v>
      </c>
    </row>
    <row r="1067" spans="1:3" x14ac:dyDescent="0.35">
      <c r="A1067" s="100" t="s">
        <v>3378</v>
      </c>
      <c r="B1067" s="102" t="s">
        <v>1460</v>
      </c>
      <c r="C1067" s="100">
        <f>VLOOKUP(GroupVertices[[#This Row],[Vertex]], Vertices[], MATCH("ID", Vertices[#Headers], 0), FALSE)</f>
        <v>2677</v>
      </c>
    </row>
    <row r="1068" spans="1:3" x14ac:dyDescent="0.35">
      <c r="A1068" s="100" t="s">
        <v>3378</v>
      </c>
      <c r="B1068" s="102" t="s">
        <v>1465</v>
      </c>
      <c r="C1068" s="100">
        <f>VLOOKUP(GroupVertices[[#This Row],[Vertex]], Vertices[], MATCH("ID", Vertices[#Headers], 0), FALSE)</f>
        <v>288</v>
      </c>
    </row>
    <row r="1069" spans="1:3" x14ac:dyDescent="0.35">
      <c r="A1069" s="100" t="s">
        <v>3378</v>
      </c>
      <c r="B1069" s="102" t="s">
        <v>1500</v>
      </c>
      <c r="C1069" s="100">
        <f>VLOOKUP(GroupVertices[[#This Row],[Vertex]], Vertices[], MATCH("ID", Vertices[#Headers], 0), FALSE)</f>
        <v>726</v>
      </c>
    </row>
    <row r="1070" spans="1:3" x14ac:dyDescent="0.35">
      <c r="A1070" s="100" t="s">
        <v>3378</v>
      </c>
      <c r="B1070" s="102" t="s">
        <v>1501</v>
      </c>
      <c r="C1070" s="100">
        <f>VLOOKUP(GroupVertices[[#This Row],[Vertex]], Vertices[], MATCH("ID", Vertices[#Headers], 0), FALSE)</f>
        <v>1959</v>
      </c>
    </row>
    <row r="1071" spans="1:3" x14ac:dyDescent="0.35">
      <c r="A1071" s="100" t="s">
        <v>3378</v>
      </c>
      <c r="B1071" s="102" t="s">
        <v>1510</v>
      </c>
      <c r="C1071" s="100">
        <f>VLOOKUP(GroupVertices[[#This Row],[Vertex]], Vertices[], MATCH("ID", Vertices[#Headers], 0), FALSE)</f>
        <v>2758</v>
      </c>
    </row>
    <row r="1072" spans="1:3" x14ac:dyDescent="0.35">
      <c r="A1072" s="100" t="s">
        <v>3378</v>
      </c>
      <c r="B1072" s="102" t="s">
        <v>1535</v>
      </c>
      <c r="C1072" s="100">
        <f>VLOOKUP(GroupVertices[[#This Row],[Vertex]], Vertices[], MATCH("ID", Vertices[#Headers], 0), FALSE)</f>
        <v>2738</v>
      </c>
    </row>
    <row r="1073" spans="1:3" x14ac:dyDescent="0.35">
      <c r="A1073" s="100" t="s">
        <v>3378</v>
      </c>
      <c r="B1073" s="102" t="s">
        <v>1588</v>
      </c>
      <c r="C1073" s="100">
        <f>VLOOKUP(GroupVertices[[#This Row],[Vertex]], Vertices[], MATCH("ID", Vertices[#Headers], 0), FALSE)</f>
        <v>274</v>
      </c>
    </row>
    <row r="1074" spans="1:3" x14ac:dyDescent="0.35">
      <c r="A1074" s="100" t="s">
        <v>3378</v>
      </c>
      <c r="B1074" s="102" t="s">
        <v>1600</v>
      </c>
      <c r="C1074" s="100">
        <f>VLOOKUP(GroupVertices[[#This Row],[Vertex]], Vertices[], MATCH("ID", Vertices[#Headers], 0), FALSE)</f>
        <v>693</v>
      </c>
    </row>
    <row r="1075" spans="1:3" x14ac:dyDescent="0.35">
      <c r="A1075" s="100" t="s">
        <v>3378</v>
      </c>
      <c r="B1075" s="102" t="s">
        <v>1601</v>
      </c>
      <c r="C1075" s="100">
        <f>VLOOKUP(GroupVertices[[#This Row],[Vertex]], Vertices[], MATCH("ID", Vertices[#Headers], 0), FALSE)</f>
        <v>1760</v>
      </c>
    </row>
    <row r="1076" spans="1:3" x14ac:dyDescent="0.35">
      <c r="A1076" s="100" t="s">
        <v>3378</v>
      </c>
      <c r="B1076" s="102" t="s">
        <v>1662</v>
      </c>
      <c r="C1076" s="100">
        <f>VLOOKUP(GroupVertices[[#This Row],[Vertex]], Vertices[], MATCH("ID", Vertices[#Headers], 0), FALSE)</f>
        <v>2739</v>
      </c>
    </row>
    <row r="1077" spans="1:3" x14ac:dyDescent="0.35">
      <c r="A1077" s="100" t="s">
        <v>3378</v>
      </c>
      <c r="B1077" s="102" t="s">
        <v>1811</v>
      </c>
      <c r="C1077" s="100">
        <f>VLOOKUP(GroupVertices[[#This Row],[Vertex]], Vertices[], MATCH("ID", Vertices[#Headers], 0), FALSE)</f>
        <v>89</v>
      </c>
    </row>
    <row r="1078" spans="1:3" x14ac:dyDescent="0.35">
      <c r="A1078" s="100" t="s">
        <v>3378</v>
      </c>
      <c r="B1078" s="102" t="s">
        <v>1812</v>
      </c>
      <c r="C1078" s="100">
        <f>VLOOKUP(GroupVertices[[#This Row],[Vertex]], Vertices[], MATCH("ID", Vertices[#Headers], 0), FALSE)</f>
        <v>2986</v>
      </c>
    </row>
    <row r="1079" spans="1:3" x14ac:dyDescent="0.35">
      <c r="A1079" s="100" t="s">
        <v>3378</v>
      </c>
      <c r="B1079" s="102" t="s">
        <v>1828</v>
      </c>
      <c r="C1079" s="100">
        <f>VLOOKUP(GroupVertices[[#This Row],[Vertex]], Vertices[], MATCH("ID", Vertices[#Headers], 0), FALSE)</f>
        <v>2987</v>
      </c>
    </row>
    <row r="1080" spans="1:3" x14ac:dyDescent="0.35">
      <c r="A1080" s="100" t="s">
        <v>3378</v>
      </c>
      <c r="B1080" s="102" t="s">
        <v>1885</v>
      </c>
      <c r="C1080" s="100">
        <f>VLOOKUP(GroupVertices[[#This Row],[Vertex]], Vertices[], MATCH("ID", Vertices[#Headers], 0), FALSE)</f>
        <v>2988</v>
      </c>
    </row>
    <row r="1081" spans="1:3" x14ac:dyDescent="0.35">
      <c r="A1081" s="100" t="s">
        <v>3378</v>
      </c>
      <c r="B1081" s="102" t="s">
        <v>1886</v>
      </c>
      <c r="C1081" s="100">
        <f>VLOOKUP(GroupVertices[[#This Row],[Vertex]], Vertices[], MATCH("ID", Vertices[#Headers], 0), FALSE)</f>
        <v>813</v>
      </c>
    </row>
    <row r="1082" spans="1:3" x14ac:dyDescent="0.35">
      <c r="A1082" s="100" t="s">
        <v>3378</v>
      </c>
      <c r="B1082" s="102" t="s">
        <v>1944</v>
      </c>
      <c r="C1082" s="100">
        <f>VLOOKUP(GroupVertices[[#This Row],[Vertex]], Vertices[], MATCH("ID", Vertices[#Headers], 0), FALSE)</f>
        <v>36</v>
      </c>
    </row>
    <row r="1083" spans="1:3" x14ac:dyDescent="0.35">
      <c r="A1083" s="100" t="s">
        <v>3378</v>
      </c>
      <c r="B1083" s="102" t="s">
        <v>2013</v>
      </c>
      <c r="C1083" s="100">
        <f>VLOOKUP(GroupVertices[[#This Row],[Vertex]], Vertices[], MATCH("ID", Vertices[#Headers], 0), FALSE)</f>
        <v>717</v>
      </c>
    </row>
    <row r="1084" spans="1:3" x14ac:dyDescent="0.35">
      <c r="A1084" s="100" t="s">
        <v>3378</v>
      </c>
      <c r="B1084" s="102" t="s">
        <v>2014</v>
      </c>
      <c r="C1084" s="100">
        <f>VLOOKUP(GroupVertices[[#This Row],[Vertex]], Vertices[], MATCH("ID", Vertices[#Headers], 0), FALSE)</f>
        <v>1877</v>
      </c>
    </row>
    <row r="1085" spans="1:3" x14ac:dyDescent="0.35">
      <c r="A1085" s="100" t="s">
        <v>3378</v>
      </c>
      <c r="B1085" s="102" t="s">
        <v>2057</v>
      </c>
      <c r="C1085" s="100">
        <f>VLOOKUP(GroupVertices[[#This Row],[Vertex]], Vertices[], MATCH("ID", Vertices[#Headers], 0), FALSE)</f>
        <v>2580</v>
      </c>
    </row>
    <row r="1086" spans="1:3" x14ac:dyDescent="0.35">
      <c r="A1086" s="100" t="s">
        <v>3378</v>
      </c>
      <c r="B1086" s="102" t="s">
        <v>2081</v>
      </c>
      <c r="C1086" s="100">
        <f>VLOOKUP(GroupVertices[[#This Row],[Vertex]], Vertices[], MATCH("ID", Vertices[#Headers], 0), FALSE)</f>
        <v>2740</v>
      </c>
    </row>
    <row r="1087" spans="1:3" x14ac:dyDescent="0.35">
      <c r="A1087" s="100" t="s">
        <v>3378</v>
      </c>
      <c r="B1087" s="102" t="s">
        <v>2204</v>
      </c>
      <c r="C1087" s="100">
        <f>VLOOKUP(GroupVertices[[#This Row],[Vertex]], Vertices[], MATCH("ID", Vertices[#Headers], 0), FALSE)</f>
        <v>787</v>
      </c>
    </row>
    <row r="1088" spans="1:3" x14ac:dyDescent="0.35">
      <c r="A1088" s="100" t="s">
        <v>3378</v>
      </c>
      <c r="B1088" s="102" t="s">
        <v>2205</v>
      </c>
      <c r="C1088" s="100">
        <f>VLOOKUP(GroupVertices[[#This Row],[Vertex]], Vertices[], MATCH("ID", Vertices[#Headers], 0), FALSE)</f>
        <v>781</v>
      </c>
    </row>
    <row r="1089" spans="1:3" x14ac:dyDescent="0.35">
      <c r="A1089" s="100" t="s">
        <v>3378</v>
      </c>
      <c r="B1089" s="102" t="s">
        <v>2213</v>
      </c>
      <c r="C1089" s="100">
        <f>VLOOKUP(GroupVertices[[#This Row],[Vertex]], Vertices[], MATCH("ID", Vertices[#Headers], 0), FALSE)</f>
        <v>825</v>
      </c>
    </row>
    <row r="1090" spans="1:3" x14ac:dyDescent="0.35">
      <c r="A1090" s="100" t="s">
        <v>3378</v>
      </c>
      <c r="B1090" s="102" t="s">
        <v>2214</v>
      </c>
      <c r="C1090" s="100">
        <f>VLOOKUP(GroupVertices[[#This Row],[Vertex]], Vertices[], MATCH("ID", Vertices[#Headers], 0), FALSE)</f>
        <v>817</v>
      </c>
    </row>
    <row r="1091" spans="1:3" x14ac:dyDescent="0.35">
      <c r="A1091" s="100" t="s">
        <v>3378</v>
      </c>
      <c r="B1091" s="102" t="s">
        <v>2347</v>
      </c>
      <c r="C1091" s="100">
        <f>VLOOKUP(GroupVertices[[#This Row],[Vertex]], Vertices[], MATCH("ID", Vertices[#Headers], 0), FALSE)</f>
        <v>2581</v>
      </c>
    </row>
    <row r="1092" spans="1:3" x14ac:dyDescent="0.35">
      <c r="A1092" s="100" t="s">
        <v>3378</v>
      </c>
      <c r="B1092" s="102" t="s">
        <v>2377</v>
      </c>
      <c r="C1092" s="100">
        <f>VLOOKUP(GroupVertices[[#This Row],[Vertex]], Vertices[], MATCH("ID", Vertices[#Headers], 0), FALSE)</f>
        <v>2582</v>
      </c>
    </row>
    <row r="1093" spans="1:3" x14ac:dyDescent="0.35">
      <c r="A1093" s="100" t="s">
        <v>3378</v>
      </c>
      <c r="B1093" s="102" t="s">
        <v>2623</v>
      </c>
      <c r="C1093" s="100">
        <f>VLOOKUP(GroupVertices[[#This Row],[Vertex]], Vertices[], MATCH("ID", Vertices[#Headers], 0), FALSE)</f>
        <v>727</v>
      </c>
    </row>
    <row r="1094" spans="1:3" x14ac:dyDescent="0.35">
      <c r="A1094" s="100" t="s">
        <v>3378</v>
      </c>
      <c r="B1094" s="102" t="s">
        <v>2624</v>
      </c>
      <c r="C1094" s="100">
        <f>VLOOKUP(GroupVertices[[#This Row],[Vertex]], Vertices[], MATCH("ID", Vertices[#Headers], 0), FALSE)</f>
        <v>1960</v>
      </c>
    </row>
    <row r="1095" spans="1:3" x14ac:dyDescent="0.35">
      <c r="A1095" s="100" t="s">
        <v>3378</v>
      </c>
      <c r="B1095" s="102" t="s">
        <v>2705</v>
      </c>
      <c r="C1095" s="100">
        <f>VLOOKUP(GroupVertices[[#This Row],[Vertex]], Vertices[], MATCH("ID", Vertices[#Headers], 0), FALSE)</f>
        <v>2583</v>
      </c>
    </row>
    <row r="1096" spans="1:3" x14ac:dyDescent="0.35">
      <c r="A1096" s="100" t="s">
        <v>3378</v>
      </c>
      <c r="B1096" s="102" t="s">
        <v>2706</v>
      </c>
      <c r="C1096" s="100">
        <f>VLOOKUP(GroupVertices[[#This Row],[Vertex]], Vertices[], MATCH("ID", Vertices[#Headers], 0), FALSE)</f>
        <v>2584</v>
      </c>
    </row>
    <row r="1097" spans="1:3" x14ac:dyDescent="0.35">
      <c r="A1097" s="100" t="s">
        <v>3378</v>
      </c>
      <c r="B1097" s="102" t="s">
        <v>2722</v>
      </c>
      <c r="C1097" s="100">
        <f>VLOOKUP(GroupVertices[[#This Row],[Vertex]], Vertices[], MATCH("ID", Vertices[#Headers], 0), FALSE)</f>
        <v>694</v>
      </c>
    </row>
    <row r="1098" spans="1:3" x14ac:dyDescent="0.35">
      <c r="A1098" s="100" t="s">
        <v>3378</v>
      </c>
      <c r="B1098" s="102" t="s">
        <v>2723</v>
      </c>
      <c r="C1098" s="100">
        <f>VLOOKUP(GroupVertices[[#This Row],[Vertex]], Vertices[], MATCH("ID", Vertices[#Headers], 0), FALSE)</f>
        <v>1761</v>
      </c>
    </row>
    <row r="1099" spans="1:3" x14ac:dyDescent="0.35">
      <c r="A1099" s="100" t="s">
        <v>3378</v>
      </c>
      <c r="B1099" s="102" t="s">
        <v>2733</v>
      </c>
      <c r="C1099" s="100">
        <f>VLOOKUP(GroupVertices[[#This Row],[Vertex]], Vertices[], MATCH("ID", Vertices[#Headers], 0), FALSE)</f>
        <v>379</v>
      </c>
    </row>
    <row r="1100" spans="1:3" x14ac:dyDescent="0.35">
      <c r="A1100" s="100" t="s">
        <v>3378</v>
      </c>
      <c r="B1100" s="102" t="s">
        <v>2734</v>
      </c>
      <c r="C1100" s="100">
        <f>VLOOKUP(GroupVertices[[#This Row],[Vertex]], Vertices[], MATCH("ID", Vertices[#Headers], 0), FALSE)</f>
        <v>1757</v>
      </c>
    </row>
    <row r="1101" spans="1:3" x14ac:dyDescent="0.35">
      <c r="A1101" s="100" t="s">
        <v>3378</v>
      </c>
      <c r="B1101" s="102" t="s">
        <v>2735</v>
      </c>
      <c r="C1101" s="100">
        <f>VLOOKUP(GroupVertices[[#This Row],[Vertex]], Vertices[], MATCH("ID", Vertices[#Headers], 0), FALSE)</f>
        <v>1758</v>
      </c>
    </row>
    <row r="1102" spans="1:3" x14ac:dyDescent="0.35">
      <c r="A1102" s="100" t="s">
        <v>3378</v>
      </c>
      <c r="B1102" s="102" t="s">
        <v>2798</v>
      </c>
      <c r="C1102" s="100">
        <f>VLOOKUP(GroupVertices[[#This Row],[Vertex]], Vertices[], MATCH("ID", Vertices[#Headers], 0), FALSE)</f>
        <v>2585</v>
      </c>
    </row>
    <row r="1103" spans="1:3" x14ac:dyDescent="0.35">
      <c r="A1103" s="100" t="s">
        <v>3378</v>
      </c>
      <c r="B1103" s="102" t="s">
        <v>2810</v>
      </c>
      <c r="C1103" s="100">
        <f>VLOOKUP(GroupVertices[[#This Row],[Vertex]], Vertices[], MATCH("ID", Vertices[#Headers], 0), FALSE)</f>
        <v>2586</v>
      </c>
    </row>
    <row r="1104" spans="1:3" x14ac:dyDescent="0.35">
      <c r="A1104" s="100" t="s">
        <v>3378</v>
      </c>
      <c r="B1104" s="102" t="s">
        <v>2818</v>
      </c>
      <c r="C1104" s="100">
        <f>VLOOKUP(GroupVertices[[#This Row],[Vertex]], Vertices[], MATCH("ID", Vertices[#Headers], 0), FALSE)</f>
        <v>2587</v>
      </c>
    </row>
    <row r="1105" spans="1:3" x14ac:dyDescent="0.35">
      <c r="A1105" s="100" t="s">
        <v>3378</v>
      </c>
      <c r="B1105" s="102" t="s">
        <v>2819</v>
      </c>
      <c r="C1105" s="100">
        <f>VLOOKUP(GroupVertices[[#This Row],[Vertex]], Vertices[], MATCH("ID", Vertices[#Headers], 0), FALSE)</f>
        <v>2588</v>
      </c>
    </row>
    <row r="1106" spans="1:3" x14ac:dyDescent="0.35">
      <c r="A1106" s="100" t="s">
        <v>3378</v>
      </c>
      <c r="B1106" s="102" t="s">
        <v>2886</v>
      </c>
      <c r="C1106" s="100">
        <f>VLOOKUP(GroupVertices[[#This Row],[Vertex]], Vertices[], MATCH("ID", Vertices[#Headers], 0), FALSE)</f>
        <v>2260</v>
      </c>
    </row>
    <row r="1107" spans="1:3" x14ac:dyDescent="0.35">
      <c r="A1107" s="100" t="s">
        <v>3378</v>
      </c>
      <c r="B1107" s="102" t="s">
        <v>3059</v>
      </c>
      <c r="C1107" s="100">
        <f>VLOOKUP(GroupVertices[[#This Row],[Vertex]], Vertices[], MATCH("ID", Vertices[#Headers], 0), FALSE)</f>
        <v>2589</v>
      </c>
    </row>
    <row r="1108" spans="1:3" x14ac:dyDescent="0.35">
      <c r="A1108" s="100" t="s">
        <v>3378</v>
      </c>
      <c r="B1108" s="102" t="s">
        <v>3065</v>
      </c>
      <c r="C1108" s="100">
        <f>VLOOKUP(GroupVertices[[#This Row],[Vertex]], Vertices[], MATCH("ID", Vertices[#Headers], 0), FALSE)</f>
        <v>2590</v>
      </c>
    </row>
    <row r="1109" spans="1:3" x14ac:dyDescent="0.35">
      <c r="A1109" s="100" t="s">
        <v>3378</v>
      </c>
      <c r="B1109" s="102" t="s">
        <v>3066</v>
      </c>
      <c r="C1109" s="100">
        <f>VLOOKUP(GroupVertices[[#This Row],[Vertex]], Vertices[], MATCH("ID", Vertices[#Headers], 0), FALSE)</f>
        <v>2591</v>
      </c>
    </row>
    <row r="1110" spans="1:3" x14ac:dyDescent="0.35">
      <c r="A1110" s="100" t="s">
        <v>3378</v>
      </c>
      <c r="B1110" s="102" t="s">
        <v>3097</v>
      </c>
      <c r="C1110" s="100">
        <f>VLOOKUP(GroupVertices[[#This Row],[Vertex]], Vertices[], MATCH("ID", Vertices[#Headers], 0), FALSE)</f>
        <v>2741</v>
      </c>
    </row>
    <row r="1111" spans="1:3" x14ac:dyDescent="0.35">
      <c r="A1111" s="100" t="s">
        <v>3379</v>
      </c>
      <c r="B1111" s="102" t="s">
        <v>455</v>
      </c>
      <c r="C1111" s="100">
        <f>VLOOKUP(GroupVertices[[#This Row],[Vertex]], Vertices[], MATCH("ID", Vertices[#Headers], 0), FALSE)</f>
        <v>63</v>
      </c>
    </row>
    <row r="1112" spans="1:3" x14ac:dyDescent="0.35">
      <c r="A1112" s="100" t="s">
        <v>3379</v>
      </c>
      <c r="B1112" s="102" t="s">
        <v>456</v>
      </c>
      <c r="C1112" s="100">
        <f>VLOOKUP(GroupVertices[[#This Row],[Vertex]], Vertices[], MATCH("ID", Vertices[#Headers], 0), FALSE)</f>
        <v>2861</v>
      </c>
    </row>
    <row r="1113" spans="1:3" x14ac:dyDescent="0.35">
      <c r="A1113" s="100" t="s">
        <v>3379</v>
      </c>
      <c r="B1113" s="102" t="s">
        <v>457</v>
      </c>
      <c r="C1113" s="100">
        <f>VLOOKUP(GroupVertices[[#This Row],[Vertex]], Vertices[], MATCH("ID", Vertices[#Headers], 0), FALSE)</f>
        <v>2862</v>
      </c>
    </row>
    <row r="1114" spans="1:3" x14ac:dyDescent="0.35">
      <c r="A1114" s="100" t="s">
        <v>3379</v>
      </c>
      <c r="B1114" s="102" t="s">
        <v>458</v>
      </c>
      <c r="C1114" s="100">
        <f>VLOOKUP(GroupVertices[[#This Row],[Vertex]], Vertices[], MATCH("ID", Vertices[#Headers], 0), FALSE)</f>
        <v>2863</v>
      </c>
    </row>
    <row r="1115" spans="1:3" x14ac:dyDescent="0.35">
      <c r="A1115" s="100" t="s">
        <v>3379</v>
      </c>
      <c r="B1115" s="102" t="s">
        <v>459</v>
      </c>
      <c r="C1115" s="100">
        <f>VLOOKUP(GroupVertices[[#This Row],[Vertex]], Vertices[], MATCH("ID", Vertices[#Headers], 0), FALSE)</f>
        <v>2864</v>
      </c>
    </row>
    <row r="1116" spans="1:3" x14ac:dyDescent="0.35">
      <c r="A1116" s="100" t="s">
        <v>3379</v>
      </c>
      <c r="B1116" s="102" t="s">
        <v>460</v>
      </c>
      <c r="C1116" s="100">
        <f>VLOOKUP(GroupVertices[[#This Row],[Vertex]], Vertices[], MATCH("ID", Vertices[#Headers], 0), FALSE)</f>
        <v>741</v>
      </c>
    </row>
    <row r="1117" spans="1:3" x14ac:dyDescent="0.35">
      <c r="A1117" s="100" t="s">
        <v>3379</v>
      </c>
      <c r="B1117" s="102" t="s">
        <v>462</v>
      </c>
      <c r="C1117" s="100">
        <f>VLOOKUP(GroupVertices[[#This Row],[Vertex]], Vertices[], MATCH("ID", Vertices[#Headers], 0), FALSE)</f>
        <v>35</v>
      </c>
    </row>
    <row r="1118" spans="1:3" x14ac:dyDescent="0.35">
      <c r="A1118" s="100" t="s">
        <v>3379</v>
      </c>
      <c r="B1118" s="102" t="s">
        <v>463</v>
      </c>
      <c r="C1118" s="100">
        <f>VLOOKUP(GroupVertices[[#This Row],[Vertex]], Vertices[], MATCH("ID", Vertices[#Headers], 0), FALSE)</f>
        <v>407</v>
      </c>
    </row>
    <row r="1119" spans="1:3" x14ac:dyDescent="0.35">
      <c r="A1119" s="100" t="s">
        <v>3379</v>
      </c>
      <c r="B1119" s="102" t="s">
        <v>611</v>
      </c>
      <c r="C1119" s="100">
        <f>VLOOKUP(GroupVertices[[#This Row],[Vertex]], Vertices[], MATCH("ID", Vertices[#Headers], 0), FALSE)</f>
        <v>2865</v>
      </c>
    </row>
    <row r="1120" spans="1:3" x14ac:dyDescent="0.35">
      <c r="A1120" s="100" t="s">
        <v>3379</v>
      </c>
      <c r="B1120" s="102" t="s">
        <v>613</v>
      </c>
      <c r="C1120" s="100">
        <f>VLOOKUP(GroupVertices[[#This Row],[Vertex]], Vertices[], MATCH("ID", Vertices[#Headers], 0), FALSE)</f>
        <v>2912</v>
      </c>
    </row>
    <row r="1121" spans="1:3" x14ac:dyDescent="0.35">
      <c r="A1121" s="100" t="s">
        <v>3379</v>
      </c>
      <c r="B1121" s="102" t="s">
        <v>641</v>
      </c>
      <c r="C1121" s="100">
        <f>VLOOKUP(GroupVertices[[#This Row],[Vertex]], Vertices[], MATCH("ID", Vertices[#Headers], 0), FALSE)</f>
        <v>110</v>
      </c>
    </row>
    <row r="1122" spans="1:3" x14ac:dyDescent="0.35">
      <c r="A1122" s="100" t="s">
        <v>3379</v>
      </c>
      <c r="B1122" s="102" t="s">
        <v>663</v>
      </c>
      <c r="C1122" s="100">
        <f>VLOOKUP(GroupVertices[[#This Row],[Vertex]], Vertices[], MATCH("ID", Vertices[#Headers], 0), FALSE)</f>
        <v>399</v>
      </c>
    </row>
    <row r="1123" spans="1:3" x14ac:dyDescent="0.35">
      <c r="A1123" s="100" t="s">
        <v>3379</v>
      </c>
      <c r="B1123" s="102" t="s">
        <v>664</v>
      </c>
      <c r="C1123" s="100">
        <f>VLOOKUP(GroupVertices[[#This Row],[Vertex]], Vertices[], MATCH("ID", Vertices[#Headers], 0), FALSE)</f>
        <v>2274</v>
      </c>
    </row>
    <row r="1124" spans="1:3" x14ac:dyDescent="0.35">
      <c r="A1124" s="100" t="s">
        <v>3379</v>
      </c>
      <c r="B1124" s="102" t="s">
        <v>665</v>
      </c>
      <c r="C1124" s="100">
        <f>VLOOKUP(GroupVertices[[#This Row],[Vertex]], Vertices[], MATCH("ID", Vertices[#Headers], 0), FALSE)</f>
        <v>2275</v>
      </c>
    </row>
    <row r="1125" spans="1:3" x14ac:dyDescent="0.35">
      <c r="A1125" s="100" t="s">
        <v>3379</v>
      </c>
      <c r="B1125" s="102" t="s">
        <v>689</v>
      </c>
      <c r="C1125" s="100">
        <f>VLOOKUP(GroupVertices[[#This Row],[Vertex]], Vertices[], MATCH("ID", Vertices[#Headers], 0), FALSE)</f>
        <v>2032</v>
      </c>
    </row>
    <row r="1126" spans="1:3" x14ac:dyDescent="0.35">
      <c r="A1126" s="100" t="s">
        <v>3379</v>
      </c>
      <c r="B1126" s="102" t="s">
        <v>712</v>
      </c>
      <c r="C1126" s="100">
        <f>VLOOKUP(GroupVertices[[#This Row],[Vertex]], Vertices[], MATCH("ID", Vertices[#Headers], 0), FALSE)</f>
        <v>709</v>
      </c>
    </row>
    <row r="1127" spans="1:3" x14ac:dyDescent="0.35">
      <c r="A1127" s="100" t="s">
        <v>3379</v>
      </c>
      <c r="B1127" s="102" t="s">
        <v>713</v>
      </c>
      <c r="C1127" s="100">
        <f>VLOOKUP(GroupVertices[[#This Row],[Vertex]], Vertices[], MATCH("ID", Vertices[#Headers], 0), FALSE)</f>
        <v>439</v>
      </c>
    </row>
    <row r="1128" spans="1:3" x14ac:dyDescent="0.35">
      <c r="A1128" s="100" t="s">
        <v>3379</v>
      </c>
      <c r="B1128" s="102" t="s">
        <v>714</v>
      </c>
      <c r="C1128" s="100">
        <f>VLOOKUP(GroupVertices[[#This Row],[Vertex]], Vertices[], MATCH("ID", Vertices[#Headers], 0), FALSE)</f>
        <v>1860</v>
      </c>
    </row>
    <row r="1129" spans="1:3" x14ac:dyDescent="0.35">
      <c r="A1129" s="100" t="s">
        <v>3379</v>
      </c>
      <c r="B1129" s="102" t="s">
        <v>729</v>
      </c>
      <c r="C1129" s="100">
        <f>VLOOKUP(GroupVertices[[#This Row],[Vertex]], Vertices[], MATCH("ID", Vertices[#Headers], 0), FALSE)</f>
        <v>2913</v>
      </c>
    </row>
    <row r="1130" spans="1:3" x14ac:dyDescent="0.35">
      <c r="A1130" s="100" t="s">
        <v>3379</v>
      </c>
      <c r="B1130" s="102" t="s">
        <v>849</v>
      </c>
      <c r="C1130" s="100">
        <f>VLOOKUP(GroupVertices[[#This Row],[Vertex]], Vertices[], MATCH("ID", Vertices[#Headers], 0), FALSE)</f>
        <v>180</v>
      </c>
    </row>
    <row r="1131" spans="1:3" x14ac:dyDescent="0.35">
      <c r="A1131" s="100" t="s">
        <v>3379</v>
      </c>
      <c r="B1131" s="102" t="s">
        <v>913</v>
      </c>
      <c r="C1131" s="100">
        <f>VLOOKUP(GroupVertices[[#This Row],[Vertex]], Vertices[], MATCH("ID", Vertices[#Headers], 0), FALSE)</f>
        <v>64</v>
      </c>
    </row>
    <row r="1132" spans="1:3" x14ac:dyDescent="0.35">
      <c r="A1132" s="100" t="s">
        <v>3379</v>
      </c>
      <c r="B1132" s="102" t="s">
        <v>914</v>
      </c>
      <c r="C1132" s="100">
        <f>VLOOKUP(GroupVertices[[#This Row],[Vertex]], Vertices[], MATCH("ID", Vertices[#Headers], 0), FALSE)</f>
        <v>2868</v>
      </c>
    </row>
    <row r="1133" spans="1:3" x14ac:dyDescent="0.35">
      <c r="A1133" s="100" t="s">
        <v>3379</v>
      </c>
      <c r="B1133" s="102" t="s">
        <v>915</v>
      </c>
      <c r="C1133" s="100">
        <f>VLOOKUP(GroupVertices[[#This Row],[Vertex]], Vertices[], MATCH("ID", Vertices[#Headers], 0), FALSE)</f>
        <v>2869</v>
      </c>
    </row>
    <row r="1134" spans="1:3" x14ac:dyDescent="0.35">
      <c r="A1134" s="100" t="s">
        <v>3379</v>
      </c>
      <c r="B1134" s="102" t="s">
        <v>1058</v>
      </c>
      <c r="C1134" s="100">
        <f>VLOOKUP(GroupVertices[[#This Row],[Vertex]], Vertices[], MATCH("ID", Vertices[#Headers], 0), FALSE)</f>
        <v>2292</v>
      </c>
    </row>
    <row r="1135" spans="1:3" x14ac:dyDescent="0.35">
      <c r="A1135" s="100" t="s">
        <v>3379</v>
      </c>
      <c r="B1135" s="102" t="s">
        <v>1059</v>
      </c>
      <c r="C1135" s="100">
        <f>VLOOKUP(GroupVertices[[#This Row],[Vertex]], Vertices[], MATCH("ID", Vertices[#Headers], 0), FALSE)</f>
        <v>753</v>
      </c>
    </row>
    <row r="1136" spans="1:3" x14ac:dyDescent="0.35">
      <c r="A1136" s="100" t="s">
        <v>3379</v>
      </c>
      <c r="B1136" s="102" t="s">
        <v>1093</v>
      </c>
      <c r="C1136" s="100">
        <f>VLOOKUP(GroupVertices[[#This Row],[Vertex]], Vertices[], MATCH("ID", Vertices[#Headers], 0), FALSE)</f>
        <v>2870</v>
      </c>
    </row>
    <row r="1137" spans="1:3" x14ac:dyDescent="0.35">
      <c r="A1137" s="100" t="s">
        <v>3379</v>
      </c>
      <c r="B1137" s="102" t="s">
        <v>1094</v>
      </c>
      <c r="C1137" s="100">
        <f>VLOOKUP(GroupVertices[[#This Row],[Vertex]], Vertices[], MATCH("ID", Vertices[#Headers], 0), FALSE)</f>
        <v>2871</v>
      </c>
    </row>
    <row r="1138" spans="1:3" x14ac:dyDescent="0.35">
      <c r="A1138" s="100" t="s">
        <v>3379</v>
      </c>
      <c r="B1138" s="102" t="s">
        <v>1095</v>
      </c>
      <c r="C1138" s="100">
        <f>VLOOKUP(GroupVertices[[#This Row],[Vertex]], Vertices[], MATCH("ID", Vertices[#Headers], 0), FALSE)</f>
        <v>2872</v>
      </c>
    </row>
    <row r="1139" spans="1:3" x14ac:dyDescent="0.35">
      <c r="A1139" s="100" t="s">
        <v>3379</v>
      </c>
      <c r="B1139" s="102" t="s">
        <v>1128</v>
      </c>
      <c r="C1139" s="100">
        <f>VLOOKUP(GroupVertices[[#This Row],[Vertex]], Vertices[], MATCH("ID", Vertices[#Headers], 0), FALSE)</f>
        <v>2873</v>
      </c>
    </row>
    <row r="1140" spans="1:3" x14ac:dyDescent="0.35">
      <c r="A1140" s="100" t="s">
        <v>3379</v>
      </c>
      <c r="B1140" s="102" t="s">
        <v>1156</v>
      </c>
      <c r="C1140" s="100">
        <f>VLOOKUP(GroupVertices[[#This Row],[Vertex]], Vertices[], MATCH("ID", Vertices[#Headers], 0), FALSE)</f>
        <v>73</v>
      </c>
    </row>
    <row r="1141" spans="1:3" x14ac:dyDescent="0.35">
      <c r="A1141" s="100" t="s">
        <v>3379</v>
      </c>
      <c r="B1141" s="102" t="s">
        <v>1157</v>
      </c>
      <c r="C1141" s="100">
        <f>VLOOKUP(GroupVertices[[#This Row],[Vertex]], Vertices[], MATCH("ID", Vertices[#Headers], 0), FALSE)</f>
        <v>2907</v>
      </c>
    </row>
    <row r="1142" spans="1:3" x14ac:dyDescent="0.35">
      <c r="A1142" s="100" t="s">
        <v>3379</v>
      </c>
      <c r="B1142" s="102" t="s">
        <v>1158</v>
      </c>
      <c r="C1142" s="100">
        <f>VLOOKUP(GroupVertices[[#This Row],[Vertex]], Vertices[], MATCH("ID", Vertices[#Headers], 0), FALSE)</f>
        <v>2908</v>
      </c>
    </row>
    <row r="1143" spans="1:3" x14ac:dyDescent="0.35">
      <c r="A1143" s="100" t="s">
        <v>3379</v>
      </c>
      <c r="B1143" s="102" t="s">
        <v>1159</v>
      </c>
      <c r="C1143" s="100">
        <f>VLOOKUP(GroupVertices[[#This Row],[Vertex]], Vertices[], MATCH("ID", Vertices[#Headers], 0), FALSE)</f>
        <v>133</v>
      </c>
    </row>
    <row r="1144" spans="1:3" x14ac:dyDescent="0.35">
      <c r="A1144" s="100" t="s">
        <v>3379</v>
      </c>
      <c r="B1144" s="102" t="s">
        <v>1160</v>
      </c>
      <c r="C1144" s="100">
        <f>VLOOKUP(GroupVertices[[#This Row],[Vertex]], Vertices[], MATCH("ID", Vertices[#Headers], 0), FALSE)</f>
        <v>2909</v>
      </c>
    </row>
    <row r="1145" spans="1:3" x14ac:dyDescent="0.35">
      <c r="A1145" s="100" t="s">
        <v>3379</v>
      </c>
      <c r="B1145" s="102" t="s">
        <v>1161</v>
      </c>
      <c r="C1145" s="100">
        <f>VLOOKUP(GroupVertices[[#This Row],[Vertex]], Vertices[], MATCH("ID", Vertices[#Headers], 0), FALSE)</f>
        <v>751</v>
      </c>
    </row>
    <row r="1146" spans="1:3" x14ac:dyDescent="0.35">
      <c r="A1146" s="100" t="s">
        <v>3379</v>
      </c>
      <c r="B1146" s="102" t="s">
        <v>1296</v>
      </c>
      <c r="C1146" s="100">
        <f>VLOOKUP(GroupVertices[[#This Row],[Vertex]], Vertices[], MATCH("ID", Vertices[#Headers], 0), FALSE)</f>
        <v>2874</v>
      </c>
    </row>
    <row r="1147" spans="1:3" x14ac:dyDescent="0.35">
      <c r="A1147" s="100" t="s">
        <v>3379</v>
      </c>
      <c r="B1147" s="102" t="s">
        <v>1403</v>
      </c>
      <c r="C1147" s="100">
        <f>VLOOKUP(GroupVertices[[#This Row],[Vertex]], Vertices[], MATCH("ID", Vertices[#Headers], 0), FALSE)</f>
        <v>390</v>
      </c>
    </row>
    <row r="1148" spans="1:3" x14ac:dyDescent="0.35">
      <c r="A1148" s="100" t="s">
        <v>3379</v>
      </c>
      <c r="B1148" s="102" t="s">
        <v>1404</v>
      </c>
      <c r="C1148" s="100">
        <f>VLOOKUP(GroupVertices[[#This Row],[Vertex]], Vertices[], MATCH("ID", Vertices[#Headers], 0), FALSE)</f>
        <v>1908</v>
      </c>
    </row>
    <row r="1149" spans="1:3" x14ac:dyDescent="0.35">
      <c r="A1149" s="100" t="s">
        <v>3379</v>
      </c>
      <c r="B1149" s="102" t="s">
        <v>1405</v>
      </c>
      <c r="C1149" s="100">
        <f>VLOOKUP(GroupVertices[[#This Row],[Vertex]], Vertices[], MATCH("ID", Vertices[#Headers], 0), FALSE)</f>
        <v>1909</v>
      </c>
    </row>
    <row r="1150" spans="1:3" x14ac:dyDescent="0.35">
      <c r="A1150" s="100" t="s">
        <v>3379</v>
      </c>
      <c r="B1150" s="102" t="s">
        <v>1585</v>
      </c>
      <c r="C1150" s="100">
        <f>VLOOKUP(GroupVertices[[#This Row],[Vertex]], Vertices[], MATCH("ID", Vertices[#Headers], 0), FALSE)</f>
        <v>2914</v>
      </c>
    </row>
    <row r="1151" spans="1:3" x14ac:dyDescent="0.35">
      <c r="A1151" s="100" t="s">
        <v>3379</v>
      </c>
      <c r="B1151" s="102" t="s">
        <v>1655</v>
      </c>
      <c r="C1151" s="100">
        <f>VLOOKUP(GroupVertices[[#This Row],[Vertex]], Vertices[], MATCH("ID", Vertices[#Headers], 0), FALSE)</f>
        <v>2915</v>
      </c>
    </row>
    <row r="1152" spans="1:3" x14ac:dyDescent="0.35">
      <c r="A1152" s="100" t="s">
        <v>3379</v>
      </c>
      <c r="B1152" s="102" t="s">
        <v>1756</v>
      </c>
      <c r="C1152" s="100">
        <f>VLOOKUP(GroupVertices[[#This Row],[Vertex]], Vertices[], MATCH("ID", Vertices[#Headers], 0), FALSE)</f>
        <v>811</v>
      </c>
    </row>
    <row r="1153" spans="1:3" x14ac:dyDescent="0.35">
      <c r="A1153" s="100" t="s">
        <v>3379</v>
      </c>
      <c r="B1153" s="102" t="s">
        <v>1966</v>
      </c>
      <c r="C1153" s="100">
        <f>VLOOKUP(GroupVertices[[#This Row],[Vertex]], Vertices[], MATCH("ID", Vertices[#Headers], 0), FALSE)</f>
        <v>283</v>
      </c>
    </row>
    <row r="1154" spans="1:3" x14ac:dyDescent="0.35">
      <c r="A1154" s="100" t="s">
        <v>3379</v>
      </c>
      <c r="B1154" s="102" t="s">
        <v>2009</v>
      </c>
      <c r="C1154" s="100">
        <f>VLOOKUP(GroupVertices[[#This Row],[Vertex]], Vertices[], MATCH("ID", Vertices[#Headers], 0), FALSE)</f>
        <v>728</v>
      </c>
    </row>
    <row r="1155" spans="1:3" x14ac:dyDescent="0.35">
      <c r="A1155" s="100" t="s">
        <v>3379</v>
      </c>
      <c r="B1155" s="102" t="s">
        <v>2010</v>
      </c>
      <c r="C1155" s="100">
        <f>VLOOKUP(GroupVertices[[#This Row],[Vertex]], Vertices[], MATCH("ID", Vertices[#Headers], 0), FALSE)</f>
        <v>1969</v>
      </c>
    </row>
    <row r="1156" spans="1:3" x14ac:dyDescent="0.35">
      <c r="A1156" s="100" t="s">
        <v>3379</v>
      </c>
      <c r="B1156" s="102" t="s">
        <v>2062</v>
      </c>
      <c r="C1156" s="100">
        <f>VLOOKUP(GroupVertices[[#This Row],[Vertex]], Vertices[], MATCH("ID", Vertices[#Headers], 0), FALSE)</f>
        <v>2916</v>
      </c>
    </row>
    <row r="1157" spans="1:3" x14ac:dyDescent="0.35">
      <c r="A1157" s="100" t="s">
        <v>3379</v>
      </c>
      <c r="B1157" s="102" t="s">
        <v>2508</v>
      </c>
      <c r="C1157" s="100">
        <f>VLOOKUP(GroupVertices[[#This Row],[Vertex]], Vertices[], MATCH("ID", Vertices[#Headers], 0), FALSE)</f>
        <v>2746</v>
      </c>
    </row>
    <row r="1158" spans="1:3" x14ac:dyDescent="0.35">
      <c r="A1158" s="100" t="s">
        <v>3379</v>
      </c>
      <c r="B1158" s="102" t="s">
        <v>2656</v>
      </c>
      <c r="C1158" s="100">
        <f>VLOOKUP(GroupVertices[[#This Row],[Vertex]], Vertices[], MATCH("ID", Vertices[#Headers], 0), FALSE)</f>
        <v>395</v>
      </c>
    </row>
    <row r="1159" spans="1:3" x14ac:dyDescent="0.35">
      <c r="A1159" s="100" t="s">
        <v>3379</v>
      </c>
      <c r="B1159" s="102" t="s">
        <v>2657</v>
      </c>
      <c r="C1159" s="100">
        <f>VLOOKUP(GroupVertices[[#This Row],[Vertex]], Vertices[], MATCH("ID", Vertices[#Headers], 0), FALSE)</f>
        <v>2019</v>
      </c>
    </row>
    <row r="1160" spans="1:3" x14ac:dyDescent="0.35">
      <c r="A1160" s="100" t="s">
        <v>3379</v>
      </c>
      <c r="B1160" s="102" t="s">
        <v>2658</v>
      </c>
      <c r="C1160" s="100">
        <f>VLOOKUP(GroupVertices[[#This Row],[Vertex]], Vertices[], MATCH("ID", Vertices[#Headers], 0), FALSE)</f>
        <v>2020</v>
      </c>
    </row>
    <row r="1161" spans="1:3" x14ac:dyDescent="0.35">
      <c r="A1161" s="100" t="s">
        <v>3379</v>
      </c>
      <c r="B1161" s="102" t="s">
        <v>2851</v>
      </c>
      <c r="C1161" s="100">
        <f>VLOOKUP(GroupVertices[[#This Row],[Vertex]], Vertices[], MATCH("ID", Vertices[#Headers], 0), FALSE)</f>
        <v>400</v>
      </c>
    </row>
    <row r="1162" spans="1:3" x14ac:dyDescent="0.35">
      <c r="A1162" s="100" t="s">
        <v>3379</v>
      </c>
      <c r="B1162" s="102" t="s">
        <v>2852</v>
      </c>
      <c r="C1162" s="100">
        <f>VLOOKUP(GroupVertices[[#This Row],[Vertex]], Vertices[], MATCH("ID", Vertices[#Headers], 0), FALSE)</f>
        <v>2276</v>
      </c>
    </row>
    <row r="1163" spans="1:3" x14ac:dyDescent="0.35">
      <c r="A1163" s="100" t="s">
        <v>3379</v>
      </c>
      <c r="B1163" s="102" t="s">
        <v>2853</v>
      </c>
      <c r="C1163" s="100">
        <f>VLOOKUP(GroupVertices[[#This Row],[Vertex]], Vertices[], MATCH("ID", Vertices[#Headers], 0), FALSE)</f>
        <v>2277</v>
      </c>
    </row>
    <row r="1164" spans="1:3" x14ac:dyDescent="0.35">
      <c r="A1164" s="100" t="s">
        <v>3379</v>
      </c>
      <c r="B1164" s="102" t="s">
        <v>2943</v>
      </c>
      <c r="C1164" s="100">
        <f>VLOOKUP(GroupVertices[[#This Row],[Vertex]], Vertices[], MATCH("ID", Vertices[#Headers], 0), FALSE)</f>
        <v>2266</v>
      </c>
    </row>
    <row r="1165" spans="1:3" x14ac:dyDescent="0.35">
      <c r="A1165" s="100" t="s">
        <v>3379</v>
      </c>
      <c r="B1165" s="102" t="s">
        <v>2945</v>
      </c>
      <c r="C1165" s="100">
        <f>VLOOKUP(GroupVertices[[#This Row],[Vertex]], Vertices[], MATCH("ID", Vertices[#Headers], 0), FALSE)</f>
        <v>2917</v>
      </c>
    </row>
    <row r="1166" spans="1:3" x14ac:dyDescent="0.35">
      <c r="A1166" s="100" t="s">
        <v>3379</v>
      </c>
      <c r="B1166" s="102" t="s">
        <v>2976</v>
      </c>
      <c r="C1166" s="100">
        <f>VLOOKUP(GroupVertices[[#This Row],[Vertex]], Vertices[], MATCH("ID", Vertices[#Headers], 0), FALSE)</f>
        <v>3111</v>
      </c>
    </row>
    <row r="1167" spans="1:3" x14ac:dyDescent="0.35">
      <c r="A1167" s="100" t="s">
        <v>3379</v>
      </c>
      <c r="B1167" s="102" t="s">
        <v>3197</v>
      </c>
      <c r="C1167" s="100">
        <f>VLOOKUP(GroupVertices[[#This Row],[Vertex]], Vertices[], MATCH("ID", Vertices[#Headers], 0), FALSE)</f>
        <v>2747</v>
      </c>
    </row>
    <row r="1168" spans="1:3" x14ac:dyDescent="0.35">
      <c r="A1168" s="100" t="s">
        <v>3380</v>
      </c>
      <c r="B1168" s="102" t="s">
        <v>264</v>
      </c>
      <c r="C1168" s="100">
        <f>VLOOKUP(GroupVertices[[#This Row],[Vertex]], Vertices[], MATCH("ID", Vertices[#Headers], 0), FALSE)</f>
        <v>97</v>
      </c>
    </row>
    <row r="1169" spans="1:3" x14ac:dyDescent="0.35">
      <c r="A1169" s="100" t="s">
        <v>3380</v>
      </c>
      <c r="B1169" s="102" t="s">
        <v>265</v>
      </c>
      <c r="C1169" s="100">
        <f>VLOOKUP(GroupVertices[[#This Row],[Vertex]], Vertices[], MATCH("ID", Vertices[#Headers], 0), FALSE)</f>
        <v>2559</v>
      </c>
    </row>
    <row r="1170" spans="1:3" x14ac:dyDescent="0.35">
      <c r="A1170" s="100" t="s">
        <v>3380</v>
      </c>
      <c r="B1170" s="102" t="s">
        <v>268</v>
      </c>
      <c r="C1170" s="100">
        <f>VLOOKUP(GroupVertices[[#This Row],[Vertex]], Vertices[], MATCH("ID", Vertices[#Headers], 0), FALSE)</f>
        <v>2560</v>
      </c>
    </row>
    <row r="1171" spans="1:3" x14ac:dyDescent="0.35">
      <c r="A1171" s="100" t="s">
        <v>3380</v>
      </c>
      <c r="B1171" s="102" t="s">
        <v>269</v>
      </c>
      <c r="C1171" s="100">
        <f>VLOOKUP(GroupVertices[[#This Row],[Vertex]], Vertices[], MATCH("ID", Vertices[#Headers], 0), FALSE)</f>
        <v>2561</v>
      </c>
    </row>
    <row r="1172" spans="1:3" x14ac:dyDescent="0.35">
      <c r="A1172" s="100" t="s">
        <v>3380</v>
      </c>
      <c r="B1172" s="102" t="s">
        <v>270</v>
      </c>
      <c r="C1172" s="100">
        <f>VLOOKUP(GroupVertices[[#This Row],[Vertex]], Vertices[], MATCH("ID", Vertices[#Headers], 0), FALSE)</f>
        <v>2562</v>
      </c>
    </row>
    <row r="1173" spans="1:3" x14ac:dyDescent="0.35">
      <c r="A1173" s="100" t="s">
        <v>3380</v>
      </c>
      <c r="B1173" s="102" t="s">
        <v>286</v>
      </c>
      <c r="C1173" s="100">
        <f>VLOOKUP(GroupVertices[[#This Row],[Vertex]], Vertices[], MATCH("ID", Vertices[#Headers], 0), FALSE)</f>
        <v>93</v>
      </c>
    </row>
    <row r="1174" spans="1:3" x14ac:dyDescent="0.35">
      <c r="A1174" s="100" t="s">
        <v>3380</v>
      </c>
      <c r="B1174" s="102" t="s">
        <v>417</v>
      </c>
      <c r="C1174" s="100">
        <f>VLOOKUP(GroupVertices[[#This Row],[Vertex]], Vertices[], MATCH("ID", Vertices[#Headers], 0), FALSE)</f>
        <v>385</v>
      </c>
    </row>
    <row r="1175" spans="1:3" x14ac:dyDescent="0.35">
      <c r="A1175" s="100" t="s">
        <v>3380</v>
      </c>
      <c r="B1175" s="102" t="s">
        <v>418</v>
      </c>
      <c r="C1175" s="100">
        <f>VLOOKUP(GroupVertices[[#This Row],[Vertex]], Vertices[], MATCH("ID", Vertices[#Headers], 0), FALSE)</f>
        <v>1861</v>
      </c>
    </row>
    <row r="1176" spans="1:3" x14ac:dyDescent="0.35">
      <c r="A1176" s="100" t="s">
        <v>3380</v>
      </c>
      <c r="B1176" s="102" t="s">
        <v>419</v>
      </c>
      <c r="C1176" s="100">
        <f>VLOOKUP(GroupVertices[[#This Row],[Vertex]], Vertices[], MATCH("ID", Vertices[#Headers], 0), FALSE)</f>
        <v>821</v>
      </c>
    </row>
    <row r="1177" spans="1:3" x14ac:dyDescent="0.35">
      <c r="A1177" s="100" t="s">
        <v>3380</v>
      </c>
      <c r="B1177" s="102" t="s">
        <v>420</v>
      </c>
      <c r="C1177" s="100">
        <f>VLOOKUP(GroupVertices[[#This Row],[Vertex]], Vertices[], MATCH("ID", Vertices[#Headers], 0), FALSE)</f>
        <v>1862</v>
      </c>
    </row>
    <row r="1178" spans="1:3" x14ac:dyDescent="0.35">
      <c r="A1178" s="100" t="s">
        <v>3380</v>
      </c>
      <c r="B1178" s="102" t="s">
        <v>443</v>
      </c>
      <c r="C1178" s="100">
        <f>VLOOKUP(GroupVertices[[#This Row],[Vertex]], Vertices[], MATCH("ID", Vertices[#Headers], 0), FALSE)</f>
        <v>462</v>
      </c>
    </row>
    <row r="1179" spans="1:3" x14ac:dyDescent="0.35">
      <c r="A1179" s="100" t="s">
        <v>3380</v>
      </c>
      <c r="B1179" s="102" t="s">
        <v>444</v>
      </c>
      <c r="C1179" s="100">
        <f>VLOOKUP(GroupVertices[[#This Row],[Vertex]], Vertices[], MATCH("ID", Vertices[#Headers], 0), FALSE)</f>
        <v>184</v>
      </c>
    </row>
    <row r="1180" spans="1:3" x14ac:dyDescent="0.35">
      <c r="A1180" s="100" t="s">
        <v>3380</v>
      </c>
      <c r="B1180" s="102" t="s">
        <v>471</v>
      </c>
      <c r="C1180" s="100">
        <f>VLOOKUP(GroupVertices[[#This Row],[Vertex]], Vertices[], MATCH("ID", Vertices[#Headers], 0), FALSE)</f>
        <v>251</v>
      </c>
    </row>
    <row r="1181" spans="1:3" x14ac:dyDescent="0.35">
      <c r="A1181" s="100" t="s">
        <v>3380</v>
      </c>
      <c r="B1181" s="102" t="s">
        <v>472</v>
      </c>
      <c r="C1181" s="100">
        <f>VLOOKUP(GroupVertices[[#This Row],[Vertex]], Vertices[], MATCH("ID", Vertices[#Headers], 0), FALSE)</f>
        <v>2285</v>
      </c>
    </row>
    <row r="1182" spans="1:3" x14ac:dyDescent="0.35">
      <c r="A1182" s="100" t="s">
        <v>3380</v>
      </c>
      <c r="B1182" s="102" t="s">
        <v>473</v>
      </c>
      <c r="C1182" s="100">
        <f>VLOOKUP(GroupVertices[[#This Row],[Vertex]], Vertices[], MATCH("ID", Vertices[#Headers], 0), FALSE)</f>
        <v>2286</v>
      </c>
    </row>
    <row r="1183" spans="1:3" x14ac:dyDescent="0.35">
      <c r="A1183" s="100" t="s">
        <v>3380</v>
      </c>
      <c r="B1183" s="102" t="s">
        <v>474</v>
      </c>
      <c r="C1183" s="100">
        <f>VLOOKUP(GroupVertices[[#This Row],[Vertex]], Vertices[], MATCH("ID", Vertices[#Headers], 0), FALSE)</f>
        <v>174</v>
      </c>
    </row>
    <row r="1184" spans="1:3" x14ac:dyDescent="0.35">
      <c r="A1184" s="100" t="s">
        <v>3380</v>
      </c>
      <c r="B1184" s="102" t="s">
        <v>475</v>
      </c>
      <c r="C1184" s="100">
        <f>VLOOKUP(GroupVertices[[#This Row],[Vertex]], Vertices[], MATCH("ID", Vertices[#Headers], 0), FALSE)</f>
        <v>2287</v>
      </c>
    </row>
    <row r="1185" spans="1:3" x14ac:dyDescent="0.35">
      <c r="A1185" s="100" t="s">
        <v>3380</v>
      </c>
      <c r="B1185" s="102" t="s">
        <v>843</v>
      </c>
      <c r="C1185" s="100">
        <f>VLOOKUP(GroupVertices[[#This Row],[Vertex]], Vertices[], MATCH("ID", Vertices[#Headers], 0), FALSE)</f>
        <v>2866</v>
      </c>
    </row>
    <row r="1186" spans="1:3" x14ac:dyDescent="0.35">
      <c r="A1186" s="100" t="s">
        <v>3380</v>
      </c>
      <c r="B1186" s="102" t="s">
        <v>844</v>
      </c>
      <c r="C1186" s="100">
        <f>VLOOKUP(GroupVertices[[#This Row],[Vertex]], Vertices[], MATCH("ID", Vertices[#Headers], 0), FALSE)</f>
        <v>416</v>
      </c>
    </row>
    <row r="1187" spans="1:3" x14ac:dyDescent="0.35">
      <c r="A1187" s="100" t="s">
        <v>3380</v>
      </c>
      <c r="B1187" s="102" t="s">
        <v>869</v>
      </c>
      <c r="C1187" s="100">
        <f>VLOOKUP(GroupVertices[[#This Row],[Vertex]], Vertices[], MATCH("ID", Vertices[#Headers], 0), FALSE)</f>
        <v>2857</v>
      </c>
    </row>
    <row r="1188" spans="1:3" x14ac:dyDescent="0.35">
      <c r="A1188" s="100" t="s">
        <v>3380</v>
      </c>
      <c r="B1188" s="102" t="s">
        <v>1070</v>
      </c>
      <c r="C1188" s="100">
        <f>VLOOKUP(GroupVertices[[#This Row],[Vertex]], Vertices[], MATCH("ID", Vertices[#Headers], 0), FALSE)</f>
        <v>90</v>
      </c>
    </row>
    <row r="1189" spans="1:3" x14ac:dyDescent="0.35">
      <c r="A1189" s="100" t="s">
        <v>3380</v>
      </c>
      <c r="B1189" s="102" t="s">
        <v>1071</v>
      </c>
      <c r="C1189" s="100">
        <f>VLOOKUP(GroupVertices[[#This Row],[Vertex]], Vertices[], MATCH("ID", Vertices[#Headers], 0), FALSE)</f>
        <v>35</v>
      </c>
    </row>
    <row r="1190" spans="1:3" x14ac:dyDescent="0.35">
      <c r="A1190" s="100" t="s">
        <v>3380</v>
      </c>
      <c r="B1190" s="102" t="s">
        <v>1072</v>
      </c>
      <c r="C1190" s="100">
        <f>VLOOKUP(GroupVertices[[#This Row],[Vertex]], Vertices[], MATCH("ID", Vertices[#Headers], 0), FALSE)</f>
        <v>142</v>
      </c>
    </row>
    <row r="1191" spans="1:3" x14ac:dyDescent="0.35">
      <c r="A1191" s="100" t="s">
        <v>3380</v>
      </c>
      <c r="B1191" s="102" t="s">
        <v>1073</v>
      </c>
      <c r="C1191" s="100">
        <f>VLOOKUP(GroupVertices[[#This Row],[Vertex]], Vertices[], MATCH("ID", Vertices[#Headers], 0), FALSE)</f>
        <v>66</v>
      </c>
    </row>
    <row r="1192" spans="1:3" x14ac:dyDescent="0.35">
      <c r="A1192" s="100" t="s">
        <v>3380</v>
      </c>
      <c r="B1192" s="102" t="s">
        <v>1074</v>
      </c>
      <c r="C1192" s="100">
        <f>VLOOKUP(GroupVertices[[#This Row],[Vertex]], Vertices[], MATCH("ID", Vertices[#Headers], 0), FALSE)</f>
        <v>651</v>
      </c>
    </row>
    <row r="1193" spans="1:3" x14ac:dyDescent="0.35">
      <c r="A1193" s="100" t="s">
        <v>3380</v>
      </c>
      <c r="B1193" s="102" t="s">
        <v>1075</v>
      </c>
      <c r="C1193" s="100">
        <f>VLOOKUP(GroupVertices[[#This Row],[Vertex]], Vertices[], MATCH("ID", Vertices[#Headers], 0), FALSE)</f>
        <v>2844</v>
      </c>
    </row>
    <row r="1194" spans="1:3" x14ac:dyDescent="0.35">
      <c r="A1194" s="100" t="s">
        <v>3380</v>
      </c>
      <c r="B1194" s="102" t="s">
        <v>1076</v>
      </c>
      <c r="C1194" s="100">
        <f>VLOOKUP(GroupVertices[[#This Row],[Vertex]], Vertices[], MATCH("ID", Vertices[#Headers], 0), FALSE)</f>
        <v>2845</v>
      </c>
    </row>
    <row r="1195" spans="1:3" x14ac:dyDescent="0.35">
      <c r="A1195" s="100" t="s">
        <v>3380</v>
      </c>
      <c r="B1195" s="102" t="s">
        <v>1077</v>
      </c>
      <c r="C1195" s="100">
        <f>VLOOKUP(GroupVertices[[#This Row],[Vertex]], Vertices[], MATCH("ID", Vertices[#Headers], 0), FALSE)</f>
        <v>815</v>
      </c>
    </row>
    <row r="1196" spans="1:3" x14ac:dyDescent="0.35">
      <c r="A1196" s="100" t="s">
        <v>3380</v>
      </c>
      <c r="B1196" s="102" t="s">
        <v>1203</v>
      </c>
      <c r="C1196" s="100">
        <f>VLOOKUP(GroupVertices[[#This Row],[Vertex]], Vertices[], MATCH("ID", Vertices[#Headers], 0), FALSE)</f>
        <v>591</v>
      </c>
    </row>
    <row r="1197" spans="1:3" x14ac:dyDescent="0.35">
      <c r="A1197" s="100" t="s">
        <v>3380</v>
      </c>
      <c r="B1197" s="102" t="s">
        <v>1204</v>
      </c>
      <c r="C1197" s="100">
        <f>VLOOKUP(GroupVertices[[#This Row],[Vertex]], Vertices[], MATCH("ID", Vertices[#Headers], 0), FALSE)</f>
        <v>2563</v>
      </c>
    </row>
    <row r="1198" spans="1:3" x14ac:dyDescent="0.35">
      <c r="A1198" s="100" t="s">
        <v>3380</v>
      </c>
      <c r="B1198" s="102" t="s">
        <v>1651</v>
      </c>
      <c r="C1198" s="100">
        <f>VLOOKUP(GroupVertices[[#This Row],[Vertex]], Vertices[], MATCH("ID", Vertices[#Headers], 0), FALSE)</f>
        <v>139</v>
      </c>
    </row>
    <row r="1199" spans="1:3" x14ac:dyDescent="0.35">
      <c r="A1199" s="100" t="s">
        <v>3380</v>
      </c>
      <c r="B1199" s="102" t="s">
        <v>1675</v>
      </c>
      <c r="C1199" s="100">
        <f>VLOOKUP(GroupVertices[[#This Row],[Vertex]], Vertices[], MATCH("ID", Vertices[#Headers], 0), FALSE)</f>
        <v>3104</v>
      </c>
    </row>
    <row r="1200" spans="1:3" x14ac:dyDescent="0.35">
      <c r="A1200" s="100" t="s">
        <v>3380</v>
      </c>
      <c r="B1200" s="102" t="s">
        <v>1741</v>
      </c>
      <c r="C1200" s="100">
        <f>VLOOKUP(GroupVertices[[#This Row],[Vertex]], Vertices[], MATCH("ID", Vertices[#Headers], 0), FALSE)</f>
        <v>659</v>
      </c>
    </row>
    <row r="1201" spans="1:3" x14ac:dyDescent="0.35">
      <c r="A1201" s="100" t="s">
        <v>3380</v>
      </c>
      <c r="B1201" s="102" t="s">
        <v>1742</v>
      </c>
      <c r="C1201" s="100">
        <f>VLOOKUP(GroupVertices[[#This Row],[Vertex]], Vertices[], MATCH("ID", Vertices[#Headers], 0), FALSE)</f>
        <v>3112</v>
      </c>
    </row>
    <row r="1202" spans="1:3" x14ac:dyDescent="0.35">
      <c r="A1202" s="100" t="s">
        <v>3380</v>
      </c>
      <c r="B1202" s="102" t="s">
        <v>1753</v>
      </c>
      <c r="C1202" s="100">
        <f>VLOOKUP(GroupVertices[[#This Row],[Vertex]], Vertices[], MATCH("ID", Vertices[#Headers], 0), FALSE)</f>
        <v>2946</v>
      </c>
    </row>
    <row r="1203" spans="1:3" x14ac:dyDescent="0.35">
      <c r="A1203" s="100" t="s">
        <v>3380</v>
      </c>
      <c r="B1203" s="102" t="s">
        <v>1926</v>
      </c>
      <c r="C1203" s="100">
        <f>VLOOKUP(GroupVertices[[#This Row],[Vertex]], Vertices[], MATCH("ID", Vertices[#Headers], 0), FALSE)</f>
        <v>645</v>
      </c>
    </row>
    <row r="1204" spans="1:3" x14ac:dyDescent="0.35">
      <c r="A1204" s="100" t="s">
        <v>3380</v>
      </c>
      <c r="B1204" s="102" t="s">
        <v>2181</v>
      </c>
      <c r="C1204" s="100">
        <f>VLOOKUP(GroupVertices[[#This Row],[Vertex]], Vertices[], MATCH("ID", Vertices[#Headers], 0), FALSE)</f>
        <v>189</v>
      </c>
    </row>
    <row r="1205" spans="1:3" x14ac:dyDescent="0.35">
      <c r="A1205" s="100" t="s">
        <v>3380</v>
      </c>
      <c r="B1205" s="102" t="s">
        <v>2197</v>
      </c>
      <c r="C1205" s="100">
        <f>VLOOKUP(GroupVertices[[#This Row],[Vertex]], Vertices[], MATCH("ID", Vertices[#Headers], 0), FALSE)</f>
        <v>2958</v>
      </c>
    </row>
    <row r="1206" spans="1:3" x14ac:dyDescent="0.35">
      <c r="A1206" s="100" t="s">
        <v>3380</v>
      </c>
      <c r="B1206" s="102" t="s">
        <v>2516</v>
      </c>
      <c r="C1206" s="100">
        <f>VLOOKUP(GroupVertices[[#This Row],[Vertex]], Vertices[], MATCH("ID", Vertices[#Headers], 0), FALSE)</f>
        <v>359</v>
      </c>
    </row>
    <row r="1207" spans="1:3" x14ac:dyDescent="0.35">
      <c r="A1207" s="100" t="s">
        <v>3380</v>
      </c>
      <c r="B1207" s="102" t="s">
        <v>2517</v>
      </c>
      <c r="C1207" s="100">
        <f>VLOOKUP(GroupVertices[[#This Row],[Vertex]], Vertices[], MATCH("ID", Vertices[#Headers], 0), FALSE)</f>
        <v>2817</v>
      </c>
    </row>
    <row r="1208" spans="1:3" x14ac:dyDescent="0.35">
      <c r="A1208" s="100" t="s">
        <v>3380</v>
      </c>
      <c r="B1208" s="102" t="s">
        <v>2518</v>
      </c>
      <c r="C1208" s="100">
        <f>VLOOKUP(GroupVertices[[#This Row],[Vertex]], Vertices[], MATCH("ID", Vertices[#Headers], 0), FALSE)</f>
        <v>663</v>
      </c>
    </row>
    <row r="1209" spans="1:3" x14ac:dyDescent="0.35">
      <c r="A1209" s="100" t="s">
        <v>3380</v>
      </c>
      <c r="B1209" s="102" t="s">
        <v>2546</v>
      </c>
      <c r="C1209" s="100">
        <f>VLOOKUP(GroupVertices[[#This Row],[Vertex]], Vertices[], MATCH("ID", Vertices[#Headers], 0), FALSE)</f>
        <v>445</v>
      </c>
    </row>
    <row r="1210" spans="1:3" x14ac:dyDescent="0.35">
      <c r="A1210" s="100" t="s">
        <v>3380</v>
      </c>
      <c r="B1210" s="102" t="s">
        <v>2573</v>
      </c>
      <c r="C1210" s="100">
        <f>VLOOKUP(GroupVertices[[#This Row],[Vertex]], Vertices[], MATCH("ID", Vertices[#Headers], 0), FALSE)</f>
        <v>167</v>
      </c>
    </row>
    <row r="1211" spans="1:3" x14ac:dyDescent="0.35">
      <c r="A1211" s="100" t="s">
        <v>3380</v>
      </c>
      <c r="B1211" s="102" t="s">
        <v>2574</v>
      </c>
      <c r="C1211" s="100">
        <f>VLOOKUP(GroupVertices[[#This Row],[Vertex]], Vertices[], MATCH("ID", Vertices[#Headers], 0), FALSE)</f>
        <v>2667</v>
      </c>
    </row>
    <row r="1212" spans="1:3" x14ac:dyDescent="0.35">
      <c r="A1212" s="100" t="s">
        <v>3380</v>
      </c>
      <c r="B1212" s="102" t="s">
        <v>2575</v>
      </c>
      <c r="C1212" s="100">
        <f>VLOOKUP(GroupVertices[[#This Row],[Vertex]], Vertices[], MATCH("ID", Vertices[#Headers], 0), FALSE)</f>
        <v>2668</v>
      </c>
    </row>
    <row r="1213" spans="1:3" x14ac:dyDescent="0.35">
      <c r="A1213" s="100" t="s">
        <v>3380</v>
      </c>
      <c r="B1213" s="102" t="s">
        <v>2576</v>
      </c>
      <c r="C1213" s="100">
        <f>VLOOKUP(GroupVertices[[#This Row],[Vertex]], Vertices[], MATCH("ID", Vertices[#Headers], 0), FALSE)</f>
        <v>788</v>
      </c>
    </row>
    <row r="1214" spans="1:3" x14ac:dyDescent="0.35">
      <c r="A1214" s="100" t="s">
        <v>3380</v>
      </c>
      <c r="B1214" s="102" t="s">
        <v>2577</v>
      </c>
      <c r="C1214" s="100">
        <f>VLOOKUP(GroupVertices[[#This Row],[Vertex]], Vertices[], MATCH("ID", Vertices[#Headers], 0), FALSE)</f>
        <v>2669</v>
      </c>
    </row>
    <row r="1215" spans="1:3" x14ac:dyDescent="0.35">
      <c r="A1215" s="100" t="s">
        <v>3380</v>
      </c>
      <c r="B1215" s="102" t="s">
        <v>2864</v>
      </c>
      <c r="C1215" s="100">
        <f>VLOOKUP(GroupVertices[[#This Row],[Vertex]], Vertices[], MATCH("ID", Vertices[#Headers], 0), FALSE)</f>
        <v>128</v>
      </c>
    </row>
    <row r="1216" spans="1:3" x14ac:dyDescent="0.35">
      <c r="A1216" s="100" t="s">
        <v>3380</v>
      </c>
      <c r="B1216" s="102" t="s">
        <v>2964</v>
      </c>
      <c r="C1216" s="100">
        <f>VLOOKUP(GroupVertices[[#This Row],[Vertex]], Vertices[], MATCH("ID", Vertices[#Headers], 0), FALSE)</f>
        <v>352</v>
      </c>
    </row>
    <row r="1217" spans="1:3" x14ac:dyDescent="0.35">
      <c r="A1217" s="100" t="s">
        <v>3380</v>
      </c>
      <c r="B1217" s="102" t="s">
        <v>2965</v>
      </c>
      <c r="C1217" s="100">
        <f>VLOOKUP(GroupVertices[[#This Row],[Vertex]], Vertices[], MATCH("ID", Vertices[#Headers], 0), FALSE)</f>
        <v>163</v>
      </c>
    </row>
    <row r="1218" spans="1:3" x14ac:dyDescent="0.35">
      <c r="A1218" s="100" t="s">
        <v>3380</v>
      </c>
      <c r="B1218" s="102" t="s">
        <v>3034</v>
      </c>
      <c r="C1218" s="100">
        <f>VLOOKUP(GroupVertices[[#This Row],[Vertex]], Vertices[], MATCH("ID", Vertices[#Headers], 0), FALSE)</f>
        <v>269</v>
      </c>
    </row>
    <row r="1219" spans="1:3" x14ac:dyDescent="0.35">
      <c r="A1219" s="100" t="s">
        <v>3380</v>
      </c>
      <c r="B1219" s="102" t="s">
        <v>3045</v>
      </c>
      <c r="C1219" s="100">
        <f>VLOOKUP(GroupVertices[[#This Row],[Vertex]], Vertices[], MATCH("ID", Vertices[#Headers], 0), FALSE)</f>
        <v>353</v>
      </c>
    </row>
    <row r="1220" spans="1:3" x14ac:dyDescent="0.35">
      <c r="A1220" s="100" t="s">
        <v>3380</v>
      </c>
      <c r="B1220" s="102" t="s">
        <v>3060</v>
      </c>
      <c r="C1220" s="100">
        <f>VLOOKUP(GroupVertices[[#This Row],[Vertex]], Vertices[], MATCH("ID", Vertices[#Headers], 0), FALSE)</f>
        <v>261</v>
      </c>
    </row>
    <row r="1221" spans="1:3" x14ac:dyDescent="0.35">
      <c r="A1221" s="100" t="s">
        <v>3380</v>
      </c>
      <c r="B1221" s="102" t="s">
        <v>3170</v>
      </c>
      <c r="C1221" s="100">
        <f>VLOOKUP(GroupVertices[[#This Row],[Vertex]], Vertices[], MATCH("ID", Vertices[#Headers], 0), FALSE)</f>
        <v>3105</v>
      </c>
    </row>
    <row r="1222" spans="1:3" x14ac:dyDescent="0.35">
      <c r="A1222" s="100" t="s">
        <v>3381</v>
      </c>
      <c r="B1222" s="102" t="s">
        <v>253</v>
      </c>
      <c r="C1222" s="100">
        <f>VLOOKUP(GroupVertices[[#This Row],[Vertex]], Vertices[], MATCH("ID", Vertices[#Headers], 0), FALSE)</f>
        <v>17</v>
      </c>
    </row>
    <row r="1223" spans="1:3" x14ac:dyDescent="0.35">
      <c r="A1223" s="100" t="s">
        <v>3381</v>
      </c>
      <c r="B1223" s="102" t="s">
        <v>254</v>
      </c>
      <c r="C1223" s="100">
        <f>VLOOKUP(GroupVertices[[#This Row],[Vertex]], Vertices[], MATCH("ID", Vertices[#Headers], 0), FALSE)</f>
        <v>2629</v>
      </c>
    </row>
    <row r="1224" spans="1:3" x14ac:dyDescent="0.35">
      <c r="A1224" s="100" t="s">
        <v>3381</v>
      </c>
      <c r="B1224" s="102" t="s">
        <v>300</v>
      </c>
      <c r="C1224" s="100">
        <f>VLOOKUP(GroupVertices[[#This Row],[Vertex]], Vertices[], MATCH("ID", Vertices[#Headers], 0), FALSE)</f>
        <v>2630</v>
      </c>
    </row>
    <row r="1225" spans="1:3" x14ac:dyDescent="0.35">
      <c r="A1225" s="100" t="s">
        <v>3381</v>
      </c>
      <c r="B1225" s="102" t="s">
        <v>301</v>
      </c>
      <c r="C1225" s="100">
        <f>VLOOKUP(GroupVertices[[#This Row],[Vertex]], Vertices[], MATCH("ID", Vertices[#Headers], 0), FALSE)</f>
        <v>850</v>
      </c>
    </row>
    <row r="1226" spans="1:3" x14ac:dyDescent="0.35">
      <c r="A1226" s="100" t="s">
        <v>3381</v>
      </c>
      <c r="B1226" s="102" t="s">
        <v>431</v>
      </c>
      <c r="C1226" s="100">
        <f>VLOOKUP(GroupVertices[[#This Row],[Vertex]], Vertices[], MATCH("ID", Vertices[#Headers], 0), FALSE)</f>
        <v>84</v>
      </c>
    </row>
    <row r="1227" spans="1:3" x14ac:dyDescent="0.35">
      <c r="A1227" s="100" t="s">
        <v>3381</v>
      </c>
      <c r="B1227" s="102" t="s">
        <v>432</v>
      </c>
      <c r="C1227" s="100">
        <f>VLOOKUP(GroupVertices[[#This Row],[Vertex]], Vertices[], MATCH("ID", Vertices[#Headers], 0), FALSE)</f>
        <v>794</v>
      </c>
    </row>
    <row r="1228" spans="1:3" x14ac:dyDescent="0.35">
      <c r="A1228" s="100" t="s">
        <v>3381</v>
      </c>
      <c r="B1228" s="102" t="s">
        <v>436</v>
      </c>
      <c r="C1228" s="100">
        <f>VLOOKUP(GroupVertices[[#This Row],[Vertex]], Vertices[], MATCH("ID", Vertices[#Headers], 0), FALSE)</f>
        <v>431</v>
      </c>
    </row>
    <row r="1229" spans="1:3" x14ac:dyDescent="0.35">
      <c r="A1229" s="100" t="s">
        <v>3381</v>
      </c>
      <c r="B1229" s="102" t="s">
        <v>439</v>
      </c>
      <c r="C1229" s="100">
        <f>VLOOKUP(GroupVertices[[#This Row],[Vertex]], Vertices[], MATCH("ID", Vertices[#Headers], 0), FALSE)</f>
        <v>2568</v>
      </c>
    </row>
    <row r="1230" spans="1:3" x14ac:dyDescent="0.35">
      <c r="A1230" s="100" t="s">
        <v>3381</v>
      </c>
      <c r="B1230" s="102" t="s">
        <v>440</v>
      </c>
      <c r="C1230" s="100">
        <f>VLOOKUP(GroupVertices[[#This Row],[Vertex]], Vertices[], MATCH("ID", Vertices[#Headers], 0), FALSE)</f>
        <v>2569</v>
      </c>
    </row>
    <row r="1231" spans="1:3" x14ac:dyDescent="0.35">
      <c r="A1231" s="100" t="s">
        <v>3381</v>
      </c>
      <c r="B1231" s="102" t="s">
        <v>461</v>
      </c>
      <c r="C1231" s="100">
        <f>VLOOKUP(GroupVertices[[#This Row],[Vertex]], Vertices[], MATCH("ID", Vertices[#Headers], 0), FALSE)</f>
        <v>280</v>
      </c>
    </row>
    <row r="1232" spans="1:3" x14ac:dyDescent="0.35">
      <c r="A1232" s="100" t="s">
        <v>3381</v>
      </c>
      <c r="B1232" s="102" t="s">
        <v>504</v>
      </c>
      <c r="C1232" s="100">
        <f>VLOOKUP(GroupVertices[[#This Row],[Vertex]], Vertices[], MATCH("ID", Vertices[#Headers], 0), FALSE)</f>
        <v>2570</v>
      </c>
    </row>
    <row r="1233" spans="1:3" x14ac:dyDescent="0.35">
      <c r="A1233" s="100" t="s">
        <v>3381</v>
      </c>
      <c r="B1233" s="102" t="s">
        <v>505</v>
      </c>
      <c r="C1233" s="100">
        <f>VLOOKUP(GroupVertices[[#This Row],[Vertex]], Vertices[], MATCH("ID", Vertices[#Headers], 0), FALSE)</f>
        <v>2571</v>
      </c>
    </row>
    <row r="1234" spans="1:3" x14ac:dyDescent="0.35">
      <c r="A1234" s="100" t="s">
        <v>3381</v>
      </c>
      <c r="B1234" s="102" t="s">
        <v>506</v>
      </c>
      <c r="C1234" s="100">
        <f>VLOOKUP(GroupVertices[[#This Row],[Vertex]], Vertices[], MATCH("ID", Vertices[#Headers], 0), FALSE)</f>
        <v>2572</v>
      </c>
    </row>
    <row r="1235" spans="1:3" x14ac:dyDescent="0.35">
      <c r="A1235" s="100" t="s">
        <v>3381</v>
      </c>
      <c r="B1235" s="102" t="s">
        <v>563</v>
      </c>
      <c r="C1235" s="100">
        <f>VLOOKUP(GroupVertices[[#This Row],[Vertex]], Vertices[], MATCH("ID", Vertices[#Headers], 0), FALSE)</f>
        <v>262</v>
      </c>
    </row>
    <row r="1236" spans="1:3" x14ac:dyDescent="0.35">
      <c r="A1236" s="100" t="s">
        <v>3381</v>
      </c>
      <c r="B1236" s="102" t="s">
        <v>564</v>
      </c>
      <c r="C1236" s="100">
        <f>VLOOKUP(GroupVertices[[#This Row],[Vertex]], Vertices[], MATCH("ID", Vertices[#Headers], 0), FALSE)</f>
        <v>2816</v>
      </c>
    </row>
    <row r="1237" spans="1:3" x14ac:dyDescent="0.35">
      <c r="A1237" s="100" t="s">
        <v>3381</v>
      </c>
      <c r="B1237" s="102" t="s">
        <v>583</v>
      </c>
      <c r="C1237" s="100">
        <f>VLOOKUP(GroupVertices[[#This Row],[Vertex]], Vertices[], MATCH("ID", Vertices[#Headers], 0), FALSE)</f>
        <v>277</v>
      </c>
    </row>
    <row r="1238" spans="1:3" x14ac:dyDescent="0.35">
      <c r="A1238" s="100" t="s">
        <v>3381</v>
      </c>
      <c r="B1238" s="102" t="s">
        <v>584</v>
      </c>
      <c r="C1238" s="100">
        <f>VLOOKUP(GroupVertices[[#This Row],[Vertex]], Vertices[], MATCH("ID", Vertices[#Headers], 0), FALSE)</f>
        <v>2733</v>
      </c>
    </row>
    <row r="1239" spans="1:3" x14ac:dyDescent="0.35">
      <c r="A1239" s="100" t="s">
        <v>3381</v>
      </c>
      <c r="B1239" s="102" t="s">
        <v>585</v>
      </c>
      <c r="C1239" s="100">
        <f>VLOOKUP(GroupVertices[[#This Row],[Vertex]], Vertices[], MATCH("ID", Vertices[#Headers], 0), FALSE)</f>
        <v>834</v>
      </c>
    </row>
    <row r="1240" spans="1:3" x14ac:dyDescent="0.35">
      <c r="A1240" s="100" t="s">
        <v>3381</v>
      </c>
      <c r="B1240" s="102" t="s">
        <v>669</v>
      </c>
      <c r="C1240" s="100">
        <f>VLOOKUP(GroupVertices[[#This Row],[Vertex]], Vertices[], MATCH("ID", Vertices[#Headers], 0), FALSE)</f>
        <v>248</v>
      </c>
    </row>
    <row r="1241" spans="1:3" x14ac:dyDescent="0.35">
      <c r="A1241" s="100" t="s">
        <v>3381</v>
      </c>
      <c r="B1241" s="102" t="s">
        <v>670</v>
      </c>
      <c r="C1241" s="100">
        <f>VLOOKUP(GroupVertices[[#This Row],[Vertex]], Vertices[], MATCH("ID", Vertices[#Headers], 0), FALSE)</f>
        <v>2048</v>
      </c>
    </row>
    <row r="1242" spans="1:3" x14ac:dyDescent="0.35">
      <c r="A1242" s="100" t="s">
        <v>3381</v>
      </c>
      <c r="B1242" s="102" t="s">
        <v>671</v>
      </c>
      <c r="C1242" s="100">
        <f>VLOOKUP(GroupVertices[[#This Row],[Vertex]], Vertices[], MATCH("ID", Vertices[#Headers], 0), FALSE)</f>
        <v>2049</v>
      </c>
    </row>
    <row r="1243" spans="1:3" x14ac:dyDescent="0.35">
      <c r="A1243" s="100" t="s">
        <v>3381</v>
      </c>
      <c r="B1243" s="102" t="s">
        <v>672</v>
      </c>
      <c r="C1243" s="100">
        <f>VLOOKUP(GroupVertices[[#This Row],[Vertex]], Vertices[], MATCH("ID", Vertices[#Headers], 0), FALSE)</f>
        <v>2050</v>
      </c>
    </row>
    <row r="1244" spans="1:3" x14ac:dyDescent="0.35">
      <c r="A1244" s="100" t="s">
        <v>3381</v>
      </c>
      <c r="B1244" s="102" t="s">
        <v>1065</v>
      </c>
      <c r="C1244" s="100">
        <f>VLOOKUP(GroupVertices[[#This Row],[Vertex]], Vertices[], MATCH("ID", Vertices[#Headers], 0), FALSE)</f>
        <v>2631</v>
      </c>
    </row>
    <row r="1245" spans="1:3" x14ac:dyDescent="0.35">
      <c r="A1245" s="100" t="s">
        <v>3381</v>
      </c>
      <c r="B1245" s="102" t="s">
        <v>1069</v>
      </c>
      <c r="C1245" s="100">
        <f>VLOOKUP(GroupVertices[[#This Row],[Vertex]], Vertices[], MATCH("ID", Vertices[#Headers], 0), FALSE)</f>
        <v>2632</v>
      </c>
    </row>
    <row r="1246" spans="1:3" x14ac:dyDescent="0.35">
      <c r="A1246" s="100" t="s">
        <v>3381</v>
      </c>
      <c r="B1246" s="102" t="s">
        <v>1198</v>
      </c>
      <c r="C1246" s="100">
        <f>VLOOKUP(GroupVertices[[#This Row],[Vertex]], Vertices[], MATCH("ID", Vertices[#Headers], 0), FALSE)</f>
        <v>169</v>
      </c>
    </row>
    <row r="1247" spans="1:3" x14ac:dyDescent="0.35">
      <c r="A1247" s="100" t="s">
        <v>3381</v>
      </c>
      <c r="B1247" s="102" t="s">
        <v>1199</v>
      </c>
      <c r="C1247" s="100">
        <f>VLOOKUP(GroupVertices[[#This Row],[Vertex]], Vertices[], MATCH("ID", Vertices[#Headers], 0), FALSE)</f>
        <v>1886</v>
      </c>
    </row>
    <row r="1248" spans="1:3" x14ac:dyDescent="0.35">
      <c r="A1248" s="100" t="s">
        <v>3381</v>
      </c>
      <c r="B1248" s="102" t="s">
        <v>1205</v>
      </c>
      <c r="C1248" s="100">
        <f>VLOOKUP(GroupVertices[[#This Row],[Vertex]], Vertices[], MATCH("ID", Vertices[#Headers], 0), FALSE)</f>
        <v>1887</v>
      </c>
    </row>
    <row r="1249" spans="1:3" x14ac:dyDescent="0.35">
      <c r="A1249" s="100" t="s">
        <v>3381</v>
      </c>
      <c r="B1249" s="102" t="s">
        <v>1212</v>
      </c>
      <c r="C1249" s="100">
        <f>VLOOKUP(GroupVertices[[#This Row],[Vertex]], Vertices[], MATCH("ID", Vertices[#Headers], 0), FALSE)</f>
        <v>1888</v>
      </c>
    </row>
    <row r="1250" spans="1:3" x14ac:dyDescent="0.35">
      <c r="A1250" s="100" t="s">
        <v>3381</v>
      </c>
      <c r="B1250" s="102" t="s">
        <v>1249</v>
      </c>
      <c r="C1250" s="100">
        <f>VLOOKUP(GroupVertices[[#This Row],[Vertex]], Vertices[], MATCH("ID", Vertices[#Headers], 0), FALSE)</f>
        <v>814</v>
      </c>
    </row>
    <row r="1251" spans="1:3" x14ac:dyDescent="0.35">
      <c r="A1251" s="100" t="s">
        <v>3381</v>
      </c>
      <c r="B1251" s="102" t="s">
        <v>1264</v>
      </c>
      <c r="C1251" s="100">
        <f>VLOOKUP(GroupVertices[[#This Row],[Vertex]], Vertices[], MATCH("ID", Vertices[#Headers], 0), FALSE)</f>
        <v>686</v>
      </c>
    </row>
    <row r="1252" spans="1:3" x14ac:dyDescent="0.35">
      <c r="A1252" s="100" t="s">
        <v>3381</v>
      </c>
      <c r="B1252" s="102" t="s">
        <v>1265</v>
      </c>
      <c r="C1252" s="100">
        <f>VLOOKUP(GroupVertices[[#This Row],[Vertex]], Vertices[], MATCH("ID", Vertices[#Headers], 0), FALSE)</f>
        <v>1724</v>
      </c>
    </row>
    <row r="1253" spans="1:3" x14ac:dyDescent="0.35">
      <c r="A1253" s="100" t="s">
        <v>3381</v>
      </c>
      <c r="B1253" s="102" t="s">
        <v>1266</v>
      </c>
      <c r="C1253" s="100">
        <f>VLOOKUP(GroupVertices[[#This Row],[Vertex]], Vertices[], MATCH("ID", Vertices[#Headers], 0), FALSE)</f>
        <v>795</v>
      </c>
    </row>
    <row r="1254" spans="1:3" x14ac:dyDescent="0.35">
      <c r="A1254" s="100" t="s">
        <v>3381</v>
      </c>
      <c r="B1254" s="102" t="s">
        <v>2382</v>
      </c>
      <c r="C1254" s="100">
        <f>VLOOKUP(GroupVertices[[#This Row],[Vertex]], Vertices[], MATCH("ID", Vertices[#Headers], 0), FALSE)</f>
        <v>684</v>
      </c>
    </row>
    <row r="1255" spans="1:3" x14ac:dyDescent="0.35">
      <c r="A1255" s="100" t="s">
        <v>3381</v>
      </c>
      <c r="B1255" s="102" t="s">
        <v>2383</v>
      </c>
      <c r="C1255" s="100">
        <f>VLOOKUP(GroupVertices[[#This Row],[Vertex]], Vertices[], MATCH("ID", Vertices[#Headers], 0), FALSE)</f>
        <v>1722</v>
      </c>
    </row>
    <row r="1256" spans="1:3" x14ac:dyDescent="0.35">
      <c r="A1256" s="100" t="s">
        <v>3381</v>
      </c>
      <c r="B1256" s="102" t="s">
        <v>2724</v>
      </c>
      <c r="C1256" s="100">
        <f>VLOOKUP(GroupVertices[[#This Row],[Vertex]], Vertices[], MATCH("ID", Vertices[#Headers], 0), FALSE)</f>
        <v>2633</v>
      </c>
    </row>
    <row r="1257" spans="1:3" x14ac:dyDescent="0.35">
      <c r="A1257" s="100" t="s">
        <v>3381</v>
      </c>
      <c r="B1257" s="102" t="s">
        <v>2731</v>
      </c>
      <c r="C1257" s="100">
        <f>VLOOKUP(GroupVertices[[#This Row],[Vertex]], Vertices[], MATCH("ID", Vertices[#Headers], 0), FALSE)</f>
        <v>2634</v>
      </c>
    </row>
    <row r="1258" spans="1:3" x14ac:dyDescent="0.35">
      <c r="A1258" s="100" t="s">
        <v>3381</v>
      </c>
      <c r="B1258" s="102" t="s">
        <v>2732</v>
      </c>
      <c r="C1258" s="100">
        <f>VLOOKUP(GroupVertices[[#This Row],[Vertex]], Vertices[], MATCH("ID", Vertices[#Headers], 0), FALSE)</f>
        <v>2635</v>
      </c>
    </row>
    <row r="1259" spans="1:3" x14ac:dyDescent="0.35">
      <c r="A1259" s="100" t="s">
        <v>3381</v>
      </c>
      <c r="B1259" s="102" t="s">
        <v>2738</v>
      </c>
      <c r="C1259" s="100">
        <f>VLOOKUP(GroupVertices[[#This Row],[Vertex]], Vertices[], MATCH("ID", Vertices[#Headers], 0), FALSE)</f>
        <v>2636</v>
      </c>
    </row>
    <row r="1260" spans="1:3" x14ac:dyDescent="0.35">
      <c r="A1260" s="100" t="s">
        <v>3381</v>
      </c>
      <c r="B1260" s="102" t="s">
        <v>2739</v>
      </c>
      <c r="C1260" s="100">
        <f>VLOOKUP(GroupVertices[[#This Row],[Vertex]], Vertices[], MATCH("ID", Vertices[#Headers], 0), FALSE)</f>
        <v>2637</v>
      </c>
    </row>
    <row r="1261" spans="1:3" x14ac:dyDescent="0.35">
      <c r="A1261" s="100" t="s">
        <v>3381</v>
      </c>
      <c r="B1261" s="102" t="s">
        <v>2849</v>
      </c>
      <c r="C1261" s="100">
        <f>VLOOKUP(GroupVertices[[#This Row],[Vertex]], Vertices[], MATCH("ID", Vertices[#Headers], 0), FALSE)</f>
        <v>2638</v>
      </c>
    </row>
    <row r="1262" spans="1:3" x14ac:dyDescent="0.35">
      <c r="A1262" s="100" t="s">
        <v>3381</v>
      </c>
      <c r="B1262" s="102" t="s">
        <v>2850</v>
      </c>
      <c r="C1262" s="100">
        <f>VLOOKUP(GroupVertices[[#This Row],[Vertex]], Vertices[], MATCH("ID", Vertices[#Headers], 0), FALSE)</f>
        <v>2639</v>
      </c>
    </row>
    <row r="1263" spans="1:3" x14ac:dyDescent="0.35">
      <c r="A1263" s="100" t="s">
        <v>3381</v>
      </c>
      <c r="B1263" s="102" t="s">
        <v>2936</v>
      </c>
      <c r="C1263" s="100">
        <f>VLOOKUP(GroupVertices[[#This Row],[Vertex]], Vertices[], MATCH("ID", Vertices[#Headers], 0), FALSE)</f>
        <v>2640</v>
      </c>
    </row>
    <row r="1264" spans="1:3" x14ac:dyDescent="0.35">
      <c r="A1264" s="100" t="s">
        <v>3381</v>
      </c>
      <c r="B1264" s="102" t="s">
        <v>2944</v>
      </c>
      <c r="C1264" s="100">
        <f>VLOOKUP(GroupVertices[[#This Row],[Vertex]], Vertices[], MATCH("ID", Vertices[#Headers], 0), FALSE)</f>
        <v>2641</v>
      </c>
    </row>
    <row r="1265" spans="1:3" x14ac:dyDescent="0.35">
      <c r="A1265" s="100" t="s">
        <v>3381</v>
      </c>
      <c r="B1265" s="102" t="s">
        <v>2948</v>
      </c>
      <c r="C1265" s="100">
        <f>VLOOKUP(GroupVertices[[#This Row],[Vertex]], Vertices[], MATCH("ID", Vertices[#Headers], 0), FALSE)</f>
        <v>2642</v>
      </c>
    </row>
    <row r="1266" spans="1:3" x14ac:dyDescent="0.35">
      <c r="A1266" s="100" t="s">
        <v>3381</v>
      </c>
      <c r="B1266" s="102" t="s">
        <v>2952</v>
      </c>
      <c r="C1266" s="100">
        <f>VLOOKUP(GroupVertices[[#This Row],[Vertex]], Vertices[], MATCH("ID", Vertices[#Headers], 0), FALSE)</f>
        <v>2643</v>
      </c>
    </row>
    <row r="1267" spans="1:3" x14ac:dyDescent="0.35">
      <c r="A1267" s="100" t="s">
        <v>3381</v>
      </c>
      <c r="B1267" s="102" t="s">
        <v>2953</v>
      </c>
      <c r="C1267" s="100">
        <f>VLOOKUP(GroupVertices[[#This Row],[Vertex]], Vertices[], MATCH("ID", Vertices[#Headers], 0), FALSE)</f>
        <v>2644</v>
      </c>
    </row>
    <row r="1268" spans="1:3" x14ac:dyDescent="0.35">
      <c r="A1268" s="100" t="s">
        <v>3381</v>
      </c>
      <c r="B1268" s="102" t="s">
        <v>2954</v>
      </c>
      <c r="C1268" s="100">
        <f>VLOOKUP(GroupVertices[[#This Row],[Vertex]], Vertices[], MATCH("ID", Vertices[#Headers], 0), FALSE)</f>
        <v>2645</v>
      </c>
    </row>
    <row r="1269" spans="1:3" x14ac:dyDescent="0.35">
      <c r="A1269" s="100" t="s">
        <v>3381</v>
      </c>
      <c r="B1269" s="102" t="s">
        <v>2955</v>
      </c>
      <c r="C1269" s="100">
        <f>VLOOKUP(GroupVertices[[#This Row],[Vertex]], Vertices[], MATCH("ID", Vertices[#Headers], 0), FALSE)</f>
        <v>2646</v>
      </c>
    </row>
    <row r="1270" spans="1:3" x14ac:dyDescent="0.35">
      <c r="A1270" s="100" t="s">
        <v>3381</v>
      </c>
      <c r="B1270" s="102" t="s">
        <v>2956</v>
      </c>
      <c r="C1270" s="100">
        <f>VLOOKUP(GroupVertices[[#This Row],[Vertex]], Vertices[], MATCH("ID", Vertices[#Headers], 0), FALSE)</f>
        <v>2647</v>
      </c>
    </row>
    <row r="1271" spans="1:3" x14ac:dyDescent="0.35">
      <c r="A1271" s="100" t="s">
        <v>3381</v>
      </c>
      <c r="B1271" s="102" t="s">
        <v>2957</v>
      </c>
      <c r="C1271" s="100">
        <f>VLOOKUP(GroupVertices[[#This Row],[Vertex]], Vertices[], MATCH("ID", Vertices[#Headers], 0), FALSE)</f>
        <v>2648</v>
      </c>
    </row>
    <row r="1272" spans="1:3" x14ac:dyDescent="0.35">
      <c r="A1272" s="100" t="s">
        <v>3381</v>
      </c>
      <c r="B1272" s="102" t="s">
        <v>2958</v>
      </c>
      <c r="C1272" s="100">
        <f>VLOOKUP(GroupVertices[[#This Row],[Vertex]], Vertices[], MATCH("ID", Vertices[#Headers], 0), FALSE)</f>
        <v>2649</v>
      </c>
    </row>
    <row r="1273" spans="1:3" x14ac:dyDescent="0.35">
      <c r="A1273" s="100" t="s">
        <v>3381</v>
      </c>
      <c r="B1273" s="102" t="s">
        <v>2959</v>
      </c>
      <c r="C1273" s="100">
        <f>VLOOKUP(GroupVertices[[#This Row],[Vertex]], Vertices[], MATCH("ID", Vertices[#Headers], 0), FALSE)</f>
        <v>2650</v>
      </c>
    </row>
    <row r="1274" spans="1:3" x14ac:dyDescent="0.35">
      <c r="A1274" s="100" t="s">
        <v>3381</v>
      </c>
      <c r="B1274" s="102" t="s">
        <v>3278</v>
      </c>
      <c r="C1274" s="100">
        <f>VLOOKUP(GroupVertices[[#This Row],[Vertex]], Vertices[], MATCH("ID", Vertices[#Headers], 0), FALSE)</f>
        <v>1889</v>
      </c>
    </row>
    <row r="1275" spans="1:3" x14ac:dyDescent="0.35">
      <c r="A1275" s="100" t="s">
        <v>3382</v>
      </c>
      <c r="B1275" s="102" t="s">
        <v>3206</v>
      </c>
      <c r="C1275" s="100">
        <f>VLOOKUP(GroupVertices[[#This Row],[Vertex]], Vertices[], MATCH("ID", Vertices[#Headers], 0), FALSE)</f>
        <v>8</v>
      </c>
    </row>
    <row r="1276" spans="1:3" x14ac:dyDescent="0.35">
      <c r="A1276" s="100" t="s">
        <v>3382</v>
      </c>
      <c r="B1276" s="102" t="s">
        <v>3207</v>
      </c>
      <c r="C1276" s="100">
        <f>VLOOKUP(GroupVertices[[#This Row],[Vertex]], Vertices[], MATCH("ID", Vertices[#Headers], 0), FALSE)</f>
        <v>2205</v>
      </c>
    </row>
    <row r="1277" spans="1:3" x14ac:dyDescent="0.35">
      <c r="A1277" s="100" t="s">
        <v>3382</v>
      </c>
      <c r="B1277" s="102" t="s">
        <v>3208</v>
      </c>
      <c r="C1277" s="100">
        <f>VLOOKUP(GroupVertices[[#This Row],[Vertex]], Vertices[], MATCH("ID", Vertices[#Headers], 0), FALSE)</f>
        <v>2206</v>
      </c>
    </row>
    <row r="1278" spans="1:3" x14ac:dyDescent="0.35">
      <c r="A1278" s="100" t="s">
        <v>3382</v>
      </c>
      <c r="B1278" s="102" t="s">
        <v>3209</v>
      </c>
      <c r="C1278" s="100">
        <f>VLOOKUP(GroupVertices[[#This Row],[Vertex]], Vertices[], MATCH("ID", Vertices[#Headers], 0), FALSE)</f>
        <v>2207</v>
      </c>
    </row>
    <row r="1279" spans="1:3" x14ac:dyDescent="0.35">
      <c r="A1279" s="100" t="s">
        <v>3382</v>
      </c>
      <c r="B1279" s="102" t="s">
        <v>3210</v>
      </c>
      <c r="C1279" s="100">
        <f>VLOOKUP(GroupVertices[[#This Row],[Vertex]], Vertices[], MATCH("ID", Vertices[#Headers], 0), FALSE)</f>
        <v>2208</v>
      </c>
    </row>
    <row r="1280" spans="1:3" x14ac:dyDescent="0.35">
      <c r="A1280" s="100" t="s">
        <v>3382</v>
      </c>
      <c r="B1280" s="102" t="s">
        <v>3211</v>
      </c>
      <c r="C1280" s="100">
        <f>VLOOKUP(GroupVertices[[#This Row],[Vertex]], Vertices[], MATCH("ID", Vertices[#Headers], 0), FALSE)</f>
        <v>2209</v>
      </c>
    </row>
    <row r="1281" spans="1:3" x14ac:dyDescent="0.35">
      <c r="A1281" s="100" t="s">
        <v>3382</v>
      </c>
      <c r="B1281" s="102" t="s">
        <v>3212</v>
      </c>
      <c r="C1281" s="100">
        <f>VLOOKUP(GroupVertices[[#This Row],[Vertex]], Vertices[], MATCH("ID", Vertices[#Headers], 0), FALSE)</f>
        <v>2210</v>
      </c>
    </row>
    <row r="1282" spans="1:3" x14ac:dyDescent="0.35">
      <c r="A1282" s="100" t="s">
        <v>3382</v>
      </c>
      <c r="B1282" s="102" t="s">
        <v>3213</v>
      </c>
      <c r="C1282" s="100">
        <f>VLOOKUP(GroupVertices[[#This Row],[Vertex]], Vertices[], MATCH("ID", Vertices[#Headers], 0), FALSE)</f>
        <v>2211</v>
      </c>
    </row>
    <row r="1283" spans="1:3" x14ac:dyDescent="0.35">
      <c r="A1283" s="100" t="s">
        <v>3382</v>
      </c>
      <c r="B1283" s="102" t="s">
        <v>3214</v>
      </c>
      <c r="C1283" s="100">
        <f>VLOOKUP(GroupVertices[[#This Row],[Vertex]], Vertices[], MATCH("ID", Vertices[#Headers], 0), FALSE)</f>
        <v>2212</v>
      </c>
    </row>
    <row r="1284" spans="1:3" x14ac:dyDescent="0.35">
      <c r="A1284" s="100" t="s">
        <v>3382</v>
      </c>
      <c r="B1284" s="102" t="s">
        <v>3215</v>
      </c>
      <c r="C1284" s="100">
        <f>VLOOKUP(GroupVertices[[#This Row],[Vertex]], Vertices[], MATCH("ID", Vertices[#Headers], 0), FALSE)</f>
        <v>2213</v>
      </c>
    </row>
    <row r="1285" spans="1:3" x14ac:dyDescent="0.35">
      <c r="A1285" s="100" t="s">
        <v>3382</v>
      </c>
      <c r="B1285" s="102" t="s">
        <v>3216</v>
      </c>
      <c r="C1285" s="100">
        <f>VLOOKUP(GroupVertices[[#This Row],[Vertex]], Vertices[], MATCH("ID", Vertices[#Headers], 0), FALSE)</f>
        <v>2214</v>
      </c>
    </row>
    <row r="1286" spans="1:3" x14ac:dyDescent="0.35">
      <c r="A1286" s="100" t="s">
        <v>3382</v>
      </c>
      <c r="B1286" s="102" t="s">
        <v>3217</v>
      </c>
      <c r="C1286" s="100">
        <f>VLOOKUP(GroupVertices[[#This Row],[Vertex]], Vertices[], MATCH("ID", Vertices[#Headers], 0), FALSE)</f>
        <v>2215</v>
      </c>
    </row>
    <row r="1287" spans="1:3" x14ac:dyDescent="0.35">
      <c r="A1287" s="100" t="s">
        <v>3382</v>
      </c>
      <c r="B1287" s="102" t="s">
        <v>3218</v>
      </c>
      <c r="C1287" s="100">
        <f>VLOOKUP(GroupVertices[[#This Row],[Vertex]], Vertices[], MATCH("ID", Vertices[#Headers], 0), FALSE)</f>
        <v>2216</v>
      </c>
    </row>
    <row r="1288" spans="1:3" x14ac:dyDescent="0.35">
      <c r="A1288" s="100" t="s">
        <v>3382</v>
      </c>
      <c r="B1288" s="102" t="s">
        <v>3219</v>
      </c>
      <c r="C1288" s="100">
        <f>VLOOKUP(GroupVertices[[#This Row],[Vertex]], Vertices[], MATCH("ID", Vertices[#Headers], 0), FALSE)</f>
        <v>2217</v>
      </c>
    </row>
    <row r="1289" spans="1:3" x14ac:dyDescent="0.35">
      <c r="A1289" s="100" t="s">
        <v>3382</v>
      </c>
      <c r="B1289" s="102" t="s">
        <v>3220</v>
      </c>
      <c r="C1289" s="100">
        <f>VLOOKUP(GroupVertices[[#This Row],[Vertex]], Vertices[], MATCH("ID", Vertices[#Headers], 0), FALSE)</f>
        <v>2218</v>
      </c>
    </row>
    <row r="1290" spans="1:3" x14ac:dyDescent="0.35">
      <c r="A1290" s="100" t="s">
        <v>3382</v>
      </c>
      <c r="B1290" s="102" t="s">
        <v>3221</v>
      </c>
      <c r="C1290" s="100">
        <f>VLOOKUP(GroupVertices[[#This Row],[Vertex]], Vertices[], MATCH("ID", Vertices[#Headers], 0), FALSE)</f>
        <v>2219</v>
      </c>
    </row>
    <row r="1291" spans="1:3" x14ac:dyDescent="0.35">
      <c r="A1291" s="100" t="s">
        <v>3382</v>
      </c>
      <c r="B1291" s="102" t="s">
        <v>3222</v>
      </c>
      <c r="C1291" s="100">
        <f>VLOOKUP(GroupVertices[[#This Row],[Vertex]], Vertices[], MATCH("ID", Vertices[#Headers], 0), FALSE)</f>
        <v>2220</v>
      </c>
    </row>
    <row r="1292" spans="1:3" x14ac:dyDescent="0.35">
      <c r="A1292" s="100" t="s">
        <v>3382</v>
      </c>
      <c r="B1292" s="102" t="s">
        <v>3223</v>
      </c>
      <c r="C1292" s="100">
        <f>VLOOKUP(GroupVertices[[#This Row],[Vertex]], Vertices[], MATCH("ID", Vertices[#Headers], 0), FALSE)</f>
        <v>2221</v>
      </c>
    </row>
    <row r="1293" spans="1:3" x14ac:dyDescent="0.35">
      <c r="A1293" s="100" t="s">
        <v>3382</v>
      </c>
      <c r="B1293" s="102" t="s">
        <v>3224</v>
      </c>
      <c r="C1293" s="100">
        <f>VLOOKUP(GroupVertices[[#This Row],[Vertex]], Vertices[], MATCH("ID", Vertices[#Headers], 0), FALSE)</f>
        <v>2222</v>
      </c>
    </row>
    <row r="1294" spans="1:3" x14ac:dyDescent="0.35">
      <c r="A1294" s="100" t="s">
        <v>3382</v>
      </c>
      <c r="B1294" s="102" t="s">
        <v>3225</v>
      </c>
      <c r="C1294" s="100">
        <f>VLOOKUP(GroupVertices[[#This Row],[Vertex]], Vertices[], MATCH("ID", Vertices[#Headers], 0), FALSE)</f>
        <v>2223</v>
      </c>
    </row>
    <row r="1295" spans="1:3" x14ac:dyDescent="0.35">
      <c r="A1295" s="100" t="s">
        <v>3382</v>
      </c>
      <c r="B1295" s="102" t="s">
        <v>3226</v>
      </c>
      <c r="C1295" s="100">
        <f>VLOOKUP(GroupVertices[[#This Row],[Vertex]], Vertices[], MATCH("ID", Vertices[#Headers], 0), FALSE)</f>
        <v>2224</v>
      </c>
    </row>
    <row r="1296" spans="1:3" x14ac:dyDescent="0.35">
      <c r="A1296" s="100" t="s">
        <v>3382</v>
      </c>
      <c r="B1296" s="102" t="s">
        <v>3227</v>
      </c>
      <c r="C1296" s="100">
        <f>VLOOKUP(GroupVertices[[#This Row],[Vertex]], Vertices[], MATCH("ID", Vertices[#Headers], 0), FALSE)</f>
        <v>2225</v>
      </c>
    </row>
    <row r="1297" spans="1:3" x14ac:dyDescent="0.35">
      <c r="A1297" s="100" t="s">
        <v>3382</v>
      </c>
      <c r="B1297" s="102" t="s">
        <v>3228</v>
      </c>
      <c r="C1297" s="100">
        <f>VLOOKUP(GroupVertices[[#This Row],[Vertex]], Vertices[], MATCH("ID", Vertices[#Headers], 0), FALSE)</f>
        <v>2226</v>
      </c>
    </row>
    <row r="1298" spans="1:3" x14ac:dyDescent="0.35">
      <c r="A1298" s="100" t="s">
        <v>3382</v>
      </c>
      <c r="B1298" s="102" t="s">
        <v>3229</v>
      </c>
      <c r="C1298" s="100">
        <f>VLOOKUP(GroupVertices[[#This Row],[Vertex]], Vertices[], MATCH("ID", Vertices[#Headers], 0), FALSE)</f>
        <v>2227</v>
      </c>
    </row>
    <row r="1299" spans="1:3" x14ac:dyDescent="0.35">
      <c r="A1299" s="100" t="s">
        <v>3382</v>
      </c>
      <c r="B1299" s="102" t="s">
        <v>3230</v>
      </c>
      <c r="C1299" s="100">
        <f>VLOOKUP(GroupVertices[[#This Row],[Vertex]], Vertices[], MATCH("ID", Vertices[#Headers], 0), FALSE)</f>
        <v>2228</v>
      </c>
    </row>
    <row r="1300" spans="1:3" x14ac:dyDescent="0.35">
      <c r="A1300" s="100" t="s">
        <v>3382</v>
      </c>
      <c r="B1300" s="102" t="s">
        <v>3231</v>
      </c>
      <c r="C1300" s="100">
        <f>VLOOKUP(GroupVertices[[#This Row],[Vertex]], Vertices[], MATCH("ID", Vertices[#Headers], 0), FALSE)</f>
        <v>2229</v>
      </c>
    </row>
    <row r="1301" spans="1:3" x14ac:dyDescent="0.35">
      <c r="A1301" s="100" t="s">
        <v>3382</v>
      </c>
      <c r="B1301" s="102" t="s">
        <v>3232</v>
      </c>
      <c r="C1301" s="100">
        <f>VLOOKUP(GroupVertices[[#This Row],[Vertex]], Vertices[], MATCH("ID", Vertices[#Headers], 0), FALSE)</f>
        <v>2230</v>
      </c>
    </row>
    <row r="1302" spans="1:3" x14ac:dyDescent="0.35">
      <c r="A1302" s="100" t="s">
        <v>3382</v>
      </c>
      <c r="B1302" s="102" t="s">
        <v>3233</v>
      </c>
      <c r="C1302" s="100">
        <f>VLOOKUP(GroupVertices[[#This Row],[Vertex]], Vertices[], MATCH("ID", Vertices[#Headers], 0), FALSE)</f>
        <v>2231</v>
      </c>
    </row>
    <row r="1303" spans="1:3" x14ac:dyDescent="0.35">
      <c r="A1303" s="100" t="s">
        <v>3382</v>
      </c>
      <c r="B1303" s="102" t="s">
        <v>3234</v>
      </c>
      <c r="C1303" s="100">
        <f>VLOOKUP(GroupVertices[[#This Row],[Vertex]], Vertices[], MATCH("ID", Vertices[#Headers], 0), FALSE)</f>
        <v>2232</v>
      </c>
    </row>
    <row r="1304" spans="1:3" x14ac:dyDescent="0.35">
      <c r="A1304" s="100" t="s">
        <v>3382</v>
      </c>
      <c r="B1304" s="102" t="s">
        <v>3235</v>
      </c>
      <c r="C1304" s="100">
        <f>VLOOKUP(GroupVertices[[#This Row],[Vertex]], Vertices[], MATCH("ID", Vertices[#Headers], 0), FALSE)</f>
        <v>2233</v>
      </c>
    </row>
    <row r="1305" spans="1:3" x14ac:dyDescent="0.35">
      <c r="A1305" s="100" t="s">
        <v>3382</v>
      </c>
      <c r="B1305" s="102" t="s">
        <v>3236</v>
      </c>
      <c r="C1305" s="100">
        <f>VLOOKUP(GroupVertices[[#This Row],[Vertex]], Vertices[], MATCH("ID", Vertices[#Headers], 0), FALSE)</f>
        <v>2234</v>
      </c>
    </row>
    <row r="1306" spans="1:3" x14ac:dyDescent="0.35">
      <c r="A1306" s="100" t="s">
        <v>3382</v>
      </c>
      <c r="B1306" s="102" t="s">
        <v>3237</v>
      </c>
      <c r="C1306" s="100">
        <f>VLOOKUP(GroupVertices[[#This Row],[Vertex]], Vertices[], MATCH("ID", Vertices[#Headers], 0), FALSE)</f>
        <v>2235</v>
      </c>
    </row>
    <row r="1307" spans="1:3" x14ac:dyDescent="0.35">
      <c r="A1307" s="100" t="s">
        <v>3382</v>
      </c>
      <c r="B1307" s="102" t="s">
        <v>3238</v>
      </c>
      <c r="C1307" s="100">
        <f>VLOOKUP(GroupVertices[[#This Row],[Vertex]], Vertices[], MATCH("ID", Vertices[#Headers], 0), FALSE)</f>
        <v>2236</v>
      </c>
    </row>
    <row r="1308" spans="1:3" x14ac:dyDescent="0.35">
      <c r="A1308" s="100" t="s">
        <v>3382</v>
      </c>
      <c r="B1308" s="102" t="s">
        <v>3239</v>
      </c>
      <c r="C1308" s="100">
        <f>VLOOKUP(GroupVertices[[#This Row],[Vertex]], Vertices[], MATCH("ID", Vertices[#Headers], 0), FALSE)</f>
        <v>2237</v>
      </c>
    </row>
    <row r="1309" spans="1:3" x14ac:dyDescent="0.35">
      <c r="A1309" s="100" t="s">
        <v>3382</v>
      </c>
      <c r="B1309" s="102" t="s">
        <v>3240</v>
      </c>
      <c r="C1309" s="100">
        <f>VLOOKUP(GroupVertices[[#This Row],[Vertex]], Vertices[], MATCH("ID", Vertices[#Headers], 0), FALSE)</f>
        <v>2238</v>
      </c>
    </row>
    <row r="1310" spans="1:3" x14ac:dyDescent="0.35">
      <c r="A1310" s="100" t="s">
        <v>3382</v>
      </c>
      <c r="B1310" s="102" t="s">
        <v>3241</v>
      </c>
      <c r="C1310" s="100">
        <f>VLOOKUP(GroupVertices[[#This Row],[Vertex]], Vertices[], MATCH("ID", Vertices[#Headers], 0), FALSE)</f>
        <v>2239</v>
      </c>
    </row>
    <row r="1311" spans="1:3" x14ac:dyDescent="0.35">
      <c r="A1311" s="100" t="s">
        <v>3382</v>
      </c>
      <c r="B1311" s="102" t="s">
        <v>3242</v>
      </c>
      <c r="C1311" s="100">
        <f>VLOOKUP(GroupVertices[[#This Row],[Vertex]], Vertices[], MATCH("ID", Vertices[#Headers], 0), FALSE)</f>
        <v>2240</v>
      </c>
    </row>
    <row r="1312" spans="1:3" x14ac:dyDescent="0.35">
      <c r="A1312" s="100" t="s">
        <v>3382</v>
      </c>
      <c r="B1312" s="102" t="s">
        <v>3243</v>
      </c>
      <c r="C1312" s="100">
        <f>VLOOKUP(GroupVertices[[#This Row],[Vertex]], Vertices[], MATCH("ID", Vertices[#Headers], 0), FALSE)</f>
        <v>2241</v>
      </c>
    </row>
    <row r="1313" spans="1:3" x14ac:dyDescent="0.35">
      <c r="A1313" s="100" t="s">
        <v>3382</v>
      </c>
      <c r="B1313" s="102" t="s">
        <v>3244</v>
      </c>
      <c r="C1313" s="100">
        <f>VLOOKUP(GroupVertices[[#This Row],[Vertex]], Vertices[], MATCH("ID", Vertices[#Headers], 0), FALSE)</f>
        <v>2242</v>
      </c>
    </row>
    <row r="1314" spans="1:3" x14ac:dyDescent="0.35">
      <c r="A1314" s="100" t="s">
        <v>3382</v>
      </c>
      <c r="B1314" s="102" t="s">
        <v>3245</v>
      </c>
      <c r="C1314" s="100">
        <f>VLOOKUP(GroupVertices[[#This Row],[Vertex]], Vertices[], MATCH("ID", Vertices[#Headers], 0), FALSE)</f>
        <v>2243</v>
      </c>
    </row>
    <row r="1315" spans="1:3" x14ac:dyDescent="0.35">
      <c r="A1315" s="100" t="s">
        <v>3382</v>
      </c>
      <c r="B1315" s="102" t="s">
        <v>3246</v>
      </c>
      <c r="C1315" s="100">
        <f>VLOOKUP(GroupVertices[[#This Row],[Vertex]], Vertices[], MATCH("ID", Vertices[#Headers], 0), FALSE)</f>
        <v>2244</v>
      </c>
    </row>
    <row r="1316" spans="1:3" x14ac:dyDescent="0.35">
      <c r="A1316" s="100" t="s">
        <v>3382</v>
      </c>
      <c r="B1316" s="102" t="s">
        <v>3247</v>
      </c>
      <c r="C1316" s="100">
        <f>VLOOKUP(GroupVertices[[#This Row],[Vertex]], Vertices[], MATCH("ID", Vertices[#Headers], 0), FALSE)</f>
        <v>2245</v>
      </c>
    </row>
    <row r="1317" spans="1:3" x14ac:dyDescent="0.35">
      <c r="A1317" s="100" t="s">
        <v>3382</v>
      </c>
      <c r="B1317" s="102" t="s">
        <v>3248</v>
      </c>
      <c r="C1317" s="100">
        <f>VLOOKUP(GroupVertices[[#This Row],[Vertex]], Vertices[], MATCH("ID", Vertices[#Headers], 0), FALSE)</f>
        <v>2246</v>
      </c>
    </row>
    <row r="1318" spans="1:3" x14ac:dyDescent="0.35">
      <c r="A1318" s="100" t="s">
        <v>3382</v>
      </c>
      <c r="B1318" s="102" t="s">
        <v>3249</v>
      </c>
      <c r="C1318" s="100">
        <f>VLOOKUP(GroupVertices[[#This Row],[Vertex]], Vertices[], MATCH("ID", Vertices[#Headers], 0), FALSE)</f>
        <v>2247</v>
      </c>
    </row>
    <row r="1319" spans="1:3" x14ac:dyDescent="0.35">
      <c r="A1319" s="100" t="s">
        <v>3382</v>
      </c>
      <c r="B1319" s="102" t="s">
        <v>3250</v>
      </c>
      <c r="C1319" s="100">
        <f>VLOOKUP(GroupVertices[[#This Row],[Vertex]], Vertices[], MATCH("ID", Vertices[#Headers], 0), FALSE)</f>
        <v>2248</v>
      </c>
    </row>
    <row r="1320" spans="1:3" x14ac:dyDescent="0.35">
      <c r="A1320" s="100" t="s">
        <v>3382</v>
      </c>
      <c r="B1320" s="102" t="s">
        <v>3251</v>
      </c>
      <c r="C1320" s="100">
        <f>VLOOKUP(GroupVertices[[#This Row],[Vertex]], Vertices[], MATCH("ID", Vertices[#Headers], 0), FALSE)</f>
        <v>2249</v>
      </c>
    </row>
    <row r="1321" spans="1:3" x14ac:dyDescent="0.35">
      <c r="A1321" s="100" t="s">
        <v>3382</v>
      </c>
      <c r="B1321" s="102" t="s">
        <v>3252</v>
      </c>
      <c r="C1321" s="100">
        <f>VLOOKUP(GroupVertices[[#This Row],[Vertex]], Vertices[], MATCH("ID", Vertices[#Headers], 0), FALSE)</f>
        <v>2250</v>
      </c>
    </row>
    <row r="1322" spans="1:3" x14ac:dyDescent="0.35">
      <c r="A1322" s="100" t="s">
        <v>3382</v>
      </c>
      <c r="B1322" s="102" t="s">
        <v>3253</v>
      </c>
      <c r="C1322" s="100">
        <f>VLOOKUP(GroupVertices[[#This Row],[Vertex]], Vertices[], MATCH("ID", Vertices[#Headers], 0), FALSE)</f>
        <v>2251</v>
      </c>
    </row>
    <row r="1323" spans="1:3" x14ac:dyDescent="0.35">
      <c r="A1323" s="100" t="s">
        <v>3382</v>
      </c>
      <c r="B1323" s="102" t="s">
        <v>3254</v>
      </c>
      <c r="C1323" s="100">
        <f>VLOOKUP(GroupVertices[[#This Row],[Vertex]], Vertices[], MATCH("ID", Vertices[#Headers], 0), FALSE)</f>
        <v>2252</v>
      </c>
    </row>
    <row r="1324" spans="1:3" x14ac:dyDescent="0.35">
      <c r="A1324" s="100" t="s">
        <v>3382</v>
      </c>
      <c r="B1324" s="102" t="s">
        <v>3255</v>
      </c>
      <c r="C1324" s="100">
        <f>VLOOKUP(GroupVertices[[#This Row],[Vertex]], Vertices[], MATCH("ID", Vertices[#Headers], 0), FALSE)</f>
        <v>2253</v>
      </c>
    </row>
    <row r="1325" spans="1:3" x14ac:dyDescent="0.35">
      <c r="A1325" s="100" t="s">
        <v>3382</v>
      </c>
      <c r="B1325" s="102" t="s">
        <v>3256</v>
      </c>
      <c r="C1325" s="100">
        <f>VLOOKUP(GroupVertices[[#This Row],[Vertex]], Vertices[], MATCH("ID", Vertices[#Headers], 0), FALSE)</f>
        <v>2254</v>
      </c>
    </row>
    <row r="1326" spans="1:3" x14ac:dyDescent="0.35">
      <c r="A1326" s="100" t="s">
        <v>3383</v>
      </c>
      <c r="B1326" s="102" t="s">
        <v>3101</v>
      </c>
      <c r="C1326" s="100">
        <f>VLOOKUP(GroupVertices[[#This Row],[Vertex]], Vertices[], MATCH("ID", Vertices[#Headers], 0), FALSE)</f>
        <v>7</v>
      </c>
    </row>
    <row r="1327" spans="1:3" x14ac:dyDescent="0.35">
      <c r="A1327" s="100" t="s">
        <v>3383</v>
      </c>
      <c r="B1327" s="102" t="s">
        <v>3102</v>
      </c>
      <c r="C1327" s="100">
        <f>VLOOKUP(GroupVertices[[#This Row],[Vertex]], Vertices[], MATCH("ID", Vertices[#Headers], 0), FALSE)</f>
        <v>2155</v>
      </c>
    </row>
    <row r="1328" spans="1:3" x14ac:dyDescent="0.35">
      <c r="A1328" s="100" t="s">
        <v>3383</v>
      </c>
      <c r="B1328" s="102" t="s">
        <v>3103</v>
      </c>
      <c r="C1328" s="100">
        <f>VLOOKUP(GroupVertices[[#This Row],[Vertex]], Vertices[], MATCH("ID", Vertices[#Headers], 0), FALSE)</f>
        <v>2156</v>
      </c>
    </row>
    <row r="1329" spans="1:3" x14ac:dyDescent="0.35">
      <c r="A1329" s="100" t="s">
        <v>3383</v>
      </c>
      <c r="B1329" s="102" t="s">
        <v>3104</v>
      </c>
      <c r="C1329" s="100">
        <f>VLOOKUP(GroupVertices[[#This Row],[Vertex]], Vertices[], MATCH("ID", Vertices[#Headers], 0), FALSE)</f>
        <v>2157</v>
      </c>
    </row>
    <row r="1330" spans="1:3" x14ac:dyDescent="0.35">
      <c r="A1330" s="100" t="s">
        <v>3383</v>
      </c>
      <c r="B1330" s="102" t="s">
        <v>3105</v>
      </c>
      <c r="C1330" s="100">
        <f>VLOOKUP(GroupVertices[[#This Row],[Vertex]], Vertices[], MATCH("ID", Vertices[#Headers], 0), FALSE)</f>
        <v>2158</v>
      </c>
    </row>
    <row r="1331" spans="1:3" x14ac:dyDescent="0.35">
      <c r="A1331" s="100" t="s">
        <v>3383</v>
      </c>
      <c r="B1331" s="102" t="s">
        <v>3106</v>
      </c>
      <c r="C1331" s="100">
        <f>VLOOKUP(GroupVertices[[#This Row],[Vertex]], Vertices[], MATCH("ID", Vertices[#Headers], 0), FALSE)</f>
        <v>2159</v>
      </c>
    </row>
    <row r="1332" spans="1:3" x14ac:dyDescent="0.35">
      <c r="A1332" s="100" t="s">
        <v>3383</v>
      </c>
      <c r="B1332" s="102" t="s">
        <v>3107</v>
      </c>
      <c r="C1332" s="100">
        <f>VLOOKUP(GroupVertices[[#This Row],[Vertex]], Vertices[], MATCH("ID", Vertices[#Headers], 0), FALSE)</f>
        <v>2160</v>
      </c>
    </row>
    <row r="1333" spans="1:3" x14ac:dyDescent="0.35">
      <c r="A1333" s="100" t="s">
        <v>3383</v>
      </c>
      <c r="B1333" s="102" t="s">
        <v>3108</v>
      </c>
      <c r="C1333" s="100">
        <f>VLOOKUP(GroupVertices[[#This Row],[Vertex]], Vertices[], MATCH("ID", Vertices[#Headers], 0), FALSE)</f>
        <v>2161</v>
      </c>
    </row>
    <row r="1334" spans="1:3" x14ac:dyDescent="0.35">
      <c r="A1334" s="100" t="s">
        <v>3383</v>
      </c>
      <c r="B1334" s="102" t="s">
        <v>3109</v>
      </c>
      <c r="C1334" s="100">
        <f>VLOOKUP(GroupVertices[[#This Row],[Vertex]], Vertices[], MATCH("ID", Vertices[#Headers], 0), FALSE)</f>
        <v>2162</v>
      </c>
    </row>
    <row r="1335" spans="1:3" x14ac:dyDescent="0.35">
      <c r="A1335" s="100" t="s">
        <v>3383</v>
      </c>
      <c r="B1335" s="102" t="s">
        <v>3110</v>
      </c>
      <c r="C1335" s="100">
        <f>VLOOKUP(GroupVertices[[#This Row],[Vertex]], Vertices[], MATCH("ID", Vertices[#Headers], 0), FALSE)</f>
        <v>2163</v>
      </c>
    </row>
    <row r="1336" spans="1:3" x14ac:dyDescent="0.35">
      <c r="A1336" s="100" t="s">
        <v>3383</v>
      </c>
      <c r="B1336" s="102" t="s">
        <v>3111</v>
      </c>
      <c r="C1336" s="100">
        <f>VLOOKUP(GroupVertices[[#This Row],[Vertex]], Vertices[], MATCH("ID", Vertices[#Headers], 0), FALSE)</f>
        <v>2164</v>
      </c>
    </row>
    <row r="1337" spans="1:3" x14ac:dyDescent="0.35">
      <c r="A1337" s="100" t="s">
        <v>3383</v>
      </c>
      <c r="B1337" s="102" t="s">
        <v>3112</v>
      </c>
      <c r="C1337" s="100">
        <f>VLOOKUP(GroupVertices[[#This Row],[Vertex]], Vertices[], MATCH("ID", Vertices[#Headers], 0), FALSE)</f>
        <v>2165</v>
      </c>
    </row>
    <row r="1338" spans="1:3" x14ac:dyDescent="0.35">
      <c r="A1338" s="100" t="s">
        <v>3383</v>
      </c>
      <c r="B1338" s="102" t="s">
        <v>3113</v>
      </c>
      <c r="C1338" s="100">
        <f>VLOOKUP(GroupVertices[[#This Row],[Vertex]], Vertices[], MATCH("ID", Vertices[#Headers], 0), FALSE)</f>
        <v>2166</v>
      </c>
    </row>
    <row r="1339" spans="1:3" x14ac:dyDescent="0.35">
      <c r="A1339" s="100" t="s">
        <v>3383</v>
      </c>
      <c r="B1339" s="102" t="s">
        <v>3114</v>
      </c>
      <c r="C1339" s="100">
        <f>VLOOKUP(GroupVertices[[#This Row],[Vertex]], Vertices[], MATCH("ID", Vertices[#Headers], 0), FALSE)</f>
        <v>2167</v>
      </c>
    </row>
    <row r="1340" spans="1:3" x14ac:dyDescent="0.35">
      <c r="A1340" s="100" t="s">
        <v>3383</v>
      </c>
      <c r="B1340" s="102" t="s">
        <v>3115</v>
      </c>
      <c r="C1340" s="100">
        <f>VLOOKUP(GroupVertices[[#This Row],[Vertex]], Vertices[], MATCH("ID", Vertices[#Headers], 0), FALSE)</f>
        <v>2168</v>
      </c>
    </row>
    <row r="1341" spans="1:3" x14ac:dyDescent="0.35">
      <c r="A1341" s="100" t="s">
        <v>3383</v>
      </c>
      <c r="B1341" s="102" t="s">
        <v>3116</v>
      </c>
      <c r="C1341" s="100">
        <f>VLOOKUP(GroupVertices[[#This Row],[Vertex]], Vertices[], MATCH("ID", Vertices[#Headers], 0), FALSE)</f>
        <v>2169</v>
      </c>
    </row>
    <row r="1342" spans="1:3" x14ac:dyDescent="0.35">
      <c r="A1342" s="100" t="s">
        <v>3383</v>
      </c>
      <c r="B1342" s="102" t="s">
        <v>3117</v>
      </c>
      <c r="C1342" s="100">
        <f>VLOOKUP(GroupVertices[[#This Row],[Vertex]], Vertices[], MATCH("ID", Vertices[#Headers], 0), FALSE)</f>
        <v>2170</v>
      </c>
    </row>
    <row r="1343" spans="1:3" x14ac:dyDescent="0.35">
      <c r="A1343" s="100" t="s">
        <v>3383</v>
      </c>
      <c r="B1343" s="102" t="s">
        <v>3118</v>
      </c>
      <c r="C1343" s="100">
        <f>VLOOKUP(GroupVertices[[#This Row],[Vertex]], Vertices[], MATCH("ID", Vertices[#Headers], 0), FALSE)</f>
        <v>2171</v>
      </c>
    </row>
    <row r="1344" spans="1:3" x14ac:dyDescent="0.35">
      <c r="A1344" s="100" t="s">
        <v>3383</v>
      </c>
      <c r="B1344" s="102" t="s">
        <v>3119</v>
      </c>
      <c r="C1344" s="100">
        <f>VLOOKUP(GroupVertices[[#This Row],[Vertex]], Vertices[], MATCH("ID", Vertices[#Headers], 0), FALSE)</f>
        <v>2172</v>
      </c>
    </row>
    <row r="1345" spans="1:3" x14ac:dyDescent="0.35">
      <c r="A1345" s="100" t="s">
        <v>3383</v>
      </c>
      <c r="B1345" s="102" t="s">
        <v>3120</v>
      </c>
      <c r="C1345" s="100">
        <f>VLOOKUP(GroupVertices[[#This Row],[Vertex]], Vertices[], MATCH("ID", Vertices[#Headers], 0), FALSE)</f>
        <v>2173</v>
      </c>
    </row>
    <row r="1346" spans="1:3" x14ac:dyDescent="0.35">
      <c r="A1346" s="100" t="s">
        <v>3383</v>
      </c>
      <c r="B1346" s="102" t="s">
        <v>3121</v>
      </c>
      <c r="C1346" s="100">
        <f>VLOOKUP(GroupVertices[[#This Row],[Vertex]], Vertices[], MATCH("ID", Vertices[#Headers], 0), FALSE)</f>
        <v>2174</v>
      </c>
    </row>
    <row r="1347" spans="1:3" x14ac:dyDescent="0.35">
      <c r="A1347" s="100" t="s">
        <v>3383</v>
      </c>
      <c r="B1347" s="102" t="s">
        <v>3122</v>
      </c>
      <c r="C1347" s="100">
        <f>VLOOKUP(GroupVertices[[#This Row],[Vertex]], Vertices[], MATCH("ID", Vertices[#Headers], 0), FALSE)</f>
        <v>2175</v>
      </c>
    </row>
    <row r="1348" spans="1:3" x14ac:dyDescent="0.35">
      <c r="A1348" s="100" t="s">
        <v>3383</v>
      </c>
      <c r="B1348" s="102" t="s">
        <v>3123</v>
      </c>
      <c r="C1348" s="100">
        <f>VLOOKUP(GroupVertices[[#This Row],[Vertex]], Vertices[], MATCH("ID", Vertices[#Headers], 0), FALSE)</f>
        <v>2176</v>
      </c>
    </row>
    <row r="1349" spans="1:3" x14ac:dyDescent="0.35">
      <c r="A1349" s="100" t="s">
        <v>3383</v>
      </c>
      <c r="B1349" s="102" t="s">
        <v>3124</v>
      </c>
      <c r="C1349" s="100">
        <f>VLOOKUP(GroupVertices[[#This Row],[Vertex]], Vertices[], MATCH("ID", Vertices[#Headers], 0), FALSE)</f>
        <v>2177</v>
      </c>
    </row>
    <row r="1350" spans="1:3" x14ac:dyDescent="0.35">
      <c r="A1350" s="100" t="s">
        <v>3383</v>
      </c>
      <c r="B1350" s="102" t="s">
        <v>3125</v>
      </c>
      <c r="C1350" s="100">
        <f>VLOOKUP(GroupVertices[[#This Row],[Vertex]], Vertices[], MATCH("ID", Vertices[#Headers], 0), FALSE)</f>
        <v>2178</v>
      </c>
    </row>
    <row r="1351" spans="1:3" x14ac:dyDescent="0.35">
      <c r="A1351" s="100" t="s">
        <v>3383</v>
      </c>
      <c r="B1351" s="102" t="s">
        <v>3126</v>
      </c>
      <c r="C1351" s="100">
        <f>VLOOKUP(GroupVertices[[#This Row],[Vertex]], Vertices[], MATCH("ID", Vertices[#Headers], 0), FALSE)</f>
        <v>2179</v>
      </c>
    </row>
    <row r="1352" spans="1:3" x14ac:dyDescent="0.35">
      <c r="A1352" s="100" t="s">
        <v>3383</v>
      </c>
      <c r="B1352" s="102" t="s">
        <v>3127</v>
      </c>
      <c r="C1352" s="100">
        <f>VLOOKUP(GroupVertices[[#This Row],[Vertex]], Vertices[], MATCH("ID", Vertices[#Headers], 0), FALSE)</f>
        <v>2180</v>
      </c>
    </row>
    <row r="1353" spans="1:3" x14ac:dyDescent="0.35">
      <c r="A1353" s="100" t="s">
        <v>3383</v>
      </c>
      <c r="B1353" s="102" t="s">
        <v>3128</v>
      </c>
      <c r="C1353" s="100">
        <f>VLOOKUP(GroupVertices[[#This Row],[Vertex]], Vertices[], MATCH("ID", Vertices[#Headers], 0), FALSE)</f>
        <v>2181</v>
      </c>
    </row>
    <row r="1354" spans="1:3" x14ac:dyDescent="0.35">
      <c r="A1354" s="100" t="s">
        <v>3383</v>
      </c>
      <c r="B1354" s="102" t="s">
        <v>3129</v>
      </c>
      <c r="C1354" s="100">
        <f>VLOOKUP(GroupVertices[[#This Row],[Vertex]], Vertices[], MATCH("ID", Vertices[#Headers], 0), FALSE)</f>
        <v>2182</v>
      </c>
    </row>
    <row r="1355" spans="1:3" x14ac:dyDescent="0.35">
      <c r="A1355" s="100" t="s">
        <v>3383</v>
      </c>
      <c r="B1355" s="102" t="s">
        <v>3130</v>
      </c>
      <c r="C1355" s="100">
        <f>VLOOKUP(GroupVertices[[#This Row],[Vertex]], Vertices[], MATCH("ID", Vertices[#Headers], 0), FALSE)</f>
        <v>2183</v>
      </c>
    </row>
    <row r="1356" spans="1:3" x14ac:dyDescent="0.35">
      <c r="A1356" s="100" t="s">
        <v>3383</v>
      </c>
      <c r="B1356" s="102" t="s">
        <v>3131</v>
      </c>
      <c r="C1356" s="100">
        <f>VLOOKUP(GroupVertices[[#This Row],[Vertex]], Vertices[], MATCH("ID", Vertices[#Headers], 0), FALSE)</f>
        <v>2184</v>
      </c>
    </row>
    <row r="1357" spans="1:3" x14ac:dyDescent="0.35">
      <c r="A1357" s="100" t="s">
        <v>3383</v>
      </c>
      <c r="B1357" s="102" t="s">
        <v>3132</v>
      </c>
      <c r="C1357" s="100">
        <f>VLOOKUP(GroupVertices[[#This Row],[Vertex]], Vertices[], MATCH("ID", Vertices[#Headers], 0), FALSE)</f>
        <v>2185</v>
      </c>
    </row>
    <row r="1358" spans="1:3" x14ac:dyDescent="0.35">
      <c r="A1358" s="100" t="s">
        <v>3383</v>
      </c>
      <c r="B1358" s="102" t="s">
        <v>3133</v>
      </c>
      <c r="C1358" s="100">
        <f>VLOOKUP(GroupVertices[[#This Row],[Vertex]], Vertices[], MATCH("ID", Vertices[#Headers], 0), FALSE)</f>
        <v>2186</v>
      </c>
    </row>
    <row r="1359" spans="1:3" x14ac:dyDescent="0.35">
      <c r="A1359" s="100" t="s">
        <v>3383</v>
      </c>
      <c r="B1359" s="102" t="s">
        <v>3134</v>
      </c>
      <c r="C1359" s="100">
        <f>VLOOKUP(GroupVertices[[#This Row],[Vertex]], Vertices[], MATCH("ID", Vertices[#Headers], 0), FALSE)</f>
        <v>2187</v>
      </c>
    </row>
    <row r="1360" spans="1:3" x14ac:dyDescent="0.35">
      <c r="A1360" s="100" t="s">
        <v>3383</v>
      </c>
      <c r="B1360" s="102" t="s">
        <v>3135</v>
      </c>
      <c r="C1360" s="100">
        <f>VLOOKUP(GroupVertices[[#This Row],[Vertex]], Vertices[], MATCH("ID", Vertices[#Headers], 0), FALSE)</f>
        <v>2188</v>
      </c>
    </row>
    <row r="1361" spans="1:3" x14ac:dyDescent="0.35">
      <c r="A1361" s="100" t="s">
        <v>3383</v>
      </c>
      <c r="B1361" s="102" t="s">
        <v>3136</v>
      </c>
      <c r="C1361" s="100">
        <f>VLOOKUP(GroupVertices[[#This Row],[Vertex]], Vertices[], MATCH("ID", Vertices[#Headers], 0), FALSE)</f>
        <v>2189</v>
      </c>
    </row>
    <row r="1362" spans="1:3" x14ac:dyDescent="0.35">
      <c r="A1362" s="100" t="s">
        <v>3383</v>
      </c>
      <c r="B1362" s="102" t="s">
        <v>3137</v>
      </c>
      <c r="C1362" s="100">
        <f>VLOOKUP(GroupVertices[[#This Row],[Vertex]], Vertices[], MATCH("ID", Vertices[#Headers], 0), FALSE)</f>
        <v>2190</v>
      </c>
    </row>
    <row r="1363" spans="1:3" x14ac:dyDescent="0.35">
      <c r="A1363" s="100" t="s">
        <v>3383</v>
      </c>
      <c r="B1363" s="102" t="s">
        <v>3138</v>
      </c>
      <c r="C1363" s="100">
        <f>VLOOKUP(GroupVertices[[#This Row],[Vertex]], Vertices[], MATCH("ID", Vertices[#Headers], 0), FALSE)</f>
        <v>2191</v>
      </c>
    </row>
    <row r="1364" spans="1:3" x14ac:dyDescent="0.35">
      <c r="A1364" s="100" t="s">
        <v>3383</v>
      </c>
      <c r="B1364" s="102" t="s">
        <v>3139</v>
      </c>
      <c r="C1364" s="100">
        <f>VLOOKUP(GroupVertices[[#This Row],[Vertex]], Vertices[], MATCH("ID", Vertices[#Headers], 0), FALSE)</f>
        <v>2192</v>
      </c>
    </row>
    <row r="1365" spans="1:3" x14ac:dyDescent="0.35">
      <c r="A1365" s="100" t="s">
        <v>3383</v>
      </c>
      <c r="B1365" s="102" t="s">
        <v>3140</v>
      </c>
      <c r="C1365" s="100">
        <f>VLOOKUP(GroupVertices[[#This Row],[Vertex]], Vertices[], MATCH("ID", Vertices[#Headers], 0), FALSE)</f>
        <v>2193</v>
      </c>
    </row>
    <row r="1366" spans="1:3" x14ac:dyDescent="0.35">
      <c r="A1366" s="100" t="s">
        <v>3383</v>
      </c>
      <c r="B1366" s="102" t="s">
        <v>3141</v>
      </c>
      <c r="C1366" s="100">
        <f>VLOOKUP(GroupVertices[[#This Row],[Vertex]], Vertices[], MATCH("ID", Vertices[#Headers], 0), FALSE)</f>
        <v>2194</v>
      </c>
    </row>
    <row r="1367" spans="1:3" x14ac:dyDescent="0.35">
      <c r="A1367" s="100" t="s">
        <v>3383</v>
      </c>
      <c r="B1367" s="102" t="s">
        <v>3142</v>
      </c>
      <c r="C1367" s="100">
        <f>VLOOKUP(GroupVertices[[#This Row],[Vertex]], Vertices[], MATCH("ID", Vertices[#Headers], 0), FALSE)</f>
        <v>2195</v>
      </c>
    </row>
    <row r="1368" spans="1:3" x14ac:dyDescent="0.35">
      <c r="A1368" s="100" t="s">
        <v>3383</v>
      </c>
      <c r="B1368" s="102" t="s">
        <v>3143</v>
      </c>
      <c r="C1368" s="100">
        <f>VLOOKUP(GroupVertices[[#This Row],[Vertex]], Vertices[], MATCH("ID", Vertices[#Headers], 0), FALSE)</f>
        <v>2196</v>
      </c>
    </row>
    <row r="1369" spans="1:3" x14ac:dyDescent="0.35">
      <c r="A1369" s="100" t="s">
        <v>3383</v>
      </c>
      <c r="B1369" s="102" t="s">
        <v>3144</v>
      </c>
      <c r="C1369" s="100">
        <f>VLOOKUP(GroupVertices[[#This Row],[Vertex]], Vertices[], MATCH("ID", Vertices[#Headers], 0), FALSE)</f>
        <v>2197</v>
      </c>
    </row>
    <row r="1370" spans="1:3" x14ac:dyDescent="0.35">
      <c r="A1370" s="100" t="s">
        <v>3383</v>
      </c>
      <c r="B1370" s="102" t="s">
        <v>3145</v>
      </c>
      <c r="C1370" s="100">
        <f>VLOOKUP(GroupVertices[[#This Row],[Vertex]], Vertices[], MATCH("ID", Vertices[#Headers], 0), FALSE)</f>
        <v>2198</v>
      </c>
    </row>
    <row r="1371" spans="1:3" x14ac:dyDescent="0.35">
      <c r="A1371" s="100" t="s">
        <v>3383</v>
      </c>
      <c r="B1371" s="102" t="s">
        <v>3146</v>
      </c>
      <c r="C1371" s="100">
        <f>VLOOKUP(GroupVertices[[#This Row],[Vertex]], Vertices[], MATCH("ID", Vertices[#Headers], 0), FALSE)</f>
        <v>2199</v>
      </c>
    </row>
    <row r="1372" spans="1:3" x14ac:dyDescent="0.35">
      <c r="A1372" s="100" t="s">
        <v>3383</v>
      </c>
      <c r="B1372" s="102" t="s">
        <v>3147</v>
      </c>
      <c r="C1372" s="100">
        <f>VLOOKUP(GroupVertices[[#This Row],[Vertex]], Vertices[], MATCH("ID", Vertices[#Headers], 0), FALSE)</f>
        <v>2200</v>
      </c>
    </row>
    <row r="1373" spans="1:3" x14ac:dyDescent="0.35">
      <c r="A1373" s="100" t="s">
        <v>3383</v>
      </c>
      <c r="B1373" s="102" t="s">
        <v>3148</v>
      </c>
      <c r="C1373" s="100">
        <f>VLOOKUP(GroupVertices[[#This Row],[Vertex]], Vertices[], MATCH("ID", Vertices[#Headers], 0), FALSE)</f>
        <v>2201</v>
      </c>
    </row>
    <row r="1374" spans="1:3" x14ac:dyDescent="0.35">
      <c r="A1374" s="100" t="s">
        <v>3383</v>
      </c>
      <c r="B1374" s="102" t="s">
        <v>3149</v>
      </c>
      <c r="C1374" s="100">
        <f>VLOOKUP(GroupVertices[[#This Row],[Vertex]], Vertices[], MATCH("ID", Vertices[#Headers], 0), FALSE)</f>
        <v>2202</v>
      </c>
    </row>
    <row r="1375" spans="1:3" x14ac:dyDescent="0.35">
      <c r="A1375" s="100" t="s">
        <v>3383</v>
      </c>
      <c r="B1375" s="102" t="s">
        <v>3150</v>
      </c>
      <c r="C1375" s="100">
        <f>VLOOKUP(GroupVertices[[#This Row],[Vertex]], Vertices[], MATCH("ID", Vertices[#Headers], 0), FALSE)</f>
        <v>2203</v>
      </c>
    </row>
    <row r="1376" spans="1:3" x14ac:dyDescent="0.35">
      <c r="A1376" s="100" t="s">
        <v>3383</v>
      </c>
      <c r="B1376" s="102" t="s">
        <v>3151</v>
      </c>
      <c r="C1376" s="100">
        <f>VLOOKUP(GroupVertices[[#This Row],[Vertex]], Vertices[], MATCH("ID", Vertices[#Headers], 0), FALSE)</f>
        <v>2204</v>
      </c>
    </row>
    <row r="1377" spans="1:3" x14ac:dyDescent="0.35">
      <c r="A1377" s="100" t="s">
        <v>3384</v>
      </c>
      <c r="B1377" s="102" t="s">
        <v>2745</v>
      </c>
      <c r="C1377" s="100">
        <f>VLOOKUP(GroupVertices[[#This Row],[Vertex]], Vertices[], MATCH("ID", Vertices[#Headers], 0), FALSE)</f>
        <v>6</v>
      </c>
    </row>
    <row r="1378" spans="1:3" x14ac:dyDescent="0.35">
      <c r="A1378" s="100" t="s">
        <v>3384</v>
      </c>
      <c r="B1378" s="102" t="s">
        <v>2746</v>
      </c>
      <c r="C1378" s="100">
        <f>VLOOKUP(GroupVertices[[#This Row],[Vertex]], Vertices[], MATCH("ID", Vertices[#Headers], 0), FALSE)</f>
        <v>2105</v>
      </c>
    </row>
    <row r="1379" spans="1:3" x14ac:dyDescent="0.35">
      <c r="A1379" s="100" t="s">
        <v>3384</v>
      </c>
      <c r="B1379" s="102" t="s">
        <v>2747</v>
      </c>
      <c r="C1379" s="100">
        <f>VLOOKUP(GroupVertices[[#This Row],[Vertex]], Vertices[], MATCH("ID", Vertices[#Headers], 0), FALSE)</f>
        <v>2106</v>
      </c>
    </row>
    <row r="1380" spans="1:3" x14ac:dyDescent="0.35">
      <c r="A1380" s="100" t="s">
        <v>3384</v>
      </c>
      <c r="B1380" s="102" t="s">
        <v>2748</v>
      </c>
      <c r="C1380" s="100">
        <f>VLOOKUP(GroupVertices[[#This Row],[Vertex]], Vertices[], MATCH("ID", Vertices[#Headers], 0), FALSE)</f>
        <v>2107</v>
      </c>
    </row>
    <row r="1381" spans="1:3" x14ac:dyDescent="0.35">
      <c r="A1381" s="100" t="s">
        <v>3384</v>
      </c>
      <c r="B1381" s="102" t="s">
        <v>2749</v>
      </c>
      <c r="C1381" s="100">
        <f>VLOOKUP(GroupVertices[[#This Row],[Vertex]], Vertices[], MATCH("ID", Vertices[#Headers], 0), FALSE)</f>
        <v>2108</v>
      </c>
    </row>
    <row r="1382" spans="1:3" x14ac:dyDescent="0.35">
      <c r="A1382" s="100" t="s">
        <v>3384</v>
      </c>
      <c r="B1382" s="102" t="s">
        <v>2750</v>
      </c>
      <c r="C1382" s="100">
        <f>VLOOKUP(GroupVertices[[#This Row],[Vertex]], Vertices[], MATCH("ID", Vertices[#Headers], 0), FALSE)</f>
        <v>2109</v>
      </c>
    </row>
    <row r="1383" spans="1:3" x14ac:dyDescent="0.35">
      <c r="A1383" s="100" t="s">
        <v>3384</v>
      </c>
      <c r="B1383" s="102" t="s">
        <v>2751</v>
      </c>
      <c r="C1383" s="100">
        <f>VLOOKUP(GroupVertices[[#This Row],[Vertex]], Vertices[], MATCH("ID", Vertices[#Headers], 0), FALSE)</f>
        <v>2110</v>
      </c>
    </row>
    <row r="1384" spans="1:3" x14ac:dyDescent="0.35">
      <c r="A1384" s="100" t="s">
        <v>3384</v>
      </c>
      <c r="B1384" s="102" t="s">
        <v>2752</v>
      </c>
      <c r="C1384" s="100">
        <f>VLOOKUP(GroupVertices[[#This Row],[Vertex]], Vertices[], MATCH("ID", Vertices[#Headers], 0), FALSE)</f>
        <v>2111</v>
      </c>
    </row>
    <row r="1385" spans="1:3" x14ac:dyDescent="0.35">
      <c r="A1385" s="100" t="s">
        <v>3384</v>
      </c>
      <c r="B1385" s="102" t="s">
        <v>2753</v>
      </c>
      <c r="C1385" s="100">
        <f>VLOOKUP(GroupVertices[[#This Row],[Vertex]], Vertices[], MATCH("ID", Vertices[#Headers], 0), FALSE)</f>
        <v>2112</v>
      </c>
    </row>
    <row r="1386" spans="1:3" x14ac:dyDescent="0.35">
      <c r="A1386" s="100" t="s">
        <v>3384</v>
      </c>
      <c r="B1386" s="102" t="s">
        <v>2754</v>
      </c>
      <c r="C1386" s="100">
        <f>VLOOKUP(GroupVertices[[#This Row],[Vertex]], Vertices[], MATCH("ID", Vertices[#Headers], 0), FALSE)</f>
        <v>2113</v>
      </c>
    </row>
    <row r="1387" spans="1:3" x14ac:dyDescent="0.35">
      <c r="A1387" s="100" t="s">
        <v>3384</v>
      </c>
      <c r="B1387" s="102" t="s">
        <v>2755</v>
      </c>
      <c r="C1387" s="100">
        <f>VLOOKUP(GroupVertices[[#This Row],[Vertex]], Vertices[], MATCH("ID", Vertices[#Headers], 0), FALSE)</f>
        <v>2114</v>
      </c>
    </row>
    <row r="1388" spans="1:3" x14ac:dyDescent="0.35">
      <c r="A1388" s="100" t="s">
        <v>3384</v>
      </c>
      <c r="B1388" s="102" t="s">
        <v>2756</v>
      </c>
      <c r="C1388" s="100">
        <f>VLOOKUP(GroupVertices[[#This Row],[Vertex]], Vertices[], MATCH("ID", Vertices[#Headers], 0), FALSE)</f>
        <v>2115</v>
      </c>
    </row>
    <row r="1389" spans="1:3" x14ac:dyDescent="0.35">
      <c r="A1389" s="100" t="s">
        <v>3384</v>
      </c>
      <c r="B1389" s="102" t="s">
        <v>2757</v>
      </c>
      <c r="C1389" s="100">
        <f>VLOOKUP(GroupVertices[[#This Row],[Vertex]], Vertices[], MATCH("ID", Vertices[#Headers], 0), FALSE)</f>
        <v>2116</v>
      </c>
    </row>
    <row r="1390" spans="1:3" x14ac:dyDescent="0.35">
      <c r="A1390" s="100" t="s">
        <v>3384</v>
      </c>
      <c r="B1390" s="102" t="s">
        <v>2758</v>
      </c>
      <c r="C1390" s="100">
        <f>VLOOKUP(GroupVertices[[#This Row],[Vertex]], Vertices[], MATCH("ID", Vertices[#Headers], 0), FALSE)</f>
        <v>2117</v>
      </c>
    </row>
    <row r="1391" spans="1:3" x14ac:dyDescent="0.35">
      <c r="A1391" s="100" t="s">
        <v>3384</v>
      </c>
      <c r="B1391" s="102" t="s">
        <v>2759</v>
      </c>
      <c r="C1391" s="100">
        <f>VLOOKUP(GroupVertices[[#This Row],[Vertex]], Vertices[], MATCH("ID", Vertices[#Headers], 0), FALSE)</f>
        <v>2118</v>
      </c>
    </row>
    <row r="1392" spans="1:3" x14ac:dyDescent="0.35">
      <c r="A1392" s="100" t="s">
        <v>3384</v>
      </c>
      <c r="B1392" s="102" t="s">
        <v>2760</v>
      </c>
      <c r="C1392" s="100">
        <f>VLOOKUP(GroupVertices[[#This Row],[Vertex]], Vertices[], MATCH("ID", Vertices[#Headers], 0), FALSE)</f>
        <v>2119</v>
      </c>
    </row>
    <row r="1393" spans="1:3" x14ac:dyDescent="0.35">
      <c r="A1393" s="100" t="s">
        <v>3384</v>
      </c>
      <c r="B1393" s="102" t="s">
        <v>2761</v>
      </c>
      <c r="C1393" s="100">
        <f>VLOOKUP(GroupVertices[[#This Row],[Vertex]], Vertices[], MATCH("ID", Vertices[#Headers], 0), FALSE)</f>
        <v>2120</v>
      </c>
    </row>
    <row r="1394" spans="1:3" x14ac:dyDescent="0.35">
      <c r="A1394" s="100" t="s">
        <v>3384</v>
      </c>
      <c r="B1394" s="102" t="s">
        <v>2762</v>
      </c>
      <c r="C1394" s="100">
        <f>VLOOKUP(GroupVertices[[#This Row],[Vertex]], Vertices[], MATCH("ID", Vertices[#Headers], 0), FALSE)</f>
        <v>2121</v>
      </c>
    </row>
    <row r="1395" spans="1:3" x14ac:dyDescent="0.35">
      <c r="A1395" s="100" t="s">
        <v>3384</v>
      </c>
      <c r="B1395" s="102" t="s">
        <v>2763</v>
      </c>
      <c r="C1395" s="100">
        <f>VLOOKUP(GroupVertices[[#This Row],[Vertex]], Vertices[], MATCH("ID", Vertices[#Headers], 0), FALSE)</f>
        <v>2122</v>
      </c>
    </row>
    <row r="1396" spans="1:3" x14ac:dyDescent="0.35">
      <c r="A1396" s="100" t="s">
        <v>3384</v>
      </c>
      <c r="B1396" s="102" t="s">
        <v>2764</v>
      </c>
      <c r="C1396" s="100">
        <f>VLOOKUP(GroupVertices[[#This Row],[Vertex]], Vertices[], MATCH("ID", Vertices[#Headers], 0), FALSE)</f>
        <v>2123</v>
      </c>
    </row>
    <row r="1397" spans="1:3" x14ac:dyDescent="0.35">
      <c r="A1397" s="100" t="s">
        <v>3384</v>
      </c>
      <c r="B1397" s="102" t="s">
        <v>2765</v>
      </c>
      <c r="C1397" s="100">
        <f>VLOOKUP(GroupVertices[[#This Row],[Vertex]], Vertices[], MATCH("ID", Vertices[#Headers], 0), FALSE)</f>
        <v>2124</v>
      </c>
    </row>
    <row r="1398" spans="1:3" x14ac:dyDescent="0.35">
      <c r="A1398" s="100" t="s">
        <v>3384</v>
      </c>
      <c r="B1398" s="102" t="s">
        <v>2766</v>
      </c>
      <c r="C1398" s="100">
        <f>VLOOKUP(GroupVertices[[#This Row],[Vertex]], Vertices[], MATCH("ID", Vertices[#Headers], 0), FALSE)</f>
        <v>2125</v>
      </c>
    </row>
    <row r="1399" spans="1:3" x14ac:dyDescent="0.35">
      <c r="A1399" s="100" t="s">
        <v>3384</v>
      </c>
      <c r="B1399" s="102" t="s">
        <v>2767</v>
      </c>
      <c r="C1399" s="100">
        <f>VLOOKUP(GroupVertices[[#This Row],[Vertex]], Vertices[], MATCH("ID", Vertices[#Headers], 0), FALSE)</f>
        <v>2126</v>
      </c>
    </row>
    <row r="1400" spans="1:3" x14ac:dyDescent="0.35">
      <c r="A1400" s="100" t="s">
        <v>3384</v>
      </c>
      <c r="B1400" s="102" t="s">
        <v>2768</v>
      </c>
      <c r="C1400" s="100">
        <f>VLOOKUP(GroupVertices[[#This Row],[Vertex]], Vertices[], MATCH("ID", Vertices[#Headers], 0), FALSE)</f>
        <v>2127</v>
      </c>
    </row>
    <row r="1401" spans="1:3" x14ac:dyDescent="0.35">
      <c r="A1401" s="100" t="s">
        <v>3384</v>
      </c>
      <c r="B1401" s="102" t="s">
        <v>2769</v>
      </c>
      <c r="C1401" s="100">
        <f>VLOOKUP(GroupVertices[[#This Row],[Vertex]], Vertices[], MATCH("ID", Vertices[#Headers], 0), FALSE)</f>
        <v>2128</v>
      </c>
    </row>
    <row r="1402" spans="1:3" x14ac:dyDescent="0.35">
      <c r="A1402" s="100" t="s">
        <v>3384</v>
      </c>
      <c r="B1402" s="102" t="s">
        <v>2770</v>
      </c>
      <c r="C1402" s="100">
        <f>VLOOKUP(GroupVertices[[#This Row],[Vertex]], Vertices[], MATCH("ID", Vertices[#Headers], 0), FALSE)</f>
        <v>2129</v>
      </c>
    </row>
    <row r="1403" spans="1:3" x14ac:dyDescent="0.35">
      <c r="A1403" s="100" t="s">
        <v>3384</v>
      </c>
      <c r="B1403" s="102" t="s">
        <v>2771</v>
      </c>
      <c r="C1403" s="100">
        <f>VLOOKUP(GroupVertices[[#This Row],[Vertex]], Vertices[], MATCH("ID", Vertices[#Headers], 0), FALSE)</f>
        <v>2130</v>
      </c>
    </row>
    <row r="1404" spans="1:3" x14ac:dyDescent="0.35">
      <c r="A1404" s="100" t="s">
        <v>3384</v>
      </c>
      <c r="B1404" s="102" t="s">
        <v>2772</v>
      </c>
      <c r="C1404" s="100">
        <f>VLOOKUP(GroupVertices[[#This Row],[Vertex]], Vertices[], MATCH("ID", Vertices[#Headers], 0), FALSE)</f>
        <v>2131</v>
      </c>
    </row>
    <row r="1405" spans="1:3" x14ac:dyDescent="0.35">
      <c r="A1405" s="100" t="s">
        <v>3384</v>
      </c>
      <c r="B1405" s="102" t="s">
        <v>2773</v>
      </c>
      <c r="C1405" s="100">
        <f>VLOOKUP(GroupVertices[[#This Row],[Vertex]], Vertices[], MATCH("ID", Vertices[#Headers], 0), FALSE)</f>
        <v>2132</v>
      </c>
    </row>
    <row r="1406" spans="1:3" x14ac:dyDescent="0.35">
      <c r="A1406" s="100" t="s">
        <v>3384</v>
      </c>
      <c r="B1406" s="102" t="s">
        <v>2774</v>
      </c>
      <c r="C1406" s="100">
        <f>VLOOKUP(GroupVertices[[#This Row],[Vertex]], Vertices[], MATCH("ID", Vertices[#Headers], 0), FALSE)</f>
        <v>2133</v>
      </c>
    </row>
    <row r="1407" spans="1:3" x14ac:dyDescent="0.35">
      <c r="A1407" s="100" t="s">
        <v>3384</v>
      </c>
      <c r="B1407" s="102" t="s">
        <v>2775</v>
      </c>
      <c r="C1407" s="100">
        <f>VLOOKUP(GroupVertices[[#This Row],[Vertex]], Vertices[], MATCH("ID", Vertices[#Headers], 0), FALSE)</f>
        <v>2134</v>
      </c>
    </row>
    <row r="1408" spans="1:3" x14ac:dyDescent="0.35">
      <c r="A1408" s="100" t="s">
        <v>3384</v>
      </c>
      <c r="B1408" s="102" t="s">
        <v>2776</v>
      </c>
      <c r="C1408" s="100">
        <f>VLOOKUP(GroupVertices[[#This Row],[Vertex]], Vertices[], MATCH("ID", Vertices[#Headers], 0), FALSE)</f>
        <v>2135</v>
      </c>
    </row>
    <row r="1409" spans="1:3" x14ac:dyDescent="0.35">
      <c r="A1409" s="100" t="s">
        <v>3384</v>
      </c>
      <c r="B1409" s="102" t="s">
        <v>2777</v>
      </c>
      <c r="C1409" s="100">
        <f>VLOOKUP(GroupVertices[[#This Row],[Vertex]], Vertices[], MATCH("ID", Vertices[#Headers], 0), FALSE)</f>
        <v>2136</v>
      </c>
    </row>
    <row r="1410" spans="1:3" x14ac:dyDescent="0.35">
      <c r="A1410" s="100" t="s">
        <v>3384</v>
      </c>
      <c r="B1410" s="102" t="s">
        <v>2778</v>
      </c>
      <c r="C1410" s="100">
        <f>VLOOKUP(GroupVertices[[#This Row],[Vertex]], Vertices[], MATCH("ID", Vertices[#Headers], 0), FALSE)</f>
        <v>2137</v>
      </c>
    </row>
    <row r="1411" spans="1:3" x14ac:dyDescent="0.35">
      <c r="A1411" s="100" t="s">
        <v>3384</v>
      </c>
      <c r="B1411" s="102" t="s">
        <v>2779</v>
      </c>
      <c r="C1411" s="100">
        <f>VLOOKUP(GroupVertices[[#This Row],[Vertex]], Vertices[], MATCH("ID", Vertices[#Headers], 0), FALSE)</f>
        <v>2138</v>
      </c>
    </row>
    <row r="1412" spans="1:3" x14ac:dyDescent="0.35">
      <c r="A1412" s="100" t="s">
        <v>3384</v>
      </c>
      <c r="B1412" s="102" t="s">
        <v>2780</v>
      </c>
      <c r="C1412" s="100">
        <f>VLOOKUP(GroupVertices[[#This Row],[Vertex]], Vertices[], MATCH("ID", Vertices[#Headers], 0), FALSE)</f>
        <v>2139</v>
      </c>
    </row>
    <row r="1413" spans="1:3" x14ac:dyDescent="0.35">
      <c r="A1413" s="100" t="s">
        <v>3384</v>
      </c>
      <c r="B1413" s="102" t="s">
        <v>2781</v>
      </c>
      <c r="C1413" s="100">
        <f>VLOOKUP(GroupVertices[[#This Row],[Vertex]], Vertices[], MATCH("ID", Vertices[#Headers], 0), FALSE)</f>
        <v>2140</v>
      </c>
    </row>
    <row r="1414" spans="1:3" x14ac:dyDescent="0.35">
      <c r="A1414" s="100" t="s">
        <v>3384</v>
      </c>
      <c r="B1414" s="102" t="s">
        <v>2782</v>
      </c>
      <c r="C1414" s="100">
        <f>VLOOKUP(GroupVertices[[#This Row],[Vertex]], Vertices[], MATCH("ID", Vertices[#Headers], 0), FALSE)</f>
        <v>2141</v>
      </c>
    </row>
    <row r="1415" spans="1:3" x14ac:dyDescent="0.35">
      <c r="A1415" s="100" t="s">
        <v>3384</v>
      </c>
      <c r="B1415" s="102" t="s">
        <v>2783</v>
      </c>
      <c r="C1415" s="100">
        <f>VLOOKUP(GroupVertices[[#This Row],[Vertex]], Vertices[], MATCH("ID", Vertices[#Headers], 0), FALSE)</f>
        <v>2142</v>
      </c>
    </row>
    <row r="1416" spans="1:3" x14ac:dyDescent="0.35">
      <c r="A1416" s="100" t="s">
        <v>3384</v>
      </c>
      <c r="B1416" s="102" t="s">
        <v>2784</v>
      </c>
      <c r="C1416" s="100">
        <f>VLOOKUP(GroupVertices[[#This Row],[Vertex]], Vertices[], MATCH("ID", Vertices[#Headers], 0), FALSE)</f>
        <v>2143</v>
      </c>
    </row>
    <row r="1417" spans="1:3" x14ac:dyDescent="0.35">
      <c r="A1417" s="100" t="s">
        <v>3384</v>
      </c>
      <c r="B1417" s="102" t="s">
        <v>2785</v>
      </c>
      <c r="C1417" s="100">
        <f>VLOOKUP(GroupVertices[[#This Row],[Vertex]], Vertices[], MATCH("ID", Vertices[#Headers], 0), FALSE)</f>
        <v>2144</v>
      </c>
    </row>
    <row r="1418" spans="1:3" x14ac:dyDescent="0.35">
      <c r="A1418" s="100" t="s">
        <v>3384</v>
      </c>
      <c r="B1418" s="102" t="s">
        <v>2786</v>
      </c>
      <c r="C1418" s="100">
        <f>VLOOKUP(GroupVertices[[#This Row],[Vertex]], Vertices[], MATCH("ID", Vertices[#Headers], 0), FALSE)</f>
        <v>2145</v>
      </c>
    </row>
    <row r="1419" spans="1:3" x14ac:dyDescent="0.35">
      <c r="A1419" s="100" t="s">
        <v>3384</v>
      </c>
      <c r="B1419" s="102" t="s">
        <v>2787</v>
      </c>
      <c r="C1419" s="100">
        <f>VLOOKUP(GroupVertices[[#This Row],[Vertex]], Vertices[], MATCH("ID", Vertices[#Headers], 0), FALSE)</f>
        <v>2146</v>
      </c>
    </row>
    <row r="1420" spans="1:3" x14ac:dyDescent="0.35">
      <c r="A1420" s="100" t="s">
        <v>3384</v>
      </c>
      <c r="B1420" s="102" t="s">
        <v>2788</v>
      </c>
      <c r="C1420" s="100">
        <f>VLOOKUP(GroupVertices[[#This Row],[Vertex]], Vertices[], MATCH("ID", Vertices[#Headers], 0), FALSE)</f>
        <v>2147</v>
      </c>
    </row>
    <row r="1421" spans="1:3" x14ac:dyDescent="0.35">
      <c r="A1421" s="100" t="s">
        <v>3384</v>
      </c>
      <c r="B1421" s="102" t="s">
        <v>2789</v>
      </c>
      <c r="C1421" s="100">
        <f>VLOOKUP(GroupVertices[[#This Row],[Vertex]], Vertices[], MATCH("ID", Vertices[#Headers], 0), FALSE)</f>
        <v>2148</v>
      </c>
    </row>
    <row r="1422" spans="1:3" x14ac:dyDescent="0.35">
      <c r="A1422" s="100" t="s">
        <v>3384</v>
      </c>
      <c r="B1422" s="102" t="s">
        <v>2790</v>
      </c>
      <c r="C1422" s="100">
        <f>VLOOKUP(GroupVertices[[#This Row],[Vertex]], Vertices[], MATCH("ID", Vertices[#Headers], 0), FALSE)</f>
        <v>2149</v>
      </c>
    </row>
    <row r="1423" spans="1:3" x14ac:dyDescent="0.35">
      <c r="A1423" s="100" t="s">
        <v>3384</v>
      </c>
      <c r="B1423" s="102" t="s">
        <v>2791</v>
      </c>
      <c r="C1423" s="100">
        <f>VLOOKUP(GroupVertices[[#This Row],[Vertex]], Vertices[], MATCH("ID", Vertices[#Headers], 0), FALSE)</f>
        <v>2150</v>
      </c>
    </row>
    <row r="1424" spans="1:3" x14ac:dyDescent="0.35">
      <c r="A1424" s="100" t="s">
        <v>3384</v>
      </c>
      <c r="B1424" s="102" t="s">
        <v>2792</v>
      </c>
      <c r="C1424" s="100">
        <f>VLOOKUP(GroupVertices[[#This Row],[Vertex]], Vertices[], MATCH("ID", Vertices[#Headers], 0), FALSE)</f>
        <v>2151</v>
      </c>
    </row>
    <row r="1425" spans="1:3" x14ac:dyDescent="0.35">
      <c r="A1425" s="100" t="s">
        <v>3384</v>
      </c>
      <c r="B1425" s="102" t="s">
        <v>2793</v>
      </c>
      <c r="C1425" s="100">
        <f>VLOOKUP(GroupVertices[[#This Row],[Vertex]], Vertices[], MATCH("ID", Vertices[#Headers], 0), FALSE)</f>
        <v>2152</v>
      </c>
    </row>
    <row r="1426" spans="1:3" x14ac:dyDescent="0.35">
      <c r="A1426" s="100" t="s">
        <v>3384</v>
      </c>
      <c r="B1426" s="102" t="s">
        <v>2794</v>
      </c>
      <c r="C1426" s="100">
        <f>VLOOKUP(GroupVertices[[#This Row],[Vertex]], Vertices[], MATCH("ID", Vertices[#Headers], 0), FALSE)</f>
        <v>2153</v>
      </c>
    </row>
    <row r="1427" spans="1:3" x14ac:dyDescent="0.35">
      <c r="A1427" s="100" t="s">
        <v>3384</v>
      </c>
      <c r="B1427" s="102" t="s">
        <v>2795</v>
      </c>
      <c r="C1427" s="100">
        <f>VLOOKUP(GroupVertices[[#This Row],[Vertex]], Vertices[], MATCH("ID", Vertices[#Headers], 0), FALSE)</f>
        <v>2154</v>
      </c>
    </row>
    <row r="1428" spans="1:3" x14ac:dyDescent="0.35">
      <c r="A1428" s="100" t="s">
        <v>3385</v>
      </c>
      <c r="B1428" s="102" t="s">
        <v>357</v>
      </c>
      <c r="C1428" s="100">
        <f>VLOOKUP(GroupVertices[[#This Row],[Vertex]], Vertices[], MATCH("ID", Vertices[#Headers], 0), FALSE)</f>
        <v>5</v>
      </c>
    </row>
    <row r="1429" spans="1:3" x14ac:dyDescent="0.35">
      <c r="A1429" s="100" t="s">
        <v>3385</v>
      </c>
      <c r="B1429" s="102" t="s">
        <v>358</v>
      </c>
      <c r="C1429" s="100">
        <f>VLOOKUP(GroupVertices[[#This Row],[Vertex]], Vertices[], MATCH("ID", Vertices[#Headers], 0), FALSE)</f>
        <v>2055</v>
      </c>
    </row>
    <row r="1430" spans="1:3" x14ac:dyDescent="0.35">
      <c r="A1430" s="100" t="s">
        <v>3385</v>
      </c>
      <c r="B1430" s="102" t="s">
        <v>359</v>
      </c>
      <c r="C1430" s="100">
        <f>VLOOKUP(GroupVertices[[#This Row],[Vertex]], Vertices[], MATCH("ID", Vertices[#Headers], 0), FALSE)</f>
        <v>2056</v>
      </c>
    </row>
    <row r="1431" spans="1:3" x14ac:dyDescent="0.35">
      <c r="A1431" s="100" t="s">
        <v>3385</v>
      </c>
      <c r="B1431" s="102" t="s">
        <v>360</v>
      </c>
      <c r="C1431" s="100">
        <f>VLOOKUP(GroupVertices[[#This Row],[Vertex]], Vertices[], MATCH("ID", Vertices[#Headers], 0), FALSE)</f>
        <v>2057</v>
      </c>
    </row>
    <row r="1432" spans="1:3" x14ac:dyDescent="0.35">
      <c r="A1432" s="100" t="s">
        <v>3385</v>
      </c>
      <c r="B1432" s="102" t="s">
        <v>361</v>
      </c>
      <c r="C1432" s="100">
        <f>VLOOKUP(GroupVertices[[#This Row],[Vertex]], Vertices[], MATCH("ID", Vertices[#Headers], 0), FALSE)</f>
        <v>2058</v>
      </c>
    </row>
    <row r="1433" spans="1:3" x14ac:dyDescent="0.35">
      <c r="A1433" s="100" t="s">
        <v>3385</v>
      </c>
      <c r="B1433" s="102" t="s">
        <v>362</v>
      </c>
      <c r="C1433" s="100">
        <f>VLOOKUP(GroupVertices[[#This Row],[Vertex]], Vertices[], MATCH("ID", Vertices[#Headers], 0), FALSE)</f>
        <v>2059</v>
      </c>
    </row>
    <row r="1434" spans="1:3" x14ac:dyDescent="0.35">
      <c r="A1434" s="100" t="s">
        <v>3385</v>
      </c>
      <c r="B1434" s="102" t="s">
        <v>363</v>
      </c>
      <c r="C1434" s="100">
        <f>VLOOKUP(GroupVertices[[#This Row],[Vertex]], Vertices[], MATCH("ID", Vertices[#Headers], 0), FALSE)</f>
        <v>2060</v>
      </c>
    </row>
    <row r="1435" spans="1:3" x14ac:dyDescent="0.35">
      <c r="A1435" s="100" t="s">
        <v>3385</v>
      </c>
      <c r="B1435" s="102" t="s">
        <v>364</v>
      </c>
      <c r="C1435" s="100">
        <f>VLOOKUP(GroupVertices[[#This Row],[Vertex]], Vertices[], MATCH("ID", Vertices[#Headers], 0), FALSE)</f>
        <v>2061</v>
      </c>
    </row>
    <row r="1436" spans="1:3" x14ac:dyDescent="0.35">
      <c r="A1436" s="100" t="s">
        <v>3385</v>
      </c>
      <c r="B1436" s="102" t="s">
        <v>365</v>
      </c>
      <c r="C1436" s="100">
        <f>VLOOKUP(GroupVertices[[#This Row],[Vertex]], Vertices[], MATCH("ID", Vertices[#Headers], 0), FALSE)</f>
        <v>2062</v>
      </c>
    </row>
    <row r="1437" spans="1:3" x14ac:dyDescent="0.35">
      <c r="A1437" s="100" t="s">
        <v>3385</v>
      </c>
      <c r="B1437" s="102" t="s">
        <v>366</v>
      </c>
      <c r="C1437" s="100">
        <f>VLOOKUP(GroupVertices[[#This Row],[Vertex]], Vertices[], MATCH("ID", Vertices[#Headers], 0), FALSE)</f>
        <v>2063</v>
      </c>
    </row>
    <row r="1438" spans="1:3" x14ac:dyDescent="0.35">
      <c r="A1438" s="100" t="s">
        <v>3385</v>
      </c>
      <c r="B1438" s="102" t="s">
        <v>367</v>
      </c>
      <c r="C1438" s="100">
        <f>VLOOKUP(GroupVertices[[#This Row],[Vertex]], Vertices[], MATCH("ID", Vertices[#Headers], 0), FALSE)</f>
        <v>2064</v>
      </c>
    </row>
    <row r="1439" spans="1:3" x14ac:dyDescent="0.35">
      <c r="A1439" s="100" t="s">
        <v>3385</v>
      </c>
      <c r="B1439" s="102" t="s">
        <v>368</v>
      </c>
      <c r="C1439" s="100">
        <f>VLOOKUP(GroupVertices[[#This Row],[Vertex]], Vertices[], MATCH("ID", Vertices[#Headers], 0), FALSE)</f>
        <v>2065</v>
      </c>
    </row>
    <row r="1440" spans="1:3" x14ac:dyDescent="0.35">
      <c r="A1440" s="100" t="s">
        <v>3385</v>
      </c>
      <c r="B1440" s="102" t="s">
        <v>369</v>
      </c>
      <c r="C1440" s="100">
        <f>VLOOKUP(GroupVertices[[#This Row],[Vertex]], Vertices[], MATCH("ID", Vertices[#Headers], 0), FALSE)</f>
        <v>2066</v>
      </c>
    </row>
    <row r="1441" spans="1:3" x14ac:dyDescent="0.35">
      <c r="A1441" s="100" t="s">
        <v>3385</v>
      </c>
      <c r="B1441" s="102" t="s">
        <v>370</v>
      </c>
      <c r="C1441" s="100">
        <f>VLOOKUP(GroupVertices[[#This Row],[Vertex]], Vertices[], MATCH("ID", Vertices[#Headers], 0), FALSE)</f>
        <v>2067</v>
      </c>
    </row>
    <row r="1442" spans="1:3" x14ac:dyDescent="0.35">
      <c r="A1442" s="100" t="s">
        <v>3385</v>
      </c>
      <c r="B1442" s="102" t="s">
        <v>371</v>
      </c>
      <c r="C1442" s="100">
        <f>VLOOKUP(GroupVertices[[#This Row],[Vertex]], Vertices[], MATCH("ID", Vertices[#Headers], 0), FALSE)</f>
        <v>2068</v>
      </c>
    </row>
    <row r="1443" spans="1:3" x14ac:dyDescent="0.35">
      <c r="A1443" s="100" t="s">
        <v>3385</v>
      </c>
      <c r="B1443" s="102" t="s">
        <v>372</v>
      </c>
      <c r="C1443" s="100">
        <f>VLOOKUP(GroupVertices[[#This Row],[Vertex]], Vertices[], MATCH("ID", Vertices[#Headers], 0), FALSE)</f>
        <v>2069</v>
      </c>
    </row>
    <row r="1444" spans="1:3" x14ac:dyDescent="0.35">
      <c r="A1444" s="100" t="s">
        <v>3385</v>
      </c>
      <c r="B1444" s="102" t="s">
        <v>373</v>
      </c>
      <c r="C1444" s="100">
        <f>VLOOKUP(GroupVertices[[#This Row],[Vertex]], Vertices[], MATCH("ID", Vertices[#Headers], 0), FALSE)</f>
        <v>2070</v>
      </c>
    </row>
    <row r="1445" spans="1:3" x14ac:dyDescent="0.35">
      <c r="A1445" s="100" t="s">
        <v>3385</v>
      </c>
      <c r="B1445" s="102" t="s">
        <v>374</v>
      </c>
      <c r="C1445" s="100">
        <f>VLOOKUP(GroupVertices[[#This Row],[Vertex]], Vertices[], MATCH("ID", Vertices[#Headers], 0), FALSE)</f>
        <v>2071</v>
      </c>
    </row>
    <row r="1446" spans="1:3" x14ac:dyDescent="0.35">
      <c r="A1446" s="100" t="s">
        <v>3385</v>
      </c>
      <c r="B1446" s="102" t="s">
        <v>375</v>
      </c>
      <c r="C1446" s="100">
        <f>VLOOKUP(GroupVertices[[#This Row],[Vertex]], Vertices[], MATCH("ID", Vertices[#Headers], 0), FALSE)</f>
        <v>2072</v>
      </c>
    </row>
    <row r="1447" spans="1:3" x14ac:dyDescent="0.35">
      <c r="A1447" s="100" t="s">
        <v>3385</v>
      </c>
      <c r="B1447" s="102" t="s">
        <v>376</v>
      </c>
      <c r="C1447" s="100">
        <f>VLOOKUP(GroupVertices[[#This Row],[Vertex]], Vertices[], MATCH("ID", Vertices[#Headers], 0), FALSE)</f>
        <v>2073</v>
      </c>
    </row>
    <row r="1448" spans="1:3" x14ac:dyDescent="0.35">
      <c r="A1448" s="100" t="s">
        <v>3385</v>
      </c>
      <c r="B1448" s="102" t="s">
        <v>377</v>
      </c>
      <c r="C1448" s="100">
        <f>VLOOKUP(GroupVertices[[#This Row],[Vertex]], Vertices[], MATCH("ID", Vertices[#Headers], 0), FALSE)</f>
        <v>2074</v>
      </c>
    </row>
    <row r="1449" spans="1:3" x14ac:dyDescent="0.35">
      <c r="A1449" s="100" t="s">
        <v>3385</v>
      </c>
      <c r="B1449" s="102" t="s">
        <v>378</v>
      </c>
      <c r="C1449" s="100">
        <f>VLOOKUP(GroupVertices[[#This Row],[Vertex]], Vertices[], MATCH("ID", Vertices[#Headers], 0), FALSE)</f>
        <v>2075</v>
      </c>
    </row>
    <row r="1450" spans="1:3" x14ac:dyDescent="0.35">
      <c r="A1450" s="100" t="s">
        <v>3385</v>
      </c>
      <c r="B1450" s="102" t="s">
        <v>379</v>
      </c>
      <c r="C1450" s="100">
        <f>VLOOKUP(GroupVertices[[#This Row],[Vertex]], Vertices[], MATCH("ID", Vertices[#Headers], 0), FALSE)</f>
        <v>2076</v>
      </c>
    </row>
    <row r="1451" spans="1:3" x14ac:dyDescent="0.35">
      <c r="A1451" s="100" t="s">
        <v>3385</v>
      </c>
      <c r="B1451" s="102" t="s">
        <v>380</v>
      </c>
      <c r="C1451" s="100">
        <f>VLOOKUP(GroupVertices[[#This Row],[Vertex]], Vertices[], MATCH("ID", Vertices[#Headers], 0), FALSE)</f>
        <v>2077</v>
      </c>
    </row>
    <row r="1452" spans="1:3" x14ac:dyDescent="0.35">
      <c r="A1452" s="100" t="s">
        <v>3385</v>
      </c>
      <c r="B1452" s="102" t="s">
        <v>381</v>
      </c>
      <c r="C1452" s="100">
        <f>VLOOKUP(GroupVertices[[#This Row],[Vertex]], Vertices[], MATCH("ID", Vertices[#Headers], 0), FALSE)</f>
        <v>2078</v>
      </c>
    </row>
    <row r="1453" spans="1:3" x14ac:dyDescent="0.35">
      <c r="A1453" s="100" t="s">
        <v>3385</v>
      </c>
      <c r="B1453" s="102" t="s">
        <v>382</v>
      </c>
      <c r="C1453" s="100">
        <f>VLOOKUP(GroupVertices[[#This Row],[Vertex]], Vertices[], MATCH("ID", Vertices[#Headers], 0), FALSE)</f>
        <v>2079</v>
      </c>
    </row>
    <row r="1454" spans="1:3" x14ac:dyDescent="0.35">
      <c r="A1454" s="100" t="s">
        <v>3385</v>
      </c>
      <c r="B1454" s="102" t="s">
        <v>383</v>
      </c>
      <c r="C1454" s="100">
        <f>VLOOKUP(GroupVertices[[#This Row],[Vertex]], Vertices[], MATCH("ID", Vertices[#Headers], 0), FALSE)</f>
        <v>2080</v>
      </c>
    </row>
    <row r="1455" spans="1:3" x14ac:dyDescent="0.35">
      <c r="A1455" s="100" t="s">
        <v>3385</v>
      </c>
      <c r="B1455" s="102" t="s">
        <v>384</v>
      </c>
      <c r="C1455" s="100">
        <f>VLOOKUP(GroupVertices[[#This Row],[Vertex]], Vertices[], MATCH("ID", Vertices[#Headers], 0), FALSE)</f>
        <v>2081</v>
      </c>
    </row>
    <row r="1456" spans="1:3" x14ac:dyDescent="0.35">
      <c r="A1456" s="100" t="s">
        <v>3385</v>
      </c>
      <c r="B1456" s="102" t="s">
        <v>385</v>
      </c>
      <c r="C1456" s="100">
        <f>VLOOKUP(GroupVertices[[#This Row],[Vertex]], Vertices[], MATCH("ID", Vertices[#Headers], 0), FALSE)</f>
        <v>2082</v>
      </c>
    </row>
    <row r="1457" spans="1:3" x14ac:dyDescent="0.35">
      <c r="A1457" s="100" t="s">
        <v>3385</v>
      </c>
      <c r="B1457" s="102" t="s">
        <v>386</v>
      </c>
      <c r="C1457" s="100">
        <f>VLOOKUP(GroupVertices[[#This Row],[Vertex]], Vertices[], MATCH("ID", Vertices[#Headers], 0), FALSE)</f>
        <v>2083</v>
      </c>
    </row>
    <row r="1458" spans="1:3" x14ac:dyDescent="0.35">
      <c r="A1458" s="100" t="s">
        <v>3385</v>
      </c>
      <c r="B1458" s="102" t="s">
        <v>387</v>
      </c>
      <c r="C1458" s="100">
        <f>VLOOKUP(GroupVertices[[#This Row],[Vertex]], Vertices[], MATCH("ID", Vertices[#Headers], 0), FALSE)</f>
        <v>2084</v>
      </c>
    </row>
    <row r="1459" spans="1:3" x14ac:dyDescent="0.35">
      <c r="A1459" s="100" t="s">
        <v>3385</v>
      </c>
      <c r="B1459" s="102" t="s">
        <v>388</v>
      </c>
      <c r="C1459" s="100">
        <f>VLOOKUP(GroupVertices[[#This Row],[Vertex]], Vertices[], MATCH("ID", Vertices[#Headers], 0), FALSE)</f>
        <v>2085</v>
      </c>
    </row>
    <row r="1460" spans="1:3" x14ac:dyDescent="0.35">
      <c r="A1460" s="100" t="s">
        <v>3385</v>
      </c>
      <c r="B1460" s="102" t="s">
        <v>389</v>
      </c>
      <c r="C1460" s="100">
        <f>VLOOKUP(GroupVertices[[#This Row],[Vertex]], Vertices[], MATCH("ID", Vertices[#Headers], 0), FALSE)</f>
        <v>2086</v>
      </c>
    </row>
    <row r="1461" spans="1:3" x14ac:dyDescent="0.35">
      <c r="A1461" s="100" t="s">
        <v>3385</v>
      </c>
      <c r="B1461" s="102" t="s">
        <v>390</v>
      </c>
      <c r="C1461" s="100">
        <f>VLOOKUP(GroupVertices[[#This Row],[Vertex]], Vertices[], MATCH("ID", Vertices[#Headers], 0), FALSE)</f>
        <v>2087</v>
      </c>
    </row>
    <row r="1462" spans="1:3" x14ac:dyDescent="0.35">
      <c r="A1462" s="100" t="s">
        <v>3385</v>
      </c>
      <c r="B1462" s="102" t="s">
        <v>391</v>
      </c>
      <c r="C1462" s="100">
        <f>VLOOKUP(GroupVertices[[#This Row],[Vertex]], Vertices[], MATCH("ID", Vertices[#Headers], 0), FALSE)</f>
        <v>2088</v>
      </c>
    </row>
    <row r="1463" spans="1:3" x14ac:dyDescent="0.35">
      <c r="A1463" s="100" t="s">
        <v>3385</v>
      </c>
      <c r="B1463" s="102" t="s">
        <v>392</v>
      </c>
      <c r="C1463" s="100">
        <f>VLOOKUP(GroupVertices[[#This Row],[Vertex]], Vertices[], MATCH("ID", Vertices[#Headers], 0), FALSE)</f>
        <v>2089</v>
      </c>
    </row>
    <row r="1464" spans="1:3" x14ac:dyDescent="0.35">
      <c r="A1464" s="100" t="s">
        <v>3385</v>
      </c>
      <c r="B1464" s="102" t="s">
        <v>393</v>
      </c>
      <c r="C1464" s="100">
        <f>VLOOKUP(GroupVertices[[#This Row],[Vertex]], Vertices[], MATCH("ID", Vertices[#Headers], 0), FALSE)</f>
        <v>2090</v>
      </c>
    </row>
    <row r="1465" spans="1:3" x14ac:dyDescent="0.35">
      <c r="A1465" s="100" t="s">
        <v>3385</v>
      </c>
      <c r="B1465" s="102" t="s">
        <v>394</v>
      </c>
      <c r="C1465" s="100">
        <f>VLOOKUP(GroupVertices[[#This Row],[Vertex]], Vertices[], MATCH("ID", Vertices[#Headers], 0), FALSE)</f>
        <v>2091</v>
      </c>
    </row>
    <row r="1466" spans="1:3" x14ac:dyDescent="0.35">
      <c r="A1466" s="100" t="s">
        <v>3385</v>
      </c>
      <c r="B1466" s="102" t="s">
        <v>395</v>
      </c>
      <c r="C1466" s="100">
        <f>VLOOKUP(GroupVertices[[#This Row],[Vertex]], Vertices[], MATCH("ID", Vertices[#Headers], 0), FALSE)</f>
        <v>2092</v>
      </c>
    </row>
    <row r="1467" spans="1:3" x14ac:dyDescent="0.35">
      <c r="A1467" s="100" t="s">
        <v>3385</v>
      </c>
      <c r="B1467" s="102" t="s">
        <v>396</v>
      </c>
      <c r="C1467" s="100">
        <f>VLOOKUP(GroupVertices[[#This Row],[Vertex]], Vertices[], MATCH("ID", Vertices[#Headers], 0), FALSE)</f>
        <v>2093</v>
      </c>
    </row>
    <row r="1468" spans="1:3" x14ac:dyDescent="0.35">
      <c r="A1468" s="100" t="s">
        <v>3385</v>
      </c>
      <c r="B1468" s="102" t="s">
        <v>397</v>
      </c>
      <c r="C1468" s="100">
        <f>VLOOKUP(GroupVertices[[#This Row],[Vertex]], Vertices[], MATCH("ID", Vertices[#Headers], 0), FALSE)</f>
        <v>2094</v>
      </c>
    </row>
    <row r="1469" spans="1:3" x14ac:dyDescent="0.35">
      <c r="A1469" s="100" t="s">
        <v>3385</v>
      </c>
      <c r="B1469" s="102" t="s">
        <v>398</v>
      </c>
      <c r="C1469" s="100">
        <f>VLOOKUP(GroupVertices[[#This Row],[Vertex]], Vertices[], MATCH("ID", Vertices[#Headers], 0), FALSE)</f>
        <v>2095</v>
      </c>
    </row>
    <row r="1470" spans="1:3" x14ac:dyDescent="0.35">
      <c r="A1470" s="100" t="s">
        <v>3385</v>
      </c>
      <c r="B1470" s="102" t="s">
        <v>399</v>
      </c>
      <c r="C1470" s="100">
        <f>VLOOKUP(GroupVertices[[#This Row],[Vertex]], Vertices[], MATCH("ID", Vertices[#Headers], 0), FALSE)</f>
        <v>2096</v>
      </c>
    </row>
    <row r="1471" spans="1:3" x14ac:dyDescent="0.35">
      <c r="A1471" s="100" t="s">
        <v>3385</v>
      </c>
      <c r="B1471" s="102" t="s">
        <v>400</v>
      </c>
      <c r="C1471" s="100">
        <f>VLOOKUP(GroupVertices[[#This Row],[Vertex]], Vertices[], MATCH("ID", Vertices[#Headers], 0), FALSE)</f>
        <v>2097</v>
      </c>
    </row>
    <row r="1472" spans="1:3" x14ac:dyDescent="0.35">
      <c r="A1472" s="100" t="s">
        <v>3385</v>
      </c>
      <c r="B1472" s="102" t="s">
        <v>401</v>
      </c>
      <c r="C1472" s="100">
        <f>VLOOKUP(GroupVertices[[#This Row],[Vertex]], Vertices[], MATCH("ID", Vertices[#Headers], 0), FALSE)</f>
        <v>2098</v>
      </c>
    </row>
    <row r="1473" spans="1:3" x14ac:dyDescent="0.35">
      <c r="A1473" s="100" t="s">
        <v>3385</v>
      </c>
      <c r="B1473" s="102" t="s">
        <v>402</v>
      </c>
      <c r="C1473" s="100">
        <f>VLOOKUP(GroupVertices[[#This Row],[Vertex]], Vertices[], MATCH("ID", Vertices[#Headers], 0), FALSE)</f>
        <v>2099</v>
      </c>
    </row>
    <row r="1474" spans="1:3" x14ac:dyDescent="0.35">
      <c r="A1474" s="100" t="s">
        <v>3385</v>
      </c>
      <c r="B1474" s="102" t="s">
        <v>403</v>
      </c>
      <c r="C1474" s="100">
        <f>VLOOKUP(GroupVertices[[#This Row],[Vertex]], Vertices[], MATCH("ID", Vertices[#Headers], 0), FALSE)</f>
        <v>2100</v>
      </c>
    </row>
    <row r="1475" spans="1:3" x14ac:dyDescent="0.35">
      <c r="A1475" s="100" t="s">
        <v>3385</v>
      </c>
      <c r="B1475" s="102" t="s">
        <v>404</v>
      </c>
      <c r="C1475" s="100">
        <f>VLOOKUP(GroupVertices[[#This Row],[Vertex]], Vertices[], MATCH("ID", Vertices[#Headers], 0), FALSE)</f>
        <v>2101</v>
      </c>
    </row>
    <row r="1476" spans="1:3" x14ac:dyDescent="0.35">
      <c r="A1476" s="100" t="s">
        <v>3385</v>
      </c>
      <c r="B1476" s="102" t="s">
        <v>405</v>
      </c>
      <c r="C1476" s="100">
        <f>VLOOKUP(GroupVertices[[#This Row],[Vertex]], Vertices[], MATCH("ID", Vertices[#Headers], 0), FALSE)</f>
        <v>2102</v>
      </c>
    </row>
    <row r="1477" spans="1:3" x14ac:dyDescent="0.35">
      <c r="A1477" s="100" t="s">
        <v>3385</v>
      </c>
      <c r="B1477" s="102" t="s">
        <v>406</v>
      </c>
      <c r="C1477" s="100">
        <f>VLOOKUP(GroupVertices[[#This Row],[Vertex]], Vertices[], MATCH("ID", Vertices[#Headers], 0), FALSE)</f>
        <v>2103</v>
      </c>
    </row>
    <row r="1478" spans="1:3" x14ac:dyDescent="0.35">
      <c r="A1478" s="100" t="s">
        <v>3385</v>
      </c>
      <c r="B1478" s="102" t="s">
        <v>407</v>
      </c>
      <c r="C1478" s="100">
        <f>VLOOKUP(GroupVertices[[#This Row],[Vertex]], Vertices[], MATCH("ID", Vertices[#Headers], 0), FALSE)</f>
        <v>2104</v>
      </c>
    </row>
    <row r="1479" spans="1:3" x14ac:dyDescent="0.35">
      <c r="A1479" s="100" t="s">
        <v>3386</v>
      </c>
      <c r="B1479" s="102" t="s">
        <v>175</v>
      </c>
      <c r="C1479" s="100">
        <f>VLOOKUP(GroupVertices[[#This Row],[Vertex]], Vertices[], MATCH("ID", Vertices[#Headers], 0), FALSE)</f>
        <v>366</v>
      </c>
    </row>
    <row r="1480" spans="1:3" x14ac:dyDescent="0.35">
      <c r="A1480" s="100" t="s">
        <v>3386</v>
      </c>
      <c r="B1480" s="102" t="s">
        <v>576</v>
      </c>
      <c r="C1480" s="100">
        <f>VLOOKUP(GroupVertices[[#This Row],[Vertex]], Vertices[], MATCH("ID", Vertices[#Headers], 0), FALSE)</f>
        <v>149</v>
      </c>
    </row>
    <row r="1481" spans="1:3" x14ac:dyDescent="0.35">
      <c r="A1481" s="100" t="s">
        <v>3386</v>
      </c>
      <c r="B1481" s="102" t="s">
        <v>618</v>
      </c>
      <c r="C1481" s="100">
        <f>VLOOKUP(GroupVertices[[#This Row],[Vertex]], Vertices[], MATCH("ID", Vertices[#Headers], 0), FALSE)</f>
        <v>9</v>
      </c>
    </row>
    <row r="1482" spans="1:3" x14ac:dyDescent="0.35">
      <c r="A1482" s="100" t="s">
        <v>3386</v>
      </c>
      <c r="B1482" s="102" t="s">
        <v>619</v>
      </c>
      <c r="C1482" s="100">
        <f>VLOOKUP(GroupVertices[[#This Row],[Vertex]], Vertices[], MATCH("ID", Vertices[#Headers], 0), FALSE)</f>
        <v>2959</v>
      </c>
    </row>
    <row r="1483" spans="1:3" x14ac:dyDescent="0.35">
      <c r="A1483" s="100" t="s">
        <v>3386</v>
      </c>
      <c r="B1483" s="102" t="s">
        <v>832</v>
      </c>
      <c r="C1483" s="100">
        <f>VLOOKUP(GroupVertices[[#This Row],[Vertex]], Vertices[], MATCH("ID", Vertices[#Headers], 0), FALSE)</f>
        <v>2948</v>
      </c>
    </row>
    <row r="1484" spans="1:3" x14ac:dyDescent="0.35">
      <c r="A1484" s="100" t="s">
        <v>3386</v>
      </c>
      <c r="B1484" s="102" t="s">
        <v>1007</v>
      </c>
      <c r="C1484" s="100">
        <f>VLOOKUP(GroupVertices[[#This Row],[Vertex]], Vertices[], MATCH("ID", Vertices[#Headers], 0), FALSE)</f>
        <v>2960</v>
      </c>
    </row>
    <row r="1485" spans="1:3" x14ac:dyDescent="0.35">
      <c r="A1485" s="100" t="s">
        <v>3386</v>
      </c>
      <c r="B1485" s="102" t="s">
        <v>1011</v>
      </c>
      <c r="C1485" s="100">
        <f>VLOOKUP(GroupVertices[[#This Row],[Vertex]], Vertices[], MATCH("ID", Vertices[#Headers], 0), FALSE)</f>
        <v>417</v>
      </c>
    </row>
    <row r="1486" spans="1:3" x14ac:dyDescent="0.35">
      <c r="A1486" s="100" t="s">
        <v>3386</v>
      </c>
      <c r="B1486" s="102" t="s">
        <v>1085</v>
      </c>
      <c r="C1486" s="100">
        <f>VLOOKUP(GroupVertices[[#This Row],[Vertex]], Vertices[], MATCH("ID", Vertices[#Headers], 0), FALSE)</f>
        <v>2961</v>
      </c>
    </row>
    <row r="1487" spans="1:3" x14ac:dyDescent="0.35">
      <c r="A1487" s="100" t="s">
        <v>3386</v>
      </c>
      <c r="B1487" s="102" t="s">
        <v>1086</v>
      </c>
      <c r="C1487" s="100">
        <f>VLOOKUP(GroupVertices[[#This Row],[Vertex]], Vertices[], MATCH("ID", Vertices[#Headers], 0), FALSE)</f>
        <v>2962</v>
      </c>
    </row>
    <row r="1488" spans="1:3" x14ac:dyDescent="0.35">
      <c r="A1488" s="100" t="s">
        <v>3386</v>
      </c>
      <c r="B1488" s="102" t="s">
        <v>1168</v>
      </c>
      <c r="C1488" s="100">
        <f>VLOOKUP(GroupVertices[[#This Row],[Vertex]], Vertices[], MATCH("ID", Vertices[#Headers], 0), FALSE)</f>
        <v>2963</v>
      </c>
    </row>
    <row r="1489" spans="1:3" x14ac:dyDescent="0.35">
      <c r="A1489" s="100" t="s">
        <v>3386</v>
      </c>
      <c r="B1489" s="102" t="s">
        <v>1458</v>
      </c>
      <c r="C1489" s="100">
        <f>VLOOKUP(GroupVertices[[#This Row],[Vertex]], Vertices[], MATCH("ID", Vertices[#Headers], 0), FALSE)</f>
        <v>2964</v>
      </c>
    </row>
    <row r="1490" spans="1:3" x14ac:dyDescent="0.35">
      <c r="A1490" s="100" t="s">
        <v>3386</v>
      </c>
      <c r="B1490" s="102" t="s">
        <v>1466</v>
      </c>
      <c r="C1490" s="100">
        <f>VLOOKUP(GroupVertices[[#This Row],[Vertex]], Vertices[], MATCH("ID", Vertices[#Headers], 0), FALSE)</f>
        <v>2965</v>
      </c>
    </row>
    <row r="1491" spans="1:3" x14ac:dyDescent="0.35">
      <c r="A1491" s="100" t="s">
        <v>3386</v>
      </c>
      <c r="B1491" s="102" t="s">
        <v>1467</v>
      </c>
      <c r="C1491" s="100">
        <f>VLOOKUP(GroupVertices[[#This Row],[Vertex]], Vertices[], MATCH("ID", Vertices[#Headers], 0), FALSE)</f>
        <v>2966</v>
      </c>
    </row>
    <row r="1492" spans="1:3" x14ac:dyDescent="0.35">
      <c r="A1492" s="100" t="s">
        <v>3386</v>
      </c>
      <c r="B1492" s="102" t="s">
        <v>1468</v>
      </c>
      <c r="C1492" s="100">
        <f>VLOOKUP(GroupVertices[[#This Row],[Vertex]], Vertices[], MATCH("ID", Vertices[#Headers], 0), FALSE)</f>
        <v>287</v>
      </c>
    </row>
    <row r="1493" spans="1:3" x14ac:dyDescent="0.35">
      <c r="A1493" s="100" t="s">
        <v>3386</v>
      </c>
      <c r="B1493" s="102" t="s">
        <v>1479</v>
      </c>
      <c r="C1493" s="100">
        <f>VLOOKUP(GroupVertices[[#This Row],[Vertex]], Vertices[], MATCH("ID", Vertices[#Headers], 0), FALSE)</f>
        <v>2967</v>
      </c>
    </row>
    <row r="1494" spans="1:3" x14ac:dyDescent="0.35">
      <c r="A1494" s="100" t="s">
        <v>3386</v>
      </c>
      <c r="B1494" s="102" t="s">
        <v>1550</v>
      </c>
      <c r="C1494" s="100">
        <f>VLOOKUP(GroupVertices[[#This Row],[Vertex]], Vertices[], MATCH("ID", Vertices[#Headers], 0), FALSE)</f>
        <v>2299</v>
      </c>
    </row>
    <row r="1495" spans="1:3" x14ac:dyDescent="0.35">
      <c r="A1495" s="100" t="s">
        <v>3386</v>
      </c>
      <c r="B1495" s="102" t="s">
        <v>1551</v>
      </c>
      <c r="C1495" s="100">
        <f>VLOOKUP(GroupVertices[[#This Row],[Vertex]], Vertices[], MATCH("ID", Vertices[#Headers], 0), FALSE)</f>
        <v>755</v>
      </c>
    </row>
    <row r="1496" spans="1:3" x14ac:dyDescent="0.35">
      <c r="A1496" s="100" t="s">
        <v>3386</v>
      </c>
      <c r="B1496" s="102" t="s">
        <v>1950</v>
      </c>
      <c r="C1496" s="100">
        <f>VLOOKUP(GroupVertices[[#This Row],[Vertex]], Vertices[], MATCH("ID", Vertices[#Headers], 0), FALSE)</f>
        <v>2968</v>
      </c>
    </row>
    <row r="1497" spans="1:3" x14ac:dyDescent="0.35">
      <c r="A1497" s="100" t="s">
        <v>3386</v>
      </c>
      <c r="B1497" s="102" t="s">
        <v>1988</v>
      </c>
      <c r="C1497" s="100">
        <f>VLOOKUP(GroupVertices[[#This Row],[Vertex]], Vertices[], MATCH("ID", Vertices[#Headers], 0), FALSE)</f>
        <v>137</v>
      </c>
    </row>
    <row r="1498" spans="1:3" x14ac:dyDescent="0.35">
      <c r="A1498" s="100" t="s">
        <v>3386</v>
      </c>
      <c r="B1498" s="102" t="s">
        <v>1989</v>
      </c>
      <c r="C1498" s="100">
        <f>VLOOKUP(GroupVertices[[#This Row],[Vertex]], Vertices[], MATCH("ID", Vertices[#Headers], 0), FALSE)</f>
        <v>2742</v>
      </c>
    </row>
    <row r="1499" spans="1:3" x14ac:dyDescent="0.35">
      <c r="A1499" s="100" t="s">
        <v>3386</v>
      </c>
      <c r="B1499" s="102" t="s">
        <v>1990</v>
      </c>
      <c r="C1499" s="100">
        <f>VLOOKUP(GroupVertices[[#This Row],[Vertex]], Vertices[], MATCH("ID", Vertices[#Headers], 0), FALSE)</f>
        <v>2743</v>
      </c>
    </row>
    <row r="1500" spans="1:3" x14ac:dyDescent="0.35">
      <c r="A1500" s="100" t="s">
        <v>3386</v>
      </c>
      <c r="B1500" s="102" t="s">
        <v>1991</v>
      </c>
      <c r="C1500" s="100">
        <f>VLOOKUP(GroupVertices[[#This Row],[Vertex]], Vertices[], MATCH("ID", Vertices[#Headers], 0), FALSE)</f>
        <v>2744</v>
      </c>
    </row>
    <row r="1501" spans="1:3" x14ac:dyDescent="0.35">
      <c r="A1501" s="100" t="s">
        <v>3386</v>
      </c>
      <c r="B1501" s="102" t="s">
        <v>2066</v>
      </c>
      <c r="C1501" s="100">
        <f>VLOOKUP(GroupVertices[[#This Row],[Vertex]], Vertices[], MATCH("ID", Vertices[#Headers], 0), FALSE)</f>
        <v>246</v>
      </c>
    </row>
    <row r="1502" spans="1:3" x14ac:dyDescent="0.35">
      <c r="A1502" s="100" t="s">
        <v>3386</v>
      </c>
      <c r="B1502" s="102" t="s">
        <v>2067</v>
      </c>
      <c r="C1502" s="100">
        <f>VLOOKUP(GroupVertices[[#This Row],[Vertex]], Vertices[], MATCH("ID", Vertices[#Headers], 0), FALSE)</f>
        <v>1936</v>
      </c>
    </row>
    <row r="1503" spans="1:3" x14ac:dyDescent="0.35">
      <c r="A1503" s="100" t="s">
        <v>3386</v>
      </c>
      <c r="B1503" s="102" t="s">
        <v>2068</v>
      </c>
      <c r="C1503" s="100">
        <f>VLOOKUP(GroupVertices[[#This Row],[Vertex]], Vertices[], MATCH("ID", Vertices[#Headers], 0), FALSE)</f>
        <v>1937</v>
      </c>
    </row>
    <row r="1504" spans="1:3" x14ac:dyDescent="0.35">
      <c r="A1504" s="100" t="s">
        <v>3386</v>
      </c>
      <c r="B1504" s="102" t="s">
        <v>2417</v>
      </c>
      <c r="C1504" s="100">
        <f>VLOOKUP(GroupVertices[[#This Row],[Vertex]], Vertices[], MATCH("ID", Vertices[#Headers], 0), FALSE)</f>
        <v>2576</v>
      </c>
    </row>
    <row r="1505" spans="1:3" x14ac:dyDescent="0.35">
      <c r="A1505" s="100" t="s">
        <v>3386</v>
      </c>
      <c r="B1505" s="102" t="s">
        <v>2418</v>
      </c>
      <c r="C1505" s="100">
        <f>VLOOKUP(GroupVertices[[#This Row],[Vertex]], Vertices[], MATCH("ID", Vertices[#Headers], 0), FALSE)</f>
        <v>438</v>
      </c>
    </row>
    <row r="1506" spans="1:3" x14ac:dyDescent="0.35">
      <c r="A1506" s="100" t="s">
        <v>3386</v>
      </c>
      <c r="B1506" s="102" t="s">
        <v>2422</v>
      </c>
      <c r="C1506" s="100">
        <f>VLOOKUP(GroupVertices[[#This Row],[Vertex]], Vertices[], MATCH("ID", Vertices[#Headers], 0), FALSE)</f>
        <v>2969</v>
      </c>
    </row>
    <row r="1507" spans="1:3" x14ac:dyDescent="0.35">
      <c r="A1507" s="100" t="s">
        <v>3386</v>
      </c>
      <c r="B1507" s="102" t="s">
        <v>2423</v>
      </c>
      <c r="C1507" s="100">
        <f>VLOOKUP(GroupVertices[[#This Row],[Vertex]], Vertices[], MATCH("ID", Vertices[#Headers], 0), FALSE)</f>
        <v>2970</v>
      </c>
    </row>
    <row r="1508" spans="1:3" x14ac:dyDescent="0.35">
      <c r="A1508" s="100" t="s">
        <v>3386</v>
      </c>
      <c r="B1508" s="102" t="s">
        <v>2424</v>
      </c>
      <c r="C1508" s="100">
        <f>VLOOKUP(GroupVertices[[#This Row],[Vertex]], Vertices[], MATCH("ID", Vertices[#Headers], 0), FALSE)</f>
        <v>2971</v>
      </c>
    </row>
    <row r="1509" spans="1:3" x14ac:dyDescent="0.35">
      <c r="A1509" s="100" t="s">
        <v>3386</v>
      </c>
      <c r="B1509" s="102" t="s">
        <v>2445</v>
      </c>
      <c r="C1509" s="100">
        <f>VLOOKUP(GroupVertices[[#This Row],[Vertex]], Vertices[], MATCH("ID", Vertices[#Headers], 0), FALSE)</f>
        <v>1938</v>
      </c>
    </row>
    <row r="1510" spans="1:3" x14ac:dyDescent="0.35">
      <c r="A1510" s="100" t="s">
        <v>3386</v>
      </c>
      <c r="B1510" s="102" t="s">
        <v>2464</v>
      </c>
      <c r="C1510" s="100">
        <f>VLOOKUP(GroupVertices[[#This Row],[Vertex]], Vertices[], MATCH("ID", Vertices[#Headers], 0), FALSE)</f>
        <v>2972</v>
      </c>
    </row>
    <row r="1511" spans="1:3" x14ac:dyDescent="0.35">
      <c r="A1511" s="100" t="s">
        <v>3386</v>
      </c>
      <c r="B1511" s="102" t="s">
        <v>2555</v>
      </c>
      <c r="C1511" s="100">
        <f>VLOOKUP(GroupVertices[[#This Row],[Vertex]], Vertices[], MATCH("ID", Vertices[#Headers], 0), FALSE)</f>
        <v>2973</v>
      </c>
    </row>
    <row r="1512" spans="1:3" x14ac:dyDescent="0.35">
      <c r="A1512" s="100" t="s">
        <v>3386</v>
      </c>
      <c r="B1512" s="102" t="s">
        <v>2602</v>
      </c>
      <c r="C1512" s="100">
        <f>VLOOKUP(GroupVertices[[#This Row],[Vertex]], Vertices[], MATCH("ID", Vertices[#Headers], 0), FALSE)</f>
        <v>2775</v>
      </c>
    </row>
    <row r="1513" spans="1:3" x14ac:dyDescent="0.35">
      <c r="A1513" s="100" t="s">
        <v>3386</v>
      </c>
      <c r="B1513" s="102" t="s">
        <v>2667</v>
      </c>
      <c r="C1513" s="100">
        <f>VLOOKUP(GroupVertices[[#This Row],[Vertex]], Vertices[], MATCH("ID", Vertices[#Headers], 0), FALSE)</f>
        <v>2975</v>
      </c>
    </row>
    <row r="1514" spans="1:3" x14ac:dyDescent="0.35">
      <c r="A1514" s="100" t="s">
        <v>3386</v>
      </c>
      <c r="B1514" s="102" t="s">
        <v>2668</v>
      </c>
      <c r="C1514" s="100">
        <f>VLOOKUP(GroupVertices[[#This Row],[Vertex]], Vertices[], MATCH("ID", Vertices[#Headers], 0), FALSE)</f>
        <v>2976</v>
      </c>
    </row>
    <row r="1515" spans="1:3" x14ac:dyDescent="0.35">
      <c r="A1515" s="100" t="s">
        <v>3386</v>
      </c>
      <c r="B1515" s="102" t="s">
        <v>2669</v>
      </c>
      <c r="C1515" s="100">
        <f>VLOOKUP(GroupVertices[[#This Row],[Vertex]], Vertices[], MATCH("ID", Vertices[#Headers], 0), FALSE)</f>
        <v>2977</v>
      </c>
    </row>
    <row r="1516" spans="1:3" x14ac:dyDescent="0.35">
      <c r="A1516" s="100" t="s">
        <v>3386</v>
      </c>
      <c r="B1516" s="102" t="s">
        <v>2671</v>
      </c>
      <c r="C1516" s="100">
        <f>VLOOKUP(GroupVertices[[#This Row],[Vertex]], Vertices[], MATCH("ID", Vertices[#Headers], 0), FALSE)</f>
        <v>2745</v>
      </c>
    </row>
    <row r="1517" spans="1:3" x14ac:dyDescent="0.35">
      <c r="A1517" s="100" t="s">
        <v>3386</v>
      </c>
      <c r="B1517" s="102" t="s">
        <v>2687</v>
      </c>
      <c r="C1517" s="100">
        <f>VLOOKUP(GroupVertices[[#This Row],[Vertex]], Vertices[], MATCH("ID", Vertices[#Headers], 0), FALSE)</f>
        <v>2949</v>
      </c>
    </row>
    <row r="1518" spans="1:3" x14ac:dyDescent="0.35">
      <c r="A1518" s="100" t="s">
        <v>3386</v>
      </c>
      <c r="B1518" s="102" t="s">
        <v>2707</v>
      </c>
      <c r="C1518" s="100">
        <f>VLOOKUP(GroupVertices[[#This Row],[Vertex]], Vertices[], MATCH("ID", Vertices[#Headers], 0), FALSE)</f>
        <v>2978</v>
      </c>
    </row>
    <row r="1519" spans="1:3" x14ac:dyDescent="0.35">
      <c r="A1519" s="100" t="s">
        <v>3386</v>
      </c>
      <c r="B1519" s="102" t="s">
        <v>2708</v>
      </c>
      <c r="C1519" s="100">
        <f>VLOOKUP(GroupVertices[[#This Row],[Vertex]], Vertices[], MATCH("ID", Vertices[#Headers], 0), FALSE)</f>
        <v>2979</v>
      </c>
    </row>
    <row r="1520" spans="1:3" x14ac:dyDescent="0.35">
      <c r="A1520" s="100" t="s">
        <v>3386</v>
      </c>
      <c r="B1520" s="102" t="s">
        <v>2709</v>
      </c>
      <c r="C1520" s="100">
        <f>VLOOKUP(GroupVertices[[#This Row],[Vertex]], Vertices[], MATCH("ID", Vertices[#Headers], 0), FALSE)</f>
        <v>2980</v>
      </c>
    </row>
    <row r="1521" spans="1:3" x14ac:dyDescent="0.35">
      <c r="A1521" s="100" t="s">
        <v>3386</v>
      </c>
      <c r="B1521" s="102" t="s">
        <v>2854</v>
      </c>
      <c r="C1521" s="100">
        <f>VLOOKUP(GroupVertices[[#This Row],[Vertex]], Vertices[], MATCH("ID", Vertices[#Headers], 0), FALSE)</f>
        <v>2981</v>
      </c>
    </row>
    <row r="1522" spans="1:3" x14ac:dyDescent="0.35">
      <c r="A1522" s="100" t="s">
        <v>3386</v>
      </c>
      <c r="B1522" s="102" t="s">
        <v>2855</v>
      </c>
      <c r="C1522" s="100">
        <f>VLOOKUP(GroupVertices[[#This Row],[Vertex]], Vertices[], MATCH("ID", Vertices[#Headers], 0), FALSE)</f>
        <v>2982</v>
      </c>
    </row>
    <row r="1523" spans="1:3" x14ac:dyDescent="0.35">
      <c r="A1523" s="100" t="s">
        <v>3386</v>
      </c>
      <c r="B1523" s="102" t="s">
        <v>2856</v>
      </c>
      <c r="C1523" s="100">
        <f>VLOOKUP(GroupVertices[[#This Row],[Vertex]], Vertices[], MATCH("ID", Vertices[#Headers], 0), FALSE)</f>
        <v>2983</v>
      </c>
    </row>
    <row r="1524" spans="1:3" x14ac:dyDescent="0.35">
      <c r="A1524" s="100" t="s">
        <v>3386</v>
      </c>
      <c r="B1524" s="102" t="s">
        <v>2865</v>
      </c>
      <c r="C1524" s="100">
        <f>VLOOKUP(GroupVertices[[#This Row],[Vertex]], Vertices[], MATCH("ID", Vertices[#Headers], 0), FALSE)</f>
        <v>2984</v>
      </c>
    </row>
    <row r="1525" spans="1:3" x14ac:dyDescent="0.35">
      <c r="A1525" s="100" t="s">
        <v>3386</v>
      </c>
      <c r="B1525" s="102" t="s">
        <v>2932</v>
      </c>
      <c r="C1525" s="100">
        <f>VLOOKUP(GroupVertices[[#This Row],[Vertex]], Vertices[], MATCH("ID", Vertices[#Headers], 0), FALSE)</f>
        <v>2985</v>
      </c>
    </row>
    <row r="1526" spans="1:3" x14ac:dyDescent="0.35">
      <c r="A1526" s="100" t="s">
        <v>3387</v>
      </c>
      <c r="B1526" s="102" t="s">
        <v>193</v>
      </c>
      <c r="C1526" s="100">
        <f>VLOOKUP(GroupVertices[[#This Row],[Vertex]], Vertices[], MATCH("ID", Vertices[#Headers], 0), FALSE)</f>
        <v>11</v>
      </c>
    </row>
    <row r="1527" spans="1:3" x14ac:dyDescent="0.35">
      <c r="A1527" s="100" t="s">
        <v>3387</v>
      </c>
      <c r="B1527" s="102" t="s">
        <v>194</v>
      </c>
      <c r="C1527" s="100">
        <f>VLOOKUP(GroupVertices[[#This Row],[Vertex]], Vertices[], MATCH("ID", Vertices[#Headers], 0), FALSE)</f>
        <v>2494</v>
      </c>
    </row>
    <row r="1528" spans="1:3" x14ac:dyDescent="0.35">
      <c r="A1528" s="100" t="s">
        <v>3387</v>
      </c>
      <c r="B1528" s="102" t="s">
        <v>195</v>
      </c>
      <c r="C1528" s="100">
        <f>VLOOKUP(GroupVertices[[#This Row],[Vertex]], Vertices[], MATCH("ID", Vertices[#Headers], 0), FALSE)</f>
        <v>2495</v>
      </c>
    </row>
    <row r="1529" spans="1:3" x14ac:dyDescent="0.35">
      <c r="A1529" s="100" t="s">
        <v>3387</v>
      </c>
      <c r="B1529" s="102" t="s">
        <v>512</v>
      </c>
      <c r="C1529" s="100">
        <f>VLOOKUP(GroupVertices[[#This Row],[Vertex]], Vertices[], MATCH("ID", Vertices[#Headers], 0), FALSE)</f>
        <v>466</v>
      </c>
    </row>
    <row r="1530" spans="1:3" x14ac:dyDescent="0.35">
      <c r="A1530" s="100" t="s">
        <v>3387</v>
      </c>
      <c r="B1530" s="102" t="s">
        <v>513</v>
      </c>
      <c r="C1530" s="100">
        <f>VLOOKUP(GroupVertices[[#This Row],[Vertex]], Vertices[], MATCH("ID", Vertices[#Headers], 0), FALSE)</f>
        <v>2496</v>
      </c>
    </row>
    <row r="1531" spans="1:3" x14ac:dyDescent="0.35">
      <c r="A1531" s="100" t="s">
        <v>3387</v>
      </c>
      <c r="B1531" s="102" t="s">
        <v>514</v>
      </c>
      <c r="C1531" s="100">
        <f>VLOOKUP(GroupVertices[[#This Row],[Vertex]], Vertices[], MATCH("ID", Vertices[#Headers], 0), FALSE)</f>
        <v>467</v>
      </c>
    </row>
    <row r="1532" spans="1:3" x14ac:dyDescent="0.35">
      <c r="A1532" s="100" t="s">
        <v>3387</v>
      </c>
      <c r="B1532" s="102" t="s">
        <v>515</v>
      </c>
      <c r="C1532" s="100">
        <f>VLOOKUP(GroupVertices[[#This Row],[Vertex]], Vertices[], MATCH("ID", Vertices[#Headers], 0), FALSE)</f>
        <v>296</v>
      </c>
    </row>
    <row r="1533" spans="1:3" x14ac:dyDescent="0.35">
      <c r="A1533" s="100" t="s">
        <v>3387</v>
      </c>
      <c r="B1533" s="102" t="s">
        <v>1090</v>
      </c>
      <c r="C1533" s="100">
        <f>VLOOKUP(GroupVertices[[#This Row],[Vertex]], Vertices[], MATCH("ID", Vertices[#Headers], 0), FALSE)</f>
        <v>633</v>
      </c>
    </row>
    <row r="1534" spans="1:3" x14ac:dyDescent="0.35">
      <c r="A1534" s="100" t="s">
        <v>3387</v>
      </c>
      <c r="B1534" s="102" t="s">
        <v>1091</v>
      </c>
      <c r="C1534" s="100">
        <f>VLOOKUP(GroupVertices[[#This Row],[Vertex]], Vertices[], MATCH("ID", Vertices[#Headers], 0), FALSE)</f>
        <v>632</v>
      </c>
    </row>
    <row r="1535" spans="1:3" x14ac:dyDescent="0.35">
      <c r="A1535" s="100" t="s">
        <v>3387</v>
      </c>
      <c r="B1535" s="102" t="s">
        <v>1325</v>
      </c>
      <c r="C1535" s="100">
        <f>VLOOKUP(GroupVertices[[#This Row],[Vertex]], Vertices[], MATCH("ID", Vertices[#Headers], 0), FALSE)</f>
        <v>346</v>
      </c>
    </row>
    <row r="1536" spans="1:3" x14ac:dyDescent="0.35">
      <c r="A1536" s="100" t="s">
        <v>3387</v>
      </c>
      <c r="B1536" s="102" t="s">
        <v>2117</v>
      </c>
      <c r="C1536" s="100">
        <f>VLOOKUP(GroupVertices[[#This Row],[Vertex]], Vertices[], MATCH("ID", Vertices[#Headers], 0), FALSE)</f>
        <v>2497</v>
      </c>
    </row>
    <row r="1537" spans="1:3" x14ac:dyDescent="0.35">
      <c r="A1537" s="100" t="s">
        <v>3387</v>
      </c>
      <c r="B1537" s="102" t="s">
        <v>2135</v>
      </c>
      <c r="C1537" s="100">
        <f>VLOOKUP(GroupVertices[[#This Row],[Vertex]], Vertices[], MATCH("ID", Vertices[#Headers], 0), FALSE)</f>
        <v>2498</v>
      </c>
    </row>
    <row r="1538" spans="1:3" x14ac:dyDescent="0.35">
      <c r="A1538" s="100" t="s">
        <v>3387</v>
      </c>
      <c r="B1538" s="102" t="s">
        <v>2136</v>
      </c>
      <c r="C1538" s="100">
        <f>VLOOKUP(GroupVertices[[#This Row],[Vertex]], Vertices[], MATCH("ID", Vertices[#Headers], 0), FALSE)</f>
        <v>2499</v>
      </c>
    </row>
    <row r="1539" spans="1:3" x14ac:dyDescent="0.35">
      <c r="A1539" s="100" t="s">
        <v>3387</v>
      </c>
      <c r="B1539" s="102" t="s">
        <v>2137</v>
      </c>
      <c r="C1539" s="100">
        <f>VLOOKUP(GroupVertices[[#This Row],[Vertex]], Vertices[], MATCH("ID", Vertices[#Headers], 0), FALSE)</f>
        <v>2500</v>
      </c>
    </row>
    <row r="1540" spans="1:3" x14ac:dyDescent="0.35">
      <c r="A1540" s="100" t="s">
        <v>3387</v>
      </c>
      <c r="B1540" s="102" t="s">
        <v>2138</v>
      </c>
      <c r="C1540" s="100">
        <f>VLOOKUP(GroupVertices[[#This Row],[Vertex]], Vertices[], MATCH("ID", Vertices[#Headers], 0), FALSE)</f>
        <v>2501</v>
      </c>
    </row>
    <row r="1541" spans="1:3" x14ac:dyDescent="0.35">
      <c r="A1541" s="100" t="s">
        <v>3387</v>
      </c>
      <c r="B1541" s="102" t="s">
        <v>2139</v>
      </c>
      <c r="C1541" s="100">
        <f>VLOOKUP(GroupVertices[[#This Row],[Vertex]], Vertices[], MATCH("ID", Vertices[#Headers], 0), FALSE)</f>
        <v>2502</v>
      </c>
    </row>
    <row r="1542" spans="1:3" x14ac:dyDescent="0.35">
      <c r="A1542" s="100" t="s">
        <v>3387</v>
      </c>
      <c r="B1542" s="102" t="s">
        <v>2140</v>
      </c>
      <c r="C1542" s="100">
        <f>VLOOKUP(GroupVertices[[#This Row],[Vertex]], Vertices[], MATCH("ID", Vertices[#Headers], 0), FALSE)</f>
        <v>2503</v>
      </c>
    </row>
    <row r="1543" spans="1:3" x14ac:dyDescent="0.35">
      <c r="A1543" s="100" t="s">
        <v>3387</v>
      </c>
      <c r="B1543" s="102" t="s">
        <v>2141</v>
      </c>
      <c r="C1543" s="100">
        <f>VLOOKUP(GroupVertices[[#This Row],[Vertex]], Vertices[], MATCH("ID", Vertices[#Headers], 0), FALSE)</f>
        <v>2504</v>
      </c>
    </row>
    <row r="1544" spans="1:3" x14ac:dyDescent="0.35">
      <c r="A1544" s="100" t="s">
        <v>3387</v>
      </c>
      <c r="B1544" s="102" t="s">
        <v>2142</v>
      </c>
      <c r="C1544" s="100">
        <f>VLOOKUP(GroupVertices[[#This Row],[Vertex]], Vertices[], MATCH("ID", Vertices[#Headers], 0), FALSE)</f>
        <v>2505</v>
      </c>
    </row>
    <row r="1545" spans="1:3" x14ac:dyDescent="0.35">
      <c r="A1545" s="100" t="s">
        <v>3387</v>
      </c>
      <c r="B1545" s="102" t="s">
        <v>2143</v>
      </c>
      <c r="C1545" s="100">
        <f>VLOOKUP(GroupVertices[[#This Row],[Vertex]], Vertices[], MATCH("ID", Vertices[#Headers], 0), FALSE)</f>
        <v>2506</v>
      </c>
    </row>
    <row r="1546" spans="1:3" x14ac:dyDescent="0.35">
      <c r="A1546" s="100" t="s">
        <v>3387</v>
      </c>
      <c r="B1546" s="102" t="s">
        <v>2144</v>
      </c>
      <c r="C1546" s="100">
        <f>VLOOKUP(GroupVertices[[#This Row],[Vertex]], Vertices[], MATCH("ID", Vertices[#Headers], 0), FALSE)</f>
        <v>2507</v>
      </c>
    </row>
    <row r="1547" spans="1:3" x14ac:dyDescent="0.35">
      <c r="A1547" s="100" t="s">
        <v>3387</v>
      </c>
      <c r="B1547" s="102" t="s">
        <v>2145</v>
      </c>
      <c r="C1547" s="100">
        <f>VLOOKUP(GroupVertices[[#This Row],[Vertex]], Vertices[], MATCH("ID", Vertices[#Headers], 0), FALSE)</f>
        <v>2508</v>
      </c>
    </row>
    <row r="1548" spans="1:3" x14ac:dyDescent="0.35">
      <c r="A1548" s="100" t="s">
        <v>3387</v>
      </c>
      <c r="B1548" s="102" t="s">
        <v>2146</v>
      </c>
      <c r="C1548" s="100">
        <f>VLOOKUP(GroupVertices[[#This Row],[Vertex]], Vertices[], MATCH("ID", Vertices[#Headers], 0), FALSE)</f>
        <v>2509</v>
      </c>
    </row>
    <row r="1549" spans="1:3" x14ac:dyDescent="0.35">
      <c r="A1549" s="100" t="s">
        <v>3387</v>
      </c>
      <c r="B1549" s="102" t="s">
        <v>2147</v>
      </c>
      <c r="C1549" s="100">
        <f>VLOOKUP(GroupVertices[[#This Row],[Vertex]], Vertices[], MATCH("ID", Vertices[#Headers], 0), FALSE)</f>
        <v>2510</v>
      </c>
    </row>
    <row r="1550" spans="1:3" x14ac:dyDescent="0.35">
      <c r="A1550" s="100" t="s">
        <v>3387</v>
      </c>
      <c r="B1550" s="102" t="s">
        <v>2148</v>
      </c>
      <c r="C1550" s="100">
        <f>VLOOKUP(GroupVertices[[#This Row],[Vertex]], Vertices[], MATCH("ID", Vertices[#Headers], 0), FALSE)</f>
        <v>2511</v>
      </c>
    </row>
    <row r="1551" spans="1:3" x14ac:dyDescent="0.35">
      <c r="A1551" s="100" t="s">
        <v>3387</v>
      </c>
      <c r="B1551" s="102" t="s">
        <v>2149</v>
      </c>
      <c r="C1551" s="100">
        <f>VLOOKUP(GroupVertices[[#This Row],[Vertex]], Vertices[], MATCH("ID", Vertices[#Headers], 0), FALSE)</f>
        <v>2512</v>
      </c>
    </row>
    <row r="1552" spans="1:3" x14ac:dyDescent="0.35">
      <c r="A1552" s="100" t="s">
        <v>3387</v>
      </c>
      <c r="B1552" s="102" t="s">
        <v>2150</v>
      </c>
      <c r="C1552" s="100">
        <f>VLOOKUP(GroupVertices[[#This Row],[Vertex]], Vertices[], MATCH("ID", Vertices[#Headers], 0), FALSE)</f>
        <v>2513</v>
      </c>
    </row>
    <row r="1553" spans="1:3" x14ac:dyDescent="0.35">
      <c r="A1553" s="100" t="s">
        <v>3387</v>
      </c>
      <c r="B1553" s="102" t="s">
        <v>2151</v>
      </c>
      <c r="C1553" s="100">
        <f>VLOOKUP(GroupVertices[[#This Row],[Vertex]], Vertices[], MATCH("ID", Vertices[#Headers], 0), FALSE)</f>
        <v>2514</v>
      </c>
    </row>
    <row r="1554" spans="1:3" x14ac:dyDescent="0.35">
      <c r="A1554" s="100" t="s">
        <v>3387</v>
      </c>
      <c r="B1554" s="102" t="s">
        <v>2152</v>
      </c>
      <c r="C1554" s="100">
        <f>VLOOKUP(GroupVertices[[#This Row],[Vertex]], Vertices[], MATCH("ID", Vertices[#Headers], 0), FALSE)</f>
        <v>2515</v>
      </c>
    </row>
    <row r="1555" spans="1:3" x14ac:dyDescent="0.35">
      <c r="A1555" s="100" t="s">
        <v>3387</v>
      </c>
      <c r="B1555" s="102" t="s">
        <v>2153</v>
      </c>
      <c r="C1555" s="100">
        <f>VLOOKUP(GroupVertices[[#This Row],[Vertex]], Vertices[], MATCH("ID", Vertices[#Headers], 0), FALSE)</f>
        <v>2516</v>
      </c>
    </row>
    <row r="1556" spans="1:3" x14ac:dyDescent="0.35">
      <c r="A1556" s="100" t="s">
        <v>3387</v>
      </c>
      <c r="B1556" s="102" t="s">
        <v>2154</v>
      </c>
      <c r="C1556" s="100">
        <f>VLOOKUP(GroupVertices[[#This Row],[Vertex]], Vertices[], MATCH("ID", Vertices[#Headers], 0), FALSE)</f>
        <v>2517</v>
      </c>
    </row>
    <row r="1557" spans="1:3" x14ac:dyDescent="0.35">
      <c r="A1557" s="100" t="s">
        <v>3387</v>
      </c>
      <c r="B1557" s="102" t="s">
        <v>2155</v>
      </c>
      <c r="C1557" s="100">
        <f>VLOOKUP(GroupVertices[[#This Row],[Vertex]], Vertices[], MATCH("ID", Vertices[#Headers], 0), FALSE)</f>
        <v>2518</v>
      </c>
    </row>
    <row r="1558" spans="1:3" x14ac:dyDescent="0.35">
      <c r="A1558" s="100" t="s">
        <v>3387</v>
      </c>
      <c r="B1558" s="102" t="s">
        <v>2156</v>
      </c>
      <c r="C1558" s="100">
        <f>VLOOKUP(GroupVertices[[#This Row],[Vertex]], Vertices[], MATCH("ID", Vertices[#Headers], 0), FALSE)</f>
        <v>2519</v>
      </c>
    </row>
    <row r="1559" spans="1:3" x14ac:dyDescent="0.35">
      <c r="A1559" s="100" t="s">
        <v>3387</v>
      </c>
      <c r="B1559" s="102" t="s">
        <v>2157</v>
      </c>
      <c r="C1559" s="100">
        <f>VLOOKUP(GroupVertices[[#This Row],[Vertex]], Vertices[], MATCH("ID", Vertices[#Headers], 0), FALSE)</f>
        <v>2520</v>
      </c>
    </row>
    <row r="1560" spans="1:3" x14ac:dyDescent="0.35">
      <c r="A1560" s="100" t="s">
        <v>3387</v>
      </c>
      <c r="B1560" s="102" t="s">
        <v>2158</v>
      </c>
      <c r="C1560" s="100">
        <f>VLOOKUP(GroupVertices[[#This Row],[Vertex]], Vertices[], MATCH("ID", Vertices[#Headers], 0), FALSE)</f>
        <v>2521</v>
      </c>
    </row>
    <row r="1561" spans="1:3" x14ac:dyDescent="0.35">
      <c r="A1561" s="100" t="s">
        <v>3387</v>
      </c>
      <c r="B1561" s="102" t="s">
        <v>2159</v>
      </c>
      <c r="C1561" s="100">
        <f>VLOOKUP(GroupVertices[[#This Row],[Vertex]], Vertices[], MATCH("ID", Vertices[#Headers], 0), FALSE)</f>
        <v>2522</v>
      </c>
    </row>
    <row r="1562" spans="1:3" x14ac:dyDescent="0.35">
      <c r="A1562" s="100" t="s">
        <v>3387</v>
      </c>
      <c r="B1562" s="102" t="s">
        <v>2160</v>
      </c>
      <c r="C1562" s="100">
        <f>VLOOKUP(GroupVertices[[#This Row],[Vertex]], Vertices[], MATCH("ID", Vertices[#Headers], 0), FALSE)</f>
        <v>2523</v>
      </c>
    </row>
    <row r="1563" spans="1:3" x14ac:dyDescent="0.35">
      <c r="A1563" s="100" t="s">
        <v>3387</v>
      </c>
      <c r="B1563" s="102" t="s">
        <v>2161</v>
      </c>
      <c r="C1563" s="100">
        <f>VLOOKUP(GroupVertices[[#This Row],[Vertex]], Vertices[], MATCH("ID", Vertices[#Headers], 0), FALSE)</f>
        <v>2524</v>
      </c>
    </row>
    <row r="1564" spans="1:3" x14ac:dyDescent="0.35">
      <c r="A1564" s="100" t="s">
        <v>3387</v>
      </c>
      <c r="B1564" s="102" t="s">
        <v>2162</v>
      </c>
      <c r="C1564" s="100">
        <f>VLOOKUP(GroupVertices[[#This Row],[Vertex]], Vertices[], MATCH("ID", Vertices[#Headers], 0), FALSE)</f>
        <v>2525</v>
      </c>
    </row>
    <row r="1565" spans="1:3" x14ac:dyDescent="0.35">
      <c r="A1565" s="100" t="s">
        <v>3387</v>
      </c>
      <c r="B1565" s="102" t="s">
        <v>2163</v>
      </c>
      <c r="C1565" s="100">
        <f>VLOOKUP(GroupVertices[[#This Row],[Vertex]], Vertices[], MATCH("ID", Vertices[#Headers], 0), FALSE)</f>
        <v>2526</v>
      </c>
    </row>
    <row r="1566" spans="1:3" x14ac:dyDescent="0.35">
      <c r="A1566" s="100" t="s">
        <v>3387</v>
      </c>
      <c r="B1566" s="102" t="s">
        <v>2572</v>
      </c>
      <c r="C1566" s="100">
        <f>VLOOKUP(GroupVertices[[#This Row],[Vertex]], Vertices[], MATCH("ID", Vertices[#Headers], 0), FALSE)</f>
        <v>2527</v>
      </c>
    </row>
    <row r="1567" spans="1:3" x14ac:dyDescent="0.35">
      <c r="A1567" s="100" t="s">
        <v>3387</v>
      </c>
      <c r="B1567" s="102" t="s">
        <v>2802</v>
      </c>
      <c r="C1567" s="100">
        <f>VLOOKUP(GroupVertices[[#This Row],[Vertex]], Vertices[], MATCH("ID", Vertices[#Headers], 0), FALSE)</f>
        <v>344</v>
      </c>
    </row>
    <row r="1568" spans="1:3" x14ac:dyDescent="0.35">
      <c r="A1568" s="100" t="s">
        <v>3387</v>
      </c>
      <c r="B1568" s="102" t="s">
        <v>2803</v>
      </c>
      <c r="C1568" s="100">
        <f>VLOOKUP(GroupVertices[[#This Row],[Vertex]], Vertices[], MATCH("ID", Vertices[#Headers], 0), FALSE)</f>
        <v>1731</v>
      </c>
    </row>
    <row r="1569" spans="1:3" x14ac:dyDescent="0.35">
      <c r="A1569" s="100" t="s">
        <v>3387</v>
      </c>
      <c r="B1569" s="102" t="s">
        <v>2804</v>
      </c>
      <c r="C1569" s="100">
        <f>VLOOKUP(GroupVertices[[#This Row],[Vertex]], Vertices[], MATCH("ID", Vertices[#Headers], 0), FALSE)</f>
        <v>1732</v>
      </c>
    </row>
    <row r="1570" spans="1:3" x14ac:dyDescent="0.35">
      <c r="A1570" s="100" t="s">
        <v>3387</v>
      </c>
      <c r="B1570" s="102" t="s">
        <v>2914</v>
      </c>
      <c r="C1570" s="100">
        <f>VLOOKUP(GroupVertices[[#This Row],[Vertex]], Vertices[], MATCH("ID", Vertices[#Headers], 0), FALSE)</f>
        <v>2041</v>
      </c>
    </row>
    <row r="1571" spans="1:3" x14ac:dyDescent="0.35">
      <c r="A1571" s="100" t="s">
        <v>3388</v>
      </c>
      <c r="B1571" s="102" t="s">
        <v>178</v>
      </c>
      <c r="C1571" s="100">
        <f>VLOOKUP(GroupVertices[[#This Row],[Vertex]], Vertices[], MATCH("ID", Vertices[#Headers], 0), FALSE)</f>
        <v>394</v>
      </c>
    </row>
    <row r="1572" spans="1:3" x14ac:dyDescent="0.35">
      <c r="A1572" s="100" t="s">
        <v>3388</v>
      </c>
      <c r="B1572" s="102" t="s">
        <v>179</v>
      </c>
      <c r="C1572" s="100">
        <f>VLOOKUP(GroupVertices[[#This Row],[Vertex]], Vertices[], MATCH("ID", Vertices[#Headers], 0), FALSE)</f>
        <v>1961</v>
      </c>
    </row>
    <row r="1573" spans="1:3" x14ac:dyDescent="0.35">
      <c r="A1573" s="100" t="s">
        <v>3388</v>
      </c>
      <c r="B1573" s="102" t="s">
        <v>180</v>
      </c>
      <c r="C1573" s="100">
        <f>VLOOKUP(GroupVertices[[#This Row],[Vertex]], Vertices[], MATCH("ID", Vertices[#Headers], 0), FALSE)</f>
        <v>136</v>
      </c>
    </row>
    <row r="1574" spans="1:3" x14ac:dyDescent="0.35">
      <c r="A1574" s="100" t="s">
        <v>3388</v>
      </c>
      <c r="B1574" s="102" t="s">
        <v>181</v>
      </c>
      <c r="C1574" s="100">
        <f>VLOOKUP(GroupVertices[[#This Row],[Vertex]], Vertices[], MATCH("ID", Vertices[#Headers], 0), FALSE)</f>
        <v>1962</v>
      </c>
    </row>
    <row r="1575" spans="1:3" x14ac:dyDescent="0.35">
      <c r="A1575" s="100" t="s">
        <v>3388</v>
      </c>
      <c r="B1575" s="102" t="s">
        <v>245</v>
      </c>
      <c r="C1575" s="100">
        <f>VLOOKUP(GroupVertices[[#This Row],[Vertex]], Vertices[], MATCH("ID", Vertices[#Headers], 0), FALSE)</f>
        <v>607</v>
      </c>
    </row>
    <row r="1576" spans="1:3" x14ac:dyDescent="0.35">
      <c r="A1576" s="100" t="s">
        <v>3388</v>
      </c>
      <c r="B1576" s="102" t="s">
        <v>246</v>
      </c>
      <c r="C1576" s="100">
        <f>VLOOKUP(GroupVertices[[#This Row],[Vertex]], Vertices[], MATCH("ID", Vertices[#Headers], 0), FALSE)</f>
        <v>357</v>
      </c>
    </row>
    <row r="1577" spans="1:3" x14ac:dyDescent="0.35">
      <c r="A1577" s="100" t="s">
        <v>3388</v>
      </c>
      <c r="B1577" s="102" t="s">
        <v>247</v>
      </c>
      <c r="C1577" s="100">
        <f>VLOOKUP(GroupVertices[[#This Row],[Vertex]], Vertices[], MATCH("ID", Vertices[#Headers], 0), FALSE)</f>
        <v>264</v>
      </c>
    </row>
    <row r="1578" spans="1:3" x14ac:dyDescent="0.35">
      <c r="A1578" s="100" t="s">
        <v>3388</v>
      </c>
      <c r="B1578" s="102" t="s">
        <v>355</v>
      </c>
      <c r="C1578" s="100">
        <f>VLOOKUP(GroupVertices[[#This Row],[Vertex]], Vertices[], MATCH("ID", Vertices[#Headers], 0), FALSE)</f>
        <v>720</v>
      </c>
    </row>
    <row r="1579" spans="1:3" x14ac:dyDescent="0.35">
      <c r="A1579" s="100" t="s">
        <v>3388</v>
      </c>
      <c r="B1579" s="102" t="s">
        <v>356</v>
      </c>
      <c r="C1579" s="100">
        <f>VLOOKUP(GroupVertices[[#This Row],[Vertex]], Vertices[], MATCH("ID", Vertices[#Headers], 0), FALSE)</f>
        <v>1922</v>
      </c>
    </row>
    <row r="1580" spans="1:3" x14ac:dyDescent="0.35">
      <c r="A1580" s="100" t="s">
        <v>3388</v>
      </c>
      <c r="B1580" s="102" t="s">
        <v>468</v>
      </c>
      <c r="C1580" s="100">
        <f>VLOOKUP(GroupVertices[[#This Row],[Vertex]], Vertices[], MATCH("ID", Vertices[#Headers], 0), FALSE)</f>
        <v>118</v>
      </c>
    </row>
    <row r="1581" spans="1:3" x14ac:dyDescent="0.35">
      <c r="A1581" s="100" t="s">
        <v>3388</v>
      </c>
      <c r="B1581" s="102" t="s">
        <v>469</v>
      </c>
      <c r="C1581" s="100">
        <f>VLOOKUP(GroupVertices[[#This Row],[Vertex]], Vertices[], MATCH("ID", Vertices[#Headers], 0), FALSE)</f>
        <v>2536</v>
      </c>
    </row>
    <row r="1582" spans="1:3" x14ac:dyDescent="0.35">
      <c r="A1582" s="100" t="s">
        <v>3388</v>
      </c>
      <c r="B1582" s="102" t="s">
        <v>470</v>
      </c>
      <c r="C1582" s="100">
        <f>VLOOKUP(GroupVertices[[#This Row],[Vertex]], Vertices[], MATCH("ID", Vertices[#Headers], 0), FALSE)</f>
        <v>2537</v>
      </c>
    </row>
    <row r="1583" spans="1:3" x14ac:dyDescent="0.35">
      <c r="A1583" s="100" t="s">
        <v>3388</v>
      </c>
      <c r="B1583" s="102" t="s">
        <v>476</v>
      </c>
      <c r="C1583" s="100">
        <f>VLOOKUP(GroupVertices[[#This Row],[Vertex]], Vertices[], MATCH("ID", Vertices[#Headers], 0), FALSE)</f>
        <v>2538</v>
      </c>
    </row>
    <row r="1584" spans="1:3" x14ac:dyDescent="0.35">
      <c r="A1584" s="100" t="s">
        <v>3388</v>
      </c>
      <c r="B1584" s="102" t="s">
        <v>477</v>
      </c>
      <c r="C1584" s="100">
        <f>VLOOKUP(GroupVertices[[#This Row],[Vertex]], Vertices[], MATCH("ID", Vertices[#Headers], 0), FALSE)</f>
        <v>2539</v>
      </c>
    </row>
    <row r="1585" spans="1:3" x14ac:dyDescent="0.35">
      <c r="A1585" s="100" t="s">
        <v>3388</v>
      </c>
      <c r="B1585" s="102" t="s">
        <v>526</v>
      </c>
      <c r="C1585" s="100">
        <f>VLOOKUP(GroupVertices[[#This Row],[Vertex]], Vertices[], MATCH("ID", Vertices[#Headers], 0), FALSE)</f>
        <v>2748</v>
      </c>
    </row>
    <row r="1586" spans="1:3" x14ac:dyDescent="0.35">
      <c r="A1586" s="100" t="s">
        <v>3388</v>
      </c>
      <c r="B1586" s="102" t="s">
        <v>527</v>
      </c>
      <c r="C1586" s="100">
        <f>VLOOKUP(GroupVertices[[#This Row],[Vertex]], Vertices[], MATCH("ID", Vertices[#Headers], 0), FALSE)</f>
        <v>103</v>
      </c>
    </row>
    <row r="1587" spans="1:3" x14ac:dyDescent="0.35">
      <c r="A1587" s="100" t="s">
        <v>3388</v>
      </c>
      <c r="B1587" s="102" t="s">
        <v>602</v>
      </c>
      <c r="C1587" s="100">
        <f>VLOOKUP(GroupVertices[[#This Row],[Vertex]], Vertices[], MATCH("ID", Vertices[#Headers], 0), FALSE)</f>
        <v>109</v>
      </c>
    </row>
    <row r="1588" spans="1:3" x14ac:dyDescent="0.35">
      <c r="A1588" s="100" t="s">
        <v>3388</v>
      </c>
      <c r="B1588" s="102" t="s">
        <v>680</v>
      </c>
      <c r="C1588" s="100">
        <f>VLOOKUP(GroupVertices[[#This Row],[Vertex]], Vertices[], MATCH("ID", Vertices[#Headers], 0), FALSE)</f>
        <v>374</v>
      </c>
    </row>
    <row r="1589" spans="1:3" x14ac:dyDescent="0.35">
      <c r="A1589" s="100" t="s">
        <v>3388</v>
      </c>
      <c r="B1589" s="102" t="s">
        <v>681</v>
      </c>
      <c r="C1589" s="100">
        <f>VLOOKUP(GroupVertices[[#This Row],[Vertex]], Vertices[], MATCH("ID", Vertices[#Headers], 0), FALSE)</f>
        <v>2666</v>
      </c>
    </row>
    <row r="1590" spans="1:3" x14ac:dyDescent="0.35">
      <c r="A1590" s="100" t="s">
        <v>3388</v>
      </c>
      <c r="B1590" s="102" t="s">
        <v>1087</v>
      </c>
      <c r="C1590" s="100">
        <f>VLOOKUP(GroupVertices[[#This Row],[Vertex]], Vertices[], MATCH("ID", Vertices[#Headers], 0), FALSE)</f>
        <v>608</v>
      </c>
    </row>
    <row r="1591" spans="1:3" x14ac:dyDescent="0.35">
      <c r="A1591" s="100" t="s">
        <v>3388</v>
      </c>
      <c r="B1591" s="102" t="s">
        <v>1538</v>
      </c>
      <c r="C1591" s="100">
        <f>VLOOKUP(GroupVertices[[#This Row],[Vertex]], Vertices[], MATCH("ID", Vertices[#Headers], 0), FALSE)</f>
        <v>660</v>
      </c>
    </row>
    <row r="1592" spans="1:3" x14ac:dyDescent="0.35">
      <c r="A1592" s="100" t="s">
        <v>3388</v>
      </c>
      <c r="B1592" s="102" t="s">
        <v>1539</v>
      </c>
      <c r="C1592" s="100">
        <f>VLOOKUP(GroupVertices[[#This Row],[Vertex]], Vertices[], MATCH("ID", Vertices[#Headers], 0), FALSE)</f>
        <v>448</v>
      </c>
    </row>
    <row r="1593" spans="1:3" x14ac:dyDescent="0.35">
      <c r="A1593" s="100" t="s">
        <v>3388</v>
      </c>
      <c r="B1593" s="102" t="s">
        <v>1540</v>
      </c>
      <c r="C1593" s="100">
        <f>VLOOKUP(GroupVertices[[#This Row],[Vertex]], Vertices[], MATCH("ID", Vertices[#Headers], 0), FALSE)</f>
        <v>581</v>
      </c>
    </row>
    <row r="1594" spans="1:3" x14ac:dyDescent="0.35">
      <c r="A1594" s="100" t="s">
        <v>3388</v>
      </c>
      <c r="B1594" s="102" t="s">
        <v>1697</v>
      </c>
      <c r="C1594" s="100">
        <f>VLOOKUP(GroupVertices[[#This Row],[Vertex]], Vertices[], MATCH("ID", Vertices[#Headers], 0), FALSE)</f>
        <v>2686</v>
      </c>
    </row>
    <row r="1595" spans="1:3" x14ac:dyDescent="0.35">
      <c r="A1595" s="100" t="s">
        <v>3388</v>
      </c>
      <c r="B1595" s="102" t="s">
        <v>1842</v>
      </c>
      <c r="C1595" s="100">
        <f>VLOOKUP(GroupVertices[[#This Row],[Vertex]], Vertices[], MATCH("ID", Vertices[#Headers], 0), FALSE)</f>
        <v>2956</v>
      </c>
    </row>
    <row r="1596" spans="1:3" x14ac:dyDescent="0.35">
      <c r="A1596" s="100" t="s">
        <v>3388</v>
      </c>
      <c r="B1596" s="102" t="s">
        <v>1843</v>
      </c>
      <c r="C1596" s="100">
        <f>VLOOKUP(GroupVertices[[#This Row],[Vertex]], Vertices[], MATCH("ID", Vertices[#Headers], 0), FALSE)</f>
        <v>2957</v>
      </c>
    </row>
    <row r="1597" spans="1:3" x14ac:dyDescent="0.35">
      <c r="A1597" s="100" t="s">
        <v>3388</v>
      </c>
      <c r="B1597" s="102" t="s">
        <v>1981</v>
      </c>
      <c r="C1597" s="100">
        <f>VLOOKUP(GroupVertices[[#This Row],[Vertex]], Vertices[], MATCH("ID", Vertices[#Headers], 0), FALSE)</f>
        <v>87</v>
      </c>
    </row>
    <row r="1598" spans="1:3" x14ac:dyDescent="0.35">
      <c r="A1598" s="100" t="s">
        <v>3388</v>
      </c>
      <c r="B1598" s="102" t="s">
        <v>2026</v>
      </c>
      <c r="C1598" s="100">
        <f>VLOOKUP(GroupVertices[[#This Row],[Vertex]], Vertices[], MATCH("ID", Vertices[#Headers], 0), FALSE)</f>
        <v>2687</v>
      </c>
    </row>
    <row r="1599" spans="1:3" x14ac:dyDescent="0.35">
      <c r="A1599" s="100" t="s">
        <v>3388</v>
      </c>
      <c r="B1599" s="102" t="s">
        <v>2038</v>
      </c>
      <c r="C1599" s="100">
        <f>VLOOKUP(GroupVertices[[#This Row],[Vertex]], Vertices[], MATCH("ID", Vertices[#Headers], 0), FALSE)</f>
        <v>2920</v>
      </c>
    </row>
    <row r="1600" spans="1:3" x14ac:dyDescent="0.35">
      <c r="A1600" s="100" t="s">
        <v>3388</v>
      </c>
      <c r="B1600" s="102" t="s">
        <v>2039</v>
      </c>
      <c r="C1600" s="100">
        <f>VLOOKUP(GroupVertices[[#This Row],[Vertex]], Vertices[], MATCH("ID", Vertices[#Headers], 0), FALSE)</f>
        <v>676</v>
      </c>
    </row>
    <row r="1601" spans="1:3" x14ac:dyDescent="0.35">
      <c r="A1601" s="100" t="s">
        <v>3388</v>
      </c>
      <c r="B1601" s="102" t="s">
        <v>2050</v>
      </c>
      <c r="C1601" s="100">
        <f>VLOOKUP(GroupVertices[[#This Row],[Vertex]], Vertices[], MATCH("ID", Vertices[#Headers], 0), FALSE)</f>
        <v>2921</v>
      </c>
    </row>
    <row r="1602" spans="1:3" x14ac:dyDescent="0.35">
      <c r="A1602" s="100" t="s">
        <v>3388</v>
      </c>
      <c r="B1602" s="102" t="s">
        <v>2082</v>
      </c>
      <c r="C1602" s="100">
        <f>VLOOKUP(GroupVertices[[#This Row],[Vertex]], Vertices[], MATCH("ID", Vertices[#Headers], 0), FALSE)</f>
        <v>2922</v>
      </c>
    </row>
    <row r="1603" spans="1:3" x14ac:dyDescent="0.35">
      <c r="A1603" s="100" t="s">
        <v>3388</v>
      </c>
      <c r="B1603" s="102" t="s">
        <v>2230</v>
      </c>
      <c r="C1603" s="100">
        <f>VLOOKUP(GroupVertices[[#This Row],[Vertex]], Vertices[], MATCH("ID", Vertices[#Headers], 0), FALSE)</f>
        <v>729</v>
      </c>
    </row>
    <row r="1604" spans="1:3" x14ac:dyDescent="0.35">
      <c r="A1604" s="100" t="s">
        <v>3388</v>
      </c>
      <c r="B1604" s="102" t="s">
        <v>2892</v>
      </c>
      <c r="C1604" s="100">
        <f>VLOOKUP(GroupVertices[[#This Row],[Vertex]], Vertices[], MATCH("ID", Vertices[#Headers], 0), FALSE)</f>
        <v>730</v>
      </c>
    </row>
    <row r="1605" spans="1:3" x14ac:dyDescent="0.35">
      <c r="A1605" s="100" t="s">
        <v>3388</v>
      </c>
      <c r="B1605" s="102" t="s">
        <v>2893</v>
      </c>
      <c r="C1605" s="100">
        <f>VLOOKUP(GroupVertices[[#This Row],[Vertex]], Vertices[], MATCH("ID", Vertices[#Headers], 0), FALSE)</f>
        <v>1974</v>
      </c>
    </row>
    <row r="1606" spans="1:3" x14ac:dyDescent="0.35">
      <c r="A1606" s="100" t="s">
        <v>3388</v>
      </c>
      <c r="B1606" s="102" t="s">
        <v>2933</v>
      </c>
      <c r="C1606" s="100">
        <f>VLOOKUP(GroupVertices[[#This Row],[Vertex]], Vertices[], MATCH("ID", Vertices[#Headers], 0), FALSE)</f>
        <v>245</v>
      </c>
    </row>
    <row r="1607" spans="1:3" x14ac:dyDescent="0.35">
      <c r="A1607" s="100" t="s">
        <v>3388</v>
      </c>
      <c r="B1607" s="102" t="s">
        <v>2934</v>
      </c>
      <c r="C1607" s="100">
        <f>VLOOKUP(GroupVertices[[#This Row],[Vertex]], Vertices[], MATCH("ID", Vertices[#Headers], 0), FALSE)</f>
        <v>2705</v>
      </c>
    </row>
    <row r="1608" spans="1:3" x14ac:dyDescent="0.35">
      <c r="A1608" s="100" t="s">
        <v>3388</v>
      </c>
      <c r="B1608" s="102" t="s">
        <v>2935</v>
      </c>
      <c r="C1608" s="100">
        <f>VLOOKUP(GroupVertices[[#This Row],[Vertex]], Vertices[], MATCH("ID", Vertices[#Headers], 0), FALSE)</f>
        <v>2706</v>
      </c>
    </row>
    <row r="1609" spans="1:3" x14ac:dyDescent="0.35">
      <c r="A1609" s="100" t="s">
        <v>3388</v>
      </c>
      <c r="B1609" s="102" t="s">
        <v>3013</v>
      </c>
      <c r="C1609" s="100">
        <f>VLOOKUP(GroupVertices[[#This Row],[Vertex]], Vertices[], MATCH("ID", Vertices[#Headers], 0), FALSE)</f>
        <v>76</v>
      </c>
    </row>
    <row r="1610" spans="1:3" x14ac:dyDescent="0.35">
      <c r="A1610" s="100" t="s">
        <v>3388</v>
      </c>
      <c r="B1610" s="102" t="s">
        <v>3179</v>
      </c>
      <c r="C1610" s="100">
        <f>VLOOKUP(GroupVertices[[#This Row],[Vertex]], Vertices[], MATCH("ID", Vertices[#Headers], 0), FALSE)</f>
        <v>358</v>
      </c>
    </row>
    <row r="1611" spans="1:3" x14ac:dyDescent="0.35">
      <c r="A1611" s="100" t="s">
        <v>3388</v>
      </c>
      <c r="B1611" s="102" t="s">
        <v>3180</v>
      </c>
      <c r="C1611" s="100">
        <f>VLOOKUP(GroupVertices[[#This Row],[Vertex]], Vertices[], MATCH("ID", Vertices[#Headers], 0), FALSE)</f>
        <v>2657</v>
      </c>
    </row>
    <row r="1612" spans="1:3" x14ac:dyDescent="0.35">
      <c r="A1612" s="100" t="s">
        <v>3388</v>
      </c>
      <c r="B1612" s="102" t="s">
        <v>3195</v>
      </c>
      <c r="C1612" s="100">
        <f>VLOOKUP(GroupVertices[[#This Row],[Vertex]], Vertices[], MATCH("ID", Vertices[#Headers], 0), FALSE)</f>
        <v>731</v>
      </c>
    </row>
    <row r="1613" spans="1:3" x14ac:dyDescent="0.35">
      <c r="A1613" s="100" t="s">
        <v>3388</v>
      </c>
      <c r="B1613" s="102" t="s">
        <v>3196</v>
      </c>
      <c r="C1613" s="100">
        <f>VLOOKUP(GroupVertices[[#This Row],[Vertex]], Vertices[], MATCH("ID", Vertices[#Headers], 0), FALSE)</f>
        <v>1976</v>
      </c>
    </row>
    <row r="1614" spans="1:3" x14ac:dyDescent="0.35">
      <c r="A1614" s="100" t="s">
        <v>3389</v>
      </c>
      <c r="B1614" s="102" t="s">
        <v>174</v>
      </c>
      <c r="C1614" s="100">
        <f>VLOOKUP(GroupVertices[[#This Row],[Vertex]], Vertices[], MATCH("ID", Vertices[#Headers], 0), FALSE)</f>
        <v>267</v>
      </c>
    </row>
    <row r="1615" spans="1:3" x14ac:dyDescent="0.35">
      <c r="A1615" s="100" t="s">
        <v>3389</v>
      </c>
      <c r="B1615" s="102" t="s">
        <v>176</v>
      </c>
      <c r="C1615" s="100">
        <f>VLOOKUP(GroupVertices[[#This Row],[Vertex]], Vertices[], MATCH("ID", Vertices[#Headers], 0), FALSE)</f>
        <v>355</v>
      </c>
    </row>
    <row r="1616" spans="1:3" x14ac:dyDescent="0.35">
      <c r="A1616" s="100" t="s">
        <v>3389</v>
      </c>
      <c r="B1616" s="102" t="s">
        <v>182</v>
      </c>
      <c r="C1616" s="100">
        <f>VLOOKUP(GroupVertices[[#This Row],[Vertex]], Vertices[], MATCH("ID", Vertices[#Headers], 0), FALSE)</f>
        <v>53</v>
      </c>
    </row>
    <row r="1617" spans="1:3" x14ac:dyDescent="0.35">
      <c r="A1617" s="100" t="s">
        <v>3389</v>
      </c>
      <c r="B1617" s="102" t="s">
        <v>183</v>
      </c>
      <c r="C1617" s="100">
        <f>VLOOKUP(GroupVertices[[#This Row],[Vertex]], Vertices[], MATCH("ID", Vertices[#Headers], 0), FALSE)</f>
        <v>124</v>
      </c>
    </row>
    <row r="1618" spans="1:3" x14ac:dyDescent="0.35">
      <c r="A1618" s="100" t="s">
        <v>3389</v>
      </c>
      <c r="B1618" s="102" t="s">
        <v>184</v>
      </c>
      <c r="C1618" s="100">
        <f>VLOOKUP(GroupVertices[[#This Row],[Vertex]], Vertices[], MATCH("ID", Vertices[#Headers], 0), FALSE)</f>
        <v>2331</v>
      </c>
    </row>
    <row r="1619" spans="1:3" x14ac:dyDescent="0.35">
      <c r="A1619" s="100" t="s">
        <v>3389</v>
      </c>
      <c r="B1619" s="102" t="s">
        <v>185</v>
      </c>
      <c r="C1619" s="100">
        <f>VLOOKUP(GroupVertices[[#This Row],[Vertex]], Vertices[], MATCH("ID", Vertices[#Headers], 0), FALSE)</f>
        <v>2332</v>
      </c>
    </row>
    <row r="1620" spans="1:3" x14ac:dyDescent="0.35">
      <c r="A1620" s="100" t="s">
        <v>3389</v>
      </c>
      <c r="B1620" s="102" t="s">
        <v>186</v>
      </c>
      <c r="C1620" s="100">
        <f>VLOOKUP(GroupVertices[[#This Row],[Vertex]], Vertices[], MATCH("ID", Vertices[#Headers], 0), FALSE)</f>
        <v>2333</v>
      </c>
    </row>
    <row r="1621" spans="1:3" x14ac:dyDescent="0.35">
      <c r="A1621" s="100" t="s">
        <v>3389</v>
      </c>
      <c r="B1621" s="102" t="s">
        <v>187</v>
      </c>
      <c r="C1621" s="100">
        <f>VLOOKUP(GroupVertices[[#This Row],[Vertex]], Vertices[], MATCH("ID", Vertices[#Headers], 0), FALSE)</f>
        <v>2334</v>
      </c>
    </row>
    <row r="1622" spans="1:3" x14ac:dyDescent="0.35">
      <c r="A1622" s="100" t="s">
        <v>3389</v>
      </c>
      <c r="B1622" s="102" t="s">
        <v>188</v>
      </c>
      <c r="C1622" s="100">
        <f>VLOOKUP(GroupVertices[[#This Row],[Vertex]], Vertices[], MATCH("ID", Vertices[#Headers], 0), FALSE)</f>
        <v>2335</v>
      </c>
    </row>
    <row r="1623" spans="1:3" x14ac:dyDescent="0.35">
      <c r="A1623" s="100" t="s">
        <v>3389</v>
      </c>
      <c r="B1623" s="102" t="s">
        <v>293</v>
      </c>
      <c r="C1623" s="100">
        <f>VLOOKUP(GroupVertices[[#This Row],[Vertex]], Vertices[], MATCH("ID", Vertices[#Headers], 0), FALSE)</f>
        <v>74</v>
      </c>
    </row>
    <row r="1624" spans="1:3" x14ac:dyDescent="0.35">
      <c r="A1624" s="100" t="s">
        <v>3389</v>
      </c>
      <c r="B1624" s="102" t="s">
        <v>435</v>
      </c>
      <c r="C1624" s="100">
        <f>VLOOKUP(GroupVertices[[#This Row],[Vertex]], Vertices[], MATCH("ID", Vertices[#Headers], 0), FALSE)</f>
        <v>647</v>
      </c>
    </row>
    <row r="1625" spans="1:3" x14ac:dyDescent="0.35">
      <c r="A1625" s="100" t="s">
        <v>3389</v>
      </c>
      <c r="B1625" s="102" t="s">
        <v>453</v>
      </c>
      <c r="C1625" s="100">
        <f>VLOOKUP(GroupVertices[[#This Row],[Vertex]], Vertices[], MATCH("ID", Vertices[#Headers], 0), FALSE)</f>
        <v>768</v>
      </c>
    </row>
    <row r="1626" spans="1:3" x14ac:dyDescent="0.35">
      <c r="A1626" s="100" t="s">
        <v>3389</v>
      </c>
      <c r="B1626" s="102" t="s">
        <v>454</v>
      </c>
      <c r="C1626" s="100">
        <f>VLOOKUP(GroupVertices[[#This Row],[Vertex]], Vertices[], MATCH("ID", Vertices[#Headers], 0), FALSE)</f>
        <v>2552</v>
      </c>
    </row>
    <row r="1627" spans="1:3" x14ac:dyDescent="0.35">
      <c r="A1627" s="100" t="s">
        <v>3389</v>
      </c>
      <c r="B1627" s="102" t="s">
        <v>539</v>
      </c>
      <c r="C1627" s="100">
        <f>VLOOKUP(GroupVertices[[#This Row],[Vertex]], Vertices[], MATCH("ID", Vertices[#Headers], 0), FALSE)</f>
        <v>2833</v>
      </c>
    </row>
    <row r="1628" spans="1:3" x14ac:dyDescent="0.35">
      <c r="A1628" s="100" t="s">
        <v>3389</v>
      </c>
      <c r="B1628" s="102" t="s">
        <v>540</v>
      </c>
      <c r="C1628" s="100">
        <f>VLOOKUP(GroupVertices[[#This Row],[Vertex]], Vertices[], MATCH("ID", Vertices[#Headers], 0), FALSE)</f>
        <v>125</v>
      </c>
    </row>
    <row r="1629" spans="1:3" x14ac:dyDescent="0.35">
      <c r="A1629" s="100" t="s">
        <v>3389</v>
      </c>
      <c r="B1629" s="102" t="s">
        <v>586</v>
      </c>
      <c r="C1629" s="100">
        <f>VLOOKUP(GroupVertices[[#This Row],[Vertex]], Vertices[], MATCH("ID", Vertices[#Headers], 0), FALSE)</f>
        <v>278</v>
      </c>
    </row>
    <row r="1630" spans="1:3" x14ac:dyDescent="0.35">
      <c r="A1630" s="100" t="s">
        <v>3389</v>
      </c>
      <c r="B1630" s="102" t="s">
        <v>587</v>
      </c>
      <c r="C1630" s="100">
        <f>VLOOKUP(GroupVertices[[#This Row],[Vertex]], Vertices[], MATCH("ID", Vertices[#Headers], 0), FALSE)</f>
        <v>782</v>
      </c>
    </row>
    <row r="1631" spans="1:3" x14ac:dyDescent="0.35">
      <c r="A1631" s="100" t="s">
        <v>3389</v>
      </c>
      <c r="B1631" s="102" t="s">
        <v>588</v>
      </c>
      <c r="C1631" s="100">
        <f>VLOOKUP(GroupVertices[[#This Row],[Vertex]], Vertices[], MATCH("ID", Vertices[#Headers], 0), FALSE)</f>
        <v>783</v>
      </c>
    </row>
    <row r="1632" spans="1:3" x14ac:dyDescent="0.35">
      <c r="A1632" s="100" t="s">
        <v>3389</v>
      </c>
      <c r="B1632" s="102" t="s">
        <v>589</v>
      </c>
      <c r="C1632" s="100">
        <f>VLOOKUP(GroupVertices[[#This Row],[Vertex]], Vertices[], MATCH("ID", Vertices[#Headers], 0), FALSE)</f>
        <v>797</v>
      </c>
    </row>
    <row r="1633" spans="1:3" x14ac:dyDescent="0.35">
      <c r="A1633" s="100" t="s">
        <v>3389</v>
      </c>
      <c r="B1633" s="102" t="s">
        <v>722</v>
      </c>
      <c r="C1633" s="100">
        <f>VLOOKUP(GroupVertices[[#This Row],[Vertex]], Vertices[], MATCH("ID", Vertices[#Headers], 0), FALSE)</f>
        <v>253</v>
      </c>
    </row>
    <row r="1634" spans="1:3" x14ac:dyDescent="0.35">
      <c r="A1634" s="100" t="s">
        <v>3389</v>
      </c>
      <c r="B1634" s="102" t="s">
        <v>723</v>
      </c>
      <c r="C1634" s="100">
        <f>VLOOKUP(GroupVertices[[#This Row],[Vertex]], Vertices[], MATCH("ID", Vertices[#Headers], 0), FALSE)</f>
        <v>2349</v>
      </c>
    </row>
    <row r="1635" spans="1:3" x14ac:dyDescent="0.35">
      <c r="A1635" s="100" t="s">
        <v>3389</v>
      </c>
      <c r="B1635" s="102" t="s">
        <v>831</v>
      </c>
      <c r="C1635" s="100">
        <f>VLOOKUP(GroupVertices[[#This Row],[Vertex]], Vertices[], MATCH("ID", Vertices[#Headers], 0), FALSE)</f>
        <v>457</v>
      </c>
    </row>
    <row r="1636" spans="1:3" x14ac:dyDescent="0.35">
      <c r="A1636" s="100" t="s">
        <v>3389</v>
      </c>
      <c r="B1636" s="102" t="s">
        <v>872</v>
      </c>
      <c r="C1636" s="100">
        <f>VLOOKUP(GroupVertices[[#This Row],[Vertex]], Vertices[], MATCH("ID", Vertices[#Headers], 0), FALSE)</f>
        <v>749</v>
      </c>
    </row>
    <row r="1637" spans="1:3" x14ac:dyDescent="0.35">
      <c r="A1637" s="100" t="s">
        <v>3389</v>
      </c>
      <c r="B1637" s="102" t="s">
        <v>873</v>
      </c>
      <c r="C1637" s="100">
        <f>VLOOKUP(GroupVertices[[#This Row],[Vertex]], Vertices[], MATCH("ID", Vertices[#Headers], 0), FALSE)</f>
        <v>2264</v>
      </c>
    </row>
    <row r="1638" spans="1:3" x14ac:dyDescent="0.35">
      <c r="A1638" s="100" t="s">
        <v>3389</v>
      </c>
      <c r="B1638" s="102" t="s">
        <v>874</v>
      </c>
      <c r="C1638" s="100">
        <f>VLOOKUP(GroupVertices[[#This Row],[Vertex]], Vertices[], MATCH("ID", Vertices[#Headers], 0), FALSE)</f>
        <v>453</v>
      </c>
    </row>
    <row r="1639" spans="1:3" x14ac:dyDescent="0.35">
      <c r="A1639" s="100" t="s">
        <v>3389</v>
      </c>
      <c r="B1639" s="102" t="s">
        <v>1060</v>
      </c>
      <c r="C1639" s="100">
        <f>VLOOKUP(GroupVertices[[#This Row],[Vertex]], Vertices[], MATCH("ID", Vertices[#Headers], 0), FALSE)</f>
        <v>2834</v>
      </c>
    </row>
    <row r="1640" spans="1:3" x14ac:dyDescent="0.35">
      <c r="A1640" s="100" t="s">
        <v>3389</v>
      </c>
      <c r="B1640" s="102" t="s">
        <v>2043</v>
      </c>
      <c r="C1640" s="100">
        <f>VLOOKUP(GroupVertices[[#This Row],[Vertex]], Vertices[], MATCH("ID", Vertices[#Headers], 0), FALSE)</f>
        <v>404</v>
      </c>
    </row>
    <row r="1641" spans="1:3" x14ac:dyDescent="0.35">
      <c r="A1641" s="100" t="s">
        <v>3389</v>
      </c>
      <c r="B1641" s="102" t="s">
        <v>2044</v>
      </c>
      <c r="C1641" s="100">
        <f>VLOOKUP(GroupVertices[[#This Row],[Vertex]], Vertices[], MATCH("ID", Vertices[#Headers], 0), FALSE)</f>
        <v>2534</v>
      </c>
    </row>
    <row r="1642" spans="1:3" x14ac:dyDescent="0.35">
      <c r="A1642" s="100" t="s">
        <v>3389</v>
      </c>
      <c r="B1642" s="102" t="s">
        <v>2045</v>
      </c>
      <c r="C1642" s="100">
        <f>VLOOKUP(GroupVertices[[#This Row],[Vertex]], Vertices[], MATCH("ID", Vertices[#Headers], 0), FALSE)</f>
        <v>2535</v>
      </c>
    </row>
    <row r="1643" spans="1:3" x14ac:dyDescent="0.35">
      <c r="A1643" s="100" t="s">
        <v>3389</v>
      </c>
      <c r="B1643" s="102" t="s">
        <v>2083</v>
      </c>
      <c r="C1643" s="100">
        <f>VLOOKUP(GroupVertices[[#This Row],[Vertex]], Vertices[], MATCH("ID", Vertices[#Headers], 0), FALSE)</f>
        <v>2835</v>
      </c>
    </row>
    <row r="1644" spans="1:3" x14ac:dyDescent="0.35">
      <c r="A1644" s="100" t="s">
        <v>3389</v>
      </c>
      <c r="B1644" s="102" t="s">
        <v>2118</v>
      </c>
      <c r="C1644" s="100">
        <f>VLOOKUP(GroupVertices[[#This Row],[Vertex]], Vertices[], MATCH("ID", Vertices[#Headers], 0), FALSE)</f>
        <v>2933</v>
      </c>
    </row>
    <row r="1645" spans="1:3" x14ac:dyDescent="0.35">
      <c r="A1645" s="100" t="s">
        <v>3389</v>
      </c>
      <c r="B1645" s="102" t="s">
        <v>2164</v>
      </c>
      <c r="C1645" s="100">
        <f>VLOOKUP(GroupVertices[[#This Row],[Vertex]], Vertices[], MATCH("ID", Vertices[#Headers], 0), FALSE)</f>
        <v>2934</v>
      </c>
    </row>
    <row r="1646" spans="1:3" x14ac:dyDescent="0.35">
      <c r="A1646" s="100" t="s">
        <v>3389</v>
      </c>
      <c r="B1646" s="102" t="s">
        <v>2187</v>
      </c>
      <c r="C1646" s="100">
        <f>VLOOKUP(GroupVertices[[#This Row],[Vertex]], Vertices[], MATCH("ID", Vertices[#Headers], 0), FALSE)</f>
        <v>2710</v>
      </c>
    </row>
    <row r="1647" spans="1:3" x14ac:dyDescent="0.35">
      <c r="A1647" s="100" t="s">
        <v>3389</v>
      </c>
      <c r="B1647" s="102" t="s">
        <v>2655</v>
      </c>
      <c r="C1647" s="100">
        <f>VLOOKUP(GroupVertices[[#This Row],[Vertex]], Vertices[], MATCH("ID", Vertices[#Headers], 0), FALSE)</f>
        <v>2935</v>
      </c>
    </row>
    <row r="1648" spans="1:3" x14ac:dyDescent="0.35">
      <c r="A1648" s="100" t="s">
        <v>3389</v>
      </c>
      <c r="B1648" s="102" t="s">
        <v>2663</v>
      </c>
      <c r="C1648" s="100">
        <f>VLOOKUP(GroupVertices[[#This Row],[Vertex]], Vertices[], MATCH("ID", Vertices[#Headers], 0), FALSE)</f>
        <v>2936</v>
      </c>
    </row>
    <row r="1649" spans="1:3" x14ac:dyDescent="0.35">
      <c r="A1649" s="100" t="s">
        <v>3389</v>
      </c>
      <c r="B1649" s="102" t="s">
        <v>2682</v>
      </c>
      <c r="C1649" s="100">
        <f>VLOOKUP(GroupVertices[[#This Row],[Vertex]], Vertices[], MATCH("ID", Vertices[#Headers], 0), FALSE)</f>
        <v>2350</v>
      </c>
    </row>
    <row r="1650" spans="1:3" x14ac:dyDescent="0.35">
      <c r="A1650" s="100" t="s">
        <v>3389</v>
      </c>
      <c r="B1650" s="102" t="s">
        <v>2683</v>
      </c>
      <c r="C1650" s="100">
        <f>VLOOKUP(GroupVertices[[#This Row],[Vertex]], Vertices[], MATCH("ID", Vertices[#Headers], 0), FALSE)</f>
        <v>2351</v>
      </c>
    </row>
    <row r="1651" spans="1:3" x14ac:dyDescent="0.35">
      <c r="A1651" s="100" t="s">
        <v>3389</v>
      </c>
      <c r="B1651" s="102" t="s">
        <v>3041</v>
      </c>
      <c r="C1651" s="100">
        <f>VLOOKUP(GroupVertices[[#This Row],[Vertex]], Vertices[], MATCH("ID", Vertices[#Headers], 0), FALSE)</f>
        <v>689</v>
      </c>
    </row>
    <row r="1652" spans="1:3" x14ac:dyDescent="0.35">
      <c r="A1652" s="100" t="s">
        <v>3389</v>
      </c>
      <c r="B1652" s="102" t="s">
        <v>3042</v>
      </c>
      <c r="C1652" s="100">
        <f>VLOOKUP(GroupVertices[[#This Row],[Vertex]], Vertices[], MATCH("ID", Vertices[#Headers], 0), FALSE)</f>
        <v>1737</v>
      </c>
    </row>
    <row r="1653" spans="1:3" x14ac:dyDescent="0.35">
      <c r="A1653" s="100" t="s">
        <v>3389</v>
      </c>
      <c r="B1653" s="102" t="s">
        <v>3152</v>
      </c>
      <c r="C1653" s="100">
        <f>VLOOKUP(GroupVertices[[#This Row],[Vertex]], Vertices[], MATCH("ID", Vertices[#Headers], 0), FALSE)</f>
        <v>237</v>
      </c>
    </row>
    <row r="1654" spans="1:3" x14ac:dyDescent="0.35">
      <c r="A1654" s="100" t="s">
        <v>3389</v>
      </c>
      <c r="B1654" s="102" t="s">
        <v>3153</v>
      </c>
      <c r="C1654" s="100">
        <f>VLOOKUP(GroupVertices[[#This Row],[Vertex]], Vertices[], MATCH("ID", Vertices[#Headers], 0), FALSE)</f>
        <v>2294</v>
      </c>
    </row>
    <row r="1655" spans="1:3" x14ac:dyDescent="0.35">
      <c r="A1655" s="100" t="s">
        <v>3389</v>
      </c>
      <c r="B1655" s="102" t="s">
        <v>3156</v>
      </c>
      <c r="C1655" s="100">
        <f>VLOOKUP(GroupVertices[[#This Row],[Vertex]], Vertices[], MATCH("ID", Vertices[#Headers], 0), FALSE)</f>
        <v>2295</v>
      </c>
    </row>
    <row r="1656" spans="1:3" x14ac:dyDescent="0.35">
      <c r="A1656" s="100" t="s">
        <v>3390</v>
      </c>
      <c r="B1656" s="102" t="s">
        <v>191</v>
      </c>
      <c r="C1656" s="100">
        <f>VLOOKUP(GroupVertices[[#This Row],[Vertex]], Vertices[], MATCH("ID", Vertices[#Headers], 0), FALSE)</f>
        <v>397</v>
      </c>
    </row>
    <row r="1657" spans="1:3" x14ac:dyDescent="0.35">
      <c r="A1657" s="100" t="s">
        <v>3390</v>
      </c>
      <c r="B1657" s="102" t="s">
        <v>192</v>
      </c>
      <c r="C1657" s="100">
        <f>VLOOKUP(GroupVertices[[#This Row],[Vertex]], Vertices[], MATCH("ID", Vertices[#Headers], 0), FALSE)</f>
        <v>12</v>
      </c>
    </row>
    <row r="1658" spans="1:3" x14ac:dyDescent="0.35">
      <c r="A1658" s="100" t="s">
        <v>3390</v>
      </c>
      <c r="B1658" s="102" t="s">
        <v>215</v>
      </c>
      <c r="C1658" s="100">
        <f>VLOOKUP(GroupVertices[[#This Row],[Vertex]], Vertices[], MATCH("ID", Vertices[#Headers], 0), FALSE)</f>
        <v>2782</v>
      </c>
    </row>
    <row r="1659" spans="1:3" x14ac:dyDescent="0.35">
      <c r="A1659" s="100" t="s">
        <v>3390</v>
      </c>
      <c r="B1659" s="102" t="s">
        <v>226</v>
      </c>
      <c r="C1659" s="100">
        <f>VLOOKUP(GroupVertices[[#This Row],[Vertex]], Vertices[], MATCH("ID", Vertices[#Headers], 0), FALSE)</f>
        <v>838</v>
      </c>
    </row>
    <row r="1660" spans="1:3" x14ac:dyDescent="0.35">
      <c r="A1660" s="100" t="s">
        <v>3390</v>
      </c>
      <c r="B1660" s="102" t="s">
        <v>289</v>
      </c>
      <c r="C1660" s="100">
        <f>VLOOKUP(GroupVertices[[#This Row],[Vertex]], Vertices[], MATCH("ID", Vertices[#Headers], 0), FALSE)</f>
        <v>2783</v>
      </c>
    </row>
    <row r="1661" spans="1:3" x14ac:dyDescent="0.35">
      <c r="A1661" s="100" t="s">
        <v>3390</v>
      </c>
      <c r="B1661" s="102" t="s">
        <v>302</v>
      </c>
      <c r="C1661" s="100">
        <f>VLOOKUP(GroupVertices[[#This Row],[Vertex]], Vertices[], MATCH("ID", Vertices[#Headers], 0), FALSE)</f>
        <v>845</v>
      </c>
    </row>
    <row r="1662" spans="1:3" x14ac:dyDescent="0.35">
      <c r="A1662" s="100" t="s">
        <v>3390</v>
      </c>
      <c r="B1662" s="102" t="s">
        <v>427</v>
      </c>
      <c r="C1662" s="100">
        <f>VLOOKUP(GroupVertices[[#This Row],[Vertex]], Vertices[], MATCH("ID", Vertices[#Headers], 0), FALSE)</f>
        <v>1759</v>
      </c>
    </row>
    <row r="1663" spans="1:3" x14ac:dyDescent="0.35">
      <c r="A1663" s="100" t="s">
        <v>3390</v>
      </c>
      <c r="B1663" s="102" t="s">
        <v>428</v>
      </c>
      <c r="C1663" s="100">
        <f>VLOOKUP(GroupVertices[[#This Row],[Vertex]], Vertices[], MATCH("ID", Vertices[#Headers], 0), FALSE)</f>
        <v>692</v>
      </c>
    </row>
    <row r="1664" spans="1:3" x14ac:dyDescent="0.35">
      <c r="A1664" s="100" t="s">
        <v>3390</v>
      </c>
      <c r="B1664" s="102" t="s">
        <v>446</v>
      </c>
      <c r="C1664" s="100">
        <f>VLOOKUP(GroupVertices[[#This Row],[Vertex]], Vertices[], MATCH("ID", Vertices[#Headers], 0), FALSE)</f>
        <v>800</v>
      </c>
    </row>
    <row r="1665" spans="1:3" x14ac:dyDescent="0.35">
      <c r="A1665" s="100" t="s">
        <v>3390</v>
      </c>
      <c r="B1665" s="102" t="s">
        <v>677</v>
      </c>
      <c r="C1665" s="100">
        <f>VLOOKUP(GroupVertices[[#This Row],[Vertex]], Vertices[], MATCH("ID", Vertices[#Headers], 0), FALSE)</f>
        <v>732</v>
      </c>
    </row>
    <row r="1666" spans="1:3" x14ac:dyDescent="0.35">
      <c r="A1666" s="100" t="s">
        <v>3390</v>
      </c>
      <c r="B1666" s="102" t="s">
        <v>724</v>
      </c>
      <c r="C1666" s="100">
        <f>VLOOKUP(GroupVertices[[#This Row],[Vertex]], Vertices[], MATCH("ID", Vertices[#Headers], 0), FALSE)</f>
        <v>2004</v>
      </c>
    </row>
    <row r="1667" spans="1:3" x14ac:dyDescent="0.35">
      <c r="A1667" s="100" t="s">
        <v>3390</v>
      </c>
      <c r="B1667" s="102" t="s">
        <v>1176</v>
      </c>
      <c r="C1667" s="100">
        <f>VLOOKUP(GroupVertices[[#This Row],[Vertex]], Vertices[], MATCH("ID", Vertices[#Headers], 0), FALSE)</f>
        <v>733</v>
      </c>
    </row>
    <row r="1668" spans="1:3" x14ac:dyDescent="0.35">
      <c r="A1668" s="100" t="s">
        <v>3390</v>
      </c>
      <c r="B1668" s="102" t="s">
        <v>1177</v>
      </c>
      <c r="C1668" s="100">
        <f>VLOOKUP(GroupVertices[[#This Row],[Vertex]], Vertices[], MATCH("ID", Vertices[#Headers], 0), FALSE)</f>
        <v>2005</v>
      </c>
    </row>
    <row r="1669" spans="1:3" x14ac:dyDescent="0.35">
      <c r="A1669" s="100" t="s">
        <v>3390</v>
      </c>
      <c r="B1669" s="102" t="s">
        <v>1549</v>
      </c>
      <c r="C1669" s="100">
        <f>VLOOKUP(GroupVertices[[#This Row],[Vertex]], Vertices[], MATCH("ID", Vertices[#Headers], 0), FALSE)</f>
        <v>848</v>
      </c>
    </row>
    <row r="1670" spans="1:3" x14ac:dyDescent="0.35">
      <c r="A1670" s="100" t="s">
        <v>3390</v>
      </c>
      <c r="B1670" s="102" t="s">
        <v>1575</v>
      </c>
      <c r="C1670" s="100">
        <f>VLOOKUP(GroupVertices[[#This Row],[Vertex]], Vertices[], MATCH("ID", Vertices[#Headers], 0), FALSE)</f>
        <v>2784</v>
      </c>
    </row>
    <row r="1671" spans="1:3" x14ac:dyDescent="0.35">
      <c r="A1671" s="100" t="s">
        <v>3390</v>
      </c>
      <c r="B1671" s="102" t="s">
        <v>1636</v>
      </c>
      <c r="C1671" s="100">
        <f>VLOOKUP(GroupVertices[[#This Row],[Vertex]], Vertices[], MATCH("ID", Vertices[#Headers], 0), FALSE)</f>
        <v>2785</v>
      </c>
    </row>
    <row r="1672" spans="1:3" x14ac:dyDescent="0.35">
      <c r="A1672" s="100" t="s">
        <v>3390</v>
      </c>
      <c r="B1672" s="102" t="s">
        <v>1711</v>
      </c>
      <c r="C1672" s="100">
        <f>VLOOKUP(GroupVertices[[#This Row],[Vertex]], Vertices[], MATCH("ID", Vertices[#Headers], 0), FALSE)</f>
        <v>2786</v>
      </c>
    </row>
    <row r="1673" spans="1:3" x14ac:dyDescent="0.35">
      <c r="A1673" s="100" t="s">
        <v>3390</v>
      </c>
      <c r="B1673" s="102" t="s">
        <v>1735</v>
      </c>
      <c r="C1673" s="100">
        <f>VLOOKUP(GroupVertices[[#This Row],[Vertex]], Vertices[], MATCH("ID", Vertices[#Headers], 0), FALSE)</f>
        <v>734</v>
      </c>
    </row>
    <row r="1674" spans="1:3" x14ac:dyDescent="0.35">
      <c r="A1674" s="100" t="s">
        <v>3390</v>
      </c>
      <c r="B1674" s="102" t="s">
        <v>1736</v>
      </c>
      <c r="C1674" s="100">
        <f>VLOOKUP(GroupVertices[[#This Row],[Vertex]], Vertices[], MATCH("ID", Vertices[#Headers], 0), FALSE)</f>
        <v>2006</v>
      </c>
    </row>
    <row r="1675" spans="1:3" x14ac:dyDescent="0.35">
      <c r="A1675" s="100" t="s">
        <v>3390</v>
      </c>
      <c r="B1675" s="102" t="s">
        <v>1740</v>
      </c>
      <c r="C1675" s="100">
        <f>VLOOKUP(GroupVertices[[#This Row],[Vertex]], Vertices[], MATCH("ID", Vertices[#Headers], 0), FALSE)</f>
        <v>2787</v>
      </c>
    </row>
    <row r="1676" spans="1:3" x14ac:dyDescent="0.35">
      <c r="A1676" s="100" t="s">
        <v>3390</v>
      </c>
      <c r="B1676" s="102" t="s">
        <v>1749</v>
      </c>
      <c r="C1676" s="100">
        <f>VLOOKUP(GroupVertices[[#This Row],[Vertex]], Vertices[], MATCH("ID", Vertices[#Headers], 0), FALSE)</f>
        <v>2788</v>
      </c>
    </row>
    <row r="1677" spans="1:3" x14ac:dyDescent="0.35">
      <c r="A1677" s="100" t="s">
        <v>3390</v>
      </c>
      <c r="B1677" s="102" t="s">
        <v>1794</v>
      </c>
      <c r="C1677" s="100">
        <f>VLOOKUP(GroupVertices[[#This Row],[Vertex]], Vertices[], MATCH("ID", Vertices[#Headers], 0), FALSE)</f>
        <v>2789</v>
      </c>
    </row>
    <row r="1678" spans="1:3" x14ac:dyDescent="0.35">
      <c r="A1678" s="100" t="s">
        <v>3390</v>
      </c>
      <c r="B1678" s="102" t="s">
        <v>1809</v>
      </c>
      <c r="C1678" s="100">
        <f>VLOOKUP(GroupVertices[[#This Row],[Vertex]], Vertices[], MATCH("ID", Vertices[#Headers], 0), FALSE)</f>
        <v>455</v>
      </c>
    </row>
    <row r="1679" spans="1:3" x14ac:dyDescent="0.35">
      <c r="A1679" s="100" t="s">
        <v>3390</v>
      </c>
      <c r="B1679" s="102" t="s">
        <v>1823</v>
      </c>
      <c r="C1679" s="100">
        <f>VLOOKUP(GroupVertices[[#This Row],[Vertex]], Vertices[], MATCH("ID", Vertices[#Headers], 0), FALSE)</f>
        <v>2790</v>
      </c>
    </row>
    <row r="1680" spans="1:3" x14ac:dyDescent="0.35">
      <c r="A1680" s="100" t="s">
        <v>3390</v>
      </c>
      <c r="B1680" s="102" t="s">
        <v>1834</v>
      </c>
      <c r="C1680" s="100">
        <f>VLOOKUP(GroupVertices[[#This Row],[Vertex]], Vertices[], MATCH("ID", Vertices[#Headers], 0), FALSE)</f>
        <v>2791</v>
      </c>
    </row>
    <row r="1681" spans="1:3" x14ac:dyDescent="0.35">
      <c r="A1681" s="100" t="s">
        <v>3390</v>
      </c>
      <c r="B1681" s="102" t="s">
        <v>1840</v>
      </c>
      <c r="C1681" s="100">
        <f>VLOOKUP(GroupVertices[[#This Row],[Vertex]], Vertices[], MATCH("ID", Vertices[#Headers], 0), FALSE)</f>
        <v>735</v>
      </c>
    </row>
    <row r="1682" spans="1:3" x14ac:dyDescent="0.35">
      <c r="A1682" s="100" t="s">
        <v>3390</v>
      </c>
      <c r="B1682" s="102" t="s">
        <v>1841</v>
      </c>
      <c r="C1682" s="100">
        <f>VLOOKUP(GroupVertices[[#This Row],[Vertex]], Vertices[], MATCH("ID", Vertices[#Headers], 0), FALSE)</f>
        <v>2007</v>
      </c>
    </row>
    <row r="1683" spans="1:3" x14ac:dyDescent="0.35">
      <c r="A1683" s="100" t="s">
        <v>3390</v>
      </c>
      <c r="B1683" s="102" t="s">
        <v>1852</v>
      </c>
      <c r="C1683" s="100">
        <f>VLOOKUP(GroupVertices[[#This Row],[Vertex]], Vertices[], MATCH("ID", Vertices[#Headers], 0), FALSE)</f>
        <v>2792</v>
      </c>
    </row>
    <row r="1684" spans="1:3" x14ac:dyDescent="0.35">
      <c r="A1684" s="100" t="s">
        <v>3390</v>
      </c>
      <c r="B1684" s="102" t="s">
        <v>1888</v>
      </c>
      <c r="C1684" s="100">
        <f>VLOOKUP(GroupVertices[[#This Row],[Vertex]], Vertices[], MATCH("ID", Vertices[#Headers], 0), FALSE)</f>
        <v>2793</v>
      </c>
    </row>
    <row r="1685" spans="1:3" x14ac:dyDescent="0.35">
      <c r="A1685" s="100" t="s">
        <v>3390</v>
      </c>
      <c r="B1685" s="102" t="s">
        <v>1923</v>
      </c>
      <c r="C1685" s="100">
        <f>VLOOKUP(GroupVertices[[#This Row],[Vertex]], Vertices[], MATCH("ID", Vertices[#Headers], 0), FALSE)</f>
        <v>2794</v>
      </c>
    </row>
    <row r="1686" spans="1:3" x14ac:dyDescent="0.35">
      <c r="A1686" s="100" t="s">
        <v>3390</v>
      </c>
      <c r="B1686" s="102" t="s">
        <v>1924</v>
      </c>
      <c r="C1686" s="100">
        <f>VLOOKUP(GroupVertices[[#This Row],[Vertex]], Vertices[], MATCH("ID", Vertices[#Headers], 0), FALSE)</f>
        <v>736</v>
      </c>
    </row>
    <row r="1687" spans="1:3" x14ac:dyDescent="0.35">
      <c r="A1687" s="100" t="s">
        <v>3390</v>
      </c>
      <c r="B1687" s="102" t="s">
        <v>1925</v>
      </c>
      <c r="C1687" s="100">
        <f>VLOOKUP(GroupVertices[[#This Row],[Vertex]], Vertices[], MATCH("ID", Vertices[#Headers], 0), FALSE)</f>
        <v>2008</v>
      </c>
    </row>
    <row r="1688" spans="1:3" x14ac:dyDescent="0.35">
      <c r="A1688" s="100" t="s">
        <v>3390</v>
      </c>
      <c r="B1688" s="102" t="s">
        <v>1927</v>
      </c>
      <c r="C1688" s="100">
        <f>VLOOKUP(GroupVertices[[#This Row],[Vertex]], Vertices[], MATCH("ID", Vertices[#Headers], 0), FALSE)</f>
        <v>2795</v>
      </c>
    </row>
    <row r="1689" spans="1:3" x14ac:dyDescent="0.35">
      <c r="A1689" s="100" t="s">
        <v>3390</v>
      </c>
      <c r="B1689" s="102" t="s">
        <v>1928</v>
      </c>
      <c r="C1689" s="100">
        <f>VLOOKUP(GroupVertices[[#This Row],[Vertex]], Vertices[], MATCH("ID", Vertices[#Headers], 0), FALSE)</f>
        <v>2796</v>
      </c>
    </row>
    <row r="1690" spans="1:3" x14ac:dyDescent="0.35">
      <c r="A1690" s="100" t="s">
        <v>3390</v>
      </c>
      <c r="B1690" s="102" t="s">
        <v>1934</v>
      </c>
      <c r="C1690" s="100">
        <f>VLOOKUP(GroupVertices[[#This Row],[Vertex]], Vertices[], MATCH("ID", Vertices[#Headers], 0), FALSE)</f>
        <v>2797</v>
      </c>
    </row>
    <row r="1691" spans="1:3" x14ac:dyDescent="0.35">
      <c r="A1691" s="100" t="s">
        <v>3390</v>
      </c>
      <c r="B1691" s="102" t="s">
        <v>1951</v>
      </c>
      <c r="C1691" s="100">
        <f>VLOOKUP(GroupVertices[[#This Row],[Vertex]], Vertices[], MATCH("ID", Vertices[#Headers], 0), FALSE)</f>
        <v>2798</v>
      </c>
    </row>
    <row r="1692" spans="1:3" x14ac:dyDescent="0.35">
      <c r="A1692" s="100" t="s">
        <v>3390</v>
      </c>
      <c r="B1692" s="102" t="s">
        <v>1952</v>
      </c>
      <c r="C1692" s="100">
        <f>VLOOKUP(GroupVertices[[#This Row],[Vertex]], Vertices[], MATCH("ID", Vertices[#Headers], 0), FALSE)</f>
        <v>2799</v>
      </c>
    </row>
    <row r="1693" spans="1:3" x14ac:dyDescent="0.35">
      <c r="A1693" s="100" t="s">
        <v>3390</v>
      </c>
      <c r="B1693" s="102" t="s">
        <v>1955</v>
      </c>
      <c r="C1693" s="100">
        <f>VLOOKUP(GroupVertices[[#This Row],[Vertex]], Vertices[], MATCH("ID", Vertices[#Headers], 0), FALSE)</f>
        <v>2800</v>
      </c>
    </row>
    <row r="1694" spans="1:3" x14ac:dyDescent="0.35">
      <c r="A1694" s="100" t="s">
        <v>3390</v>
      </c>
      <c r="B1694" s="102" t="s">
        <v>2444</v>
      </c>
      <c r="C1694" s="100">
        <f>VLOOKUP(GroupVertices[[#This Row],[Vertex]], Vertices[], MATCH("ID", Vertices[#Headers], 0), FALSE)</f>
        <v>2774</v>
      </c>
    </row>
    <row r="1695" spans="1:3" x14ac:dyDescent="0.35">
      <c r="A1695" s="100" t="s">
        <v>3390</v>
      </c>
      <c r="B1695" s="102" t="s">
        <v>2684</v>
      </c>
      <c r="C1695" s="100">
        <f>VLOOKUP(GroupVertices[[#This Row],[Vertex]], Vertices[], MATCH("ID", Vertices[#Headers], 0), FALSE)</f>
        <v>2023</v>
      </c>
    </row>
    <row r="1696" spans="1:3" x14ac:dyDescent="0.35">
      <c r="A1696" s="100" t="s">
        <v>3390</v>
      </c>
      <c r="B1696" s="102" t="s">
        <v>2685</v>
      </c>
      <c r="C1696" s="100">
        <f>VLOOKUP(GroupVertices[[#This Row],[Vertex]], Vertices[], MATCH("ID", Vertices[#Headers], 0), FALSE)</f>
        <v>2024</v>
      </c>
    </row>
    <row r="1697" spans="1:3" x14ac:dyDescent="0.35">
      <c r="A1697" s="100" t="s">
        <v>3391</v>
      </c>
      <c r="B1697" s="102" t="s">
        <v>207</v>
      </c>
      <c r="C1697" s="100">
        <f>VLOOKUP(GroupVertices[[#This Row],[Vertex]], Vertices[], MATCH("ID", Vertices[#Headers], 0), FALSE)</f>
        <v>2718</v>
      </c>
    </row>
    <row r="1698" spans="1:3" x14ac:dyDescent="0.35">
      <c r="A1698" s="100" t="s">
        <v>3391</v>
      </c>
      <c r="B1698" s="102" t="s">
        <v>208</v>
      </c>
      <c r="C1698" s="100">
        <f>VLOOKUP(GroupVertices[[#This Row],[Vertex]], Vertices[], MATCH("ID", Vertices[#Headers], 0), FALSE)</f>
        <v>142</v>
      </c>
    </row>
    <row r="1699" spans="1:3" x14ac:dyDescent="0.35">
      <c r="A1699" s="100" t="s">
        <v>3391</v>
      </c>
      <c r="B1699" s="102" t="s">
        <v>287</v>
      </c>
      <c r="C1699" s="100">
        <f>VLOOKUP(GroupVertices[[#This Row],[Vertex]], Vertices[], MATCH("ID", Vertices[#Headers], 0), FALSE)</f>
        <v>190</v>
      </c>
    </row>
    <row r="1700" spans="1:3" x14ac:dyDescent="0.35">
      <c r="A1700" s="100" t="s">
        <v>3391</v>
      </c>
      <c r="B1700" s="102" t="s">
        <v>523</v>
      </c>
      <c r="C1700" s="100">
        <f>VLOOKUP(GroupVertices[[#This Row],[Vertex]], Vertices[], MATCH("ID", Vertices[#Headers], 0), FALSE)</f>
        <v>272</v>
      </c>
    </row>
    <row r="1701" spans="1:3" x14ac:dyDescent="0.35">
      <c r="A1701" s="100" t="s">
        <v>3391</v>
      </c>
      <c r="B1701" s="102" t="s">
        <v>554</v>
      </c>
      <c r="C1701" s="100">
        <f>VLOOKUP(GroupVertices[[#This Row],[Vertex]], Vertices[], MATCH("ID", Vertices[#Headers], 0), FALSE)</f>
        <v>459</v>
      </c>
    </row>
    <row r="1702" spans="1:3" x14ac:dyDescent="0.35">
      <c r="A1702" s="100" t="s">
        <v>3391</v>
      </c>
      <c r="B1702" s="102" t="s">
        <v>577</v>
      </c>
      <c r="C1702" s="100">
        <f>VLOOKUP(GroupVertices[[#This Row],[Vertex]], Vertices[], MATCH("ID", Vertices[#Headers], 0), FALSE)</f>
        <v>2734</v>
      </c>
    </row>
    <row r="1703" spans="1:3" x14ac:dyDescent="0.35">
      <c r="A1703" s="100" t="s">
        <v>3391</v>
      </c>
      <c r="B1703" s="102" t="s">
        <v>739</v>
      </c>
      <c r="C1703" s="100">
        <f>VLOOKUP(GroupVertices[[#This Row],[Vertex]], Vertices[], MATCH("ID", Vertices[#Headers], 0), FALSE)</f>
        <v>2528</v>
      </c>
    </row>
    <row r="1704" spans="1:3" x14ac:dyDescent="0.35">
      <c r="A1704" s="100" t="s">
        <v>3391</v>
      </c>
      <c r="B1704" s="102" t="s">
        <v>740</v>
      </c>
      <c r="C1704" s="100">
        <f>VLOOKUP(GroupVertices[[#This Row],[Vertex]], Vertices[], MATCH("ID", Vertices[#Headers], 0), FALSE)</f>
        <v>143</v>
      </c>
    </row>
    <row r="1705" spans="1:3" x14ac:dyDescent="0.35">
      <c r="A1705" s="100" t="s">
        <v>3391</v>
      </c>
      <c r="B1705" s="102" t="s">
        <v>891</v>
      </c>
      <c r="C1705" s="100">
        <f>VLOOKUP(GroupVertices[[#This Row],[Vertex]], Vertices[], MATCH("ID", Vertices[#Headers], 0), FALSE)</f>
        <v>2719</v>
      </c>
    </row>
    <row r="1706" spans="1:3" x14ac:dyDescent="0.35">
      <c r="A1706" s="100" t="s">
        <v>3391</v>
      </c>
      <c r="B1706" s="102" t="s">
        <v>965</v>
      </c>
      <c r="C1706" s="100">
        <f>VLOOKUP(GroupVertices[[#This Row],[Vertex]], Vertices[], MATCH("ID", Vertices[#Headers], 0), FALSE)</f>
        <v>191</v>
      </c>
    </row>
    <row r="1707" spans="1:3" x14ac:dyDescent="0.35">
      <c r="A1707" s="100" t="s">
        <v>3391</v>
      </c>
      <c r="B1707" s="102" t="s">
        <v>966</v>
      </c>
      <c r="C1707" s="100">
        <f>VLOOKUP(GroupVertices[[#This Row],[Vertex]], Vertices[], MATCH("ID", Vertices[#Headers], 0), FALSE)</f>
        <v>2688</v>
      </c>
    </row>
    <row r="1708" spans="1:3" x14ac:dyDescent="0.35">
      <c r="A1708" s="100" t="s">
        <v>3391</v>
      </c>
      <c r="B1708" s="102" t="s">
        <v>969</v>
      </c>
      <c r="C1708" s="100">
        <f>VLOOKUP(GroupVertices[[#This Row],[Vertex]], Vertices[], MATCH("ID", Vertices[#Headers], 0), FALSE)</f>
        <v>2689</v>
      </c>
    </row>
    <row r="1709" spans="1:3" x14ac:dyDescent="0.35">
      <c r="A1709" s="100" t="s">
        <v>3391</v>
      </c>
      <c r="B1709" s="102" t="s">
        <v>1122</v>
      </c>
      <c r="C1709" s="100">
        <f>VLOOKUP(GroupVertices[[#This Row],[Vertex]], Vertices[], MATCH("ID", Vertices[#Headers], 0), FALSE)</f>
        <v>100</v>
      </c>
    </row>
    <row r="1710" spans="1:3" x14ac:dyDescent="0.35">
      <c r="A1710" s="100" t="s">
        <v>3391</v>
      </c>
      <c r="B1710" s="102" t="s">
        <v>1123</v>
      </c>
      <c r="C1710" s="100">
        <f>VLOOKUP(GroupVertices[[#This Row],[Vertex]], Vertices[], MATCH("ID", Vertices[#Headers], 0), FALSE)</f>
        <v>1880</v>
      </c>
    </row>
    <row r="1711" spans="1:3" x14ac:dyDescent="0.35">
      <c r="A1711" s="100" t="s">
        <v>3391</v>
      </c>
      <c r="B1711" s="102" t="s">
        <v>1134</v>
      </c>
      <c r="C1711" s="100">
        <f>VLOOKUP(GroupVertices[[#This Row],[Vertex]], Vertices[], MATCH("ID", Vertices[#Headers], 0), FALSE)</f>
        <v>1881</v>
      </c>
    </row>
    <row r="1712" spans="1:3" x14ac:dyDescent="0.35">
      <c r="A1712" s="100" t="s">
        <v>3391</v>
      </c>
      <c r="B1712" s="102" t="s">
        <v>1135</v>
      </c>
      <c r="C1712" s="100">
        <f>VLOOKUP(GroupVertices[[#This Row],[Vertex]], Vertices[], MATCH("ID", Vertices[#Headers], 0), FALSE)</f>
        <v>1882</v>
      </c>
    </row>
    <row r="1713" spans="1:3" x14ac:dyDescent="0.35">
      <c r="A1713" s="100" t="s">
        <v>3391</v>
      </c>
      <c r="B1713" s="102" t="s">
        <v>1260</v>
      </c>
      <c r="C1713" s="100">
        <f>VLOOKUP(GroupVertices[[#This Row],[Vertex]], Vertices[], MATCH("ID", Vertices[#Headers], 0), FALSE)</f>
        <v>2715</v>
      </c>
    </row>
    <row r="1714" spans="1:3" x14ac:dyDescent="0.35">
      <c r="A1714" s="100" t="s">
        <v>3391</v>
      </c>
      <c r="B1714" s="102" t="s">
        <v>1327</v>
      </c>
      <c r="C1714" s="100">
        <f>VLOOKUP(GroupVertices[[#This Row],[Vertex]], Vertices[], MATCH("ID", Vertices[#Headers], 0), FALSE)</f>
        <v>846</v>
      </c>
    </row>
    <row r="1715" spans="1:3" x14ac:dyDescent="0.35">
      <c r="A1715" s="100" t="s">
        <v>3391</v>
      </c>
      <c r="B1715" s="102" t="s">
        <v>1328</v>
      </c>
      <c r="C1715" s="100">
        <f>VLOOKUP(GroupVertices[[#This Row],[Vertex]], Vertices[], MATCH("ID", Vertices[#Headers], 0), FALSE)</f>
        <v>844</v>
      </c>
    </row>
    <row r="1716" spans="1:3" x14ac:dyDescent="0.35">
      <c r="A1716" s="100" t="s">
        <v>3391</v>
      </c>
      <c r="B1716" s="102" t="s">
        <v>1457</v>
      </c>
      <c r="C1716" s="100">
        <f>VLOOKUP(GroupVertices[[#This Row],[Vertex]], Vertices[], MATCH("ID", Vertices[#Headers], 0), FALSE)</f>
        <v>815</v>
      </c>
    </row>
    <row r="1717" spans="1:3" x14ac:dyDescent="0.35">
      <c r="A1717" s="100" t="s">
        <v>3391</v>
      </c>
      <c r="B1717" s="102" t="s">
        <v>1523</v>
      </c>
      <c r="C1717" s="100">
        <f>VLOOKUP(GroupVertices[[#This Row],[Vertex]], Vertices[], MATCH("ID", Vertices[#Headers], 0), FALSE)</f>
        <v>679</v>
      </c>
    </row>
    <row r="1718" spans="1:3" x14ac:dyDescent="0.35">
      <c r="A1718" s="100" t="s">
        <v>3391</v>
      </c>
      <c r="B1718" s="102" t="s">
        <v>1524</v>
      </c>
      <c r="C1718" s="100">
        <f>VLOOKUP(GroupVertices[[#This Row],[Vertex]], Vertices[], MATCH("ID", Vertices[#Headers], 0), FALSE)</f>
        <v>1694</v>
      </c>
    </row>
    <row r="1719" spans="1:3" x14ac:dyDescent="0.35">
      <c r="A1719" s="100" t="s">
        <v>3391</v>
      </c>
      <c r="B1719" s="102" t="s">
        <v>1525</v>
      </c>
      <c r="C1719" s="100">
        <f>VLOOKUP(GroupVertices[[#This Row],[Vertex]], Vertices[], MATCH("ID", Vertices[#Headers], 0), FALSE)</f>
        <v>792</v>
      </c>
    </row>
    <row r="1720" spans="1:3" x14ac:dyDescent="0.35">
      <c r="A1720" s="100" t="s">
        <v>3391</v>
      </c>
      <c r="B1720" s="102" t="s">
        <v>1564</v>
      </c>
      <c r="C1720" s="100">
        <f>VLOOKUP(GroupVertices[[#This Row],[Vertex]], Vertices[], MATCH("ID", Vertices[#Headers], 0), FALSE)</f>
        <v>1883</v>
      </c>
    </row>
    <row r="1721" spans="1:3" x14ac:dyDescent="0.35">
      <c r="A1721" s="100" t="s">
        <v>3391</v>
      </c>
      <c r="B1721" s="102" t="s">
        <v>1690</v>
      </c>
      <c r="C1721" s="100">
        <f>VLOOKUP(GroupVertices[[#This Row],[Vertex]], Vertices[], MATCH("ID", Vertices[#Headers], 0), FALSE)</f>
        <v>239</v>
      </c>
    </row>
    <row r="1722" spans="1:3" x14ac:dyDescent="0.35">
      <c r="A1722" s="100" t="s">
        <v>3391</v>
      </c>
      <c r="B1722" s="102" t="s">
        <v>1691</v>
      </c>
      <c r="C1722" s="100">
        <f>VLOOKUP(GroupVertices[[#This Row],[Vertex]], Vertices[], MATCH("ID", Vertices[#Headers], 0), FALSE)</f>
        <v>2557</v>
      </c>
    </row>
    <row r="1723" spans="1:3" x14ac:dyDescent="0.35">
      <c r="A1723" s="100" t="s">
        <v>3391</v>
      </c>
      <c r="B1723" s="102" t="s">
        <v>1701</v>
      </c>
      <c r="C1723" s="100">
        <f>VLOOKUP(GroupVertices[[#This Row],[Vertex]], Vertices[], MATCH("ID", Vertices[#Headers], 0), FALSE)</f>
        <v>2558</v>
      </c>
    </row>
    <row r="1724" spans="1:3" x14ac:dyDescent="0.35">
      <c r="A1724" s="100" t="s">
        <v>3391</v>
      </c>
      <c r="B1724" s="102" t="s">
        <v>1702</v>
      </c>
      <c r="C1724" s="100">
        <f>VLOOKUP(GroupVertices[[#This Row],[Vertex]], Vertices[], MATCH("ID", Vertices[#Headers], 0), FALSE)</f>
        <v>790</v>
      </c>
    </row>
    <row r="1725" spans="1:3" x14ac:dyDescent="0.35">
      <c r="A1725" s="100" t="s">
        <v>3391</v>
      </c>
      <c r="B1725" s="102" t="s">
        <v>1738</v>
      </c>
      <c r="C1725" s="100">
        <f>VLOOKUP(GroupVertices[[#This Row],[Vertex]], Vertices[], MATCH("ID", Vertices[#Headers], 0), FALSE)</f>
        <v>1884</v>
      </c>
    </row>
    <row r="1726" spans="1:3" x14ac:dyDescent="0.35">
      <c r="A1726" s="100" t="s">
        <v>3391</v>
      </c>
      <c r="B1726" s="102" t="s">
        <v>1739</v>
      </c>
      <c r="C1726" s="100">
        <f>VLOOKUP(GroupVertices[[#This Row],[Vertex]], Vertices[], MATCH("ID", Vertices[#Headers], 0), FALSE)</f>
        <v>1885</v>
      </c>
    </row>
    <row r="1727" spans="1:3" x14ac:dyDescent="0.35">
      <c r="A1727" s="100" t="s">
        <v>3391</v>
      </c>
      <c r="B1727" s="102" t="s">
        <v>1971</v>
      </c>
      <c r="C1727" s="100">
        <f>VLOOKUP(GroupVertices[[#This Row],[Vertex]], Vertices[], MATCH("ID", Vertices[#Headers], 0), FALSE)</f>
        <v>2716</v>
      </c>
    </row>
    <row r="1728" spans="1:3" x14ac:dyDescent="0.35">
      <c r="A1728" s="100" t="s">
        <v>3391</v>
      </c>
      <c r="B1728" s="102" t="s">
        <v>2361</v>
      </c>
      <c r="C1728" s="100">
        <f>VLOOKUP(GroupVertices[[#This Row],[Vertex]], Vertices[], MATCH("ID", Vertices[#Headers], 0), FALSE)</f>
        <v>2270</v>
      </c>
    </row>
    <row r="1729" spans="1:3" x14ac:dyDescent="0.35">
      <c r="A1729" s="100" t="s">
        <v>3391</v>
      </c>
      <c r="B1729" s="102" t="s">
        <v>2362</v>
      </c>
      <c r="C1729" s="100">
        <f>VLOOKUP(GroupVertices[[#This Row],[Vertex]], Vertices[], MATCH("ID", Vertices[#Headers], 0), FALSE)</f>
        <v>2271</v>
      </c>
    </row>
    <row r="1730" spans="1:3" x14ac:dyDescent="0.35">
      <c r="A1730" s="100" t="s">
        <v>3391</v>
      </c>
      <c r="B1730" s="102" t="s">
        <v>2483</v>
      </c>
      <c r="C1730" s="100">
        <f>VLOOKUP(GroupVertices[[#This Row],[Vertex]], Vertices[], MATCH("ID", Vertices[#Headers], 0), FALSE)</f>
        <v>705</v>
      </c>
    </row>
    <row r="1731" spans="1:3" x14ac:dyDescent="0.35">
      <c r="A1731" s="100" t="s">
        <v>3391</v>
      </c>
      <c r="B1731" s="102" t="s">
        <v>2484</v>
      </c>
      <c r="C1731" s="100">
        <f>VLOOKUP(GroupVertices[[#This Row],[Vertex]], Vertices[], MATCH("ID", Vertices[#Headers], 0), FALSE)</f>
        <v>1820</v>
      </c>
    </row>
    <row r="1732" spans="1:3" x14ac:dyDescent="0.35">
      <c r="A1732" s="100" t="s">
        <v>3391</v>
      </c>
      <c r="B1732" s="102" t="s">
        <v>2728</v>
      </c>
      <c r="C1732" s="100">
        <f>VLOOKUP(GroupVertices[[#This Row],[Vertex]], Vertices[], MATCH("ID", Vertices[#Headers], 0), FALSE)</f>
        <v>2529</v>
      </c>
    </row>
    <row r="1733" spans="1:3" x14ac:dyDescent="0.35">
      <c r="A1733" s="100" t="s">
        <v>3391</v>
      </c>
      <c r="B1733" s="102" t="s">
        <v>2808</v>
      </c>
      <c r="C1733" s="100">
        <f>VLOOKUP(GroupVertices[[#This Row],[Vertex]], Vertices[], MATCH("ID", Vertices[#Headers], 0), FALSE)</f>
        <v>706</v>
      </c>
    </row>
    <row r="1734" spans="1:3" x14ac:dyDescent="0.35">
      <c r="A1734" s="100" t="s">
        <v>3391</v>
      </c>
      <c r="B1734" s="102" t="s">
        <v>2809</v>
      </c>
      <c r="C1734" s="100">
        <f>VLOOKUP(GroupVertices[[#This Row],[Vertex]], Vertices[], MATCH("ID", Vertices[#Headers], 0), FALSE)</f>
        <v>1821</v>
      </c>
    </row>
    <row r="1735" spans="1:3" x14ac:dyDescent="0.35">
      <c r="A1735" s="100" t="s">
        <v>3391</v>
      </c>
      <c r="B1735" s="102" t="s">
        <v>3272</v>
      </c>
      <c r="C1735" s="100">
        <f>VLOOKUP(GroupVertices[[#This Row],[Vertex]], Vertices[], MATCH("ID", Vertices[#Headers], 0), FALSE)</f>
        <v>2717</v>
      </c>
    </row>
    <row r="1736" spans="1:3" x14ac:dyDescent="0.35">
      <c r="A1736" s="100" t="s">
        <v>3392</v>
      </c>
      <c r="B1736" s="102" t="s">
        <v>2977</v>
      </c>
      <c r="C1736" s="100">
        <f>VLOOKUP(GroupVertices[[#This Row],[Vertex]], Vertices[], MATCH("ID", Vertices[#Headers], 0), FALSE)</f>
        <v>13</v>
      </c>
    </row>
    <row r="1737" spans="1:3" x14ac:dyDescent="0.35">
      <c r="A1737" s="100" t="s">
        <v>3392</v>
      </c>
      <c r="B1737" s="102" t="s">
        <v>2978</v>
      </c>
      <c r="C1737" s="100">
        <f>VLOOKUP(GroupVertices[[#This Row],[Vertex]], Vertices[], MATCH("ID", Vertices[#Headers], 0), FALSE)</f>
        <v>15</v>
      </c>
    </row>
    <row r="1738" spans="1:3" x14ac:dyDescent="0.35">
      <c r="A1738" s="100" t="s">
        <v>3392</v>
      </c>
      <c r="B1738" s="102" t="s">
        <v>2979</v>
      </c>
      <c r="C1738" s="100">
        <f>VLOOKUP(GroupVertices[[#This Row],[Vertex]], Vertices[], MATCH("ID", Vertices[#Headers], 0), FALSE)</f>
        <v>16</v>
      </c>
    </row>
    <row r="1739" spans="1:3" x14ac:dyDescent="0.35">
      <c r="A1739" s="100" t="s">
        <v>3392</v>
      </c>
      <c r="B1739" s="102" t="s">
        <v>2980</v>
      </c>
      <c r="C1739" s="100">
        <f>VLOOKUP(GroupVertices[[#This Row],[Vertex]], Vertices[], MATCH("ID", Vertices[#Headers], 0), FALSE)</f>
        <v>196</v>
      </c>
    </row>
    <row r="1740" spans="1:3" x14ac:dyDescent="0.35">
      <c r="A1740" s="100" t="s">
        <v>3392</v>
      </c>
      <c r="B1740" s="102" t="s">
        <v>2981</v>
      </c>
      <c r="C1740" s="100">
        <f>VLOOKUP(GroupVertices[[#This Row],[Vertex]], Vertices[], MATCH("ID", Vertices[#Headers], 0), FALSE)</f>
        <v>197</v>
      </c>
    </row>
    <row r="1741" spans="1:3" x14ac:dyDescent="0.35">
      <c r="A1741" s="100" t="s">
        <v>3392</v>
      </c>
      <c r="B1741" s="102" t="s">
        <v>2982</v>
      </c>
      <c r="C1741" s="100">
        <f>VLOOKUP(GroupVertices[[#This Row],[Vertex]], Vertices[], MATCH("ID", Vertices[#Headers], 0), FALSE)</f>
        <v>198</v>
      </c>
    </row>
    <row r="1742" spans="1:3" x14ac:dyDescent="0.35">
      <c r="A1742" s="100" t="s">
        <v>3392</v>
      </c>
      <c r="B1742" s="102" t="s">
        <v>2983</v>
      </c>
      <c r="C1742" s="100">
        <f>VLOOKUP(GroupVertices[[#This Row],[Vertex]], Vertices[], MATCH("ID", Vertices[#Headers], 0), FALSE)</f>
        <v>199</v>
      </c>
    </row>
    <row r="1743" spans="1:3" x14ac:dyDescent="0.35">
      <c r="A1743" s="100" t="s">
        <v>3392</v>
      </c>
      <c r="B1743" s="102" t="s">
        <v>2984</v>
      </c>
      <c r="C1743" s="100">
        <f>VLOOKUP(GroupVertices[[#This Row],[Vertex]], Vertices[], MATCH("ID", Vertices[#Headers], 0), FALSE)</f>
        <v>200</v>
      </c>
    </row>
    <row r="1744" spans="1:3" x14ac:dyDescent="0.35">
      <c r="A1744" s="100" t="s">
        <v>3392</v>
      </c>
      <c r="B1744" s="102" t="s">
        <v>2985</v>
      </c>
      <c r="C1744" s="100">
        <f>VLOOKUP(GroupVertices[[#This Row],[Vertex]], Vertices[], MATCH("ID", Vertices[#Headers], 0), FALSE)</f>
        <v>201</v>
      </c>
    </row>
    <row r="1745" spans="1:3" x14ac:dyDescent="0.35">
      <c r="A1745" s="100" t="s">
        <v>3392</v>
      </c>
      <c r="B1745" s="102" t="s">
        <v>2986</v>
      </c>
      <c r="C1745" s="100">
        <f>VLOOKUP(GroupVertices[[#This Row],[Vertex]], Vertices[], MATCH("ID", Vertices[#Headers], 0), FALSE)</f>
        <v>202</v>
      </c>
    </row>
    <row r="1746" spans="1:3" x14ac:dyDescent="0.35">
      <c r="A1746" s="100" t="s">
        <v>3392</v>
      </c>
      <c r="B1746" s="102" t="s">
        <v>2987</v>
      </c>
      <c r="C1746" s="100">
        <f>VLOOKUP(GroupVertices[[#This Row],[Vertex]], Vertices[], MATCH("ID", Vertices[#Headers], 0), FALSE)</f>
        <v>203</v>
      </c>
    </row>
    <row r="1747" spans="1:3" x14ac:dyDescent="0.35">
      <c r="A1747" s="100" t="s">
        <v>3392</v>
      </c>
      <c r="B1747" s="102" t="s">
        <v>2988</v>
      </c>
      <c r="C1747" s="100">
        <f>VLOOKUP(GroupVertices[[#This Row],[Vertex]], Vertices[], MATCH("ID", Vertices[#Headers], 0), FALSE)</f>
        <v>204</v>
      </c>
    </row>
    <row r="1748" spans="1:3" x14ac:dyDescent="0.35">
      <c r="A1748" s="100" t="s">
        <v>3392</v>
      </c>
      <c r="B1748" s="102" t="s">
        <v>2989</v>
      </c>
      <c r="C1748" s="100">
        <f>VLOOKUP(GroupVertices[[#This Row],[Vertex]], Vertices[], MATCH("ID", Vertices[#Headers], 0), FALSE)</f>
        <v>205</v>
      </c>
    </row>
    <row r="1749" spans="1:3" x14ac:dyDescent="0.35">
      <c r="A1749" s="100" t="s">
        <v>3392</v>
      </c>
      <c r="B1749" s="102" t="s">
        <v>2990</v>
      </c>
      <c r="C1749" s="100">
        <f>VLOOKUP(GroupVertices[[#This Row],[Vertex]], Vertices[], MATCH("ID", Vertices[#Headers], 0), FALSE)</f>
        <v>206</v>
      </c>
    </row>
    <row r="1750" spans="1:3" x14ac:dyDescent="0.35">
      <c r="A1750" s="100" t="s">
        <v>3392</v>
      </c>
      <c r="B1750" s="102" t="s">
        <v>2991</v>
      </c>
      <c r="C1750" s="100">
        <f>VLOOKUP(GroupVertices[[#This Row],[Vertex]], Vertices[], MATCH("ID", Vertices[#Headers], 0), FALSE)</f>
        <v>207</v>
      </c>
    </row>
    <row r="1751" spans="1:3" x14ac:dyDescent="0.35">
      <c r="A1751" s="100" t="s">
        <v>3392</v>
      </c>
      <c r="B1751" s="102" t="s">
        <v>2992</v>
      </c>
      <c r="C1751" s="100">
        <f>VLOOKUP(GroupVertices[[#This Row],[Vertex]], Vertices[], MATCH("ID", Vertices[#Headers], 0), FALSE)</f>
        <v>208</v>
      </c>
    </row>
    <row r="1752" spans="1:3" x14ac:dyDescent="0.35">
      <c r="A1752" s="100" t="s">
        <v>3392</v>
      </c>
      <c r="B1752" s="102" t="s">
        <v>2993</v>
      </c>
      <c r="C1752" s="100">
        <f>VLOOKUP(GroupVertices[[#This Row],[Vertex]], Vertices[], MATCH("ID", Vertices[#Headers], 0), FALSE)</f>
        <v>209</v>
      </c>
    </row>
    <row r="1753" spans="1:3" x14ac:dyDescent="0.35">
      <c r="A1753" s="100" t="s">
        <v>3392</v>
      </c>
      <c r="B1753" s="102" t="s">
        <v>2994</v>
      </c>
      <c r="C1753" s="100">
        <f>VLOOKUP(GroupVertices[[#This Row],[Vertex]], Vertices[], MATCH("ID", Vertices[#Headers], 0), FALSE)</f>
        <v>210</v>
      </c>
    </row>
    <row r="1754" spans="1:3" x14ac:dyDescent="0.35">
      <c r="A1754" s="100" t="s">
        <v>3392</v>
      </c>
      <c r="B1754" s="102" t="s">
        <v>2995</v>
      </c>
      <c r="C1754" s="100">
        <f>VLOOKUP(GroupVertices[[#This Row],[Vertex]], Vertices[], MATCH("ID", Vertices[#Headers], 0), FALSE)</f>
        <v>211</v>
      </c>
    </row>
    <row r="1755" spans="1:3" x14ac:dyDescent="0.35">
      <c r="A1755" s="100" t="s">
        <v>3392</v>
      </c>
      <c r="B1755" s="102" t="s">
        <v>2996</v>
      </c>
      <c r="C1755" s="100">
        <f>VLOOKUP(GroupVertices[[#This Row],[Vertex]], Vertices[], MATCH("ID", Vertices[#Headers], 0), FALSE)</f>
        <v>212</v>
      </c>
    </row>
    <row r="1756" spans="1:3" x14ac:dyDescent="0.35">
      <c r="A1756" s="100" t="s">
        <v>3392</v>
      </c>
      <c r="B1756" s="102" t="s">
        <v>2997</v>
      </c>
      <c r="C1756" s="100">
        <f>VLOOKUP(GroupVertices[[#This Row],[Vertex]], Vertices[], MATCH("ID", Vertices[#Headers], 0), FALSE)</f>
        <v>213</v>
      </c>
    </row>
    <row r="1757" spans="1:3" x14ac:dyDescent="0.35">
      <c r="A1757" s="100" t="s">
        <v>3392</v>
      </c>
      <c r="B1757" s="102" t="s">
        <v>2998</v>
      </c>
      <c r="C1757" s="100">
        <f>VLOOKUP(GroupVertices[[#This Row],[Vertex]], Vertices[], MATCH("ID", Vertices[#Headers], 0), FALSE)</f>
        <v>214</v>
      </c>
    </row>
    <row r="1758" spans="1:3" x14ac:dyDescent="0.35">
      <c r="A1758" s="100" t="s">
        <v>3392</v>
      </c>
      <c r="B1758" s="102" t="s">
        <v>2999</v>
      </c>
      <c r="C1758" s="100">
        <f>VLOOKUP(GroupVertices[[#This Row],[Vertex]], Vertices[], MATCH("ID", Vertices[#Headers], 0), FALSE)</f>
        <v>215</v>
      </c>
    </row>
    <row r="1759" spans="1:3" x14ac:dyDescent="0.35">
      <c r="A1759" s="100" t="s">
        <v>3392</v>
      </c>
      <c r="B1759" s="102" t="s">
        <v>3000</v>
      </c>
      <c r="C1759" s="100">
        <f>VLOOKUP(GroupVertices[[#This Row],[Vertex]], Vertices[], MATCH("ID", Vertices[#Headers], 0), FALSE)</f>
        <v>216</v>
      </c>
    </row>
    <row r="1760" spans="1:3" x14ac:dyDescent="0.35">
      <c r="A1760" s="100" t="s">
        <v>3392</v>
      </c>
      <c r="B1760" s="102" t="s">
        <v>3001</v>
      </c>
      <c r="C1760" s="100">
        <f>VLOOKUP(GroupVertices[[#This Row],[Vertex]], Vertices[], MATCH("ID", Vertices[#Headers], 0), FALSE)</f>
        <v>217</v>
      </c>
    </row>
    <row r="1761" spans="1:3" x14ac:dyDescent="0.35">
      <c r="A1761" s="100" t="s">
        <v>3392</v>
      </c>
      <c r="B1761" s="102" t="s">
        <v>3002</v>
      </c>
      <c r="C1761" s="100">
        <f>VLOOKUP(GroupVertices[[#This Row],[Vertex]], Vertices[], MATCH("ID", Vertices[#Headers], 0), FALSE)</f>
        <v>218</v>
      </c>
    </row>
    <row r="1762" spans="1:3" x14ac:dyDescent="0.35">
      <c r="A1762" s="100" t="s">
        <v>3392</v>
      </c>
      <c r="B1762" s="102" t="s">
        <v>3003</v>
      </c>
      <c r="C1762" s="100">
        <f>VLOOKUP(GroupVertices[[#This Row],[Vertex]], Vertices[], MATCH("ID", Vertices[#Headers], 0), FALSE)</f>
        <v>219</v>
      </c>
    </row>
    <row r="1763" spans="1:3" x14ac:dyDescent="0.35">
      <c r="A1763" s="100" t="s">
        <v>3392</v>
      </c>
      <c r="B1763" s="102" t="s">
        <v>3004</v>
      </c>
      <c r="C1763" s="100">
        <f>VLOOKUP(GroupVertices[[#This Row],[Vertex]], Vertices[], MATCH("ID", Vertices[#Headers], 0), FALSE)</f>
        <v>14</v>
      </c>
    </row>
    <row r="1764" spans="1:3" x14ac:dyDescent="0.35">
      <c r="A1764" s="100" t="s">
        <v>3392</v>
      </c>
      <c r="B1764" s="102" t="s">
        <v>3005</v>
      </c>
      <c r="C1764" s="100">
        <f>VLOOKUP(GroupVertices[[#This Row],[Vertex]], Vertices[], MATCH("ID", Vertices[#Headers], 0), FALSE)</f>
        <v>294</v>
      </c>
    </row>
    <row r="1765" spans="1:3" x14ac:dyDescent="0.35">
      <c r="A1765" s="100" t="s">
        <v>3392</v>
      </c>
      <c r="B1765" s="102" t="s">
        <v>3006</v>
      </c>
      <c r="C1765" s="100">
        <f>VLOOKUP(GroupVertices[[#This Row],[Vertex]], Vertices[], MATCH("ID", Vertices[#Headers], 0), FALSE)</f>
        <v>295</v>
      </c>
    </row>
    <row r="1766" spans="1:3" x14ac:dyDescent="0.35">
      <c r="A1766" s="100" t="s">
        <v>3392</v>
      </c>
      <c r="B1766" s="102" t="s">
        <v>3007</v>
      </c>
      <c r="C1766" s="100">
        <f>VLOOKUP(GroupVertices[[#This Row],[Vertex]], Vertices[], MATCH("ID", Vertices[#Headers], 0), FALSE)</f>
        <v>3129</v>
      </c>
    </row>
    <row r="1767" spans="1:3" x14ac:dyDescent="0.35">
      <c r="A1767" s="100" t="s">
        <v>3392</v>
      </c>
      <c r="B1767" s="102" t="s">
        <v>3008</v>
      </c>
      <c r="C1767" s="100">
        <f>VLOOKUP(GroupVertices[[#This Row],[Vertex]], Vertices[], MATCH("ID", Vertices[#Headers], 0), FALSE)</f>
        <v>3130</v>
      </c>
    </row>
    <row r="1768" spans="1:3" x14ac:dyDescent="0.35">
      <c r="A1768" s="100" t="s">
        <v>3392</v>
      </c>
      <c r="B1768" s="102" t="s">
        <v>3009</v>
      </c>
      <c r="C1768" s="100">
        <f>VLOOKUP(GroupVertices[[#This Row],[Vertex]], Vertices[], MATCH("ID", Vertices[#Headers], 0), FALSE)</f>
        <v>3131</v>
      </c>
    </row>
    <row r="1769" spans="1:3" x14ac:dyDescent="0.35">
      <c r="A1769" s="100" t="s">
        <v>3392</v>
      </c>
      <c r="B1769" s="102" t="s">
        <v>3010</v>
      </c>
      <c r="C1769" s="100">
        <f>VLOOKUP(GroupVertices[[#This Row],[Vertex]], Vertices[], MATCH("ID", Vertices[#Headers], 0), FALSE)</f>
        <v>3132</v>
      </c>
    </row>
    <row r="1770" spans="1:3" x14ac:dyDescent="0.35">
      <c r="A1770" s="100" t="s">
        <v>3392</v>
      </c>
      <c r="B1770" s="102" t="s">
        <v>3011</v>
      </c>
      <c r="C1770" s="100">
        <f>VLOOKUP(GroupVertices[[#This Row],[Vertex]], Vertices[], MATCH("ID", Vertices[#Headers], 0), FALSE)</f>
        <v>3133</v>
      </c>
    </row>
    <row r="1771" spans="1:3" x14ac:dyDescent="0.35">
      <c r="A1771" s="100" t="s">
        <v>3392</v>
      </c>
      <c r="B1771" s="102" t="s">
        <v>3012</v>
      </c>
      <c r="C1771" s="100">
        <f>VLOOKUP(GroupVertices[[#This Row],[Vertex]], Vertices[], MATCH("ID", Vertices[#Headers], 0), FALSE)</f>
        <v>3134</v>
      </c>
    </row>
    <row r="1772" spans="1:3" x14ac:dyDescent="0.35">
      <c r="A1772" s="100" t="s">
        <v>3393</v>
      </c>
      <c r="B1772" s="102" t="s">
        <v>451</v>
      </c>
      <c r="C1772" s="100">
        <f>VLOOKUP(GroupVertices[[#This Row],[Vertex]], Vertices[], MATCH("ID", Vertices[#Headers], 0), FALSE)</f>
        <v>123</v>
      </c>
    </row>
    <row r="1773" spans="1:3" x14ac:dyDescent="0.35">
      <c r="A1773" s="100" t="s">
        <v>3393</v>
      </c>
      <c r="B1773" s="102" t="s">
        <v>452</v>
      </c>
      <c r="C1773" s="100">
        <f>VLOOKUP(GroupVertices[[#This Row],[Vertex]], Vertices[], MATCH("ID", Vertices[#Headers], 0), FALSE)</f>
        <v>88</v>
      </c>
    </row>
    <row r="1774" spans="1:3" x14ac:dyDescent="0.35">
      <c r="A1774" s="100" t="s">
        <v>3393</v>
      </c>
      <c r="B1774" s="102" t="s">
        <v>646</v>
      </c>
      <c r="C1774" s="100">
        <f>VLOOKUP(GroupVertices[[#This Row],[Vertex]], Vertices[], MATCH("ID", Vertices[#Headers], 0), FALSE)</f>
        <v>2605</v>
      </c>
    </row>
    <row r="1775" spans="1:3" x14ac:dyDescent="0.35">
      <c r="A1775" s="100" t="s">
        <v>3393</v>
      </c>
      <c r="B1775" s="102" t="s">
        <v>655</v>
      </c>
      <c r="C1775" s="100">
        <f>VLOOKUP(GroupVertices[[#This Row],[Vertex]], Vertices[], MATCH("ID", Vertices[#Headers], 0), FALSE)</f>
        <v>378</v>
      </c>
    </row>
    <row r="1776" spans="1:3" x14ac:dyDescent="0.35">
      <c r="A1776" s="100" t="s">
        <v>3393</v>
      </c>
      <c r="B1776" s="102" t="s">
        <v>656</v>
      </c>
      <c r="C1776" s="100">
        <f>VLOOKUP(GroupVertices[[#This Row],[Vertex]], Vertices[], MATCH("ID", Vertices[#Headers], 0), FALSE)</f>
        <v>1734</v>
      </c>
    </row>
    <row r="1777" spans="1:3" x14ac:dyDescent="0.35">
      <c r="A1777" s="100" t="s">
        <v>3393</v>
      </c>
      <c r="B1777" s="102" t="s">
        <v>657</v>
      </c>
      <c r="C1777" s="100">
        <f>VLOOKUP(GroupVertices[[#This Row],[Vertex]], Vertices[], MATCH("ID", Vertices[#Headers], 0), FALSE)</f>
        <v>816</v>
      </c>
    </row>
    <row r="1778" spans="1:3" x14ac:dyDescent="0.35">
      <c r="A1778" s="100" t="s">
        <v>3393</v>
      </c>
      <c r="B1778" s="102" t="s">
        <v>658</v>
      </c>
      <c r="C1778" s="100">
        <f>VLOOKUP(GroupVertices[[#This Row],[Vertex]], Vertices[], MATCH("ID", Vertices[#Headers], 0), FALSE)</f>
        <v>1735</v>
      </c>
    </row>
    <row r="1779" spans="1:3" x14ac:dyDescent="0.35">
      <c r="A1779" s="100" t="s">
        <v>3393</v>
      </c>
      <c r="B1779" s="102" t="s">
        <v>674</v>
      </c>
      <c r="C1779" s="100">
        <f>VLOOKUP(GroupVertices[[#This Row],[Vertex]], Vertices[], MATCH("ID", Vertices[#Headers], 0), FALSE)</f>
        <v>2606</v>
      </c>
    </row>
    <row r="1780" spans="1:3" x14ac:dyDescent="0.35">
      <c r="A1780" s="100" t="s">
        <v>3393</v>
      </c>
      <c r="B1780" s="102" t="s">
        <v>1078</v>
      </c>
      <c r="C1780" s="100">
        <f>VLOOKUP(GroupVertices[[#This Row],[Vertex]], Vertices[], MATCH("ID", Vertices[#Headers], 0), FALSE)</f>
        <v>414</v>
      </c>
    </row>
    <row r="1781" spans="1:3" x14ac:dyDescent="0.35">
      <c r="A1781" s="100" t="s">
        <v>3393</v>
      </c>
      <c r="B1781" s="102" t="s">
        <v>1136</v>
      </c>
      <c r="C1781" s="100">
        <f>VLOOKUP(GroupVertices[[#This Row],[Vertex]], Vertices[], MATCH("ID", Vertices[#Headers], 0), FALSE)</f>
        <v>1733</v>
      </c>
    </row>
    <row r="1782" spans="1:3" x14ac:dyDescent="0.35">
      <c r="A1782" s="100" t="s">
        <v>3393</v>
      </c>
      <c r="B1782" s="102" t="s">
        <v>1137</v>
      </c>
      <c r="C1782" s="100">
        <f>VLOOKUP(GroupVertices[[#This Row],[Vertex]], Vertices[], MATCH("ID", Vertices[#Headers], 0), FALSE)</f>
        <v>687</v>
      </c>
    </row>
    <row r="1783" spans="1:3" x14ac:dyDescent="0.35">
      <c r="A1783" s="100" t="s">
        <v>3393</v>
      </c>
      <c r="B1783" s="102" t="s">
        <v>1297</v>
      </c>
      <c r="C1783" s="100">
        <f>VLOOKUP(GroupVertices[[#This Row],[Vertex]], Vertices[], MATCH("ID", Vertices[#Headers], 0), FALSE)</f>
        <v>388</v>
      </c>
    </row>
    <row r="1784" spans="1:3" x14ac:dyDescent="0.35">
      <c r="A1784" s="100" t="s">
        <v>3393</v>
      </c>
      <c r="B1784" s="102" t="s">
        <v>1370</v>
      </c>
      <c r="C1784" s="100">
        <f>VLOOKUP(GroupVertices[[#This Row],[Vertex]], Vertices[], MATCH("ID", Vertices[#Headers], 0), FALSE)</f>
        <v>1890</v>
      </c>
    </row>
    <row r="1785" spans="1:3" x14ac:dyDescent="0.35">
      <c r="A1785" s="100" t="s">
        <v>3393</v>
      </c>
      <c r="B1785" s="102" t="s">
        <v>1371</v>
      </c>
      <c r="C1785" s="100">
        <f>VLOOKUP(GroupVertices[[#This Row],[Vertex]], Vertices[], MATCH("ID", Vertices[#Headers], 0), FALSE)</f>
        <v>1891</v>
      </c>
    </row>
    <row r="1786" spans="1:3" x14ac:dyDescent="0.35">
      <c r="A1786" s="100" t="s">
        <v>3393</v>
      </c>
      <c r="B1786" s="102" t="s">
        <v>1390</v>
      </c>
      <c r="C1786" s="100">
        <f>VLOOKUP(GroupVertices[[#This Row],[Vertex]], Vertices[], MATCH("ID", Vertices[#Headers], 0), FALSE)</f>
        <v>293</v>
      </c>
    </row>
    <row r="1787" spans="1:3" x14ac:dyDescent="0.35">
      <c r="A1787" s="100" t="s">
        <v>3393</v>
      </c>
      <c r="B1787" s="102" t="s">
        <v>1391</v>
      </c>
      <c r="C1787" s="100">
        <f>VLOOKUP(GroupVertices[[#This Row],[Vertex]], Vertices[], MATCH("ID", Vertices[#Headers], 0), FALSE)</f>
        <v>2550</v>
      </c>
    </row>
    <row r="1788" spans="1:3" x14ac:dyDescent="0.35">
      <c r="A1788" s="100" t="s">
        <v>3393</v>
      </c>
      <c r="B1788" s="102" t="s">
        <v>1392</v>
      </c>
      <c r="C1788" s="100">
        <f>VLOOKUP(GroupVertices[[#This Row],[Vertex]], Vertices[], MATCH("ID", Vertices[#Headers], 0), FALSE)</f>
        <v>2551</v>
      </c>
    </row>
    <row r="1789" spans="1:3" x14ac:dyDescent="0.35">
      <c r="A1789" s="100" t="s">
        <v>3393</v>
      </c>
      <c r="B1789" s="102" t="s">
        <v>1422</v>
      </c>
      <c r="C1789" s="100">
        <f>VLOOKUP(GroupVertices[[#This Row],[Vertex]], Vertices[], MATCH("ID", Vertices[#Headers], 0), FALSE)</f>
        <v>1998</v>
      </c>
    </row>
    <row r="1790" spans="1:3" x14ac:dyDescent="0.35">
      <c r="A1790" s="100" t="s">
        <v>3393</v>
      </c>
      <c r="B1790" s="102" t="s">
        <v>2023</v>
      </c>
      <c r="C1790" s="100">
        <f>VLOOKUP(GroupVertices[[#This Row],[Vertex]], Vertices[], MATCH("ID", Vertices[#Headers], 0), FALSE)</f>
        <v>1999</v>
      </c>
    </row>
    <row r="1791" spans="1:3" x14ac:dyDescent="0.35">
      <c r="A1791" s="100" t="s">
        <v>3393</v>
      </c>
      <c r="B1791" s="102" t="s">
        <v>2024</v>
      </c>
      <c r="C1791" s="100">
        <f>VLOOKUP(GroupVertices[[#This Row],[Vertex]], Vertices[], MATCH("ID", Vertices[#Headers], 0), FALSE)</f>
        <v>2000</v>
      </c>
    </row>
    <row r="1792" spans="1:3" x14ac:dyDescent="0.35">
      <c r="A1792" s="100" t="s">
        <v>3393</v>
      </c>
      <c r="B1792" s="102" t="s">
        <v>2025</v>
      </c>
      <c r="C1792" s="100">
        <f>VLOOKUP(GroupVertices[[#This Row],[Vertex]], Vertices[], MATCH("ID", Vertices[#Headers], 0), FALSE)</f>
        <v>2001</v>
      </c>
    </row>
    <row r="1793" spans="1:3" x14ac:dyDescent="0.35">
      <c r="A1793" s="100" t="s">
        <v>3393</v>
      </c>
      <c r="B1793" s="102" t="s">
        <v>2058</v>
      </c>
      <c r="C1793" s="100">
        <f>VLOOKUP(GroupVertices[[#This Row],[Vertex]], Vertices[], MATCH("ID", Vertices[#Headers], 0), FALSE)</f>
        <v>2002</v>
      </c>
    </row>
    <row r="1794" spans="1:3" x14ac:dyDescent="0.35">
      <c r="A1794" s="100" t="s">
        <v>3393</v>
      </c>
      <c r="B1794" s="102" t="s">
        <v>2059</v>
      </c>
      <c r="C1794" s="100">
        <f>VLOOKUP(GroupVertices[[#This Row],[Vertex]], Vertices[], MATCH("ID", Vertices[#Headers], 0), FALSE)</f>
        <v>2003</v>
      </c>
    </row>
    <row r="1795" spans="1:3" x14ac:dyDescent="0.35">
      <c r="A1795" s="100" t="s">
        <v>3393</v>
      </c>
      <c r="B1795" s="102" t="s">
        <v>2210</v>
      </c>
      <c r="C1795" s="100">
        <f>VLOOKUP(GroupVertices[[#This Row],[Vertex]], Vertices[], MATCH("ID", Vertices[#Headers], 0), FALSE)</f>
        <v>437</v>
      </c>
    </row>
    <row r="1796" spans="1:3" x14ac:dyDescent="0.35">
      <c r="A1796" s="100" t="s">
        <v>3393</v>
      </c>
      <c r="B1796" s="102" t="s">
        <v>2211</v>
      </c>
      <c r="C1796" s="100">
        <f>VLOOKUP(GroupVertices[[#This Row],[Vertex]], Vertices[], MATCH("ID", Vertices[#Headers], 0), FALSE)</f>
        <v>1977</v>
      </c>
    </row>
    <row r="1797" spans="1:3" x14ac:dyDescent="0.35">
      <c r="A1797" s="100" t="s">
        <v>3393</v>
      </c>
      <c r="B1797" s="102" t="s">
        <v>2212</v>
      </c>
      <c r="C1797" s="100">
        <f>VLOOKUP(GroupVertices[[#This Row],[Vertex]], Vertices[], MATCH("ID", Vertices[#Headers], 0), FALSE)</f>
        <v>841</v>
      </c>
    </row>
    <row r="1798" spans="1:3" x14ac:dyDescent="0.35">
      <c r="A1798" s="100" t="s">
        <v>3393</v>
      </c>
      <c r="B1798" s="102" t="s">
        <v>2896</v>
      </c>
      <c r="C1798" s="100">
        <f>VLOOKUP(GroupVertices[[#This Row],[Vertex]], Vertices[], MATCH("ID", Vertices[#Headers], 0), FALSE)</f>
        <v>389</v>
      </c>
    </row>
    <row r="1799" spans="1:3" x14ac:dyDescent="0.35">
      <c r="A1799" s="100" t="s">
        <v>3393</v>
      </c>
      <c r="B1799" s="102" t="s">
        <v>2897</v>
      </c>
      <c r="C1799" s="100">
        <f>VLOOKUP(GroupVertices[[#This Row],[Vertex]], Vertices[], MATCH("ID", Vertices[#Headers], 0), FALSE)</f>
        <v>1892</v>
      </c>
    </row>
    <row r="1800" spans="1:3" x14ac:dyDescent="0.35">
      <c r="A1800" s="100" t="s">
        <v>3393</v>
      </c>
      <c r="B1800" s="102" t="s">
        <v>2898</v>
      </c>
      <c r="C1800" s="100">
        <f>VLOOKUP(GroupVertices[[#This Row],[Vertex]], Vertices[], MATCH("ID", Vertices[#Headers], 0), FALSE)</f>
        <v>1893</v>
      </c>
    </row>
    <row r="1801" spans="1:3" x14ac:dyDescent="0.35">
      <c r="A1801" s="100" t="s">
        <v>3394</v>
      </c>
      <c r="B1801" s="102" t="s">
        <v>328</v>
      </c>
      <c r="C1801" s="100">
        <f>VLOOKUP(GroupVertices[[#This Row],[Vertex]], Vertices[], MATCH("ID", Vertices[#Headers], 0), FALSE)</f>
        <v>182</v>
      </c>
    </row>
    <row r="1802" spans="1:3" x14ac:dyDescent="0.35">
      <c r="A1802" s="100" t="s">
        <v>3394</v>
      </c>
      <c r="B1802" s="102" t="s">
        <v>482</v>
      </c>
      <c r="C1802" s="100">
        <f>VLOOKUP(GroupVertices[[#This Row],[Vertex]], Vertices[], MATCH("ID", Vertices[#Headers], 0), FALSE)</f>
        <v>650</v>
      </c>
    </row>
    <row r="1803" spans="1:3" x14ac:dyDescent="0.35">
      <c r="A1803" s="100" t="s">
        <v>3394</v>
      </c>
      <c r="B1803" s="102" t="s">
        <v>486</v>
      </c>
      <c r="C1803" s="100">
        <f>VLOOKUP(GroupVertices[[#This Row],[Vertex]], Vertices[], MATCH("ID", Vertices[#Headers], 0), FALSE)</f>
        <v>629</v>
      </c>
    </row>
    <row r="1804" spans="1:3" x14ac:dyDescent="0.35">
      <c r="A1804" s="100" t="s">
        <v>3394</v>
      </c>
      <c r="B1804" s="102" t="s">
        <v>1045</v>
      </c>
      <c r="C1804" s="100">
        <f>VLOOKUP(GroupVertices[[#This Row],[Vertex]], Vertices[], MATCH("ID", Vertices[#Headers], 0), FALSE)</f>
        <v>179</v>
      </c>
    </row>
    <row r="1805" spans="1:3" x14ac:dyDescent="0.35">
      <c r="A1805" s="100" t="s">
        <v>3394</v>
      </c>
      <c r="B1805" s="102" t="s">
        <v>1355</v>
      </c>
      <c r="C1805" s="100">
        <f>VLOOKUP(GroupVertices[[#This Row],[Vertex]], Vertices[], MATCH("ID", Vertices[#Headers], 0), FALSE)</f>
        <v>31</v>
      </c>
    </row>
    <row r="1806" spans="1:3" x14ac:dyDescent="0.35">
      <c r="A1806" s="100" t="s">
        <v>3394</v>
      </c>
      <c r="B1806" s="102" t="s">
        <v>1356</v>
      </c>
      <c r="C1806" s="100">
        <f>VLOOKUP(GroupVertices[[#This Row],[Vertex]], Vertices[], MATCH("ID", Vertices[#Headers], 0), FALSE)</f>
        <v>2896</v>
      </c>
    </row>
    <row r="1807" spans="1:3" x14ac:dyDescent="0.35">
      <c r="A1807" s="100" t="s">
        <v>3394</v>
      </c>
      <c r="B1807" s="102" t="s">
        <v>1357</v>
      </c>
      <c r="C1807" s="100">
        <f>VLOOKUP(GroupVertices[[#This Row],[Vertex]], Vertices[], MATCH("ID", Vertices[#Headers], 0), FALSE)</f>
        <v>2897</v>
      </c>
    </row>
    <row r="1808" spans="1:3" x14ac:dyDescent="0.35">
      <c r="A1808" s="100" t="s">
        <v>3394</v>
      </c>
      <c r="B1808" s="102" t="s">
        <v>1358</v>
      </c>
      <c r="C1808" s="100">
        <f>VLOOKUP(GroupVertices[[#This Row],[Vertex]], Vertices[], MATCH("ID", Vertices[#Headers], 0), FALSE)</f>
        <v>2898</v>
      </c>
    </row>
    <row r="1809" spans="1:3" x14ac:dyDescent="0.35">
      <c r="A1809" s="100" t="s">
        <v>3394</v>
      </c>
      <c r="B1809" s="102" t="s">
        <v>1862</v>
      </c>
      <c r="C1809" s="100">
        <f>VLOOKUP(GroupVertices[[#This Row],[Vertex]], Vertices[], MATCH("ID", Vertices[#Headers], 0), FALSE)</f>
        <v>2899</v>
      </c>
    </row>
    <row r="1810" spans="1:3" x14ac:dyDescent="0.35">
      <c r="A1810" s="100" t="s">
        <v>3394</v>
      </c>
      <c r="B1810" s="102" t="s">
        <v>1863</v>
      </c>
      <c r="C1810" s="100">
        <f>VLOOKUP(GroupVertices[[#This Row],[Vertex]], Vertices[], MATCH("ID", Vertices[#Headers], 0), FALSE)</f>
        <v>2900</v>
      </c>
    </row>
    <row r="1811" spans="1:3" x14ac:dyDescent="0.35">
      <c r="A1811" s="100" t="s">
        <v>3394</v>
      </c>
      <c r="B1811" s="102" t="s">
        <v>1864</v>
      </c>
      <c r="C1811" s="100">
        <f>VLOOKUP(GroupVertices[[#This Row],[Vertex]], Vertices[], MATCH("ID", Vertices[#Headers], 0), FALSE)</f>
        <v>2901</v>
      </c>
    </row>
    <row r="1812" spans="1:3" x14ac:dyDescent="0.35">
      <c r="A1812" s="100" t="s">
        <v>3394</v>
      </c>
      <c r="B1812" s="102" t="s">
        <v>1865</v>
      </c>
      <c r="C1812" s="100">
        <f>VLOOKUP(GroupVertices[[#This Row],[Vertex]], Vertices[], MATCH("ID", Vertices[#Headers], 0), FALSE)</f>
        <v>2902</v>
      </c>
    </row>
    <row r="1813" spans="1:3" x14ac:dyDescent="0.35">
      <c r="A1813" s="100" t="s">
        <v>3394</v>
      </c>
      <c r="B1813" s="102" t="s">
        <v>1866</v>
      </c>
      <c r="C1813" s="100">
        <f>VLOOKUP(GroupVertices[[#This Row],[Vertex]], Vertices[], MATCH("ID", Vertices[#Headers], 0), FALSE)</f>
        <v>2903</v>
      </c>
    </row>
    <row r="1814" spans="1:3" x14ac:dyDescent="0.35">
      <c r="A1814" s="100" t="s">
        <v>3394</v>
      </c>
      <c r="B1814" s="102" t="s">
        <v>2011</v>
      </c>
      <c r="C1814" s="100">
        <f>VLOOKUP(GroupVertices[[#This Row],[Vertex]], Vertices[], MATCH("ID", Vertices[#Headers], 0), FALSE)</f>
        <v>2841</v>
      </c>
    </row>
    <row r="1815" spans="1:3" x14ac:dyDescent="0.35">
      <c r="A1815" s="100" t="s">
        <v>3394</v>
      </c>
      <c r="B1815" s="102" t="s">
        <v>2127</v>
      </c>
      <c r="C1815" s="100">
        <f>VLOOKUP(GroupVertices[[#This Row],[Vertex]], Vertices[], MATCH("ID", Vertices[#Headers], 0), FALSE)</f>
        <v>721</v>
      </c>
    </row>
    <row r="1816" spans="1:3" x14ac:dyDescent="0.35">
      <c r="A1816" s="100" t="s">
        <v>3394</v>
      </c>
      <c r="B1816" s="102" t="s">
        <v>2128</v>
      </c>
      <c r="C1816" s="100">
        <f>VLOOKUP(GroupVertices[[#This Row],[Vertex]], Vertices[], MATCH("ID", Vertices[#Headers], 0), FALSE)</f>
        <v>132</v>
      </c>
    </row>
    <row r="1817" spans="1:3" x14ac:dyDescent="0.35">
      <c r="A1817" s="100" t="s">
        <v>3394</v>
      </c>
      <c r="B1817" s="102" t="s">
        <v>2129</v>
      </c>
      <c r="C1817" s="100">
        <f>VLOOKUP(GroupVertices[[#This Row],[Vertex]], Vertices[], MATCH("ID", Vertices[#Headers], 0), FALSE)</f>
        <v>1941</v>
      </c>
    </row>
    <row r="1818" spans="1:3" x14ac:dyDescent="0.35">
      <c r="A1818" s="100" t="s">
        <v>3394</v>
      </c>
      <c r="B1818" s="102" t="s">
        <v>2590</v>
      </c>
      <c r="C1818" s="100">
        <f>VLOOKUP(GroupVertices[[#This Row],[Vertex]], Vertices[], MATCH("ID", Vertices[#Headers], 0), FALSE)</f>
        <v>737</v>
      </c>
    </row>
    <row r="1819" spans="1:3" x14ac:dyDescent="0.35">
      <c r="A1819" s="100" t="s">
        <v>3394</v>
      </c>
      <c r="B1819" s="102" t="s">
        <v>2591</v>
      </c>
      <c r="C1819" s="100">
        <f>VLOOKUP(GroupVertices[[#This Row],[Vertex]], Vertices[], MATCH("ID", Vertices[#Headers], 0), FALSE)</f>
        <v>2028</v>
      </c>
    </row>
    <row r="1820" spans="1:3" x14ac:dyDescent="0.35">
      <c r="A1820" s="100" t="s">
        <v>3394</v>
      </c>
      <c r="B1820" s="102" t="s">
        <v>2842</v>
      </c>
      <c r="C1820" s="100">
        <f>VLOOKUP(GroupVertices[[#This Row],[Vertex]], Vertices[], MATCH("ID", Vertices[#Headers], 0), FALSE)</f>
        <v>370</v>
      </c>
    </row>
    <row r="1821" spans="1:3" x14ac:dyDescent="0.35">
      <c r="A1821" s="100" t="s">
        <v>3394</v>
      </c>
      <c r="B1821" s="102" t="s">
        <v>2848</v>
      </c>
      <c r="C1821" s="100">
        <f>VLOOKUP(GroupVertices[[#This Row],[Vertex]], Vertices[], MATCH("ID", Vertices[#Headers], 0), FALSE)</f>
        <v>810</v>
      </c>
    </row>
    <row r="1822" spans="1:3" x14ac:dyDescent="0.35">
      <c r="A1822" s="100" t="s">
        <v>3394</v>
      </c>
      <c r="B1822" s="102" t="s">
        <v>2866</v>
      </c>
      <c r="C1822" s="100">
        <f>VLOOKUP(GroupVertices[[#This Row],[Vertex]], Vertices[], MATCH("ID", Vertices[#Headers], 0), FALSE)</f>
        <v>722</v>
      </c>
    </row>
    <row r="1823" spans="1:3" x14ac:dyDescent="0.35">
      <c r="A1823" s="100" t="s">
        <v>3394</v>
      </c>
      <c r="B1823" s="102" t="s">
        <v>2867</v>
      </c>
      <c r="C1823" s="100">
        <f>VLOOKUP(GroupVertices[[#This Row],[Vertex]], Vertices[], MATCH("ID", Vertices[#Headers], 0), FALSE)</f>
        <v>1942</v>
      </c>
    </row>
    <row r="1824" spans="1:3" x14ac:dyDescent="0.35">
      <c r="A1824" s="100" t="s">
        <v>3394</v>
      </c>
      <c r="B1824" s="102" t="s">
        <v>2875</v>
      </c>
      <c r="C1824" s="100">
        <f>VLOOKUP(GroupVertices[[#This Row],[Vertex]], Vertices[], MATCH("ID", Vertices[#Headers], 0), FALSE)</f>
        <v>2904</v>
      </c>
    </row>
    <row r="1825" spans="1:3" x14ac:dyDescent="0.35">
      <c r="A1825" s="100" t="s">
        <v>3394</v>
      </c>
      <c r="B1825" s="102" t="s">
        <v>2881</v>
      </c>
      <c r="C1825" s="100">
        <f>VLOOKUP(GroupVertices[[#This Row],[Vertex]], Vertices[], MATCH("ID", Vertices[#Headers], 0), FALSE)</f>
        <v>738</v>
      </c>
    </row>
    <row r="1826" spans="1:3" x14ac:dyDescent="0.35">
      <c r="A1826" s="100" t="s">
        <v>3394</v>
      </c>
      <c r="B1826" s="102" t="s">
        <v>2882</v>
      </c>
      <c r="C1826" s="100">
        <f>VLOOKUP(GroupVertices[[#This Row],[Vertex]], Vertices[], MATCH("ID", Vertices[#Headers], 0), FALSE)</f>
        <v>2029</v>
      </c>
    </row>
    <row r="1827" spans="1:3" x14ac:dyDescent="0.35">
      <c r="A1827" s="100" t="s">
        <v>3394</v>
      </c>
      <c r="B1827" s="102" t="s">
        <v>3018</v>
      </c>
      <c r="C1827" s="100">
        <f>VLOOKUP(GroupVertices[[#This Row],[Vertex]], Vertices[], MATCH("ID", Vertices[#Headers], 0), FALSE)</f>
        <v>723</v>
      </c>
    </row>
    <row r="1828" spans="1:3" x14ac:dyDescent="0.35">
      <c r="A1828" s="100" t="s">
        <v>3394</v>
      </c>
      <c r="B1828" s="102" t="s">
        <v>3019</v>
      </c>
      <c r="C1828" s="100">
        <f>VLOOKUP(GroupVertices[[#This Row],[Vertex]], Vertices[], MATCH("ID", Vertices[#Headers], 0), FALSE)</f>
        <v>1943</v>
      </c>
    </row>
    <row r="1829" spans="1:3" x14ac:dyDescent="0.35">
      <c r="A1829" s="100" t="s">
        <v>3394</v>
      </c>
      <c r="B1829" s="102" t="s">
        <v>3033</v>
      </c>
      <c r="C1829" s="100">
        <f>VLOOKUP(GroupVertices[[#This Row],[Vertex]], Vertices[], MATCH("ID", Vertices[#Headers], 0), FALSE)</f>
        <v>2721</v>
      </c>
    </row>
    <row r="1830" spans="1:3" x14ac:dyDescent="0.35">
      <c r="A1830" s="100" t="s">
        <v>3395</v>
      </c>
      <c r="B1830" s="102" t="s">
        <v>921</v>
      </c>
      <c r="C1830" s="100">
        <f>VLOOKUP(GroupVertices[[#This Row],[Vertex]], Vertices[], MATCH("ID", Vertices[#Headers], 0), FALSE)</f>
        <v>18</v>
      </c>
    </row>
    <row r="1831" spans="1:3" x14ac:dyDescent="0.35">
      <c r="A1831" s="100" t="s">
        <v>3395</v>
      </c>
      <c r="B1831" s="102" t="s">
        <v>922</v>
      </c>
      <c r="C1831" s="100">
        <f>VLOOKUP(GroupVertices[[#This Row],[Vertex]], Vertices[], MATCH("ID", Vertices[#Headers], 0), FALSE)</f>
        <v>3123</v>
      </c>
    </row>
    <row r="1832" spans="1:3" x14ac:dyDescent="0.35">
      <c r="A1832" s="100" t="s">
        <v>3395</v>
      </c>
      <c r="B1832" s="102" t="s">
        <v>923</v>
      </c>
      <c r="C1832" s="100">
        <f>VLOOKUP(GroupVertices[[#This Row],[Vertex]], Vertices[], MATCH("ID", Vertices[#Headers], 0), FALSE)</f>
        <v>470</v>
      </c>
    </row>
    <row r="1833" spans="1:3" x14ac:dyDescent="0.35">
      <c r="A1833" s="100" t="s">
        <v>3395</v>
      </c>
      <c r="B1833" s="102" t="s">
        <v>924</v>
      </c>
      <c r="C1833" s="100">
        <f>VLOOKUP(GroupVertices[[#This Row],[Vertex]], Vertices[], MATCH("ID", Vertices[#Headers], 0), FALSE)</f>
        <v>471</v>
      </c>
    </row>
    <row r="1834" spans="1:3" x14ac:dyDescent="0.35">
      <c r="A1834" s="100" t="s">
        <v>3395</v>
      </c>
      <c r="B1834" s="102" t="s">
        <v>925</v>
      </c>
      <c r="C1834" s="100">
        <f>VLOOKUP(GroupVertices[[#This Row],[Vertex]], Vertices[], MATCH("ID", Vertices[#Headers], 0), FALSE)</f>
        <v>472</v>
      </c>
    </row>
    <row r="1835" spans="1:3" x14ac:dyDescent="0.35">
      <c r="A1835" s="100" t="s">
        <v>3395</v>
      </c>
      <c r="B1835" s="102" t="s">
        <v>926</v>
      </c>
      <c r="C1835" s="100">
        <f>VLOOKUP(GroupVertices[[#This Row],[Vertex]], Vertices[], MATCH("ID", Vertices[#Headers], 0), FALSE)</f>
        <v>473</v>
      </c>
    </row>
    <row r="1836" spans="1:3" x14ac:dyDescent="0.35">
      <c r="A1836" s="100" t="s">
        <v>3395</v>
      </c>
      <c r="B1836" s="102" t="s">
        <v>927</v>
      </c>
      <c r="C1836" s="100">
        <f>VLOOKUP(GroupVertices[[#This Row],[Vertex]], Vertices[], MATCH("ID", Vertices[#Headers], 0), FALSE)</f>
        <v>474</v>
      </c>
    </row>
    <row r="1837" spans="1:3" x14ac:dyDescent="0.35">
      <c r="A1837" s="100" t="s">
        <v>3395</v>
      </c>
      <c r="B1837" s="102" t="s">
        <v>928</v>
      </c>
      <c r="C1837" s="100">
        <f>VLOOKUP(GroupVertices[[#This Row],[Vertex]], Vertices[], MATCH("ID", Vertices[#Headers], 0), FALSE)</f>
        <v>475</v>
      </c>
    </row>
    <row r="1838" spans="1:3" x14ac:dyDescent="0.35">
      <c r="A1838" s="100" t="s">
        <v>3395</v>
      </c>
      <c r="B1838" s="102" t="s">
        <v>929</v>
      </c>
      <c r="C1838" s="100">
        <f>VLOOKUP(GroupVertices[[#This Row],[Vertex]], Vertices[], MATCH("ID", Vertices[#Headers], 0), FALSE)</f>
        <v>476</v>
      </c>
    </row>
    <row r="1839" spans="1:3" x14ac:dyDescent="0.35">
      <c r="A1839" s="100" t="s">
        <v>3395</v>
      </c>
      <c r="B1839" s="102" t="s">
        <v>930</v>
      </c>
      <c r="C1839" s="100">
        <f>VLOOKUP(GroupVertices[[#This Row],[Vertex]], Vertices[], MATCH("ID", Vertices[#Headers], 0), FALSE)</f>
        <v>477</v>
      </c>
    </row>
    <row r="1840" spans="1:3" x14ac:dyDescent="0.35">
      <c r="A1840" s="100" t="s">
        <v>3395</v>
      </c>
      <c r="B1840" s="102" t="s">
        <v>931</v>
      </c>
      <c r="C1840" s="100">
        <f>VLOOKUP(GroupVertices[[#This Row],[Vertex]], Vertices[], MATCH("ID", Vertices[#Headers], 0), FALSE)</f>
        <v>478</v>
      </c>
    </row>
    <row r="1841" spans="1:3" x14ac:dyDescent="0.35">
      <c r="A1841" s="100" t="s">
        <v>3395</v>
      </c>
      <c r="B1841" s="102" t="s">
        <v>932</v>
      </c>
      <c r="C1841" s="100">
        <f>VLOOKUP(GroupVertices[[#This Row],[Vertex]], Vertices[], MATCH("ID", Vertices[#Headers], 0), FALSE)</f>
        <v>479</v>
      </c>
    </row>
    <row r="1842" spans="1:3" x14ac:dyDescent="0.35">
      <c r="A1842" s="100" t="s">
        <v>3395</v>
      </c>
      <c r="B1842" s="102" t="s">
        <v>933</v>
      </c>
      <c r="C1842" s="100">
        <f>VLOOKUP(GroupVertices[[#This Row],[Vertex]], Vertices[], MATCH("ID", Vertices[#Headers], 0), FALSE)</f>
        <v>480</v>
      </c>
    </row>
    <row r="1843" spans="1:3" x14ac:dyDescent="0.35">
      <c r="A1843" s="100" t="s">
        <v>3395</v>
      </c>
      <c r="B1843" s="102" t="s">
        <v>934</v>
      </c>
      <c r="C1843" s="100">
        <f>VLOOKUP(GroupVertices[[#This Row],[Vertex]], Vertices[], MATCH("ID", Vertices[#Headers], 0), FALSE)</f>
        <v>481</v>
      </c>
    </row>
    <row r="1844" spans="1:3" x14ac:dyDescent="0.35">
      <c r="A1844" s="100" t="s">
        <v>3395</v>
      </c>
      <c r="B1844" s="102" t="s">
        <v>935</v>
      </c>
      <c r="C1844" s="100">
        <f>VLOOKUP(GroupVertices[[#This Row],[Vertex]], Vertices[], MATCH("ID", Vertices[#Headers], 0), FALSE)</f>
        <v>482</v>
      </c>
    </row>
    <row r="1845" spans="1:3" x14ac:dyDescent="0.35">
      <c r="A1845" s="100" t="s">
        <v>3395</v>
      </c>
      <c r="B1845" s="102" t="s">
        <v>936</v>
      </c>
      <c r="C1845" s="100">
        <f>VLOOKUP(GroupVertices[[#This Row],[Vertex]], Vertices[], MATCH("ID", Vertices[#Headers], 0), FALSE)</f>
        <v>483</v>
      </c>
    </row>
    <row r="1846" spans="1:3" x14ac:dyDescent="0.35">
      <c r="A1846" s="100" t="s">
        <v>3395</v>
      </c>
      <c r="B1846" s="102" t="s">
        <v>937</v>
      </c>
      <c r="C1846" s="100">
        <f>VLOOKUP(GroupVertices[[#This Row],[Vertex]], Vertices[], MATCH("ID", Vertices[#Headers], 0), FALSE)</f>
        <v>484</v>
      </c>
    </row>
    <row r="1847" spans="1:3" x14ac:dyDescent="0.35">
      <c r="A1847" s="100" t="s">
        <v>3395</v>
      </c>
      <c r="B1847" s="102" t="s">
        <v>938</v>
      </c>
      <c r="C1847" s="100">
        <f>VLOOKUP(GroupVertices[[#This Row],[Vertex]], Vertices[], MATCH("ID", Vertices[#Headers], 0), FALSE)</f>
        <v>485</v>
      </c>
    </row>
    <row r="1848" spans="1:3" x14ac:dyDescent="0.35">
      <c r="A1848" s="100" t="s">
        <v>3395</v>
      </c>
      <c r="B1848" s="102" t="s">
        <v>939</v>
      </c>
      <c r="C1848" s="100">
        <f>VLOOKUP(GroupVertices[[#This Row],[Vertex]], Vertices[], MATCH("ID", Vertices[#Headers], 0), FALSE)</f>
        <v>486</v>
      </c>
    </row>
    <row r="1849" spans="1:3" x14ac:dyDescent="0.35">
      <c r="A1849" s="100" t="s">
        <v>3395</v>
      </c>
      <c r="B1849" s="102" t="s">
        <v>940</v>
      </c>
      <c r="C1849" s="100">
        <f>VLOOKUP(GroupVertices[[#This Row],[Vertex]], Vertices[], MATCH("ID", Vertices[#Headers], 0), FALSE)</f>
        <v>487</v>
      </c>
    </row>
    <row r="1850" spans="1:3" x14ac:dyDescent="0.35">
      <c r="A1850" s="100" t="s">
        <v>3395</v>
      </c>
      <c r="B1850" s="102" t="s">
        <v>941</v>
      </c>
      <c r="C1850" s="100">
        <f>VLOOKUP(GroupVertices[[#This Row],[Vertex]], Vertices[], MATCH("ID", Vertices[#Headers], 0), FALSE)</f>
        <v>488</v>
      </c>
    </row>
    <row r="1851" spans="1:3" x14ac:dyDescent="0.35">
      <c r="A1851" s="100" t="s">
        <v>3395</v>
      </c>
      <c r="B1851" s="102" t="s">
        <v>942</v>
      </c>
      <c r="C1851" s="100">
        <f>VLOOKUP(GroupVertices[[#This Row],[Vertex]], Vertices[], MATCH("ID", Vertices[#Headers], 0), FALSE)</f>
        <v>3124</v>
      </c>
    </row>
    <row r="1852" spans="1:3" x14ac:dyDescent="0.35">
      <c r="A1852" s="100" t="s">
        <v>3395</v>
      </c>
      <c r="B1852" s="102" t="s">
        <v>943</v>
      </c>
      <c r="C1852" s="100">
        <f>VLOOKUP(GroupVertices[[#This Row],[Vertex]], Vertices[], MATCH("ID", Vertices[#Headers], 0), FALSE)</f>
        <v>3125</v>
      </c>
    </row>
    <row r="1853" spans="1:3" x14ac:dyDescent="0.35">
      <c r="A1853" s="100" t="s">
        <v>3395</v>
      </c>
      <c r="B1853" s="102" t="s">
        <v>944</v>
      </c>
      <c r="C1853" s="100">
        <f>VLOOKUP(GroupVertices[[#This Row],[Vertex]], Vertices[], MATCH("ID", Vertices[#Headers], 0), FALSE)</f>
        <v>3126</v>
      </c>
    </row>
    <row r="1854" spans="1:3" x14ac:dyDescent="0.35">
      <c r="A1854" s="100" t="s">
        <v>3395</v>
      </c>
      <c r="B1854" s="102" t="s">
        <v>945</v>
      </c>
      <c r="C1854" s="100">
        <f>VLOOKUP(GroupVertices[[#This Row],[Vertex]], Vertices[], MATCH("ID", Vertices[#Headers], 0), FALSE)</f>
        <v>3127</v>
      </c>
    </row>
    <row r="1855" spans="1:3" x14ac:dyDescent="0.35">
      <c r="A1855" s="100" t="s">
        <v>3395</v>
      </c>
      <c r="B1855" s="102" t="s">
        <v>1461</v>
      </c>
      <c r="C1855" s="100">
        <f>VLOOKUP(GroupVertices[[#This Row],[Vertex]], Vertices[], MATCH("ID", Vertices[#Headers], 0), FALSE)</f>
        <v>20</v>
      </c>
    </row>
    <row r="1856" spans="1:3" x14ac:dyDescent="0.35">
      <c r="A1856" s="100" t="s">
        <v>3395</v>
      </c>
      <c r="B1856" s="102" t="s">
        <v>1462</v>
      </c>
      <c r="C1856" s="100">
        <f>VLOOKUP(GroupVertices[[#This Row],[Vertex]], Vertices[], MATCH("ID", Vertices[#Headers], 0), FALSE)</f>
        <v>18</v>
      </c>
    </row>
    <row r="1857" spans="1:3" x14ac:dyDescent="0.35">
      <c r="A1857" s="100" t="s">
        <v>3396</v>
      </c>
      <c r="B1857" s="102" t="s">
        <v>711</v>
      </c>
      <c r="C1857" s="100">
        <f>VLOOKUP(GroupVertices[[#This Row],[Vertex]], Vertices[], MATCH("ID", Vertices[#Headers], 0), FALSE)</f>
        <v>178</v>
      </c>
    </row>
    <row r="1858" spans="1:3" x14ac:dyDescent="0.35">
      <c r="A1858" s="100" t="s">
        <v>3396</v>
      </c>
      <c r="B1858" s="102" t="s">
        <v>785</v>
      </c>
      <c r="C1858" s="100">
        <f>VLOOKUP(GroupVertices[[#This Row],[Vertex]], Vertices[], MATCH("ID", Vertices[#Headers], 0), FALSE)</f>
        <v>2886</v>
      </c>
    </row>
    <row r="1859" spans="1:3" x14ac:dyDescent="0.35">
      <c r="A1859" s="100" t="s">
        <v>3396</v>
      </c>
      <c r="B1859" s="102" t="s">
        <v>836</v>
      </c>
      <c r="C1859" s="100">
        <f>VLOOKUP(GroupVertices[[#This Row],[Vertex]], Vertices[], MATCH("ID", Vertices[#Headers], 0), FALSE)</f>
        <v>122</v>
      </c>
    </row>
    <row r="1860" spans="1:3" x14ac:dyDescent="0.35">
      <c r="A1860" s="100" t="s">
        <v>3396</v>
      </c>
      <c r="B1860" s="102" t="s">
        <v>837</v>
      </c>
      <c r="C1860" s="100">
        <f>VLOOKUP(GroupVertices[[#This Row],[Vertex]], Vertices[], MATCH("ID", Vertices[#Headers], 0), FALSE)</f>
        <v>1964</v>
      </c>
    </row>
    <row r="1861" spans="1:3" x14ac:dyDescent="0.35">
      <c r="A1861" s="100" t="s">
        <v>3396</v>
      </c>
      <c r="B1861" s="102" t="s">
        <v>838</v>
      </c>
      <c r="C1861" s="100">
        <f>VLOOKUP(GroupVertices[[#This Row],[Vertex]], Vertices[], MATCH("ID", Vertices[#Headers], 0), FALSE)</f>
        <v>1965</v>
      </c>
    </row>
    <row r="1862" spans="1:3" x14ac:dyDescent="0.35">
      <c r="A1862" s="100" t="s">
        <v>3396</v>
      </c>
      <c r="B1862" s="102" t="s">
        <v>839</v>
      </c>
      <c r="C1862" s="100">
        <f>VLOOKUP(GroupVertices[[#This Row],[Vertex]], Vertices[], MATCH("ID", Vertices[#Headers], 0), FALSE)</f>
        <v>450</v>
      </c>
    </row>
    <row r="1863" spans="1:3" x14ac:dyDescent="0.35">
      <c r="A1863" s="100" t="s">
        <v>3396</v>
      </c>
      <c r="B1863" s="102" t="s">
        <v>840</v>
      </c>
      <c r="C1863" s="100">
        <f>VLOOKUP(GroupVertices[[#This Row],[Vertex]], Vertices[], MATCH("ID", Vertices[#Headers], 0), FALSE)</f>
        <v>1966</v>
      </c>
    </row>
    <row r="1864" spans="1:3" x14ac:dyDescent="0.35">
      <c r="A1864" s="100" t="s">
        <v>3396</v>
      </c>
      <c r="B1864" s="102" t="s">
        <v>841</v>
      </c>
      <c r="C1864" s="100">
        <f>VLOOKUP(GroupVertices[[#This Row],[Vertex]], Vertices[], MATCH("ID", Vertices[#Headers], 0), FALSE)</f>
        <v>1967</v>
      </c>
    </row>
    <row r="1865" spans="1:3" x14ac:dyDescent="0.35">
      <c r="A1865" s="100" t="s">
        <v>3396</v>
      </c>
      <c r="B1865" s="102" t="s">
        <v>842</v>
      </c>
      <c r="C1865" s="100">
        <f>VLOOKUP(GroupVertices[[#This Row],[Vertex]], Vertices[], MATCH("ID", Vertices[#Headers], 0), FALSE)</f>
        <v>1968</v>
      </c>
    </row>
    <row r="1866" spans="1:3" x14ac:dyDescent="0.35">
      <c r="A1866" s="100" t="s">
        <v>3396</v>
      </c>
      <c r="B1866" s="102" t="s">
        <v>886</v>
      </c>
      <c r="C1866" s="100">
        <f>VLOOKUP(GroupVertices[[#This Row],[Vertex]], Vertices[], MATCH("ID", Vertices[#Headers], 0), FALSE)</f>
        <v>2542</v>
      </c>
    </row>
    <row r="1867" spans="1:3" x14ac:dyDescent="0.35">
      <c r="A1867" s="100" t="s">
        <v>3396</v>
      </c>
      <c r="B1867" s="102" t="s">
        <v>1383</v>
      </c>
      <c r="C1867" s="100">
        <f>VLOOKUP(GroupVertices[[#This Row],[Vertex]], Vertices[], MATCH("ID", Vertices[#Headers], 0), FALSE)</f>
        <v>631</v>
      </c>
    </row>
    <row r="1868" spans="1:3" x14ac:dyDescent="0.35">
      <c r="A1868" s="100" t="s">
        <v>3396</v>
      </c>
      <c r="B1868" s="102" t="s">
        <v>1384</v>
      </c>
      <c r="C1868" s="100">
        <f>VLOOKUP(GroupVertices[[#This Row],[Vertex]], Vertices[], MATCH("ID", Vertices[#Headers], 0), FALSE)</f>
        <v>653</v>
      </c>
    </row>
    <row r="1869" spans="1:3" x14ac:dyDescent="0.35">
      <c r="A1869" s="100" t="s">
        <v>3396</v>
      </c>
      <c r="B1869" s="102" t="s">
        <v>1624</v>
      </c>
      <c r="C1869" s="100">
        <f>VLOOKUP(GroupVertices[[#This Row],[Vertex]], Vertices[], MATCH("ID", Vertices[#Headers], 0), FALSE)</f>
        <v>188</v>
      </c>
    </row>
    <row r="1870" spans="1:3" x14ac:dyDescent="0.35">
      <c r="A1870" s="100" t="s">
        <v>3396</v>
      </c>
      <c r="B1870" s="102" t="s">
        <v>1625</v>
      </c>
      <c r="C1870" s="100">
        <f>VLOOKUP(GroupVertices[[#This Row],[Vertex]], Vertices[], MATCH("ID", Vertices[#Headers], 0), FALSE)</f>
        <v>2884</v>
      </c>
    </row>
    <row r="1871" spans="1:3" x14ac:dyDescent="0.35">
      <c r="A1871" s="100" t="s">
        <v>3396</v>
      </c>
      <c r="B1871" s="102" t="s">
        <v>1626</v>
      </c>
      <c r="C1871" s="100">
        <f>VLOOKUP(GroupVertices[[#This Row],[Vertex]], Vertices[], MATCH("ID", Vertices[#Headers], 0), FALSE)</f>
        <v>234</v>
      </c>
    </row>
    <row r="1872" spans="1:3" x14ac:dyDescent="0.35">
      <c r="A1872" s="100" t="s">
        <v>3396</v>
      </c>
      <c r="B1872" s="102" t="s">
        <v>2021</v>
      </c>
      <c r="C1872" s="100">
        <f>VLOOKUP(GroupVertices[[#This Row],[Vertex]], Vertices[], MATCH("ID", Vertices[#Headers], 0), FALSE)</f>
        <v>260</v>
      </c>
    </row>
    <row r="1873" spans="1:3" x14ac:dyDescent="0.35">
      <c r="A1873" s="100" t="s">
        <v>3396</v>
      </c>
      <c r="B1873" s="102" t="s">
        <v>2022</v>
      </c>
      <c r="C1873" s="100">
        <f>VLOOKUP(GroupVertices[[#This Row],[Vertex]], Vertices[], MATCH("ID", Vertices[#Headers], 0), FALSE)</f>
        <v>184</v>
      </c>
    </row>
    <row r="1874" spans="1:3" x14ac:dyDescent="0.35">
      <c r="A1874" s="100" t="s">
        <v>3396</v>
      </c>
      <c r="B1874" s="102" t="s">
        <v>2449</v>
      </c>
      <c r="C1874" s="100">
        <f>VLOOKUP(GroupVertices[[#This Row],[Vertex]], Vertices[], MATCH("ID", Vertices[#Headers], 0), FALSE)</f>
        <v>376</v>
      </c>
    </row>
    <row r="1875" spans="1:3" x14ac:dyDescent="0.35">
      <c r="A1875" s="100" t="s">
        <v>3396</v>
      </c>
      <c r="B1875" s="102" t="s">
        <v>2450</v>
      </c>
      <c r="C1875" s="100">
        <f>VLOOKUP(GroupVertices[[#This Row],[Vertex]], Vertices[], MATCH("ID", Vertices[#Headers], 0), FALSE)</f>
        <v>2832</v>
      </c>
    </row>
    <row r="1876" spans="1:3" x14ac:dyDescent="0.35">
      <c r="A1876" s="100" t="s">
        <v>3396</v>
      </c>
      <c r="B1876" s="102" t="s">
        <v>2915</v>
      </c>
      <c r="C1876" s="100">
        <f>VLOOKUP(GroupVertices[[#This Row],[Vertex]], Vertices[], MATCH("ID", Vertices[#Headers], 0), FALSE)</f>
        <v>23</v>
      </c>
    </row>
    <row r="1877" spans="1:3" x14ac:dyDescent="0.35">
      <c r="A1877" s="100" t="s">
        <v>3396</v>
      </c>
      <c r="B1877" s="102" t="s">
        <v>2973</v>
      </c>
      <c r="C1877" s="100">
        <f>VLOOKUP(GroupVertices[[#This Row],[Vertex]], Vertices[], MATCH("ID", Vertices[#Headers], 0), FALSE)</f>
        <v>362</v>
      </c>
    </row>
    <row r="1878" spans="1:3" x14ac:dyDescent="0.35">
      <c r="A1878" s="100" t="s">
        <v>3396</v>
      </c>
      <c r="B1878" s="102" t="s">
        <v>2974</v>
      </c>
      <c r="C1878" s="100">
        <f>VLOOKUP(GroupVertices[[#This Row],[Vertex]], Vertices[], MATCH("ID", Vertices[#Headers], 0), FALSE)</f>
        <v>2775</v>
      </c>
    </row>
    <row r="1879" spans="1:3" x14ac:dyDescent="0.35">
      <c r="A1879" s="100" t="s">
        <v>3397</v>
      </c>
      <c r="B1879" s="102" t="s">
        <v>1899</v>
      </c>
      <c r="C1879" s="100">
        <f>VLOOKUP(GroupVertices[[#This Row],[Vertex]], Vertices[], MATCH("ID", Vertices[#Headers], 0), FALSE)</f>
        <v>21</v>
      </c>
    </row>
    <row r="1880" spans="1:3" x14ac:dyDescent="0.35">
      <c r="A1880" s="100" t="s">
        <v>3397</v>
      </c>
      <c r="B1880" s="102" t="s">
        <v>1900</v>
      </c>
      <c r="C1880" s="100">
        <f>VLOOKUP(GroupVertices[[#This Row],[Vertex]], Vertices[], MATCH("ID", Vertices[#Headers], 0), FALSE)</f>
        <v>1978</v>
      </c>
    </row>
    <row r="1881" spans="1:3" x14ac:dyDescent="0.35">
      <c r="A1881" s="100" t="s">
        <v>3397</v>
      </c>
      <c r="B1881" s="102" t="s">
        <v>1901</v>
      </c>
      <c r="C1881" s="100">
        <f>VLOOKUP(GroupVertices[[#This Row],[Vertex]], Vertices[], MATCH("ID", Vertices[#Headers], 0), FALSE)</f>
        <v>1979</v>
      </c>
    </row>
    <row r="1882" spans="1:3" x14ac:dyDescent="0.35">
      <c r="A1882" s="100" t="s">
        <v>3397</v>
      </c>
      <c r="B1882" s="102" t="s">
        <v>1902</v>
      </c>
      <c r="C1882" s="100">
        <f>VLOOKUP(GroupVertices[[#This Row],[Vertex]], Vertices[], MATCH("ID", Vertices[#Headers], 0), FALSE)</f>
        <v>1980</v>
      </c>
    </row>
    <row r="1883" spans="1:3" x14ac:dyDescent="0.35">
      <c r="A1883" s="100" t="s">
        <v>3397</v>
      </c>
      <c r="B1883" s="102" t="s">
        <v>1903</v>
      </c>
      <c r="C1883" s="100">
        <f>VLOOKUP(GroupVertices[[#This Row],[Vertex]], Vertices[], MATCH("ID", Vertices[#Headers], 0), FALSE)</f>
        <v>1981</v>
      </c>
    </row>
    <row r="1884" spans="1:3" x14ac:dyDescent="0.35">
      <c r="A1884" s="100" t="s">
        <v>3397</v>
      </c>
      <c r="B1884" s="102" t="s">
        <v>1904</v>
      </c>
      <c r="C1884" s="100">
        <f>VLOOKUP(GroupVertices[[#This Row],[Vertex]], Vertices[], MATCH("ID", Vertices[#Headers], 0), FALSE)</f>
        <v>1982</v>
      </c>
    </row>
    <row r="1885" spans="1:3" x14ac:dyDescent="0.35">
      <c r="A1885" s="100" t="s">
        <v>3397</v>
      </c>
      <c r="B1885" s="102" t="s">
        <v>1905</v>
      </c>
      <c r="C1885" s="100">
        <f>VLOOKUP(GroupVertices[[#This Row],[Vertex]], Vertices[], MATCH("ID", Vertices[#Headers], 0), FALSE)</f>
        <v>1983</v>
      </c>
    </row>
    <row r="1886" spans="1:3" x14ac:dyDescent="0.35">
      <c r="A1886" s="100" t="s">
        <v>3397</v>
      </c>
      <c r="B1886" s="102" t="s">
        <v>1906</v>
      </c>
      <c r="C1886" s="100">
        <f>VLOOKUP(GroupVertices[[#This Row],[Vertex]], Vertices[], MATCH("ID", Vertices[#Headers], 0), FALSE)</f>
        <v>1984</v>
      </c>
    </row>
    <row r="1887" spans="1:3" x14ac:dyDescent="0.35">
      <c r="A1887" s="100" t="s">
        <v>3397</v>
      </c>
      <c r="B1887" s="102" t="s">
        <v>1907</v>
      </c>
      <c r="C1887" s="100">
        <f>VLOOKUP(GroupVertices[[#This Row],[Vertex]], Vertices[], MATCH("ID", Vertices[#Headers], 0), FALSE)</f>
        <v>1985</v>
      </c>
    </row>
    <row r="1888" spans="1:3" x14ac:dyDescent="0.35">
      <c r="A1888" s="100" t="s">
        <v>3397</v>
      </c>
      <c r="B1888" s="102" t="s">
        <v>1908</v>
      </c>
      <c r="C1888" s="100">
        <f>VLOOKUP(GroupVertices[[#This Row],[Vertex]], Vertices[], MATCH("ID", Vertices[#Headers], 0), FALSE)</f>
        <v>1986</v>
      </c>
    </row>
    <row r="1889" spans="1:3" x14ac:dyDescent="0.35">
      <c r="A1889" s="100" t="s">
        <v>3397</v>
      </c>
      <c r="B1889" s="102" t="s">
        <v>1909</v>
      </c>
      <c r="C1889" s="100">
        <f>VLOOKUP(GroupVertices[[#This Row],[Vertex]], Vertices[], MATCH("ID", Vertices[#Headers], 0), FALSE)</f>
        <v>1987</v>
      </c>
    </row>
    <row r="1890" spans="1:3" x14ac:dyDescent="0.35">
      <c r="A1890" s="100" t="s">
        <v>3397</v>
      </c>
      <c r="B1890" s="102" t="s">
        <v>1910</v>
      </c>
      <c r="C1890" s="100">
        <f>VLOOKUP(GroupVertices[[#This Row],[Vertex]], Vertices[], MATCH("ID", Vertices[#Headers], 0), FALSE)</f>
        <v>1988</v>
      </c>
    </row>
    <row r="1891" spans="1:3" x14ac:dyDescent="0.35">
      <c r="A1891" s="100" t="s">
        <v>3397</v>
      </c>
      <c r="B1891" s="102" t="s">
        <v>1911</v>
      </c>
      <c r="C1891" s="100">
        <f>VLOOKUP(GroupVertices[[#This Row],[Vertex]], Vertices[], MATCH("ID", Vertices[#Headers], 0), FALSE)</f>
        <v>1989</v>
      </c>
    </row>
    <row r="1892" spans="1:3" x14ac:dyDescent="0.35">
      <c r="A1892" s="100" t="s">
        <v>3397</v>
      </c>
      <c r="B1892" s="102" t="s">
        <v>1912</v>
      </c>
      <c r="C1892" s="100">
        <f>VLOOKUP(GroupVertices[[#This Row],[Vertex]], Vertices[], MATCH("ID", Vertices[#Headers], 0), FALSE)</f>
        <v>1990</v>
      </c>
    </row>
    <row r="1893" spans="1:3" x14ac:dyDescent="0.35">
      <c r="A1893" s="100" t="s">
        <v>3397</v>
      </c>
      <c r="B1893" s="102" t="s">
        <v>1913</v>
      </c>
      <c r="C1893" s="100">
        <f>VLOOKUP(GroupVertices[[#This Row],[Vertex]], Vertices[], MATCH("ID", Vertices[#Headers], 0), FALSE)</f>
        <v>1991</v>
      </c>
    </row>
    <row r="1894" spans="1:3" x14ac:dyDescent="0.35">
      <c r="A1894" s="100" t="s">
        <v>3397</v>
      </c>
      <c r="B1894" s="102" t="s">
        <v>1914</v>
      </c>
      <c r="C1894" s="100">
        <f>VLOOKUP(GroupVertices[[#This Row],[Vertex]], Vertices[], MATCH("ID", Vertices[#Headers], 0), FALSE)</f>
        <v>1992</v>
      </c>
    </row>
    <row r="1895" spans="1:3" x14ac:dyDescent="0.35">
      <c r="A1895" s="100" t="s">
        <v>3397</v>
      </c>
      <c r="B1895" s="102" t="s">
        <v>1915</v>
      </c>
      <c r="C1895" s="100">
        <f>VLOOKUP(GroupVertices[[#This Row],[Vertex]], Vertices[], MATCH("ID", Vertices[#Headers], 0), FALSE)</f>
        <v>1993</v>
      </c>
    </row>
    <row r="1896" spans="1:3" x14ac:dyDescent="0.35">
      <c r="A1896" s="100" t="s">
        <v>3397</v>
      </c>
      <c r="B1896" s="102" t="s">
        <v>1916</v>
      </c>
      <c r="C1896" s="100">
        <f>VLOOKUP(GroupVertices[[#This Row],[Vertex]], Vertices[], MATCH("ID", Vertices[#Headers], 0), FALSE)</f>
        <v>1994</v>
      </c>
    </row>
    <row r="1897" spans="1:3" x14ac:dyDescent="0.35">
      <c r="A1897" s="100" t="s">
        <v>3397</v>
      </c>
      <c r="B1897" s="102" t="s">
        <v>1917</v>
      </c>
      <c r="C1897" s="100">
        <f>VLOOKUP(GroupVertices[[#This Row],[Vertex]], Vertices[], MATCH("ID", Vertices[#Headers], 0), FALSE)</f>
        <v>1995</v>
      </c>
    </row>
    <row r="1898" spans="1:3" x14ac:dyDescent="0.35">
      <c r="A1898" s="100" t="s">
        <v>3397</v>
      </c>
      <c r="B1898" s="102" t="s">
        <v>1918</v>
      </c>
      <c r="C1898" s="100">
        <f>VLOOKUP(GroupVertices[[#This Row],[Vertex]], Vertices[], MATCH("ID", Vertices[#Headers], 0), FALSE)</f>
        <v>1996</v>
      </c>
    </row>
    <row r="1899" spans="1:3" x14ac:dyDescent="0.35">
      <c r="A1899" s="100" t="s">
        <v>3397</v>
      </c>
      <c r="B1899" s="102" t="s">
        <v>1919</v>
      </c>
      <c r="C1899" s="100">
        <f>VLOOKUP(GroupVertices[[#This Row],[Vertex]], Vertices[], MATCH("ID", Vertices[#Headers], 0), FALSE)</f>
        <v>1997</v>
      </c>
    </row>
    <row r="1900" spans="1:3" x14ac:dyDescent="0.35">
      <c r="A1900" s="100" t="s">
        <v>3398</v>
      </c>
      <c r="B1900" s="102" t="s">
        <v>321</v>
      </c>
      <c r="C1900" s="100">
        <f>VLOOKUP(GroupVertices[[#This Row],[Vertex]], Vertices[], MATCH("ID", Vertices[#Headers], 0), FALSE)</f>
        <v>619</v>
      </c>
    </row>
    <row r="1901" spans="1:3" x14ac:dyDescent="0.35">
      <c r="A1901" s="100" t="s">
        <v>3398</v>
      </c>
      <c r="B1901" s="102" t="s">
        <v>322</v>
      </c>
      <c r="C1901" s="100">
        <f>VLOOKUP(GroupVertices[[#This Row],[Vertex]], Vertices[], MATCH("ID", Vertices[#Headers], 0), FALSE)</f>
        <v>1725</v>
      </c>
    </row>
    <row r="1902" spans="1:3" x14ac:dyDescent="0.35">
      <c r="A1902" s="100" t="s">
        <v>3398</v>
      </c>
      <c r="B1902" s="102" t="s">
        <v>634</v>
      </c>
      <c r="C1902" s="100">
        <f>VLOOKUP(GroupVertices[[#This Row],[Vertex]], Vertices[], MATCH("ID", Vertices[#Headers], 0), FALSE)</f>
        <v>1946</v>
      </c>
    </row>
    <row r="1903" spans="1:3" x14ac:dyDescent="0.35">
      <c r="A1903" s="100" t="s">
        <v>3398</v>
      </c>
      <c r="B1903" s="102" t="s">
        <v>635</v>
      </c>
      <c r="C1903" s="100">
        <f>VLOOKUP(GroupVertices[[#This Row],[Vertex]], Vertices[], MATCH("ID", Vertices[#Headers], 0), FALSE)</f>
        <v>41</v>
      </c>
    </row>
    <row r="1904" spans="1:3" x14ac:dyDescent="0.35">
      <c r="A1904" s="100" t="s">
        <v>3398</v>
      </c>
      <c r="B1904" s="102" t="s">
        <v>679</v>
      </c>
      <c r="C1904" s="100">
        <f>VLOOKUP(GroupVertices[[#This Row],[Vertex]], Vertices[], MATCH("ID", Vertices[#Headers], 0), FALSE)</f>
        <v>1947</v>
      </c>
    </row>
    <row r="1905" spans="1:3" x14ac:dyDescent="0.35">
      <c r="A1905" s="100" t="s">
        <v>3398</v>
      </c>
      <c r="B1905" s="102" t="s">
        <v>1334</v>
      </c>
      <c r="C1905" s="100">
        <f>VLOOKUP(GroupVertices[[#This Row],[Vertex]], Vertices[], MATCH("ID", Vertices[#Headers], 0), FALSE)</f>
        <v>1948</v>
      </c>
    </row>
    <row r="1906" spans="1:3" x14ac:dyDescent="0.35">
      <c r="A1906" s="100" t="s">
        <v>3398</v>
      </c>
      <c r="B1906" s="102" t="s">
        <v>1471</v>
      </c>
      <c r="C1906" s="100">
        <f>VLOOKUP(GroupVertices[[#This Row],[Vertex]], Vertices[], MATCH("ID", Vertices[#Headers], 0), FALSE)</f>
        <v>1949</v>
      </c>
    </row>
    <row r="1907" spans="1:3" x14ac:dyDescent="0.35">
      <c r="A1907" s="100" t="s">
        <v>3398</v>
      </c>
      <c r="B1907" s="102" t="s">
        <v>1487</v>
      </c>
      <c r="C1907" s="100">
        <f>VLOOKUP(GroupVertices[[#This Row],[Vertex]], Vertices[], MATCH("ID", Vertices[#Headers], 0), FALSE)</f>
        <v>620</v>
      </c>
    </row>
    <row r="1908" spans="1:3" x14ac:dyDescent="0.35">
      <c r="A1908" s="100" t="s">
        <v>3398</v>
      </c>
      <c r="B1908" s="102" t="s">
        <v>1654</v>
      </c>
      <c r="C1908" s="100">
        <f>VLOOKUP(GroupVertices[[#This Row],[Vertex]], Vertices[], MATCH("ID", Vertices[#Headers], 0), FALSE)</f>
        <v>1950</v>
      </c>
    </row>
    <row r="1909" spans="1:3" x14ac:dyDescent="0.35">
      <c r="A1909" s="100" t="s">
        <v>3398</v>
      </c>
      <c r="B1909" s="102" t="s">
        <v>1893</v>
      </c>
      <c r="C1909" s="100">
        <f>VLOOKUP(GroupVertices[[#This Row],[Vertex]], Vertices[], MATCH("ID", Vertices[#Headers], 0), FALSE)</f>
        <v>1951</v>
      </c>
    </row>
    <row r="1910" spans="1:3" x14ac:dyDescent="0.35">
      <c r="A1910" s="100" t="s">
        <v>3398</v>
      </c>
      <c r="B1910" s="102" t="s">
        <v>2217</v>
      </c>
      <c r="C1910" s="100">
        <f>VLOOKUP(GroupVertices[[#This Row],[Vertex]], Vertices[], MATCH("ID", Vertices[#Headers], 0), FALSE)</f>
        <v>1952</v>
      </c>
    </row>
    <row r="1911" spans="1:3" x14ac:dyDescent="0.35">
      <c r="A1911" s="100" t="s">
        <v>3398</v>
      </c>
      <c r="B1911" s="102" t="s">
        <v>2446</v>
      </c>
      <c r="C1911" s="100">
        <f>VLOOKUP(GroupVertices[[#This Row],[Vertex]], Vertices[], MATCH("ID", Vertices[#Headers], 0), FALSE)</f>
        <v>1953</v>
      </c>
    </row>
    <row r="1912" spans="1:3" x14ac:dyDescent="0.35">
      <c r="A1912" s="100" t="s">
        <v>3398</v>
      </c>
      <c r="B1912" s="102" t="s">
        <v>2595</v>
      </c>
      <c r="C1912" s="100">
        <f>VLOOKUP(GroupVertices[[#This Row],[Vertex]], Vertices[], MATCH("ID", Vertices[#Headers], 0), FALSE)</f>
        <v>1954</v>
      </c>
    </row>
    <row r="1913" spans="1:3" x14ac:dyDescent="0.35">
      <c r="A1913" s="100" t="s">
        <v>3398</v>
      </c>
      <c r="B1913" s="102" t="s">
        <v>2686</v>
      </c>
      <c r="C1913" s="100">
        <f>VLOOKUP(GroupVertices[[#This Row],[Vertex]], Vertices[], MATCH("ID", Vertices[#Headers], 0), FALSE)</f>
        <v>1955</v>
      </c>
    </row>
    <row r="1914" spans="1:3" x14ac:dyDescent="0.35">
      <c r="A1914" s="100" t="s">
        <v>3398</v>
      </c>
      <c r="B1914" s="102" t="s">
        <v>3032</v>
      </c>
      <c r="C1914" s="100">
        <f>VLOOKUP(GroupVertices[[#This Row],[Vertex]], Vertices[], MATCH("ID", Vertices[#Headers], 0), FALSE)</f>
        <v>1726</v>
      </c>
    </row>
    <row r="1915" spans="1:3" x14ac:dyDescent="0.35">
      <c r="A1915" s="100" t="s">
        <v>3398</v>
      </c>
      <c r="B1915" s="102" t="s">
        <v>3204</v>
      </c>
      <c r="C1915" s="100">
        <f>VLOOKUP(GroupVertices[[#This Row],[Vertex]], Vertices[], MATCH("ID", Vertices[#Headers], 0), FALSE)</f>
        <v>1956</v>
      </c>
    </row>
    <row r="1916" spans="1:3" x14ac:dyDescent="0.35">
      <c r="A1916" s="100" t="s">
        <v>3399</v>
      </c>
      <c r="B1916" s="102" t="s">
        <v>2641</v>
      </c>
      <c r="C1916" s="100">
        <f>VLOOKUP(GroupVertices[[#This Row],[Vertex]], Vertices[], MATCH("ID", Vertices[#Headers], 0), FALSE)</f>
        <v>33</v>
      </c>
    </row>
    <row r="1917" spans="1:3" x14ac:dyDescent="0.35">
      <c r="A1917" s="100" t="s">
        <v>3399</v>
      </c>
      <c r="B1917" s="102" t="s">
        <v>2642</v>
      </c>
      <c r="C1917" s="100">
        <f>VLOOKUP(GroupVertices[[#This Row],[Vertex]], Vertices[], MATCH("ID", Vertices[#Headers], 0), FALSE)</f>
        <v>2317</v>
      </c>
    </row>
    <row r="1918" spans="1:3" x14ac:dyDescent="0.35">
      <c r="A1918" s="100" t="s">
        <v>3399</v>
      </c>
      <c r="B1918" s="102" t="s">
        <v>2643</v>
      </c>
      <c r="C1918" s="100">
        <f>VLOOKUP(GroupVertices[[#This Row],[Vertex]], Vertices[], MATCH("ID", Vertices[#Headers], 0), FALSE)</f>
        <v>2318</v>
      </c>
    </row>
    <row r="1919" spans="1:3" x14ac:dyDescent="0.35">
      <c r="A1919" s="100" t="s">
        <v>3399</v>
      </c>
      <c r="B1919" s="102" t="s">
        <v>2644</v>
      </c>
      <c r="C1919" s="100">
        <f>VLOOKUP(GroupVertices[[#This Row],[Vertex]], Vertices[], MATCH("ID", Vertices[#Headers], 0), FALSE)</f>
        <v>2319</v>
      </c>
    </row>
    <row r="1920" spans="1:3" x14ac:dyDescent="0.35">
      <c r="A1920" s="100" t="s">
        <v>3399</v>
      </c>
      <c r="B1920" s="102" t="s">
        <v>2645</v>
      </c>
      <c r="C1920" s="100">
        <f>VLOOKUP(GroupVertices[[#This Row],[Vertex]], Vertices[], MATCH("ID", Vertices[#Headers], 0), FALSE)</f>
        <v>2320</v>
      </c>
    </row>
    <row r="1921" spans="1:3" x14ac:dyDescent="0.35">
      <c r="A1921" s="100" t="s">
        <v>3399</v>
      </c>
      <c r="B1921" s="102" t="s">
        <v>2646</v>
      </c>
      <c r="C1921" s="100">
        <f>VLOOKUP(GroupVertices[[#This Row],[Vertex]], Vertices[], MATCH("ID", Vertices[#Headers], 0), FALSE)</f>
        <v>2321</v>
      </c>
    </row>
    <row r="1922" spans="1:3" x14ac:dyDescent="0.35">
      <c r="A1922" s="100" t="s">
        <v>3399</v>
      </c>
      <c r="B1922" s="102" t="s">
        <v>2647</v>
      </c>
      <c r="C1922" s="100">
        <f>VLOOKUP(GroupVertices[[#This Row],[Vertex]], Vertices[], MATCH("ID", Vertices[#Headers], 0), FALSE)</f>
        <v>2322</v>
      </c>
    </row>
    <row r="1923" spans="1:3" x14ac:dyDescent="0.35">
      <c r="A1923" s="100" t="s">
        <v>3399</v>
      </c>
      <c r="B1923" s="102" t="s">
        <v>2648</v>
      </c>
      <c r="C1923" s="100">
        <f>VLOOKUP(GroupVertices[[#This Row],[Vertex]], Vertices[], MATCH("ID", Vertices[#Headers], 0), FALSE)</f>
        <v>2323</v>
      </c>
    </row>
    <row r="1924" spans="1:3" x14ac:dyDescent="0.35">
      <c r="A1924" s="100" t="s">
        <v>3399</v>
      </c>
      <c r="B1924" s="102" t="s">
        <v>2649</v>
      </c>
      <c r="C1924" s="100">
        <f>VLOOKUP(GroupVertices[[#This Row],[Vertex]], Vertices[], MATCH("ID", Vertices[#Headers], 0), FALSE)</f>
        <v>2324</v>
      </c>
    </row>
    <row r="1925" spans="1:3" x14ac:dyDescent="0.35">
      <c r="A1925" s="100" t="s">
        <v>3399</v>
      </c>
      <c r="B1925" s="102" t="s">
        <v>2650</v>
      </c>
      <c r="C1925" s="100">
        <f>VLOOKUP(GroupVertices[[#This Row],[Vertex]], Vertices[], MATCH("ID", Vertices[#Headers], 0), FALSE)</f>
        <v>2325</v>
      </c>
    </row>
    <row r="1926" spans="1:3" x14ac:dyDescent="0.35">
      <c r="A1926" s="100" t="s">
        <v>3399</v>
      </c>
      <c r="B1926" s="102" t="s">
        <v>2651</v>
      </c>
      <c r="C1926" s="100">
        <f>VLOOKUP(GroupVertices[[#This Row],[Vertex]], Vertices[], MATCH("ID", Vertices[#Headers], 0), FALSE)</f>
        <v>2326</v>
      </c>
    </row>
    <row r="1927" spans="1:3" x14ac:dyDescent="0.35">
      <c r="A1927" s="100" t="s">
        <v>3399</v>
      </c>
      <c r="B1927" s="102" t="s">
        <v>2652</v>
      </c>
      <c r="C1927" s="100">
        <f>VLOOKUP(GroupVertices[[#This Row],[Vertex]], Vertices[], MATCH("ID", Vertices[#Headers], 0), FALSE)</f>
        <v>2327</v>
      </c>
    </row>
    <row r="1928" spans="1:3" x14ac:dyDescent="0.35">
      <c r="A1928" s="100" t="s">
        <v>3399</v>
      </c>
      <c r="B1928" s="102" t="s">
        <v>2653</v>
      </c>
      <c r="C1928" s="100">
        <f>VLOOKUP(GroupVertices[[#This Row],[Vertex]], Vertices[], MATCH("ID", Vertices[#Headers], 0), FALSE)</f>
        <v>2328</v>
      </c>
    </row>
    <row r="1929" spans="1:3" x14ac:dyDescent="0.35">
      <c r="A1929" s="100" t="s">
        <v>3399</v>
      </c>
      <c r="B1929" s="102" t="s">
        <v>2654</v>
      </c>
      <c r="C1929" s="100">
        <f>VLOOKUP(GroupVertices[[#This Row],[Vertex]], Vertices[], MATCH("ID", Vertices[#Headers], 0), FALSE)</f>
        <v>2329</v>
      </c>
    </row>
    <row r="1930" spans="1:3" x14ac:dyDescent="0.35">
      <c r="A1930" s="100" t="s">
        <v>3399</v>
      </c>
      <c r="B1930" s="102" t="s">
        <v>2659</v>
      </c>
      <c r="C1930" s="100">
        <f>VLOOKUP(GroupVertices[[#This Row],[Vertex]], Vertices[], MATCH("ID", Vertices[#Headers], 0), FALSE)</f>
        <v>2330</v>
      </c>
    </row>
    <row r="1931" spans="1:3" x14ac:dyDescent="0.35">
      <c r="A1931" s="100" t="s">
        <v>3400</v>
      </c>
      <c r="B1931" s="102" t="s">
        <v>1103</v>
      </c>
      <c r="C1931" s="100">
        <f>VLOOKUP(GroupVertices[[#This Row],[Vertex]], Vertices[], MATCH("ID", Vertices[#Headers], 0), FALSE)</f>
        <v>37</v>
      </c>
    </row>
    <row r="1932" spans="1:3" x14ac:dyDescent="0.35">
      <c r="A1932" s="100" t="s">
        <v>3400</v>
      </c>
      <c r="B1932" s="102" t="s">
        <v>1104</v>
      </c>
      <c r="C1932" s="100">
        <f>VLOOKUP(GroupVertices[[#This Row],[Vertex]], Vertices[], MATCH("ID", Vertices[#Headers], 0), FALSE)</f>
        <v>1894</v>
      </c>
    </row>
    <row r="1933" spans="1:3" x14ac:dyDescent="0.35">
      <c r="A1933" s="100" t="s">
        <v>3400</v>
      </c>
      <c r="B1933" s="102" t="s">
        <v>1105</v>
      </c>
      <c r="C1933" s="100">
        <f>VLOOKUP(GroupVertices[[#This Row],[Vertex]], Vertices[], MATCH("ID", Vertices[#Headers], 0), FALSE)</f>
        <v>1895</v>
      </c>
    </row>
    <row r="1934" spans="1:3" x14ac:dyDescent="0.35">
      <c r="A1934" s="100" t="s">
        <v>3400</v>
      </c>
      <c r="B1934" s="102" t="s">
        <v>1106</v>
      </c>
      <c r="C1934" s="100">
        <f>VLOOKUP(GroupVertices[[#This Row],[Vertex]], Vertices[], MATCH("ID", Vertices[#Headers], 0), FALSE)</f>
        <v>1896</v>
      </c>
    </row>
    <row r="1935" spans="1:3" x14ac:dyDescent="0.35">
      <c r="A1935" s="100" t="s">
        <v>3400</v>
      </c>
      <c r="B1935" s="102" t="s">
        <v>1107</v>
      </c>
      <c r="C1935" s="100">
        <f>VLOOKUP(GroupVertices[[#This Row],[Vertex]], Vertices[], MATCH("ID", Vertices[#Headers], 0), FALSE)</f>
        <v>1897</v>
      </c>
    </row>
    <row r="1936" spans="1:3" x14ac:dyDescent="0.35">
      <c r="A1936" s="100" t="s">
        <v>3400</v>
      </c>
      <c r="B1936" s="102" t="s">
        <v>1108</v>
      </c>
      <c r="C1936" s="100">
        <f>VLOOKUP(GroupVertices[[#This Row],[Vertex]], Vertices[], MATCH("ID", Vertices[#Headers], 0), FALSE)</f>
        <v>1898</v>
      </c>
    </row>
    <row r="1937" spans="1:3" x14ac:dyDescent="0.35">
      <c r="A1937" s="100" t="s">
        <v>3400</v>
      </c>
      <c r="B1937" s="102" t="s">
        <v>1109</v>
      </c>
      <c r="C1937" s="100">
        <f>VLOOKUP(GroupVertices[[#This Row],[Vertex]], Vertices[], MATCH("ID", Vertices[#Headers], 0), FALSE)</f>
        <v>1899</v>
      </c>
    </row>
    <row r="1938" spans="1:3" x14ac:dyDescent="0.35">
      <c r="A1938" s="100" t="s">
        <v>3400</v>
      </c>
      <c r="B1938" s="102" t="s">
        <v>1110</v>
      </c>
      <c r="C1938" s="100">
        <f>VLOOKUP(GroupVertices[[#This Row],[Vertex]], Vertices[], MATCH("ID", Vertices[#Headers], 0), FALSE)</f>
        <v>1900</v>
      </c>
    </row>
    <row r="1939" spans="1:3" x14ac:dyDescent="0.35">
      <c r="A1939" s="100" t="s">
        <v>3400</v>
      </c>
      <c r="B1939" s="102" t="s">
        <v>1111</v>
      </c>
      <c r="C1939" s="100">
        <f>VLOOKUP(GroupVertices[[#This Row],[Vertex]], Vertices[], MATCH("ID", Vertices[#Headers], 0), FALSE)</f>
        <v>1901</v>
      </c>
    </row>
    <row r="1940" spans="1:3" x14ac:dyDescent="0.35">
      <c r="A1940" s="100" t="s">
        <v>3400</v>
      </c>
      <c r="B1940" s="102" t="s">
        <v>1112</v>
      </c>
      <c r="C1940" s="100">
        <f>VLOOKUP(GroupVertices[[#This Row],[Vertex]], Vertices[], MATCH("ID", Vertices[#Headers], 0), FALSE)</f>
        <v>1902</v>
      </c>
    </row>
    <row r="1941" spans="1:3" x14ac:dyDescent="0.35">
      <c r="A1941" s="100" t="s">
        <v>3400</v>
      </c>
      <c r="B1941" s="102" t="s">
        <v>1113</v>
      </c>
      <c r="C1941" s="100">
        <f>VLOOKUP(GroupVertices[[#This Row],[Vertex]], Vertices[], MATCH("ID", Vertices[#Headers], 0), FALSE)</f>
        <v>1903</v>
      </c>
    </row>
    <row r="1942" spans="1:3" x14ac:dyDescent="0.35">
      <c r="A1942" s="100" t="s">
        <v>3400</v>
      </c>
      <c r="B1942" s="102" t="s">
        <v>1114</v>
      </c>
      <c r="C1942" s="100">
        <f>VLOOKUP(GroupVertices[[#This Row],[Vertex]], Vertices[], MATCH("ID", Vertices[#Headers], 0), FALSE)</f>
        <v>1904</v>
      </c>
    </row>
    <row r="1943" spans="1:3" x14ac:dyDescent="0.35">
      <c r="A1943" s="100" t="s">
        <v>3400</v>
      </c>
      <c r="B1943" s="102" t="s">
        <v>1115</v>
      </c>
      <c r="C1943" s="100">
        <f>VLOOKUP(GroupVertices[[#This Row],[Vertex]], Vertices[], MATCH("ID", Vertices[#Headers], 0), FALSE)</f>
        <v>1905</v>
      </c>
    </row>
    <row r="1944" spans="1:3" x14ac:dyDescent="0.35">
      <c r="A1944" s="100" t="s">
        <v>3400</v>
      </c>
      <c r="B1944" s="102" t="s">
        <v>1116</v>
      </c>
      <c r="C1944" s="100">
        <f>VLOOKUP(GroupVertices[[#This Row],[Vertex]], Vertices[], MATCH("ID", Vertices[#Headers], 0), FALSE)</f>
        <v>1906</v>
      </c>
    </row>
    <row r="1945" spans="1:3" x14ac:dyDescent="0.35">
      <c r="A1945" s="100" t="s">
        <v>3400</v>
      </c>
      <c r="B1945" s="102" t="s">
        <v>1117</v>
      </c>
      <c r="C1945" s="100">
        <f>VLOOKUP(GroupVertices[[#This Row],[Vertex]], Vertices[], MATCH("ID", Vertices[#Headers], 0), FALSE)</f>
        <v>1907</v>
      </c>
    </row>
    <row r="1946" spans="1:3" x14ac:dyDescent="0.35">
      <c r="A1946" s="100" t="s">
        <v>3401</v>
      </c>
      <c r="B1946" s="102" t="s">
        <v>1131</v>
      </c>
      <c r="C1946" s="100">
        <f>VLOOKUP(GroupVertices[[#This Row],[Vertex]], Vertices[], MATCH("ID", Vertices[#Headers], 0), FALSE)</f>
        <v>69</v>
      </c>
    </row>
    <row r="1947" spans="1:3" x14ac:dyDescent="0.35">
      <c r="A1947" s="100" t="s">
        <v>3401</v>
      </c>
      <c r="B1947" s="102" t="s">
        <v>1132</v>
      </c>
      <c r="C1947" s="100">
        <f>VLOOKUP(GroupVertices[[#This Row],[Vertex]], Vertices[], MATCH("ID", Vertices[#Headers], 0), FALSE)</f>
        <v>1912</v>
      </c>
    </row>
    <row r="1948" spans="1:3" x14ac:dyDescent="0.35">
      <c r="A1948" s="100" t="s">
        <v>3401</v>
      </c>
      <c r="B1948" s="102" t="s">
        <v>1133</v>
      </c>
      <c r="C1948" s="100">
        <f>VLOOKUP(GroupVertices[[#This Row],[Vertex]], Vertices[], MATCH("ID", Vertices[#Headers], 0), FALSE)</f>
        <v>1913</v>
      </c>
    </row>
    <row r="1949" spans="1:3" x14ac:dyDescent="0.35">
      <c r="A1949" s="100" t="s">
        <v>3401</v>
      </c>
      <c r="B1949" s="102" t="s">
        <v>1141</v>
      </c>
      <c r="C1949" s="100">
        <f>VLOOKUP(GroupVertices[[#This Row],[Vertex]], Vertices[], MATCH("ID", Vertices[#Headers], 0), FALSE)</f>
        <v>1914</v>
      </c>
    </row>
    <row r="1950" spans="1:3" x14ac:dyDescent="0.35">
      <c r="A1950" s="100" t="s">
        <v>3401</v>
      </c>
      <c r="B1950" s="102" t="s">
        <v>1142</v>
      </c>
      <c r="C1950" s="100">
        <f>VLOOKUP(GroupVertices[[#This Row],[Vertex]], Vertices[], MATCH("ID", Vertices[#Headers], 0), FALSE)</f>
        <v>1915</v>
      </c>
    </row>
    <row r="1951" spans="1:3" x14ac:dyDescent="0.35">
      <c r="A1951" s="100" t="s">
        <v>3401</v>
      </c>
      <c r="B1951" s="102" t="s">
        <v>1143</v>
      </c>
      <c r="C1951" s="100">
        <f>VLOOKUP(GroupVertices[[#This Row],[Vertex]], Vertices[], MATCH("ID", Vertices[#Headers], 0), FALSE)</f>
        <v>1916</v>
      </c>
    </row>
    <row r="1952" spans="1:3" x14ac:dyDescent="0.35">
      <c r="A1952" s="100" t="s">
        <v>3401</v>
      </c>
      <c r="B1952" s="102" t="s">
        <v>1943</v>
      </c>
      <c r="C1952" s="100">
        <f>VLOOKUP(GroupVertices[[#This Row],[Vertex]], Vertices[], MATCH("ID", Vertices[#Headers], 0), FALSE)</f>
        <v>1917</v>
      </c>
    </row>
    <row r="1953" spans="1:3" x14ac:dyDescent="0.35">
      <c r="A1953" s="100" t="s">
        <v>3401</v>
      </c>
      <c r="B1953" s="102" t="s">
        <v>2114</v>
      </c>
      <c r="C1953" s="100">
        <f>VLOOKUP(GroupVertices[[#This Row],[Vertex]], Vertices[], MATCH("ID", Vertices[#Headers], 0), FALSE)</f>
        <v>342</v>
      </c>
    </row>
    <row r="1954" spans="1:3" x14ac:dyDescent="0.35">
      <c r="A1954" s="100" t="s">
        <v>3401</v>
      </c>
      <c r="B1954" s="102" t="s">
        <v>2115</v>
      </c>
      <c r="C1954" s="100">
        <f>VLOOKUP(GroupVertices[[#This Row],[Vertex]], Vertices[], MATCH("ID", Vertices[#Headers], 0), FALSE)</f>
        <v>1796</v>
      </c>
    </row>
    <row r="1955" spans="1:3" x14ac:dyDescent="0.35">
      <c r="A1955" s="100" t="s">
        <v>3401</v>
      </c>
      <c r="B1955" s="102" t="s">
        <v>2116</v>
      </c>
      <c r="C1955" s="100">
        <f>VLOOKUP(GroupVertices[[#This Row],[Vertex]], Vertices[], MATCH("ID", Vertices[#Headers], 0), FALSE)</f>
        <v>617</v>
      </c>
    </row>
    <row r="1956" spans="1:3" x14ac:dyDescent="0.35">
      <c r="A1956" s="100" t="s">
        <v>3401</v>
      </c>
      <c r="B1956" s="102" t="s">
        <v>2587</v>
      </c>
      <c r="C1956" s="100">
        <f>VLOOKUP(GroupVertices[[#This Row],[Vertex]], Vertices[], MATCH("ID", Vertices[#Headers], 0), FALSE)</f>
        <v>1918</v>
      </c>
    </row>
    <row r="1957" spans="1:3" x14ac:dyDescent="0.35">
      <c r="A1957" s="100" t="s">
        <v>3401</v>
      </c>
      <c r="B1957" s="102" t="s">
        <v>2588</v>
      </c>
      <c r="C1957" s="100">
        <f>VLOOKUP(GroupVertices[[#This Row],[Vertex]], Vertices[], MATCH("ID", Vertices[#Headers], 0), FALSE)</f>
        <v>1919</v>
      </c>
    </row>
    <row r="1958" spans="1:3" x14ac:dyDescent="0.35">
      <c r="A1958" s="100" t="s">
        <v>3401</v>
      </c>
      <c r="B1958" s="102" t="s">
        <v>2589</v>
      </c>
      <c r="C1958" s="100">
        <f>VLOOKUP(GroupVertices[[#This Row],[Vertex]], Vertices[], MATCH("ID", Vertices[#Headers], 0), FALSE)</f>
        <v>625</v>
      </c>
    </row>
    <row r="1959" spans="1:3" x14ac:dyDescent="0.35">
      <c r="A1959" s="100" t="s">
        <v>3401</v>
      </c>
      <c r="B1959" s="102" t="s">
        <v>3030</v>
      </c>
      <c r="C1959" s="100">
        <f>VLOOKUP(GroupVertices[[#This Row],[Vertex]], Vertices[], MATCH("ID", Vertices[#Headers], 0), FALSE)</f>
        <v>1687</v>
      </c>
    </row>
    <row r="1960" spans="1:3" x14ac:dyDescent="0.35">
      <c r="A1960" s="100" t="s">
        <v>3402</v>
      </c>
      <c r="B1960" s="102" t="s">
        <v>1379</v>
      </c>
      <c r="C1960" s="100">
        <f>VLOOKUP(GroupVertices[[#This Row],[Vertex]], Vertices[], MATCH("ID", Vertices[#Headers], 0), FALSE)</f>
        <v>162</v>
      </c>
    </row>
    <row r="1961" spans="1:3" x14ac:dyDescent="0.35">
      <c r="A1961" s="100" t="s">
        <v>3402</v>
      </c>
      <c r="B1961" s="102" t="s">
        <v>1380</v>
      </c>
      <c r="C1961" s="100">
        <f>VLOOKUP(GroupVertices[[#This Row],[Vertex]], Vertices[], MATCH("ID", Vertices[#Headers], 0), FALSE)</f>
        <v>2267</v>
      </c>
    </row>
    <row r="1962" spans="1:3" x14ac:dyDescent="0.35">
      <c r="A1962" s="100" t="s">
        <v>3402</v>
      </c>
      <c r="B1962" s="102" t="s">
        <v>1472</v>
      </c>
      <c r="C1962" s="100">
        <f>VLOOKUP(GroupVertices[[#This Row],[Vertex]], Vertices[], MATCH("ID", Vertices[#Headers], 0), FALSE)</f>
        <v>2268</v>
      </c>
    </row>
    <row r="1963" spans="1:3" x14ac:dyDescent="0.35">
      <c r="A1963" s="100" t="s">
        <v>3402</v>
      </c>
      <c r="B1963" s="102" t="s">
        <v>1473</v>
      </c>
      <c r="C1963" s="100">
        <f>VLOOKUP(GroupVertices[[#This Row],[Vertex]], Vertices[], MATCH("ID", Vertices[#Headers], 0), FALSE)</f>
        <v>2269</v>
      </c>
    </row>
    <row r="1964" spans="1:3" x14ac:dyDescent="0.35">
      <c r="A1964" s="100" t="s">
        <v>3402</v>
      </c>
      <c r="B1964" s="102" t="s">
        <v>1474</v>
      </c>
      <c r="C1964" s="100">
        <f>VLOOKUP(GroupVertices[[#This Row],[Vertex]], Vertices[], MATCH("ID", Vertices[#Headers], 0), FALSE)</f>
        <v>612</v>
      </c>
    </row>
    <row r="1965" spans="1:3" x14ac:dyDescent="0.35">
      <c r="A1965" s="100" t="s">
        <v>3402</v>
      </c>
      <c r="B1965" s="102" t="s">
        <v>1475</v>
      </c>
      <c r="C1965" s="100">
        <f>VLOOKUP(GroupVertices[[#This Row],[Vertex]], Vertices[], MATCH("ID", Vertices[#Headers], 0), FALSE)</f>
        <v>343</v>
      </c>
    </row>
    <row r="1966" spans="1:3" x14ac:dyDescent="0.35">
      <c r="A1966" s="100" t="s">
        <v>3402</v>
      </c>
      <c r="B1966" s="102" t="s">
        <v>2071</v>
      </c>
      <c r="C1966" s="100">
        <f>VLOOKUP(GroupVertices[[#This Row],[Vertex]], Vertices[], MATCH("ID", Vertices[#Headers], 0), FALSE)</f>
        <v>233</v>
      </c>
    </row>
    <row r="1967" spans="1:3" x14ac:dyDescent="0.35">
      <c r="A1967" s="100" t="s">
        <v>3402</v>
      </c>
      <c r="B1967" s="102" t="s">
        <v>2072</v>
      </c>
      <c r="C1967" s="100">
        <f>VLOOKUP(GroupVertices[[#This Row],[Vertex]], Vertices[], MATCH("ID", Vertices[#Headers], 0), FALSE)</f>
        <v>2284</v>
      </c>
    </row>
    <row r="1968" spans="1:3" x14ac:dyDescent="0.35">
      <c r="A1968" s="100" t="s">
        <v>3402</v>
      </c>
      <c r="B1968" s="102" t="s">
        <v>2073</v>
      </c>
      <c r="C1968" s="100">
        <f>VLOOKUP(GroupVertices[[#This Row],[Vertex]], Vertices[], MATCH("ID", Vertices[#Headers], 0), FALSE)</f>
        <v>616</v>
      </c>
    </row>
    <row r="1969" spans="1:3" x14ac:dyDescent="0.35">
      <c r="A1969" s="100" t="s">
        <v>3402</v>
      </c>
      <c r="B1969" s="102" t="s">
        <v>2111</v>
      </c>
      <c r="C1969" s="100">
        <f>VLOOKUP(GroupVertices[[#This Row],[Vertex]], Vertices[], MATCH("ID", Vertices[#Headers], 0), FALSE)</f>
        <v>340</v>
      </c>
    </row>
    <row r="1970" spans="1:3" x14ac:dyDescent="0.35">
      <c r="A1970" s="100" t="s">
        <v>3402</v>
      </c>
      <c r="B1970" s="102" t="s">
        <v>2348</v>
      </c>
      <c r="C1970" s="100">
        <f>VLOOKUP(GroupVertices[[#This Row],[Vertex]], Vertices[], MATCH("ID", Vertices[#Headers], 0), FALSE)</f>
        <v>1843</v>
      </c>
    </row>
    <row r="1971" spans="1:3" x14ac:dyDescent="0.35">
      <c r="A1971" s="100" t="s">
        <v>3402</v>
      </c>
      <c r="B1971" s="102" t="s">
        <v>2349</v>
      </c>
      <c r="C1971" s="100">
        <f>VLOOKUP(GroupVertices[[#This Row],[Vertex]], Vertices[], MATCH("ID", Vertices[#Headers], 0), FALSE)</f>
        <v>1844</v>
      </c>
    </row>
    <row r="1972" spans="1:3" x14ac:dyDescent="0.35">
      <c r="A1972" s="100" t="s">
        <v>3402</v>
      </c>
      <c r="B1972" s="102" t="s">
        <v>2351</v>
      </c>
      <c r="C1972" s="100">
        <f>VLOOKUP(GroupVertices[[#This Row],[Vertex]], Vertices[], MATCH("ID", Vertices[#Headers], 0), FALSE)</f>
        <v>1794</v>
      </c>
    </row>
    <row r="1973" spans="1:3" x14ac:dyDescent="0.35">
      <c r="A1973" s="100" t="s">
        <v>3403</v>
      </c>
      <c r="B1973" s="102" t="s">
        <v>791</v>
      </c>
      <c r="C1973" s="100">
        <f>VLOOKUP(GroupVertices[[#This Row],[Vertex]], Vertices[], MATCH("ID", Vertices[#Headers], 0), FALSE)</f>
        <v>48</v>
      </c>
    </row>
    <row r="1974" spans="1:3" x14ac:dyDescent="0.35">
      <c r="A1974" s="100" t="s">
        <v>3403</v>
      </c>
      <c r="B1974" s="102" t="s">
        <v>792</v>
      </c>
      <c r="C1974" s="100">
        <f>VLOOKUP(GroupVertices[[#This Row],[Vertex]], Vertices[], MATCH("ID", Vertices[#Headers], 0), FALSE)</f>
        <v>1846</v>
      </c>
    </row>
    <row r="1975" spans="1:3" x14ac:dyDescent="0.35">
      <c r="A1975" s="100" t="s">
        <v>3403</v>
      </c>
      <c r="B1975" s="102" t="s">
        <v>793</v>
      </c>
      <c r="C1975" s="100">
        <f>VLOOKUP(GroupVertices[[#This Row],[Vertex]], Vertices[], MATCH("ID", Vertices[#Headers], 0), FALSE)</f>
        <v>1847</v>
      </c>
    </row>
    <row r="1976" spans="1:3" x14ac:dyDescent="0.35">
      <c r="A1976" s="100" t="s">
        <v>3403</v>
      </c>
      <c r="B1976" s="102" t="s">
        <v>794</v>
      </c>
      <c r="C1976" s="100">
        <f>VLOOKUP(GroupVertices[[#This Row],[Vertex]], Vertices[], MATCH("ID", Vertices[#Headers], 0), FALSE)</f>
        <v>1848</v>
      </c>
    </row>
    <row r="1977" spans="1:3" x14ac:dyDescent="0.35">
      <c r="A1977" s="100" t="s">
        <v>3403</v>
      </c>
      <c r="B1977" s="102" t="s">
        <v>795</v>
      </c>
      <c r="C1977" s="100">
        <f>VLOOKUP(GroupVertices[[#This Row],[Vertex]], Vertices[], MATCH("ID", Vertices[#Headers], 0), FALSE)</f>
        <v>1849</v>
      </c>
    </row>
    <row r="1978" spans="1:3" x14ac:dyDescent="0.35">
      <c r="A1978" s="100" t="s">
        <v>3403</v>
      </c>
      <c r="B1978" s="102" t="s">
        <v>796</v>
      </c>
      <c r="C1978" s="100">
        <f>VLOOKUP(GroupVertices[[#This Row],[Vertex]], Vertices[], MATCH("ID", Vertices[#Headers], 0), FALSE)</f>
        <v>1850</v>
      </c>
    </row>
    <row r="1979" spans="1:3" x14ac:dyDescent="0.35">
      <c r="A1979" s="100" t="s">
        <v>3403</v>
      </c>
      <c r="B1979" s="102" t="s">
        <v>797</v>
      </c>
      <c r="C1979" s="100">
        <f>VLOOKUP(GroupVertices[[#This Row],[Vertex]], Vertices[], MATCH("ID", Vertices[#Headers], 0), FALSE)</f>
        <v>1851</v>
      </c>
    </row>
    <row r="1980" spans="1:3" x14ac:dyDescent="0.35">
      <c r="A1980" s="100" t="s">
        <v>3403</v>
      </c>
      <c r="B1980" s="102" t="s">
        <v>798</v>
      </c>
      <c r="C1980" s="100">
        <f>VLOOKUP(GroupVertices[[#This Row],[Vertex]], Vertices[], MATCH("ID", Vertices[#Headers], 0), FALSE)</f>
        <v>1852</v>
      </c>
    </row>
    <row r="1981" spans="1:3" x14ac:dyDescent="0.35">
      <c r="A1981" s="100" t="s">
        <v>3403</v>
      </c>
      <c r="B1981" s="102" t="s">
        <v>799</v>
      </c>
      <c r="C1981" s="100">
        <f>VLOOKUP(GroupVertices[[#This Row],[Vertex]], Vertices[], MATCH("ID", Vertices[#Headers], 0), FALSE)</f>
        <v>1853</v>
      </c>
    </row>
    <row r="1982" spans="1:3" x14ac:dyDescent="0.35">
      <c r="A1982" s="100" t="s">
        <v>3403</v>
      </c>
      <c r="B1982" s="102" t="s">
        <v>800</v>
      </c>
      <c r="C1982" s="100">
        <f>VLOOKUP(GroupVertices[[#This Row],[Vertex]], Vertices[], MATCH("ID", Vertices[#Headers], 0), FALSE)</f>
        <v>1854</v>
      </c>
    </row>
    <row r="1983" spans="1:3" x14ac:dyDescent="0.35">
      <c r="A1983" s="100" t="s">
        <v>3403</v>
      </c>
      <c r="B1983" s="102" t="s">
        <v>801</v>
      </c>
      <c r="C1983" s="100">
        <f>VLOOKUP(GroupVertices[[#This Row],[Vertex]], Vertices[], MATCH("ID", Vertices[#Headers], 0), FALSE)</f>
        <v>1855</v>
      </c>
    </row>
    <row r="1984" spans="1:3" x14ac:dyDescent="0.35">
      <c r="A1984" s="100" t="s">
        <v>3403</v>
      </c>
      <c r="B1984" s="102" t="s">
        <v>802</v>
      </c>
      <c r="C1984" s="100">
        <f>VLOOKUP(GroupVertices[[#This Row],[Vertex]], Vertices[], MATCH("ID", Vertices[#Headers], 0), FALSE)</f>
        <v>1856</v>
      </c>
    </row>
    <row r="1985" spans="1:3" x14ac:dyDescent="0.35">
      <c r="A1985" s="100" t="s">
        <v>3404</v>
      </c>
      <c r="B1985" s="102" t="s">
        <v>239</v>
      </c>
      <c r="C1985" s="100">
        <f>VLOOKUP(GroupVertices[[#This Row],[Vertex]], Vertices[], MATCH("ID", Vertices[#Headers], 0), FALSE)</f>
        <v>95</v>
      </c>
    </row>
    <row r="1986" spans="1:3" x14ac:dyDescent="0.35">
      <c r="A1986" s="100" t="s">
        <v>3404</v>
      </c>
      <c r="B1986" s="102" t="s">
        <v>240</v>
      </c>
      <c r="C1986" s="100">
        <f>VLOOKUP(GroupVertices[[#This Row],[Vertex]], Vertices[], MATCH("ID", Vertices[#Headers], 0), FALSE)</f>
        <v>614</v>
      </c>
    </row>
    <row r="1987" spans="1:3" x14ac:dyDescent="0.35">
      <c r="A1987" s="100" t="s">
        <v>3404</v>
      </c>
      <c r="B1987" s="102" t="s">
        <v>241</v>
      </c>
      <c r="C1987" s="100">
        <f>VLOOKUP(GroupVertices[[#This Row],[Vertex]], Vertices[], MATCH("ID", Vertices[#Headers], 0), FALSE)</f>
        <v>1869</v>
      </c>
    </row>
    <row r="1988" spans="1:3" x14ac:dyDescent="0.35">
      <c r="A1988" s="100" t="s">
        <v>3404</v>
      </c>
      <c r="B1988" s="102" t="s">
        <v>242</v>
      </c>
      <c r="C1988" s="100">
        <f>VLOOKUP(GroupVertices[[#This Row],[Vertex]], Vertices[], MATCH("ID", Vertices[#Headers], 0), FALSE)</f>
        <v>1870</v>
      </c>
    </row>
    <row r="1989" spans="1:3" x14ac:dyDescent="0.35">
      <c r="A1989" s="100" t="s">
        <v>3404</v>
      </c>
      <c r="B1989" s="102" t="s">
        <v>288</v>
      </c>
      <c r="C1989" s="100">
        <f>VLOOKUP(GroupVertices[[#This Row],[Vertex]], Vertices[], MATCH("ID", Vertices[#Headers], 0), FALSE)</f>
        <v>1699</v>
      </c>
    </row>
    <row r="1990" spans="1:3" x14ac:dyDescent="0.35">
      <c r="A1990" s="100" t="s">
        <v>3404</v>
      </c>
      <c r="B1990" s="102" t="s">
        <v>335</v>
      </c>
      <c r="C1990" s="100">
        <f>VLOOKUP(GroupVertices[[#This Row],[Vertex]], Vertices[], MATCH("ID", Vertices[#Headers], 0), FALSE)</f>
        <v>341</v>
      </c>
    </row>
    <row r="1991" spans="1:3" x14ac:dyDescent="0.35">
      <c r="A1991" s="100" t="s">
        <v>3404</v>
      </c>
      <c r="B1991" s="102" t="s">
        <v>911</v>
      </c>
      <c r="C1991" s="100">
        <f>VLOOKUP(GroupVertices[[#This Row],[Vertex]], Vertices[], MATCH("ID", Vertices[#Headers], 0), FALSE)</f>
        <v>613</v>
      </c>
    </row>
    <row r="1992" spans="1:3" x14ac:dyDescent="0.35">
      <c r="A1992" s="100" t="s">
        <v>3404</v>
      </c>
      <c r="B1992" s="102" t="s">
        <v>912</v>
      </c>
      <c r="C1992" s="100">
        <f>VLOOKUP(GroupVertices[[#This Row],[Vertex]], Vertices[], MATCH("ID", Vertices[#Headers], 0), FALSE)</f>
        <v>1690</v>
      </c>
    </row>
    <row r="1993" spans="1:3" x14ac:dyDescent="0.35">
      <c r="A1993" s="100" t="s">
        <v>3404</v>
      </c>
      <c r="B1993" s="102" t="s">
        <v>1027</v>
      </c>
      <c r="C1993" s="100">
        <f>VLOOKUP(GroupVertices[[#This Row],[Vertex]], Vertices[], MATCH("ID", Vertices[#Headers], 0), FALSE)</f>
        <v>1812</v>
      </c>
    </row>
    <row r="1994" spans="1:3" x14ac:dyDescent="0.35">
      <c r="A1994" s="100" t="s">
        <v>3404</v>
      </c>
      <c r="B1994" s="102" t="s">
        <v>2694</v>
      </c>
      <c r="C1994" s="100">
        <f>VLOOKUP(GroupVertices[[#This Row],[Vertex]], Vertices[], MATCH("ID", Vertices[#Headers], 0), FALSE)</f>
        <v>1871</v>
      </c>
    </row>
    <row r="1995" spans="1:3" x14ac:dyDescent="0.35">
      <c r="A1995" s="100" t="s">
        <v>3404</v>
      </c>
      <c r="B1995" s="102" t="s">
        <v>2695</v>
      </c>
      <c r="C1995" s="100">
        <f>VLOOKUP(GroupVertices[[#This Row],[Vertex]], Vertices[], MATCH("ID", Vertices[#Headers], 0), FALSE)</f>
        <v>1872</v>
      </c>
    </row>
    <row r="1996" spans="1:3" x14ac:dyDescent="0.35">
      <c r="A1996" s="100" t="s">
        <v>3404</v>
      </c>
      <c r="B1996" s="102" t="s">
        <v>2696</v>
      </c>
      <c r="C1996" s="100">
        <f>VLOOKUP(GroupVertices[[#This Row],[Vertex]], Vertices[], MATCH("ID", Vertices[#Headers], 0), FALSE)</f>
        <v>1873</v>
      </c>
    </row>
    <row r="1997" spans="1:3" x14ac:dyDescent="0.35">
      <c r="A1997" s="100" t="s">
        <v>3405</v>
      </c>
      <c r="B1997" s="102" t="s">
        <v>3291</v>
      </c>
      <c r="C1997" s="100">
        <f>VLOOKUP(GroupVertices[[#This Row],[Vertex]], Vertices[], MATCH("ID", Vertices[#Headers], 0), FALSE)</f>
        <v>59</v>
      </c>
    </row>
    <row r="1998" spans="1:3" x14ac:dyDescent="0.35">
      <c r="A1998" s="100" t="s">
        <v>3405</v>
      </c>
      <c r="B1998" s="102" t="s">
        <v>3292</v>
      </c>
      <c r="C1998" s="100">
        <f>VLOOKUP(GroupVertices[[#This Row],[Vertex]], Vertices[], MATCH("ID", Vertices[#Headers], 0), FALSE)</f>
        <v>1832</v>
      </c>
    </row>
    <row r="1999" spans="1:3" x14ac:dyDescent="0.35">
      <c r="A1999" s="100" t="s">
        <v>3405</v>
      </c>
      <c r="B1999" s="102" t="s">
        <v>3293</v>
      </c>
      <c r="C1999" s="100">
        <f>VLOOKUP(GroupVertices[[#This Row],[Vertex]], Vertices[], MATCH("ID", Vertices[#Headers], 0), FALSE)</f>
        <v>1833</v>
      </c>
    </row>
    <row r="2000" spans="1:3" x14ac:dyDescent="0.35">
      <c r="A2000" s="100" t="s">
        <v>3405</v>
      </c>
      <c r="B2000" s="102" t="s">
        <v>3294</v>
      </c>
      <c r="C2000" s="100">
        <f>VLOOKUP(GroupVertices[[#This Row],[Vertex]], Vertices[], MATCH("ID", Vertices[#Headers], 0), FALSE)</f>
        <v>1834</v>
      </c>
    </row>
    <row r="2001" spans="1:3" x14ac:dyDescent="0.35">
      <c r="A2001" s="100" t="s">
        <v>3405</v>
      </c>
      <c r="B2001" s="102" t="s">
        <v>3295</v>
      </c>
      <c r="C2001" s="100">
        <f>VLOOKUP(GroupVertices[[#This Row],[Vertex]], Vertices[], MATCH("ID", Vertices[#Headers], 0), FALSE)</f>
        <v>1835</v>
      </c>
    </row>
    <row r="2002" spans="1:3" x14ac:dyDescent="0.35">
      <c r="A2002" s="100" t="s">
        <v>3405</v>
      </c>
      <c r="B2002" s="102" t="s">
        <v>3296</v>
      </c>
      <c r="C2002" s="100">
        <f>VLOOKUP(GroupVertices[[#This Row],[Vertex]], Vertices[], MATCH("ID", Vertices[#Headers], 0), FALSE)</f>
        <v>1836</v>
      </c>
    </row>
    <row r="2003" spans="1:3" x14ac:dyDescent="0.35">
      <c r="A2003" s="100" t="s">
        <v>3405</v>
      </c>
      <c r="B2003" s="102" t="s">
        <v>3297</v>
      </c>
      <c r="C2003" s="100">
        <f>VLOOKUP(GroupVertices[[#This Row],[Vertex]], Vertices[], MATCH("ID", Vertices[#Headers], 0), FALSE)</f>
        <v>1837</v>
      </c>
    </row>
    <row r="2004" spans="1:3" x14ac:dyDescent="0.35">
      <c r="A2004" s="100" t="s">
        <v>3405</v>
      </c>
      <c r="B2004" s="102" t="s">
        <v>3298</v>
      </c>
      <c r="C2004" s="100">
        <f>VLOOKUP(GroupVertices[[#This Row],[Vertex]], Vertices[], MATCH("ID", Vertices[#Headers], 0), FALSE)</f>
        <v>1838</v>
      </c>
    </row>
    <row r="2005" spans="1:3" x14ac:dyDescent="0.35">
      <c r="A2005" s="100" t="s">
        <v>3405</v>
      </c>
      <c r="B2005" s="102" t="s">
        <v>3299</v>
      </c>
      <c r="C2005" s="100">
        <f>VLOOKUP(GroupVertices[[#This Row],[Vertex]], Vertices[], MATCH("ID", Vertices[#Headers], 0), FALSE)</f>
        <v>1839</v>
      </c>
    </row>
    <row r="2006" spans="1:3" x14ac:dyDescent="0.35">
      <c r="A2006" s="100" t="s">
        <v>3405</v>
      </c>
      <c r="B2006" s="102" t="s">
        <v>3300</v>
      </c>
      <c r="C2006" s="100">
        <f>VLOOKUP(GroupVertices[[#This Row],[Vertex]], Vertices[], MATCH("ID", Vertices[#Headers], 0), FALSE)</f>
        <v>1840</v>
      </c>
    </row>
    <row r="2007" spans="1:3" x14ac:dyDescent="0.35">
      <c r="A2007" s="100" t="s">
        <v>3405</v>
      </c>
      <c r="B2007" s="102" t="s">
        <v>3301</v>
      </c>
      <c r="C2007" s="100">
        <f>VLOOKUP(GroupVertices[[#This Row],[Vertex]], Vertices[], MATCH("ID", Vertices[#Headers], 0), FALSE)</f>
        <v>1841</v>
      </c>
    </row>
    <row r="2008" spans="1:3" x14ac:dyDescent="0.35">
      <c r="A2008" s="100" t="s">
        <v>3406</v>
      </c>
      <c r="B2008" s="102" t="s">
        <v>990</v>
      </c>
      <c r="C2008" s="100">
        <f>VLOOKUP(GroupVertices[[#This Row],[Vertex]], Vertices[], MATCH("ID", Vertices[#Headers], 0), FALSE)</f>
        <v>58</v>
      </c>
    </row>
    <row r="2009" spans="1:3" x14ac:dyDescent="0.35">
      <c r="A2009" s="100" t="s">
        <v>3406</v>
      </c>
      <c r="B2009" s="102" t="s">
        <v>991</v>
      </c>
      <c r="C2009" s="100">
        <f>VLOOKUP(GroupVertices[[#This Row],[Vertex]], Vertices[], MATCH("ID", Vertices[#Headers], 0), FALSE)</f>
        <v>1822</v>
      </c>
    </row>
    <row r="2010" spans="1:3" x14ac:dyDescent="0.35">
      <c r="A2010" s="100" t="s">
        <v>3406</v>
      </c>
      <c r="B2010" s="102" t="s">
        <v>992</v>
      </c>
      <c r="C2010" s="100">
        <f>VLOOKUP(GroupVertices[[#This Row],[Vertex]], Vertices[], MATCH("ID", Vertices[#Headers], 0), FALSE)</f>
        <v>1823</v>
      </c>
    </row>
    <row r="2011" spans="1:3" x14ac:dyDescent="0.35">
      <c r="A2011" s="100" t="s">
        <v>3406</v>
      </c>
      <c r="B2011" s="102" t="s">
        <v>993</v>
      </c>
      <c r="C2011" s="100">
        <f>VLOOKUP(GroupVertices[[#This Row],[Vertex]], Vertices[], MATCH("ID", Vertices[#Headers], 0), FALSE)</f>
        <v>1824</v>
      </c>
    </row>
    <row r="2012" spans="1:3" x14ac:dyDescent="0.35">
      <c r="A2012" s="100" t="s">
        <v>3406</v>
      </c>
      <c r="B2012" s="102" t="s">
        <v>994</v>
      </c>
      <c r="C2012" s="100">
        <f>VLOOKUP(GroupVertices[[#This Row],[Vertex]], Vertices[], MATCH("ID", Vertices[#Headers], 0), FALSE)</f>
        <v>1825</v>
      </c>
    </row>
    <row r="2013" spans="1:3" x14ac:dyDescent="0.35">
      <c r="A2013" s="100" t="s">
        <v>3406</v>
      </c>
      <c r="B2013" s="102" t="s">
        <v>995</v>
      </c>
      <c r="C2013" s="100">
        <f>VLOOKUP(GroupVertices[[#This Row],[Vertex]], Vertices[], MATCH("ID", Vertices[#Headers], 0), FALSE)</f>
        <v>1826</v>
      </c>
    </row>
    <row r="2014" spans="1:3" x14ac:dyDescent="0.35">
      <c r="A2014" s="100" t="s">
        <v>3406</v>
      </c>
      <c r="B2014" s="102" t="s">
        <v>996</v>
      </c>
      <c r="C2014" s="100">
        <f>VLOOKUP(GroupVertices[[#This Row],[Vertex]], Vertices[], MATCH("ID", Vertices[#Headers], 0), FALSE)</f>
        <v>1827</v>
      </c>
    </row>
    <row r="2015" spans="1:3" x14ac:dyDescent="0.35">
      <c r="A2015" s="100" t="s">
        <v>3406</v>
      </c>
      <c r="B2015" s="102" t="s">
        <v>997</v>
      </c>
      <c r="C2015" s="100">
        <f>VLOOKUP(GroupVertices[[#This Row],[Vertex]], Vertices[], MATCH("ID", Vertices[#Headers], 0), FALSE)</f>
        <v>1828</v>
      </c>
    </row>
    <row r="2016" spans="1:3" x14ac:dyDescent="0.35">
      <c r="A2016" s="100" t="s">
        <v>3406</v>
      </c>
      <c r="B2016" s="102" t="s">
        <v>998</v>
      </c>
      <c r="C2016" s="100">
        <f>VLOOKUP(GroupVertices[[#This Row],[Vertex]], Vertices[], MATCH("ID", Vertices[#Headers], 0), FALSE)</f>
        <v>1829</v>
      </c>
    </row>
    <row r="2017" spans="1:3" x14ac:dyDescent="0.35">
      <c r="A2017" s="100" t="s">
        <v>3406</v>
      </c>
      <c r="B2017" s="102" t="s">
        <v>999</v>
      </c>
      <c r="C2017" s="100">
        <f>VLOOKUP(GroupVertices[[#This Row],[Vertex]], Vertices[], MATCH("ID", Vertices[#Headers], 0), FALSE)</f>
        <v>1830</v>
      </c>
    </row>
    <row r="2018" spans="1:3" x14ac:dyDescent="0.35">
      <c r="A2018" s="100" t="s">
        <v>3406</v>
      </c>
      <c r="B2018" s="102" t="s">
        <v>1000</v>
      </c>
      <c r="C2018" s="100">
        <f>VLOOKUP(GroupVertices[[#This Row],[Vertex]], Vertices[], MATCH("ID", Vertices[#Headers], 0), FALSE)</f>
        <v>1831</v>
      </c>
    </row>
    <row r="2019" spans="1:3" x14ac:dyDescent="0.35">
      <c r="A2019" s="100" t="s">
        <v>3407</v>
      </c>
      <c r="B2019" s="102" t="s">
        <v>1031</v>
      </c>
      <c r="C2019" s="100">
        <f>VLOOKUP(GroupVertices[[#This Row],[Vertex]], Vertices[], MATCH("ID", Vertices[#Headers], 0), FALSE)</f>
        <v>2553</v>
      </c>
    </row>
    <row r="2020" spans="1:3" x14ac:dyDescent="0.35">
      <c r="A2020" s="100" t="s">
        <v>3407</v>
      </c>
      <c r="B2020" s="102" t="s">
        <v>1032</v>
      </c>
      <c r="C2020" s="100">
        <f>VLOOKUP(GroupVertices[[#This Row],[Vertex]], Vertices[], MATCH("ID", Vertices[#Headers], 0), FALSE)</f>
        <v>333</v>
      </c>
    </row>
    <row r="2021" spans="1:3" x14ac:dyDescent="0.35">
      <c r="A2021" s="100" t="s">
        <v>3407</v>
      </c>
      <c r="B2021" s="102" t="s">
        <v>2033</v>
      </c>
      <c r="C2021" s="100">
        <f>VLOOKUP(GroupVertices[[#This Row],[Vertex]], Vertices[], MATCH("ID", Vertices[#Headers], 0), FALSE)</f>
        <v>159</v>
      </c>
    </row>
    <row r="2022" spans="1:3" x14ac:dyDescent="0.35">
      <c r="A2022" s="100" t="s">
        <v>3407</v>
      </c>
      <c r="B2022" s="102" t="s">
        <v>2034</v>
      </c>
      <c r="C2022" s="100">
        <f>VLOOKUP(GroupVertices[[#This Row],[Vertex]], Vertices[], MATCH("ID", Vertices[#Headers], 0), FALSE)</f>
        <v>592</v>
      </c>
    </row>
    <row r="2023" spans="1:3" x14ac:dyDescent="0.35">
      <c r="A2023" s="100" t="s">
        <v>3407</v>
      </c>
      <c r="B2023" s="102" t="s">
        <v>2035</v>
      </c>
      <c r="C2023" s="100">
        <f>VLOOKUP(GroupVertices[[#This Row],[Vertex]], Vertices[], MATCH("ID", Vertices[#Headers], 0), FALSE)</f>
        <v>2652</v>
      </c>
    </row>
    <row r="2024" spans="1:3" x14ac:dyDescent="0.35">
      <c r="A2024" s="100" t="s">
        <v>3407</v>
      </c>
      <c r="B2024" s="102" t="s">
        <v>2036</v>
      </c>
      <c r="C2024" s="100">
        <f>VLOOKUP(GroupVertices[[#This Row],[Vertex]], Vertices[], MATCH("ID", Vertices[#Headers], 0), FALSE)</f>
        <v>593</v>
      </c>
    </row>
    <row r="2025" spans="1:3" x14ac:dyDescent="0.35">
      <c r="A2025" s="100" t="s">
        <v>3407</v>
      </c>
      <c r="B2025" s="102" t="s">
        <v>2037</v>
      </c>
      <c r="C2025" s="100">
        <f>VLOOKUP(GroupVertices[[#This Row],[Vertex]], Vertices[], MATCH("ID", Vertices[#Headers], 0), FALSE)</f>
        <v>2653</v>
      </c>
    </row>
    <row r="2026" spans="1:3" x14ac:dyDescent="0.35">
      <c r="A2026" s="100" t="s">
        <v>3407</v>
      </c>
      <c r="B2026" s="102" t="s">
        <v>2628</v>
      </c>
      <c r="C2026" s="100">
        <f>VLOOKUP(GroupVertices[[#This Row],[Vertex]], Vertices[], MATCH("ID", Vertices[#Headers], 0), FALSE)</f>
        <v>160</v>
      </c>
    </row>
    <row r="2027" spans="1:3" x14ac:dyDescent="0.35">
      <c r="A2027" s="100" t="s">
        <v>3407</v>
      </c>
      <c r="B2027" s="102" t="s">
        <v>2629</v>
      </c>
      <c r="C2027" s="100">
        <f>VLOOKUP(GroupVertices[[#This Row],[Vertex]], Vertices[], MATCH("ID", Vertices[#Headers], 0), FALSE)</f>
        <v>2654</v>
      </c>
    </row>
    <row r="2028" spans="1:3" x14ac:dyDescent="0.35">
      <c r="A2028" s="100" t="s">
        <v>3407</v>
      </c>
      <c r="B2028" s="102" t="s">
        <v>2630</v>
      </c>
      <c r="C2028" s="100">
        <f>VLOOKUP(GroupVertices[[#This Row],[Vertex]], Vertices[], MATCH("ID", Vertices[#Headers], 0), FALSE)</f>
        <v>2655</v>
      </c>
    </row>
    <row r="2029" spans="1:3" x14ac:dyDescent="0.35">
      <c r="A2029" s="100" t="s">
        <v>3408</v>
      </c>
      <c r="B2029" s="102" t="s">
        <v>850</v>
      </c>
      <c r="C2029" s="100">
        <f>VLOOKUP(GroupVertices[[#This Row],[Vertex]], Vertices[], MATCH("ID", Vertices[#Headers], 0), FALSE)</f>
        <v>68</v>
      </c>
    </row>
    <row r="2030" spans="1:3" x14ac:dyDescent="0.35">
      <c r="A2030" s="100" t="s">
        <v>3408</v>
      </c>
      <c r="B2030" s="102" t="s">
        <v>851</v>
      </c>
      <c r="C2030" s="100">
        <f>VLOOKUP(GroupVertices[[#This Row],[Vertex]], Vertices[], MATCH("ID", Vertices[#Headers], 0), FALSE)</f>
        <v>1803</v>
      </c>
    </row>
    <row r="2031" spans="1:3" x14ac:dyDescent="0.35">
      <c r="A2031" s="100" t="s">
        <v>3408</v>
      </c>
      <c r="B2031" s="102" t="s">
        <v>852</v>
      </c>
      <c r="C2031" s="100">
        <f>VLOOKUP(GroupVertices[[#This Row],[Vertex]], Vertices[], MATCH("ID", Vertices[#Headers], 0), FALSE)</f>
        <v>1804</v>
      </c>
    </row>
    <row r="2032" spans="1:3" x14ac:dyDescent="0.35">
      <c r="A2032" s="100" t="s">
        <v>3408</v>
      </c>
      <c r="B2032" s="102" t="s">
        <v>853</v>
      </c>
      <c r="C2032" s="100">
        <f>VLOOKUP(GroupVertices[[#This Row],[Vertex]], Vertices[], MATCH("ID", Vertices[#Headers], 0), FALSE)</f>
        <v>1805</v>
      </c>
    </row>
    <row r="2033" spans="1:3" x14ac:dyDescent="0.35">
      <c r="A2033" s="100" t="s">
        <v>3408</v>
      </c>
      <c r="B2033" s="102" t="s">
        <v>854</v>
      </c>
      <c r="C2033" s="100">
        <f>VLOOKUP(GroupVertices[[#This Row],[Vertex]], Vertices[], MATCH("ID", Vertices[#Headers], 0), FALSE)</f>
        <v>1806</v>
      </c>
    </row>
    <row r="2034" spans="1:3" x14ac:dyDescent="0.35">
      <c r="A2034" s="100" t="s">
        <v>3408</v>
      </c>
      <c r="B2034" s="102" t="s">
        <v>855</v>
      </c>
      <c r="C2034" s="100">
        <f>VLOOKUP(GroupVertices[[#This Row],[Vertex]], Vertices[], MATCH("ID", Vertices[#Headers], 0), FALSE)</f>
        <v>1807</v>
      </c>
    </row>
    <row r="2035" spans="1:3" x14ac:dyDescent="0.35">
      <c r="A2035" s="100" t="s">
        <v>3408</v>
      </c>
      <c r="B2035" s="102" t="s">
        <v>856</v>
      </c>
      <c r="C2035" s="100">
        <f>VLOOKUP(GroupVertices[[#This Row],[Vertex]], Vertices[], MATCH("ID", Vertices[#Headers], 0), FALSE)</f>
        <v>1808</v>
      </c>
    </row>
    <row r="2036" spans="1:3" x14ac:dyDescent="0.35">
      <c r="A2036" s="100" t="s">
        <v>3408</v>
      </c>
      <c r="B2036" s="102" t="s">
        <v>857</v>
      </c>
      <c r="C2036" s="100">
        <f>VLOOKUP(GroupVertices[[#This Row],[Vertex]], Vertices[], MATCH("ID", Vertices[#Headers], 0), FALSE)</f>
        <v>1809</v>
      </c>
    </row>
    <row r="2037" spans="1:3" x14ac:dyDescent="0.35">
      <c r="A2037" s="100" t="s">
        <v>3408</v>
      </c>
      <c r="B2037" s="102" t="s">
        <v>858</v>
      </c>
      <c r="C2037" s="100">
        <f>VLOOKUP(GroupVertices[[#This Row],[Vertex]], Vertices[], MATCH("ID", Vertices[#Headers], 0), FALSE)</f>
        <v>1810</v>
      </c>
    </row>
    <row r="2038" spans="1:3" x14ac:dyDescent="0.35">
      <c r="A2038" s="100" t="s">
        <v>3408</v>
      </c>
      <c r="B2038" s="102" t="s">
        <v>859</v>
      </c>
      <c r="C2038" s="100">
        <f>VLOOKUP(GroupVertices[[#This Row],[Vertex]], Vertices[], MATCH("ID", Vertices[#Headers], 0), FALSE)</f>
        <v>1811</v>
      </c>
    </row>
    <row r="2039" spans="1:3" x14ac:dyDescent="0.35">
      <c r="A2039" s="100" t="s">
        <v>3409</v>
      </c>
      <c r="B2039" s="102" t="s">
        <v>2563</v>
      </c>
      <c r="C2039" s="100">
        <f>VLOOKUP(GroupVertices[[#This Row],[Vertex]], Vertices[], MATCH("ID", Vertices[#Headers], 0), FALSE)</f>
        <v>80</v>
      </c>
    </row>
    <row r="2040" spans="1:3" x14ac:dyDescent="0.35">
      <c r="A2040" s="100" t="s">
        <v>3409</v>
      </c>
      <c r="B2040" s="102" t="s">
        <v>2564</v>
      </c>
      <c r="C2040" s="100">
        <f>VLOOKUP(GroupVertices[[#This Row],[Vertex]], Vertices[], MATCH("ID", Vertices[#Headers], 0), FALSE)</f>
        <v>1783</v>
      </c>
    </row>
    <row r="2041" spans="1:3" x14ac:dyDescent="0.35">
      <c r="A2041" s="100" t="s">
        <v>3409</v>
      </c>
      <c r="B2041" s="102" t="s">
        <v>2565</v>
      </c>
      <c r="C2041" s="100">
        <f>VLOOKUP(GroupVertices[[#This Row],[Vertex]], Vertices[], MATCH("ID", Vertices[#Headers], 0), FALSE)</f>
        <v>1784</v>
      </c>
    </row>
    <row r="2042" spans="1:3" x14ac:dyDescent="0.35">
      <c r="A2042" s="100" t="s">
        <v>3409</v>
      </c>
      <c r="B2042" s="102" t="s">
        <v>2566</v>
      </c>
      <c r="C2042" s="100">
        <f>VLOOKUP(GroupVertices[[#This Row],[Vertex]], Vertices[], MATCH("ID", Vertices[#Headers], 0), FALSE)</f>
        <v>1785</v>
      </c>
    </row>
    <row r="2043" spans="1:3" x14ac:dyDescent="0.35">
      <c r="A2043" s="100" t="s">
        <v>3409</v>
      </c>
      <c r="B2043" s="102" t="s">
        <v>2567</v>
      </c>
      <c r="C2043" s="100">
        <f>VLOOKUP(GroupVertices[[#This Row],[Vertex]], Vertices[], MATCH("ID", Vertices[#Headers], 0), FALSE)</f>
        <v>1786</v>
      </c>
    </row>
    <row r="2044" spans="1:3" x14ac:dyDescent="0.35">
      <c r="A2044" s="100" t="s">
        <v>3409</v>
      </c>
      <c r="B2044" s="102" t="s">
        <v>2568</v>
      </c>
      <c r="C2044" s="100">
        <f>VLOOKUP(GroupVertices[[#This Row],[Vertex]], Vertices[], MATCH("ID", Vertices[#Headers], 0), FALSE)</f>
        <v>1787</v>
      </c>
    </row>
    <row r="2045" spans="1:3" x14ac:dyDescent="0.35">
      <c r="A2045" s="100" t="s">
        <v>3409</v>
      </c>
      <c r="B2045" s="102" t="s">
        <v>2569</v>
      </c>
      <c r="C2045" s="100">
        <f>VLOOKUP(GroupVertices[[#This Row],[Vertex]], Vertices[], MATCH("ID", Vertices[#Headers], 0), FALSE)</f>
        <v>1788</v>
      </c>
    </row>
    <row r="2046" spans="1:3" x14ac:dyDescent="0.35">
      <c r="A2046" s="100" t="s">
        <v>3409</v>
      </c>
      <c r="B2046" s="102" t="s">
        <v>2570</v>
      </c>
      <c r="C2046" s="100">
        <f>VLOOKUP(GroupVertices[[#This Row],[Vertex]], Vertices[], MATCH("ID", Vertices[#Headers], 0), FALSE)</f>
        <v>1789</v>
      </c>
    </row>
    <row r="2047" spans="1:3" x14ac:dyDescent="0.35">
      <c r="A2047" s="100" t="s">
        <v>3409</v>
      </c>
      <c r="B2047" s="102" t="s">
        <v>2571</v>
      </c>
      <c r="C2047" s="100">
        <f>VLOOKUP(GroupVertices[[#This Row],[Vertex]], Vertices[], MATCH("ID", Vertices[#Headers], 0), FALSE)</f>
        <v>1790</v>
      </c>
    </row>
    <row r="2048" spans="1:3" x14ac:dyDescent="0.35">
      <c r="A2048" s="100" t="s">
        <v>3410</v>
      </c>
      <c r="B2048" s="102" t="s">
        <v>1721</v>
      </c>
      <c r="C2048" s="100">
        <f>VLOOKUP(GroupVertices[[#This Row],[Vertex]], Vertices[], MATCH("ID", Vertices[#Headers], 0), FALSE)</f>
        <v>79</v>
      </c>
    </row>
    <row r="2049" spans="1:3" x14ac:dyDescent="0.35">
      <c r="A2049" s="100" t="s">
        <v>3410</v>
      </c>
      <c r="B2049" s="102" t="s">
        <v>1722</v>
      </c>
      <c r="C2049" s="100">
        <f>VLOOKUP(GroupVertices[[#This Row],[Vertex]], Vertices[], MATCH("ID", Vertices[#Headers], 0), FALSE)</f>
        <v>1775</v>
      </c>
    </row>
    <row r="2050" spans="1:3" x14ac:dyDescent="0.35">
      <c r="A2050" s="100" t="s">
        <v>3410</v>
      </c>
      <c r="B2050" s="102" t="s">
        <v>1723</v>
      </c>
      <c r="C2050" s="100">
        <f>VLOOKUP(GroupVertices[[#This Row],[Vertex]], Vertices[], MATCH("ID", Vertices[#Headers], 0), FALSE)</f>
        <v>1776</v>
      </c>
    </row>
    <row r="2051" spans="1:3" x14ac:dyDescent="0.35">
      <c r="A2051" s="100" t="s">
        <v>3410</v>
      </c>
      <c r="B2051" s="102" t="s">
        <v>1724</v>
      </c>
      <c r="C2051" s="100">
        <f>VLOOKUP(GroupVertices[[#This Row],[Vertex]], Vertices[], MATCH("ID", Vertices[#Headers], 0), FALSE)</f>
        <v>1777</v>
      </c>
    </row>
    <row r="2052" spans="1:3" x14ac:dyDescent="0.35">
      <c r="A2052" s="100" t="s">
        <v>3410</v>
      </c>
      <c r="B2052" s="102" t="s">
        <v>1725</v>
      </c>
      <c r="C2052" s="100">
        <f>VLOOKUP(GroupVertices[[#This Row],[Vertex]], Vertices[], MATCH("ID", Vertices[#Headers], 0), FALSE)</f>
        <v>1778</v>
      </c>
    </row>
    <row r="2053" spans="1:3" x14ac:dyDescent="0.35">
      <c r="A2053" s="100" t="s">
        <v>3410</v>
      </c>
      <c r="B2053" s="102" t="s">
        <v>1726</v>
      </c>
      <c r="C2053" s="100">
        <f>VLOOKUP(GroupVertices[[#This Row],[Vertex]], Vertices[], MATCH("ID", Vertices[#Headers], 0), FALSE)</f>
        <v>1779</v>
      </c>
    </row>
    <row r="2054" spans="1:3" x14ac:dyDescent="0.35">
      <c r="A2054" s="100" t="s">
        <v>3410</v>
      </c>
      <c r="B2054" s="102" t="s">
        <v>1727</v>
      </c>
      <c r="C2054" s="100">
        <f>VLOOKUP(GroupVertices[[#This Row],[Vertex]], Vertices[], MATCH("ID", Vertices[#Headers], 0), FALSE)</f>
        <v>1780</v>
      </c>
    </row>
    <row r="2055" spans="1:3" x14ac:dyDescent="0.35">
      <c r="A2055" s="100" t="s">
        <v>3410</v>
      </c>
      <c r="B2055" s="102" t="s">
        <v>1728</v>
      </c>
      <c r="C2055" s="100">
        <f>VLOOKUP(GroupVertices[[#This Row],[Vertex]], Vertices[], MATCH("ID", Vertices[#Headers], 0), FALSE)</f>
        <v>1781</v>
      </c>
    </row>
    <row r="2056" spans="1:3" x14ac:dyDescent="0.35">
      <c r="A2056" s="100" t="s">
        <v>3410</v>
      </c>
      <c r="B2056" s="102" t="s">
        <v>1729</v>
      </c>
      <c r="C2056" s="100">
        <f>VLOOKUP(GroupVertices[[#This Row],[Vertex]], Vertices[], MATCH("ID", Vertices[#Headers], 0), FALSE)</f>
        <v>1782</v>
      </c>
    </row>
    <row r="2057" spans="1:3" x14ac:dyDescent="0.35">
      <c r="A2057" s="100" t="s">
        <v>3411</v>
      </c>
      <c r="B2057" s="102" t="s">
        <v>1394</v>
      </c>
      <c r="C2057" s="100">
        <f>VLOOKUP(GroupVertices[[#This Row],[Vertex]], Vertices[], MATCH("ID", Vertices[#Headers], 0), FALSE)</f>
        <v>78</v>
      </c>
    </row>
    <row r="2058" spans="1:3" x14ac:dyDescent="0.35">
      <c r="A2058" s="100" t="s">
        <v>3411</v>
      </c>
      <c r="B2058" s="102" t="s">
        <v>1395</v>
      </c>
      <c r="C2058" s="100">
        <f>VLOOKUP(GroupVertices[[#This Row],[Vertex]], Vertices[], MATCH("ID", Vertices[#Headers], 0), FALSE)</f>
        <v>1767</v>
      </c>
    </row>
    <row r="2059" spans="1:3" x14ac:dyDescent="0.35">
      <c r="A2059" s="100" t="s">
        <v>3411</v>
      </c>
      <c r="B2059" s="102" t="s">
        <v>1396</v>
      </c>
      <c r="C2059" s="100">
        <f>VLOOKUP(GroupVertices[[#This Row],[Vertex]], Vertices[], MATCH("ID", Vertices[#Headers], 0), FALSE)</f>
        <v>1768</v>
      </c>
    </row>
    <row r="2060" spans="1:3" x14ac:dyDescent="0.35">
      <c r="A2060" s="100" t="s">
        <v>3411</v>
      </c>
      <c r="B2060" s="102" t="s">
        <v>1397</v>
      </c>
      <c r="C2060" s="100">
        <f>VLOOKUP(GroupVertices[[#This Row],[Vertex]], Vertices[], MATCH("ID", Vertices[#Headers], 0), FALSE)</f>
        <v>1769</v>
      </c>
    </row>
    <row r="2061" spans="1:3" x14ac:dyDescent="0.35">
      <c r="A2061" s="100" t="s">
        <v>3411</v>
      </c>
      <c r="B2061" s="102" t="s">
        <v>1398</v>
      </c>
      <c r="C2061" s="100">
        <f>VLOOKUP(GroupVertices[[#This Row],[Vertex]], Vertices[], MATCH("ID", Vertices[#Headers], 0), FALSE)</f>
        <v>1770</v>
      </c>
    </row>
    <row r="2062" spans="1:3" x14ac:dyDescent="0.35">
      <c r="A2062" s="100" t="s">
        <v>3411</v>
      </c>
      <c r="B2062" s="102" t="s">
        <v>1399</v>
      </c>
      <c r="C2062" s="100">
        <f>VLOOKUP(GroupVertices[[#This Row],[Vertex]], Vertices[], MATCH("ID", Vertices[#Headers], 0), FALSE)</f>
        <v>1771</v>
      </c>
    </row>
    <row r="2063" spans="1:3" x14ac:dyDescent="0.35">
      <c r="A2063" s="100" t="s">
        <v>3411</v>
      </c>
      <c r="B2063" s="102" t="s">
        <v>1400</v>
      </c>
      <c r="C2063" s="100">
        <f>VLOOKUP(GroupVertices[[#This Row],[Vertex]], Vertices[], MATCH("ID", Vertices[#Headers], 0), FALSE)</f>
        <v>1772</v>
      </c>
    </row>
    <row r="2064" spans="1:3" x14ac:dyDescent="0.35">
      <c r="A2064" s="100" t="s">
        <v>3411</v>
      </c>
      <c r="B2064" s="102" t="s">
        <v>1401</v>
      </c>
      <c r="C2064" s="100">
        <f>VLOOKUP(GroupVertices[[#This Row],[Vertex]], Vertices[], MATCH("ID", Vertices[#Headers], 0), FALSE)</f>
        <v>1773</v>
      </c>
    </row>
    <row r="2065" spans="1:3" x14ac:dyDescent="0.35">
      <c r="A2065" s="100" t="s">
        <v>3411</v>
      </c>
      <c r="B2065" s="102" t="s">
        <v>1402</v>
      </c>
      <c r="C2065" s="100">
        <f>VLOOKUP(GroupVertices[[#This Row],[Vertex]], Vertices[], MATCH("ID", Vertices[#Headers], 0), FALSE)</f>
        <v>1774</v>
      </c>
    </row>
    <row r="2066" spans="1:3" x14ac:dyDescent="0.35">
      <c r="A2066" s="100" t="s">
        <v>3412</v>
      </c>
      <c r="B2066" s="102" t="s">
        <v>986</v>
      </c>
      <c r="C2066" s="100">
        <f>VLOOKUP(GroupVertices[[#This Row],[Vertex]], Vertices[], MATCH("ID", Vertices[#Headers], 0), FALSE)</f>
        <v>611</v>
      </c>
    </row>
    <row r="2067" spans="1:3" x14ac:dyDescent="0.35">
      <c r="A2067" s="100" t="s">
        <v>3412</v>
      </c>
      <c r="B2067" s="102" t="s">
        <v>987</v>
      </c>
      <c r="C2067" s="100">
        <f>VLOOKUP(GroupVertices[[#This Row],[Vertex]], Vertices[], MATCH("ID", Vertices[#Headers], 0), FALSE)</f>
        <v>1692</v>
      </c>
    </row>
    <row r="2068" spans="1:3" x14ac:dyDescent="0.35">
      <c r="A2068" s="100" t="s">
        <v>3412</v>
      </c>
      <c r="B2068" s="102" t="s">
        <v>988</v>
      </c>
      <c r="C2068" s="100">
        <f>VLOOKUP(GroupVertices[[#This Row],[Vertex]], Vertices[], MATCH("ID", Vertices[#Headers], 0), FALSE)</f>
        <v>339</v>
      </c>
    </row>
    <row r="2069" spans="1:3" x14ac:dyDescent="0.35">
      <c r="A2069" s="100" t="s">
        <v>3412</v>
      </c>
      <c r="B2069" s="102" t="s">
        <v>1164</v>
      </c>
      <c r="C2069" s="100">
        <f>VLOOKUP(GroupVertices[[#This Row],[Vertex]], Vertices[], MATCH("ID", Vertices[#Headers], 0), FALSE)</f>
        <v>334</v>
      </c>
    </row>
    <row r="2070" spans="1:3" x14ac:dyDescent="0.35">
      <c r="A2070" s="100" t="s">
        <v>3412</v>
      </c>
      <c r="B2070" s="102" t="s">
        <v>1165</v>
      </c>
      <c r="C2070" s="100">
        <f>VLOOKUP(GroupVertices[[#This Row],[Vertex]], Vertices[], MATCH("ID", Vertices[#Headers], 0), FALSE)</f>
        <v>1727</v>
      </c>
    </row>
    <row r="2071" spans="1:3" x14ac:dyDescent="0.35">
      <c r="A2071" s="100" t="s">
        <v>3412</v>
      </c>
      <c r="B2071" s="102" t="s">
        <v>1166</v>
      </c>
      <c r="C2071" s="100">
        <f>VLOOKUP(GroupVertices[[#This Row],[Vertex]], Vertices[], MATCH("ID", Vertices[#Headers], 0), FALSE)</f>
        <v>1728</v>
      </c>
    </row>
    <row r="2072" spans="1:3" x14ac:dyDescent="0.35">
      <c r="A2072" s="100" t="s">
        <v>3412</v>
      </c>
      <c r="B2072" s="102" t="s">
        <v>3264</v>
      </c>
      <c r="C2072" s="100">
        <f>VLOOKUP(GroupVertices[[#This Row],[Vertex]], Vertices[], MATCH("ID", Vertices[#Headers], 0), FALSE)</f>
        <v>335</v>
      </c>
    </row>
    <row r="2073" spans="1:3" x14ac:dyDescent="0.35">
      <c r="A2073" s="100" t="s">
        <v>3412</v>
      </c>
      <c r="B2073" s="102" t="s">
        <v>3265</v>
      </c>
      <c r="C2073" s="100">
        <f>VLOOKUP(GroupVertices[[#This Row],[Vertex]], Vertices[], MATCH("ID", Vertices[#Headers], 0), FALSE)</f>
        <v>1729</v>
      </c>
    </row>
    <row r="2074" spans="1:3" x14ac:dyDescent="0.35">
      <c r="A2074" s="100" t="s">
        <v>3412</v>
      </c>
      <c r="B2074" s="102" t="s">
        <v>3266</v>
      </c>
      <c r="C2074" s="100">
        <f>VLOOKUP(GroupVertices[[#This Row],[Vertex]], Vertices[], MATCH("ID", Vertices[#Headers], 0), FALSE)</f>
        <v>1730</v>
      </c>
    </row>
    <row r="2075" spans="1:3" x14ac:dyDescent="0.35">
      <c r="A2075" s="100" t="s">
        <v>3413</v>
      </c>
      <c r="B2075" s="102" t="s">
        <v>748</v>
      </c>
      <c r="C2075" s="100">
        <f>VLOOKUP(GroupVertices[[#This Row],[Vertex]], Vertices[], MATCH("ID", Vertices[#Headers], 0), FALSE)</f>
        <v>609</v>
      </c>
    </row>
    <row r="2076" spans="1:3" x14ac:dyDescent="0.35">
      <c r="A2076" s="100" t="s">
        <v>3413</v>
      </c>
      <c r="B2076" s="102" t="s">
        <v>749</v>
      </c>
      <c r="C2076" s="100">
        <f>VLOOKUP(GroupVertices[[#This Row],[Vertex]], Vertices[], MATCH("ID", Vertices[#Headers], 0), FALSE)</f>
        <v>115</v>
      </c>
    </row>
    <row r="2077" spans="1:3" x14ac:dyDescent="0.35">
      <c r="A2077" s="100" t="s">
        <v>3413</v>
      </c>
      <c r="B2077" s="102" t="s">
        <v>750</v>
      </c>
      <c r="C2077" s="100">
        <f>VLOOKUP(GroupVertices[[#This Row],[Vertex]], Vertices[], MATCH("ID", Vertices[#Headers], 0), FALSE)</f>
        <v>1688</v>
      </c>
    </row>
    <row r="2078" spans="1:3" x14ac:dyDescent="0.35">
      <c r="A2078" s="100" t="s">
        <v>3413</v>
      </c>
      <c r="B2078" s="102" t="s">
        <v>2460</v>
      </c>
      <c r="C2078" s="100">
        <f>VLOOKUP(GroupVertices[[#This Row],[Vertex]], Vertices[], MATCH("ID", Vertices[#Headers], 0), FALSE)</f>
        <v>1799</v>
      </c>
    </row>
    <row r="2079" spans="1:3" x14ac:dyDescent="0.35">
      <c r="A2079" s="100" t="s">
        <v>3413</v>
      </c>
      <c r="B2079" s="102" t="s">
        <v>2522</v>
      </c>
      <c r="C2079" s="100">
        <f>VLOOKUP(GroupVertices[[#This Row],[Vertex]], Vertices[], MATCH("ID", Vertices[#Headers], 0), FALSE)</f>
        <v>1800</v>
      </c>
    </row>
    <row r="2080" spans="1:3" x14ac:dyDescent="0.35">
      <c r="A2080" s="100" t="s">
        <v>3413</v>
      </c>
      <c r="B2080" s="102" t="s">
        <v>2916</v>
      </c>
      <c r="C2080" s="100">
        <f>VLOOKUP(GroupVertices[[#This Row],[Vertex]], Vertices[], MATCH("ID", Vertices[#Headers], 0), FALSE)</f>
        <v>610</v>
      </c>
    </row>
    <row r="2081" spans="1:3" x14ac:dyDescent="0.35">
      <c r="A2081" s="100" t="s">
        <v>3413</v>
      </c>
      <c r="B2081" s="102" t="s">
        <v>2917</v>
      </c>
      <c r="C2081" s="100">
        <f>VLOOKUP(GroupVertices[[#This Row],[Vertex]], Vertices[], MATCH("ID", Vertices[#Headers], 0), FALSE)</f>
        <v>1689</v>
      </c>
    </row>
    <row r="2082" spans="1:3" x14ac:dyDescent="0.35">
      <c r="A2082" s="100" t="s">
        <v>3413</v>
      </c>
      <c r="B2082" s="102" t="s">
        <v>3029</v>
      </c>
      <c r="C2082" s="100">
        <f>VLOOKUP(GroupVertices[[#This Row],[Vertex]], Vertices[], MATCH("ID", Vertices[#Headers], 0), FALSE)</f>
        <v>1801</v>
      </c>
    </row>
    <row r="2083" spans="1:3" x14ac:dyDescent="0.35">
      <c r="A2083" s="100" t="s">
        <v>3413</v>
      </c>
      <c r="B2083" s="102" t="s">
        <v>3163</v>
      </c>
      <c r="C2083" s="100">
        <f>VLOOKUP(GroupVertices[[#This Row],[Vertex]], Vertices[], MATCH("ID", Vertices[#Headers], 0), FALSE)</f>
        <v>1802</v>
      </c>
    </row>
    <row r="2084" spans="1:3" x14ac:dyDescent="0.35">
      <c r="A2084" s="100" t="s">
        <v>3414</v>
      </c>
      <c r="B2084" s="102" t="s">
        <v>2697</v>
      </c>
      <c r="C2084" s="100">
        <f>VLOOKUP(GroupVertices[[#This Row],[Vertex]], Vertices[], MATCH("ID", Vertices[#Headers], 0), FALSE)</f>
        <v>1695</v>
      </c>
    </row>
    <row r="2085" spans="1:3" x14ac:dyDescent="0.35">
      <c r="A2085" s="100" t="s">
        <v>3414</v>
      </c>
      <c r="B2085" s="102" t="s">
        <v>2698</v>
      </c>
      <c r="C2085" s="100">
        <f>VLOOKUP(GroupVertices[[#This Row],[Vertex]], Vertices[], MATCH("ID", Vertices[#Headers], 0), FALSE)</f>
        <v>331</v>
      </c>
    </row>
    <row r="2086" spans="1:3" x14ac:dyDescent="0.35">
      <c r="A2086" s="100" t="s">
        <v>3414</v>
      </c>
      <c r="B2086" s="102" t="s">
        <v>2700</v>
      </c>
      <c r="C2086" s="100">
        <f>VLOOKUP(GroupVertices[[#This Row],[Vertex]], Vertices[], MATCH("ID", Vertices[#Headers], 0), FALSE)</f>
        <v>161</v>
      </c>
    </row>
    <row r="2087" spans="1:3" x14ac:dyDescent="0.35">
      <c r="A2087" s="100" t="s">
        <v>3414</v>
      </c>
      <c r="B2087" s="102" t="s">
        <v>2701</v>
      </c>
      <c r="C2087" s="100">
        <f>VLOOKUP(GroupVertices[[#This Row],[Vertex]], Vertices[], MATCH("ID", Vertices[#Headers], 0), FALSE)</f>
        <v>1746</v>
      </c>
    </row>
    <row r="2088" spans="1:3" x14ac:dyDescent="0.35">
      <c r="A2088" s="100" t="s">
        <v>3414</v>
      </c>
      <c r="B2088" s="102" t="s">
        <v>2702</v>
      </c>
      <c r="C2088" s="100">
        <f>VLOOKUP(GroupVertices[[#This Row],[Vertex]], Vertices[], MATCH("ID", Vertices[#Headers], 0), FALSE)</f>
        <v>1747</v>
      </c>
    </row>
    <row r="2089" spans="1:3" x14ac:dyDescent="0.35">
      <c r="A2089" s="100" t="s">
        <v>3414</v>
      </c>
      <c r="B2089" s="102" t="s">
        <v>2703</v>
      </c>
      <c r="C2089" s="100">
        <f>VLOOKUP(GroupVertices[[#This Row],[Vertex]], Vertices[], MATCH("ID", Vertices[#Headers], 0), FALSE)</f>
        <v>1748</v>
      </c>
    </row>
    <row r="2090" spans="1:3" x14ac:dyDescent="0.35">
      <c r="A2090" s="100" t="s">
        <v>3414</v>
      </c>
      <c r="B2090" s="102" t="s">
        <v>2704</v>
      </c>
      <c r="C2090" s="100">
        <f>VLOOKUP(GroupVertices[[#This Row],[Vertex]], Vertices[], MATCH("ID", Vertices[#Headers], 0), FALSE)</f>
        <v>1749</v>
      </c>
    </row>
    <row r="2091" spans="1:3" x14ac:dyDescent="0.35">
      <c r="A2091" s="100" t="s">
        <v>3414</v>
      </c>
      <c r="B2091" s="102" t="s">
        <v>3070</v>
      </c>
      <c r="C2091" s="100">
        <f>VLOOKUP(GroupVertices[[#This Row],[Vertex]], Vertices[], MATCH("ID", Vertices[#Headers], 0), FALSE)</f>
        <v>1696</v>
      </c>
    </row>
    <row r="2092" spans="1:3" x14ac:dyDescent="0.35">
      <c r="A2092" s="100" t="s">
        <v>3415</v>
      </c>
      <c r="B2092" s="102" t="s">
        <v>1590</v>
      </c>
      <c r="C2092" s="100">
        <f>VLOOKUP(GroupVertices[[#This Row],[Vertex]], Vertices[], MATCH("ID", Vertices[#Headers], 0), FALSE)</f>
        <v>1650</v>
      </c>
    </row>
    <row r="2093" spans="1:3" x14ac:dyDescent="0.35">
      <c r="A2093" s="100" t="s">
        <v>3415</v>
      </c>
      <c r="B2093" s="102" t="s">
        <v>1591</v>
      </c>
      <c r="C2093" s="100">
        <f>VLOOKUP(GroupVertices[[#This Row],[Vertex]], Vertices[], MATCH("ID", Vertices[#Headers], 0), FALSE)</f>
        <v>606</v>
      </c>
    </row>
    <row r="2094" spans="1:3" x14ac:dyDescent="0.35">
      <c r="A2094" s="100" t="s">
        <v>3415</v>
      </c>
      <c r="B2094" s="102" t="s">
        <v>2198</v>
      </c>
      <c r="C2094" s="100">
        <f>VLOOKUP(GroupVertices[[#This Row],[Vertex]], Vertices[], MATCH("ID", Vertices[#Headers], 0), FALSE)</f>
        <v>114</v>
      </c>
    </row>
    <row r="2095" spans="1:3" x14ac:dyDescent="0.35">
      <c r="A2095" s="100" t="s">
        <v>3415</v>
      </c>
      <c r="B2095" s="102" t="s">
        <v>2199</v>
      </c>
      <c r="C2095" s="100">
        <f>VLOOKUP(GroupVertices[[#This Row],[Vertex]], Vertices[], MATCH("ID", Vertices[#Headers], 0), FALSE)</f>
        <v>1750</v>
      </c>
    </row>
    <row r="2096" spans="1:3" x14ac:dyDescent="0.35">
      <c r="A2096" s="100" t="s">
        <v>3415</v>
      </c>
      <c r="B2096" s="102" t="s">
        <v>2200</v>
      </c>
      <c r="C2096" s="100">
        <f>VLOOKUP(GroupVertices[[#This Row],[Vertex]], Vertices[], MATCH("ID", Vertices[#Headers], 0), FALSE)</f>
        <v>1751</v>
      </c>
    </row>
    <row r="2097" spans="1:3" x14ac:dyDescent="0.35">
      <c r="A2097" s="100" t="s">
        <v>3415</v>
      </c>
      <c r="B2097" s="102" t="s">
        <v>2201</v>
      </c>
      <c r="C2097" s="100">
        <f>VLOOKUP(GroupVertices[[#This Row],[Vertex]], Vertices[], MATCH("ID", Vertices[#Headers], 0), FALSE)</f>
        <v>1752</v>
      </c>
    </row>
    <row r="2098" spans="1:3" x14ac:dyDescent="0.35">
      <c r="A2098" s="100" t="s">
        <v>3415</v>
      </c>
      <c r="B2098" s="102" t="s">
        <v>3154</v>
      </c>
      <c r="C2098" s="100">
        <f>VLOOKUP(GroupVertices[[#This Row],[Vertex]], Vertices[], MATCH("ID", Vertices[#Headers], 0), FALSE)</f>
        <v>1753</v>
      </c>
    </row>
    <row r="2099" spans="1:3" x14ac:dyDescent="0.35">
      <c r="A2099" s="100" t="s">
        <v>3415</v>
      </c>
      <c r="B2099" s="102" t="s">
        <v>3155</v>
      </c>
      <c r="C2099" s="100">
        <f>VLOOKUP(GroupVertices[[#This Row],[Vertex]], Vertices[], MATCH("ID", Vertices[#Headers], 0), FALSE)</f>
        <v>1754</v>
      </c>
    </row>
    <row r="2100" spans="1:3" x14ac:dyDescent="0.35">
      <c r="A2100" s="100" t="s">
        <v>3416</v>
      </c>
      <c r="B2100" s="102" t="s">
        <v>1124</v>
      </c>
      <c r="C2100" s="100">
        <f>VLOOKUP(GroupVertices[[#This Row],[Vertex]], Vertices[], MATCH("ID", Vertices[#Headers], 0), FALSE)</f>
        <v>337</v>
      </c>
    </row>
    <row r="2101" spans="1:3" x14ac:dyDescent="0.35">
      <c r="A2101" s="100" t="s">
        <v>3416</v>
      </c>
      <c r="B2101" s="102" t="s">
        <v>1125</v>
      </c>
      <c r="C2101" s="100">
        <f>VLOOKUP(GroupVertices[[#This Row],[Vertex]], Vertices[], MATCH("ID", Vertices[#Headers], 0), FALSE)</f>
        <v>332</v>
      </c>
    </row>
    <row r="2102" spans="1:3" x14ac:dyDescent="0.35">
      <c r="A2102" s="100" t="s">
        <v>3416</v>
      </c>
      <c r="B2102" s="102" t="s">
        <v>1126</v>
      </c>
      <c r="C2102" s="100">
        <f>VLOOKUP(GroupVertices[[#This Row],[Vertex]], Vertices[], MATCH("ID", Vertices[#Headers], 0), FALSE)</f>
        <v>1755</v>
      </c>
    </row>
    <row r="2103" spans="1:3" x14ac:dyDescent="0.35">
      <c r="A2103" s="100" t="s">
        <v>3416</v>
      </c>
      <c r="B2103" s="102" t="s">
        <v>1127</v>
      </c>
      <c r="C2103" s="100">
        <f>VLOOKUP(GroupVertices[[#This Row],[Vertex]], Vertices[], MATCH("ID", Vertices[#Headers], 0), FALSE)</f>
        <v>615</v>
      </c>
    </row>
    <row r="2104" spans="1:3" x14ac:dyDescent="0.35">
      <c r="A2104" s="100" t="s">
        <v>3416</v>
      </c>
      <c r="B2104" s="102" t="s">
        <v>1667</v>
      </c>
      <c r="C2104" s="100">
        <f>VLOOKUP(GroupVertices[[#This Row],[Vertex]], Vertices[], MATCH("ID", Vertices[#Headers], 0), FALSE)</f>
        <v>1697</v>
      </c>
    </row>
    <row r="2105" spans="1:3" x14ac:dyDescent="0.35">
      <c r="A2105" s="100" t="s">
        <v>3416</v>
      </c>
      <c r="B2105" s="102" t="s">
        <v>2215</v>
      </c>
      <c r="C2105" s="100">
        <f>VLOOKUP(GroupVertices[[#This Row],[Vertex]], Vertices[], MATCH("ID", Vertices[#Headers], 0), FALSE)</f>
        <v>602</v>
      </c>
    </row>
    <row r="2106" spans="1:3" x14ac:dyDescent="0.35">
      <c r="A2106" s="100" t="s">
        <v>3416</v>
      </c>
      <c r="B2106" s="102" t="s">
        <v>2216</v>
      </c>
      <c r="C2106" s="100">
        <f>VLOOKUP(GroupVertices[[#This Row],[Vertex]], Vertices[], MATCH("ID", Vertices[#Headers], 0), FALSE)</f>
        <v>1639</v>
      </c>
    </row>
    <row r="2107" spans="1:3" x14ac:dyDescent="0.35">
      <c r="A2107" s="100" t="s">
        <v>3416</v>
      </c>
      <c r="B2107" s="102" t="s">
        <v>3290</v>
      </c>
      <c r="C2107" s="100">
        <f>VLOOKUP(GroupVertices[[#This Row],[Vertex]], Vertices[], MATCH("ID", Vertices[#Headers], 0), FALSE)</f>
        <v>1698</v>
      </c>
    </row>
    <row r="2108" spans="1:3" x14ac:dyDescent="0.35">
      <c r="A2108" s="100" t="s">
        <v>3417</v>
      </c>
      <c r="B2108" s="102" t="s">
        <v>845</v>
      </c>
      <c r="C2108" s="100">
        <f>VLOOKUP(GroupVertices[[#This Row],[Vertex]], Vertices[], MATCH("ID", Vertices[#Headers], 0), FALSE)</f>
        <v>94</v>
      </c>
    </row>
    <row r="2109" spans="1:3" x14ac:dyDescent="0.35">
      <c r="A2109" s="100" t="s">
        <v>3417</v>
      </c>
      <c r="B2109" s="102" t="s">
        <v>846</v>
      </c>
      <c r="C2109" s="100">
        <f>VLOOKUP(GroupVertices[[#This Row],[Vertex]], Vertices[], MATCH("ID", Vertices[#Headers], 0), FALSE)</f>
        <v>1738</v>
      </c>
    </row>
    <row r="2110" spans="1:3" x14ac:dyDescent="0.35">
      <c r="A2110" s="100" t="s">
        <v>3417</v>
      </c>
      <c r="B2110" s="102" t="s">
        <v>883</v>
      </c>
      <c r="C2110" s="100">
        <f>VLOOKUP(GroupVertices[[#This Row],[Vertex]], Vertices[], MATCH("ID", Vertices[#Headers], 0), FALSE)</f>
        <v>1739</v>
      </c>
    </row>
    <row r="2111" spans="1:3" x14ac:dyDescent="0.35">
      <c r="A2111" s="100" t="s">
        <v>3417</v>
      </c>
      <c r="B2111" s="102" t="s">
        <v>884</v>
      </c>
      <c r="C2111" s="100">
        <f>VLOOKUP(GroupVertices[[#This Row],[Vertex]], Vertices[], MATCH("ID", Vertices[#Headers], 0), FALSE)</f>
        <v>1740</v>
      </c>
    </row>
    <row r="2112" spans="1:3" x14ac:dyDescent="0.35">
      <c r="A2112" s="100" t="s">
        <v>3417</v>
      </c>
      <c r="B2112" s="102" t="s">
        <v>885</v>
      </c>
      <c r="C2112" s="100">
        <f>VLOOKUP(GroupVertices[[#This Row],[Vertex]], Vertices[], MATCH("ID", Vertices[#Headers], 0), FALSE)</f>
        <v>1741</v>
      </c>
    </row>
    <row r="2113" spans="1:3" x14ac:dyDescent="0.35">
      <c r="A2113" s="100" t="s">
        <v>3417</v>
      </c>
      <c r="B2113" s="102" t="s">
        <v>889</v>
      </c>
      <c r="C2113" s="100">
        <f>VLOOKUP(GroupVertices[[#This Row],[Vertex]], Vertices[], MATCH("ID", Vertices[#Headers], 0), FALSE)</f>
        <v>1742</v>
      </c>
    </row>
    <row r="2114" spans="1:3" x14ac:dyDescent="0.35">
      <c r="A2114" s="100" t="s">
        <v>3417</v>
      </c>
      <c r="B2114" s="102" t="s">
        <v>890</v>
      </c>
      <c r="C2114" s="100">
        <f>VLOOKUP(GroupVertices[[#This Row],[Vertex]], Vertices[], MATCH("ID", Vertices[#Headers], 0), FALSE)</f>
        <v>1743</v>
      </c>
    </row>
    <row r="2115" spans="1:3" x14ac:dyDescent="0.35">
      <c r="A2115" s="100" t="s">
        <v>3417</v>
      </c>
      <c r="B2115" s="102" t="s">
        <v>2335</v>
      </c>
      <c r="C2115" s="100">
        <f>VLOOKUP(GroupVertices[[#This Row],[Vertex]], Vertices[], MATCH("ID", Vertices[#Headers], 0), FALSE)</f>
        <v>1744</v>
      </c>
    </row>
    <row r="2116" spans="1:3" x14ac:dyDescent="0.35">
      <c r="A2116" s="100" t="s">
        <v>3418</v>
      </c>
      <c r="B2116" s="102" t="s">
        <v>2899</v>
      </c>
      <c r="C2116" s="100">
        <f>VLOOKUP(GroupVertices[[#This Row],[Vertex]], Vertices[], MATCH("ID", Vertices[#Headers], 0), FALSE)</f>
        <v>113</v>
      </c>
    </row>
    <row r="2117" spans="1:3" x14ac:dyDescent="0.35">
      <c r="A2117" s="100" t="s">
        <v>3418</v>
      </c>
      <c r="B2117" s="102" t="s">
        <v>2900</v>
      </c>
      <c r="C2117" s="100">
        <f>VLOOKUP(GroupVertices[[#This Row],[Vertex]], Vertices[], MATCH("ID", Vertices[#Headers], 0), FALSE)</f>
        <v>1714</v>
      </c>
    </row>
    <row r="2118" spans="1:3" x14ac:dyDescent="0.35">
      <c r="A2118" s="100" t="s">
        <v>3418</v>
      </c>
      <c r="B2118" s="102" t="s">
        <v>2901</v>
      </c>
      <c r="C2118" s="100">
        <f>VLOOKUP(GroupVertices[[#This Row],[Vertex]], Vertices[], MATCH("ID", Vertices[#Headers], 0), FALSE)</f>
        <v>1715</v>
      </c>
    </row>
    <row r="2119" spans="1:3" x14ac:dyDescent="0.35">
      <c r="A2119" s="100" t="s">
        <v>3418</v>
      </c>
      <c r="B2119" s="102" t="s">
        <v>2902</v>
      </c>
      <c r="C2119" s="100">
        <f>VLOOKUP(GroupVertices[[#This Row],[Vertex]], Vertices[], MATCH("ID", Vertices[#Headers], 0), FALSE)</f>
        <v>1716</v>
      </c>
    </row>
    <row r="2120" spans="1:3" x14ac:dyDescent="0.35">
      <c r="A2120" s="100" t="s">
        <v>3418</v>
      </c>
      <c r="B2120" s="102" t="s">
        <v>2903</v>
      </c>
      <c r="C2120" s="100">
        <f>VLOOKUP(GroupVertices[[#This Row],[Vertex]], Vertices[], MATCH("ID", Vertices[#Headers], 0), FALSE)</f>
        <v>1717</v>
      </c>
    </row>
    <row r="2121" spans="1:3" x14ac:dyDescent="0.35">
      <c r="A2121" s="100" t="s">
        <v>3418</v>
      </c>
      <c r="B2121" s="102" t="s">
        <v>2904</v>
      </c>
      <c r="C2121" s="100">
        <f>VLOOKUP(GroupVertices[[#This Row],[Vertex]], Vertices[], MATCH("ID", Vertices[#Headers], 0), FALSE)</f>
        <v>1718</v>
      </c>
    </row>
    <row r="2122" spans="1:3" x14ac:dyDescent="0.35">
      <c r="A2122" s="100" t="s">
        <v>3418</v>
      </c>
      <c r="B2122" s="102" t="s">
        <v>2905</v>
      </c>
      <c r="C2122" s="100">
        <f>VLOOKUP(GroupVertices[[#This Row],[Vertex]], Vertices[], MATCH("ID", Vertices[#Headers], 0), FALSE)</f>
        <v>1719</v>
      </c>
    </row>
    <row r="2123" spans="1:3" x14ac:dyDescent="0.35">
      <c r="A2123" s="100" t="s">
        <v>3419</v>
      </c>
      <c r="B2123" s="102" t="s">
        <v>2352</v>
      </c>
      <c r="C2123" s="100">
        <f>VLOOKUP(GroupVertices[[#This Row],[Vertex]], Vertices[], MATCH("ID", Vertices[#Headers], 0), FALSE)</f>
        <v>112</v>
      </c>
    </row>
    <row r="2124" spans="1:3" x14ac:dyDescent="0.35">
      <c r="A2124" s="100" t="s">
        <v>3419</v>
      </c>
      <c r="B2124" s="102" t="s">
        <v>2353</v>
      </c>
      <c r="C2124" s="100">
        <f>VLOOKUP(GroupVertices[[#This Row],[Vertex]], Vertices[], MATCH("ID", Vertices[#Headers], 0), FALSE)</f>
        <v>1708</v>
      </c>
    </row>
    <row r="2125" spans="1:3" x14ac:dyDescent="0.35">
      <c r="A2125" s="100" t="s">
        <v>3419</v>
      </c>
      <c r="B2125" s="102" t="s">
        <v>2354</v>
      </c>
      <c r="C2125" s="100">
        <f>VLOOKUP(GroupVertices[[#This Row],[Vertex]], Vertices[], MATCH("ID", Vertices[#Headers], 0), FALSE)</f>
        <v>1709</v>
      </c>
    </row>
    <row r="2126" spans="1:3" x14ac:dyDescent="0.35">
      <c r="A2126" s="100" t="s">
        <v>3419</v>
      </c>
      <c r="B2126" s="102" t="s">
        <v>2355</v>
      </c>
      <c r="C2126" s="100">
        <f>VLOOKUP(GroupVertices[[#This Row],[Vertex]], Vertices[], MATCH("ID", Vertices[#Headers], 0), FALSE)</f>
        <v>1710</v>
      </c>
    </row>
    <row r="2127" spans="1:3" x14ac:dyDescent="0.35">
      <c r="A2127" s="100" t="s">
        <v>3419</v>
      </c>
      <c r="B2127" s="102" t="s">
        <v>2356</v>
      </c>
      <c r="C2127" s="100">
        <f>VLOOKUP(GroupVertices[[#This Row],[Vertex]], Vertices[], MATCH("ID", Vertices[#Headers], 0), FALSE)</f>
        <v>1711</v>
      </c>
    </row>
    <row r="2128" spans="1:3" x14ac:dyDescent="0.35">
      <c r="A2128" s="100" t="s">
        <v>3419</v>
      </c>
      <c r="B2128" s="102" t="s">
        <v>2357</v>
      </c>
      <c r="C2128" s="100">
        <f>VLOOKUP(GroupVertices[[#This Row],[Vertex]], Vertices[], MATCH("ID", Vertices[#Headers], 0), FALSE)</f>
        <v>1712</v>
      </c>
    </row>
    <row r="2129" spans="1:3" x14ac:dyDescent="0.35">
      <c r="A2129" s="100" t="s">
        <v>3419</v>
      </c>
      <c r="B2129" s="102" t="s">
        <v>2358</v>
      </c>
      <c r="C2129" s="100">
        <f>VLOOKUP(GroupVertices[[#This Row],[Vertex]], Vertices[], MATCH("ID", Vertices[#Headers], 0), FALSE)</f>
        <v>1713</v>
      </c>
    </row>
    <row r="2130" spans="1:3" x14ac:dyDescent="0.35">
      <c r="A2130" s="100" t="s">
        <v>3420</v>
      </c>
      <c r="B2130" s="102" t="s">
        <v>1762</v>
      </c>
      <c r="C2130" s="100">
        <f>VLOOKUP(GroupVertices[[#This Row],[Vertex]], Vertices[], MATCH("ID", Vertices[#Headers], 0), FALSE)</f>
        <v>111</v>
      </c>
    </row>
    <row r="2131" spans="1:3" x14ac:dyDescent="0.35">
      <c r="A2131" s="100" t="s">
        <v>3420</v>
      </c>
      <c r="B2131" s="102" t="s">
        <v>1763</v>
      </c>
      <c r="C2131" s="100">
        <f>VLOOKUP(GroupVertices[[#This Row],[Vertex]], Vertices[], MATCH("ID", Vertices[#Headers], 0), FALSE)</f>
        <v>1702</v>
      </c>
    </row>
    <row r="2132" spans="1:3" x14ac:dyDescent="0.35">
      <c r="A2132" s="100" t="s">
        <v>3420</v>
      </c>
      <c r="B2132" s="102" t="s">
        <v>1764</v>
      </c>
      <c r="C2132" s="100">
        <f>VLOOKUP(GroupVertices[[#This Row],[Vertex]], Vertices[], MATCH("ID", Vertices[#Headers], 0), FALSE)</f>
        <v>1703</v>
      </c>
    </row>
    <row r="2133" spans="1:3" x14ac:dyDescent="0.35">
      <c r="A2133" s="100" t="s">
        <v>3420</v>
      </c>
      <c r="B2133" s="102" t="s">
        <v>1765</v>
      </c>
      <c r="C2133" s="100">
        <f>VLOOKUP(GroupVertices[[#This Row],[Vertex]], Vertices[], MATCH("ID", Vertices[#Headers], 0), FALSE)</f>
        <v>1704</v>
      </c>
    </row>
    <row r="2134" spans="1:3" x14ac:dyDescent="0.35">
      <c r="A2134" s="100" t="s">
        <v>3420</v>
      </c>
      <c r="B2134" s="102" t="s">
        <v>1766</v>
      </c>
      <c r="C2134" s="100">
        <f>VLOOKUP(GroupVertices[[#This Row],[Vertex]], Vertices[], MATCH("ID", Vertices[#Headers], 0), FALSE)</f>
        <v>1705</v>
      </c>
    </row>
    <row r="2135" spans="1:3" x14ac:dyDescent="0.35">
      <c r="A2135" s="100" t="s">
        <v>3420</v>
      </c>
      <c r="B2135" s="102" t="s">
        <v>1768</v>
      </c>
      <c r="C2135" s="100">
        <f>VLOOKUP(GroupVertices[[#This Row],[Vertex]], Vertices[], MATCH("ID", Vertices[#Headers], 0), FALSE)</f>
        <v>1706</v>
      </c>
    </row>
    <row r="2136" spans="1:3" x14ac:dyDescent="0.35">
      <c r="A2136" s="100" t="s">
        <v>3420</v>
      </c>
      <c r="B2136" s="102" t="s">
        <v>1769</v>
      </c>
      <c r="C2136" s="100">
        <f>VLOOKUP(GroupVertices[[#This Row],[Vertex]], Vertices[], MATCH("ID", Vertices[#Headers], 0), FALSE)</f>
        <v>1707</v>
      </c>
    </row>
    <row r="2137" spans="1:3" x14ac:dyDescent="0.35">
      <c r="A2137" s="100" t="s">
        <v>3421</v>
      </c>
      <c r="B2137" s="102" t="s">
        <v>2452</v>
      </c>
      <c r="C2137" s="100">
        <f>VLOOKUP(GroupVertices[[#This Row],[Vertex]], Vertices[], MATCH("ID", Vertices[#Headers], 0), FALSE)</f>
        <v>158</v>
      </c>
    </row>
    <row r="2138" spans="1:3" x14ac:dyDescent="0.35">
      <c r="A2138" s="100" t="s">
        <v>3421</v>
      </c>
      <c r="B2138" s="102" t="s">
        <v>2453</v>
      </c>
      <c r="C2138" s="100">
        <f>VLOOKUP(GroupVertices[[#This Row],[Vertex]], Vertices[], MATCH("ID", Vertices[#Headers], 0), FALSE)</f>
        <v>1675</v>
      </c>
    </row>
    <row r="2139" spans="1:3" x14ac:dyDescent="0.35">
      <c r="A2139" s="100" t="s">
        <v>3421</v>
      </c>
      <c r="B2139" s="102" t="s">
        <v>2454</v>
      </c>
      <c r="C2139" s="100">
        <f>VLOOKUP(GroupVertices[[#This Row],[Vertex]], Vertices[], MATCH("ID", Vertices[#Headers], 0), FALSE)</f>
        <v>1676</v>
      </c>
    </row>
    <row r="2140" spans="1:3" x14ac:dyDescent="0.35">
      <c r="A2140" s="100" t="s">
        <v>3421</v>
      </c>
      <c r="B2140" s="102" t="s">
        <v>2455</v>
      </c>
      <c r="C2140" s="100">
        <f>VLOOKUP(GroupVertices[[#This Row],[Vertex]], Vertices[], MATCH("ID", Vertices[#Headers], 0), FALSE)</f>
        <v>1677</v>
      </c>
    </row>
    <row r="2141" spans="1:3" x14ac:dyDescent="0.35">
      <c r="A2141" s="100" t="s">
        <v>3421</v>
      </c>
      <c r="B2141" s="102" t="s">
        <v>2456</v>
      </c>
      <c r="C2141" s="100">
        <f>VLOOKUP(GroupVertices[[#This Row],[Vertex]], Vertices[], MATCH("ID", Vertices[#Headers], 0), FALSE)</f>
        <v>1678</v>
      </c>
    </row>
    <row r="2142" spans="1:3" x14ac:dyDescent="0.35">
      <c r="A2142" s="100" t="s">
        <v>3421</v>
      </c>
      <c r="B2142" s="102" t="s">
        <v>2457</v>
      </c>
      <c r="C2142" s="100">
        <f>VLOOKUP(GroupVertices[[#This Row],[Vertex]], Vertices[], MATCH("ID", Vertices[#Headers], 0), FALSE)</f>
        <v>1679</v>
      </c>
    </row>
    <row r="2143" spans="1:3" x14ac:dyDescent="0.35">
      <c r="A2143" s="100" t="s">
        <v>3422</v>
      </c>
      <c r="B2143" s="102" t="s">
        <v>2330</v>
      </c>
      <c r="C2143" s="100">
        <f>VLOOKUP(GroupVertices[[#This Row],[Vertex]], Vertices[], MATCH("ID", Vertices[#Headers], 0), FALSE)</f>
        <v>330</v>
      </c>
    </row>
    <row r="2144" spans="1:3" x14ac:dyDescent="0.35">
      <c r="A2144" s="100" t="s">
        <v>3422</v>
      </c>
      <c r="B2144" s="102" t="s">
        <v>2331</v>
      </c>
      <c r="C2144" s="100">
        <f>VLOOKUP(GroupVertices[[#This Row],[Vertex]], Vertices[], MATCH("ID", Vertices[#Headers], 0), FALSE)</f>
        <v>1648</v>
      </c>
    </row>
    <row r="2145" spans="1:3" x14ac:dyDescent="0.35">
      <c r="A2145" s="100" t="s">
        <v>3422</v>
      </c>
      <c r="B2145" s="102" t="s">
        <v>2332</v>
      </c>
      <c r="C2145" s="100">
        <f>VLOOKUP(GroupVertices[[#This Row],[Vertex]], Vertices[], MATCH("ID", Vertices[#Headers], 0), FALSE)</f>
        <v>1649</v>
      </c>
    </row>
    <row r="2146" spans="1:3" x14ac:dyDescent="0.35">
      <c r="A2146" s="100" t="s">
        <v>3422</v>
      </c>
      <c r="B2146" s="102" t="s">
        <v>2333</v>
      </c>
      <c r="C2146" s="100">
        <f>VLOOKUP(GroupVertices[[#This Row],[Vertex]], Vertices[], MATCH("ID", Vertices[#Headers], 0), FALSE)</f>
        <v>605</v>
      </c>
    </row>
    <row r="2147" spans="1:3" x14ac:dyDescent="0.35">
      <c r="A2147" s="100" t="s">
        <v>3422</v>
      </c>
      <c r="B2147" s="102" t="s">
        <v>2741</v>
      </c>
      <c r="C2147" s="100">
        <f>VLOOKUP(GroupVertices[[#This Row],[Vertex]], Vertices[], MATCH("ID", Vertices[#Headers], 0), FALSE)</f>
        <v>595</v>
      </c>
    </row>
    <row r="2148" spans="1:3" x14ac:dyDescent="0.35">
      <c r="A2148" s="100" t="s">
        <v>3422</v>
      </c>
      <c r="B2148" s="102" t="s">
        <v>2742</v>
      </c>
      <c r="C2148" s="100">
        <f>VLOOKUP(GroupVertices[[#This Row],[Vertex]], Vertices[], MATCH("ID", Vertices[#Headers], 0), FALSE)</f>
        <v>1587</v>
      </c>
    </row>
    <row r="2149" spans="1:3" x14ac:dyDescent="0.35">
      <c r="A2149" s="100" t="s">
        <v>3423</v>
      </c>
      <c r="B2149" s="102" t="s">
        <v>2184</v>
      </c>
      <c r="C2149" s="100">
        <f>VLOOKUP(GroupVertices[[#This Row],[Vertex]], Vertices[], MATCH("ID", Vertices[#Headers], 0), FALSE)</f>
        <v>1640</v>
      </c>
    </row>
    <row r="2150" spans="1:3" x14ac:dyDescent="0.35">
      <c r="A2150" s="100" t="s">
        <v>3423</v>
      </c>
      <c r="B2150" s="102" t="s">
        <v>2185</v>
      </c>
      <c r="C2150" s="100">
        <f>VLOOKUP(GroupVertices[[#This Row],[Vertex]], Vertices[], MATCH("ID", Vertices[#Headers], 0), FALSE)</f>
        <v>326</v>
      </c>
    </row>
    <row r="2151" spans="1:3" x14ac:dyDescent="0.35">
      <c r="A2151" s="100" t="s">
        <v>3423</v>
      </c>
      <c r="B2151" s="102" t="s">
        <v>2342</v>
      </c>
      <c r="C2151" s="100">
        <f>VLOOKUP(GroupVertices[[#This Row],[Vertex]], Vertices[], MATCH("ID", Vertices[#Headers], 0), FALSE)</f>
        <v>1641</v>
      </c>
    </row>
    <row r="2152" spans="1:3" x14ac:dyDescent="0.35">
      <c r="A2152" s="100" t="s">
        <v>3423</v>
      </c>
      <c r="B2152" s="102" t="s">
        <v>2386</v>
      </c>
      <c r="C2152" s="100">
        <f>VLOOKUP(GroupVertices[[#This Row],[Vertex]], Vertices[], MATCH("ID", Vertices[#Headers], 0), FALSE)</f>
        <v>327</v>
      </c>
    </row>
    <row r="2153" spans="1:3" x14ac:dyDescent="0.35">
      <c r="A2153" s="100" t="s">
        <v>3423</v>
      </c>
      <c r="B2153" s="102" t="s">
        <v>2387</v>
      </c>
      <c r="C2153" s="100">
        <f>VLOOKUP(GroupVertices[[#This Row],[Vertex]], Vertices[], MATCH("ID", Vertices[#Headers], 0), FALSE)</f>
        <v>1642</v>
      </c>
    </row>
    <row r="2154" spans="1:3" x14ac:dyDescent="0.35">
      <c r="A2154" s="100" t="s">
        <v>3423</v>
      </c>
      <c r="B2154" s="102" t="s">
        <v>2388</v>
      </c>
      <c r="C2154" s="100">
        <f>VLOOKUP(GroupVertices[[#This Row],[Vertex]], Vertices[], MATCH("ID", Vertices[#Headers], 0), FALSE)</f>
        <v>1643</v>
      </c>
    </row>
    <row r="2155" spans="1:3" x14ac:dyDescent="0.35">
      <c r="A2155" s="100" t="s">
        <v>3424</v>
      </c>
      <c r="B2155" s="102" t="s">
        <v>1879</v>
      </c>
      <c r="C2155" s="100">
        <f>VLOOKUP(GroupVertices[[#This Row],[Vertex]], Vertices[], MATCH("ID", Vertices[#Headers], 0), FALSE)</f>
        <v>157</v>
      </c>
    </row>
    <row r="2156" spans="1:3" x14ac:dyDescent="0.35">
      <c r="A2156" s="100" t="s">
        <v>3424</v>
      </c>
      <c r="B2156" s="102" t="s">
        <v>1880</v>
      </c>
      <c r="C2156" s="100">
        <f>VLOOKUP(GroupVertices[[#This Row],[Vertex]], Vertices[], MATCH("ID", Vertices[#Headers], 0), FALSE)</f>
        <v>1670</v>
      </c>
    </row>
    <row r="2157" spans="1:3" x14ac:dyDescent="0.35">
      <c r="A2157" s="100" t="s">
        <v>3424</v>
      </c>
      <c r="B2157" s="102" t="s">
        <v>1881</v>
      </c>
      <c r="C2157" s="100">
        <f>VLOOKUP(GroupVertices[[#This Row],[Vertex]], Vertices[], MATCH("ID", Vertices[#Headers], 0), FALSE)</f>
        <v>1671</v>
      </c>
    </row>
    <row r="2158" spans="1:3" x14ac:dyDescent="0.35">
      <c r="A2158" s="100" t="s">
        <v>3424</v>
      </c>
      <c r="B2158" s="102" t="s">
        <v>1882</v>
      </c>
      <c r="C2158" s="100">
        <f>VLOOKUP(GroupVertices[[#This Row],[Vertex]], Vertices[], MATCH("ID", Vertices[#Headers], 0), FALSE)</f>
        <v>1672</v>
      </c>
    </row>
    <row r="2159" spans="1:3" x14ac:dyDescent="0.35">
      <c r="A2159" s="100" t="s">
        <v>3424</v>
      </c>
      <c r="B2159" s="102" t="s">
        <v>1883</v>
      </c>
      <c r="C2159" s="100">
        <f>VLOOKUP(GroupVertices[[#This Row],[Vertex]], Vertices[], MATCH("ID", Vertices[#Headers], 0), FALSE)</f>
        <v>1673</v>
      </c>
    </row>
    <row r="2160" spans="1:3" x14ac:dyDescent="0.35">
      <c r="A2160" s="100" t="s">
        <v>3424</v>
      </c>
      <c r="B2160" s="102" t="s">
        <v>1884</v>
      </c>
      <c r="C2160" s="100">
        <f>VLOOKUP(GroupVertices[[#This Row],[Vertex]], Vertices[], MATCH("ID", Vertices[#Headers], 0), FALSE)</f>
        <v>1674</v>
      </c>
    </row>
    <row r="2161" spans="1:3" x14ac:dyDescent="0.35">
      <c r="A2161" s="100" t="s">
        <v>3425</v>
      </c>
      <c r="B2161" s="102" t="s">
        <v>1853</v>
      </c>
      <c r="C2161" s="100">
        <f>VLOOKUP(GroupVertices[[#This Row],[Vertex]], Vertices[], MATCH("ID", Vertices[#Headers], 0), FALSE)</f>
        <v>156</v>
      </c>
    </row>
    <row r="2162" spans="1:3" x14ac:dyDescent="0.35">
      <c r="A2162" s="100" t="s">
        <v>3425</v>
      </c>
      <c r="B2162" s="102" t="s">
        <v>1854</v>
      </c>
      <c r="C2162" s="100">
        <f>VLOOKUP(GroupVertices[[#This Row],[Vertex]], Vertices[], MATCH("ID", Vertices[#Headers], 0), FALSE)</f>
        <v>1665</v>
      </c>
    </row>
    <row r="2163" spans="1:3" x14ac:dyDescent="0.35">
      <c r="A2163" s="100" t="s">
        <v>3425</v>
      </c>
      <c r="B2163" s="102" t="s">
        <v>1855</v>
      </c>
      <c r="C2163" s="100">
        <f>VLOOKUP(GroupVertices[[#This Row],[Vertex]], Vertices[], MATCH("ID", Vertices[#Headers], 0), FALSE)</f>
        <v>1666</v>
      </c>
    </row>
    <row r="2164" spans="1:3" x14ac:dyDescent="0.35">
      <c r="A2164" s="100" t="s">
        <v>3425</v>
      </c>
      <c r="B2164" s="102" t="s">
        <v>1856</v>
      </c>
      <c r="C2164" s="100">
        <f>VLOOKUP(GroupVertices[[#This Row],[Vertex]], Vertices[], MATCH("ID", Vertices[#Headers], 0), FALSE)</f>
        <v>1667</v>
      </c>
    </row>
    <row r="2165" spans="1:3" x14ac:dyDescent="0.35">
      <c r="A2165" s="100" t="s">
        <v>3425</v>
      </c>
      <c r="B2165" s="102" t="s">
        <v>1857</v>
      </c>
      <c r="C2165" s="100">
        <f>VLOOKUP(GroupVertices[[#This Row],[Vertex]], Vertices[], MATCH("ID", Vertices[#Headers], 0), FALSE)</f>
        <v>1668</v>
      </c>
    </row>
    <row r="2166" spans="1:3" x14ac:dyDescent="0.35">
      <c r="A2166" s="100" t="s">
        <v>3425</v>
      </c>
      <c r="B2166" s="102" t="s">
        <v>1858</v>
      </c>
      <c r="C2166" s="100">
        <f>VLOOKUP(GroupVertices[[#This Row],[Vertex]], Vertices[], MATCH("ID", Vertices[#Headers], 0), FALSE)</f>
        <v>1669</v>
      </c>
    </row>
    <row r="2167" spans="1:3" x14ac:dyDescent="0.35">
      <c r="A2167" s="100" t="s">
        <v>3426</v>
      </c>
      <c r="B2167" s="102" t="s">
        <v>1813</v>
      </c>
      <c r="C2167" s="100">
        <f>VLOOKUP(GroupVertices[[#This Row],[Vertex]], Vertices[], MATCH("ID", Vertices[#Headers], 0), FALSE)</f>
        <v>155</v>
      </c>
    </row>
    <row r="2168" spans="1:3" x14ac:dyDescent="0.35">
      <c r="A2168" s="100" t="s">
        <v>3426</v>
      </c>
      <c r="B2168" s="102" t="s">
        <v>1814</v>
      </c>
      <c r="C2168" s="100">
        <f>VLOOKUP(GroupVertices[[#This Row],[Vertex]], Vertices[], MATCH("ID", Vertices[#Headers], 0), FALSE)</f>
        <v>1660</v>
      </c>
    </row>
    <row r="2169" spans="1:3" x14ac:dyDescent="0.35">
      <c r="A2169" s="100" t="s">
        <v>3426</v>
      </c>
      <c r="B2169" s="102" t="s">
        <v>1815</v>
      </c>
      <c r="C2169" s="100">
        <f>VLOOKUP(GroupVertices[[#This Row],[Vertex]], Vertices[], MATCH("ID", Vertices[#Headers], 0), FALSE)</f>
        <v>1661</v>
      </c>
    </row>
    <row r="2170" spans="1:3" x14ac:dyDescent="0.35">
      <c r="A2170" s="100" t="s">
        <v>3426</v>
      </c>
      <c r="B2170" s="102" t="s">
        <v>1816</v>
      </c>
      <c r="C2170" s="100">
        <f>VLOOKUP(GroupVertices[[#This Row],[Vertex]], Vertices[], MATCH("ID", Vertices[#Headers], 0), FALSE)</f>
        <v>1662</v>
      </c>
    </row>
    <row r="2171" spans="1:3" x14ac:dyDescent="0.35">
      <c r="A2171" s="100" t="s">
        <v>3426</v>
      </c>
      <c r="B2171" s="102" t="s">
        <v>1817</v>
      </c>
      <c r="C2171" s="100">
        <f>VLOOKUP(GroupVertices[[#This Row],[Vertex]], Vertices[], MATCH("ID", Vertices[#Headers], 0), FALSE)</f>
        <v>1663</v>
      </c>
    </row>
    <row r="2172" spans="1:3" x14ac:dyDescent="0.35">
      <c r="A2172" s="100" t="s">
        <v>3426</v>
      </c>
      <c r="B2172" s="102" t="s">
        <v>1818</v>
      </c>
      <c r="C2172" s="100">
        <f>VLOOKUP(GroupVertices[[#This Row],[Vertex]], Vertices[], MATCH("ID", Vertices[#Headers], 0), FALSE)</f>
        <v>1664</v>
      </c>
    </row>
    <row r="2173" spans="1:3" x14ac:dyDescent="0.35">
      <c r="A2173" s="100" t="s">
        <v>3427</v>
      </c>
      <c r="B2173" s="102" t="s">
        <v>877</v>
      </c>
      <c r="C2173" s="100">
        <f>VLOOKUP(GroupVertices[[#This Row],[Vertex]], Vertices[], MATCH("ID", Vertices[#Headers], 0), FALSE)</f>
        <v>154</v>
      </c>
    </row>
    <row r="2174" spans="1:3" x14ac:dyDescent="0.35">
      <c r="A2174" s="100" t="s">
        <v>3427</v>
      </c>
      <c r="B2174" s="102" t="s">
        <v>878</v>
      </c>
      <c r="C2174" s="100">
        <f>VLOOKUP(GroupVertices[[#This Row],[Vertex]], Vertices[], MATCH("ID", Vertices[#Headers], 0), FALSE)</f>
        <v>1655</v>
      </c>
    </row>
    <row r="2175" spans="1:3" x14ac:dyDescent="0.35">
      <c r="A2175" s="100" t="s">
        <v>3427</v>
      </c>
      <c r="B2175" s="102" t="s">
        <v>879</v>
      </c>
      <c r="C2175" s="100">
        <f>VLOOKUP(GroupVertices[[#This Row],[Vertex]], Vertices[], MATCH("ID", Vertices[#Headers], 0), FALSE)</f>
        <v>1656</v>
      </c>
    </row>
    <row r="2176" spans="1:3" x14ac:dyDescent="0.35">
      <c r="A2176" s="100" t="s">
        <v>3427</v>
      </c>
      <c r="B2176" s="102" t="s">
        <v>880</v>
      </c>
      <c r="C2176" s="100">
        <f>VLOOKUP(GroupVertices[[#This Row],[Vertex]], Vertices[], MATCH("ID", Vertices[#Headers], 0), FALSE)</f>
        <v>1657</v>
      </c>
    </row>
    <row r="2177" spans="1:3" x14ac:dyDescent="0.35">
      <c r="A2177" s="100" t="s">
        <v>3427</v>
      </c>
      <c r="B2177" s="102" t="s">
        <v>881</v>
      </c>
      <c r="C2177" s="100">
        <f>VLOOKUP(GroupVertices[[#This Row],[Vertex]], Vertices[], MATCH("ID", Vertices[#Headers], 0), FALSE)</f>
        <v>1658</v>
      </c>
    </row>
    <row r="2178" spans="1:3" x14ac:dyDescent="0.35">
      <c r="A2178" s="100" t="s">
        <v>3427</v>
      </c>
      <c r="B2178" s="102" t="s">
        <v>882</v>
      </c>
      <c r="C2178" s="100">
        <f>VLOOKUP(GroupVertices[[#This Row],[Vertex]], Vertices[], MATCH("ID", Vertices[#Headers], 0), FALSE)</f>
        <v>1659</v>
      </c>
    </row>
    <row r="2179" spans="1:3" x14ac:dyDescent="0.35">
      <c r="A2179" s="100" t="s">
        <v>3428</v>
      </c>
      <c r="B2179" s="102" t="s">
        <v>636</v>
      </c>
      <c r="C2179" s="100">
        <f>VLOOKUP(GroupVertices[[#This Row],[Vertex]], Vertices[], MATCH("ID", Vertices[#Headers], 0), FALSE)</f>
        <v>329</v>
      </c>
    </row>
    <row r="2180" spans="1:3" x14ac:dyDescent="0.35">
      <c r="A2180" s="100" t="s">
        <v>3428</v>
      </c>
      <c r="B2180" s="102" t="s">
        <v>637</v>
      </c>
      <c r="C2180" s="100">
        <f>VLOOKUP(GroupVertices[[#This Row],[Vertex]], Vertices[], MATCH("ID", Vertices[#Headers], 0), FALSE)</f>
        <v>1646</v>
      </c>
    </row>
    <row r="2181" spans="1:3" x14ac:dyDescent="0.35">
      <c r="A2181" s="100" t="s">
        <v>3428</v>
      </c>
      <c r="B2181" s="102" t="s">
        <v>638</v>
      </c>
      <c r="C2181" s="100">
        <f>VLOOKUP(GroupVertices[[#This Row],[Vertex]], Vertices[], MATCH("ID", Vertices[#Headers], 0), FALSE)</f>
        <v>1647</v>
      </c>
    </row>
    <row r="2182" spans="1:3" x14ac:dyDescent="0.35">
      <c r="A2182" s="100" t="s">
        <v>3428</v>
      </c>
      <c r="B2182" s="102" t="s">
        <v>639</v>
      </c>
      <c r="C2182" s="100">
        <f>VLOOKUP(GroupVertices[[#This Row],[Vertex]], Vertices[], MATCH("ID", Vertices[#Headers], 0), FALSE)</f>
        <v>604</v>
      </c>
    </row>
    <row r="2183" spans="1:3" x14ac:dyDescent="0.35">
      <c r="A2183" s="100" t="s">
        <v>3428</v>
      </c>
      <c r="B2183" s="102" t="s">
        <v>2551</v>
      </c>
      <c r="C2183" s="100">
        <f>VLOOKUP(GroupVertices[[#This Row],[Vertex]], Vertices[], MATCH("ID", Vertices[#Headers], 0), FALSE)</f>
        <v>594</v>
      </c>
    </row>
    <row r="2184" spans="1:3" x14ac:dyDescent="0.35">
      <c r="A2184" s="100" t="s">
        <v>3428</v>
      </c>
      <c r="B2184" s="102" t="s">
        <v>2552</v>
      </c>
      <c r="C2184" s="100">
        <f>VLOOKUP(GroupVertices[[#This Row],[Vertex]], Vertices[], MATCH("ID", Vertices[#Headers], 0), FALSE)</f>
        <v>1586</v>
      </c>
    </row>
    <row r="2185" spans="1:3" x14ac:dyDescent="0.35">
      <c r="A2185" s="100" t="s">
        <v>3429</v>
      </c>
      <c r="B2185" s="102" t="s">
        <v>605</v>
      </c>
      <c r="C2185" s="100">
        <f>VLOOKUP(GroupVertices[[#This Row],[Vertex]], Vertices[], MATCH("ID", Vertices[#Headers], 0), FALSE)</f>
        <v>328</v>
      </c>
    </row>
    <row r="2186" spans="1:3" x14ac:dyDescent="0.35">
      <c r="A2186" s="100" t="s">
        <v>3429</v>
      </c>
      <c r="B2186" s="102" t="s">
        <v>606</v>
      </c>
      <c r="C2186" s="100">
        <f>VLOOKUP(GroupVertices[[#This Row],[Vertex]], Vertices[], MATCH("ID", Vertices[#Headers], 0), FALSE)</f>
        <v>603</v>
      </c>
    </row>
    <row r="2187" spans="1:3" x14ac:dyDescent="0.35">
      <c r="A2187" s="100" t="s">
        <v>3429</v>
      </c>
      <c r="B2187" s="102" t="s">
        <v>607</v>
      </c>
      <c r="C2187" s="100">
        <f>VLOOKUP(GroupVertices[[#This Row],[Vertex]], Vertices[], MATCH("ID", Vertices[#Headers], 0), FALSE)</f>
        <v>1644</v>
      </c>
    </row>
    <row r="2188" spans="1:3" x14ac:dyDescent="0.35">
      <c r="A2188" s="100" t="s">
        <v>3429</v>
      </c>
      <c r="B2188" s="102" t="s">
        <v>608</v>
      </c>
      <c r="C2188" s="100">
        <f>VLOOKUP(GroupVertices[[#This Row],[Vertex]], Vertices[], MATCH("ID", Vertices[#Headers], 0), FALSE)</f>
        <v>1645</v>
      </c>
    </row>
    <row r="2189" spans="1:3" x14ac:dyDescent="0.35">
      <c r="A2189" s="100" t="s">
        <v>3429</v>
      </c>
      <c r="B2189" s="102" t="s">
        <v>3083</v>
      </c>
      <c r="C2189" s="100">
        <f>VLOOKUP(GroupVertices[[#This Row],[Vertex]], Vertices[], MATCH("ID", Vertices[#Headers], 0), FALSE)</f>
        <v>596</v>
      </c>
    </row>
    <row r="2190" spans="1:3" x14ac:dyDescent="0.35">
      <c r="A2190" s="100" t="s">
        <v>3429</v>
      </c>
      <c r="B2190" s="102" t="s">
        <v>3084</v>
      </c>
      <c r="C2190" s="100">
        <f>VLOOKUP(GroupVertices[[#This Row],[Vertex]], Vertices[], MATCH("ID", Vertices[#Headers], 0), FALSE)</f>
        <v>1588</v>
      </c>
    </row>
    <row r="2191" spans="1:3" x14ac:dyDescent="0.35">
      <c r="A2191" s="100" t="s">
        <v>3430</v>
      </c>
      <c r="B2191" s="102" t="s">
        <v>534</v>
      </c>
      <c r="C2191" s="100">
        <f>VLOOKUP(GroupVertices[[#This Row],[Vertex]], Vertices[], MATCH("ID", Vertices[#Headers], 0), FALSE)</f>
        <v>231</v>
      </c>
    </row>
    <row r="2192" spans="1:3" x14ac:dyDescent="0.35">
      <c r="A2192" s="100" t="s">
        <v>3430</v>
      </c>
      <c r="B2192" s="102" t="s">
        <v>535</v>
      </c>
      <c r="C2192" s="100">
        <f>VLOOKUP(GroupVertices[[#This Row],[Vertex]], Vertices[], MATCH("ID", Vertices[#Headers], 0), FALSE)</f>
        <v>1681</v>
      </c>
    </row>
    <row r="2193" spans="1:3" x14ac:dyDescent="0.35">
      <c r="A2193" s="100" t="s">
        <v>3430</v>
      </c>
      <c r="B2193" s="102" t="s">
        <v>536</v>
      </c>
      <c r="C2193" s="100">
        <f>VLOOKUP(GroupVertices[[#This Row],[Vertex]], Vertices[], MATCH("ID", Vertices[#Headers], 0), FALSE)</f>
        <v>1682</v>
      </c>
    </row>
    <row r="2194" spans="1:3" x14ac:dyDescent="0.35">
      <c r="A2194" s="100" t="s">
        <v>3430</v>
      </c>
      <c r="B2194" s="102" t="s">
        <v>537</v>
      </c>
      <c r="C2194" s="100">
        <f>VLOOKUP(GroupVertices[[#This Row],[Vertex]], Vertices[], MATCH("ID", Vertices[#Headers], 0), FALSE)</f>
        <v>601</v>
      </c>
    </row>
    <row r="2195" spans="1:3" x14ac:dyDescent="0.35">
      <c r="A2195" s="100" t="s">
        <v>3430</v>
      </c>
      <c r="B2195" s="102" t="s">
        <v>538</v>
      </c>
      <c r="C2195" s="100">
        <f>VLOOKUP(GroupVertices[[#This Row],[Vertex]], Vertices[], MATCH("ID", Vertices[#Headers], 0), FALSE)</f>
        <v>1683</v>
      </c>
    </row>
    <row r="2196" spans="1:3" x14ac:dyDescent="0.35">
      <c r="A2196" s="100" t="s">
        <v>3430</v>
      </c>
      <c r="B2196" s="102" t="s">
        <v>1895</v>
      </c>
      <c r="C2196" s="100">
        <f>VLOOKUP(GroupVertices[[#This Row],[Vertex]], Vertices[], MATCH("ID", Vertices[#Headers], 0), FALSE)</f>
        <v>1638</v>
      </c>
    </row>
    <row r="2197" spans="1:3" x14ac:dyDescent="0.35">
      <c r="A2197" s="100" t="s">
        <v>3431</v>
      </c>
      <c r="B2197" s="102" t="s">
        <v>284</v>
      </c>
      <c r="C2197" s="100">
        <f>VLOOKUP(GroupVertices[[#This Row],[Vertex]], Vertices[], MATCH("ID", Vertices[#Headers], 0), FALSE)</f>
        <v>1637</v>
      </c>
    </row>
    <row r="2198" spans="1:3" x14ac:dyDescent="0.35">
      <c r="A2198" s="100" t="s">
        <v>3431</v>
      </c>
      <c r="B2198" s="102" t="s">
        <v>285</v>
      </c>
      <c r="C2198" s="100">
        <f>VLOOKUP(GroupVertices[[#This Row],[Vertex]], Vertices[], MATCH("ID", Vertices[#Headers], 0), FALSE)</f>
        <v>600</v>
      </c>
    </row>
    <row r="2199" spans="1:3" x14ac:dyDescent="0.35">
      <c r="A2199" s="100" t="s">
        <v>3431</v>
      </c>
      <c r="B2199" s="102" t="s">
        <v>1206</v>
      </c>
      <c r="C2199" s="100">
        <f>VLOOKUP(GroupVertices[[#This Row],[Vertex]], Vertices[], MATCH("ID", Vertices[#Headers], 0), FALSE)</f>
        <v>232</v>
      </c>
    </row>
    <row r="2200" spans="1:3" x14ac:dyDescent="0.35">
      <c r="A2200" s="100" t="s">
        <v>3431</v>
      </c>
      <c r="B2200" s="102" t="s">
        <v>1207</v>
      </c>
      <c r="C2200" s="100">
        <f>VLOOKUP(GroupVertices[[#This Row],[Vertex]], Vertices[], MATCH("ID", Vertices[#Headers], 0), FALSE)</f>
        <v>1684</v>
      </c>
    </row>
    <row r="2201" spans="1:3" x14ac:dyDescent="0.35">
      <c r="A2201" s="100" t="s">
        <v>3431</v>
      </c>
      <c r="B2201" s="102" t="s">
        <v>1208</v>
      </c>
      <c r="C2201" s="100">
        <f>VLOOKUP(GroupVertices[[#This Row],[Vertex]], Vertices[], MATCH("ID", Vertices[#Headers], 0), FALSE)</f>
        <v>1685</v>
      </c>
    </row>
    <row r="2202" spans="1:3" x14ac:dyDescent="0.35">
      <c r="A2202" s="100" t="s">
        <v>3431</v>
      </c>
      <c r="B2202" s="102" t="s">
        <v>1350</v>
      </c>
      <c r="C2202" s="100">
        <f>VLOOKUP(GroupVertices[[#This Row],[Vertex]], Vertices[], MATCH("ID", Vertices[#Headers], 0), FALSE)</f>
        <v>1686</v>
      </c>
    </row>
    <row r="2203" spans="1:3" x14ac:dyDescent="0.35">
      <c r="A2203" s="100" t="s">
        <v>3432</v>
      </c>
      <c r="B2203" s="102" t="s">
        <v>248</v>
      </c>
      <c r="C2203" s="100">
        <f>VLOOKUP(GroupVertices[[#This Row],[Vertex]], Vertices[], MATCH("ID", Vertices[#Headers], 0), FALSE)</f>
        <v>153</v>
      </c>
    </row>
    <row r="2204" spans="1:3" x14ac:dyDescent="0.35">
      <c r="A2204" s="100" t="s">
        <v>3432</v>
      </c>
      <c r="B2204" s="102" t="s">
        <v>249</v>
      </c>
      <c r="C2204" s="100">
        <f>VLOOKUP(GroupVertices[[#This Row],[Vertex]], Vertices[], MATCH("ID", Vertices[#Headers], 0), FALSE)</f>
        <v>1651</v>
      </c>
    </row>
    <row r="2205" spans="1:3" x14ac:dyDescent="0.35">
      <c r="A2205" s="100" t="s">
        <v>3432</v>
      </c>
      <c r="B2205" s="102" t="s">
        <v>250</v>
      </c>
      <c r="C2205" s="100">
        <f>VLOOKUP(GroupVertices[[#This Row],[Vertex]], Vertices[], MATCH("ID", Vertices[#Headers], 0), FALSE)</f>
        <v>1652</v>
      </c>
    </row>
    <row r="2206" spans="1:3" x14ac:dyDescent="0.35">
      <c r="A2206" s="100" t="s">
        <v>3432</v>
      </c>
      <c r="B2206" s="102" t="s">
        <v>790</v>
      </c>
      <c r="C2206" s="100">
        <f>VLOOKUP(GroupVertices[[#This Row],[Vertex]], Vertices[], MATCH("ID", Vertices[#Headers], 0), FALSE)</f>
        <v>1653</v>
      </c>
    </row>
    <row r="2207" spans="1:3" x14ac:dyDescent="0.35">
      <c r="A2207" s="100" t="s">
        <v>3432</v>
      </c>
      <c r="B2207" s="102" t="s">
        <v>804</v>
      </c>
      <c r="C2207" s="100">
        <f>VLOOKUP(GroupVertices[[#This Row],[Vertex]], Vertices[], MATCH("ID", Vertices[#Headers], 0), FALSE)</f>
        <v>1654</v>
      </c>
    </row>
    <row r="2208" spans="1:3" x14ac:dyDescent="0.35">
      <c r="A2208" s="100" t="s">
        <v>3432</v>
      </c>
      <c r="B2208" s="102" t="s">
        <v>2883</v>
      </c>
      <c r="C2208" s="100">
        <f>VLOOKUP(GroupVertices[[#This Row],[Vertex]], Vertices[], MATCH("ID", Vertices[#Headers], 0), FALSE)</f>
        <v>1680</v>
      </c>
    </row>
    <row r="2209" spans="1:3" x14ac:dyDescent="0.35">
      <c r="A2209" s="100" t="s">
        <v>3433</v>
      </c>
      <c r="B2209" s="102" t="s">
        <v>3259</v>
      </c>
      <c r="C2209" s="100">
        <f>VLOOKUP(GroupVertices[[#This Row],[Vertex]], Vertices[], MATCH("ID", Vertices[#Headers], 0), FALSE)</f>
        <v>230</v>
      </c>
    </row>
    <row r="2210" spans="1:3" x14ac:dyDescent="0.35">
      <c r="A2210" s="100" t="s">
        <v>3433</v>
      </c>
      <c r="B2210" s="102" t="s">
        <v>3260</v>
      </c>
      <c r="C2210" s="100">
        <f>VLOOKUP(GroupVertices[[#This Row],[Vertex]], Vertices[], MATCH("ID", Vertices[#Headers], 0), FALSE)</f>
        <v>1633</v>
      </c>
    </row>
    <row r="2211" spans="1:3" x14ac:dyDescent="0.35">
      <c r="A2211" s="100" t="s">
        <v>3433</v>
      </c>
      <c r="B2211" s="102" t="s">
        <v>3261</v>
      </c>
      <c r="C2211" s="100">
        <f>VLOOKUP(GroupVertices[[#This Row],[Vertex]], Vertices[], MATCH("ID", Vertices[#Headers], 0), FALSE)</f>
        <v>1634</v>
      </c>
    </row>
    <row r="2212" spans="1:3" x14ac:dyDescent="0.35">
      <c r="A2212" s="100" t="s">
        <v>3433</v>
      </c>
      <c r="B2212" s="102" t="s">
        <v>3262</v>
      </c>
      <c r="C2212" s="100">
        <f>VLOOKUP(GroupVertices[[#This Row],[Vertex]], Vertices[], MATCH("ID", Vertices[#Headers], 0), FALSE)</f>
        <v>1635</v>
      </c>
    </row>
    <row r="2213" spans="1:3" x14ac:dyDescent="0.35">
      <c r="A2213" s="100" t="s">
        <v>3433</v>
      </c>
      <c r="B2213" s="102" t="s">
        <v>3263</v>
      </c>
      <c r="C2213" s="100">
        <f>VLOOKUP(GroupVertices[[#This Row],[Vertex]], Vertices[], MATCH("ID", Vertices[#Headers], 0), FALSE)</f>
        <v>1636</v>
      </c>
    </row>
    <row r="2214" spans="1:3" x14ac:dyDescent="0.35">
      <c r="A2214" s="100" t="s">
        <v>3434</v>
      </c>
      <c r="B2214" s="102" t="s">
        <v>3025</v>
      </c>
      <c r="C2214" s="100">
        <f>VLOOKUP(GroupVertices[[#This Row],[Vertex]], Vertices[], MATCH("ID", Vertices[#Headers], 0), FALSE)</f>
        <v>325</v>
      </c>
    </row>
    <row r="2215" spans="1:3" x14ac:dyDescent="0.35">
      <c r="A2215" s="100" t="s">
        <v>3434</v>
      </c>
      <c r="B2215" s="102" t="s">
        <v>3026</v>
      </c>
      <c r="C2215" s="100">
        <f>VLOOKUP(GroupVertices[[#This Row],[Vertex]], Vertices[], MATCH("ID", Vertices[#Headers], 0), FALSE)</f>
        <v>1591</v>
      </c>
    </row>
    <row r="2216" spans="1:3" x14ac:dyDescent="0.35">
      <c r="A2216" s="100" t="s">
        <v>3434</v>
      </c>
      <c r="B2216" s="102" t="s">
        <v>3027</v>
      </c>
      <c r="C2216" s="100">
        <f>VLOOKUP(GroupVertices[[#This Row],[Vertex]], Vertices[], MATCH("ID", Vertices[#Headers], 0), FALSE)</f>
        <v>1592</v>
      </c>
    </row>
    <row r="2217" spans="1:3" x14ac:dyDescent="0.35">
      <c r="A2217" s="100" t="s">
        <v>3434</v>
      </c>
      <c r="B2217" s="102" t="s">
        <v>3028</v>
      </c>
      <c r="C2217" s="100">
        <f>VLOOKUP(GroupVertices[[#This Row],[Vertex]], Vertices[], MATCH("ID", Vertices[#Headers], 0), FALSE)</f>
        <v>589</v>
      </c>
    </row>
    <row r="2218" spans="1:3" x14ac:dyDescent="0.35">
      <c r="A2218" s="100" t="s">
        <v>3434</v>
      </c>
      <c r="B2218" s="102" t="s">
        <v>3303</v>
      </c>
      <c r="C2218" s="100">
        <f>VLOOKUP(GroupVertices[[#This Row],[Vertex]], Vertices[], MATCH("ID", Vertices[#Headers], 0), FALSE)</f>
        <v>1585</v>
      </c>
    </row>
    <row r="2219" spans="1:3" x14ac:dyDescent="0.35">
      <c r="A2219" s="100" t="s">
        <v>3435</v>
      </c>
      <c r="B2219" s="102" t="s">
        <v>2525</v>
      </c>
      <c r="C2219" s="100">
        <f>VLOOKUP(GroupVertices[[#This Row],[Vertex]], Vertices[], MATCH("ID", Vertices[#Headers], 0), FALSE)</f>
        <v>229</v>
      </c>
    </row>
    <row r="2220" spans="1:3" x14ac:dyDescent="0.35">
      <c r="A2220" s="100" t="s">
        <v>3435</v>
      </c>
      <c r="B2220" s="102" t="s">
        <v>2526</v>
      </c>
      <c r="C2220" s="100">
        <f>VLOOKUP(GroupVertices[[#This Row],[Vertex]], Vertices[], MATCH("ID", Vertices[#Headers], 0), FALSE)</f>
        <v>1625</v>
      </c>
    </row>
    <row r="2221" spans="1:3" x14ac:dyDescent="0.35">
      <c r="A2221" s="100" t="s">
        <v>3435</v>
      </c>
      <c r="B2221" s="102" t="s">
        <v>2527</v>
      </c>
      <c r="C2221" s="100">
        <f>VLOOKUP(GroupVertices[[#This Row],[Vertex]], Vertices[], MATCH("ID", Vertices[#Headers], 0), FALSE)</f>
        <v>1626</v>
      </c>
    </row>
    <row r="2222" spans="1:3" x14ac:dyDescent="0.35">
      <c r="A2222" s="100" t="s">
        <v>3435</v>
      </c>
      <c r="B2222" s="102" t="s">
        <v>2528</v>
      </c>
      <c r="C2222" s="100">
        <f>VLOOKUP(GroupVertices[[#This Row],[Vertex]], Vertices[], MATCH("ID", Vertices[#Headers], 0), FALSE)</f>
        <v>1627</v>
      </c>
    </row>
    <row r="2223" spans="1:3" x14ac:dyDescent="0.35">
      <c r="A2223" s="100" t="s">
        <v>3435</v>
      </c>
      <c r="B2223" s="102" t="s">
        <v>2529</v>
      </c>
      <c r="C2223" s="100">
        <f>VLOOKUP(GroupVertices[[#This Row],[Vertex]], Vertices[], MATCH("ID", Vertices[#Headers], 0), FALSE)</f>
        <v>1628</v>
      </c>
    </row>
    <row r="2224" spans="1:3" x14ac:dyDescent="0.35">
      <c r="A2224" s="100" t="s">
        <v>3436</v>
      </c>
      <c r="B2224" s="102" t="s">
        <v>2499</v>
      </c>
      <c r="C2224" s="100">
        <f>VLOOKUP(GroupVertices[[#This Row],[Vertex]], Vertices[], MATCH("ID", Vertices[#Headers], 0), FALSE)</f>
        <v>228</v>
      </c>
    </row>
    <row r="2225" spans="1:3" x14ac:dyDescent="0.35">
      <c r="A2225" s="100" t="s">
        <v>3436</v>
      </c>
      <c r="B2225" s="102" t="s">
        <v>2500</v>
      </c>
      <c r="C2225" s="100">
        <f>VLOOKUP(GroupVertices[[#This Row],[Vertex]], Vertices[], MATCH("ID", Vertices[#Headers], 0), FALSE)</f>
        <v>1621</v>
      </c>
    </row>
    <row r="2226" spans="1:3" x14ac:dyDescent="0.35">
      <c r="A2226" s="100" t="s">
        <v>3436</v>
      </c>
      <c r="B2226" s="102" t="s">
        <v>2501</v>
      </c>
      <c r="C2226" s="100">
        <f>VLOOKUP(GroupVertices[[#This Row],[Vertex]], Vertices[], MATCH("ID", Vertices[#Headers], 0), FALSE)</f>
        <v>1622</v>
      </c>
    </row>
    <row r="2227" spans="1:3" x14ac:dyDescent="0.35">
      <c r="A2227" s="100" t="s">
        <v>3436</v>
      </c>
      <c r="B2227" s="102" t="s">
        <v>2502</v>
      </c>
      <c r="C2227" s="100">
        <f>VLOOKUP(GroupVertices[[#This Row],[Vertex]], Vertices[], MATCH("ID", Vertices[#Headers], 0), FALSE)</f>
        <v>1623</v>
      </c>
    </row>
    <row r="2228" spans="1:3" x14ac:dyDescent="0.35">
      <c r="A2228" s="100" t="s">
        <v>3436</v>
      </c>
      <c r="B2228" s="102" t="s">
        <v>2503</v>
      </c>
      <c r="C2228" s="100">
        <f>VLOOKUP(GroupVertices[[#This Row],[Vertex]], Vertices[], MATCH("ID", Vertices[#Headers], 0), FALSE)</f>
        <v>1624</v>
      </c>
    </row>
    <row r="2229" spans="1:3" x14ac:dyDescent="0.35">
      <c r="A2229" s="100" t="s">
        <v>3437</v>
      </c>
      <c r="B2229" s="102" t="s">
        <v>2122</v>
      </c>
      <c r="C2229" s="100">
        <f>VLOOKUP(GroupVertices[[#This Row],[Vertex]], Vertices[], MATCH("ID", Vertices[#Headers], 0), FALSE)</f>
        <v>227</v>
      </c>
    </row>
    <row r="2230" spans="1:3" x14ac:dyDescent="0.35">
      <c r="A2230" s="100" t="s">
        <v>3437</v>
      </c>
      <c r="B2230" s="102" t="s">
        <v>2123</v>
      </c>
      <c r="C2230" s="100">
        <f>VLOOKUP(GroupVertices[[#This Row],[Vertex]], Vertices[], MATCH("ID", Vertices[#Headers], 0), FALSE)</f>
        <v>1617</v>
      </c>
    </row>
    <row r="2231" spans="1:3" x14ac:dyDescent="0.35">
      <c r="A2231" s="100" t="s">
        <v>3437</v>
      </c>
      <c r="B2231" s="102" t="s">
        <v>2124</v>
      </c>
      <c r="C2231" s="100">
        <f>VLOOKUP(GroupVertices[[#This Row],[Vertex]], Vertices[], MATCH("ID", Vertices[#Headers], 0), FALSE)</f>
        <v>1618</v>
      </c>
    </row>
    <row r="2232" spans="1:3" x14ac:dyDescent="0.35">
      <c r="A2232" s="100" t="s">
        <v>3437</v>
      </c>
      <c r="B2232" s="102" t="s">
        <v>2125</v>
      </c>
      <c r="C2232" s="100">
        <f>VLOOKUP(GroupVertices[[#This Row],[Vertex]], Vertices[], MATCH("ID", Vertices[#Headers], 0), FALSE)</f>
        <v>1619</v>
      </c>
    </row>
    <row r="2233" spans="1:3" x14ac:dyDescent="0.35">
      <c r="A2233" s="100" t="s">
        <v>3437</v>
      </c>
      <c r="B2233" s="102" t="s">
        <v>2126</v>
      </c>
      <c r="C2233" s="100">
        <f>VLOOKUP(GroupVertices[[#This Row],[Vertex]], Vertices[], MATCH("ID", Vertices[#Headers], 0), FALSE)</f>
        <v>1620</v>
      </c>
    </row>
    <row r="2234" spans="1:3" x14ac:dyDescent="0.35">
      <c r="A2234" s="100" t="s">
        <v>3438</v>
      </c>
      <c r="B2234" s="102" t="s">
        <v>1993</v>
      </c>
      <c r="C2234" s="100">
        <f>VLOOKUP(GroupVertices[[#This Row],[Vertex]], Vertices[], MATCH("ID", Vertices[#Headers], 0), FALSE)</f>
        <v>226</v>
      </c>
    </row>
    <row r="2235" spans="1:3" x14ac:dyDescent="0.35">
      <c r="A2235" s="100" t="s">
        <v>3438</v>
      </c>
      <c r="B2235" s="102" t="s">
        <v>1994</v>
      </c>
      <c r="C2235" s="100">
        <f>VLOOKUP(GroupVertices[[#This Row],[Vertex]], Vertices[], MATCH("ID", Vertices[#Headers], 0), FALSE)</f>
        <v>1613</v>
      </c>
    </row>
    <row r="2236" spans="1:3" x14ac:dyDescent="0.35">
      <c r="A2236" s="100" t="s">
        <v>3438</v>
      </c>
      <c r="B2236" s="102" t="s">
        <v>1995</v>
      </c>
      <c r="C2236" s="100">
        <f>VLOOKUP(GroupVertices[[#This Row],[Vertex]], Vertices[], MATCH("ID", Vertices[#Headers], 0), FALSE)</f>
        <v>1614</v>
      </c>
    </row>
    <row r="2237" spans="1:3" x14ac:dyDescent="0.35">
      <c r="A2237" s="100" t="s">
        <v>3438</v>
      </c>
      <c r="B2237" s="102" t="s">
        <v>1996</v>
      </c>
      <c r="C2237" s="100">
        <f>VLOOKUP(GroupVertices[[#This Row],[Vertex]], Vertices[], MATCH("ID", Vertices[#Headers], 0), FALSE)</f>
        <v>1615</v>
      </c>
    </row>
    <row r="2238" spans="1:3" x14ac:dyDescent="0.35">
      <c r="A2238" s="100" t="s">
        <v>3438</v>
      </c>
      <c r="B2238" s="102" t="s">
        <v>1997</v>
      </c>
      <c r="C2238" s="100">
        <f>VLOOKUP(GroupVertices[[#This Row],[Vertex]], Vertices[], MATCH("ID", Vertices[#Headers], 0), FALSE)</f>
        <v>1616</v>
      </c>
    </row>
    <row r="2239" spans="1:3" x14ac:dyDescent="0.35">
      <c r="A2239" s="100" t="s">
        <v>3439</v>
      </c>
      <c r="B2239" s="102" t="s">
        <v>1938</v>
      </c>
      <c r="C2239" s="100">
        <f>VLOOKUP(GroupVertices[[#This Row],[Vertex]], Vertices[], MATCH("ID", Vertices[#Headers], 0), FALSE)</f>
        <v>225</v>
      </c>
    </row>
    <row r="2240" spans="1:3" x14ac:dyDescent="0.35">
      <c r="A2240" s="100" t="s">
        <v>3439</v>
      </c>
      <c r="B2240" s="102" t="s">
        <v>1939</v>
      </c>
      <c r="C2240" s="100">
        <f>VLOOKUP(GroupVertices[[#This Row],[Vertex]], Vertices[], MATCH("ID", Vertices[#Headers], 0), FALSE)</f>
        <v>1611</v>
      </c>
    </row>
    <row r="2241" spans="1:3" x14ac:dyDescent="0.35">
      <c r="A2241" s="100" t="s">
        <v>3439</v>
      </c>
      <c r="B2241" s="102" t="s">
        <v>1940</v>
      </c>
      <c r="C2241" s="100">
        <f>VLOOKUP(GroupVertices[[#This Row],[Vertex]], Vertices[], MATCH("ID", Vertices[#Headers], 0), FALSE)</f>
        <v>1612</v>
      </c>
    </row>
    <row r="2242" spans="1:3" x14ac:dyDescent="0.35">
      <c r="A2242" s="100" t="s">
        <v>3439</v>
      </c>
      <c r="B2242" s="102" t="s">
        <v>3191</v>
      </c>
      <c r="C2242" s="100">
        <f>VLOOKUP(GroupVertices[[#This Row],[Vertex]], Vertices[], MATCH("ID", Vertices[#Headers], 0), FALSE)</f>
        <v>1631</v>
      </c>
    </row>
    <row r="2243" spans="1:3" x14ac:dyDescent="0.35">
      <c r="A2243" s="100" t="s">
        <v>3439</v>
      </c>
      <c r="B2243" s="102" t="s">
        <v>3192</v>
      </c>
      <c r="C2243" s="100">
        <f>VLOOKUP(GroupVertices[[#This Row],[Vertex]], Vertices[], MATCH("ID", Vertices[#Headers], 0), FALSE)</f>
        <v>1632</v>
      </c>
    </row>
    <row r="2244" spans="1:3" x14ac:dyDescent="0.35">
      <c r="A2244" s="100" t="s">
        <v>3440</v>
      </c>
      <c r="B2244" s="102" t="s">
        <v>1676</v>
      </c>
      <c r="C2244" s="100">
        <f>VLOOKUP(GroupVertices[[#This Row],[Vertex]], Vertices[], MATCH("ID", Vertices[#Headers], 0), FALSE)</f>
        <v>584</v>
      </c>
    </row>
    <row r="2245" spans="1:3" x14ac:dyDescent="0.35">
      <c r="A2245" s="100" t="s">
        <v>3440</v>
      </c>
      <c r="B2245" s="102" t="s">
        <v>1677</v>
      </c>
      <c r="C2245" s="100">
        <f>VLOOKUP(GroupVertices[[#This Row],[Vertex]], Vertices[], MATCH("ID", Vertices[#Headers], 0), FALSE)</f>
        <v>1580</v>
      </c>
    </row>
    <row r="2246" spans="1:3" x14ac:dyDescent="0.35">
      <c r="A2246" s="100" t="s">
        <v>3440</v>
      </c>
      <c r="B2246" s="102" t="s">
        <v>1678</v>
      </c>
      <c r="C2246" s="100">
        <f>VLOOKUP(GroupVertices[[#This Row],[Vertex]], Vertices[], MATCH("ID", Vertices[#Headers], 0), FALSE)</f>
        <v>599</v>
      </c>
    </row>
    <row r="2247" spans="1:3" x14ac:dyDescent="0.35">
      <c r="A2247" s="100" t="s">
        <v>3440</v>
      </c>
      <c r="B2247" s="102" t="s">
        <v>2195</v>
      </c>
      <c r="C2247" s="100">
        <f>VLOOKUP(GroupVertices[[#This Row],[Vertex]], Vertices[], MATCH("ID", Vertices[#Headers], 0), FALSE)</f>
        <v>587</v>
      </c>
    </row>
    <row r="2248" spans="1:3" x14ac:dyDescent="0.35">
      <c r="A2248" s="100" t="s">
        <v>3440</v>
      </c>
      <c r="B2248" s="102" t="s">
        <v>2196</v>
      </c>
      <c r="C2248" s="100">
        <f>VLOOKUP(GroupVertices[[#This Row],[Vertex]], Vertices[], MATCH("ID", Vertices[#Headers], 0), FALSE)</f>
        <v>1583</v>
      </c>
    </row>
    <row r="2249" spans="1:3" x14ac:dyDescent="0.35">
      <c r="A2249" s="100" t="s">
        <v>3441</v>
      </c>
      <c r="B2249" s="102" t="s">
        <v>1275</v>
      </c>
      <c r="C2249" s="100">
        <f>VLOOKUP(GroupVertices[[#This Row],[Vertex]], Vertices[], MATCH("ID", Vertices[#Headers], 0), FALSE)</f>
        <v>224</v>
      </c>
    </row>
    <row r="2250" spans="1:3" x14ac:dyDescent="0.35">
      <c r="A2250" s="100" t="s">
        <v>3441</v>
      </c>
      <c r="B2250" s="102" t="s">
        <v>1276</v>
      </c>
      <c r="C2250" s="100">
        <f>VLOOKUP(GroupVertices[[#This Row],[Vertex]], Vertices[], MATCH("ID", Vertices[#Headers], 0), FALSE)</f>
        <v>1606</v>
      </c>
    </row>
    <row r="2251" spans="1:3" x14ac:dyDescent="0.35">
      <c r="A2251" s="100" t="s">
        <v>3441</v>
      </c>
      <c r="B2251" s="102" t="s">
        <v>1277</v>
      </c>
      <c r="C2251" s="100">
        <f>VLOOKUP(GroupVertices[[#This Row],[Vertex]], Vertices[], MATCH("ID", Vertices[#Headers], 0), FALSE)</f>
        <v>1607</v>
      </c>
    </row>
    <row r="2252" spans="1:3" x14ac:dyDescent="0.35">
      <c r="A2252" s="100" t="s">
        <v>3441</v>
      </c>
      <c r="B2252" s="102" t="s">
        <v>1278</v>
      </c>
      <c r="C2252" s="100">
        <f>VLOOKUP(GroupVertices[[#This Row],[Vertex]], Vertices[], MATCH("ID", Vertices[#Headers], 0), FALSE)</f>
        <v>1608</v>
      </c>
    </row>
    <row r="2253" spans="1:3" x14ac:dyDescent="0.35">
      <c r="A2253" s="100" t="s">
        <v>3441</v>
      </c>
      <c r="B2253" s="102" t="s">
        <v>1279</v>
      </c>
      <c r="C2253" s="100">
        <f>VLOOKUP(GroupVertices[[#This Row],[Vertex]], Vertices[], MATCH("ID", Vertices[#Headers], 0), FALSE)</f>
        <v>1609</v>
      </c>
    </row>
    <row r="2254" spans="1:3" x14ac:dyDescent="0.35">
      <c r="A2254" s="100" t="s">
        <v>3442</v>
      </c>
      <c r="B2254" s="102" t="s">
        <v>1192</v>
      </c>
      <c r="C2254" s="100">
        <f>VLOOKUP(GroupVertices[[#This Row],[Vertex]], Vertices[], MATCH("ID", Vertices[#Headers], 0), FALSE)</f>
        <v>583</v>
      </c>
    </row>
    <row r="2255" spans="1:3" x14ac:dyDescent="0.35">
      <c r="A2255" s="100" t="s">
        <v>3442</v>
      </c>
      <c r="B2255" s="102" t="s">
        <v>1193</v>
      </c>
      <c r="C2255" s="100">
        <f>VLOOKUP(GroupVertices[[#This Row],[Vertex]], Vertices[], MATCH("ID", Vertices[#Headers], 0), FALSE)</f>
        <v>598</v>
      </c>
    </row>
    <row r="2256" spans="1:3" x14ac:dyDescent="0.35">
      <c r="A2256" s="100" t="s">
        <v>3442</v>
      </c>
      <c r="B2256" s="102" t="s">
        <v>1194</v>
      </c>
      <c r="C2256" s="100">
        <f>VLOOKUP(GroupVertices[[#This Row],[Vertex]], Vertices[], MATCH("ID", Vertices[#Headers], 0), FALSE)</f>
        <v>1579</v>
      </c>
    </row>
    <row r="2257" spans="1:3" x14ac:dyDescent="0.35">
      <c r="A2257" s="100" t="s">
        <v>3442</v>
      </c>
      <c r="B2257" s="102" t="s">
        <v>2055</v>
      </c>
      <c r="C2257" s="100">
        <f>VLOOKUP(GroupVertices[[#This Row],[Vertex]], Vertices[], MATCH("ID", Vertices[#Headers], 0), FALSE)</f>
        <v>586</v>
      </c>
    </row>
    <row r="2258" spans="1:3" x14ac:dyDescent="0.35">
      <c r="A2258" s="100" t="s">
        <v>3442</v>
      </c>
      <c r="B2258" s="102" t="s">
        <v>2056</v>
      </c>
      <c r="C2258" s="100">
        <f>VLOOKUP(GroupVertices[[#This Row],[Vertex]], Vertices[], MATCH("ID", Vertices[#Headers], 0), FALSE)</f>
        <v>1582</v>
      </c>
    </row>
    <row r="2259" spans="1:3" x14ac:dyDescent="0.35">
      <c r="A2259" s="100" t="s">
        <v>3443</v>
      </c>
      <c r="B2259" s="102" t="s">
        <v>1148</v>
      </c>
      <c r="C2259" s="100">
        <f>VLOOKUP(GroupVertices[[#This Row],[Vertex]], Vertices[], MATCH("ID", Vertices[#Headers], 0), FALSE)</f>
        <v>223</v>
      </c>
    </row>
    <row r="2260" spans="1:3" x14ac:dyDescent="0.35">
      <c r="A2260" s="100" t="s">
        <v>3443</v>
      </c>
      <c r="B2260" s="102" t="s">
        <v>1149</v>
      </c>
      <c r="C2260" s="100">
        <f>VLOOKUP(GroupVertices[[#This Row],[Vertex]], Vertices[], MATCH("ID", Vertices[#Headers], 0), FALSE)</f>
        <v>1602</v>
      </c>
    </row>
    <row r="2261" spans="1:3" x14ac:dyDescent="0.35">
      <c r="A2261" s="100" t="s">
        <v>3443</v>
      </c>
      <c r="B2261" s="102" t="s">
        <v>1150</v>
      </c>
      <c r="C2261" s="100">
        <f>VLOOKUP(GroupVertices[[#This Row],[Vertex]], Vertices[], MATCH("ID", Vertices[#Headers], 0), FALSE)</f>
        <v>1603</v>
      </c>
    </row>
    <row r="2262" spans="1:3" x14ac:dyDescent="0.35">
      <c r="A2262" s="100" t="s">
        <v>3443</v>
      </c>
      <c r="B2262" s="102" t="s">
        <v>1151</v>
      </c>
      <c r="C2262" s="100">
        <f>VLOOKUP(GroupVertices[[#This Row],[Vertex]], Vertices[], MATCH("ID", Vertices[#Headers], 0), FALSE)</f>
        <v>1604</v>
      </c>
    </row>
    <row r="2263" spans="1:3" x14ac:dyDescent="0.35">
      <c r="A2263" s="100" t="s">
        <v>3443</v>
      </c>
      <c r="B2263" s="102" t="s">
        <v>1152</v>
      </c>
      <c r="C2263" s="100">
        <f>VLOOKUP(GroupVertices[[#This Row],[Vertex]], Vertices[], MATCH("ID", Vertices[#Headers], 0), FALSE)</f>
        <v>1605</v>
      </c>
    </row>
    <row r="2264" spans="1:3" x14ac:dyDescent="0.35">
      <c r="A2264" s="100" t="s">
        <v>3444</v>
      </c>
      <c r="B2264" s="102" t="s">
        <v>1139</v>
      </c>
      <c r="C2264" s="100">
        <f>VLOOKUP(GroupVertices[[#This Row],[Vertex]], Vertices[], MATCH("ID", Vertices[#Headers], 0), FALSE)</f>
        <v>222</v>
      </c>
    </row>
    <row r="2265" spans="1:3" x14ac:dyDescent="0.35">
      <c r="A2265" s="100" t="s">
        <v>3444</v>
      </c>
      <c r="B2265" s="102" t="s">
        <v>1140</v>
      </c>
      <c r="C2265" s="100">
        <f>VLOOKUP(GroupVertices[[#This Row],[Vertex]], Vertices[], MATCH("ID", Vertices[#Headers], 0), FALSE)</f>
        <v>1601</v>
      </c>
    </row>
    <row r="2266" spans="1:3" x14ac:dyDescent="0.35">
      <c r="A2266" s="100" t="s">
        <v>3444</v>
      </c>
      <c r="B2266" s="102" t="s">
        <v>1359</v>
      </c>
      <c r="C2266" s="100">
        <f>VLOOKUP(GroupVertices[[#This Row],[Vertex]], Vertices[], MATCH("ID", Vertices[#Headers], 0), FALSE)</f>
        <v>1610</v>
      </c>
    </row>
    <row r="2267" spans="1:3" x14ac:dyDescent="0.35">
      <c r="A2267" s="100" t="s">
        <v>3444</v>
      </c>
      <c r="B2267" s="102" t="s">
        <v>2621</v>
      </c>
      <c r="C2267" s="100">
        <f>VLOOKUP(GroupVertices[[#This Row],[Vertex]], Vertices[], MATCH("ID", Vertices[#Headers], 0), FALSE)</f>
        <v>1629</v>
      </c>
    </row>
    <row r="2268" spans="1:3" x14ac:dyDescent="0.35">
      <c r="A2268" s="100" t="s">
        <v>3444</v>
      </c>
      <c r="B2268" s="102" t="s">
        <v>2622</v>
      </c>
      <c r="C2268" s="100">
        <f>VLOOKUP(GroupVertices[[#This Row],[Vertex]], Vertices[], MATCH("ID", Vertices[#Headers], 0), FALSE)</f>
        <v>1630</v>
      </c>
    </row>
    <row r="2269" spans="1:3" x14ac:dyDescent="0.35">
      <c r="A2269" s="100" t="s">
        <v>3445</v>
      </c>
      <c r="B2269" s="102" t="s">
        <v>690</v>
      </c>
      <c r="C2269" s="100">
        <f>VLOOKUP(GroupVertices[[#This Row],[Vertex]], Vertices[], MATCH("ID", Vertices[#Headers], 0), FALSE)</f>
        <v>221</v>
      </c>
    </row>
    <row r="2270" spans="1:3" x14ac:dyDescent="0.35">
      <c r="A2270" s="100" t="s">
        <v>3445</v>
      </c>
      <c r="B2270" s="102" t="s">
        <v>691</v>
      </c>
      <c r="C2270" s="100">
        <f>VLOOKUP(GroupVertices[[#This Row],[Vertex]], Vertices[], MATCH("ID", Vertices[#Headers], 0), FALSE)</f>
        <v>1597</v>
      </c>
    </row>
    <row r="2271" spans="1:3" x14ac:dyDescent="0.35">
      <c r="A2271" s="100" t="s">
        <v>3445</v>
      </c>
      <c r="B2271" s="102" t="s">
        <v>692</v>
      </c>
      <c r="C2271" s="100">
        <f>VLOOKUP(GroupVertices[[#This Row],[Vertex]], Vertices[], MATCH("ID", Vertices[#Headers], 0), FALSE)</f>
        <v>1598</v>
      </c>
    </row>
    <row r="2272" spans="1:3" x14ac:dyDescent="0.35">
      <c r="A2272" s="100" t="s">
        <v>3445</v>
      </c>
      <c r="B2272" s="102" t="s">
        <v>693</v>
      </c>
      <c r="C2272" s="100">
        <f>VLOOKUP(GroupVertices[[#This Row],[Vertex]], Vertices[], MATCH("ID", Vertices[#Headers], 0), FALSE)</f>
        <v>1599</v>
      </c>
    </row>
    <row r="2273" spans="1:3" x14ac:dyDescent="0.35">
      <c r="A2273" s="100" t="s">
        <v>3445</v>
      </c>
      <c r="B2273" s="102" t="s">
        <v>803</v>
      </c>
      <c r="C2273" s="100">
        <f>VLOOKUP(GroupVertices[[#This Row],[Vertex]], Vertices[], MATCH("ID", Vertices[#Headers], 0), FALSE)</f>
        <v>1600</v>
      </c>
    </row>
    <row r="2274" spans="1:3" x14ac:dyDescent="0.35">
      <c r="A2274" s="100" t="s">
        <v>3446</v>
      </c>
      <c r="B2274" s="102" t="s">
        <v>519</v>
      </c>
      <c r="C2274" s="100">
        <f>VLOOKUP(GroupVertices[[#This Row],[Vertex]], Vertices[], MATCH("ID", Vertices[#Headers], 0), FALSE)</f>
        <v>1584</v>
      </c>
    </row>
    <row r="2275" spans="1:3" x14ac:dyDescent="0.35">
      <c r="A2275" s="100" t="s">
        <v>3446</v>
      </c>
      <c r="B2275" s="102" t="s">
        <v>520</v>
      </c>
      <c r="C2275" s="100">
        <f>VLOOKUP(GroupVertices[[#This Row],[Vertex]], Vertices[], MATCH("ID", Vertices[#Headers], 0), FALSE)</f>
        <v>588</v>
      </c>
    </row>
    <row r="2276" spans="1:3" x14ac:dyDescent="0.35">
      <c r="A2276" s="100" t="s">
        <v>3446</v>
      </c>
      <c r="B2276" s="102" t="s">
        <v>2173</v>
      </c>
      <c r="C2276" s="100">
        <f>VLOOKUP(GroupVertices[[#This Row],[Vertex]], Vertices[], MATCH("ID", Vertices[#Headers], 0), FALSE)</f>
        <v>324</v>
      </c>
    </row>
    <row r="2277" spans="1:3" x14ac:dyDescent="0.35">
      <c r="A2277" s="100" t="s">
        <v>3446</v>
      </c>
      <c r="B2277" s="102" t="s">
        <v>2174</v>
      </c>
      <c r="C2277" s="100">
        <f>VLOOKUP(GroupVertices[[#This Row],[Vertex]], Vertices[], MATCH("ID", Vertices[#Headers], 0), FALSE)</f>
        <v>1589</v>
      </c>
    </row>
    <row r="2278" spans="1:3" x14ac:dyDescent="0.35">
      <c r="A2278" s="100" t="s">
        <v>3446</v>
      </c>
      <c r="B2278" s="102" t="s">
        <v>2175</v>
      </c>
      <c r="C2278" s="100">
        <f>VLOOKUP(GroupVertices[[#This Row],[Vertex]], Vertices[], MATCH("ID", Vertices[#Headers], 0), FALSE)</f>
        <v>1590</v>
      </c>
    </row>
    <row r="2279" spans="1:3" x14ac:dyDescent="0.35">
      <c r="A2279" s="100" t="s">
        <v>3447</v>
      </c>
      <c r="B2279" s="102" t="s">
        <v>251</v>
      </c>
      <c r="C2279" s="100">
        <f>VLOOKUP(GroupVertices[[#This Row],[Vertex]], Vertices[], MATCH("ID", Vertices[#Headers], 0), FALSE)</f>
        <v>582</v>
      </c>
    </row>
    <row r="2280" spans="1:3" x14ac:dyDescent="0.35">
      <c r="A2280" s="100" t="s">
        <v>3447</v>
      </c>
      <c r="B2280" s="102" t="s">
        <v>252</v>
      </c>
      <c r="C2280" s="100">
        <f>VLOOKUP(GroupVertices[[#This Row],[Vertex]], Vertices[], MATCH("ID", Vertices[#Headers], 0), FALSE)</f>
        <v>597</v>
      </c>
    </row>
    <row r="2281" spans="1:3" x14ac:dyDescent="0.35">
      <c r="A2281" s="100" t="s">
        <v>3447</v>
      </c>
      <c r="B2281" s="102" t="s">
        <v>261</v>
      </c>
      <c r="C2281" s="100">
        <f>VLOOKUP(GroupVertices[[#This Row],[Vertex]], Vertices[], MATCH("ID", Vertices[#Headers], 0), FALSE)</f>
        <v>1578</v>
      </c>
    </row>
    <row r="2282" spans="1:3" x14ac:dyDescent="0.35">
      <c r="A2282" s="100" t="s">
        <v>3447</v>
      </c>
      <c r="B2282" s="102" t="s">
        <v>1836</v>
      </c>
      <c r="C2282" s="100">
        <f>VLOOKUP(GroupVertices[[#This Row],[Vertex]], Vertices[], MATCH("ID", Vertices[#Headers], 0), FALSE)</f>
        <v>585</v>
      </c>
    </row>
    <row r="2283" spans="1:3" x14ac:dyDescent="0.35">
      <c r="A2283" s="100" t="s">
        <v>3447</v>
      </c>
      <c r="B2283" s="102" t="s">
        <v>1837</v>
      </c>
      <c r="C2283" s="100">
        <f>VLOOKUP(GroupVertices[[#This Row],[Vertex]], Vertices[], MATCH("ID", Vertices[#Headers], 0), FALSE)</f>
        <v>1581</v>
      </c>
    </row>
    <row r="2284" spans="1:3" x14ac:dyDescent="0.35">
      <c r="A2284" s="100" t="s">
        <v>3448</v>
      </c>
      <c r="B2284" s="102" t="s">
        <v>237</v>
      </c>
      <c r="C2284" s="100">
        <f>VLOOKUP(GroupVertices[[#This Row],[Vertex]], Vertices[], MATCH("ID", Vertices[#Headers], 0), FALSE)</f>
        <v>220</v>
      </c>
    </row>
    <row r="2285" spans="1:3" x14ac:dyDescent="0.35">
      <c r="A2285" s="100" t="s">
        <v>3448</v>
      </c>
      <c r="B2285" s="102" t="s">
        <v>238</v>
      </c>
      <c r="C2285" s="100">
        <f>VLOOKUP(GroupVertices[[#This Row],[Vertex]], Vertices[], MATCH("ID", Vertices[#Headers], 0), FALSE)</f>
        <v>1593</v>
      </c>
    </row>
    <row r="2286" spans="1:3" x14ac:dyDescent="0.35">
      <c r="A2286" s="100" t="s">
        <v>3448</v>
      </c>
      <c r="B2286" s="102" t="s">
        <v>408</v>
      </c>
      <c r="C2286" s="100">
        <f>VLOOKUP(GroupVertices[[#This Row],[Vertex]], Vertices[], MATCH("ID", Vertices[#Headers], 0), FALSE)</f>
        <v>1594</v>
      </c>
    </row>
    <row r="2287" spans="1:3" x14ac:dyDescent="0.35">
      <c r="A2287" s="100" t="s">
        <v>3448</v>
      </c>
      <c r="B2287" s="102" t="s">
        <v>409</v>
      </c>
      <c r="C2287" s="100">
        <f>VLOOKUP(GroupVertices[[#This Row],[Vertex]], Vertices[], MATCH("ID", Vertices[#Headers], 0), FALSE)</f>
        <v>1595</v>
      </c>
    </row>
    <row r="2288" spans="1:3" x14ac:dyDescent="0.35">
      <c r="A2288" s="100" t="s">
        <v>3448</v>
      </c>
      <c r="B2288" s="102" t="s">
        <v>410</v>
      </c>
      <c r="C2288" s="100">
        <f>VLOOKUP(GroupVertices[[#This Row],[Vertex]], Vertices[], MATCH("ID", Vertices[#Headers], 0), FALSE)</f>
        <v>1596</v>
      </c>
    </row>
    <row r="2289" spans="1:3" x14ac:dyDescent="0.35">
      <c r="A2289" s="100" t="s">
        <v>3449</v>
      </c>
      <c r="B2289" s="102" t="s">
        <v>3164</v>
      </c>
      <c r="C2289" s="100">
        <f>VLOOKUP(GroupVertices[[#This Row],[Vertex]], Vertices[], MATCH("ID", Vertices[#Headers], 0), FALSE)</f>
        <v>323</v>
      </c>
    </row>
    <row r="2290" spans="1:3" x14ac:dyDescent="0.35">
      <c r="A2290" s="100" t="s">
        <v>3449</v>
      </c>
      <c r="B2290" s="102" t="s">
        <v>3165</v>
      </c>
      <c r="C2290" s="100">
        <f>VLOOKUP(GroupVertices[[#This Row],[Vertex]], Vertices[], MATCH("ID", Vertices[#Headers], 0), FALSE)</f>
        <v>1575</v>
      </c>
    </row>
    <row r="2291" spans="1:3" x14ac:dyDescent="0.35">
      <c r="A2291" s="100" t="s">
        <v>3449</v>
      </c>
      <c r="B2291" s="102" t="s">
        <v>3166</v>
      </c>
      <c r="C2291" s="100">
        <f>VLOOKUP(GroupVertices[[#This Row],[Vertex]], Vertices[], MATCH("ID", Vertices[#Headers], 0), FALSE)</f>
        <v>1576</v>
      </c>
    </row>
    <row r="2292" spans="1:3" x14ac:dyDescent="0.35">
      <c r="A2292" s="100" t="s">
        <v>3449</v>
      </c>
      <c r="B2292" s="102" t="s">
        <v>3167</v>
      </c>
      <c r="C2292" s="100">
        <f>VLOOKUP(GroupVertices[[#This Row],[Vertex]], Vertices[], MATCH("ID", Vertices[#Headers], 0), FALSE)</f>
        <v>1577</v>
      </c>
    </row>
    <row r="2293" spans="1:3" x14ac:dyDescent="0.35">
      <c r="A2293" s="100" t="s">
        <v>3450</v>
      </c>
      <c r="B2293" s="102" t="s">
        <v>3079</v>
      </c>
      <c r="C2293" s="100">
        <f>VLOOKUP(GroupVertices[[#This Row],[Vertex]], Vertices[], MATCH("ID", Vertices[#Headers], 0), FALSE)</f>
        <v>322</v>
      </c>
    </row>
    <row r="2294" spans="1:3" x14ac:dyDescent="0.35">
      <c r="A2294" s="100" t="s">
        <v>3450</v>
      </c>
      <c r="B2294" s="102" t="s">
        <v>3080</v>
      </c>
      <c r="C2294" s="100">
        <f>VLOOKUP(GroupVertices[[#This Row],[Vertex]], Vertices[], MATCH("ID", Vertices[#Headers], 0), FALSE)</f>
        <v>1572</v>
      </c>
    </row>
    <row r="2295" spans="1:3" x14ac:dyDescent="0.35">
      <c r="A2295" s="100" t="s">
        <v>3450</v>
      </c>
      <c r="B2295" s="102" t="s">
        <v>3081</v>
      </c>
      <c r="C2295" s="100">
        <f>VLOOKUP(GroupVertices[[#This Row],[Vertex]], Vertices[], MATCH("ID", Vertices[#Headers], 0), FALSE)</f>
        <v>1573</v>
      </c>
    </row>
    <row r="2296" spans="1:3" x14ac:dyDescent="0.35">
      <c r="A2296" s="100" t="s">
        <v>3450</v>
      </c>
      <c r="B2296" s="102" t="s">
        <v>3082</v>
      </c>
      <c r="C2296" s="100">
        <f>VLOOKUP(GroupVertices[[#This Row],[Vertex]], Vertices[], MATCH("ID", Vertices[#Headers], 0), FALSE)</f>
        <v>1574</v>
      </c>
    </row>
    <row r="2297" spans="1:3" x14ac:dyDescent="0.35">
      <c r="A2297" s="100" t="s">
        <v>3451</v>
      </c>
      <c r="B2297" s="102" t="s">
        <v>3035</v>
      </c>
      <c r="C2297" s="100">
        <f>VLOOKUP(GroupVertices[[#This Row],[Vertex]], Vertices[], MATCH("ID", Vertices[#Headers], 0), FALSE)</f>
        <v>321</v>
      </c>
    </row>
    <row r="2298" spans="1:3" x14ac:dyDescent="0.35">
      <c r="A2298" s="100" t="s">
        <v>3451</v>
      </c>
      <c r="B2298" s="102" t="s">
        <v>3036</v>
      </c>
      <c r="C2298" s="100">
        <f>VLOOKUP(GroupVertices[[#This Row],[Vertex]], Vertices[], MATCH("ID", Vertices[#Headers], 0), FALSE)</f>
        <v>1569</v>
      </c>
    </row>
    <row r="2299" spans="1:3" x14ac:dyDescent="0.35">
      <c r="A2299" s="100" t="s">
        <v>3451</v>
      </c>
      <c r="B2299" s="102" t="s">
        <v>3037</v>
      </c>
      <c r="C2299" s="100">
        <f>VLOOKUP(GroupVertices[[#This Row],[Vertex]], Vertices[], MATCH("ID", Vertices[#Headers], 0), FALSE)</f>
        <v>1570</v>
      </c>
    </row>
    <row r="2300" spans="1:3" x14ac:dyDescent="0.35">
      <c r="A2300" s="100" t="s">
        <v>3451</v>
      </c>
      <c r="B2300" s="102" t="s">
        <v>3038</v>
      </c>
      <c r="C2300" s="100">
        <f>VLOOKUP(GroupVertices[[#This Row],[Vertex]], Vertices[], MATCH("ID", Vertices[#Headers], 0), FALSE)</f>
        <v>1571</v>
      </c>
    </row>
    <row r="2301" spans="1:3" x14ac:dyDescent="0.35">
      <c r="A2301" s="100" t="s">
        <v>3452</v>
      </c>
      <c r="B2301" s="102" t="s">
        <v>2966</v>
      </c>
      <c r="C2301" s="100">
        <f>VLOOKUP(GroupVertices[[#This Row],[Vertex]], Vertices[], MATCH("ID", Vertices[#Headers], 0), FALSE)</f>
        <v>320</v>
      </c>
    </row>
    <row r="2302" spans="1:3" x14ac:dyDescent="0.35">
      <c r="A2302" s="100" t="s">
        <v>3452</v>
      </c>
      <c r="B2302" s="102" t="s">
        <v>2967</v>
      </c>
      <c r="C2302" s="100">
        <f>VLOOKUP(GroupVertices[[#This Row],[Vertex]], Vertices[], MATCH("ID", Vertices[#Headers], 0), FALSE)</f>
        <v>1565</v>
      </c>
    </row>
    <row r="2303" spans="1:3" x14ac:dyDescent="0.35">
      <c r="A2303" s="100" t="s">
        <v>3452</v>
      </c>
      <c r="B2303" s="102" t="s">
        <v>2968</v>
      </c>
      <c r="C2303" s="100">
        <f>VLOOKUP(GroupVertices[[#This Row],[Vertex]], Vertices[], MATCH("ID", Vertices[#Headers], 0), FALSE)</f>
        <v>1566</v>
      </c>
    </row>
    <row r="2304" spans="1:3" x14ac:dyDescent="0.35">
      <c r="A2304" s="100" t="s">
        <v>3452</v>
      </c>
      <c r="B2304" s="102" t="s">
        <v>2969</v>
      </c>
      <c r="C2304" s="100">
        <f>VLOOKUP(GroupVertices[[#This Row],[Vertex]], Vertices[], MATCH("ID", Vertices[#Headers], 0), FALSE)</f>
        <v>1567</v>
      </c>
    </row>
    <row r="2305" spans="1:3" x14ac:dyDescent="0.35">
      <c r="A2305" s="100" t="s">
        <v>3453</v>
      </c>
      <c r="B2305" s="102" t="s">
        <v>2871</v>
      </c>
      <c r="C2305" s="100">
        <f>VLOOKUP(GroupVertices[[#This Row],[Vertex]], Vertices[], MATCH("ID", Vertices[#Headers], 0), FALSE)</f>
        <v>319</v>
      </c>
    </row>
    <row r="2306" spans="1:3" x14ac:dyDescent="0.35">
      <c r="A2306" s="100" t="s">
        <v>3453</v>
      </c>
      <c r="B2306" s="102" t="s">
        <v>2872</v>
      </c>
      <c r="C2306" s="100">
        <f>VLOOKUP(GroupVertices[[#This Row],[Vertex]], Vertices[], MATCH("ID", Vertices[#Headers], 0), FALSE)</f>
        <v>1562</v>
      </c>
    </row>
    <row r="2307" spans="1:3" x14ac:dyDescent="0.35">
      <c r="A2307" s="100" t="s">
        <v>3453</v>
      </c>
      <c r="B2307" s="102" t="s">
        <v>2873</v>
      </c>
      <c r="C2307" s="100">
        <f>VLOOKUP(GroupVertices[[#This Row],[Vertex]], Vertices[], MATCH("ID", Vertices[#Headers], 0), FALSE)</f>
        <v>171</v>
      </c>
    </row>
    <row r="2308" spans="1:3" x14ac:dyDescent="0.35">
      <c r="A2308" s="100" t="s">
        <v>3453</v>
      </c>
      <c r="B2308" s="102" t="s">
        <v>2874</v>
      </c>
      <c r="C2308" s="100">
        <f>VLOOKUP(GroupVertices[[#This Row],[Vertex]], Vertices[], MATCH("ID", Vertices[#Headers], 0), FALSE)</f>
        <v>1564</v>
      </c>
    </row>
    <row r="2309" spans="1:3" x14ac:dyDescent="0.35">
      <c r="A2309" s="100" t="s">
        <v>3454</v>
      </c>
      <c r="B2309" s="102" t="s">
        <v>2672</v>
      </c>
      <c r="C2309" s="100">
        <f>VLOOKUP(GroupVertices[[#This Row],[Vertex]], Vertices[], MATCH("ID", Vertices[#Headers], 0), FALSE)</f>
        <v>318</v>
      </c>
    </row>
    <row r="2310" spans="1:3" x14ac:dyDescent="0.35">
      <c r="A2310" s="100" t="s">
        <v>3454</v>
      </c>
      <c r="B2310" s="102" t="s">
        <v>2673</v>
      </c>
      <c r="C2310" s="100">
        <f>VLOOKUP(GroupVertices[[#This Row],[Vertex]], Vertices[], MATCH("ID", Vertices[#Headers], 0), FALSE)</f>
        <v>1558</v>
      </c>
    </row>
    <row r="2311" spans="1:3" x14ac:dyDescent="0.35">
      <c r="A2311" s="100" t="s">
        <v>3454</v>
      </c>
      <c r="B2311" s="102" t="s">
        <v>2674</v>
      </c>
      <c r="C2311" s="100">
        <f>VLOOKUP(GroupVertices[[#This Row],[Vertex]], Vertices[], MATCH("ID", Vertices[#Headers], 0), FALSE)</f>
        <v>1559</v>
      </c>
    </row>
    <row r="2312" spans="1:3" x14ac:dyDescent="0.35">
      <c r="A2312" s="100" t="s">
        <v>3454</v>
      </c>
      <c r="B2312" s="102" t="s">
        <v>2699</v>
      </c>
      <c r="C2312" s="100">
        <f>VLOOKUP(GroupVertices[[#This Row],[Vertex]], Vertices[], MATCH("ID", Vertices[#Headers], 0), FALSE)</f>
        <v>1560</v>
      </c>
    </row>
    <row r="2313" spans="1:3" x14ac:dyDescent="0.35">
      <c r="A2313" s="100" t="s">
        <v>3455</v>
      </c>
      <c r="B2313" s="102" t="s">
        <v>2476</v>
      </c>
      <c r="C2313" s="100">
        <f>VLOOKUP(GroupVertices[[#This Row],[Vertex]], Vertices[], MATCH("ID", Vertices[#Headers], 0), FALSE)</f>
        <v>1554</v>
      </c>
    </row>
    <row r="2314" spans="1:3" x14ac:dyDescent="0.35">
      <c r="A2314" s="100" t="s">
        <v>3455</v>
      </c>
      <c r="B2314" s="102" t="s">
        <v>2477</v>
      </c>
      <c r="C2314" s="100">
        <f>VLOOKUP(GroupVertices[[#This Row],[Vertex]], Vertices[], MATCH("ID", Vertices[#Headers], 0), FALSE)</f>
        <v>4</v>
      </c>
    </row>
    <row r="2315" spans="1:3" x14ac:dyDescent="0.35">
      <c r="A2315" s="100" t="s">
        <v>3455</v>
      </c>
      <c r="B2315" s="102" t="s">
        <v>2660</v>
      </c>
      <c r="C2315" s="100">
        <f>VLOOKUP(GroupVertices[[#This Row],[Vertex]], Vertices[], MATCH("ID", Vertices[#Headers], 0), FALSE)</f>
        <v>1556</v>
      </c>
    </row>
    <row r="2316" spans="1:3" x14ac:dyDescent="0.35">
      <c r="A2316" s="100" t="s">
        <v>3455</v>
      </c>
      <c r="B2316" s="102" t="s">
        <v>2661</v>
      </c>
      <c r="C2316" s="100">
        <f>VLOOKUP(GroupVertices[[#This Row],[Vertex]], Vertices[], MATCH("ID", Vertices[#Headers], 0), FALSE)</f>
        <v>1557</v>
      </c>
    </row>
    <row r="2317" spans="1:3" x14ac:dyDescent="0.35">
      <c r="A2317" s="100" t="s">
        <v>3456</v>
      </c>
      <c r="B2317" s="102" t="s">
        <v>2440</v>
      </c>
      <c r="C2317" s="100">
        <f>VLOOKUP(GroupVertices[[#This Row],[Vertex]], Vertices[], MATCH("ID", Vertices[#Headers], 0), FALSE)</f>
        <v>316</v>
      </c>
    </row>
    <row r="2318" spans="1:3" x14ac:dyDescent="0.35">
      <c r="A2318" s="100" t="s">
        <v>3456</v>
      </c>
      <c r="B2318" s="102" t="s">
        <v>2441</v>
      </c>
      <c r="C2318" s="100">
        <f>VLOOKUP(GroupVertices[[#This Row],[Vertex]], Vertices[], MATCH("ID", Vertices[#Headers], 0), FALSE)</f>
        <v>1551</v>
      </c>
    </row>
    <row r="2319" spans="1:3" x14ac:dyDescent="0.35">
      <c r="A2319" s="100" t="s">
        <v>3456</v>
      </c>
      <c r="B2319" s="102" t="s">
        <v>2442</v>
      </c>
      <c r="C2319" s="100">
        <f>VLOOKUP(GroupVertices[[#This Row],[Vertex]], Vertices[], MATCH("ID", Vertices[#Headers], 0), FALSE)</f>
        <v>1552</v>
      </c>
    </row>
    <row r="2320" spans="1:3" x14ac:dyDescent="0.35">
      <c r="A2320" s="100" t="s">
        <v>3456</v>
      </c>
      <c r="B2320" s="102" t="s">
        <v>2443</v>
      </c>
      <c r="C2320" s="100">
        <f>VLOOKUP(GroupVertices[[#This Row],[Vertex]], Vertices[], MATCH("ID", Vertices[#Headers], 0), FALSE)</f>
        <v>1553</v>
      </c>
    </row>
    <row r="2321" spans="1:3" x14ac:dyDescent="0.35">
      <c r="A2321" s="100" t="s">
        <v>3457</v>
      </c>
      <c r="B2321" s="102" t="s">
        <v>2401</v>
      </c>
      <c r="C2321" s="100">
        <f>VLOOKUP(GroupVertices[[#This Row],[Vertex]], Vertices[], MATCH("ID", Vertices[#Headers], 0), FALSE)</f>
        <v>315</v>
      </c>
    </row>
    <row r="2322" spans="1:3" x14ac:dyDescent="0.35">
      <c r="A2322" s="100" t="s">
        <v>3457</v>
      </c>
      <c r="B2322" s="102" t="s">
        <v>2402</v>
      </c>
      <c r="C2322" s="100">
        <f>VLOOKUP(GroupVertices[[#This Row],[Vertex]], Vertices[], MATCH("ID", Vertices[#Headers], 0), FALSE)</f>
        <v>1549</v>
      </c>
    </row>
    <row r="2323" spans="1:3" x14ac:dyDescent="0.35">
      <c r="A2323" s="100" t="s">
        <v>3457</v>
      </c>
      <c r="B2323" s="102" t="s">
        <v>2403</v>
      </c>
      <c r="C2323" s="100">
        <f>VLOOKUP(GroupVertices[[#This Row],[Vertex]], Vertices[], MATCH("ID", Vertices[#Headers], 0), FALSE)</f>
        <v>1337</v>
      </c>
    </row>
    <row r="2324" spans="1:3" x14ac:dyDescent="0.35">
      <c r="A2324" s="100" t="s">
        <v>3457</v>
      </c>
      <c r="B2324" s="102" t="s">
        <v>2807</v>
      </c>
      <c r="C2324" s="100">
        <f>VLOOKUP(GroupVertices[[#This Row],[Vertex]], Vertices[], MATCH("ID", Vertices[#Headers], 0), FALSE)</f>
        <v>1561</v>
      </c>
    </row>
    <row r="2325" spans="1:3" x14ac:dyDescent="0.35">
      <c r="A2325" s="100" t="s">
        <v>3458</v>
      </c>
      <c r="B2325" s="102" t="s">
        <v>2370</v>
      </c>
      <c r="C2325" s="100">
        <f>VLOOKUP(GroupVertices[[#This Row],[Vertex]], Vertices[], MATCH("ID", Vertices[#Headers], 0), FALSE)</f>
        <v>314</v>
      </c>
    </row>
    <row r="2326" spans="1:3" x14ac:dyDescent="0.35">
      <c r="A2326" s="100" t="s">
        <v>3458</v>
      </c>
      <c r="B2326" s="102" t="s">
        <v>2371</v>
      </c>
      <c r="C2326" s="100">
        <f>VLOOKUP(GroupVertices[[#This Row],[Vertex]], Vertices[], MATCH("ID", Vertices[#Headers], 0), FALSE)</f>
        <v>1546</v>
      </c>
    </row>
    <row r="2327" spans="1:3" x14ac:dyDescent="0.35">
      <c r="A2327" s="100" t="s">
        <v>3458</v>
      </c>
      <c r="B2327" s="102" t="s">
        <v>2372</v>
      </c>
      <c r="C2327" s="100">
        <f>VLOOKUP(GroupVertices[[#This Row],[Vertex]], Vertices[], MATCH("ID", Vertices[#Headers], 0), FALSE)</f>
        <v>1547</v>
      </c>
    </row>
    <row r="2328" spans="1:3" x14ac:dyDescent="0.35">
      <c r="A2328" s="100" t="s">
        <v>3458</v>
      </c>
      <c r="B2328" s="102" t="s">
        <v>2373</v>
      </c>
      <c r="C2328" s="100">
        <f>VLOOKUP(GroupVertices[[#This Row],[Vertex]], Vertices[], MATCH("ID", Vertices[#Headers], 0), FALSE)</f>
        <v>1548</v>
      </c>
    </row>
    <row r="2329" spans="1:3" x14ac:dyDescent="0.35">
      <c r="A2329" s="100" t="s">
        <v>3459</v>
      </c>
      <c r="B2329" s="102" t="s">
        <v>1869</v>
      </c>
      <c r="C2329" s="100">
        <f>VLOOKUP(GroupVertices[[#This Row],[Vertex]], Vertices[], MATCH("ID", Vertices[#Headers], 0), FALSE)</f>
        <v>313</v>
      </c>
    </row>
    <row r="2330" spans="1:3" x14ac:dyDescent="0.35">
      <c r="A2330" s="100" t="s">
        <v>3459</v>
      </c>
      <c r="B2330" s="102" t="s">
        <v>1870</v>
      </c>
      <c r="C2330" s="100">
        <f>VLOOKUP(GroupVertices[[#This Row],[Vertex]], Vertices[], MATCH("ID", Vertices[#Headers], 0), FALSE)</f>
        <v>1541</v>
      </c>
    </row>
    <row r="2331" spans="1:3" x14ac:dyDescent="0.35">
      <c r="A2331" s="100" t="s">
        <v>3459</v>
      </c>
      <c r="B2331" s="102" t="s">
        <v>1871</v>
      </c>
      <c r="C2331" s="100">
        <f>VLOOKUP(GroupVertices[[#This Row],[Vertex]], Vertices[], MATCH("ID", Vertices[#Headers], 0), FALSE)</f>
        <v>1542</v>
      </c>
    </row>
    <row r="2332" spans="1:3" x14ac:dyDescent="0.35">
      <c r="A2332" s="100" t="s">
        <v>3459</v>
      </c>
      <c r="B2332" s="102" t="s">
        <v>1872</v>
      </c>
      <c r="C2332" s="100">
        <f>VLOOKUP(GroupVertices[[#This Row],[Vertex]], Vertices[], MATCH("ID", Vertices[#Headers], 0), FALSE)</f>
        <v>1543</v>
      </c>
    </row>
    <row r="2333" spans="1:3" x14ac:dyDescent="0.35">
      <c r="A2333" s="100" t="s">
        <v>3460</v>
      </c>
      <c r="B2333" s="102" t="s">
        <v>1770</v>
      </c>
      <c r="C2333" s="100">
        <f>VLOOKUP(GroupVertices[[#This Row],[Vertex]], Vertices[], MATCH("ID", Vertices[#Headers], 0), FALSE)</f>
        <v>577</v>
      </c>
    </row>
    <row r="2334" spans="1:3" x14ac:dyDescent="0.35">
      <c r="A2334" s="100" t="s">
        <v>3460</v>
      </c>
      <c r="B2334" s="102" t="s">
        <v>1771</v>
      </c>
      <c r="C2334" s="100">
        <f>VLOOKUP(GroupVertices[[#This Row],[Vertex]], Vertices[], MATCH("ID", Vertices[#Headers], 0), FALSE)</f>
        <v>1495</v>
      </c>
    </row>
    <row r="2335" spans="1:3" x14ac:dyDescent="0.35">
      <c r="A2335" s="100" t="s">
        <v>3460</v>
      </c>
      <c r="B2335" s="102" t="s">
        <v>1772</v>
      </c>
      <c r="C2335" s="100">
        <f>VLOOKUP(GroupVertices[[#This Row],[Vertex]], Vertices[], MATCH("ID", Vertices[#Headers], 0), FALSE)</f>
        <v>578</v>
      </c>
    </row>
    <row r="2336" spans="1:3" x14ac:dyDescent="0.35">
      <c r="A2336" s="100" t="s">
        <v>3460</v>
      </c>
      <c r="B2336" s="102" t="s">
        <v>1873</v>
      </c>
      <c r="C2336" s="100">
        <f>VLOOKUP(GroupVertices[[#This Row],[Vertex]], Vertices[], MATCH("ID", Vertices[#Headers], 0), FALSE)</f>
        <v>1496</v>
      </c>
    </row>
    <row r="2337" spans="1:3" x14ac:dyDescent="0.35">
      <c r="A2337" s="100" t="s">
        <v>3461</v>
      </c>
      <c r="B2337" s="102" t="s">
        <v>1672</v>
      </c>
      <c r="C2337" s="100">
        <f>VLOOKUP(GroupVertices[[#This Row],[Vertex]], Vertices[], MATCH("ID", Vertices[#Headers], 0), FALSE)</f>
        <v>575</v>
      </c>
    </row>
    <row r="2338" spans="1:3" x14ac:dyDescent="0.35">
      <c r="A2338" s="100" t="s">
        <v>3461</v>
      </c>
      <c r="B2338" s="102" t="s">
        <v>1673</v>
      </c>
      <c r="C2338" s="100">
        <f>VLOOKUP(GroupVertices[[#This Row],[Vertex]], Vertices[], MATCH("ID", Vertices[#Headers], 0), FALSE)</f>
        <v>1494</v>
      </c>
    </row>
    <row r="2339" spans="1:3" x14ac:dyDescent="0.35">
      <c r="A2339" s="100" t="s">
        <v>3461</v>
      </c>
      <c r="B2339" s="102" t="s">
        <v>1674</v>
      </c>
      <c r="C2339" s="100">
        <f>VLOOKUP(GroupVertices[[#This Row],[Vertex]], Vertices[], MATCH("ID", Vertices[#Headers], 0), FALSE)</f>
        <v>576</v>
      </c>
    </row>
    <row r="2340" spans="1:3" x14ac:dyDescent="0.35">
      <c r="A2340" s="100" t="s">
        <v>3461</v>
      </c>
      <c r="B2340" s="102" t="s">
        <v>2365</v>
      </c>
      <c r="C2340" s="100">
        <f>VLOOKUP(GroupVertices[[#This Row],[Vertex]], Vertices[], MATCH("ID", Vertices[#Headers], 0), FALSE)</f>
        <v>1498</v>
      </c>
    </row>
    <row r="2341" spans="1:3" x14ac:dyDescent="0.35">
      <c r="A2341" s="100" t="s">
        <v>3462</v>
      </c>
      <c r="B2341" s="102" t="s">
        <v>1628</v>
      </c>
      <c r="C2341" s="100">
        <f>VLOOKUP(GroupVertices[[#This Row],[Vertex]], Vertices[], MATCH("ID", Vertices[#Headers], 0), FALSE)</f>
        <v>1539</v>
      </c>
    </row>
    <row r="2342" spans="1:3" x14ac:dyDescent="0.35">
      <c r="A2342" s="100" t="s">
        <v>3462</v>
      </c>
      <c r="B2342" s="102" t="s">
        <v>1629</v>
      </c>
      <c r="C2342" s="100">
        <f>VLOOKUP(GroupVertices[[#This Row],[Vertex]], Vertices[], MATCH("ID", Vertices[#Headers], 0), FALSE)</f>
        <v>312</v>
      </c>
    </row>
    <row r="2343" spans="1:3" x14ac:dyDescent="0.35">
      <c r="A2343" s="100" t="s">
        <v>3462</v>
      </c>
      <c r="B2343" s="102" t="s">
        <v>2596</v>
      </c>
      <c r="C2343" s="100">
        <f>VLOOKUP(GroupVertices[[#This Row],[Vertex]], Vertices[], MATCH("ID", Vertices[#Headers], 0), FALSE)</f>
        <v>1555</v>
      </c>
    </row>
    <row r="2344" spans="1:3" x14ac:dyDescent="0.35">
      <c r="A2344" s="100" t="s">
        <v>3462</v>
      </c>
      <c r="B2344" s="102" t="s">
        <v>3024</v>
      </c>
      <c r="C2344" s="100">
        <f>VLOOKUP(GroupVertices[[#This Row],[Vertex]], Vertices[], MATCH("ID", Vertices[#Headers], 0), FALSE)</f>
        <v>1568</v>
      </c>
    </row>
    <row r="2345" spans="1:3" x14ac:dyDescent="0.35">
      <c r="A2345" s="100" t="s">
        <v>3463</v>
      </c>
      <c r="B2345" s="102" t="s">
        <v>1560</v>
      </c>
      <c r="C2345" s="100">
        <f>VLOOKUP(GroupVertices[[#This Row],[Vertex]], Vertices[], MATCH("ID", Vertices[#Headers], 0), FALSE)</f>
        <v>311</v>
      </c>
    </row>
    <row r="2346" spans="1:3" x14ac:dyDescent="0.35">
      <c r="A2346" s="100" t="s">
        <v>3463</v>
      </c>
      <c r="B2346" s="102" t="s">
        <v>1561</v>
      </c>
      <c r="C2346" s="100">
        <f>VLOOKUP(GroupVertices[[#This Row],[Vertex]], Vertices[], MATCH("ID", Vertices[#Headers], 0), FALSE)</f>
        <v>1536</v>
      </c>
    </row>
    <row r="2347" spans="1:3" x14ac:dyDescent="0.35">
      <c r="A2347" s="100" t="s">
        <v>3463</v>
      </c>
      <c r="B2347" s="102" t="s">
        <v>1562</v>
      </c>
      <c r="C2347" s="100">
        <f>VLOOKUP(GroupVertices[[#This Row],[Vertex]], Vertices[], MATCH("ID", Vertices[#Headers], 0), FALSE)</f>
        <v>1537</v>
      </c>
    </row>
    <row r="2348" spans="1:3" x14ac:dyDescent="0.35">
      <c r="A2348" s="100" t="s">
        <v>3463</v>
      </c>
      <c r="B2348" s="102" t="s">
        <v>1563</v>
      </c>
      <c r="C2348" s="100">
        <f>VLOOKUP(GroupVertices[[#This Row],[Vertex]], Vertices[], MATCH("ID", Vertices[#Headers], 0), FALSE)</f>
        <v>1538</v>
      </c>
    </row>
    <row r="2349" spans="1:3" x14ac:dyDescent="0.35">
      <c r="A2349" s="100" t="s">
        <v>3464</v>
      </c>
      <c r="B2349" s="102" t="s">
        <v>1552</v>
      </c>
      <c r="C2349" s="100">
        <f>VLOOKUP(GroupVertices[[#This Row],[Vertex]], Vertices[], MATCH("ID", Vertices[#Headers], 0), FALSE)</f>
        <v>310</v>
      </c>
    </row>
    <row r="2350" spans="1:3" x14ac:dyDescent="0.35">
      <c r="A2350" s="100" t="s">
        <v>3464</v>
      </c>
      <c r="B2350" s="102" t="s">
        <v>1553</v>
      </c>
      <c r="C2350" s="100">
        <f>VLOOKUP(GroupVertices[[#This Row],[Vertex]], Vertices[], MATCH("ID", Vertices[#Headers], 0), FALSE)</f>
        <v>1533</v>
      </c>
    </row>
    <row r="2351" spans="1:3" x14ac:dyDescent="0.35">
      <c r="A2351" s="100" t="s">
        <v>3464</v>
      </c>
      <c r="B2351" s="102" t="s">
        <v>1554</v>
      </c>
      <c r="C2351" s="100">
        <f>VLOOKUP(GroupVertices[[#This Row],[Vertex]], Vertices[], MATCH("ID", Vertices[#Headers], 0), FALSE)</f>
        <v>1534</v>
      </c>
    </row>
    <row r="2352" spans="1:3" x14ac:dyDescent="0.35">
      <c r="A2352" s="100" t="s">
        <v>3464</v>
      </c>
      <c r="B2352" s="102" t="s">
        <v>1555</v>
      </c>
      <c r="C2352" s="100">
        <f>VLOOKUP(GroupVertices[[#This Row],[Vertex]], Vertices[], MATCH("ID", Vertices[#Headers], 0), FALSE)</f>
        <v>1535</v>
      </c>
    </row>
    <row r="2353" spans="1:3" x14ac:dyDescent="0.35">
      <c r="A2353" s="100" t="s">
        <v>3465</v>
      </c>
      <c r="B2353" s="102" t="s">
        <v>1531</v>
      </c>
      <c r="C2353" s="100">
        <f>VLOOKUP(GroupVertices[[#This Row],[Vertex]], Vertices[], MATCH("ID", Vertices[#Headers], 0), FALSE)</f>
        <v>309</v>
      </c>
    </row>
    <row r="2354" spans="1:3" x14ac:dyDescent="0.35">
      <c r="A2354" s="100" t="s">
        <v>3465</v>
      </c>
      <c r="B2354" s="102" t="s">
        <v>1532</v>
      </c>
      <c r="C2354" s="100">
        <f>VLOOKUP(GroupVertices[[#This Row],[Vertex]], Vertices[], MATCH("ID", Vertices[#Headers], 0), FALSE)</f>
        <v>1530</v>
      </c>
    </row>
    <row r="2355" spans="1:3" x14ac:dyDescent="0.35">
      <c r="A2355" s="100" t="s">
        <v>3465</v>
      </c>
      <c r="B2355" s="102" t="s">
        <v>1533</v>
      </c>
      <c r="C2355" s="100">
        <f>VLOOKUP(GroupVertices[[#This Row],[Vertex]], Vertices[], MATCH("ID", Vertices[#Headers], 0), FALSE)</f>
        <v>1531</v>
      </c>
    </row>
    <row r="2356" spans="1:3" x14ac:dyDescent="0.35">
      <c r="A2356" s="100" t="s">
        <v>3465</v>
      </c>
      <c r="B2356" s="102" t="s">
        <v>1534</v>
      </c>
      <c r="C2356" s="100">
        <f>VLOOKUP(GroupVertices[[#This Row],[Vertex]], Vertices[], MATCH("ID", Vertices[#Headers], 0), FALSE)</f>
        <v>1532</v>
      </c>
    </row>
    <row r="2357" spans="1:3" x14ac:dyDescent="0.35">
      <c r="A2357" s="100" t="s">
        <v>3466</v>
      </c>
      <c r="B2357" s="102" t="s">
        <v>1424</v>
      </c>
      <c r="C2357" s="100">
        <f>VLOOKUP(GroupVertices[[#This Row],[Vertex]], Vertices[], MATCH("ID", Vertices[#Headers], 0), FALSE)</f>
        <v>297</v>
      </c>
    </row>
    <row r="2358" spans="1:3" x14ac:dyDescent="0.35">
      <c r="A2358" s="100" t="s">
        <v>3466</v>
      </c>
      <c r="B2358" s="102" t="s">
        <v>1425</v>
      </c>
      <c r="C2358" s="100">
        <f>VLOOKUP(GroupVertices[[#This Row],[Vertex]], Vertices[], MATCH("ID", Vertices[#Headers], 0), FALSE)</f>
        <v>1963</v>
      </c>
    </row>
    <row r="2359" spans="1:3" x14ac:dyDescent="0.35">
      <c r="A2359" s="100" t="s">
        <v>3466</v>
      </c>
      <c r="B2359" s="102" t="s">
        <v>1426</v>
      </c>
      <c r="C2359" s="100">
        <f>VLOOKUP(GroupVertices[[#This Row],[Vertex]], Vertices[], MATCH("ID", Vertices[#Headers], 0), FALSE)</f>
        <v>464</v>
      </c>
    </row>
    <row r="2360" spans="1:3" x14ac:dyDescent="0.35">
      <c r="A2360" s="100" t="s">
        <v>3466</v>
      </c>
      <c r="B2360" s="102" t="s">
        <v>1427</v>
      </c>
      <c r="C2360" s="100">
        <f>VLOOKUP(GroupVertices[[#This Row],[Vertex]], Vertices[], MATCH("ID", Vertices[#Headers], 0), FALSE)</f>
        <v>465</v>
      </c>
    </row>
    <row r="2361" spans="1:3" x14ac:dyDescent="0.35">
      <c r="A2361" s="100" t="s">
        <v>3467</v>
      </c>
      <c r="B2361" s="102" t="s">
        <v>1417</v>
      </c>
      <c r="C2361" s="100">
        <f>VLOOKUP(GroupVertices[[#This Row],[Vertex]], Vertices[], MATCH("ID", Vertices[#Headers], 0), FALSE)</f>
        <v>1493</v>
      </c>
    </row>
    <row r="2362" spans="1:3" x14ac:dyDescent="0.35">
      <c r="A2362" s="100" t="s">
        <v>3467</v>
      </c>
      <c r="B2362" s="102" t="s">
        <v>1418</v>
      </c>
      <c r="C2362" s="100">
        <f>VLOOKUP(GroupVertices[[#This Row],[Vertex]], Vertices[], MATCH("ID", Vertices[#Headers], 0), FALSE)</f>
        <v>574</v>
      </c>
    </row>
    <row r="2363" spans="1:3" x14ac:dyDescent="0.35">
      <c r="A2363" s="100" t="s">
        <v>3467</v>
      </c>
      <c r="B2363" s="102" t="s">
        <v>2336</v>
      </c>
      <c r="C2363" s="100">
        <f>VLOOKUP(GroupVertices[[#This Row],[Vertex]], Vertices[], MATCH("ID", Vertices[#Headers], 0), FALSE)</f>
        <v>579</v>
      </c>
    </row>
    <row r="2364" spans="1:3" x14ac:dyDescent="0.35">
      <c r="A2364" s="100" t="s">
        <v>3467</v>
      </c>
      <c r="B2364" s="102" t="s">
        <v>2337</v>
      </c>
      <c r="C2364" s="100">
        <f>VLOOKUP(GroupVertices[[#This Row],[Vertex]], Vertices[], MATCH("ID", Vertices[#Headers], 0), FALSE)</f>
        <v>1497</v>
      </c>
    </row>
    <row r="2365" spans="1:3" x14ac:dyDescent="0.35">
      <c r="A2365" s="100" t="s">
        <v>3468</v>
      </c>
      <c r="B2365" s="102" t="s">
        <v>1372</v>
      </c>
      <c r="C2365" s="100">
        <f>VLOOKUP(GroupVertices[[#This Row],[Vertex]], Vertices[], MATCH("ID", Vertices[#Headers], 0), FALSE)</f>
        <v>308</v>
      </c>
    </row>
    <row r="2366" spans="1:3" x14ac:dyDescent="0.35">
      <c r="A2366" s="100" t="s">
        <v>3468</v>
      </c>
      <c r="B2366" s="102" t="s">
        <v>1373</v>
      </c>
      <c r="C2366" s="100">
        <f>VLOOKUP(GroupVertices[[#This Row],[Vertex]], Vertices[], MATCH("ID", Vertices[#Headers], 0), FALSE)</f>
        <v>1527</v>
      </c>
    </row>
    <row r="2367" spans="1:3" x14ac:dyDescent="0.35">
      <c r="A2367" s="100" t="s">
        <v>3468</v>
      </c>
      <c r="B2367" s="102" t="s">
        <v>1374</v>
      </c>
      <c r="C2367" s="100">
        <f>VLOOKUP(GroupVertices[[#This Row],[Vertex]], Vertices[], MATCH("ID", Vertices[#Headers], 0), FALSE)</f>
        <v>1528</v>
      </c>
    </row>
    <row r="2368" spans="1:3" x14ac:dyDescent="0.35">
      <c r="A2368" s="100" t="s">
        <v>3468</v>
      </c>
      <c r="B2368" s="102" t="s">
        <v>1375</v>
      </c>
      <c r="C2368" s="100">
        <f>VLOOKUP(GroupVertices[[#This Row],[Vertex]], Vertices[], MATCH("ID", Vertices[#Headers], 0), FALSE)</f>
        <v>1529</v>
      </c>
    </row>
    <row r="2369" spans="1:3" x14ac:dyDescent="0.35">
      <c r="A2369" s="100" t="s">
        <v>3469</v>
      </c>
      <c r="B2369" s="102" t="s">
        <v>1282</v>
      </c>
      <c r="C2369" s="100">
        <f>VLOOKUP(GroupVertices[[#This Row],[Vertex]], Vertices[], MATCH("ID", Vertices[#Headers], 0), FALSE)</f>
        <v>1492</v>
      </c>
    </row>
    <row r="2370" spans="1:3" x14ac:dyDescent="0.35">
      <c r="A2370" s="100" t="s">
        <v>3469</v>
      </c>
      <c r="B2370" s="102" t="s">
        <v>1283</v>
      </c>
      <c r="C2370" s="100">
        <f>VLOOKUP(GroupVertices[[#This Row],[Vertex]], Vertices[], MATCH("ID", Vertices[#Headers], 0), FALSE)</f>
        <v>573</v>
      </c>
    </row>
    <row r="2371" spans="1:3" x14ac:dyDescent="0.35">
      <c r="A2371" s="100" t="s">
        <v>3469</v>
      </c>
      <c r="B2371" s="102" t="s">
        <v>3168</v>
      </c>
      <c r="C2371" s="100">
        <f>VLOOKUP(GroupVertices[[#This Row],[Vertex]], Vertices[], MATCH("ID", Vertices[#Headers], 0), FALSE)</f>
        <v>580</v>
      </c>
    </row>
    <row r="2372" spans="1:3" x14ac:dyDescent="0.35">
      <c r="A2372" s="100" t="s">
        <v>3469</v>
      </c>
      <c r="B2372" s="102" t="s">
        <v>3169</v>
      </c>
      <c r="C2372" s="100">
        <f>VLOOKUP(GroupVertices[[#This Row],[Vertex]], Vertices[], MATCH("ID", Vertices[#Headers], 0), FALSE)</f>
        <v>1499</v>
      </c>
    </row>
    <row r="2373" spans="1:3" x14ac:dyDescent="0.35">
      <c r="A2373" s="100" t="s">
        <v>3470</v>
      </c>
      <c r="B2373" s="102" t="s">
        <v>1258</v>
      </c>
      <c r="C2373" s="100">
        <f>VLOOKUP(GroupVertices[[#This Row],[Vertex]], Vertices[], MATCH("ID", Vertices[#Headers], 0), FALSE)</f>
        <v>307</v>
      </c>
    </row>
    <row r="2374" spans="1:3" x14ac:dyDescent="0.35">
      <c r="A2374" s="100" t="s">
        <v>3470</v>
      </c>
      <c r="B2374" s="102" t="s">
        <v>1259</v>
      </c>
      <c r="C2374" s="100">
        <f>VLOOKUP(GroupVertices[[#This Row],[Vertex]], Vertices[], MATCH("ID", Vertices[#Headers], 0), FALSE)</f>
        <v>1526</v>
      </c>
    </row>
    <row r="2375" spans="1:3" x14ac:dyDescent="0.35">
      <c r="A2375" s="100" t="s">
        <v>3470</v>
      </c>
      <c r="B2375" s="102" t="s">
        <v>2020</v>
      </c>
      <c r="C2375" s="100">
        <f>VLOOKUP(GroupVertices[[#This Row],[Vertex]], Vertices[], MATCH("ID", Vertices[#Headers], 0), FALSE)</f>
        <v>1544</v>
      </c>
    </row>
    <row r="2376" spans="1:3" x14ac:dyDescent="0.35">
      <c r="A2376" s="100" t="s">
        <v>3470</v>
      </c>
      <c r="B2376" s="102" t="s">
        <v>2186</v>
      </c>
      <c r="C2376" s="100">
        <f>VLOOKUP(GroupVertices[[#This Row],[Vertex]], Vertices[], MATCH("ID", Vertices[#Headers], 0), FALSE)</f>
        <v>1545</v>
      </c>
    </row>
    <row r="2377" spans="1:3" x14ac:dyDescent="0.35">
      <c r="A2377" s="100" t="s">
        <v>3471</v>
      </c>
      <c r="B2377" s="102" t="s">
        <v>1196</v>
      </c>
      <c r="C2377" s="100">
        <f>VLOOKUP(GroupVertices[[#This Row],[Vertex]], Vertices[], MATCH("ID", Vertices[#Headers], 0), FALSE)</f>
        <v>306</v>
      </c>
    </row>
    <row r="2378" spans="1:3" x14ac:dyDescent="0.35">
      <c r="A2378" s="100" t="s">
        <v>3471</v>
      </c>
      <c r="B2378" s="102" t="s">
        <v>1197</v>
      </c>
      <c r="C2378" s="100">
        <f>VLOOKUP(GroupVertices[[#This Row],[Vertex]], Vertices[], MATCH("ID", Vertices[#Headers], 0), FALSE)</f>
        <v>1523</v>
      </c>
    </row>
    <row r="2379" spans="1:3" x14ac:dyDescent="0.35">
      <c r="A2379" s="100" t="s">
        <v>3471</v>
      </c>
      <c r="B2379" s="102" t="s">
        <v>1213</v>
      </c>
      <c r="C2379" s="100">
        <f>VLOOKUP(GroupVertices[[#This Row],[Vertex]], Vertices[], MATCH("ID", Vertices[#Headers], 0), FALSE)</f>
        <v>1524</v>
      </c>
    </row>
    <row r="2380" spans="1:3" x14ac:dyDescent="0.35">
      <c r="A2380" s="100" t="s">
        <v>3471</v>
      </c>
      <c r="B2380" s="102" t="s">
        <v>1214</v>
      </c>
      <c r="C2380" s="100">
        <f>VLOOKUP(GroupVertices[[#This Row],[Vertex]], Vertices[], MATCH("ID", Vertices[#Headers], 0), FALSE)</f>
        <v>1525</v>
      </c>
    </row>
    <row r="2381" spans="1:3" x14ac:dyDescent="0.35">
      <c r="A2381" s="100" t="s">
        <v>3472</v>
      </c>
      <c r="B2381" s="102" t="s">
        <v>1079</v>
      </c>
      <c r="C2381" s="100">
        <f>VLOOKUP(GroupVertices[[#This Row],[Vertex]], Vertices[], MATCH("ID", Vertices[#Headers], 0), FALSE)</f>
        <v>305</v>
      </c>
    </row>
    <row r="2382" spans="1:3" x14ac:dyDescent="0.35">
      <c r="A2382" s="100" t="s">
        <v>3472</v>
      </c>
      <c r="B2382" s="102" t="s">
        <v>1080</v>
      </c>
      <c r="C2382" s="100">
        <f>VLOOKUP(GroupVertices[[#This Row],[Vertex]], Vertices[], MATCH("ID", Vertices[#Headers], 0), FALSE)</f>
        <v>1519</v>
      </c>
    </row>
    <row r="2383" spans="1:3" x14ac:dyDescent="0.35">
      <c r="A2383" s="100" t="s">
        <v>3472</v>
      </c>
      <c r="B2383" s="102" t="s">
        <v>1081</v>
      </c>
      <c r="C2383" s="100">
        <f>VLOOKUP(GroupVertices[[#This Row],[Vertex]], Vertices[], MATCH("ID", Vertices[#Headers], 0), FALSE)</f>
        <v>1520</v>
      </c>
    </row>
    <row r="2384" spans="1:3" x14ac:dyDescent="0.35">
      <c r="A2384" s="100" t="s">
        <v>3472</v>
      </c>
      <c r="B2384" s="102" t="s">
        <v>1082</v>
      </c>
      <c r="C2384" s="100">
        <f>VLOOKUP(GroupVertices[[#This Row],[Vertex]], Vertices[], MATCH("ID", Vertices[#Headers], 0), FALSE)</f>
        <v>1521</v>
      </c>
    </row>
    <row r="2385" spans="1:3" x14ac:dyDescent="0.35">
      <c r="A2385" s="100" t="s">
        <v>3473</v>
      </c>
      <c r="B2385" s="102" t="s">
        <v>1019</v>
      </c>
      <c r="C2385" s="100">
        <f>VLOOKUP(GroupVertices[[#This Row],[Vertex]], Vertices[], MATCH("ID", Vertices[#Headers], 0), FALSE)</f>
        <v>304</v>
      </c>
    </row>
    <row r="2386" spans="1:3" x14ac:dyDescent="0.35">
      <c r="A2386" s="100" t="s">
        <v>3473</v>
      </c>
      <c r="B2386" s="102" t="s">
        <v>1020</v>
      </c>
      <c r="C2386" s="100">
        <f>VLOOKUP(GroupVertices[[#This Row],[Vertex]], Vertices[], MATCH("ID", Vertices[#Headers], 0), FALSE)</f>
        <v>1516</v>
      </c>
    </row>
    <row r="2387" spans="1:3" x14ac:dyDescent="0.35">
      <c r="A2387" s="100" t="s">
        <v>3473</v>
      </c>
      <c r="B2387" s="102" t="s">
        <v>1021</v>
      </c>
      <c r="C2387" s="100">
        <f>VLOOKUP(GroupVertices[[#This Row],[Vertex]], Vertices[], MATCH("ID", Vertices[#Headers], 0), FALSE)</f>
        <v>1517</v>
      </c>
    </row>
    <row r="2388" spans="1:3" x14ac:dyDescent="0.35">
      <c r="A2388" s="100" t="s">
        <v>3473</v>
      </c>
      <c r="B2388" s="102" t="s">
        <v>1022</v>
      </c>
      <c r="C2388" s="100">
        <f>VLOOKUP(GroupVertices[[#This Row],[Vertex]], Vertices[], MATCH("ID", Vertices[#Headers], 0), FALSE)</f>
        <v>1518</v>
      </c>
    </row>
    <row r="2389" spans="1:3" x14ac:dyDescent="0.35">
      <c r="A2389" s="100" t="s">
        <v>3474</v>
      </c>
      <c r="B2389" s="102" t="s">
        <v>1014</v>
      </c>
      <c r="C2389" s="100">
        <f>VLOOKUP(GroupVertices[[#This Row],[Vertex]], Vertices[], MATCH("ID", Vertices[#Headers], 0), FALSE)</f>
        <v>303</v>
      </c>
    </row>
    <row r="2390" spans="1:3" x14ac:dyDescent="0.35">
      <c r="A2390" s="100" t="s">
        <v>3474</v>
      </c>
      <c r="B2390" s="102" t="s">
        <v>1015</v>
      </c>
      <c r="C2390" s="100">
        <f>VLOOKUP(GroupVertices[[#This Row],[Vertex]], Vertices[], MATCH("ID", Vertices[#Headers], 0), FALSE)</f>
        <v>1513</v>
      </c>
    </row>
    <row r="2391" spans="1:3" x14ac:dyDescent="0.35">
      <c r="A2391" s="100" t="s">
        <v>3474</v>
      </c>
      <c r="B2391" s="102" t="s">
        <v>1016</v>
      </c>
      <c r="C2391" s="100">
        <f>VLOOKUP(GroupVertices[[#This Row],[Vertex]], Vertices[], MATCH("ID", Vertices[#Headers], 0), FALSE)</f>
        <v>1514</v>
      </c>
    </row>
    <row r="2392" spans="1:3" x14ac:dyDescent="0.35">
      <c r="A2392" s="100" t="s">
        <v>3474</v>
      </c>
      <c r="B2392" s="102" t="s">
        <v>1017</v>
      </c>
      <c r="C2392" s="100">
        <f>VLOOKUP(GroupVertices[[#This Row],[Vertex]], Vertices[], MATCH("ID", Vertices[#Headers], 0), FALSE)</f>
        <v>1515</v>
      </c>
    </row>
    <row r="2393" spans="1:3" x14ac:dyDescent="0.35">
      <c r="A2393" s="100" t="s">
        <v>3475</v>
      </c>
      <c r="B2393" s="102" t="s">
        <v>715</v>
      </c>
      <c r="C2393" s="100">
        <f>VLOOKUP(GroupVertices[[#This Row],[Vertex]], Vertices[], MATCH("ID", Vertices[#Headers], 0), FALSE)</f>
        <v>302</v>
      </c>
    </row>
    <row r="2394" spans="1:3" x14ac:dyDescent="0.35">
      <c r="A2394" s="100" t="s">
        <v>3475</v>
      </c>
      <c r="B2394" s="102" t="s">
        <v>716</v>
      </c>
      <c r="C2394" s="100">
        <f>VLOOKUP(GroupVertices[[#This Row],[Vertex]], Vertices[], MATCH("ID", Vertices[#Headers], 0), FALSE)</f>
        <v>1510</v>
      </c>
    </row>
    <row r="2395" spans="1:3" x14ac:dyDescent="0.35">
      <c r="A2395" s="100" t="s">
        <v>3475</v>
      </c>
      <c r="B2395" s="102" t="s">
        <v>717</v>
      </c>
      <c r="C2395" s="100">
        <f>VLOOKUP(GroupVertices[[#This Row],[Vertex]], Vertices[], MATCH("ID", Vertices[#Headers], 0), FALSE)</f>
        <v>1511</v>
      </c>
    </row>
    <row r="2396" spans="1:3" x14ac:dyDescent="0.35">
      <c r="A2396" s="100" t="s">
        <v>3475</v>
      </c>
      <c r="B2396" s="102" t="s">
        <v>718</v>
      </c>
      <c r="C2396" s="100">
        <f>VLOOKUP(GroupVertices[[#This Row],[Vertex]], Vertices[], MATCH("ID", Vertices[#Headers], 0), FALSE)</f>
        <v>1512</v>
      </c>
    </row>
    <row r="2397" spans="1:3" x14ac:dyDescent="0.35">
      <c r="A2397" s="100" t="s">
        <v>3476</v>
      </c>
      <c r="B2397" s="102" t="s">
        <v>685</v>
      </c>
      <c r="C2397" s="100">
        <f>VLOOKUP(GroupVertices[[#This Row],[Vertex]], Vertices[], MATCH("ID", Vertices[#Headers], 0), FALSE)</f>
        <v>301</v>
      </c>
    </row>
    <row r="2398" spans="1:3" x14ac:dyDescent="0.35">
      <c r="A2398" s="100" t="s">
        <v>3476</v>
      </c>
      <c r="B2398" s="102" t="s">
        <v>686</v>
      </c>
      <c r="C2398" s="100">
        <f>VLOOKUP(GroupVertices[[#This Row],[Vertex]], Vertices[], MATCH("ID", Vertices[#Headers], 0), FALSE)</f>
        <v>1507</v>
      </c>
    </row>
    <row r="2399" spans="1:3" x14ac:dyDescent="0.35">
      <c r="A2399" s="100" t="s">
        <v>3476</v>
      </c>
      <c r="B2399" s="102" t="s">
        <v>687</v>
      </c>
      <c r="C2399" s="100">
        <f>VLOOKUP(GroupVertices[[#This Row],[Vertex]], Vertices[], MATCH("ID", Vertices[#Headers], 0), FALSE)</f>
        <v>1508</v>
      </c>
    </row>
    <row r="2400" spans="1:3" x14ac:dyDescent="0.35">
      <c r="A2400" s="100" t="s">
        <v>3476</v>
      </c>
      <c r="B2400" s="102" t="s">
        <v>688</v>
      </c>
      <c r="C2400" s="100">
        <f>VLOOKUP(GroupVertices[[#This Row],[Vertex]], Vertices[], MATCH("ID", Vertices[#Headers], 0), FALSE)</f>
        <v>1509</v>
      </c>
    </row>
    <row r="2401" spans="1:3" x14ac:dyDescent="0.35">
      <c r="A2401" s="100" t="s">
        <v>3477</v>
      </c>
      <c r="B2401" s="102" t="s">
        <v>569</v>
      </c>
      <c r="C2401" s="100">
        <f>VLOOKUP(GroupVertices[[#This Row],[Vertex]], Vertices[], MATCH("ID", Vertices[#Headers], 0), FALSE)</f>
        <v>300</v>
      </c>
    </row>
    <row r="2402" spans="1:3" x14ac:dyDescent="0.35">
      <c r="A2402" s="100" t="s">
        <v>3477</v>
      </c>
      <c r="B2402" s="102" t="s">
        <v>570</v>
      </c>
      <c r="C2402" s="100">
        <f>VLOOKUP(GroupVertices[[#This Row],[Vertex]], Vertices[], MATCH("ID", Vertices[#Headers], 0), FALSE)</f>
        <v>1504</v>
      </c>
    </row>
    <row r="2403" spans="1:3" x14ac:dyDescent="0.35">
      <c r="A2403" s="100" t="s">
        <v>3477</v>
      </c>
      <c r="B2403" s="102" t="s">
        <v>571</v>
      </c>
      <c r="C2403" s="100">
        <f>VLOOKUP(GroupVertices[[#This Row],[Vertex]], Vertices[], MATCH("ID", Vertices[#Headers], 0), FALSE)</f>
        <v>1505</v>
      </c>
    </row>
    <row r="2404" spans="1:3" x14ac:dyDescent="0.35">
      <c r="A2404" s="100" t="s">
        <v>3477</v>
      </c>
      <c r="B2404" s="102" t="s">
        <v>572</v>
      </c>
      <c r="C2404" s="100">
        <f>VLOOKUP(GroupVertices[[#This Row],[Vertex]], Vertices[], MATCH("ID", Vertices[#Headers], 0), FALSE)</f>
        <v>1506</v>
      </c>
    </row>
    <row r="2405" spans="1:3" x14ac:dyDescent="0.35">
      <c r="A2405" s="100" t="s">
        <v>3478</v>
      </c>
      <c r="B2405" s="102" t="s">
        <v>449</v>
      </c>
      <c r="C2405" s="100">
        <f>VLOOKUP(GroupVertices[[#This Row],[Vertex]], Vertices[], MATCH("ID", Vertices[#Headers], 0), FALSE)</f>
        <v>1490</v>
      </c>
    </row>
    <row r="2406" spans="1:3" x14ac:dyDescent="0.35">
      <c r="A2406" s="100" t="s">
        <v>3478</v>
      </c>
      <c r="B2406" s="102" t="s">
        <v>450</v>
      </c>
      <c r="C2406" s="100">
        <f>VLOOKUP(GroupVertices[[#This Row],[Vertex]], Vertices[], MATCH("ID", Vertices[#Headers], 0), FALSE)</f>
        <v>571</v>
      </c>
    </row>
    <row r="2407" spans="1:3" x14ac:dyDescent="0.35">
      <c r="A2407" s="100" t="s">
        <v>3478</v>
      </c>
      <c r="B2407" s="102" t="s">
        <v>1118</v>
      </c>
      <c r="C2407" s="100">
        <f>VLOOKUP(GroupVertices[[#This Row],[Vertex]], Vertices[], MATCH("ID", Vertices[#Headers], 0), FALSE)</f>
        <v>572</v>
      </c>
    </row>
    <row r="2408" spans="1:3" x14ac:dyDescent="0.35">
      <c r="A2408" s="100" t="s">
        <v>3478</v>
      </c>
      <c r="B2408" s="102" t="s">
        <v>1119</v>
      </c>
      <c r="C2408" s="100">
        <f>VLOOKUP(GroupVertices[[#This Row],[Vertex]], Vertices[], MATCH("ID", Vertices[#Headers], 0), FALSE)</f>
        <v>1491</v>
      </c>
    </row>
    <row r="2409" spans="1:3" x14ac:dyDescent="0.35">
      <c r="A2409" s="100" t="s">
        <v>3479</v>
      </c>
      <c r="B2409" s="102" t="s">
        <v>307</v>
      </c>
      <c r="C2409" s="100">
        <f>VLOOKUP(GroupVertices[[#This Row],[Vertex]], Vertices[], MATCH("ID", Vertices[#Headers], 0), FALSE)</f>
        <v>1503</v>
      </c>
    </row>
    <row r="2410" spans="1:3" x14ac:dyDescent="0.35">
      <c r="A2410" s="100" t="s">
        <v>3479</v>
      </c>
      <c r="B2410" s="102" t="s">
        <v>308</v>
      </c>
      <c r="C2410" s="100">
        <f>VLOOKUP(GroupVertices[[#This Row],[Vertex]], Vertices[], MATCH("ID", Vertices[#Headers], 0), FALSE)</f>
        <v>299</v>
      </c>
    </row>
    <row r="2411" spans="1:3" x14ac:dyDescent="0.35">
      <c r="A2411" s="100" t="s">
        <v>3479</v>
      </c>
      <c r="B2411" s="102" t="s">
        <v>1182</v>
      </c>
      <c r="C2411" s="100">
        <f>VLOOKUP(GroupVertices[[#This Row],[Vertex]], Vertices[], MATCH("ID", Vertices[#Headers], 0), FALSE)</f>
        <v>1522</v>
      </c>
    </row>
    <row r="2412" spans="1:3" x14ac:dyDescent="0.35">
      <c r="A2412" s="100" t="s">
        <v>3479</v>
      </c>
      <c r="B2412" s="102" t="s">
        <v>1761</v>
      </c>
      <c r="C2412" s="100">
        <f>VLOOKUP(GroupVertices[[#This Row],[Vertex]], Vertices[], MATCH("ID", Vertices[#Headers], 0), FALSE)</f>
        <v>1540</v>
      </c>
    </row>
    <row r="2413" spans="1:3" x14ac:dyDescent="0.35">
      <c r="A2413" s="100" t="s">
        <v>3480</v>
      </c>
      <c r="B2413" s="102" t="s">
        <v>216</v>
      </c>
      <c r="C2413" s="100">
        <f>VLOOKUP(GroupVertices[[#This Row],[Vertex]], Vertices[], MATCH("ID", Vertices[#Headers], 0), FALSE)</f>
        <v>298</v>
      </c>
    </row>
    <row r="2414" spans="1:3" x14ac:dyDescent="0.35">
      <c r="A2414" s="100" t="s">
        <v>3480</v>
      </c>
      <c r="B2414" s="102" t="s">
        <v>217</v>
      </c>
      <c r="C2414" s="100">
        <f>VLOOKUP(GroupVertices[[#This Row],[Vertex]], Vertices[], MATCH("ID", Vertices[#Headers], 0), FALSE)</f>
        <v>1500</v>
      </c>
    </row>
    <row r="2415" spans="1:3" x14ac:dyDescent="0.35">
      <c r="A2415" s="100" t="s">
        <v>3480</v>
      </c>
      <c r="B2415" s="102" t="s">
        <v>218</v>
      </c>
      <c r="C2415" s="100">
        <f>VLOOKUP(GroupVertices[[#This Row],[Vertex]], Vertices[], MATCH("ID", Vertices[#Headers], 0), FALSE)</f>
        <v>1501</v>
      </c>
    </row>
    <row r="2416" spans="1:3" x14ac:dyDescent="0.35">
      <c r="A2416" s="100" t="s">
        <v>3480</v>
      </c>
      <c r="B2416" s="102" t="s">
        <v>219</v>
      </c>
      <c r="C2416" s="100">
        <f>VLOOKUP(GroupVertices[[#This Row],[Vertex]], Vertices[], MATCH("ID", Vertices[#Headers], 0), FALSE)</f>
        <v>1502</v>
      </c>
    </row>
    <row r="2417" spans="1:3" x14ac:dyDescent="0.35">
      <c r="A2417" s="100" t="s">
        <v>3481</v>
      </c>
      <c r="B2417" s="102" t="s">
        <v>3286</v>
      </c>
      <c r="C2417" s="100">
        <f>VLOOKUP(GroupVertices[[#This Row],[Vertex]], Vertices[], MATCH("ID", Vertices[#Headers], 0), FALSE)</f>
        <v>567</v>
      </c>
    </row>
    <row r="2418" spans="1:3" x14ac:dyDescent="0.35">
      <c r="A2418" s="100" t="s">
        <v>3481</v>
      </c>
      <c r="B2418" s="102" t="s">
        <v>3287</v>
      </c>
      <c r="C2418" s="100">
        <f>VLOOKUP(GroupVertices[[#This Row],[Vertex]], Vertices[], MATCH("ID", Vertices[#Headers], 0), FALSE)</f>
        <v>1488</v>
      </c>
    </row>
    <row r="2419" spans="1:3" x14ac:dyDescent="0.35">
      <c r="A2419" s="100" t="s">
        <v>3481</v>
      </c>
      <c r="B2419" s="102" t="s">
        <v>3288</v>
      </c>
      <c r="C2419" s="100">
        <f>VLOOKUP(GroupVertices[[#This Row],[Vertex]], Vertices[], MATCH("ID", Vertices[#Headers], 0), FALSE)</f>
        <v>1489</v>
      </c>
    </row>
    <row r="2420" spans="1:3" x14ac:dyDescent="0.35">
      <c r="A2420" s="100" t="s">
        <v>3482</v>
      </c>
      <c r="B2420" s="102" t="s">
        <v>3098</v>
      </c>
      <c r="C2420" s="100">
        <f>VLOOKUP(GroupVertices[[#This Row],[Vertex]], Vertices[], MATCH("ID", Vertices[#Headers], 0), FALSE)</f>
        <v>566</v>
      </c>
    </row>
    <row r="2421" spans="1:3" x14ac:dyDescent="0.35">
      <c r="A2421" s="100" t="s">
        <v>3482</v>
      </c>
      <c r="B2421" s="102" t="s">
        <v>3099</v>
      </c>
      <c r="C2421" s="100">
        <f>VLOOKUP(GroupVertices[[#This Row],[Vertex]], Vertices[], MATCH("ID", Vertices[#Headers], 0), FALSE)</f>
        <v>1486</v>
      </c>
    </row>
    <row r="2422" spans="1:3" x14ac:dyDescent="0.35">
      <c r="A2422" s="100" t="s">
        <v>3482</v>
      </c>
      <c r="B2422" s="102" t="s">
        <v>3100</v>
      </c>
      <c r="C2422" s="100">
        <f>VLOOKUP(GroupVertices[[#This Row],[Vertex]], Vertices[], MATCH("ID", Vertices[#Headers], 0), FALSE)</f>
        <v>1487</v>
      </c>
    </row>
    <row r="2423" spans="1:3" x14ac:dyDescent="0.35">
      <c r="A2423" s="100" t="s">
        <v>3483</v>
      </c>
      <c r="B2423" s="102" t="s">
        <v>3073</v>
      </c>
      <c r="C2423" s="100">
        <f>VLOOKUP(GroupVertices[[#This Row],[Vertex]], Vertices[], MATCH("ID", Vertices[#Headers], 0), FALSE)</f>
        <v>565</v>
      </c>
    </row>
    <row r="2424" spans="1:3" x14ac:dyDescent="0.35">
      <c r="A2424" s="100" t="s">
        <v>3483</v>
      </c>
      <c r="B2424" s="102" t="s">
        <v>3074</v>
      </c>
      <c r="C2424" s="100">
        <f>VLOOKUP(GroupVertices[[#This Row],[Vertex]], Vertices[], MATCH("ID", Vertices[#Headers], 0), FALSE)</f>
        <v>1484</v>
      </c>
    </row>
    <row r="2425" spans="1:3" x14ac:dyDescent="0.35">
      <c r="A2425" s="100" t="s">
        <v>3483</v>
      </c>
      <c r="B2425" s="102" t="s">
        <v>3075</v>
      </c>
      <c r="C2425" s="100">
        <f>VLOOKUP(GroupVertices[[#This Row],[Vertex]], Vertices[], MATCH("ID", Vertices[#Headers], 0), FALSE)</f>
        <v>1485</v>
      </c>
    </row>
    <row r="2426" spans="1:3" x14ac:dyDescent="0.35">
      <c r="A2426" s="100" t="s">
        <v>3484</v>
      </c>
      <c r="B2426" s="102" t="s">
        <v>3067</v>
      </c>
      <c r="C2426" s="100">
        <f>VLOOKUP(GroupVertices[[#This Row],[Vertex]], Vertices[], MATCH("ID", Vertices[#Headers], 0), FALSE)</f>
        <v>564</v>
      </c>
    </row>
    <row r="2427" spans="1:3" x14ac:dyDescent="0.35">
      <c r="A2427" s="100" t="s">
        <v>3484</v>
      </c>
      <c r="B2427" s="102" t="s">
        <v>3068</v>
      </c>
      <c r="C2427" s="100">
        <f>VLOOKUP(GroupVertices[[#This Row],[Vertex]], Vertices[], MATCH("ID", Vertices[#Headers], 0), FALSE)</f>
        <v>1482</v>
      </c>
    </row>
    <row r="2428" spans="1:3" x14ac:dyDescent="0.35">
      <c r="A2428" s="100" t="s">
        <v>3484</v>
      </c>
      <c r="B2428" s="102" t="s">
        <v>3069</v>
      </c>
      <c r="C2428" s="100">
        <f>VLOOKUP(GroupVertices[[#This Row],[Vertex]], Vertices[], MATCH("ID", Vertices[#Headers], 0), FALSE)</f>
        <v>1483</v>
      </c>
    </row>
    <row r="2429" spans="1:3" x14ac:dyDescent="0.35">
      <c r="A2429" s="100" t="s">
        <v>3485</v>
      </c>
      <c r="B2429" s="102" t="s">
        <v>3046</v>
      </c>
      <c r="C2429" s="100">
        <f>VLOOKUP(GroupVertices[[#This Row],[Vertex]], Vertices[], MATCH("ID", Vertices[#Headers], 0), FALSE)</f>
        <v>563</v>
      </c>
    </row>
    <row r="2430" spans="1:3" x14ac:dyDescent="0.35">
      <c r="A2430" s="100" t="s">
        <v>3485</v>
      </c>
      <c r="B2430" s="102" t="s">
        <v>3047</v>
      </c>
      <c r="C2430" s="100">
        <f>VLOOKUP(GroupVertices[[#This Row],[Vertex]], Vertices[], MATCH("ID", Vertices[#Headers], 0), FALSE)</f>
        <v>1480</v>
      </c>
    </row>
    <row r="2431" spans="1:3" x14ac:dyDescent="0.35">
      <c r="A2431" s="100" t="s">
        <v>3485</v>
      </c>
      <c r="B2431" s="102" t="s">
        <v>3048</v>
      </c>
      <c r="C2431" s="100">
        <f>VLOOKUP(GroupVertices[[#This Row],[Vertex]], Vertices[], MATCH("ID", Vertices[#Headers], 0), FALSE)</f>
        <v>1481</v>
      </c>
    </row>
    <row r="2432" spans="1:3" x14ac:dyDescent="0.35">
      <c r="A2432" s="100" t="s">
        <v>3486</v>
      </c>
      <c r="B2432" s="102" t="s">
        <v>2937</v>
      </c>
      <c r="C2432" s="100">
        <f>VLOOKUP(GroupVertices[[#This Row],[Vertex]], Vertices[], MATCH("ID", Vertices[#Headers], 0), FALSE)</f>
        <v>562</v>
      </c>
    </row>
    <row r="2433" spans="1:3" x14ac:dyDescent="0.35">
      <c r="A2433" s="100" t="s">
        <v>3486</v>
      </c>
      <c r="B2433" s="102" t="s">
        <v>2938</v>
      </c>
      <c r="C2433" s="100">
        <f>VLOOKUP(GroupVertices[[#This Row],[Vertex]], Vertices[], MATCH("ID", Vertices[#Headers], 0), FALSE)</f>
        <v>1478</v>
      </c>
    </row>
    <row r="2434" spans="1:3" x14ac:dyDescent="0.35">
      <c r="A2434" s="100" t="s">
        <v>3486</v>
      </c>
      <c r="B2434" s="102" t="s">
        <v>2939</v>
      </c>
      <c r="C2434" s="100">
        <f>VLOOKUP(GroupVertices[[#This Row],[Vertex]], Vertices[], MATCH("ID", Vertices[#Headers], 0), FALSE)</f>
        <v>1479</v>
      </c>
    </row>
    <row r="2435" spans="1:3" x14ac:dyDescent="0.35">
      <c r="A2435" s="100" t="s">
        <v>3487</v>
      </c>
      <c r="B2435" s="102" t="s">
        <v>2907</v>
      </c>
      <c r="C2435" s="100">
        <f>VLOOKUP(GroupVertices[[#This Row],[Vertex]], Vertices[], MATCH("ID", Vertices[#Headers], 0), FALSE)</f>
        <v>561</v>
      </c>
    </row>
    <row r="2436" spans="1:3" x14ac:dyDescent="0.35">
      <c r="A2436" s="100" t="s">
        <v>3487</v>
      </c>
      <c r="B2436" s="102" t="s">
        <v>2908</v>
      </c>
      <c r="C2436" s="100">
        <f>VLOOKUP(GroupVertices[[#This Row],[Vertex]], Vertices[], MATCH("ID", Vertices[#Headers], 0), FALSE)</f>
        <v>1476</v>
      </c>
    </row>
    <row r="2437" spans="1:3" x14ac:dyDescent="0.35">
      <c r="A2437" s="100" t="s">
        <v>3487</v>
      </c>
      <c r="B2437" s="102" t="s">
        <v>2909</v>
      </c>
      <c r="C2437" s="100">
        <f>VLOOKUP(GroupVertices[[#This Row],[Vertex]], Vertices[], MATCH("ID", Vertices[#Headers], 0), FALSE)</f>
        <v>1477</v>
      </c>
    </row>
    <row r="2438" spans="1:3" x14ac:dyDescent="0.35">
      <c r="A2438" s="100" t="s">
        <v>3488</v>
      </c>
      <c r="B2438" s="102" t="s">
        <v>2878</v>
      </c>
      <c r="C2438" s="100">
        <f>VLOOKUP(GroupVertices[[#This Row],[Vertex]], Vertices[], MATCH("ID", Vertices[#Headers], 0), FALSE)</f>
        <v>560</v>
      </c>
    </row>
    <row r="2439" spans="1:3" x14ac:dyDescent="0.35">
      <c r="A2439" s="100" t="s">
        <v>3488</v>
      </c>
      <c r="B2439" s="102" t="s">
        <v>2879</v>
      </c>
      <c r="C2439" s="100">
        <f>VLOOKUP(GroupVertices[[#This Row],[Vertex]], Vertices[], MATCH("ID", Vertices[#Headers], 0), FALSE)</f>
        <v>1474</v>
      </c>
    </row>
    <row r="2440" spans="1:3" x14ac:dyDescent="0.35">
      <c r="A2440" s="100" t="s">
        <v>3488</v>
      </c>
      <c r="B2440" s="102" t="s">
        <v>2880</v>
      </c>
      <c r="C2440" s="100">
        <f>VLOOKUP(GroupVertices[[#This Row],[Vertex]], Vertices[], MATCH("ID", Vertices[#Headers], 0), FALSE)</f>
        <v>1475</v>
      </c>
    </row>
    <row r="2441" spans="1:3" x14ac:dyDescent="0.35">
      <c r="A2441" s="100" t="s">
        <v>3489</v>
      </c>
      <c r="B2441" s="102" t="s">
        <v>2858</v>
      </c>
      <c r="C2441" s="100">
        <f>VLOOKUP(GroupVertices[[#This Row],[Vertex]], Vertices[], MATCH("ID", Vertices[#Headers], 0), FALSE)</f>
        <v>559</v>
      </c>
    </row>
    <row r="2442" spans="1:3" x14ac:dyDescent="0.35">
      <c r="A2442" s="100" t="s">
        <v>3489</v>
      </c>
      <c r="B2442" s="102" t="s">
        <v>2859</v>
      </c>
      <c r="C2442" s="100">
        <f>VLOOKUP(GroupVertices[[#This Row],[Vertex]], Vertices[], MATCH("ID", Vertices[#Headers], 0), FALSE)</f>
        <v>1472</v>
      </c>
    </row>
    <row r="2443" spans="1:3" x14ac:dyDescent="0.35">
      <c r="A2443" s="100" t="s">
        <v>3489</v>
      </c>
      <c r="B2443" s="102" t="s">
        <v>2860</v>
      </c>
      <c r="C2443" s="100">
        <f>VLOOKUP(GroupVertices[[#This Row],[Vertex]], Vertices[], MATCH("ID", Vertices[#Headers], 0), FALSE)</f>
        <v>1473</v>
      </c>
    </row>
    <row r="2444" spans="1:3" x14ac:dyDescent="0.35">
      <c r="A2444" s="100" t="s">
        <v>3490</v>
      </c>
      <c r="B2444" s="102" t="s">
        <v>2717</v>
      </c>
      <c r="C2444" s="100">
        <f>VLOOKUP(GroupVertices[[#This Row],[Vertex]], Vertices[], MATCH("ID", Vertices[#Headers], 0), FALSE)</f>
        <v>558</v>
      </c>
    </row>
    <row r="2445" spans="1:3" x14ac:dyDescent="0.35">
      <c r="A2445" s="100" t="s">
        <v>3490</v>
      </c>
      <c r="B2445" s="102" t="s">
        <v>2718</v>
      </c>
      <c r="C2445" s="100">
        <f>VLOOKUP(GroupVertices[[#This Row],[Vertex]], Vertices[], MATCH("ID", Vertices[#Headers], 0), FALSE)</f>
        <v>1470</v>
      </c>
    </row>
    <row r="2446" spans="1:3" x14ac:dyDescent="0.35">
      <c r="A2446" s="100" t="s">
        <v>3490</v>
      </c>
      <c r="B2446" s="102" t="s">
        <v>2719</v>
      </c>
      <c r="C2446" s="100">
        <f>VLOOKUP(GroupVertices[[#This Row],[Vertex]], Vertices[], MATCH("ID", Vertices[#Headers], 0), FALSE)</f>
        <v>1471</v>
      </c>
    </row>
    <row r="2447" spans="1:3" x14ac:dyDescent="0.35">
      <c r="A2447" s="100" t="s">
        <v>3491</v>
      </c>
      <c r="B2447" s="102" t="s">
        <v>2710</v>
      </c>
      <c r="C2447" s="100">
        <f>VLOOKUP(GroupVertices[[#This Row],[Vertex]], Vertices[], MATCH("ID", Vertices[#Headers], 0), FALSE)</f>
        <v>557</v>
      </c>
    </row>
    <row r="2448" spans="1:3" x14ac:dyDescent="0.35">
      <c r="A2448" s="100" t="s">
        <v>3491</v>
      </c>
      <c r="B2448" s="102" t="s">
        <v>2711</v>
      </c>
      <c r="C2448" s="100">
        <f>VLOOKUP(GroupVertices[[#This Row],[Vertex]], Vertices[], MATCH("ID", Vertices[#Headers], 0), FALSE)</f>
        <v>1468</v>
      </c>
    </row>
    <row r="2449" spans="1:3" x14ac:dyDescent="0.35">
      <c r="A2449" s="100" t="s">
        <v>3491</v>
      </c>
      <c r="B2449" s="102" t="s">
        <v>2712</v>
      </c>
      <c r="C2449" s="100">
        <f>VLOOKUP(GroupVertices[[#This Row],[Vertex]], Vertices[], MATCH("ID", Vertices[#Headers], 0), FALSE)</f>
        <v>1469</v>
      </c>
    </row>
    <row r="2450" spans="1:3" x14ac:dyDescent="0.35">
      <c r="A2450" s="100" t="s">
        <v>3492</v>
      </c>
      <c r="B2450" s="102" t="s">
        <v>2582</v>
      </c>
      <c r="C2450" s="100">
        <f>VLOOKUP(GroupVertices[[#This Row],[Vertex]], Vertices[], MATCH("ID", Vertices[#Headers], 0), FALSE)</f>
        <v>556</v>
      </c>
    </row>
    <row r="2451" spans="1:3" x14ac:dyDescent="0.35">
      <c r="A2451" s="100" t="s">
        <v>3492</v>
      </c>
      <c r="B2451" s="102" t="s">
        <v>2583</v>
      </c>
      <c r="C2451" s="100">
        <f>VLOOKUP(GroupVertices[[#This Row],[Vertex]], Vertices[], MATCH("ID", Vertices[#Headers], 0), FALSE)</f>
        <v>1463</v>
      </c>
    </row>
    <row r="2452" spans="1:3" x14ac:dyDescent="0.35">
      <c r="A2452" s="100" t="s">
        <v>3492</v>
      </c>
      <c r="B2452" s="102" t="s">
        <v>2584</v>
      </c>
      <c r="C2452" s="100">
        <f>VLOOKUP(GroupVertices[[#This Row],[Vertex]], Vertices[], MATCH("ID", Vertices[#Headers], 0), FALSE)</f>
        <v>1464</v>
      </c>
    </row>
    <row r="2453" spans="1:3" x14ac:dyDescent="0.35">
      <c r="A2453" s="100" t="s">
        <v>3493</v>
      </c>
      <c r="B2453" s="102" t="s">
        <v>2560</v>
      </c>
      <c r="C2453" s="100">
        <f>VLOOKUP(GroupVertices[[#This Row],[Vertex]], Vertices[], MATCH("ID", Vertices[#Headers], 0), FALSE)</f>
        <v>555</v>
      </c>
    </row>
    <row r="2454" spans="1:3" x14ac:dyDescent="0.35">
      <c r="A2454" s="100" t="s">
        <v>3493</v>
      </c>
      <c r="B2454" s="102" t="s">
        <v>2561</v>
      </c>
      <c r="C2454" s="100">
        <f>VLOOKUP(GroupVertices[[#This Row],[Vertex]], Vertices[], MATCH("ID", Vertices[#Headers], 0), FALSE)</f>
        <v>1461</v>
      </c>
    </row>
    <row r="2455" spans="1:3" x14ac:dyDescent="0.35">
      <c r="A2455" s="100" t="s">
        <v>3493</v>
      </c>
      <c r="B2455" s="102" t="s">
        <v>2562</v>
      </c>
      <c r="C2455" s="100">
        <f>VLOOKUP(GroupVertices[[#This Row],[Vertex]], Vertices[], MATCH("ID", Vertices[#Headers], 0), FALSE)</f>
        <v>1462</v>
      </c>
    </row>
    <row r="2456" spans="1:3" x14ac:dyDescent="0.35">
      <c r="A2456" s="100" t="s">
        <v>3494</v>
      </c>
      <c r="B2456" s="102" t="s">
        <v>2548</v>
      </c>
      <c r="C2456" s="100">
        <f>VLOOKUP(GroupVertices[[#This Row],[Vertex]], Vertices[], MATCH("ID", Vertices[#Headers], 0), FALSE)</f>
        <v>554</v>
      </c>
    </row>
    <row r="2457" spans="1:3" x14ac:dyDescent="0.35">
      <c r="A2457" s="100" t="s">
        <v>3494</v>
      </c>
      <c r="B2457" s="102" t="s">
        <v>2549</v>
      </c>
      <c r="C2457" s="100">
        <f>VLOOKUP(GroupVertices[[#This Row],[Vertex]], Vertices[], MATCH("ID", Vertices[#Headers], 0), FALSE)</f>
        <v>1459</v>
      </c>
    </row>
    <row r="2458" spans="1:3" x14ac:dyDescent="0.35">
      <c r="A2458" s="100" t="s">
        <v>3494</v>
      </c>
      <c r="B2458" s="102" t="s">
        <v>2550</v>
      </c>
      <c r="C2458" s="100">
        <f>VLOOKUP(GroupVertices[[#This Row],[Vertex]], Vertices[], MATCH("ID", Vertices[#Headers], 0), FALSE)</f>
        <v>1460</v>
      </c>
    </row>
    <row r="2459" spans="1:3" x14ac:dyDescent="0.35">
      <c r="A2459" s="100" t="s">
        <v>3495</v>
      </c>
      <c r="B2459" s="102" t="s">
        <v>2511</v>
      </c>
      <c r="C2459" s="100">
        <f>VLOOKUP(GroupVertices[[#This Row],[Vertex]], Vertices[], MATCH("ID", Vertices[#Headers], 0), FALSE)</f>
        <v>553</v>
      </c>
    </row>
    <row r="2460" spans="1:3" x14ac:dyDescent="0.35">
      <c r="A2460" s="100" t="s">
        <v>3495</v>
      </c>
      <c r="B2460" s="102" t="s">
        <v>2512</v>
      </c>
      <c r="C2460" s="100">
        <f>VLOOKUP(GroupVertices[[#This Row],[Vertex]], Vertices[], MATCH("ID", Vertices[#Headers], 0), FALSE)</f>
        <v>1457</v>
      </c>
    </row>
    <row r="2461" spans="1:3" x14ac:dyDescent="0.35">
      <c r="A2461" s="100" t="s">
        <v>3495</v>
      </c>
      <c r="B2461" s="102" t="s">
        <v>2513</v>
      </c>
      <c r="C2461" s="100">
        <f>VLOOKUP(GroupVertices[[#This Row],[Vertex]], Vertices[], MATCH("ID", Vertices[#Headers], 0), FALSE)</f>
        <v>1458</v>
      </c>
    </row>
    <row r="2462" spans="1:3" x14ac:dyDescent="0.35">
      <c r="A2462" s="100" t="s">
        <v>3496</v>
      </c>
      <c r="B2462" s="102" t="s">
        <v>2487</v>
      </c>
      <c r="C2462" s="100">
        <f>VLOOKUP(GroupVertices[[#This Row],[Vertex]], Vertices[], MATCH("ID", Vertices[#Headers], 0), FALSE)</f>
        <v>552</v>
      </c>
    </row>
    <row r="2463" spans="1:3" x14ac:dyDescent="0.35">
      <c r="A2463" s="100" t="s">
        <v>3496</v>
      </c>
      <c r="B2463" s="102" t="s">
        <v>2488</v>
      </c>
      <c r="C2463" s="100">
        <f>VLOOKUP(GroupVertices[[#This Row],[Vertex]], Vertices[], MATCH("ID", Vertices[#Headers], 0), FALSE)</f>
        <v>1455</v>
      </c>
    </row>
    <row r="2464" spans="1:3" x14ac:dyDescent="0.35">
      <c r="A2464" s="100" t="s">
        <v>3496</v>
      </c>
      <c r="B2464" s="102" t="s">
        <v>2489</v>
      </c>
      <c r="C2464" s="100">
        <f>VLOOKUP(GroupVertices[[#This Row],[Vertex]], Vertices[], MATCH("ID", Vertices[#Headers], 0), FALSE)</f>
        <v>1456</v>
      </c>
    </row>
    <row r="2465" spans="1:3" x14ac:dyDescent="0.35">
      <c r="A2465" s="100" t="s">
        <v>3497</v>
      </c>
      <c r="B2465" s="102" t="s">
        <v>2472</v>
      </c>
      <c r="C2465" s="100">
        <f>VLOOKUP(GroupVertices[[#This Row],[Vertex]], Vertices[], MATCH("ID", Vertices[#Headers], 0), FALSE)</f>
        <v>551</v>
      </c>
    </row>
    <row r="2466" spans="1:3" x14ac:dyDescent="0.35">
      <c r="A2466" s="100" t="s">
        <v>3497</v>
      </c>
      <c r="B2466" s="102" t="s">
        <v>2473</v>
      </c>
      <c r="C2466" s="100">
        <f>VLOOKUP(GroupVertices[[#This Row],[Vertex]], Vertices[], MATCH("ID", Vertices[#Headers], 0), FALSE)</f>
        <v>1453</v>
      </c>
    </row>
    <row r="2467" spans="1:3" x14ac:dyDescent="0.35">
      <c r="A2467" s="100" t="s">
        <v>3497</v>
      </c>
      <c r="B2467" s="102" t="s">
        <v>2474</v>
      </c>
      <c r="C2467" s="100">
        <f>VLOOKUP(GroupVertices[[#This Row],[Vertex]], Vertices[], MATCH("ID", Vertices[#Headers], 0), FALSE)</f>
        <v>1454</v>
      </c>
    </row>
    <row r="2468" spans="1:3" x14ac:dyDescent="0.35">
      <c r="A2468" s="100" t="s">
        <v>3498</v>
      </c>
      <c r="B2468" s="102" t="s">
        <v>2470</v>
      </c>
      <c r="C2468" s="100">
        <f>VLOOKUP(GroupVertices[[#This Row],[Vertex]], Vertices[], MATCH("ID", Vertices[#Headers], 0), FALSE)</f>
        <v>1452</v>
      </c>
    </row>
    <row r="2469" spans="1:3" x14ac:dyDescent="0.35">
      <c r="A2469" s="100" t="s">
        <v>3498</v>
      </c>
      <c r="B2469" s="102" t="s">
        <v>2471</v>
      </c>
      <c r="C2469" s="100">
        <f>VLOOKUP(GroupVertices[[#This Row],[Vertex]], Vertices[], MATCH("ID", Vertices[#Headers], 0), FALSE)</f>
        <v>550</v>
      </c>
    </row>
    <row r="2470" spans="1:3" x14ac:dyDescent="0.35">
      <c r="A2470" s="100" t="s">
        <v>3498</v>
      </c>
      <c r="B2470" s="102" t="s">
        <v>2601</v>
      </c>
      <c r="C2470" s="100">
        <f>VLOOKUP(GroupVertices[[#This Row],[Vertex]], Vertices[], MATCH("ID", Vertices[#Headers], 0), FALSE)</f>
        <v>1465</v>
      </c>
    </row>
    <row r="2471" spans="1:3" x14ac:dyDescent="0.35">
      <c r="A2471" s="100" t="s">
        <v>3499</v>
      </c>
      <c r="B2471" s="102" t="s">
        <v>2467</v>
      </c>
      <c r="C2471" s="100">
        <f>VLOOKUP(GroupVertices[[#This Row],[Vertex]], Vertices[], MATCH("ID", Vertices[#Headers], 0), FALSE)</f>
        <v>549</v>
      </c>
    </row>
    <row r="2472" spans="1:3" x14ac:dyDescent="0.35">
      <c r="A2472" s="100" t="s">
        <v>3499</v>
      </c>
      <c r="B2472" s="102" t="s">
        <v>2468</v>
      </c>
      <c r="C2472" s="100">
        <f>VLOOKUP(GroupVertices[[#This Row],[Vertex]], Vertices[], MATCH("ID", Vertices[#Headers], 0), FALSE)</f>
        <v>1450</v>
      </c>
    </row>
    <row r="2473" spans="1:3" x14ac:dyDescent="0.35">
      <c r="A2473" s="100" t="s">
        <v>3499</v>
      </c>
      <c r="B2473" s="102" t="s">
        <v>2469</v>
      </c>
      <c r="C2473" s="100">
        <f>VLOOKUP(GroupVertices[[#This Row],[Vertex]], Vertices[], MATCH("ID", Vertices[#Headers], 0), FALSE)</f>
        <v>1451</v>
      </c>
    </row>
    <row r="2474" spans="1:3" x14ac:dyDescent="0.35">
      <c r="A2474" s="100" t="s">
        <v>3500</v>
      </c>
      <c r="B2474" s="102" t="s">
        <v>2430</v>
      </c>
      <c r="C2474" s="100">
        <f>VLOOKUP(GroupVertices[[#This Row],[Vertex]], Vertices[], MATCH("ID", Vertices[#Headers], 0), FALSE)</f>
        <v>548</v>
      </c>
    </row>
    <row r="2475" spans="1:3" x14ac:dyDescent="0.35">
      <c r="A2475" s="100" t="s">
        <v>3500</v>
      </c>
      <c r="B2475" s="102" t="s">
        <v>2431</v>
      </c>
      <c r="C2475" s="100">
        <f>VLOOKUP(GroupVertices[[#This Row],[Vertex]], Vertices[], MATCH("ID", Vertices[#Headers], 0), FALSE)</f>
        <v>1448</v>
      </c>
    </row>
    <row r="2476" spans="1:3" x14ac:dyDescent="0.35">
      <c r="A2476" s="100" t="s">
        <v>3500</v>
      </c>
      <c r="B2476" s="102" t="s">
        <v>2432</v>
      </c>
      <c r="C2476" s="100">
        <f>VLOOKUP(GroupVertices[[#This Row],[Vertex]], Vertices[], MATCH("ID", Vertices[#Headers], 0), FALSE)</f>
        <v>1449</v>
      </c>
    </row>
    <row r="2477" spans="1:3" x14ac:dyDescent="0.35">
      <c r="A2477" s="100" t="s">
        <v>3501</v>
      </c>
      <c r="B2477" s="102" t="s">
        <v>2427</v>
      </c>
      <c r="C2477" s="100">
        <f>VLOOKUP(GroupVertices[[#This Row],[Vertex]], Vertices[], MATCH("ID", Vertices[#Headers], 0), FALSE)</f>
        <v>547</v>
      </c>
    </row>
    <row r="2478" spans="1:3" x14ac:dyDescent="0.35">
      <c r="A2478" s="100" t="s">
        <v>3501</v>
      </c>
      <c r="B2478" s="102" t="s">
        <v>2428</v>
      </c>
      <c r="C2478" s="100">
        <f>VLOOKUP(GroupVertices[[#This Row],[Vertex]], Vertices[], MATCH("ID", Vertices[#Headers], 0), FALSE)</f>
        <v>1446</v>
      </c>
    </row>
    <row r="2479" spans="1:3" x14ac:dyDescent="0.35">
      <c r="A2479" s="100" t="s">
        <v>3501</v>
      </c>
      <c r="B2479" s="102" t="s">
        <v>2429</v>
      </c>
      <c r="C2479" s="100">
        <f>VLOOKUP(GroupVertices[[#This Row],[Vertex]], Vertices[], MATCH("ID", Vertices[#Headers], 0), FALSE)</f>
        <v>1447</v>
      </c>
    </row>
    <row r="2480" spans="1:3" x14ac:dyDescent="0.35">
      <c r="A2480" s="100" t="s">
        <v>3502</v>
      </c>
      <c r="B2480" s="102" t="s">
        <v>2395</v>
      </c>
      <c r="C2480" s="100">
        <f>VLOOKUP(GroupVertices[[#This Row],[Vertex]], Vertices[], MATCH("ID", Vertices[#Headers], 0), FALSE)</f>
        <v>546</v>
      </c>
    </row>
    <row r="2481" spans="1:3" x14ac:dyDescent="0.35">
      <c r="A2481" s="100" t="s">
        <v>3502</v>
      </c>
      <c r="B2481" s="102" t="s">
        <v>2396</v>
      </c>
      <c r="C2481" s="100">
        <f>VLOOKUP(GroupVertices[[#This Row],[Vertex]], Vertices[], MATCH("ID", Vertices[#Headers], 0), FALSE)</f>
        <v>1444</v>
      </c>
    </row>
    <row r="2482" spans="1:3" x14ac:dyDescent="0.35">
      <c r="A2482" s="100" t="s">
        <v>3502</v>
      </c>
      <c r="B2482" s="102" t="s">
        <v>2397</v>
      </c>
      <c r="C2482" s="100">
        <f>VLOOKUP(GroupVertices[[#This Row],[Vertex]], Vertices[], MATCH("ID", Vertices[#Headers], 0), FALSE)</f>
        <v>1445</v>
      </c>
    </row>
    <row r="2483" spans="1:3" x14ac:dyDescent="0.35">
      <c r="A2483" s="100" t="s">
        <v>3503</v>
      </c>
      <c r="B2483" s="102" t="s">
        <v>2366</v>
      </c>
      <c r="C2483" s="100">
        <f>VLOOKUP(GroupVertices[[#This Row],[Vertex]], Vertices[], MATCH("ID", Vertices[#Headers], 0), FALSE)</f>
        <v>545</v>
      </c>
    </row>
    <row r="2484" spans="1:3" x14ac:dyDescent="0.35">
      <c r="A2484" s="100" t="s">
        <v>3503</v>
      </c>
      <c r="B2484" s="102" t="s">
        <v>2367</v>
      </c>
      <c r="C2484" s="100">
        <f>VLOOKUP(GroupVertices[[#This Row],[Vertex]], Vertices[], MATCH("ID", Vertices[#Headers], 0), FALSE)</f>
        <v>1442</v>
      </c>
    </row>
    <row r="2485" spans="1:3" x14ac:dyDescent="0.35">
      <c r="A2485" s="100" t="s">
        <v>3503</v>
      </c>
      <c r="B2485" s="102" t="s">
        <v>2368</v>
      </c>
      <c r="C2485" s="100">
        <f>VLOOKUP(GroupVertices[[#This Row],[Vertex]], Vertices[], MATCH("ID", Vertices[#Headers], 0), FALSE)</f>
        <v>1443</v>
      </c>
    </row>
    <row r="2486" spans="1:3" x14ac:dyDescent="0.35">
      <c r="A2486" s="100" t="s">
        <v>3504</v>
      </c>
      <c r="B2486" s="102" t="s">
        <v>2221</v>
      </c>
      <c r="C2486" s="100">
        <f>VLOOKUP(GroupVertices[[#This Row],[Vertex]], Vertices[], MATCH("ID", Vertices[#Headers], 0), FALSE)</f>
        <v>544</v>
      </c>
    </row>
    <row r="2487" spans="1:3" x14ac:dyDescent="0.35">
      <c r="A2487" s="100" t="s">
        <v>3504</v>
      </c>
      <c r="B2487" s="102" t="s">
        <v>2222</v>
      </c>
      <c r="C2487" s="100">
        <f>VLOOKUP(GroupVertices[[#This Row],[Vertex]], Vertices[], MATCH("ID", Vertices[#Headers], 0), FALSE)</f>
        <v>1440</v>
      </c>
    </row>
    <row r="2488" spans="1:3" x14ac:dyDescent="0.35">
      <c r="A2488" s="100" t="s">
        <v>3504</v>
      </c>
      <c r="B2488" s="102" t="s">
        <v>2223</v>
      </c>
      <c r="C2488" s="100">
        <f>VLOOKUP(GroupVertices[[#This Row],[Vertex]], Vertices[], MATCH("ID", Vertices[#Headers], 0), FALSE)</f>
        <v>1441</v>
      </c>
    </row>
    <row r="2489" spans="1:3" x14ac:dyDescent="0.35">
      <c r="A2489" s="100" t="s">
        <v>3505</v>
      </c>
      <c r="B2489" s="102" t="s">
        <v>2218</v>
      </c>
      <c r="C2489" s="100">
        <f>VLOOKUP(GroupVertices[[#This Row],[Vertex]], Vertices[], MATCH("ID", Vertices[#Headers], 0), FALSE)</f>
        <v>543</v>
      </c>
    </row>
    <row r="2490" spans="1:3" x14ac:dyDescent="0.35">
      <c r="A2490" s="100" t="s">
        <v>3505</v>
      </c>
      <c r="B2490" s="102" t="s">
        <v>2219</v>
      </c>
      <c r="C2490" s="100">
        <f>VLOOKUP(GroupVertices[[#This Row],[Vertex]], Vertices[], MATCH("ID", Vertices[#Headers], 0), FALSE)</f>
        <v>1438</v>
      </c>
    </row>
    <row r="2491" spans="1:3" x14ac:dyDescent="0.35">
      <c r="A2491" s="100" t="s">
        <v>3505</v>
      </c>
      <c r="B2491" s="102" t="s">
        <v>2220</v>
      </c>
      <c r="C2491" s="100">
        <f>VLOOKUP(GroupVertices[[#This Row],[Vertex]], Vertices[], MATCH("ID", Vertices[#Headers], 0), FALSE)</f>
        <v>1439</v>
      </c>
    </row>
    <row r="2492" spans="1:3" x14ac:dyDescent="0.35">
      <c r="A2492" s="100" t="s">
        <v>3506</v>
      </c>
      <c r="B2492" s="102" t="s">
        <v>2119</v>
      </c>
      <c r="C2492" s="100">
        <f>VLOOKUP(GroupVertices[[#This Row],[Vertex]], Vertices[], MATCH("ID", Vertices[#Headers], 0), FALSE)</f>
        <v>542</v>
      </c>
    </row>
    <row r="2493" spans="1:3" x14ac:dyDescent="0.35">
      <c r="A2493" s="100" t="s">
        <v>3506</v>
      </c>
      <c r="B2493" s="102" t="s">
        <v>2120</v>
      </c>
      <c r="C2493" s="100">
        <f>VLOOKUP(GroupVertices[[#This Row],[Vertex]], Vertices[], MATCH("ID", Vertices[#Headers], 0), FALSE)</f>
        <v>1436</v>
      </c>
    </row>
    <row r="2494" spans="1:3" x14ac:dyDescent="0.35">
      <c r="A2494" s="100" t="s">
        <v>3506</v>
      </c>
      <c r="B2494" s="102" t="s">
        <v>2121</v>
      </c>
      <c r="C2494" s="100">
        <f>VLOOKUP(GroupVertices[[#This Row],[Vertex]], Vertices[], MATCH("ID", Vertices[#Headers], 0), FALSE)</f>
        <v>1437</v>
      </c>
    </row>
    <row r="2495" spans="1:3" x14ac:dyDescent="0.35">
      <c r="A2495" s="100" t="s">
        <v>3507</v>
      </c>
      <c r="B2495" s="102" t="s">
        <v>2078</v>
      </c>
      <c r="C2495" s="100">
        <f>VLOOKUP(GroupVertices[[#This Row],[Vertex]], Vertices[], MATCH("ID", Vertices[#Headers], 0), FALSE)</f>
        <v>541</v>
      </c>
    </row>
    <row r="2496" spans="1:3" x14ac:dyDescent="0.35">
      <c r="A2496" s="100" t="s">
        <v>3507</v>
      </c>
      <c r="B2496" s="102" t="s">
        <v>2079</v>
      </c>
      <c r="C2496" s="100">
        <f>VLOOKUP(GroupVertices[[#This Row],[Vertex]], Vertices[], MATCH("ID", Vertices[#Headers], 0), FALSE)</f>
        <v>1434</v>
      </c>
    </row>
    <row r="2497" spans="1:3" x14ac:dyDescent="0.35">
      <c r="A2497" s="100" t="s">
        <v>3507</v>
      </c>
      <c r="B2497" s="102" t="s">
        <v>2080</v>
      </c>
      <c r="C2497" s="100">
        <f>VLOOKUP(GroupVertices[[#This Row],[Vertex]], Vertices[], MATCH("ID", Vertices[#Headers], 0), FALSE)</f>
        <v>1435</v>
      </c>
    </row>
    <row r="2498" spans="1:3" x14ac:dyDescent="0.35">
      <c r="A2498" s="100" t="s">
        <v>3508</v>
      </c>
      <c r="B2498" s="102" t="s">
        <v>2040</v>
      </c>
      <c r="C2498" s="100">
        <f>VLOOKUP(GroupVertices[[#This Row],[Vertex]], Vertices[], MATCH("ID", Vertices[#Headers], 0), FALSE)</f>
        <v>540</v>
      </c>
    </row>
    <row r="2499" spans="1:3" x14ac:dyDescent="0.35">
      <c r="A2499" s="100" t="s">
        <v>3508</v>
      </c>
      <c r="B2499" s="102" t="s">
        <v>2041</v>
      </c>
      <c r="C2499" s="100">
        <f>VLOOKUP(GroupVertices[[#This Row],[Vertex]], Vertices[], MATCH("ID", Vertices[#Headers], 0), FALSE)</f>
        <v>1432</v>
      </c>
    </row>
    <row r="2500" spans="1:3" x14ac:dyDescent="0.35">
      <c r="A2500" s="100" t="s">
        <v>3508</v>
      </c>
      <c r="B2500" s="102" t="s">
        <v>2042</v>
      </c>
      <c r="C2500" s="100">
        <f>VLOOKUP(GroupVertices[[#This Row],[Vertex]], Vertices[], MATCH("ID", Vertices[#Headers], 0), FALSE)</f>
        <v>1433</v>
      </c>
    </row>
    <row r="2501" spans="1:3" x14ac:dyDescent="0.35">
      <c r="A2501" s="100" t="s">
        <v>3509</v>
      </c>
      <c r="B2501" s="102" t="s">
        <v>2030</v>
      </c>
      <c r="C2501" s="100">
        <f>VLOOKUP(GroupVertices[[#This Row],[Vertex]], Vertices[], MATCH("ID", Vertices[#Headers], 0), FALSE)</f>
        <v>539</v>
      </c>
    </row>
    <row r="2502" spans="1:3" x14ac:dyDescent="0.35">
      <c r="A2502" s="100" t="s">
        <v>3509</v>
      </c>
      <c r="B2502" s="102" t="s">
        <v>2031</v>
      </c>
      <c r="C2502" s="100">
        <f>VLOOKUP(GroupVertices[[#This Row],[Vertex]], Vertices[], MATCH("ID", Vertices[#Headers], 0), FALSE)</f>
        <v>1430</v>
      </c>
    </row>
    <row r="2503" spans="1:3" x14ac:dyDescent="0.35">
      <c r="A2503" s="100" t="s">
        <v>3509</v>
      </c>
      <c r="B2503" s="102" t="s">
        <v>2032</v>
      </c>
      <c r="C2503" s="100">
        <f>VLOOKUP(GroupVertices[[#This Row],[Vertex]], Vertices[], MATCH("ID", Vertices[#Headers], 0), FALSE)</f>
        <v>1431</v>
      </c>
    </row>
    <row r="2504" spans="1:3" x14ac:dyDescent="0.35">
      <c r="A2504" s="100" t="s">
        <v>3510</v>
      </c>
      <c r="B2504" s="102" t="s">
        <v>2027</v>
      </c>
      <c r="C2504" s="100">
        <f>VLOOKUP(GroupVertices[[#This Row],[Vertex]], Vertices[], MATCH("ID", Vertices[#Headers], 0), FALSE)</f>
        <v>538</v>
      </c>
    </row>
    <row r="2505" spans="1:3" x14ac:dyDescent="0.35">
      <c r="A2505" s="100" t="s">
        <v>3510</v>
      </c>
      <c r="B2505" s="102" t="s">
        <v>2028</v>
      </c>
      <c r="C2505" s="100">
        <f>VLOOKUP(GroupVertices[[#This Row],[Vertex]], Vertices[], MATCH("ID", Vertices[#Headers], 0), FALSE)</f>
        <v>1428</v>
      </c>
    </row>
    <row r="2506" spans="1:3" x14ac:dyDescent="0.35">
      <c r="A2506" s="100" t="s">
        <v>3510</v>
      </c>
      <c r="B2506" s="102" t="s">
        <v>2029</v>
      </c>
      <c r="C2506" s="100">
        <f>VLOOKUP(GroupVertices[[#This Row],[Vertex]], Vertices[], MATCH("ID", Vertices[#Headers], 0), FALSE)</f>
        <v>1429</v>
      </c>
    </row>
    <row r="2507" spans="1:3" x14ac:dyDescent="0.35">
      <c r="A2507" s="100" t="s">
        <v>3511</v>
      </c>
      <c r="B2507" s="102" t="s">
        <v>2004</v>
      </c>
      <c r="C2507" s="100">
        <f>VLOOKUP(GroupVertices[[#This Row],[Vertex]], Vertices[], MATCH("ID", Vertices[#Headers], 0), FALSE)</f>
        <v>537</v>
      </c>
    </row>
    <row r="2508" spans="1:3" x14ac:dyDescent="0.35">
      <c r="A2508" s="100" t="s">
        <v>3511</v>
      </c>
      <c r="B2508" s="102" t="s">
        <v>2005</v>
      </c>
      <c r="C2508" s="100">
        <f>VLOOKUP(GroupVertices[[#This Row],[Vertex]], Vertices[], MATCH("ID", Vertices[#Headers], 0), FALSE)</f>
        <v>1426</v>
      </c>
    </row>
    <row r="2509" spans="1:3" x14ac:dyDescent="0.35">
      <c r="A2509" s="100" t="s">
        <v>3511</v>
      </c>
      <c r="B2509" s="102" t="s">
        <v>2006</v>
      </c>
      <c r="C2509" s="100">
        <f>VLOOKUP(GroupVertices[[#This Row],[Vertex]], Vertices[], MATCH("ID", Vertices[#Headers], 0), FALSE)</f>
        <v>1427</v>
      </c>
    </row>
    <row r="2510" spans="1:3" x14ac:dyDescent="0.35">
      <c r="A2510" s="100" t="s">
        <v>3512</v>
      </c>
      <c r="B2510" s="102" t="s">
        <v>1976</v>
      </c>
      <c r="C2510" s="100">
        <f>VLOOKUP(GroupVertices[[#This Row],[Vertex]], Vertices[], MATCH("ID", Vertices[#Headers], 0), FALSE)</f>
        <v>536</v>
      </c>
    </row>
    <row r="2511" spans="1:3" x14ac:dyDescent="0.35">
      <c r="A2511" s="100" t="s">
        <v>3512</v>
      </c>
      <c r="B2511" s="102" t="s">
        <v>1977</v>
      </c>
      <c r="C2511" s="100">
        <f>VLOOKUP(GroupVertices[[#This Row],[Vertex]], Vertices[], MATCH("ID", Vertices[#Headers], 0), FALSE)</f>
        <v>1424</v>
      </c>
    </row>
    <row r="2512" spans="1:3" x14ac:dyDescent="0.35">
      <c r="A2512" s="100" t="s">
        <v>3512</v>
      </c>
      <c r="B2512" s="102" t="s">
        <v>1978</v>
      </c>
      <c r="C2512" s="100">
        <f>VLOOKUP(GroupVertices[[#This Row],[Vertex]], Vertices[], MATCH("ID", Vertices[#Headers], 0), FALSE)</f>
        <v>1425</v>
      </c>
    </row>
    <row r="2513" spans="1:3" x14ac:dyDescent="0.35">
      <c r="A2513" s="100" t="s">
        <v>3513</v>
      </c>
      <c r="B2513" s="102" t="s">
        <v>1968</v>
      </c>
      <c r="C2513" s="100">
        <f>VLOOKUP(GroupVertices[[#This Row],[Vertex]], Vertices[], MATCH("ID", Vertices[#Headers], 0), FALSE)</f>
        <v>535</v>
      </c>
    </row>
    <row r="2514" spans="1:3" x14ac:dyDescent="0.35">
      <c r="A2514" s="100" t="s">
        <v>3513</v>
      </c>
      <c r="B2514" s="102" t="s">
        <v>1969</v>
      </c>
      <c r="C2514" s="100">
        <f>VLOOKUP(GroupVertices[[#This Row],[Vertex]], Vertices[], MATCH("ID", Vertices[#Headers], 0), FALSE)</f>
        <v>1422</v>
      </c>
    </row>
    <row r="2515" spans="1:3" x14ac:dyDescent="0.35">
      <c r="A2515" s="100" t="s">
        <v>3513</v>
      </c>
      <c r="B2515" s="102" t="s">
        <v>1970</v>
      </c>
      <c r="C2515" s="100">
        <f>VLOOKUP(GroupVertices[[#This Row],[Vertex]], Vertices[], MATCH("ID", Vertices[#Headers], 0), FALSE)</f>
        <v>1423</v>
      </c>
    </row>
    <row r="2516" spans="1:3" x14ac:dyDescent="0.35">
      <c r="A2516" s="100" t="s">
        <v>3514</v>
      </c>
      <c r="B2516" s="102" t="s">
        <v>1964</v>
      </c>
      <c r="C2516" s="100">
        <f>VLOOKUP(GroupVertices[[#This Row],[Vertex]], Vertices[], MATCH("ID", Vertices[#Headers], 0), FALSE)</f>
        <v>1421</v>
      </c>
    </row>
    <row r="2517" spans="1:3" x14ac:dyDescent="0.35">
      <c r="A2517" s="100" t="s">
        <v>3514</v>
      </c>
      <c r="B2517" s="102" t="s">
        <v>1965</v>
      </c>
      <c r="C2517" s="100">
        <f>VLOOKUP(GroupVertices[[#This Row],[Vertex]], Vertices[], MATCH("ID", Vertices[#Headers], 0), FALSE)</f>
        <v>534</v>
      </c>
    </row>
    <row r="2518" spans="1:3" x14ac:dyDescent="0.35">
      <c r="A2518" s="100" t="s">
        <v>3514</v>
      </c>
      <c r="B2518" s="102" t="s">
        <v>2625</v>
      </c>
      <c r="C2518" s="100">
        <f>VLOOKUP(GroupVertices[[#This Row],[Vertex]], Vertices[], MATCH("ID", Vertices[#Headers], 0), FALSE)</f>
        <v>1466</v>
      </c>
    </row>
    <row r="2519" spans="1:3" x14ac:dyDescent="0.35">
      <c r="A2519" s="100" t="s">
        <v>3515</v>
      </c>
      <c r="B2519" s="102" t="s">
        <v>1959</v>
      </c>
      <c r="C2519" s="100">
        <f>VLOOKUP(GroupVertices[[#This Row],[Vertex]], Vertices[], MATCH("ID", Vertices[#Headers], 0), FALSE)</f>
        <v>533</v>
      </c>
    </row>
    <row r="2520" spans="1:3" x14ac:dyDescent="0.35">
      <c r="A2520" s="100" t="s">
        <v>3515</v>
      </c>
      <c r="B2520" s="102" t="s">
        <v>1960</v>
      </c>
      <c r="C2520" s="100">
        <f>VLOOKUP(GroupVertices[[#This Row],[Vertex]], Vertices[], MATCH("ID", Vertices[#Headers], 0), FALSE)</f>
        <v>1419</v>
      </c>
    </row>
    <row r="2521" spans="1:3" x14ac:dyDescent="0.35">
      <c r="A2521" s="100" t="s">
        <v>3515</v>
      </c>
      <c r="B2521" s="102" t="s">
        <v>1961</v>
      </c>
      <c r="C2521" s="100">
        <f>VLOOKUP(GroupVertices[[#This Row],[Vertex]], Vertices[], MATCH("ID", Vertices[#Headers], 0), FALSE)</f>
        <v>1420</v>
      </c>
    </row>
    <row r="2522" spans="1:3" x14ac:dyDescent="0.35">
      <c r="A2522" s="100" t="s">
        <v>3516</v>
      </c>
      <c r="B2522" s="102" t="s">
        <v>1867</v>
      </c>
      <c r="C2522" s="100">
        <f>VLOOKUP(GroupVertices[[#This Row],[Vertex]], Vertices[], MATCH("ID", Vertices[#Headers], 0), FALSE)</f>
        <v>532</v>
      </c>
    </row>
    <row r="2523" spans="1:3" x14ac:dyDescent="0.35">
      <c r="A2523" s="100" t="s">
        <v>3516</v>
      </c>
      <c r="B2523" s="102" t="s">
        <v>1868</v>
      </c>
      <c r="C2523" s="100">
        <f>VLOOKUP(GroupVertices[[#This Row],[Vertex]], Vertices[], MATCH("ID", Vertices[#Headers], 0), FALSE)</f>
        <v>1417</v>
      </c>
    </row>
    <row r="2524" spans="1:3" x14ac:dyDescent="0.35">
      <c r="A2524" s="100" t="s">
        <v>3516</v>
      </c>
      <c r="B2524" s="102" t="s">
        <v>1887</v>
      </c>
      <c r="C2524" s="100">
        <f>VLOOKUP(GroupVertices[[#This Row],[Vertex]], Vertices[], MATCH("ID", Vertices[#Headers], 0), FALSE)</f>
        <v>1418</v>
      </c>
    </row>
    <row r="2525" spans="1:3" x14ac:dyDescent="0.35">
      <c r="A2525" s="100" t="s">
        <v>3517</v>
      </c>
      <c r="B2525" s="102" t="s">
        <v>1849</v>
      </c>
      <c r="C2525" s="100">
        <f>VLOOKUP(GroupVertices[[#This Row],[Vertex]], Vertices[], MATCH("ID", Vertices[#Headers], 0), FALSE)</f>
        <v>531</v>
      </c>
    </row>
    <row r="2526" spans="1:3" x14ac:dyDescent="0.35">
      <c r="A2526" s="100" t="s">
        <v>3517</v>
      </c>
      <c r="B2526" s="102" t="s">
        <v>1850</v>
      </c>
      <c r="C2526" s="100">
        <f>VLOOKUP(GroupVertices[[#This Row],[Vertex]], Vertices[], MATCH("ID", Vertices[#Headers], 0), FALSE)</f>
        <v>1415</v>
      </c>
    </row>
    <row r="2527" spans="1:3" x14ac:dyDescent="0.35">
      <c r="A2527" s="100" t="s">
        <v>3517</v>
      </c>
      <c r="B2527" s="102" t="s">
        <v>1851</v>
      </c>
      <c r="C2527" s="100">
        <f>VLOOKUP(GroupVertices[[#This Row],[Vertex]], Vertices[], MATCH("ID", Vertices[#Headers], 0), FALSE)</f>
        <v>1416</v>
      </c>
    </row>
    <row r="2528" spans="1:3" x14ac:dyDescent="0.35">
      <c r="A2528" s="100" t="s">
        <v>3518</v>
      </c>
      <c r="B2528" s="102" t="s">
        <v>1846</v>
      </c>
      <c r="C2528" s="100">
        <f>VLOOKUP(GroupVertices[[#This Row],[Vertex]], Vertices[], MATCH("ID", Vertices[#Headers], 0), FALSE)</f>
        <v>530</v>
      </c>
    </row>
    <row r="2529" spans="1:3" x14ac:dyDescent="0.35">
      <c r="A2529" s="100" t="s">
        <v>3518</v>
      </c>
      <c r="B2529" s="102" t="s">
        <v>1847</v>
      </c>
      <c r="C2529" s="100">
        <f>VLOOKUP(GroupVertices[[#This Row],[Vertex]], Vertices[], MATCH("ID", Vertices[#Headers], 0), FALSE)</f>
        <v>1413</v>
      </c>
    </row>
    <row r="2530" spans="1:3" x14ac:dyDescent="0.35">
      <c r="A2530" s="100" t="s">
        <v>3518</v>
      </c>
      <c r="B2530" s="102" t="s">
        <v>1848</v>
      </c>
      <c r="C2530" s="100">
        <f>VLOOKUP(GroupVertices[[#This Row],[Vertex]], Vertices[], MATCH("ID", Vertices[#Headers], 0), FALSE)</f>
        <v>1414</v>
      </c>
    </row>
    <row r="2531" spans="1:3" x14ac:dyDescent="0.35">
      <c r="A2531" s="100" t="s">
        <v>3519</v>
      </c>
      <c r="B2531" s="102" t="s">
        <v>1820</v>
      </c>
      <c r="C2531" s="100">
        <f>VLOOKUP(GroupVertices[[#This Row],[Vertex]], Vertices[], MATCH("ID", Vertices[#Headers], 0), FALSE)</f>
        <v>529</v>
      </c>
    </row>
    <row r="2532" spans="1:3" x14ac:dyDescent="0.35">
      <c r="A2532" s="100" t="s">
        <v>3519</v>
      </c>
      <c r="B2532" s="102" t="s">
        <v>1821</v>
      </c>
      <c r="C2532" s="100">
        <f>VLOOKUP(GroupVertices[[#This Row],[Vertex]], Vertices[], MATCH("ID", Vertices[#Headers], 0), FALSE)</f>
        <v>1411</v>
      </c>
    </row>
    <row r="2533" spans="1:3" x14ac:dyDescent="0.35">
      <c r="A2533" s="100" t="s">
        <v>3519</v>
      </c>
      <c r="B2533" s="102" t="s">
        <v>1822</v>
      </c>
      <c r="C2533" s="100">
        <f>VLOOKUP(GroupVertices[[#This Row],[Vertex]], Vertices[], MATCH("ID", Vertices[#Headers], 0), FALSE)</f>
        <v>1412</v>
      </c>
    </row>
    <row r="2534" spans="1:3" x14ac:dyDescent="0.35">
      <c r="A2534" s="100" t="s">
        <v>3520</v>
      </c>
      <c r="B2534" s="102" t="s">
        <v>1795</v>
      </c>
      <c r="C2534" s="100">
        <f>VLOOKUP(GroupVertices[[#This Row],[Vertex]], Vertices[], MATCH("ID", Vertices[#Headers], 0), FALSE)</f>
        <v>528</v>
      </c>
    </row>
    <row r="2535" spans="1:3" x14ac:dyDescent="0.35">
      <c r="A2535" s="100" t="s">
        <v>3520</v>
      </c>
      <c r="B2535" s="102" t="s">
        <v>1796</v>
      </c>
      <c r="C2535" s="100">
        <f>VLOOKUP(GroupVertices[[#This Row],[Vertex]], Vertices[], MATCH("ID", Vertices[#Headers], 0), FALSE)</f>
        <v>1408</v>
      </c>
    </row>
    <row r="2536" spans="1:3" x14ac:dyDescent="0.35">
      <c r="A2536" s="100" t="s">
        <v>3520</v>
      </c>
      <c r="B2536" s="102" t="s">
        <v>1797</v>
      </c>
      <c r="C2536" s="100">
        <f>VLOOKUP(GroupVertices[[#This Row],[Vertex]], Vertices[], MATCH("ID", Vertices[#Headers], 0), FALSE)</f>
        <v>1409</v>
      </c>
    </row>
    <row r="2537" spans="1:3" x14ac:dyDescent="0.35">
      <c r="A2537" s="100" t="s">
        <v>3521</v>
      </c>
      <c r="B2537" s="102" t="s">
        <v>1705</v>
      </c>
      <c r="C2537" s="100">
        <f>VLOOKUP(GroupVertices[[#This Row],[Vertex]], Vertices[], MATCH("ID", Vertices[#Headers], 0), FALSE)</f>
        <v>527</v>
      </c>
    </row>
    <row r="2538" spans="1:3" x14ac:dyDescent="0.35">
      <c r="A2538" s="100" t="s">
        <v>3521</v>
      </c>
      <c r="B2538" s="102" t="s">
        <v>1706</v>
      </c>
      <c r="C2538" s="100">
        <f>VLOOKUP(GroupVertices[[#This Row],[Vertex]], Vertices[], MATCH("ID", Vertices[#Headers], 0), FALSE)</f>
        <v>1406</v>
      </c>
    </row>
    <row r="2539" spans="1:3" x14ac:dyDescent="0.35">
      <c r="A2539" s="100" t="s">
        <v>3521</v>
      </c>
      <c r="B2539" s="102" t="s">
        <v>1707</v>
      </c>
      <c r="C2539" s="100">
        <f>VLOOKUP(GroupVertices[[#This Row],[Vertex]], Vertices[], MATCH("ID", Vertices[#Headers], 0), FALSE)</f>
        <v>1407</v>
      </c>
    </row>
    <row r="2540" spans="1:3" x14ac:dyDescent="0.35">
      <c r="A2540" s="100" t="s">
        <v>3522</v>
      </c>
      <c r="B2540" s="102" t="s">
        <v>1687</v>
      </c>
      <c r="C2540" s="100">
        <f>VLOOKUP(GroupVertices[[#This Row],[Vertex]], Vertices[], MATCH("ID", Vertices[#Headers], 0), FALSE)</f>
        <v>526</v>
      </c>
    </row>
    <row r="2541" spans="1:3" x14ac:dyDescent="0.35">
      <c r="A2541" s="100" t="s">
        <v>3522</v>
      </c>
      <c r="B2541" s="102" t="s">
        <v>1688</v>
      </c>
      <c r="C2541" s="100">
        <f>VLOOKUP(GroupVertices[[#This Row],[Vertex]], Vertices[], MATCH("ID", Vertices[#Headers], 0), FALSE)</f>
        <v>1404</v>
      </c>
    </row>
    <row r="2542" spans="1:3" x14ac:dyDescent="0.35">
      <c r="A2542" s="100" t="s">
        <v>3522</v>
      </c>
      <c r="B2542" s="102" t="s">
        <v>1689</v>
      </c>
      <c r="C2542" s="100">
        <f>VLOOKUP(GroupVertices[[#This Row],[Vertex]], Vertices[], MATCH("ID", Vertices[#Headers], 0), FALSE)</f>
        <v>1405</v>
      </c>
    </row>
    <row r="2543" spans="1:3" x14ac:dyDescent="0.35">
      <c r="A2543" s="100" t="s">
        <v>3523</v>
      </c>
      <c r="B2543" s="102" t="s">
        <v>1597</v>
      </c>
      <c r="C2543" s="100">
        <f>VLOOKUP(GroupVertices[[#This Row],[Vertex]], Vertices[], MATCH("ID", Vertices[#Headers], 0), FALSE)</f>
        <v>525</v>
      </c>
    </row>
    <row r="2544" spans="1:3" x14ac:dyDescent="0.35">
      <c r="A2544" s="100" t="s">
        <v>3523</v>
      </c>
      <c r="B2544" s="102" t="s">
        <v>1598</v>
      </c>
      <c r="C2544" s="100">
        <f>VLOOKUP(GroupVertices[[#This Row],[Vertex]], Vertices[], MATCH("ID", Vertices[#Headers], 0), FALSE)</f>
        <v>1401</v>
      </c>
    </row>
    <row r="2545" spans="1:3" x14ac:dyDescent="0.35">
      <c r="A2545" s="100" t="s">
        <v>3523</v>
      </c>
      <c r="B2545" s="102" t="s">
        <v>1599</v>
      </c>
      <c r="C2545" s="100">
        <f>VLOOKUP(GroupVertices[[#This Row],[Vertex]], Vertices[], MATCH("ID", Vertices[#Headers], 0), FALSE)</f>
        <v>1402</v>
      </c>
    </row>
    <row r="2546" spans="1:3" x14ac:dyDescent="0.35">
      <c r="A2546" s="100" t="s">
        <v>3524</v>
      </c>
      <c r="B2546" s="102" t="s">
        <v>1578</v>
      </c>
      <c r="C2546" s="100">
        <f>VLOOKUP(GroupVertices[[#This Row],[Vertex]], Vertices[], MATCH("ID", Vertices[#Headers], 0), FALSE)</f>
        <v>524</v>
      </c>
    </row>
    <row r="2547" spans="1:3" x14ac:dyDescent="0.35">
      <c r="A2547" s="100" t="s">
        <v>3524</v>
      </c>
      <c r="B2547" s="102" t="s">
        <v>1579</v>
      </c>
      <c r="C2547" s="100">
        <f>VLOOKUP(GroupVertices[[#This Row],[Vertex]], Vertices[], MATCH("ID", Vertices[#Headers], 0), FALSE)</f>
        <v>1400</v>
      </c>
    </row>
    <row r="2548" spans="1:3" x14ac:dyDescent="0.35">
      <c r="A2548" s="100" t="s">
        <v>3524</v>
      </c>
      <c r="B2548" s="102" t="s">
        <v>1803</v>
      </c>
      <c r="C2548" s="100">
        <f>VLOOKUP(GroupVertices[[#This Row],[Vertex]], Vertices[], MATCH("ID", Vertices[#Headers], 0), FALSE)</f>
        <v>1410</v>
      </c>
    </row>
    <row r="2549" spans="1:3" x14ac:dyDescent="0.35">
      <c r="A2549" s="100" t="s">
        <v>3525</v>
      </c>
      <c r="B2549" s="102" t="s">
        <v>1565</v>
      </c>
      <c r="C2549" s="100">
        <f>VLOOKUP(GroupVertices[[#This Row],[Vertex]], Vertices[], MATCH("ID", Vertices[#Headers], 0), FALSE)</f>
        <v>523</v>
      </c>
    </row>
    <row r="2550" spans="1:3" x14ac:dyDescent="0.35">
      <c r="A2550" s="100" t="s">
        <v>3525</v>
      </c>
      <c r="B2550" s="102" t="s">
        <v>1566</v>
      </c>
      <c r="C2550" s="100">
        <f>VLOOKUP(GroupVertices[[#This Row],[Vertex]], Vertices[], MATCH("ID", Vertices[#Headers], 0), FALSE)</f>
        <v>1398</v>
      </c>
    </row>
    <row r="2551" spans="1:3" x14ac:dyDescent="0.35">
      <c r="A2551" s="100" t="s">
        <v>3525</v>
      </c>
      <c r="B2551" s="102" t="s">
        <v>1567</v>
      </c>
      <c r="C2551" s="100">
        <f>VLOOKUP(GroupVertices[[#This Row],[Vertex]], Vertices[], MATCH("ID", Vertices[#Headers], 0), FALSE)</f>
        <v>1399</v>
      </c>
    </row>
    <row r="2552" spans="1:3" x14ac:dyDescent="0.35">
      <c r="A2552" s="100" t="s">
        <v>3526</v>
      </c>
      <c r="B2552" s="102" t="s">
        <v>1543</v>
      </c>
      <c r="C2552" s="100">
        <f>VLOOKUP(GroupVertices[[#This Row],[Vertex]], Vertices[], MATCH("ID", Vertices[#Headers], 0), FALSE)</f>
        <v>522</v>
      </c>
    </row>
    <row r="2553" spans="1:3" x14ac:dyDescent="0.35">
      <c r="A2553" s="100" t="s">
        <v>3526</v>
      </c>
      <c r="B2553" s="102" t="s">
        <v>1544</v>
      </c>
      <c r="C2553" s="100">
        <f>VLOOKUP(GroupVertices[[#This Row],[Vertex]], Vertices[], MATCH("ID", Vertices[#Headers], 0), FALSE)</f>
        <v>1396</v>
      </c>
    </row>
    <row r="2554" spans="1:3" x14ac:dyDescent="0.35">
      <c r="A2554" s="100" t="s">
        <v>3526</v>
      </c>
      <c r="B2554" s="102" t="s">
        <v>1545</v>
      </c>
      <c r="C2554" s="100">
        <f>VLOOKUP(GroupVertices[[#This Row],[Vertex]], Vertices[], MATCH("ID", Vertices[#Headers], 0), FALSE)</f>
        <v>1397</v>
      </c>
    </row>
    <row r="2555" spans="1:3" x14ac:dyDescent="0.35">
      <c r="A2555" s="100" t="s">
        <v>3527</v>
      </c>
      <c r="B2555" s="102" t="s">
        <v>1526</v>
      </c>
      <c r="C2555" s="100">
        <f>VLOOKUP(GroupVertices[[#This Row],[Vertex]], Vertices[], MATCH("ID", Vertices[#Headers], 0), FALSE)</f>
        <v>521</v>
      </c>
    </row>
    <row r="2556" spans="1:3" x14ac:dyDescent="0.35">
      <c r="A2556" s="100" t="s">
        <v>3527</v>
      </c>
      <c r="B2556" s="102" t="s">
        <v>1527</v>
      </c>
      <c r="C2556" s="100">
        <f>VLOOKUP(GroupVertices[[#This Row],[Vertex]], Vertices[], MATCH("ID", Vertices[#Headers], 0), FALSE)</f>
        <v>1394</v>
      </c>
    </row>
    <row r="2557" spans="1:3" x14ac:dyDescent="0.35">
      <c r="A2557" s="100" t="s">
        <v>3527</v>
      </c>
      <c r="B2557" s="102" t="s">
        <v>1528</v>
      </c>
      <c r="C2557" s="100">
        <f>VLOOKUP(GroupVertices[[#This Row],[Vertex]], Vertices[], MATCH("ID", Vertices[#Headers], 0), FALSE)</f>
        <v>1395</v>
      </c>
    </row>
    <row r="2558" spans="1:3" x14ac:dyDescent="0.35">
      <c r="A2558" s="100" t="s">
        <v>3528</v>
      </c>
      <c r="B2558" s="102" t="s">
        <v>1517</v>
      </c>
      <c r="C2558" s="100">
        <f>VLOOKUP(GroupVertices[[#This Row],[Vertex]], Vertices[], MATCH("ID", Vertices[#Headers], 0), FALSE)</f>
        <v>520</v>
      </c>
    </row>
    <row r="2559" spans="1:3" x14ac:dyDescent="0.35">
      <c r="A2559" s="100" t="s">
        <v>3528</v>
      </c>
      <c r="B2559" s="102" t="s">
        <v>1518</v>
      </c>
      <c r="C2559" s="100">
        <f>VLOOKUP(GroupVertices[[#This Row],[Vertex]], Vertices[], MATCH("ID", Vertices[#Headers], 0), FALSE)</f>
        <v>1391</v>
      </c>
    </row>
    <row r="2560" spans="1:3" x14ac:dyDescent="0.35">
      <c r="A2560" s="100" t="s">
        <v>3528</v>
      </c>
      <c r="B2560" s="102" t="s">
        <v>1519</v>
      </c>
      <c r="C2560" s="100">
        <f>VLOOKUP(GroupVertices[[#This Row],[Vertex]], Vertices[], MATCH("ID", Vertices[#Headers], 0), FALSE)</f>
        <v>1392</v>
      </c>
    </row>
    <row r="2561" spans="1:3" x14ac:dyDescent="0.35">
      <c r="A2561" s="100" t="s">
        <v>3529</v>
      </c>
      <c r="B2561" s="102" t="s">
        <v>1497</v>
      </c>
      <c r="C2561" s="100">
        <f>VLOOKUP(GroupVertices[[#This Row],[Vertex]], Vertices[], MATCH("ID", Vertices[#Headers], 0), FALSE)</f>
        <v>519</v>
      </c>
    </row>
    <row r="2562" spans="1:3" x14ac:dyDescent="0.35">
      <c r="A2562" s="100" t="s">
        <v>3529</v>
      </c>
      <c r="B2562" s="102" t="s">
        <v>1498</v>
      </c>
      <c r="C2562" s="100">
        <f>VLOOKUP(GroupVertices[[#This Row],[Vertex]], Vertices[], MATCH("ID", Vertices[#Headers], 0), FALSE)</f>
        <v>1389</v>
      </c>
    </row>
    <row r="2563" spans="1:3" x14ac:dyDescent="0.35">
      <c r="A2563" s="100" t="s">
        <v>3529</v>
      </c>
      <c r="B2563" s="102" t="s">
        <v>1499</v>
      </c>
      <c r="C2563" s="100">
        <f>VLOOKUP(GroupVertices[[#This Row],[Vertex]], Vertices[], MATCH("ID", Vertices[#Headers], 0), FALSE)</f>
        <v>1390</v>
      </c>
    </row>
    <row r="2564" spans="1:3" x14ac:dyDescent="0.35">
      <c r="A2564" s="100" t="s">
        <v>3530</v>
      </c>
      <c r="B2564" s="102" t="s">
        <v>1480</v>
      </c>
      <c r="C2564" s="100">
        <f>VLOOKUP(GroupVertices[[#This Row],[Vertex]], Vertices[], MATCH("ID", Vertices[#Headers], 0), FALSE)</f>
        <v>518</v>
      </c>
    </row>
    <row r="2565" spans="1:3" x14ac:dyDescent="0.35">
      <c r="A2565" s="100" t="s">
        <v>3530</v>
      </c>
      <c r="B2565" s="102" t="s">
        <v>1481</v>
      </c>
      <c r="C2565" s="100">
        <f>VLOOKUP(GroupVertices[[#This Row],[Vertex]], Vertices[], MATCH("ID", Vertices[#Headers], 0), FALSE)</f>
        <v>1387</v>
      </c>
    </row>
    <row r="2566" spans="1:3" x14ac:dyDescent="0.35">
      <c r="A2566" s="100" t="s">
        <v>3530</v>
      </c>
      <c r="B2566" s="102" t="s">
        <v>1482</v>
      </c>
      <c r="C2566" s="100">
        <f>VLOOKUP(GroupVertices[[#This Row],[Vertex]], Vertices[], MATCH("ID", Vertices[#Headers], 0), FALSE)</f>
        <v>1388</v>
      </c>
    </row>
    <row r="2567" spans="1:3" x14ac:dyDescent="0.35">
      <c r="A2567" s="100" t="s">
        <v>3531</v>
      </c>
      <c r="B2567" s="102" t="s">
        <v>1476</v>
      </c>
      <c r="C2567" s="100">
        <f>VLOOKUP(GroupVertices[[#This Row],[Vertex]], Vertices[], MATCH("ID", Vertices[#Headers], 0), FALSE)</f>
        <v>517</v>
      </c>
    </row>
    <row r="2568" spans="1:3" x14ac:dyDescent="0.35">
      <c r="A2568" s="100" t="s">
        <v>3531</v>
      </c>
      <c r="B2568" s="102" t="s">
        <v>1477</v>
      </c>
      <c r="C2568" s="100">
        <f>VLOOKUP(GroupVertices[[#This Row],[Vertex]], Vertices[], MATCH("ID", Vertices[#Headers], 0), FALSE)</f>
        <v>1385</v>
      </c>
    </row>
    <row r="2569" spans="1:3" x14ac:dyDescent="0.35">
      <c r="A2569" s="100" t="s">
        <v>3531</v>
      </c>
      <c r="B2569" s="102" t="s">
        <v>1478</v>
      </c>
      <c r="C2569" s="100">
        <f>VLOOKUP(GroupVertices[[#This Row],[Vertex]], Vertices[], MATCH("ID", Vertices[#Headers], 0), FALSE)</f>
        <v>1386</v>
      </c>
    </row>
    <row r="2570" spans="1:3" x14ac:dyDescent="0.35">
      <c r="A2570" s="100" t="s">
        <v>3532</v>
      </c>
      <c r="B2570" s="102" t="s">
        <v>1381</v>
      </c>
      <c r="C2570" s="100">
        <f>VLOOKUP(GroupVertices[[#This Row],[Vertex]], Vertices[], MATCH("ID", Vertices[#Headers], 0), FALSE)</f>
        <v>516</v>
      </c>
    </row>
    <row r="2571" spans="1:3" x14ac:dyDescent="0.35">
      <c r="A2571" s="100" t="s">
        <v>3532</v>
      </c>
      <c r="B2571" s="102" t="s">
        <v>1382</v>
      </c>
      <c r="C2571" s="100">
        <f>VLOOKUP(GroupVertices[[#This Row],[Vertex]], Vertices[], MATCH("ID", Vertices[#Headers], 0), FALSE)</f>
        <v>1383</v>
      </c>
    </row>
    <row r="2572" spans="1:3" x14ac:dyDescent="0.35">
      <c r="A2572" s="100" t="s">
        <v>3532</v>
      </c>
      <c r="B2572" s="102" t="s">
        <v>1520</v>
      </c>
      <c r="C2572" s="100">
        <f>VLOOKUP(GroupVertices[[#This Row],[Vertex]], Vertices[], MATCH("ID", Vertices[#Headers], 0), FALSE)</f>
        <v>1393</v>
      </c>
    </row>
    <row r="2573" spans="1:3" x14ac:dyDescent="0.35">
      <c r="A2573" s="100" t="s">
        <v>3533</v>
      </c>
      <c r="B2573" s="102" t="s">
        <v>1376</v>
      </c>
      <c r="C2573" s="100">
        <f>VLOOKUP(GroupVertices[[#This Row],[Vertex]], Vertices[], MATCH("ID", Vertices[#Headers], 0), FALSE)</f>
        <v>515</v>
      </c>
    </row>
    <row r="2574" spans="1:3" x14ac:dyDescent="0.35">
      <c r="A2574" s="100" t="s">
        <v>3533</v>
      </c>
      <c r="B2574" s="102" t="s">
        <v>1377</v>
      </c>
      <c r="C2574" s="100">
        <f>VLOOKUP(GroupVertices[[#This Row],[Vertex]], Vertices[], MATCH("ID", Vertices[#Headers], 0), FALSE)</f>
        <v>1382</v>
      </c>
    </row>
    <row r="2575" spans="1:3" x14ac:dyDescent="0.35">
      <c r="A2575" s="100" t="s">
        <v>3533</v>
      </c>
      <c r="B2575" s="102" t="s">
        <v>1440</v>
      </c>
      <c r="C2575" s="100">
        <f>VLOOKUP(GroupVertices[[#This Row],[Vertex]], Vertices[], MATCH("ID", Vertices[#Headers], 0), FALSE)</f>
        <v>1384</v>
      </c>
    </row>
    <row r="2576" spans="1:3" x14ac:dyDescent="0.35">
      <c r="A2576" s="100" t="s">
        <v>3534</v>
      </c>
      <c r="B2576" s="102" t="s">
        <v>1309</v>
      </c>
      <c r="C2576" s="100">
        <f>VLOOKUP(GroupVertices[[#This Row],[Vertex]], Vertices[], MATCH("ID", Vertices[#Headers], 0), FALSE)</f>
        <v>514</v>
      </c>
    </row>
    <row r="2577" spans="1:3" x14ac:dyDescent="0.35">
      <c r="A2577" s="100" t="s">
        <v>3534</v>
      </c>
      <c r="B2577" s="102" t="s">
        <v>1310</v>
      </c>
      <c r="C2577" s="100">
        <f>VLOOKUP(GroupVertices[[#This Row],[Vertex]], Vertices[], MATCH("ID", Vertices[#Headers], 0), FALSE)</f>
        <v>1379</v>
      </c>
    </row>
    <row r="2578" spans="1:3" x14ac:dyDescent="0.35">
      <c r="A2578" s="100" t="s">
        <v>3534</v>
      </c>
      <c r="B2578" s="102" t="s">
        <v>1311</v>
      </c>
      <c r="C2578" s="100">
        <f>VLOOKUP(GroupVertices[[#This Row],[Vertex]], Vertices[], MATCH("ID", Vertices[#Headers], 0), FALSE)</f>
        <v>1380</v>
      </c>
    </row>
    <row r="2579" spans="1:3" x14ac:dyDescent="0.35">
      <c r="A2579" s="100" t="s">
        <v>3535</v>
      </c>
      <c r="B2579" s="102" t="s">
        <v>1306</v>
      </c>
      <c r="C2579" s="100">
        <f>VLOOKUP(GroupVertices[[#This Row],[Vertex]], Vertices[], MATCH("ID", Vertices[#Headers], 0), FALSE)</f>
        <v>513</v>
      </c>
    </row>
    <row r="2580" spans="1:3" x14ac:dyDescent="0.35">
      <c r="A2580" s="100" t="s">
        <v>3535</v>
      </c>
      <c r="B2580" s="102" t="s">
        <v>1307</v>
      </c>
      <c r="C2580" s="100">
        <f>VLOOKUP(GroupVertices[[#This Row],[Vertex]], Vertices[], MATCH("ID", Vertices[#Headers], 0), FALSE)</f>
        <v>1378</v>
      </c>
    </row>
    <row r="2581" spans="1:3" x14ac:dyDescent="0.35">
      <c r="A2581" s="100" t="s">
        <v>3535</v>
      </c>
      <c r="B2581" s="102" t="s">
        <v>1324</v>
      </c>
      <c r="C2581" s="100">
        <f>VLOOKUP(GroupVertices[[#This Row],[Vertex]], Vertices[], MATCH("ID", Vertices[#Headers], 0), FALSE)</f>
        <v>1381</v>
      </c>
    </row>
    <row r="2582" spans="1:3" x14ac:dyDescent="0.35">
      <c r="A2582" s="100" t="s">
        <v>3536</v>
      </c>
      <c r="B2582" s="102" t="s">
        <v>1267</v>
      </c>
      <c r="C2582" s="100">
        <f>VLOOKUP(GroupVertices[[#This Row],[Vertex]], Vertices[], MATCH("ID", Vertices[#Headers], 0), FALSE)</f>
        <v>512</v>
      </c>
    </row>
    <row r="2583" spans="1:3" x14ac:dyDescent="0.35">
      <c r="A2583" s="100" t="s">
        <v>3536</v>
      </c>
      <c r="B2583" s="102" t="s">
        <v>1268</v>
      </c>
      <c r="C2583" s="100">
        <f>VLOOKUP(GroupVertices[[#This Row],[Vertex]], Vertices[], MATCH("ID", Vertices[#Headers], 0), FALSE)</f>
        <v>1376</v>
      </c>
    </row>
    <row r="2584" spans="1:3" x14ac:dyDescent="0.35">
      <c r="A2584" s="100" t="s">
        <v>3536</v>
      </c>
      <c r="B2584" s="102" t="s">
        <v>1269</v>
      </c>
      <c r="C2584" s="100">
        <f>VLOOKUP(GroupVertices[[#This Row],[Vertex]], Vertices[], MATCH("ID", Vertices[#Headers], 0), FALSE)</f>
        <v>1377</v>
      </c>
    </row>
    <row r="2585" spans="1:3" x14ac:dyDescent="0.35">
      <c r="A2585" s="100" t="s">
        <v>3537</v>
      </c>
      <c r="B2585" s="102" t="s">
        <v>1209</v>
      </c>
      <c r="C2585" s="100">
        <f>VLOOKUP(GroupVertices[[#This Row],[Vertex]], Vertices[], MATCH("ID", Vertices[#Headers], 0), FALSE)</f>
        <v>511</v>
      </c>
    </row>
    <row r="2586" spans="1:3" x14ac:dyDescent="0.35">
      <c r="A2586" s="100" t="s">
        <v>3537</v>
      </c>
      <c r="B2586" s="102" t="s">
        <v>1210</v>
      </c>
      <c r="C2586" s="100">
        <f>VLOOKUP(GroupVertices[[#This Row],[Vertex]], Vertices[], MATCH("ID", Vertices[#Headers], 0), FALSE)</f>
        <v>1374</v>
      </c>
    </row>
    <row r="2587" spans="1:3" x14ac:dyDescent="0.35">
      <c r="A2587" s="100" t="s">
        <v>3537</v>
      </c>
      <c r="B2587" s="102" t="s">
        <v>1211</v>
      </c>
      <c r="C2587" s="100">
        <f>VLOOKUP(GroupVertices[[#This Row],[Vertex]], Vertices[], MATCH("ID", Vertices[#Headers], 0), FALSE)</f>
        <v>1375</v>
      </c>
    </row>
    <row r="2588" spans="1:3" x14ac:dyDescent="0.35">
      <c r="A2588" s="100" t="s">
        <v>3538</v>
      </c>
      <c r="B2588" s="102" t="s">
        <v>1096</v>
      </c>
      <c r="C2588" s="100">
        <f>VLOOKUP(GroupVertices[[#This Row],[Vertex]], Vertices[], MATCH("ID", Vertices[#Headers], 0), FALSE)</f>
        <v>510</v>
      </c>
    </row>
    <row r="2589" spans="1:3" x14ac:dyDescent="0.35">
      <c r="A2589" s="100" t="s">
        <v>3538</v>
      </c>
      <c r="B2589" s="102" t="s">
        <v>1097</v>
      </c>
      <c r="C2589" s="100">
        <f>VLOOKUP(GroupVertices[[#This Row],[Vertex]], Vertices[], MATCH("ID", Vertices[#Headers], 0), FALSE)</f>
        <v>1371</v>
      </c>
    </row>
    <row r="2590" spans="1:3" x14ac:dyDescent="0.35">
      <c r="A2590" s="100" t="s">
        <v>3538</v>
      </c>
      <c r="B2590" s="102" t="s">
        <v>1098</v>
      </c>
      <c r="C2590" s="100">
        <f>VLOOKUP(GroupVertices[[#This Row],[Vertex]], Vertices[], MATCH("ID", Vertices[#Headers], 0), FALSE)</f>
        <v>1372</v>
      </c>
    </row>
    <row r="2591" spans="1:3" x14ac:dyDescent="0.35">
      <c r="A2591" s="100" t="s">
        <v>3539</v>
      </c>
      <c r="B2591" s="102" t="s">
        <v>1053</v>
      </c>
      <c r="C2591" s="100">
        <f>VLOOKUP(GroupVertices[[#This Row],[Vertex]], Vertices[], MATCH("ID", Vertices[#Headers], 0), FALSE)</f>
        <v>509</v>
      </c>
    </row>
    <row r="2592" spans="1:3" x14ac:dyDescent="0.35">
      <c r="A2592" s="100" t="s">
        <v>3539</v>
      </c>
      <c r="B2592" s="102" t="s">
        <v>1054</v>
      </c>
      <c r="C2592" s="100">
        <f>VLOOKUP(GroupVertices[[#This Row],[Vertex]], Vertices[], MATCH("ID", Vertices[#Headers], 0), FALSE)</f>
        <v>1369</v>
      </c>
    </row>
    <row r="2593" spans="1:3" x14ac:dyDescent="0.35">
      <c r="A2593" s="100" t="s">
        <v>3539</v>
      </c>
      <c r="B2593" s="102" t="s">
        <v>1055</v>
      </c>
      <c r="C2593" s="100">
        <f>VLOOKUP(GroupVertices[[#This Row],[Vertex]], Vertices[], MATCH("ID", Vertices[#Headers], 0), FALSE)</f>
        <v>1370</v>
      </c>
    </row>
    <row r="2594" spans="1:3" x14ac:dyDescent="0.35">
      <c r="A2594" s="100" t="s">
        <v>3540</v>
      </c>
      <c r="B2594" s="102" t="s">
        <v>1024</v>
      </c>
      <c r="C2594" s="100">
        <f>VLOOKUP(GroupVertices[[#This Row],[Vertex]], Vertices[], MATCH("ID", Vertices[#Headers], 0), FALSE)</f>
        <v>508</v>
      </c>
    </row>
    <row r="2595" spans="1:3" x14ac:dyDescent="0.35">
      <c r="A2595" s="100" t="s">
        <v>3540</v>
      </c>
      <c r="B2595" s="102" t="s">
        <v>1025</v>
      </c>
      <c r="C2595" s="100">
        <f>VLOOKUP(GroupVertices[[#This Row],[Vertex]], Vertices[], MATCH("ID", Vertices[#Headers], 0), FALSE)</f>
        <v>1367</v>
      </c>
    </row>
    <row r="2596" spans="1:3" x14ac:dyDescent="0.35">
      <c r="A2596" s="100" t="s">
        <v>3540</v>
      </c>
      <c r="B2596" s="102" t="s">
        <v>1026</v>
      </c>
      <c r="C2596" s="100">
        <f>VLOOKUP(GroupVertices[[#This Row],[Vertex]], Vertices[], MATCH("ID", Vertices[#Headers], 0), FALSE)</f>
        <v>1368</v>
      </c>
    </row>
    <row r="2597" spans="1:3" x14ac:dyDescent="0.35">
      <c r="A2597" s="100" t="s">
        <v>3541</v>
      </c>
      <c r="B2597" s="102" t="s">
        <v>1004</v>
      </c>
      <c r="C2597" s="100">
        <f>VLOOKUP(GroupVertices[[#This Row],[Vertex]], Vertices[], MATCH("ID", Vertices[#Headers], 0), FALSE)</f>
        <v>507</v>
      </c>
    </row>
    <row r="2598" spans="1:3" x14ac:dyDescent="0.35">
      <c r="A2598" s="100" t="s">
        <v>3541</v>
      </c>
      <c r="B2598" s="102" t="s">
        <v>1005</v>
      </c>
      <c r="C2598" s="100">
        <f>VLOOKUP(GroupVertices[[#This Row],[Vertex]], Vertices[], MATCH("ID", Vertices[#Headers], 0), FALSE)</f>
        <v>1365</v>
      </c>
    </row>
    <row r="2599" spans="1:3" x14ac:dyDescent="0.35">
      <c r="A2599" s="100" t="s">
        <v>3541</v>
      </c>
      <c r="B2599" s="102" t="s">
        <v>1006</v>
      </c>
      <c r="C2599" s="100">
        <f>VLOOKUP(GroupVertices[[#This Row],[Vertex]], Vertices[], MATCH("ID", Vertices[#Headers], 0), FALSE)</f>
        <v>1366</v>
      </c>
    </row>
    <row r="2600" spans="1:3" x14ac:dyDescent="0.35">
      <c r="A2600" s="100" t="s">
        <v>3542</v>
      </c>
      <c r="B2600" s="102" t="s">
        <v>970</v>
      </c>
      <c r="C2600" s="100">
        <f>VLOOKUP(GroupVertices[[#This Row],[Vertex]], Vertices[], MATCH("ID", Vertices[#Headers], 0), FALSE)</f>
        <v>1364</v>
      </c>
    </row>
    <row r="2601" spans="1:3" x14ac:dyDescent="0.35">
      <c r="A2601" s="100" t="s">
        <v>3542</v>
      </c>
      <c r="B2601" s="102" t="s">
        <v>971</v>
      </c>
      <c r="C2601" s="100">
        <f>VLOOKUP(GroupVertices[[#This Row],[Vertex]], Vertices[], MATCH("ID", Vertices[#Headers], 0), FALSE)</f>
        <v>506</v>
      </c>
    </row>
    <row r="2602" spans="1:3" x14ac:dyDescent="0.35">
      <c r="A2602" s="100" t="s">
        <v>3542</v>
      </c>
      <c r="B2602" s="102" t="s">
        <v>1610</v>
      </c>
      <c r="C2602" s="100">
        <f>VLOOKUP(GroupVertices[[#This Row],[Vertex]], Vertices[], MATCH("ID", Vertices[#Headers], 0), FALSE)</f>
        <v>1403</v>
      </c>
    </row>
    <row r="2603" spans="1:3" x14ac:dyDescent="0.35">
      <c r="A2603" s="100" t="s">
        <v>3543</v>
      </c>
      <c r="B2603" s="102" t="s">
        <v>947</v>
      </c>
      <c r="C2603" s="100">
        <f>VLOOKUP(GroupVertices[[#This Row],[Vertex]], Vertices[], MATCH("ID", Vertices[#Headers], 0), FALSE)</f>
        <v>505</v>
      </c>
    </row>
    <row r="2604" spans="1:3" x14ac:dyDescent="0.35">
      <c r="A2604" s="100" t="s">
        <v>3543</v>
      </c>
      <c r="B2604" s="102" t="s">
        <v>948</v>
      </c>
      <c r="C2604" s="100">
        <f>VLOOKUP(GroupVertices[[#This Row],[Vertex]], Vertices[], MATCH("ID", Vertices[#Headers], 0), FALSE)</f>
        <v>1362</v>
      </c>
    </row>
    <row r="2605" spans="1:3" x14ac:dyDescent="0.35">
      <c r="A2605" s="100" t="s">
        <v>3543</v>
      </c>
      <c r="B2605" s="102" t="s">
        <v>949</v>
      </c>
      <c r="C2605" s="100">
        <f>VLOOKUP(GroupVertices[[#This Row],[Vertex]], Vertices[], MATCH("ID", Vertices[#Headers], 0), FALSE)</f>
        <v>1363</v>
      </c>
    </row>
    <row r="2606" spans="1:3" x14ac:dyDescent="0.35">
      <c r="A2606" s="100" t="s">
        <v>3544</v>
      </c>
      <c r="B2606" s="102" t="s">
        <v>907</v>
      </c>
      <c r="C2606" s="100">
        <f>VLOOKUP(GroupVertices[[#This Row],[Vertex]], Vertices[], MATCH("ID", Vertices[#Headers], 0), FALSE)</f>
        <v>504</v>
      </c>
    </row>
    <row r="2607" spans="1:3" x14ac:dyDescent="0.35">
      <c r="A2607" s="100" t="s">
        <v>3544</v>
      </c>
      <c r="B2607" s="102" t="s">
        <v>908</v>
      </c>
      <c r="C2607" s="100">
        <f>VLOOKUP(GroupVertices[[#This Row],[Vertex]], Vertices[], MATCH("ID", Vertices[#Headers], 0), FALSE)</f>
        <v>1359</v>
      </c>
    </row>
    <row r="2608" spans="1:3" x14ac:dyDescent="0.35">
      <c r="A2608" s="100" t="s">
        <v>3544</v>
      </c>
      <c r="B2608" s="102" t="s">
        <v>909</v>
      </c>
      <c r="C2608" s="100">
        <f>VLOOKUP(GroupVertices[[#This Row],[Vertex]], Vertices[], MATCH("ID", Vertices[#Headers], 0), FALSE)</f>
        <v>1360</v>
      </c>
    </row>
    <row r="2609" spans="1:3" x14ac:dyDescent="0.35">
      <c r="A2609" s="100" t="s">
        <v>3545</v>
      </c>
      <c r="B2609" s="102" t="s">
        <v>897</v>
      </c>
      <c r="C2609" s="100">
        <f>VLOOKUP(GroupVertices[[#This Row],[Vertex]], Vertices[], MATCH("ID", Vertices[#Headers], 0), FALSE)</f>
        <v>503</v>
      </c>
    </row>
    <row r="2610" spans="1:3" x14ac:dyDescent="0.35">
      <c r="A2610" s="100" t="s">
        <v>3545</v>
      </c>
      <c r="B2610" s="102" t="s">
        <v>898</v>
      </c>
      <c r="C2610" s="100">
        <f>VLOOKUP(GroupVertices[[#This Row],[Vertex]], Vertices[], MATCH("ID", Vertices[#Headers], 0), FALSE)</f>
        <v>1357</v>
      </c>
    </row>
    <row r="2611" spans="1:3" x14ac:dyDescent="0.35">
      <c r="A2611" s="100" t="s">
        <v>3545</v>
      </c>
      <c r="B2611" s="102" t="s">
        <v>899</v>
      </c>
      <c r="C2611" s="100">
        <f>VLOOKUP(GroupVertices[[#This Row],[Vertex]], Vertices[], MATCH("ID", Vertices[#Headers], 0), FALSE)</f>
        <v>1358</v>
      </c>
    </row>
    <row r="2612" spans="1:3" x14ac:dyDescent="0.35">
      <c r="A2612" s="100" t="s">
        <v>3546</v>
      </c>
      <c r="B2612" s="102" t="s">
        <v>860</v>
      </c>
      <c r="C2612" s="100">
        <f>VLOOKUP(GroupVertices[[#This Row],[Vertex]], Vertices[], MATCH("ID", Vertices[#Headers], 0), FALSE)</f>
        <v>502</v>
      </c>
    </row>
    <row r="2613" spans="1:3" x14ac:dyDescent="0.35">
      <c r="A2613" s="100" t="s">
        <v>3546</v>
      </c>
      <c r="B2613" s="102" t="s">
        <v>861</v>
      </c>
      <c r="C2613" s="100">
        <f>VLOOKUP(GroupVertices[[#This Row],[Vertex]], Vertices[], MATCH("ID", Vertices[#Headers], 0), FALSE)</f>
        <v>1355</v>
      </c>
    </row>
    <row r="2614" spans="1:3" x14ac:dyDescent="0.35">
      <c r="A2614" s="100" t="s">
        <v>3546</v>
      </c>
      <c r="B2614" s="102" t="s">
        <v>862</v>
      </c>
      <c r="C2614" s="100">
        <f>VLOOKUP(GroupVertices[[#This Row],[Vertex]], Vertices[], MATCH("ID", Vertices[#Headers], 0), FALSE)</f>
        <v>1356</v>
      </c>
    </row>
    <row r="2615" spans="1:3" x14ac:dyDescent="0.35">
      <c r="A2615" s="100" t="s">
        <v>3547</v>
      </c>
      <c r="B2615" s="102" t="s">
        <v>833</v>
      </c>
      <c r="C2615" s="100">
        <f>VLOOKUP(GroupVertices[[#This Row],[Vertex]], Vertices[], MATCH("ID", Vertices[#Headers], 0), FALSE)</f>
        <v>501</v>
      </c>
    </row>
    <row r="2616" spans="1:3" x14ac:dyDescent="0.35">
      <c r="A2616" s="100" t="s">
        <v>3547</v>
      </c>
      <c r="B2616" s="102" t="s">
        <v>834</v>
      </c>
      <c r="C2616" s="100">
        <f>VLOOKUP(GroupVertices[[#This Row],[Vertex]], Vertices[], MATCH("ID", Vertices[#Headers], 0), FALSE)</f>
        <v>1353</v>
      </c>
    </row>
    <row r="2617" spans="1:3" x14ac:dyDescent="0.35">
      <c r="A2617" s="100" t="s">
        <v>3547</v>
      </c>
      <c r="B2617" s="102" t="s">
        <v>835</v>
      </c>
      <c r="C2617" s="100">
        <f>VLOOKUP(GroupVertices[[#This Row],[Vertex]], Vertices[], MATCH("ID", Vertices[#Headers], 0), FALSE)</f>
        <v>1354</v>
      </c>
    </row>
    <row r="2618" spans="1:3" x14ac:dyDescent="0.35">
      <c r="A2618" s="100" t="s">
        <v>3548</v>
      </c>
      <c r="B2618" s="102" t="s">
        <v>761</v>
      </c>
      <c r="C2618" s="100">
        <f>VLOOKUP(GroupVertices[[#This Row],[Vertex]], Vertices[], MATCH("ID", Vertices[#Headers], 0), FALSE)</f>
        <v>500</v>
      </c>
    </row>
    <row r="2619" spans="1:3" x14ac:dyDescent="0.35">
      <c r="A2619" s="100" t="s">
        <v>3548</v>
      </c>
      <c r="B2619" s="102" t="s">
        <v>762</v>
      </c>
      <c r="C2619" s="100">
        <f>VLOOKUP(GroupVertices[[#This Row],[Vertex]], Vertices[], MATCH("ID", Vertices[#Headers], 0), FALSE)</f>
        <v>1350</v>
      </c>
    </row>
    <row r="2620" spans="1:3" x14ac:dyDescent="0.35">
      <c r="A2620" s="100" t="s">
        <v>3548</v>
      </c>
      <c r="B2620" s="102" t="s">
        <v>763</v>
      </c>
      <c r="C2620" s="100">
        <f>VLOOKUP(GroupVertices[[#This Row],[Vertex]], Vertices[], MATCH("ID", Vertices[#Headers], 0), FALSE)</f>
        <v>1351</v>
      </c>
    </row>
    <row r="2621" spans="1:3" x14ac:dyDescent="0.35">
      <c r="A2621" s="100" t="s">
        <v>3549</v>
      </c>
      <c r="B2621" s="102" t="s">
        <v>756</v>
      </c>
      <c r="C2621" s="100">
        <f>VLOOKUP(GroupVertices[[#This Row],[Vertex]], Vertices[], MATCH("ID", Vertices[#Headers], 0), FALSE)</f>
        <v>499</v>
      </c>
    </row>
    <row r="2622" spans="1:3" x14ac:dyDescent="0.35">
      <c r="A2622" s="100" t="s">
        <v>3549</v>
      </c>
      <c r="B2622" s="102" t="s">
        <v>757</v>
      </c>
      <c r="C2622" s="100">
        <f>VLOOKUP(GroupVertices[[#This Row],[Vertex]], Vertices[], MATCH("ID", Vertices[#Headers], 0), FALSE)</f>
        <v>1349</v>
      </c>
    </row>
    <row r="2623" spans="1:3" x14ac:dyDescent="0.35">
      <c r="A2623" s="100" t="s">
        <v>3549</v>
      </c>
      <c r="B2623" s="102" t="s">
        <v>805</v>
      </c>
      <c r="C2623" s="100">
        <f>VLOOKUP(GroupVertices[[#This Row],[Vertex]], Vertices[], MATCH("ID", Vertices[#Headers], 0), FALSE)</f>
        <v>1352</v>
      </c>
    </row>
    <row r="2624" spans="1:3" x14ac:dyDescent="0.35">
      <c r="A2624" s="100" t="s">
        <v>3550</v>
      </c>
      <c r="B2624" s="102" t="s">
        <v>741</v>
      </c>
      <c r="C2624" s="100">
        <f>VLOOKUP(GroupVertices[[#This Row],[Vertex]], Vertices[], MATCH("ID", Vertices[#Headers], 0), FALSE)</f>
        <v>498</v>
      </c>
    </row>
    <row r="2625" spans="1:3" x14ac:dyDescent="0.35">
      <c r="A2625" s="100" t="s">
        <v>3550</v>
      </c>
      <c r="B2625" s="102" t="s">
        <v>742</v>
      </c>
      <c r="C2625" s="100">
        <f>VLOOKUP(GroupVertices[[#This Row],[Vertex]], Vertices[], MATCH("ID", Vertices[#Headers], 0), FALSE)</f>
        <v>1347</v>
      </c>
    </row>
    <row r="2626" spans="1:3" x14ac:dyDescent="0.35">
      <c r="A2626" s="100" t="s">
        <v>3550</v>
      </c>
      <c r="B2626" s="102" t="s">
        <v>743</v>
      </c>
      <c r="C2626" s="100">
        <f>VLOOKUP(GroupVertices[[#This Row],[Vertex]], Vertices[], MATCH("ID", Vertices[#Headers], 0), FALSE)</f>
        <v>1348</v>
      </c>
    </row>
    <row r="2627" spans="1:3" x14ac:dyDescent="0.35">
      <c r="A2627" s="100" t="s">
        <v>3551</v>
      </c>
      <c r="B2627" s="102" t="s">
        <v>651</v>
      </c>
      <c r="C2627" s="100">
        <f>VLOOKUP(GroupVertices[[#This Row],[Vertex]], Vertices[], MATCH("ID", Vertices[#Headers], 0), FALSE)</f>
        <v>1346</v>
      </c>
    </row>
    <row r="2628" spans="1:3" x14ac:dyDescent="0.35">
      <c r="A2628" s="100" t="s">
        <v>3551</v>
      </c>
      <c r="B2628" s="102" t="s">
        <v>652</v>
      </c>
      <c r="C2628" s="100">
        <f>VLOOKUP(GroupVertices[[#This Row],[Vertex]], Vertices[], MATCH("ID", Vertices[#Headers], 0), FALSE)</f>
        <v>497</v>
      </c>
    </row>
    <row r="2629" spans="1:3" x14ac:dyDescent="0.35">
      <c r="A2629" s="100" t="s">
        <v>3551</v>
      </c>
      <c r="B2629" s="102" t="s">
        <v>916</v>
      </c>
      <c r="C2629" s="100">
        <f>VLOOKUP(GroupVertices[[#This Row],[Vertex]], Vertices[], MATCH("ID", Vertices[#Headers], 0), FALSE)</f>
        <v>1361</v>
      </c>
    </row>
    <row r="2630" spans="1:3" x14ac:dyDescent="0.35">
      <c r="A2630" s="100" t="s">
        <v>3552</v>
      </c>
      <c r="B2630" s="102" t="s">
        <v>491</v>
      </c>
      <c r="C2630" s="100">
        <f>VLOOKUP(GroupVertices[[#This Row],[Vertex]], Vertices[], MATCH("ID", Vertices[#Headers], 0), FALSE)</f>
        <v>496</v>
      </c>
    </row>
    <row r="2631" spans="1:3" x14ac:dyDescent="0.35">
      <c r="A2631" s="100" t="s">
        <v>3552</v>
      </c>
      <c r="B2631" s="102" t="s">
        <v>492</v>
      </c>
      <c r="C2631" s="100">
        <f>VLOOKUP(GroupVertices[[#This Row],[Vertex]], Vertices[], MATCH("ID", Vertices[#Headers], 0), FALSE)</f>
        <v>1344</v>
      </c>
    </row>
    <row r="2632" spans="1:3" x14ac:dyDescent="0.35">
      <c r="A2632" s="100" t="s">
        <v>3552</v>
      </c>
      <c r="B2632" s="102" t="s">
        <v>493</v>
      </c>
      <c r="C2632" s="100">
        <f>VLOOKUP(GroupVertices[[#This Row],[Vertex]], Vertices[], MATCH("ID", Vertices[#Headers], 0), FALSE)</f>
        <v>1345</v>
      </c>
    </row>
    <row r="2633" spans="1:3" x14ac:dyDescent="0.35">
      <c r="A2633" s="100" t="s">
        <v>3553</v>
      </c>
      <c r="B2633" s="102" t="s">
        <v>483</v>
      </c>
      <c r="C2633" s="100">
        <f>VLOOKUP(GroupVertices[[#This Row],[Vertex]], Vertices[], MATCH("ID", Vertices[#Headers], 0), FALSE)</f>
        <v>495</v>
      </c>
    </row>
    <row r="2634" spans="1:3" x14ac:dyDescent="0.35">
      <c r="A2634" s="100" t="s">
        <v>3553</v>
      </c>
      <c r="B2634" s="102" t="s">
        <v>484</v>
      </c>
      <c r="C2634" s="100">
        <f>VLOOKUP(GroupVertices[[#This Row],[Vertex]], Vertices[], MATCH("ID", Vertices[#Headers], 0), FALSE)</f>
        <v>1342</v>
      </c>
    </row>
    <row r="2635" spans="1:3" x14ac:dyDescent="0.35">
      <c r="A2635" s="100" t="s">
        <v>3553</v>
      </c>
      <c r="B2635" s="102" t="s">
        <v>485</v>
      </c>
      <c r="C2635" s="100">
        <f>VLOOKUP(GroupVertices[[#This Row],[Vertex]], Vertices[], MATCH("ID", Vertices[#Headers], 0), FALSE)</f>
        <v>1343</v>
      </c>
    </row>
    <row r="2636" spans="1:3" x14ac:dyDescent="0.35">
      <c r="A2636" s="100" t="s">
        <v>3554</v>
      </c>
      <c r="B2636" s="102" t="s">
        <v>437</v>
      </c>
      <c r="C2636" s="100">
        <f>VLOOKUP(GroupVertices[[#This Row],[Vertex]], Vertices[], MATCH("ID", Vertices[#Headers], 0), FALSE)</f>
        <v>494</v>
      </c>
    </row>
    <row r="2637" spans="1:3" x14ac:dyDescent="0.35">
      <c r="A2637" s="100" t="s">
        <v>3554</v>
      </c>
      <c r="B2637" s="102" t="s">
        <v>438</v>
      </c>
      <c r="C2637" s="100">
        <f>VLOOKUP(GroupVertices[[#This Row],[Vertex]], Vertices[], MATCH("ID", Vertices[#Headers], 0), FALSE)</f>
        <v>1340</v>
      </c>
    </row>
    <row r="2638" spans="1:3" x14ac:dyDescent="0.35">
      <c r="A2638" s="100" t="s">
        <v>3554</v>
      </c>
      <c r="B2638" s="102" t="s">
        <v>2688</v>
      </c>
      <c r="C2638" s="100">
        <f>VLOOKUP(GroupVertices[[#This Row],[Vertex]], Vertices[], MATCH("ID", Vertices[#Headers], 0), FALSE)</f>
        <v>1467</v>
      </c>
    </row>
    <row r="2639" spans="1:3" x14ac:dyDescent="0.35">
      <c r="A2639" s="100" t="s">
        <v>3555</v>
      </c>
      <c r="B2639" s="102" t="s">
        <v>421</v>
      </c>
      <c r="C2639" s="100">
        <f>VLOOKUP(GroupVertices[[#This Row],[Vertex]], Vertices[], MATCH("ID", Vertices[#Headers], 0), FALSE)</f>
        <v>1339</v>
      </c>
    </row>
    <row r="2640" spans="1:3" x14ac:dyDescent="0.35">
      <c r="A2640" s="100" t="s">
        <v>3555</v>
      </c>
      <c r="B2640" s="102" t="s">
        <v>422</v>
      </c>
      <c r="C2640" s="100">
        <f>VLOOKUP(GroupVertices[[#This Row],[Vertex]], Vertices[], MATCH("ID", Vertices[#Headers], 0), FALSE)</f>
        <v>493</v>
      </c>
    </row>
    <row r="2641" spans="1:3" x14ac:dyDescent="0.35">
      <c r="A2641" s="100" t="s">
        <v>3555</v>
      </c>
      <c r="B2641" s="102" t="s">
        <v>445</v>
      </c>
      <c r="C2641" s="100">
        <f>VLOOKUP(GroupVertices[[#This Row],[Vertex]], Vertices[], MATCH("ID", Vertices[#Headers], 0), FALSE)</f>
        <v>1341</v>
      </c>
    </row>
    <row r="2642" spans="1:3" x14ac:dyDescent="0.35">
      <c r="A2642" s="100" t="s">
        <v>3556</v>
      </c>
      <c r="B2642" s="102" t="s">
        <v>412</v>
      </c>
      <c r="C2642" s="100">
        <f>VLOOKUP(GroupVertices[[#This Row],[Vertex]], Vertices[], MATCH("ID", Vertices[#Headers], 0), FALSE)</f>
        <v>492</v>
      </c>
    </row>
    <row r="2643" spans="1:3" x14ac:dyDescent="0.35">
      <c r="A2643" s="100" t="s">
        <v>3556</v>
      </c>
      <c r="B2643" s="102" t="s">
        <v>413</v>
      </c>
      <c r="C2643" s="100">
        <f>VLOOKUP(GroupVertices[[#This Row],[Vertex]], Vertices[], MATCH("ID", Vertices[#Headers], 0), FALSE)</f>
        <v>1337</v>
      </c>
    </row>
    <row r="2644" spans="1:3" x14ac:dyDescent="0.35">
      <c r="A2644" s="100" t="s">
        <v>3556</v>
      </c>
      <c r="B2644" s="102" t="s">
        <v>414</v>
      </c>
      <c r="C2644" s="100">
        <f>VLOOKUP(GroupVertices[[#This Row],[Vertex]], Vertices[], MATCH("ID", Vertices[#Headers], 0), FALSE)</f>
        <v>1338</v>
      </c>
    </row>
    <row r="2645" spans="1:3" x14ac:dyDescent="0.35">
      <c r="A2645" s="100" t="s">
        <v>3557</v>
      </c>
      <c r="B2645" s="102" t="s">
        <v>295</v>
      </c>
      <c r="C2645" s="100">
        <f>VLOOKUP(GroupVertices[[#This Row],[Vertex]], Vertices[], MATCH("ID", Vertices[#Headers], 0), FALSE)</f>
        <v>491</v>
      </c>
    </row>
    <row r="2646" spans="1:3" x14ac:dyDescent="0.35">
      <c r="A2646" s="100" t="s">
        <v>3557</v>
      </c>
      <c r="B2646" s="102" t="s">
        <v>296</v>
      </c>
      <c r="C2646" s="100">
        <f>VLOOKUP(GroupVertices[[#This Row],[Vertex]], Vertices[], MATCH("ID", Vertices[#Headers], 0), FALSE)</f>
        <v>1335</v>
      </c>
    </row>
    <row r="2647" spans="1:3" x14ac:dyDescent="0.35">
      <c r="A2647" s="100" t="s">
        <v>3557</v>
      </c>
      <c r="B2647" s="102" t="s">
        <v>297</v>
      </c>
      <c r="C2647" s="100">
        <f>VLOOKUP(GroupVertices[[#This Row],[Vertex]], Vertices[], MATCH("ID", Vertices[#Headers], 0), FALSE)</f>
        <v>1336</v>
      </c>
    </row>
    <row r="2648" spans="1:3" x14ac:dyDescent="0.35">
      <c r="A2648" s="100" t="s">
        <v>3558</v>
      </c>
      <c r="B2648" s="102" t="s">
        <v>266</v>
      </c>
      <c r="C2648" s="100">
        <f>VLOOKUP(GroupVertices[[#This Row],[Vertex]], Vertices[], MATCH("ID", Vertices[#Headers], 0), FALSE)</f>
        <v>1334</v>
      </c>
    </row>
    <row r="2649" spans="1:3" x14ac:dyDescent="0.35">
      <c r="A2649" s="100" t="s">
        <v>3558</v>
      </c>
      <c r="B2649" s="102" t="s">
        <v>267</v>
      </c>
      <c r="C2649" s="100">
        <f>VLOOKUP(GroupVertices[[#This Row],[Vertex]], Vertices[], MATCH("ID", Vertices[#Headers], 0), FALSE)</f>
        <v>490</v>
      </c>
    </row>
    <row r="2650" spans="1:3" x14ac:dyDescent="0.35">
      <c r="A2650" s="100" t="s">
        <v>3558</v>
      </c>
      <c r="B2650" s="102" t="s">
        <v>1138</v>
      </c>
      <c r="C2650" s="100">
        <f>VLOOKUP(GroupVertices[[#This Row],[Vertex]], Vertices[], MATCH("ID", Vertices[#Headers], 0), FALSE)</f>
        <v>1373</v>
      </c>
    </row>
    <row r="2651" spans="1:3" x14ac:dyDescent="0.35">
      <c r="A2651" s="100" t="s">
        <v>3559</v>
      </c>
      <c r="B2651" s="102" t="s">
        <v>234</v>
      </c>
      <c r="C2651" s="100">
        <f>VLOOKUP(GroupVertices[[#This Row],[Vertex]], Vertices[], MATCH("ID", Vertices[#Headers], 0), FALSE)</f>
        <v>489</v>
      </c>
    </row>
    <row r="2652" spans="1:3" x14ac:dyDescent="0.35">
      <c r="A2652" s="100" t="s">
        <v>3559</v>
      </c>
      <c r="B2652" s="102" t="s">
        <v>235</v>
      </c>
      <c r="C2652" s="100">
        <f>VLOOKUP(GroupVertices[[#This Row],[Vertex]], Vertices[], MATCH("ID", Vertices[#Headers], 0), FALSE)</f>
        <v>1332</v>
      </c>
    </row>
    <row r="2653" spans="1:3" x14ac:dyDescent="0.35">
      <c r="A2653" s="100" t="s">
        <v>3559</v>
      </c>
      <c r="B2653" s="102" t="s">
        <v>236</v>
      </c>
      <c r="C2653" s="100">
        <f>VLOOKUP(GroupVertices[[#This Row],[Vertex]], Vertices[], MATCH("ID", Vertices[#Headers], 0), FALSE)</f>
        <v>1333</v>
      </c>
    </row>
    <row r="2654" spans="1:3" x14ac:dyDescent="0.35">
      <c r="A2654" s="100" t="s">
        <v>3560</v>
      </c>
      <c r="B2654" s="102" t="s">
        <v>3283</v>
      </c>
      <c r="C2654" s="100">
        <f>VLOOKUP(GroupVertices[[#This Row],[Vertex]], Vertices[], MATCH("ID", Vertices[#Headers], 0), FALSE)</f>
        <v>1330</v>
      </c>
    </row>
    <row r="2655" spans="1:3" x14ac:dyDescent="0.35">
      <c r="A2655" s="100" t="s">
        <v>3560</v>
      </c>
      <c r="B2655" s="102" t="s">
        <v>3284</v>
      </c>
      <c r="C2655" s="100">
        <f>VLOOKUP(GroupVertices[[#This Row],[Vertex]], Vertices[], MATCH("ID", Vertices[#Headers], 0), FALSE)</f>
        <v>1331</v>
      </c>
    </row>
    <row r="2656" spans="1:3" x14ac:dyDescent="0.35">
      <c r="A2656" s="100" t="s">
        <v>3561</v>
      </c>
      <c r="B2656" s="102" t="s">
        <v>3281</v>
      </c>
      <c r="C2656" s="100">
        <f>VLOOKUP(GroupVertices[[#This Row],[Vertex]], Vertices[], MATCH("ID", Vertices[#Headers], 0), FALSE)</f>
        <v>1328</v>
      </c>
    </row>
    <row r="2657" spans="1:3" x14ac:dyDescent="0.35">
      <c r="A2657" s="100" t="s">
        <v>3561</v>
      </c>
      <c r="B2657" s="102" t="s">
        <v>3282</v>
      </c>
      <c r="C2657" s="100">
        <f>VLOOKUP(GroupVertices[[#This Row],[Vertex]], Vertices[], MATCH("ID", Vertices[#Headers], 0), FALSE)</f>
        <v>1329</v>
      </c>
    </row>
    <row r="2658" spans="1:3" x14ac:dyDescent="0.35">
      <c r="A2658" s="100" t="s">
        <v>3562</v>
      </c>
      <c r="B2658" s="102" t="s">
        <v>3279</v>
      </c>
      <c r="C2658" s="100">
        <f>VLOOKUP(GroupVertices[[#This Row],[Vertex]], Vertices[], MATCH("ID", Vertices[#Headers], 0), FALSE)</f>
        <v>1326</v>
      </c>
    </row>
    <row r="2659" spans="1:3" x14ac:dyDescent="0.35">
      <c r="A2659" s="100" t="s">
        <v>3562</v>
      </c>
      <c r="B2659" s="102" t="s">
        <v>3280</v>
      </c>
      <c r="C2659" s="100">
        <f>VLOOKUP(GroupVertices[[#This Row],[Vertex]], Vertices[], MATCH("ID", Vertices[#Headers], 0), FALSE)</f>
        <v>1327</v>
      </c>
    </row>
    <row r="2660" spans="1:3" x14ac:dyDescent="0.35">
      <c r="A2660" s="100" t="s">
        <v>3563</v>
      </c>
      <c r="B2660" s="102" t="s">
        <v>3275</v>
      </c>
      <c r="C2660" s="100">
        <f>VLOOKUP(GroupVertices[[#This Row],[Vertex]], Vertices[], MATCH("ID", Vertices[#Headers], 0), FALSE)</f>
        <v>1324</v>
      </c>
    </row>
    <row r="2661" spans="1:3" x14ac:dyDescent="0.35">
      <c r="A2661" s="100" t="s">
        <v>3563</v>
      </c>
      <c r="B2661" s="102" t="s">
        <v>3276</v>
      </c>
      <c r="C2661" s="100">
        <f>VLOOKUP(GroupVertices[[#This Row],[Vertex]], Vertices[], MATCH("ID", Vertices[#Headers], 0), FALSE)</f>
        <v>1325</v>
      </c>
    </row>
    <row r="2662" spans="1:3" x14ac:dyDescent="0.35">
      <c r="A2662" s="100" t="s">
        <v>3564</v>
      </c>
      <c r="B2662" s="102" t="s">
        <v>3273</v>
      </c>
      <c r="C2662" s="100">
        <f>VLOOKUP(GroupVertices[[#This Row],[Vertex]], Vertices[], MATCH("ID", Vertices[#Headers], 0), FALSE)</f>
        <v>1322</v>
      </c>
    </row>
    <row r="2663" spans="1:3" x14ac:dyDescent="0.35">
      <c r="A2663" s="100" t="s">
        <v>3564</v>
      </c>
      <c r="B2663" s="102" t="s">
        <v>3274</v>
      </c>
      <c r="C2663" s="100">
        <f>VLOOKUP(GroupVertices[[#This Row],[Vertex]], Vertices[], MATCH("ID", Vertices[#Headers], 0), FALSE)</f>
        <v>1323</v>
      </c>
    </row>
    <row r="2664" spans="1:3" x14ac:dyDescent="0.35">
      <c r="A2664" s="100" t="s">
        <v>3565</v>
      </c>
      <c r="B2664" s="102" t="s">
        <v>3268</v>
      </c>
      <c r="C2664" s="100">
        <f>VLOOKUP(GroupVertices[[#This Row],[Vertex]], Vertices[], MATCH("ID", Vertices[#Headers], 0), FALSE)</f>
        <v>1320</v>
      </c>
    </row>
    <row r="2665" spans="1:3" x14ac:dyDescent="0.35">
      <c r="A2665" s="100" t="s">
        <v>3565</v>
      </c>
      <c r="B2665" s="102" t="s">
        <v>3269</v>
      </c>
      <c r="C2665" s="100">
        <f>VLOOKUP(GroupVertices[[#This Row],[Vertex]], Vertices[], MATCH("ID", Vertices[#Headers], 0), FALSE)</f>
        <v>1321</v>
      </c>
    </row>
    <row r="2666" spans="1:3" x14ac:dyDescent="0.35">
      <c r="A2666" s="100" t="s">
        <v>3566</v>
      </c>
      <c r="B2666" s="102" t="s">
        <v>3257</v>
      </c>
      <c r="C2666" s="100">
        <f>VLOOKUP(GroupVertices[[#This Row],[Vertex]], Vertices[], MATCH("ID", Vertices[#Headers], 0), FALSE)</f>
        <v>1318</v>
      </c>
    </row>
    <row r="2667" spans="1:3" x14ac:dyDescent="0.35">
      <c r="A2667" s="100" t="s">
        <v>3566</v>
      </c>
      <c r="B2667" s="102" t="s">
        <v>3258</v>
      </c>
      <c r="C2667" s="100">
        <f>VLOOKUP(GroupVertices[[#This Row],[Vertex]], Vertices[], MATCH("ID", Vertices[#Headers], 0), FALSE)</f>
        <v>1319</v>
      </c>
    </row>
    <row r="2668" spans="1:3" x14ac:dyDescent="0.35">
      <c r="A2668" s="100" t="s">
        <v>3567</v>
      </c>
      <c r="B2668" s="102" t="s">
        <v>3201</v>
      </c>
      <c r="C2668" s="100">
        <f>VLOOKUP(GroupVertices[[#This Row],[Vertex]], Vertices[], MATCH("ID", Vertices[#Headers], 0), FALSE)</f>
        <v>1316</v>
      </c>
    </row>
    <row r="2669" spans="1:3" x14ac:dyDescent="0.35">
      <c r="A2669" s="100" t="s">
        <v>3567</v>
      </c>
      <c r="B2669" s="102" t="s">
        <v>3202</v>
      </c>
      <c r="C2669" s="100">
        <f>VLOOKUP(GroupVertices[[#This Row],[Vertex]], Vertices[], MATCH("ID", Vertices[#Headers], 0), FALSE)</f>
        <v>1317</v>
      </c>
    </row>
    <row r="2670" spans="1:3" x14ac:dyDescent="0.35">
      <c r="A2670" s="100" t="s">
        <v>3568</v>
      </c>
      <c r="B2670" s="102" t="s">
        <v>3193</v>
      </c>
      <c r="C2670" s="100">
        <f>VLOOKUP(GroupVertices[[#This Row],[Vertex]], Vertices[], MATCH("ID", Vertices[#Headers], 0), FALSE)</f>
        <v>1314</v>
      </c>
    </row>
    <row r="2671" spans="1:3" x14ac:dyDescent="0.35">
      <c r="A2671" s="100" t="s">
        <v>3568</v>
      </c>
      <c r="B2671" s="102" t="s">
        <v>3194</v>
      </c>
      <c r="C2671" s="100">
        <f>VLOOKUP(GroupVertices[[#This Row],[Vertex]], Vertices[], MATCH("ID", Vertices[#Headers], 0), FALSE)</f>
        <v>1315</v>
      </c>
    </row>
    <row r="2672" spans="1:3" x14ac:dyDescent="0.35">
      <c r="A2672" s="100" t="s">
        <v>3569</v>
      </c>
      <c r="B2672" s="102" t="s">
        <v>3186</v>
      </c>
      <c r="C2672" s="100">
        <f>VLOOKUP(GroupVertices[[#This Row],[Vertex]], Vertices[], MATCH("ID", Vertices[#Headers], 0), FALSE)</f>
        <v>1312</v>
      </c>
    </row>
    <row r="2673" spans="1:3" x14ac:dyDescent="0.35">
      <c r="A2673" s="100" t="s">
        <v>3569</v>
      </c>
      <c r="B2673" s="102" t="s">
        <v>3187</v>
      </c>
      <c r="C2673" s="100">
        <f>VLOOKUP(GroupVertices[[#This Row],[Vertex]], Vertices[], MATCH("ID", Vertices[#Headers], 0), FALSE)</f>
        <v>1313</v>
      </c>
    </row>
    <row r="2674" spans="1:3" x14ac:dyDescent="0.35">
      <c r="A2674" s="100" t="s">
        <v>3570</v>
      </c>
      <c r="B2674" s="102" t="s">
        <v>3184</v>
      </c>
      <c r="C2674" s="100">
        <f>VLOOKUP(GroupVertices[[#This Row],[Vertex]], Vertices[], MATCH("ID", Vertices[#Headers], 0), FALSE)</f>
        <v>1310</v>
      </c>
    </row>
    <row r="2675" spans="1:3" x14ac:dyDescent="0.35">
      <c r="A2675" s="100" t="s">
        <v>3570</v>
      </c>
      <c r="B2675" s="102" t="s">
        <v>3185</v>
      </c>
      <c r="C2675" s="100">
        <f>VLOOKUP(GroupVertices[[#This Row],[Vertex]], Vertices[], MATCH("ID", Vertices[#Headers], 0), FALSE)</f>
        <v>1311</v>
      </c>
    </row>
    <row r="2676" spans="1:3" x14ac:dyDescent="0.35">
      <c r="A2676" s="100" t="s">
        <v>3571</v>
      </c>
      <c r="B2676" s="102" t="s">
        <v>3181</v>
      </c>
      <c r="C2676" s="100">
        <f>VLOOKUP(GroupVertices[[#This Row],[Vertex]], Vertices[], MATCH("ID", Vertices[#Headers], 0), FALSE)</f>
        <v>1308</v>
      </c>
    </row>
    <row r="2677" spans="1:3" x14ac:dyDescent="0.35">
      <c r="A2677" s="100" t="s">
        <v>3571</v>
      </c>
      <c r="B2677" s="102" t="s">
        <v>3182</v>
      </c>
      <c r="C2677" s="100">
        <f>VLOOKUP(GroupVertices[[#This Row],[Vertex]], Vertices[], MATCH("ID", Vertices[#Headers], 0), FALSE)</f>
        <v>1309</v>
      </c>
    </row>
    <row r="2678" spans="1:3" x14ac:dyDescent="0.35">
      <c r="A2678" s="100" t="s">
        <v>3572</v>
      </c>
      <c r="B2678" s="102" t="s">
        <v>3175</v>
      </c>
      <c r="C2678" s="100">
        <f>VLOOKUP(GroupVertices[[#This Row],[Vertex]], Vertices[], MATCH("ID", Vertices[#Headers], 0), FALSE)</f>
        <v>1306</v>
      </c>
    </row>
    <row r="2679" spans="1:3" x14ac:dyDescent="0.35">
      <c r="A2679" s="100" t="s">
        <v>3572</v>
      </c>
      <c r="B2679" s="102" t="s">
        <v>3176</v>
      </c>
      <c r="C2679" s="100">
        <f>VLOOKUP(GroupVertices[[#This Row],[Vertex]], Vertices[], MATCH("ID", Vertices[#Headers], 0), FALSE)</f>
        <v>1307</v>
      </c>
    </row>
    <row r="2680" spans="1:3" x14ac:dyDescent="0.35">
      <c r="A2680" s="100" t="s">
        <v>3573</v>
      </c>
      <c r="B2680" s="102" t="s">
        <v>3173</v>
      </c>
      <c r="C2680" s="100">
        <f>VLOOKUP(GroupVertices[[#This Row],[Vertex]], Vertices[], MATCH("ID", Vertices[#Headers], 0), FALSE)</f>
        <v>1304</v>
      </c>
    </row>
    <row r="2681" spans="1:3" x14ac:dyDescent="0.35">
      <c r="A2681" s="100" t="s">
        <v>3573</v>
      </c>
      <c r="B2681" s="102" t="s">
        <v>3174</v>
      </c>
      <c r="C2681" s="100">
        <f>VLOOKUP(GroupVertices[[#This Row],[Vertex]], Vertices[], MATCH("ID", Vertices[#Headers], 0), FALSE)</f>
        <v>1305</v>
      </c>
    </row>
    <row r="2682" spans="1:3" x14ac:dyDescent="0.35">
      <c r="A2682" s="100" t="s">
        <v>3574</v>
      </c>
      <c r="B2682" s="102" t="s">
        <v>3171</v>
      </c>
      <c r="C2682" s="100">
        <f>VLOOKUP(GroupVertices[[#This Row],[Vertex]], Vertices[], MATCH("ID", Vertices[#Headers], 0), FALSE)</f>
        <v>1302</v>
      </c>
    </row>
    <row r="2683" spans="1:3" x14ac:dyDescent="0.35">
      <c r="A2683" s="100" t="s">
        <v>3574</v>
      </c>
      <c r="B2683" s="102" t="s">
        <v>3172</v>
      </c>
      <c r="C2683" s="100">
        <f>VLOOKUP(GroupVertices[[#This Row],[Vertex]], Vertices[], MATCH("ID", Vertices[#Headers], 0), FALSE)</f>
        <v>1303</v>
      </c>
    </row>
    <row r="2684" spans="1:3" x14ac:dyDescent="0.35">
      <c r="A2684" s="100" t="s">
        <v>3575</v>
      </c>
      <c r="B2684" s="102" t="s">
        <v>3161</v>
      </c>
      <c r="C2684" s="100">
        <f>VLOOKUP(GroupVertices[[#This Row],[Vertex]], Vertices[], MATCH("ID", Vertices[#Headers], 0), FALSE)</f>
        <v>1300</v>
      </c>
    </row>
    <row r="2685" spans="1:3" x14ac:dyDescent="0.35">
      <c r="A2685" s="100" t="s">
        <v>3575</v>
      </c>
      <c r="B2685" s="102" t="s">
        <v>3162</v>
      </c>
      <c r="C2685" s="100">
        <f>VLOOKUP(GroupVertices[[#This Row],[Vertex]], Vertices[], MATCH("ID", Vertices[#Headers], 0), FALSE)</f>
        <v>1301</v>
      </c>
    </row>
    <row r="2686" spans="1:3" x14ac:dyDescent="0.35">
      <c r="A2686" s="100" t="s">
        <v>3576</v>
      </c>
      <c r="B2686" s="102" t="s">
        <v>3159</v>
      </c>
      <c r="C2686" s="100">
        <f>VLOOKUP(GroupVertices[[#This Row],[Vertex]], Vertices[], MATCH("ID", Vertices[#Headers], 0), FALSE)</f>
        <v>1298</v>
      </c>
    </row>
    <row r="2687" spans="1:3" x14ac:dyDescent="0.35">
      <c r="A2687" s="100" t="s">
        <v>3576</v>
      </c>
      <c r="B2687" s="102" t="s">
        <v>3160</v>
      </c>
      <c r="C2687" s="100">
        <f>VLOOKUP(GroupVertices[[#This Row],[Vertex]], Vertices[], MATCH("ID", Vertices[#Headers], 0), FALSE)</f>
        <v>1299</v>
      </c>
    </row>
    <row r="2688" spans="1:3" x14ac:dyDescent="0.35">
      <c r="A2688" s="100" t="s">
        <v>3577</v>
      </c>
      <c r="B2688" s="102" t="s">
        <v>3094</v>
      </c>
      <c r="C2688" s="100">
        <f>VLOOKUP(GroupVertices[[#This Row],[Vertex]], Vertices[], MATCH("ID", Vertices[#Headers], 0), FALSE)</f>
        <v>1296</v>
      </c>
    </row>
    <row r="2689" spans="1:3" x14ac:dyDescent="0.35">
      <c r="A2689" s="100" t="s">
        <v>3577</v>
      </c>
      <c r="B2689" s="102" t="s">
        <v>3095</v>
      </c>
      <c r="C2689" s="100">
        <f>VLOOKUP(GroupVertices[[#This Row],[Vertex]], Vertices[], MATCH("ID", Vertices[#Headers], 0), FALSE)</f>
        <v>1297</v>
      </c>
    </row>
    <row r="2690" spans="1:3" x14ac:dyDescent="0.35">
      <c r="A2690" s="100" t="s">
        <v>3578</v>
      </c>
      <c r="B2690" s="102" t="s">
        <v>3092</v>
      </c>
      <c r="C2690" s="100">
        <f>VLOOKUP(GroupVertices[[#This Row],[Vertex]], Vertices[], MATCH("ID", Vertices[#Headers], 0), FALSE)</f>
        <v>1294</v>
      </c>
    </row>
    <row r="2691" spans="1:3" x14ac:dyDescent="0.35">
      <c r="A2691" s="100" t="s">
        <v>3578</v>
      </c>
      <c r="B2691" s="102" t="s">
        <v>3093</v>
      </c>
      <c r="C2691" s="100">
        <f>VLOOKUP(GroupVertices[[#This Row],[Vertex]], Vertices[], MATCH("ID", Vertices[#Headers], 0), FALSE)</f>
        <v>1295</v>
      </c>
    </row>
    <row r="2692" spans="1:3" x14ac:dyDescent="0.35">
      <c r="A2692" s="100" t="s">
        <v>3579</v>
      </c>
      <c r="B2692" s="102" t="s">
        <v>3071</v>
      </c>
      <c r="C2692" s="100">
        <f>VLOOKUP(GroupVertices[[#This Row],[Vertex]], Vertices[], MATCH("ID", Vertices[#Headers], 0), FALSE)</f>
        <v>1292</v>
      </c>
    </row>
    <row r="2693" spans="1:3" x14ac:dyDescent="0.35">
      <c r="A2693" s="100" t="s">
        <v>3579</v>
      </c>
      <c r="B2693" s="102" t="s">
        <v>3072</v>
      </c>
      <c r="C2693" s="100">
        <f>VLOOKUP(GroupVertices[[#This Row],[Vertex]], Vertices[], MATCH("ID", Vertices[#Headers], 0), FALSE)</f>
        <v>1293</v>
      </c>
    </row>
    <row r="2694" spans="1:3" x14ac:dyDescent="0.35">
      <c r="A2694" s="100" t="s">
        <v>3580</v>
      </c>
      <c r="B2694" s="102" t="s">
        <v>3063</v>
      </c>
      <c r="C2694" s="100">
        <f>VLOOKUP(GroupVertices[[#This Row],[Vertex]], Vertices[], MATCH("ID", Vertices[#Headers], 0), FALSE)</f>
        <v>1290</v>
      </c>
    </row>
    <row r="2695" spans="1:3" x14ac:dyDescent="0.35">
      <c r="A2695" s="100" t="s">
        <v>3580</v>
      </c>
      <c r="B2695" s="102" t="s">
        <v>3064</v>
      </c>
      <c r="C2695" s="100">
        <f>VLOOKUP(GroupVertices[[#This Row],[Vertex]], Vertices[], MATCH("ID", Vertices[#Headers], 0), FALSE)</f>
        <v>1291</v>
      </c>
    </row>
    <row r="2696" spans="1:3" x14ac:dyDescent="0.35">
      <c r="A2696" s="100" t="s">
        <v>3581</v>
      </c>
      <c r="B2696" s="102" t="s">
        <v>3061</v>
      </c>
      <c r="C2696" s="100">
        <f>VLOOKUP(GroupVertices[[#This Row],[Vertex]], Vertices[], MATCH("ID", Vertices[#Headers], 0), FALSE)</f>
        <v>1288</v>
      </c>
    </row>
    <row r="2697" spans="1:3" x14ac:dyDescent="0.35">
      <c r="A2697" s="100" t="s">
        <v>3581</v>
      </c>
      <c r="B2697" s="102" t="s">
        <v>3062</v>
      </c>
      <c r="C2697" s="100">
        <f>VLOOKUP(GroupVertices[[#This Row],[Vertex]], Vertices[], MATCH("ID", Vertices[#Headers], 0), FALSE)</f>
        <v>1289</v>
      </c>
    </row>
    <row r="2698" spans="1:3" x14ac:dyDescent="0.35">
      <c r="A2698" s="100" t="s">
        <v>3582</v>
      </c>
      <c r="B2698" s="102" t="s">
        <v>3057</v>
      </c>
      <c r="C2698" s="100">
        <f>VLOOKUP(GroupVertices[[#This Row],[Vertex]], Vertices[], MATCH("ID", Vertices[#Headers], 0), FALSE)</f>
        <v>1286</v>
      </c>
    </row>
    <row r="2699" spans="1:3" x14ac:dyDescent="0.35">
      <c r="A2699" s="100" t="s">
        <v>3582</v>
      </c>
      <c r="B2699" s="102" t="s">
        <v>3058</v>
      </c>
      <c r="C2699" s="100">
        <f>VLOOKUP(GroupVertices[[#This Row],[Vertex]], Vertices[], MATCH("ID", Vertices[#Headers], 0), FALSE)</f>
        <v>1287</v>
      </c>
    </row>
    <row r="2700" spans="1:3" x14ac:dyDescent="0.35">
      <c r="A2700" s="100" t="s">
        <v>3583</v>
      </c>
      <c r="B2700" s="102" t="s">
        <v>3055</v>
      </c>
      <c r="C2700" s="100">
        <f>VLOOKUP(GroupVertices[[#This Row],[Vertex]], Vertices[], MATCH("ID", Vertices[#Headers], 0), FALSE)</f>
        <v>1284</v>
      </c>
    </row>
    <row r="2701" spans="1:3" x14ac:dyDescent="0.35">
      <c r="A2701" s="100" t="s">
        <v>3583</v>
      </c>
      <c r="B2701" s="102" t="s">
        <v>3056</v>
      </c>
      <c r="C2701" s="100">
        <f>VLOOKUP(GroupVertices[[#This Row],[Vertex]], Vertices[], MATCH("ID", Vertices[#Headers], 0), FALSE)</f>
        <v>1285</v>
      </c>
    </row>
    <row r="2702" spans="1:3" x14ac:dyDescent="0.35">
      <c r="A2702" s="100" t="s">
        <v>3584</v>
      </c>
      <c r="B2702" s="102" t="s">
        <v>3053</v>
      </c>
      <c r="C2702" s="100">
        <f>VLOOKUP(GroupVertices[[#This Row],[Vertex]], Vertices[], MATCH("ID", Vertices[#Headers], 0), FALSE)</f>
        <v>1282</v>
      </c>
    </row>
    <row r="2703" spans="1:3" x14ac:dyDescent="0.35">
      <c r="A2703" s="100" t="s">
        <v>3584</v>
      </c>
      <c r="B2703" s="102" t="s">
        <v>3054</v>
      </c>
      <c r="C2703" s="100">
        <f>VLOOKUP(GroupVertices[[#This Row],[Vertex]], Vertices[], MATCH("ID", Vertices[#Headers], 0), FALSE)</f>
        <v>1283</v>
      </c>
    </row>
    <row r="2704" spans="1:3" x14ac:dyDescent="0.35">
      <c r="A2704" s="100" t="s">
        <v>3585</v>
      </c>
      <c r="B2704" s="102" t="s">
        <v>3051</v>
      </c>
      <c r="C2704" s="100">
        <f>VLOOKUP(GroupVertices[[#This Row],[Vertex]], Vertices[], MATCH("ID", Vertices[#Headers], 0), FALSE)</f>
        <v>1280</v>
      </c>
    </row>
    <row r="2705" spans="1:3" x14ac:dyDescent="0.35">
      <c r="A2705" s="100" t="s">
        <v>3585</v>
      </c>
      <c r="B2705" s="102" t="s">
        <v>3052</v>
      </c>
      <c r="C2705" s="100">
        <f>VLOOKUP(GroupVertices[[#This Row],[Vertex]], Vertices[], MATCH("ID", Vertices[#Headers], 0), FALSE)</f>
        <v>1281</v>
      </c>
    </row>
    <row r="2706" spans="1:3" x14ac:dyDescent="0.35">
      <c r="A2706" s="100" t="s">
        <v>3586</v>
      </c>
      <c r="B2706" s="102" t="s">
        <v>3049</v>
      </c>
      <c r="C2706" s="100">
        <f>VLOOKUP(GroupVertices[[#This Row],[Vertex]], Vertices[], MATCH("ID", Vertices[#Headers], 0), FALSE)</f>
        <v>1278</v>
      </c>
    </row>
    <row r="2707" spans="1:3" x14ac:dyDescent="0.35">
      <c r="A2707" s="100" t="s">
        <v>3586</v>
      </c>
      <c r="B2707" s="102" t="s">
        <v>3050</v>
      </c>
      <c r="C2707" s="100">
        <f>VLOOKUP(GroupVertices[[#This Row],[Vertex]], Vertices[], MATCH("ID", Vertices[#Headers], 0), FALSE)</f>
        <v>1279</v>
      </c>
    </row>
    <row r="2708" spans="1:3" x14ac:dyDescent="0.35">
      <c r="A2708" s="100" t="s">
        <v>3587</v>
      </c>
      <c r="B2708" s="102" t="s">
        <v>3043</v>
      </c>
      <c r="C2708" s="100">
        <f>VLOOKUP(GroupVertices[[#This Row],[Vertex]], Vertices[], MATCH("ID", Vertices[#Headers], 0), FALSE)</f>
        <v>1276</v>
      </c>
    </row>
    <row r="2709" spans="1:3" x14ac:dyDescent="0.35">
      <c r="A2709" s="100" t="s">
        <v>3587</v>
      </c>
      <c r="B2709" s="102" t="s">
        <v>3044</v>
      </c>
      <c r="C2709" s="100">
        <f>VLOOKUP(GroupVertices[[#This Row],[Vertex]], Vertices[], MATCH("ID", Vertices[#Headers], 0), FALSE)</f>
        <v>1277</v>
      </c>
    </row>
    <row r="2710" spans="1:3" x14ac:dyDescent="0.35">
      <c r="A2710" s="100" t="s">
        <v>3588</v>
      </c>
      <c r="B2710" s="102" t="s">
        <v>3020</v>
      </c>
      <c r="C2710" s="100">
        <f>VLOOKUP(GroupVertices[[#This Row],[Vertex]], Vertices[], MATCH("ID", Vertices[#Headers], 0), FALSE)</f>
        <v>1274</v>
      </c>
    </row>
    <row r="2711" spans="1:3" x14ac:dyDescent="0.35">
      <c r="A2711" s="100" t="s">
        <v>3588</v>
      </c>
      <c r="B2711" s="102" t="s">
        <v>3021</v>
      </c>
      <c r="C2711" s="100">
        <f>VLOOKUP(GroupVertices[[#This Row],[Vertex]], Vertices[], MATCH("ID", Vertices[#Headers], 0), FALSE)</f>
        <v>1275</v>
      </c>
    </row>
    <row r="2712" spans="1:3" x14ac:dyDescent="0.35">
      <c r="A2712" s="100" t="s">
        <v>3589</v>
      </c>
      <c r="B2712" s="102" t="s">
        <v>3014</v>
      </c>
      <c r="C2712" s="100">
        <f>VLOOKUP(GroupVertices[[#This Row],[Vertex]], Vertices[], MATCH("ID", Vertices[#Headers], 0), FALSE)</f>
        <v>1272</v>
      </c>
    </row>
    <row r="2713" spans="1:3" x14ac:dyDescent="0.35">
      <c r="A2713" s="100" t="s">
        <v>3589</v>
      </c>
      <c r="B2713" s="102" t="s">
        <v>3015</v>
      </c>
      <c r="C2713" s="100">
        <f>VLOOKUP(GroupVertices[[#This Row],[Vertex]], Vertices[], MATCH("ID", Vertices[#Headers], 0), FALSE)</f>
        <v>1273</v>
      </c>
    </row>
    <row r="2714" spans="1:3" x14ac:dyDescent="0.35">
      <c r="A2714" s="100" t="s">
        <v>3590</v>
      </c>
      <c r="B2714" s="102" t="s">
        <v>2940</v>
      </c>
      <c r="C2714" s="100">
        <f>VLOOKUP(GroupVertices[[#This Row],[Vertex]], Vertices[], MATCH("ID", Vertices[#Headers], 0), FALSE)</f>
        <v>1270</v>
      </c>
    </row>
    <row r="2715" spans="1:3" x14ac:dyDescent="0.35">
      <c r="A2715" s="100" t="s">
        <v>3590</v>
      </c>
      <c r="B2715" s="102" t="s">
        <v>2941</v>
      </c>
      <c r="C2715" s="100">
        <f>VLOOKUP(GroupVertices[[#This Row],[Vertex]], Vertices[], MATCH("ID", Vertices[#Headers], 0), FALSE)</f>
        <v>1271</v>
      </c>
    </row>
    <row r="2716" spans="1:3" x14ac:dyDescent="0.35">
      <c r="A2716" s="100" t="s">
        <v>3591</v>
      </c>
      <c r="B2716" s="102" t="s">
        <v>2926</v>
      </c>
      <c r="C2716" s="100">
        <f>VLOOKUP(GroupVertices[[#This Row],[Vertex]], Vertices[], MATCH("ID", Vertices[#Headers], 0), FALSE)</f>
        <v>1268</v>
      </c>
    </row>
    <row r="2717" spans="1:3" x14ac:dyDescent="0.35">
      <c r="A2717" s="100" t="s">
        <v>3591</v>
      </c>
      <c r="B2717" s="102" t="s">
        <v>2927</v>
      </c>
      <c r="C2717" s="100">
        <f>VLOOKUP(GroupVertices[[#This Row],[Vertex]], Vertices[], MATCH("ID", Vertices[#Headers], 0), FALSE)</f>
        <v>1269</v>
      </c>
    </row>
    <row r="2718" spans="1:3" x14ac:dyDescent="0.35">
      <c r="A2718" s="100" t="s">
        <v>3592</v>
      </c>
      <c r="B2718" s="102" t="s">
        <v>2921</v>
      </c>
      <c r="C2718" s="100">
        <f>VLOOKUP(GroupVertices[[#This Row],[Vertex]], Vertices[], MATCH("ID", Vertices[#Headers], 0), FALSE)</f>
        <v>1266</v>
      </c>
    </row>
    <row r="2719" spans="1:3" x14ac:dyDescent="0.35">
      <c r="A2719" s="100" t="s">
        <v>3592</v>
      </c>
      <c r="B2719" s="102" t="s">
        <v>2922</v>
      </c>
      <c r="C2719" s="100">
        <f>VLOOKUP(GroupVertices[[#This Row],[Vertex]], Vertices[], MATCH("ID", Vertices[#Headers], 0), FALSE)</f>
        <v>1267</v>
      </c>
    </row>
    <row r="2720" spans="1:3" x14ac:dyDescent="0.35">
      <c r="A2720" s="100" t="s">
        <v>3593</v>
      </c>
      <c r="B2720" s="102" t="s">
        <v>2894</v>
      </c>
      <c r="C2720" s="100">
        <f>VLOOKUP(GroupVertices[[#This Row],[Vertex]], Vertices[], MATCH("ID", Vertices[#Headers], 0), FALSE)</f>
        <v>1264</v>
      </c>
    </row>
    <row r="2721" spans="1:3" x14ac:dyDescent="0.35">
      <c r="A2721" s="100" t="s">
        <v>3593</v>
      </c>
      <c r="B2721" s="102" t="s">
        <v>2895</v>
      </c>
      <c r="C2721" s="100">
        <f>VLOOKUP(GroupVertices[[#This Row],[Vertex]], Vertices[], MATCH("ID", Vertices[#Headers], 0), FALSE)</f>
        <v>1265</v>
      </c>
    </row>
    <row r="2722" spans="1:3" x14ac:dyDescent="0.35">
      <c r="A2722" s="100" t="s">
        <v>3594</v>
      </c>
      <c r="B2722" s="102" t="s">
        <v>2887</v>
      </c>
      <c r="C2722" s="100">
        <f>VLOOKUP(GroupVertices[[#This Row],[Vertex]], Vertices[], MATCH("ID", Vertices[#Headers], 0), FALSE)</f>
        <v>1262</v>
      </c>
    </row>
    <row r="2723" spans="1:3" x14ac:dyDescent="0.35">
      <c r="A2723" s="100" t="s">
        <v>3594</v>
      </c>
      <c r="B2723" s="102" t="s">
        <v>2888</v>
      </c>
      <c r="C2723" s="100">
        <f>VLOOKUP(GroupVertices[[#This Row],[Vertex]], Vertices[], MATCH("ID", Vertices[#Headers], 0), FALSE)</f>
        <v>1263</v>
      </c>
    </row>
    <row r="2724" spans="1:3" x14ac:dyDescent="0.35">
      <c r="A2724" s="100" t="s">
        <v>3595</v>
      </c>
      <c r="B2724" s="102" t="s">
        <v>2876</v>
      </c>
      <c r="C2724" s="100">
        <f>VLOOKUP(GroupVertices[[#This Row],[Vertex]], Vertices[], MATCH("ID", Vertices[#Headers], 0), FALSE)</f>
        <v>1260</v>
      </c>
    </row>
    <row r="2725" spans="1:3" x14ac:dyDescent="0.35">
      <c r="A2725" s="100" t="s">
        <v>3595</v>
      </c>
      <c r="B2725" s="102" t="s">
        <v>2877</v>
      </c>
      <c r="C2725" s="100">
        <f>VLOOKUP(GroupVertices[[#This Row],[Vertex]], Vertices[], MATCH("ID", Vertices[#Headers], 0), FALSE)</f>
        <v>1261</v>
      </c>
    </row>
    <row r="2726" spans="1:3" x14ac:dyDescent="0.35">
      <c r="A2726" s="100" t="s">
        <v>3596</v>
      </c>
      <c r="B2726" s="102" t="s">
        <v>2861</v>
      </c>
      <c r="C2726" s="100">
        <f>VLOOKUP(GroupVertices[[#This Row],[Vertex]], Vertices[], MATCH("ID", Vertices[#Headers], 0), FALSE)</f>
        <v>1258</v>
      </c>
    </row>
    <row r="2727" spans="1:3" x14ac:dyDescent="0.35">
      <c r="A2727" s="100" t="s">
        <v>3596</v>
      </c>
      <c r="B2727" s="102" t="s">
        <v>2862</v>
      </c>
      <c r="C2727" s="100">
        <f>VLOOKUP(GroupVertices[[#This Row],[Vertex]], Vertices[], MATCH("ID", Vertices[#Headers], 0), FALSE)</f>
        <v>1259</v>
      </c>
    </row>
    <row r="2728" spans="1:3" x14ac:dyDescent="0.35">
      <c r="A2728" s="100" t="s">
        <v>3597</v>
      </c>
      <c r="B2728" s="102" t="s">
        <v>2811</v>
      </c>
      <c r="C2728" s="100">
        <f>VLOOKUP(GroupVertices[[#This Row],[Vertex]], Vertices[], MATCH("ID", Vertices[#Headers], 0), FALSE)</f>
        <v>1256</v>
      </c>
    </row>
    <row r="2729" spans="1:3" x14ac:dyDescent="0.35">
      <c r="A2729" s="100" t="s">
        <v>3597</v>
      </c>
      <c r="B2729" s="102" t="s">
        <v>2812</v>
      </c>
      <c r="C2729" s="100">
        <f>VLOOKUP(GroupVertices[[#This Row],[Vertex]], Vertices[], MATCH("ID", Vertices[#Headers], 0), FALSE)</f>
        <v>1257</v>
      </c>
    </row>
    <row r="2730" spans="1:3" x14ac:dyDescent="0.35">
      <c r="A2730" s="100" t="s">
        <v>3598</v>
      </c>
      <c r="B2730" s="102" t="s">
        <v>2800</v>
      </c>
      <c r="C2730" s="100">
        <f>VLOOKUP(GroupVertices[[#This Row],[Vertex]], Vertices[], MATCH("ID", Vertices[#Headers], 0), FALSE)</f>
        <v>1254</v>
      </c>
    </row>
    <row r="2731" spans="1:3" x14ac:dyDescent="0.35">
      <c r="A2731" s="100" t="s">
        <v>3598</v>
      </c>
      <c r="B2731" s="102" t="s">
        <v>2801</v>
      </c>
      <c r="C2731" s="100">
        <f>VLOOKUP(GroupVertices[[#This Row],[Vertex]], Vertices[], MATCH("ID", Vertices[#Headers], 0), FALSE)</f>
        <v>1255</v>
      </c>
    </row>
    <row r="2732" spans="1:3" x14ac:dyDescent="0.35">
      <c r="A2732" s="100" t="s">
        <v>3599</v>
      </c>
      <c r="B2732" s="102" t="s">
        <v>2736</v>
      </c>
      <c r="C2732" s="100">
        <f>VLOOKUP(GroupVertices[[#This Row],[Vertex]], Vertices[], MATCH("ID", Vertices[#Headers], 0), FALSE)</f>
        <v>1252</v>
      </c>
    </row>
    <row r="2733" spans="1:3" x14ac:dyDescent="0.35">
      <c r="A2733" s="100" t="s">
        <v>3599</v>
      </c>
      <c r="B2733" s="102" t="s">
        <v>2737</v>
      </c>
      <c r="C2733" s="100">
        <f>VLOOKUP(GroupVertices[[#This Row],[Vertex]], Vertices[], MATCH("ID", Vertices[#Headers], 0), FALSE)</f>
        <v>1253</v>
      </c>
    </row>
    <row r="2734" spans="1:3" x14ac:dyDescent="0.35">
      <c r="A2734" s="100" t="s">
        <v>3600</v>
      </c>
      <c r="B2734" s="102" t="s">
        <v>2729</v>
      </c>
      <c r="C2734" s="100">
        <f>VLOOKUP(GroupVertices[[#This Row],[Vertex]], Vertices[], MATCH("ID", Vertices[#Headers], 0), FALSE)</f>
        <v>1250</v>
      </c>
    </row>
    <row r="2735" spans="1:3" x14ac:dyDescent="0.35">
      <c r="A2735" s="100" t="s">
        <v>3600</v>
      </c>
      <c r="B2735" s="102" t="s">
        <v>2730</v>
      </c>
      <c r="C2735" s="100">
        <f>VLOOKUP(GroupVertices[[#This Row],[Vertex]], Vertices[], MATCH("ID", Vertices[#Headers], 0), FALSE)</f>
        <v>1251</v>
      </c>
    </row>
    <row r="2736" spans="1:3" x14ac:dyDescent="0.35">
      <c r="A2736" s="100" t="s">
        <v>3601</v>
      </c>
      <c r="B2736" s="102" t="s">
        <v>2720</v>
      </c>
      <c r="C2736" s="100">
        <f>VLOOKUP(GroupVertices[[#This Row],[Vertex]], Vertices[], MATCH("ID", Vertices[#Headers], 0), FALSE)</f>
        <v>1248</v>
      </c>
    </row>
    <row r="2737" spans="1:3" x14ac:dyDescent="0.35">
      <c r="A2737" s="100" t="s">
        <v>3601</v>
      </c>
      <c r="B2737" s="102" t="s">
        <v>2721</v>
      </c>
      <c r="C2737" s="100">
        <f>VLOOKUP(GroupVertices[[#This Row],[Vertex]], Vertices[], MATCH("ID", Vertices[#Headers], 0), FALSE)</f>
        <v>1249</v>
      </c>
    </row>
    <row r="2738" spans="1:3" x14ac:dyDescent="0.35">
      <c r="A2738" s="100" t="s">
        <v>3602</v>
      </c>
      <c r="B2738" s="102" t="s">
        <v>2715</v>
      </c>
      <c r="C2738" s="100">
        <f>VLOOKUP(GroupVertices[[#This Row],[Vertex]], Vertices[], MATCH("ID", Vertices[#Headers], 0), FALSE)</f>
        <v>1246</v>
      </c>
    </row>
    <row r="2739" spans="1:3" x14ac:dyDescent="0.35">
      <c r="A2739" s="100" t="s">
        <v>3602</v>
      </c>
      <c r="B2739" s="102" t="s">
        <v>2716</v>
      </c>
      <c r="C2739" s="100">
        <f>VLOOKUP(GroupVertices[[#This Row],[Vertex]], Vertices[], MATCH("ID", Vertices[#Headers], 0), FALSE)</f>
        <v>1247</v>
      </c>
    </row>
    <row r="2740" spans="1:3" x14ac:dyDescent="0.35">
      <c r="A2740" s="100" t="s">
        <v>3603</v>
      </c>
      <c r="B2740" s="102" t="s">
        <v>2713</v>
      </c>
      <c r="C2740" s="100">
        <f>VLOOKUP(GroupVertices[[#This Row],[Vertex]], Vertices[], MATCH("ID", Vertices[#Headers], 0), FALSE)</f>
        <v>1244</v>
      </c>
    </row>
    <row r="2741" spans="1:3" x14ac:dyDescent="0.35">
      <c r="A2741" s="100" t="s">
        <v>3603</v>
      </c>
      <c r="B2741" s="102" t="s">
        <v>2714</v>
      </c>
      <c r="C2741" s="100">
        <f>VLOOKUP(GroupVertices[[#This Row],[Vertex]], Vertices[], MATCH("ID", Vertices[#Headers], 0), FALSE)</f>
        <v>1245</v>
      </c>
    </row>
    <row r="2742" spans="1:3" x14ac:dyDescent="0.35">
      <c r="A2742" s="100" t="s">
        <v>3604</v>
      </c>
      <c r="B2742" s="102" t="s">
        <v>2664</v>
      </c>
      <c r="C2742" s="100">
        <f>VLOOKUP(GroupVertices[[#This Row],[Vertex]], Vertices[], MATCH("ID", Vertices[#Headers], 0), FALSE)</f>
        <v>1242</v>
      </c>
    </row>
    <row r="2743" spans="1:3" x14ac:dyDescent="0.35">
      <c r="A2743" s="100" t="s">
        <v>3604</v>
      </c>
      <c r="B2743" s="102" t="s">
        <v>2665</v>
      </c>
      <c r="C2743" s="100">
        <f>VLOOKUP(GroupVertices[[#This Row],[Vertex]], Vertices[], MATCH("ID", Vertices[#Headers], 0), FALSE)</f>
        <v>1243</v>
      </c>
    </row>
    <row r="2744" spans="1:3" x14ac:dyDescent="0.35">
      <c r="A2744" s="100" t="s">
        <v>3605</v>
      </c>
      <c r="B2744" s="102" t="s">
        <v>2634</v>
      </c>
      <c r="C2744" s="100">
        <f>VLOOKUP(GroupVertices[[#This Row],[Vertex]], Vertices[], MATCH("ID", Vertices[#Headers], 0), FALSE)</f>
        <v>1240</v>
      </c>
    </row>
    <row r="2745" spans="1:3" x14ac:dyDescent="0.35">
      <c r="A2745" s="100" t="s">
        <v>3605</v>
      </c>
      <c r="B2745" s="102" t="s">
        <v>2635</v>
      </c>
      <c r="C2745" s="100">
        <f>VLOOKUP(GroupVertices[[#This Row],[Vertex]], Vertices[], MATCH("ID", Vertices[#Headers], 0), FALSE)</f>
        <v>1241</v>
      </c>
    </row>
    <row r="2746" spans="1:3" x14ac:dyDescent="0.35">
      <c r="A2746" s="100" t="s">
        <v>3606</v>
      </c>
      <c r="B2746" s="102" t="s">
        <v>2632</v>
      </c>
      <c r="C2746" s="100">
        <f>VLOOKUP(GroupVertices[[#This Row],[Vertex]], Vertices[], MATCH("ID", Vertices[#Headers], 0), FALSE)</f>
        <v>1238</v>
      </c>
    </row>
    <row r="2747" spans="1:3" x14ac:dyDescent="0.35">
      <c r="A2747" s="100" t="s">
        <v>3606</v>
      </c>
      <c r="B2747" s="102" t="s">
        <v>2633</v>
      </c>
      <c r="C2747" s="100">
        <f>VLOOKUP(GroupVertices[[#This Row],[Vertex]], Vertices[], MATCH("ID", Vertices[#Headers], 0), FALSE)</f>
        <v>1239</v>
      </c>
    </row>
    <row r="2748" spans="1:3" x14ac:dyDescent="0.35">
      <c r="A2748" s="100" t="s">
        <v>3607</v>
      </c>
      <c r="B2748" s="102" t="s">
        <v>2626</v>
      </c>
      <c r="C2748" s="100">
        <f>VLOOKUP(GroupVertices[[#This Row],[Vertex]], Vertices[], MATCH("ID", Vertices[#Headers], 0), FALSE)</f>
        <v>1236</v>
      </c>
    </row>
    <row r="2749" spans="1:3" x14ac:dyDescent="0.35">
      <c r="A2749" s="100" t="s">
        <v>3607</v>
      </c>
      <c r="B2749" s="102" t="s">
        <v>2627</v>
      </c>
      <c r="C2749" s="100">
        <f>VLOOKUP(GroupVertices[[#This Row],[Vertex]], Vertices[], MATCH("ID", Vertices[#Headers], 0), FALSE)</f>
        <v>1237</v>
      </c>
    </row>
    <row r="2750" spans="1:3" x14ac:dyDescent="0.35">
      <c r="A2750" s="100" t="s">
        <v>3608</v>
      </c>
      <c r="B2750" s="102" t="s">
        <v>2617</v>
      </c>
      <c r="C2750" s="100">
        <f>VLOOKUP(GroupVertices[[#This Row],[Vertex]], Vertices[], MATCH("ID", Vertices[#Headers], 0), FALSE)</f>
        <v>1234</v>
      </c>
    </row>
    <row r="2751" spans="1:3" x14ac:dyDescent="0.35">
      <c r="A2751" s="100" t="s">
        <v>3608</v>
      </c>
      <c r="B2751" s="102" t="s">
        <v>2618</v>
      </c>
      <c r="C2751" s="100">
        <f>VLOOKUP(GroupVertices[[#This Row],[Vertex]], Vertices[], MATCH("ID", Vertices[#Headers], 0), FALSE)</f>
        <v>1235</v>
      </c>
    </row>
    <row r="2752" spans="1:3" x14ac:dyDescent="0.35">
      <c r="A2752" s="100" t="s">
        <v>3609</v>
      </c>
      <c r="B2752" s="102" t="s">
        <v>2615</v>
      </c>
      <c r="C2752" s="100">
        <f>VLOOKUP(GroupVertices[[#This Row],[Vertex]], Vertices[], MATCH("ID", Vertices[#Headers], 0), FALSE)</f>
        <v>1232</v>
      </c>
    </row>
    <row r="2753" spans="1:3" x14ac:dyDescent="0.35">
      <c r="A2753" s="100" t="s">
        <v>3609</v>
      </c>
      <c r="B2753" s="102" t="s">
        <v>2616</v>
      </c>
      <c r="C2753" s="100">
        <f>VLOOKUP(GroupVertices[[#This Row],[Vertex]], Vertices[], MATCH("ID", Vertices[#Headers], 0), FALSE)</f>
        <v>1233</v>
      </c>
    </row>
    <row r="2754" spans="1:3" x14ac:dyDescent="0.35">
      <c r="A2754" s="100" t="s">
        <v>3610</v>
      </c>
      <c r="B2754" s="102" t="s">
        <v>2609</v>
      </c>
      <c r="C2754" s="100">
        <f>VLOOKUP(GroupVertices[[#This Row],[Vertex]], Vertices[], MATCH("ID", Vertices[#Headers], 0), FALSE)</f>
        <v>1230</v>
      </c>
    </row>
    <row r="2755" spans="1:3" x14ac:dyDescent="0.35">
      <c r="A2755" s="100" t="s">
        <v>3610</v>
      </c>
      <c r="B2755" s="102" t="s">
        <v>2610</v>
      </c>
      <c r="C2755" s="100">
        <f>VLOOKUP(GroupVertices[[#This Row],[Vertex]], Vertices[], MATCH("ID", Vertices[#Headers], 0), FALSE)</f>
        <v>1231</v>
      </c>
    </row>
    <row r="2756" spans="1:3" x14ac:dyDescent="0.35">
      <c r="A2756" s="100" t="s">
        <v>3611</v>
      </c>
      <c r="B2756" s="102" t="s">
        <v>2597</v>
      </c>
      <c r="C2756" s="100">
        <f>VLOOKUP(GroupVertices[[#This Row],[Vertex]], Vertices[], MATCH("ID", Vertices[#Headers], 0), FALSE)</f>
        <v>1228</v>
      </c>
    </row>
    <row r="2757" spans="1:3" x14ac:dyDescent="0.35">
      <c r="A2757" s="100" t="s">
        <v>3611</v>
      </c>
      <c r="B2757" s="102" t="s">
        <v>2598</v>
      </c>
      <c r="C2757" s="100">
        <f>VLOOKUP(GroupVertices[[#This Row],[Vertex]], Vertices[], MATCH("ID", Vertices[#Headers], 0), FALSE)</f>
        <v>1229</v>
      </c>
    </row>
    <row r="2758" spans="1:3" x14ac:dyDescent="0.35">
      <c r="A2758" s="100" t="s">
        <v>3612</v>
      </c>
      <c r="B2758" s="102" t="s">
        <v>2578</v>
      </c>
      <c r="C2758" s="100">
        <f>VLOOKUP(GroupVertices[[#This Row],[Vertex]], Vertices[], MATCH("ID", Vertices[#Headers], 0), FALSE)</f>
        <v>1226</v>
      </c>
    </row>
    <row r="2759" spans="1:3" x14ac:dyDescent="0.35">
      <c r="A2759" s="100" t="s">
        <v>3612</v>
      </c>
      <c r="B2759" s="102" t="s">
        <v>2579</v>
      </c>
      <c r="C2759" s="100">
        <f>VLOOKUP(GroupVertices[[#This Row],[Vertex]], Vertices[], MATCH("ID", Vertices[#Headers], 0), FALSE)</f>
        <v>1227</v>
      </c>
    </row>
    <row r="2760" spans="1:3" x14ac:dyDescent="0.35">
      <c r="A2760" s="100" t="s">
        <v>3613</v>
      </c>
      <c r="B2760" s="102" t="s">
        <v>2558</v>
      </c>
      <c r="C2760" s="100">
        <f>VLOOKUP(GroupVertices[[#This Row],[Vertex]], Vertices[], MATCH("ID", Vertices[#Headers], 0), FALSE)</f>
        <v>1224</v>
      </c>
    </row>
    <row r="2761" spans="1:3" x14ac:dyDescent="0.35">
      <c r="A2761" s="100" t="s">
        <v>3613</v>
      </c>
      <c r="B2761" s="102" t="s">
        <v>2559</v>
      </c>
      <c r="C2761" s="100">
        <f>VLOOKUP(GroupVertices[[#This Row],[Vertex]], Vertices[], MATCH("ID", Vertices[#Headers], 0), FALSE)</f>
        <v>1225</v>
      </c>
    </row>
    <row r="2762" spans="1:3" x14ac:dyDescent="0.35">
      <c r="A2762" s="100" t="s">
        <v>3614</v>
      </c>
      <c r="B2762" s="102" t="s">
        <v>2556</v>
      </c>
      <c r="C2762" s="100">
        <f>VLOOKUP(GroupVertices[[#This Row],[Vertex]], Vertices[], MATCH("ID", Vertices[#Headers], 0), FALSE)</f>
        <v>1222</v>
      </c>
    </row>
    <row r="2763" spans="1:3" x14ac:dyDescent="0.35">
      <c r="A2763" s="100" t="s">
        <v>3614</v>
      </c>
      <c r="B2763" s="102" t="s">
        <v>2557</v>
      </c>
      <c r="C2763" s="100">
        <f>VLOOKUP(GroupVertices[[#This Row],[Vertex]], Vertices[], MATCH("ID", Vertices[#Headers], 0), FALSE)</f>
        <v>1223</v>
      </c>
    </row>
    <row r="2764" spans="1:3" x14ac:dyDescent="0.35">
      <c r="A2764" s="100" t="s">
        <v>3615</v>
      </c>
      <c r="B2764" s="102" t="s">
        <v>2543</v>
      </c>
      <c r="C2764" s="100">
        <f>VLOOKUP(GroupVertices[[#This Row],[Vertex]], Vertices[], MATCH("ID", Vertices[#Headers], 0), FALSE)</f>
        <v>1220</v>
      </c>
    </row>
    <row r="2765" spans="1:3" x14ac:dyDescent="0.35">
      <c r="A2765" s="100" t="s">
        <v>3615</v>
      </c>
      <c r="B2765" s="102" t="s">
        <v>2544</v>
      </c>
      <c r="C2765" s="100">
        <f>VLOOKUP(GroupVertices[[#This Row],[Vertex]], Vertices[], MATCH("ID", Vertices[#Headers], 0), FALSE)</f>
        <v>1221</v>
      </c>
    </row>
    <row r="2766" spans="1:3" x14ac:dyDescent="0.35">
      <c r="A2766" s="100" t="s">
        <v>3616</v>
      </c>
      <c r="B2766" s="102" t="s">
        <v>2535</v>
      </c>
      <c r="C2766" s="100">
        <f>VLOOKUP(GroupVertices[[#This Row],[Vertex]], Vertices[], MATCH("ID", Vertices[#Headers], 0), FALSE)</f>
        <v>1218</v>
      </c>
    </row>
    <row r="2767" spans="1:3" x14ac:dyDescent="0.35">
      <c r="A2767" s="100" t="s">
        <v>3616</v>
      </c>
      <c r="B2767" s="102" t="s">
        <v>2536</v>
      </c>
      <c r="C2767" s="100">
        <f>VLOOKUP(GroupVertices[[#This Row],[Vertex]], Vertices[], MATCH("ID", Vertices[#Headers], 0), FALSE)</f>
        <v>1219</v>
      </c>
    </row>
    <row r="2768" spans="1:3" x14ac:dyDescent="0.35">
      <c r="A2768" s="100" t="s">
        <v>3617</v>
      </c>
      <c r="B2768" s="102" t="s">
        <v>2533</v>
      </c>
      <c r="C2768" s="100">
        <f>VLOOKUP(GroupVertices[[#This Row],[Vertex]], Vertices[], MATCH("ID", Vertices[#Headers], 0), FALSE)</f>
        <v>1216</v>
      </c>
    </row>
    <row r="2769" spans="1:3" x14ac:dyDescent="0.35">
      <c r="A2769" s="100" t="s">
        <v>3617</v>
      </c>
      <c r="B2769" s="102" t="s">
        <v>2534</v>
      </c>
      <c r="C2769" s="100">
        <f>VLOOKUP(GroupVertices[[#This Row],[Vertex]], Vertices[], MATCH("ID", Vertices[#Headers], 0), FALSE)</f>
        <v>1217</v>
      </c>
    </row>
    <row r="2770" spans="1:3" x14ac:dyDescent="0.35">
      <c r="A2770" s="100" t="s">
        <v>3618</v>
      </c>
      <c r="B2770" s="102" t="s">
        <v>2531</v>
      </c>
      <c r="C2770" s="100">
        <f>VLOOKUP(GroupVertices[[#This Row],[Vertex]], Vertices[], MATCH("ID", Vertices[#Headers], 0), FALSE)</f>
        <v>1214</v>
      </c>
    </row>
    <row r="2771" spans="1:3" x14ac:dyDescent="0.35">
      <c r="A2771" s="100" t="s">
        <v>3618</v>
      </c>
      <c r="B2771" s="102" t="s">
        <v>2532</v>
      </c>
      <c r="C2771" s="100">
        <f>VLOOKUP(GroupVertices[[#This Row],[Vertex]], Vertices[], MATCH("ID", Vertices[#Headers], 0), FALSE)</f>
        <v>1215</v>
      </c>
    </row>
    <row r="2772" spans="1:3" x14ac:dyDescent="0.35">
      <c r="A2772" s="100" t="s">
        <v>3619</v>
      </c>
      <c r="B2772" s="102" t="s">
        <v>2523</v>
      </c>
      <c r="C2772" s="100">
        <f>VLOOKUP(GroupVertices[[#This Row],[Vertex]], Vertices[], MATCH("ID", Vertices[#Headers], 0), FALSE)</f>
        <v>1212</v>
      </c>
    </row>
    <row r="2773" spans="1:3" x14ac:dyDescent="0.35">
      <c r="A2773" s="100" t="s">
        <v>3619</v>
      </c>
      <c r="B2773" s="102" t="s">
        <v>2524</v>
      </c>
      <c r="C2773" s="100">
        <f>VLOOKUP(GroupVertices[[#This Row],[Vertex]], Vertices[], MATCH("ID", Vertices[#Headers], 0), FALSE)</f>
        <v>1213</v>
      </c>
    </row>
    <row r="2774" spans="1:3" x14ac:dyDescent="0.35">
      <c r="A2774" s="100" t="s">
        <v>3620</v>
      </c>
      <c r="B2774" s="102" t="s">
        <v>2519</v>
      </c>
      <c r="C2774" s="100">
        <f>VLOOKUP(GroupVertices[[#This Row],[Vertex]], Vertices[], MATCH("ID", Vertices[#Headers], 0), FALSE)</f>
        <v>1210</v>
      </c>
    </row>
    <row r="2775" spans="1:3" x14ac:dyDescent="0.35">
      <c r="A2775" s="100" t="s">
        <v>3620</v>
      </c>
      <c r="B2775" s="102" t="s">
        <v>2520</v>
      </c>
      <c r="C2775" s="100">
        <f>VLOOKUP(GroupVertices[[#This Row],[Vertex]], Vertices[], MATCH("ID", Vertices[#Headers], 0), FALSE)</f>
        <v>1211</v>
      </c>
    </row>
    <row r="2776" spans="1:3" x14ac:dyDescent="0.35">
      <c r="A2776" s="100" t="s">
        <v>3621</v>
      </c>
      <c r="B2776" s="102" t="s">
        <v>2514</v>
      </c>
      <c r="C2776" s="100">
        <f>VLOOKUP(GroupVertices[[#This Row],[Vertex]], Vertices[], MATCH("ID", Vertices[#Headers], 0), FALSE)</f>
        <v>1208</v>
      </c>
    </row>
    <row r="2777" spans="1:3" x14ac:dyDescent="0.35">
      <c r="A2777" s="100" t="s">
        <v>3621</v>
      </c>
      <c r="B2777" s="102" t="s">
        <v>2515</v>
      </c>
      <c r="C2777" s="100">
        <f>VLOOKUP(GroupVertices[[#This Row],[Vertex]], Vertices[], MATCH("ID", Vertices[#Headers], 0), FALSE)</f>
        <v>1209</v>
      </c>
    </row>
    <row r="2778" spans="1:3" x14ac:dyDescent="0.35">
      <c r="A2778" s="100" t="s">
        <v>3622</v>
      </c>
      <c r="B2778" s="102" t="s">
        <v>2509</v>
      </c>
      <c r="C2778" s="100">
        <f>VLOOKUP(GroupVertices[[#This Row],[Vertex]], Vertices[], MATCH("ID", Vertices[#Headers], 0), FALSE)</f>
        <v>1206</v>
      </c>
    </row>
    <row r="2779" spans="1:3" x14ac:dyDescent="0.35">
      <c r="A2779" s="100" t="s">
        <v>3622</v>
      </c>
      <c r="B2779" s="102" t="s">
        <v>2510</v>
      </c>
      <c r="C2779" s="100">
        <f>VLOOKUP(GroupVertices[[#This Row],[Vertex]], Vertices[], MATCH("ID", Vertices[#Headers], 0), FALSE)</f>
        <v>1207</v>
      </c>
    </row>
    <row r="2780" spans="1:3" x14ac:dyDescent="0.35">
      <c r="A2780" s="100" t="s">
        <v>3623</v>
      </c>
      <c r="B2780" s="102" t="s">
        <v>2504</v>
      </c>
      <c r="C2780" s="100">
        <f>VLOOKUP(GroupVertices[[#This Row],[Vertex]], Vertices[], MATCH("ID", Vertices[#Headers], 0), FALSE)</f>
        <v>1204</v>
      </c>
    </row>
    <row r="2781" spans="1:3" x14ac:dyDescent="0.35">
      <c r="A2781" s="100" t="s">
        <v>3623</v>
      </c>
      <c r="B2781" s="102" t="s">
        <v>2505</v>
      </c>
      <c r="C2781" s="100">
        <f>VLOOKUP(GroupVertices[[#This Row],[Vertex]], Vertices[], MATCH("ID", Vertices[#Headers], 0), FALSE)</f>
        <v>1205</v>
      </c>
    </row>
    <row r="2782" spans="1:3" x14ac:dyDescent="0.35">
      <c r="A2782" s="100" t="s">
        <v>3624</v>
      </c>
      <c r="B2782" s="102" t="s">
        <v>2497</v>
      </c>
      <c r="C2782" s="100">
        <f>VLOOKUP(GroupVertices[[#This Row],[Vertex]], Vertices[], MATCH("ID", Vertices[#Headers], 0), FALSE)</f>
        <v>1202</v>
      </c>
    </row>
    <row r="2783" spans="1:3" x14ac:dyDescent="0.35">
      <c r="A2783" s="100" t="s">
        <v>3624</v>
      </c>
      <c r="B2783" s="102" t="s">
        <v>2498</v>
      </c>
      <c r="C2783" s="100">
        <f>VLOOKUP(GroupVertices[[#This Row],[Vertex]], Vertices[], MATCH("ID", Vertices[#Headers], 0), FALSE)</f>
        <v>1203</v>
      </c>
    </row>
    <row r="2784" spans="1:3" x14ac:dyDescent="0.35">
      <c r="A2784" s="100" t="s">
        <v>3625</v>
      </c>
      <c r="B2784" s="102" t="s">
        <v>2490</v>
      </c>
      <c r="C2784" s="100">
        <f>VLOOKUP(GroupVertices[[#This Row],[Vertex]], Vertices[], MATCH("ID", Vertices[#Headers], 0), FALSE)</f>
        <v>1200</v>
      </c>
    </row>
    <row r="2785" spans="1:3" x14ac:dyDescent="0.35">
      <c r="A2785" s="100" t="s">
        <v>3625</v>
      </c>
      <c r="B2785" s="102" t="s">
        <v>2491</v>
      </c>
      <c r="C2785" s="100">
        <f>VLOOKUP(GroupVertices[[#This Row],[Vertex]], Vertices[], MATCH("ID", Vertices[#Headers], 0), FALSE)</f>
        <v>1201</v>
      </c>
    </row>
    <row r="2786" spans="1:3" x14ac:dyDescent="0.35">
      <c r="A2786" s="100" t="s">
        <v>3626</v>
      </c>
      <c r="B2786" s="102" t="s">
        <v>2485</v>
      </c>
      <c r="C2786" s="100">
        <f>VLOOKUP(GroupVertices[[#This Row],[Vertex]], Vertices[], MATCH("ID", Vertices[#Headers], 0), FALSE)</f>
        <v>1198</v>
      </c>
    </row>
    <row r="2787" spans="1:3" x14ac:dyDescent="0.35">
      <c r="A2787" s="100" t="s">
        <v>3626</v>
      </c>
      <c r="B2787" s="102" t="s">
        <v>2486</v>
      </c>
      <c r="C2787" s="100">
        <f>VLOOKUP(GroupVertices[[#This Row],[Vertex]], Vertices[], MATCH("ID", Vertices[#Headers], 0), FALSE)</f>
        <v>1199</v>
      </c>
    </row>
    <row r="2788" spans="1:3" x14ac:dyDescent="0.35">
      <c r="A2788" s="100" t="s">
        <v>3627</v>
      </c>
      <c r="B2788" s="102" t="s">
        <v>2478</v>
      </c>
      <c r="C2788" s="100">
        <f>VLOOKUP(GroupVertices[[#This Row],[Vertex]], Vertices[], MATCH("ID", Vertices[#Headers], 0), FALSE)</f>
        <v>1196</v>
      </c>
    </row>
    <row r="2789" spans="1:3" x14ac:dyDescent="0.35">
      <c r="A2789" s="100" t="s">
        <v>3627</v>
      </c>
      <c r="B2789" s="102" t="s">
        <v>2479</v>
      </c>
      <c r="C2789" s="100">
        <f>VLOOKUP(GroupVertices[[#This Row],[Vertex]], Vertices[], MATCH("ID", Vertices[#Headers], 0), FALSE)</f>
        <v>1197</v>
      </c>
    </row>
    <row r="2790" spans="1:3" x14ac:dyDescent="0.35">
      <c r="A2790" s="100" t="s">
        <v>3628</v>
      </c>
      <c r="B2790" s="102" t="s">
        <v>2465</v>
      </c>
      <c r="C2790" s="100">
        <f>VLOOKUP(GroupVertices[[#This Row],[Vertex]], Vertices[], MATCH("ID", Vertices[#Headers], 0), FALSE)</f>
        <v>1194</v>
      </c>
    </row>
    <row r="2791" spans="1:3" x14ac:dyDescent="0.35">
      <c r="A2791" s="100" t="s">
        <v>3628</v>
      </c>
      <c r="B2791" s="102" t="s">
        <v>2466</v>
      </c>
      <c r="C2791" s="100">
        <f>VLOOKUP(GroupVertices[[#This Row],[Vertex]], Vertices[], MATCH("ID", Vertices[#Headers], 0), FALSE)</f>
        <v>1195</v>
      </c>
    </row>
    <row r="2792" spans="1:3" x14ac:dyDescent="0.35">
      <c r="A2792" s="100" t="s">
        <v>3629</v>
      </c>
      <c r="B2792" s="102" t="s">
        <v>2458</v>
      </c>
      <c r="C2792" s="100">
        <f>VLOOKUP(GroupVertices[[#This Row],[Vertex]], Vertices[], MATCH("ID", Vertices[#Headers], 0), FALSE)</f>
        <v>1192</v>
      </c>
    </row>
    <row r="2793" spans="1:3" x14ac:dyDescent="0.35">
      <c r="A2793" s="100" t="s">
        <v>3629</v>
      </c>
      <c r="B2793" s="102" t="s">
        <v>2459</v>
      </c>
      <c r="C2793" s="100">
        <f>VLOOKUP(GroupVertices[[#This Row],[Vertex]], Vertices[], MATCH("ID", Vertices[#Headers], 0), FALSE)</f>
        <v>1193</v>
      </c>
    </row>
    <row r="2794" spans="1:3" x14ac:dyDescent="0.35">
      <c r="A2794" s="100" t="s">
        <v>3630</v>
      </c>
      <c r="B2794" s="102" t="s">
        <v>2447</v>
      </c>
      <c r="C2794" s="100">
        <f>VLOOKUP(GroupVertices[[#This Row],[Vertex]], Vertices[], MATCH("ID", Vertices[#Headers], 0), FALSE)</f>
        <v>1190</v>
      </c>
    </row>
    <row r="2795" spans="1:3" x14ac:dyDescent="0.35">
      <c r="A2795" s="100" t="s">
        <v>3630</v>
      </c>
      <c r="B2795" s="102" t="s">
        <v>2448</v>
      </c>
      <c r="C2795" s="100">
        <f>VLOOKUP(GroupVertices[[#This Row],[Vertex]], Vertices[], MATCH("ID", Vertices[#Headers], 0), FALSE)</f>
        <v>1191</v>
      </c>
    </row>
    <row r="2796" spans="1:3" x14ac:dyDescent="0.35">
      <c r="A2796" s="100" t="s">
        <v>3631</v>
      </c>
      <c r="B2796" s="102" t="s">
        <v>2438</v>
      </c>
      <c r="C2796" s="100">
        <f>VLOOKUP(GroupVertices[[#This Row],[Vertex]], Vertices[], MATCH("ID", Vertices[#Headers], 0), FALSE)</f>
        <v>1188</v>
      </c>
    </row>
    <row r="2797" spans="1:3" x14ac:dyDescent="0.35">
      <c r="A2797" s="100" t="s">
        <v>3631</v>
      </c>
      <c r="B2797" s="102" t="s">
        <v>2439</v>
      </c>
      <c r="C2797" s="100">
        <f>VLOOKUP(GroupVertices[[#This Row],[Vertex]], Vertices[], MATCH("ID", Vertices[#Headers], 0), FALSE)</f>
        <v>1189</v>
      </c>
    </row>
    <row r="2798" spans="1:3" x14ac:dyDescent="0.35">
      <c r="A2798" s="100" t="s">
        <v>3632</v>
      </c>
      <c r="B2798" s="102" t="s">
        <v>2436</v>
      </c>
      <c r="C2798" s="100">
        <f>VLOOKUP(GroupVertices[[#This Row],[Vertex]], Vertices[], MATCH("ID", Vertices[#Headers], 0), FALSE)</f>
        <v>1186</v>
      </c>
    </row>
    <row r="2799" spans="1:3" x14ac:dyDescent="0.35">
      <c r="A2799" s="100" t="s">
        <v>3632</v>
      </c>
      <c r="B2799" s="102" t="s">
        <v>2437</v>
      </c>
      <c r="C2799" s="100">
        <f>VLOOKUP(GroupVertices[[#This Row],[Vertex]], Vertices[], MATCH("ID", Vertices[#Headers], 0), FALSE)</f>
        <v>1187</v>
      </c>
    </row>
    <row r="2800" spans="1:3" x14ac:dyDescent="0.35">
      <c r="A2800" s="100" t="s">
        <v>3633</v>
      </c>
      <c r="B2800" s="102" t="s">
        <v>2415</v>
      </c>
      <c r="C2800" s="100">
        <f>VLOOKUP(GroupVertices[[#This Row],[Vertex]], Vertices[], MATCH("ID", Vertices[#Headers], 0), FALSE)</f>
        <v>1184</v>
      </c>
    </row>
    <row r="2801" spans="1:3" x14ac:dyDescent="0.35">
      <c r="A2801" s="100" t="s">
        <v>3633</v>
      </c>
      <c r="B2801" s="102" t="s">
        <v>2416</v>
      </c>
      <c r="C2801" s="100">
        <f>VLOOKUP(GroupVertices[[#This Row],[Vertex]], Vertices[], MATCH("ID", Vertices[#Headers], 0), FALSE)</f>
        <v>1185</v>
      </c>
    </row>
    <row r="2802" spans="1:3" x14ac:dyDescent="0.35">
      <c r="A2802" s="100" t="s">
        <v>3634</v>
      </c>
      <c r="B2802" s="102" t="s">
        <v>2404</v>
      </c>
      <c r="C2802" s="100">
        <f>VLOOKUP(GroupVertices[[#This Row],[Vertex]], Vertices[], MATCH("ID", Vertices[#Headers], 0), FALSE)</f>
        <v>1182</v>
      </c>
    </row>
    <row r="2803" spans="1:3" x14ac:dyDescent="0.35">
      <c r="A2803" s="100" t="s">
        <v>3634</v>
      </c>
      <c r="B2803" s="102" t="s">
        <v>2405</v>
      </c>
      <c r="C2803" s="100">
        <f>VLOOKUP(GroupVertices[[#This Row],[Vertex]], Vertices[], MATCH("ID", Vertices[#Headers], 0), FALSE)</f>
        <v>1183</v>
      </c>
    </row>
    <row r="2804" spans="1:3" x14ac:dyDescent="0.35">
      <c r="A2804" s="100" t="s">
        <v>3635</v>
      </c>
      <c r="B2804" s="102" t="s">
        <v>2393</v>
      </c>
      <c r="C2804" s="100">
        <f>VLOOKUP(GroupVertices[[#This Row],[Vertex]], Vertices[], MATCH("ID", Vertices[#Headers], 0), FALSE)</f>
        <v>1180</v>
      </c>
    </row>
    <row r="2805" spans="1:3" x14ac:dyDescent="0.35">
      <c r="A2805" s="100" t="s">
        <v>3635</v>
      </c>
      <c r="B2805" s="102" t="s">
        <v>2394</v>
      </c>
      <c r="C2805" s="100">
        <f>VLOOKUP(GroupVertices[[#This Row],[Vertex]], Vertices[], MATCH("ID", Vertices[#Headers], 0), FALSE)</f>
        <v>1181</v>
      </c>
    </row>
    <row r="2806" spans="1:3" x14ac:dyDescent="0.35">
      <c r="A2806" s="100" t="s">
        <v>3636</v>
      </c>
      <c r="B2806" s="102" t="s">
        <v>2391</v>
      </c>
      <c r="C2806" s="100">
        <f>VLOOKUP(GroupVertices[[#This Row],[Vertex]], Vertices[], MATCH("ID", Vertices[#Headers], 0), FALSE)</f>
        <v>1178</v>
      </c>
    </row>
    <row r="2807" spans="1:3" x14ac:dyDescent="0.35">
      <c r="A2807" s="100" t="s">
        <v>3636</v>
      </c>
      <c r="B2807" s="102" t="s">
        <v>2392</v>
      </c>
      <c r="C2807" s="100">
        <f>VLOOKUP(GroupVertices[[#This Row],[Vertex]], Vertices[], MATCH("ID", Vertices[#Headers], 0), FALSE)</f>
        <v>1179</v>
      </c>
    </row>
    <row r="2808" spans="1:3" x14ac:dyDescent="0.35">
      <c r="A2808" s="100" t="s">
        <v>3637</v>
      </c>
      <c r="B2808" s="102" t="s">
        <v>2384</v>
      </c>
      <c r="C2808" s="100">
        <f>VLOOKUP(GroupVertices[[#This Row],[Vertex]], Vertices[], MATCH("ID", Vertices[#Headers], 0), FALSE)</f>
        <v>1176</v>
      </c>
    </row>
    <row r="2809" spans="1:3" x14ac:dyDescent="0.35">
      <c r="A2809" s="100" t="s">
        <v>3637</v>
      </c>
      <c r="B2809" s="102" t="s">
        <v>2385</v>
      </c>
      <c r="C2809" s="100">
        <f>VLOOKUP(GroupVertices[[#This Row],[Vertex]], Vertices[], MATCH("ID", Vertices[#Headers], 0), FALSE)</f>
        <v>1177</v>
      </c>
    </row>
    <row r="2810" spans="1:3" x14ac:dyDescent="0.35">
      <c r="A2810" s="100" t="s">
        <v>3638</v>
      </c>
      <c r="B2810" s="102" t="s">
        <v>2375</v>
      </c>
      <c r="C2810" s="100">
        <f>VLOOKUP(GroupVertices[[#This Row],[Vertex]], Vertices[], MATCH("ID", Vertices[#Headers], 0), FALSE)</f>
        <v>1174</v>
      </c>
    </row>
    <row r="2811" spans="1:3" x14ac:dyDescent="0.35">
      <c r="A2811" s="100" t="s">
        <v>3638</v>
      </c>
      <c r="B2811" s="102" t="s">
        <v>2376</v>
      </c>
      <c r="C2811" s="100">
        <f>VLOOKUP(GroupVertices[[#This Row],[Vertex]], Vertices[], MATCH("ID", Vertices[#Headers], 0), FALSE)</f>
        <v>1175</v>
      </c>
    </row>
    <row r="2812" spans="1:3" x14ac:dyDescent="0.35">
      <c r="A2812" s="100" t="s">
        <v>3639</v>
      </c>
      <c r="B2812" s="102" t="s">
        <v>2363</v>
      </c>
      <c r="C2812" s="100">
        <f>VLOOKUP(GroupVertices[[#This Row],[Vertex]], Vertices[], MATCH("ID", Vertices[#Headers], 0), FALSE)</f>
        <v>1172</v>
      </c>
    </row>
    <row r="2813" spans="1:3" x14ac:dyDescent="0.35">
      <c r="A2813" s="100" t="s">
        <v>3639</v>
      </c>
      <c r="B2813" s="102" t="s">
        <v>2364</v>
      </c>
      <c r="C2813" s="100">
        <f>VLOOKUP(GroupVertices[[#This Row],[Vertex]], Vertices[], MATCH("ID", Vertices[#Headers], 0), FALSE)</f>
        <v>1173</v>
      </c>
    </row>
    <row r="2814" spans="1:3" x14ac:dyDescent="0.35">
      <c r="A2814" s="100" t="s">
        <v>3640</v>
      </c>
      <c r="B2814" s="102" t="s">
        <v>2359</v>
      </c>
      <c r="C2814" s="100">
        <f>VLOOKUP(GroupVertices[[#This Row],[Vertex]], Vertices[], MATCH("ID", Vertices[#Headers], 0), FALSE)</f>
        <v>1170</v>
      </c>
    </row>
    <row r="2815" spans="1:3" x14ac:dyDescent="0.35">
      <c r="A2815" s="100" t="s">
        <v>3640</v>
      </c>
      <c r="B2815" s="102" t="s">
        <v>2360</v>
      </c>
      <c r="C2815" s="100">
        <f>VLOOKUP(GroupVertices[[#This Row],[Vertex]], Vertices[], MATCH("ID", Vertices[#Headers], 0), FALSE)</f>
        <v>1171</v>
      </c>
    </row>
    <row r="2816" spans="1:3" x14ac:dyDescent="0.35">
      <c r="A2816" s="100" t="s">
        <v>3641</v>
      </c>
      <c r="B2816" s="102" t="s">
        <v>2345</v>
      </c>
      <c r="C2816" s="100">
        <f>VLOOKUP(GroupVertices[[#This Row],[Vertex]], Vertices[], MATCH("ID", Vertices[#Headers], 0), FALSE)</f>
        <v>1168</v>
      </c>
    </row>
    <row r="2817" spans="1:3" x14ac:dyDescent="0.35">
      <c r="A2817" s="100" t="s">
        <v>3641</v>
      </c>
      <c r="B2817" s="102" t="s">
        <v>2346</v>
      </c>
      <c r="C2817" s="100">
        <f>VLOOKUP(GroupVertices[[#This Row],[Vertex]], Vertices[], MATCH("ID", Vertices[#Headers], 0), FALSE)</f>
        <v>1169</v>
      </c>
    </row>
    <row r="2818" spans="1:3" x14ac:dyDescent="0.35">
      <c r="A2818" s="100" t="s">
        <v>3642</v>
      </c>
      <c r="B2818" s="102" t="s">
        <v>2340</v>
      </c>
      <c r="C2818" s="100">
        <f>VLOOKUP(GroupVertices[[#This Row],[Vertex]], Vertices[], MATCH("ID", Vertices[#Headers], 0), FALSE)</f>
        <v>1166</v>
      </c>
    </row>
    <row r="2819" spans="1:3" x14ac:dyDescent="0.35">
      <c r="A2819" s="100" t="s">
        <v>3642</v>
      </c>
      <c r="B2819" s="102" t="s">
        <v>2341</v>
      </c>
      <c r="C2819" s="100">
        <f>VLOOKUP(GroupVertices[[#This Row],[Vertex]], Vertices[], MATCH("ID", Vertices[#Headers], 0), FALSE)</f>
        <v>1167</v>
      </c>
    </row>
    <row r="2820" spans="1:3" x14ac:dyDescent="0.35">
      <c r="A2820" s="100" t="s">
        <v>3643</v>
      </c>
      <c r="B2820" s="102" t="s">
        <v>2338</v>
      </c>
      <c r="C2820" s="100">
        <f>VLOOKUP(GroupVertices[[#This Row],[Vertex]], Vertices[], MATCH("ID", Vertices[#Headers], 0), FALSE)</f>
        <v>1164</v>
      </c>
    </row>
    <row r="2821" spans="1:3" x14ac:dyDescent="0.35">
      <c r="A2821" s="100" t="s">
        <v>3643</v>
      </c>
      <c r="B2821" s="102" t="s">
        <v>2339</v>
      </c>
      <c r="C2821" s="100">
        <f>VLOOKUP(GroupVertices[[#This Row],[Vertex]], Vertices[], MATCH("ID", Vertices[#Headers], 0), FALSE)</f>
        <v>1165</v>
      </c>
    </row>
    <row r="2822" spans="1:3" x14ac:dyDescent="0.35">
      <c r="A2822" s="100" t="s">
        <v>3644</v>
      </c>
      <c r="B2822" s="102" t="s">
        <v>2283</v>
      </c>
      <c r="C2822" s="100">
        <f>VLOOKUP(GroupVertices[[#This Row],[Vertex]], Vertices[], MATCH("ID", Vertices[#Headers], 0), FALSE)</f>
        <v>1162</v>
      </c>
    </row>
    <row r="2823" spans="1:3" x14ac:dyDescent="0.35">
      <c r="A2823" s="100" t="s">
        <v>3644</v>
      </c>
      <c r="B2823" s="102" t="s">
        <v>2284</v>
      </c>
      <c r="C2823" s="100">
        <f>VLOOKUP(GroupVertices[[#This Row],[Vertex]], Vertices[], MATCH("ID", Vertices[#Headers], 0), FALSE)</f>
        <v>1163</v>
      </c>
    </row>
    <row r="2824" spans="1:3" x14ac:dyDescent="0.35">
      <c r="A2824" s="100" t="s">
        <v>3645</v>
      </c>
      <c r="B2824" s="102" t="s">
        <v>2208</v>
      </c>
      <c r="C2824" s="100">
        <f>VLOOKUP(GroupVertices[[#This Row],[Vertex]], Vertices[], MATCH("ID", Vertices[#Headers], 0), FALSE)</f>
        <v>1160</v>
      </c>
    </row>
    <row r="2825" spans="1:3" x14ac:dyDescent="0.35">
      <c r="A2825" s="100" t="s">
        <v>3645</v>
      </c>
      <c r="B2825" s="102" t="s">
        <v>2209</v>
      </c>
      <c r="C2825" s="100">
        <f>VLOOKUP(GroupVertices[[#This Row],[Vertex]], Vertices[], MATCH("ID", Vertices[#Headers], 0), FALSE)</f>
        <v>1161</v>
      </c>
    </row>
    <row r="2826" spans="1:3" x14ac:dyDescent="0.35">
      <c r="A2826" s="100" t="s">
        <v>3646</v>
      </c>
      <c r="B2826" s="102" t="s">
        <v>2202</v>
      </c>
      <c r="C2826" s="100">
        <f>VLOOKUP(GroupVertices[[#This Row],[Vertex]], Vertices[], MATCH("ID", Vertices[#Headers], 0), FALSE)</f>
        <v>1158</v>
      </c>
    </row>
    <row r="2827" spans="1:3" x14ac:dyDescent="0.35">
      <c r="A2827" s="100" t="s">
        <v>3646</v>
      </c>
      <c r="B2827" s="102" t="s">
        <v>2203</v>
      </c>
      <c r="C2827" s="100">
        <f>VLOOKUP(GroupVertices[[#This Row],[Vertex]], Vertices[], MATCH("ID", Vertices[#Headers], 0), FALSE)</f>
        <v>1159</v>
      </c>
    </row>
    <row r="2828" spans="1:3" x14ac:dyDescent="0.35">
      <c r="A2828" s="100" t="s">
        <v>3647</v>
      </c>
      <c r="B2828" s="102" t="s">
        <v>2193</v>
      </c>
      <c r="C2828" s="100">
        <f>VLOOKUP(GroupVertices[[#This Row],[Vertex]], Vertices[], MATCH("ID", Vertices[#Headers], 0), FALSE)</f>
        <v>1156</v>
      </c>
    </row>
    <row r="2829" spans="1:3" x14ac:dyDescent="0.35">
      <c r="A2829" s="100" t="s">
        <v>3647</v>
      </c>
      <c r="B2829" s="102" t="s">
        <v>2194</v>
      </c>
      <c r="C2829" s="100">
        <f>VLOOKUP(GroupVertices[[#This Row],[Vertex]], Vertices[], MATCH("ID", Vertices[#Headers], 0), FALSE)</f>
        <v>1157</v>
      </c>
    </row>
    <row r="2830" spans="1:3" x14ac:dyDescent="0.35">
      <c r="A2830" s="100" t="s">
        <v>3648</v>
      </c>
      <c r="B2830" s="102" t="s">
        <v>2190</v>
      </c>
      <c r="C2830" s="100">
        <f>VLOOKUP(GroupVertices[[#This Row],[Vertex]], Vertices[], MATCH("ID", Vertices[#Headers], 0), FALSE)</f>
        <v>1154</v>
      </c>
    </row>
    <row r="2831" spans="1:3" x14ac:dyDescent="0.35">
      <c r="A2831" s="100" t="s">
        <v>3648</v>
      </c>
      <c r="B2831" s="102" t="s">
        <v>2191</v>
      </c>
      <c r="C2831" s="100">
        <f>VLOOKUP(GroupVertices[[#This Row],[Vertex]], Vertices[], MATCH("ID", Vertices[#Headers], 0), FALSE)</f>
        <v>1155</v>
      </c>
    </row>
    <row r="2832" spans="1:3" x14ac:dyDescent="0.35">
      <c r="A2832" s="100" t="s">
        <v>3649</v>
      </c>
      <c r="B2832" s="102" t="s">
        <v>2176</v>
      </c>
      <c r="C2832" s="100">
        <f>VLOOKUP(GroupVertices[[#This Row],[Vertex]], Vertices[], MATCH("ID", Vertices[#Headers], 0), FALSE)</f>
        <v>1152</v>
      </c>
    </row>
    <row r="2833" spans="1:3" x14ac:dyDescent="0.35">
      <c r="A2833" s="100" t="s">
        <v>3649</v>
      </c>
      <c r="B2833" s="102" t="s">
        <v>2177</v>
      </c>
      <c r="C2833" s="100">
        <f>VLOOKUP(GroupVertices[[#This Row],[Vertex]], Vertices[], MATCH("ID", Vertices[#Headers], 0), FALSE)</f>
        <v>1153</v>
      </c>
    </row>
    <row r="2834" spans="1:3" x14ac:dyDescent="0.35">
      <c r="A2834" s="100" t="s">
        <v>3650</v>
      </c>
      <c r="B2834" s="102" t="s">
        <v>2170</v>
      </c>
      <c r="C2834" s="100">
        <f>VLOOKUP(GroupVertices[[#This Row],[Vertex]], Vertices[], MATCH("ID", Vertices[#Headers], 0), FALSE)</f>
        <v>1150</v>
      </c>
    </row>
    <row r="2835" spans="1:3" x14ac:dyDescent="0.35">
      <c r="A2835" s="100" t="s">
        <v>3650</v>
      </c>
      <c r="B2835" s="102" t="s">
        <v>2171</v>
      </c>
      <c r="C2835" s="100">
        <f>VLOOKUP(GroupVertices[[#This Row],[Vertex]], Vertices[], MATCH("ID", Vertices[#Headers], 0), FALSE)</f>
        <v>1151</v>
      </c>
    </row>
    <row r="2836" spans="1:3" x14ac:dyDescent="0.35">
      <c r="A2836" s="100" t="s">
        <v>3651</v>
      </c>
      <c r="B2836" s="102" t="s">
        <v>2112</v>
      </c>
      <c r="C2836" s="100">
        <f>VLOOKUP(GroupVertices[[#This Row],[Vertex]], Vertices[], MATCH("ID", Vertices[#Headers], 0), FALSE)</f>
        <v>1148</v>
      </c>
    </row>
    <row r="2837" spans="1:3" x14ac:dyDescent="0.35">
      <c r="A2837" s="100" t="s">
        <v>3651</v>
      </c>
      <c r="B2837" s="102" t="s">
        <v>2113</v>
      </c>
      <c r="C2837" s="100">
        <f>VLOOKUP(GroupVertices[[#This Row],[Vertex]], Vertices[], MATCH("ID", Vertices[#Headers], 0), FALSE)</f>
        <v>1149</v>
      </c>
    </row>
    <row r="2838" spans="1:3" x14ac:dyDescent="0.35">
      <c r="A2838" s="100" t="s">
        <v>3652</v>
      </c>
      <c r="B2838" s="102" t="s">
        <v>2108</v>
      </c>
      <c r="C2838" s="100">
        <f>VLOOKUP(GroupVertices[[#This Row],[Vertex]], Vertices[], MATCH("ID", Vertices[#Headers], 0), FALSE)</f>
        <v>1146</v>
      </c>
    </row>
    <row r="2839" spans="1:3" x14ac:dyDescent="0.35">
      <c r="A2839" s="100" t="s">
        <v>3652</v>
      </c>
      <c r="B2839" s="102" t="s">
        <v>2109</v>
      </c>
      <c r="C2839" s="100">
        <f>VLOOKUP(GroupVertices[[#This Row],[Vertex]], Vertices[], MATCH("ID", Vertices[#Headers], 0), FALSE)</f>
        <v>1147</v>
      </c>
    </row>
    <row r="2840" spans="1:3" x14ac:dyDescent="0.35">
      <c r="A2840" s="100" t="s">
        <v>3653</v>
      </c>
      <c r="B2840" s="102" t="s">
        <v>2069</v>
      </c>
      <c r="C2840" s="100">
        <f>VLOOKUP(GroupVertices[[#This Row],[Vertex]], Vertices[], MATCH("ID", Vertices[#Headers], 0), FALSE)</f>
        <v>1144</v>
      </c>
    </row>
    <row r="2841" spans="1:3" x14ac:dyDescent="0.35">
      <c r="A2841" s="100" t="s">
        <v>3653</v>
      </c>
      <c r="B2841" s="102" t="s">
        <v>2070</v>
      </c>
      <c r="C2841" s="100">
        <f>VLOOKUP(GroupVertices[[#This Row],[Vertex]], Vertices[], MATCH("ID", Vertices[#Headers], 0), FALSE)</f>
        <v>1145</v>
      </c>
    </row>
    <row r="2842" spans="1:3" x14ac:dyDescent="0.35">
      <c r="A2842" s="100" t="s">
        <v>3654</v>
      </c>
      <c r="B2842" s="102" t="s">
        <v>2060</v>
      </c>
      <c r="C2842" s="100">
        <f>VLOOKUP(GroupVertices[[#This Row],[Vertex]], Vertices[], MATCH("ID", Vertices[#Headers], 0), FALSE)</f>
        <v>1142</v>
      </c>
    </row>
    <row r="2843" spans="1:3" x14ac:dyDescent="0.35">
      <c r="A2843" s="100" t="s">
        <v>3654</v>
      </c>
      <c r="B2843" s="102" t="s">
        <v>2061</v>
      </c>
      <c r="C2843" s="100">
        <f>VLOOKUP(GroupVertices[[#This Row],[Vertex]], Vertices[], MATCH("ID", Vertices[#Headers], 0), FALSE)</f>
        <v>1143</v>
      </c>
    </row>
    <row r="2844" spans="1:3" x14ac:dyDescent="0.35">
      <c r="A2844" s="100" t="s">
        <v>3655</v>
      </c>
      <c r="B2844" s="102" t="s">
        <v>2053</v>
      </c>
      <c r="C2844" s="100">
        <f>VLOOKUP(GroupVertices[[#This Row],[Vertex]], Vertices[], MATCH("ID", Vertices[#Headers], 0), FALSE)</f>
        <v>1140</v>
      </c>
    </row>
    <row r="2845" spans="1:3" x14ac:dyDescent="0.35">
      <c r="A2845" s="100" t="s">
        <v>3655</v>
      </c>
      <c r="B2845" s="102" t="s">
        <v>2054</v>
      </c>
      <c r="C2845" s="100">
        <f>VLOOKUP(GroupVertices[[#This Row],[Vertex]], Vertices[], MATCH("ID", Vertices[#Headers], 0), FALSE)</f>
        <v>1141</v>
      </c>
    </row>
    <row r="2846" spans="1:3" x14ac:dyDescent="0.35">
      <c r="A2846" s="100" t="s">
        <v>3656</v>
      </c>
      <c r="B2846" s="102" t="s">
        <v>2046</v>
      </c>
      <c r="C2846" s="100">
        <f>VLOOKUP(GroupVertices[[#This Row],[Vertex]], Vertices[], MATCH("ID", Vertices[#Headers], 0), FALSE)</f>
        <v>1138</v>
      </c>
    </row>
    <row r="2847" spans="1:3" x14ac:dyDescent="0.35">
      <c r="A2847" s="100" t="s">
        <v>3656</v>
      </c>
      <c r="B2847" s="102" t="s">
        <v>2047</v>
      </c>
      <c r="C2847" s="100">
        <f>VLOOKUP(GroupVertices[[#This Row],[Vertex]], Vertices[], MATCH("ID", Vertices[#Headers], 0), FALSE)</f>
        <v>1139</v>
      </c>
    </row>
    <row r="2848" spans="1:3" x14ac:dyDescent="0.35">
      <c r="A2848" s="100" t="s">
        <v>3657</v>
      </c>
      <c r="B2848" s="102" t="s">
        <v>2015</v>
      </c>
      <c r="C2848" s="100">
        <f>VLOOKUP(GroupVertices[[#This Row],[Vertex]], Vertices[], MATCH("ID", Vertices[#Headers], 0), FALSE)</f>
        <v>1136</v>
      </c>
    </row>
    <row r="2849" spans="1:3" x14ac:dyDescent="0.35">
      <c r="A2849" s="100" t="s">
        <v>3657</v>
      </c>
      <c r="B2849" s="102" t="s">
        <v>2016</v>
      </c>
      <c r="C2849" s="100">
        <f>VLOOKUP(GroupVertices[[#This Row],[Vertex]], Vertices[], MATCH("ID", Vertices[#Headers], 0), FALSE)</f>
        <v>1137</v>
      </c>
    </row>
    <row r="2850" spans="1:3" x14ac:dyDescent="0.35">
      <c r="A2850" s="100" t="s">
        <v>3658</v>
      </c>
      <c r="B2850" s="102" t="s">
        <v>1985</v>
      </c>
      <c r="C2850" s="100">
        <f>VLOOKUP(GroupVertices[[#This Row],[Vertex]], Vertices[], MATCH("ID", Vertices[#Headers], 0), FALSE)</f>
        <v>1134</v>
      </c>
    </row>
    <row r="2851" spans="1:3" x14ac:dyDescent="0.35">
      <c r="A2851" s="100" t="s">
        <v>3658</v>
      </c>
      <c r="B2851" s="102" t="s">
        <v>1986</v>
      </c>
      <c r="C2851" s="100">
        <f>VLOOKUP(GroupVertices[[#This Row],[Vertex]], Vertices[], MATCH("ID", Vertices[#Headers], 0), FALSE)</f>
        <v>1135</v>
      </c>
    </row>
    <row r="2852" spans="1:3" x14ac:dyDescent="0.35">
      <c r="A2852" s="100" t="s">
        <v>3659</v>
      </c>
      <c r="B2852" s="102" t="s">
        <v>1979</v>
      </c>
      <c r="C2852" s="100">
        <f>VLOOKUP(GroupVertices[[#This Row],[Vertex]], Vertices[], MATCH("ID", Vertices[#Headers], 0), FALSE)</f>
        <v>1132</v>
      </c>
    </row>
    <row r="2853" spans="1:3" x14ac:dyDescent="0.35">
      <c r="A2853" s="100" t="s">
        <v>3659</v>
      </c>
      <c r="B2853" s="102" t="s">
        <v>1980</v>
      </c>
      <c r="C2853" s="100">
        <f>VLOOKUP(GroupVertices[[#This Row],[Vertex]], Vertices[], MATCH("ID", Vertices[#Headers], 0), FALSE)</f>
        <v>1133</v>
      </c>
    </row>
    <row r="2854" spans="1:3" x14ac:dyDescent="0.35">
      <c r="A2854" s="100" t="s">
        <v>3660</v>
      </c>
      <c r="B2854" s="102" t="s">
        <v>1972</v>
      </c>
      <c r="C2854" s="100">
        <f>VLOOKUP(GroupVertices[[#This Row],[Vertex]], Vertices[], MATCH("ID", Vertices[#Headers], 0), FALSE)</f>
        <v>1130</v>
      </c>
    </row>
    <row r="2855" spans="1:3" x14ac:dyDescent="0.35">
      <c r="A2855" s="100" t="s">
        <v>3660</v>
      </c>
      <c r="B2855" s="102" t="s">
        <v>1973</v>
      </c>
      <c r="C2855" s="100">
        <f>VLOOKUP(GroupVertices[[#This Row],[Vertex]], Vertices[], MATCH("ID", Vertices[#Headers], 0), FALSE)</f>
        <v>1131</v>
      </c>
    </row>
    <row r="2856" spans="1:3" x14ac:dyDescent="0.35">
      <c r="A2856" s="100" t="s">
        <v>3661</v>
      </c>
      <c r="B2856" s="102" t="s">
        <v>1962</v>
      </c>
      <c r="C2856" s="100">
        <f>VLOOKUP(GroupVertices[[#This Row],[Vertex]], Vertices[], MATCH("ID", Vertices[#Headers], 0), FALSE)</f>
        <v>1128</v>
      </c>
    </row>
    <row r="2857" spans="1:3" x14ac:dyDescent="0.35">
      <c r="A2857" s="100" t="s">
        <v>3661</v>
      </c>
      <c r="B2857" s="102" t="s">
        <v>1963</v>
      </c>
      <c r="C2857" s="100">
        <f>VLOOKUP(GroupVertices[[#This Row],[Vertex]], Vertices[], MATCH("ID", Vertices[#Headers], 0), FALSE)</f>
        <v>819</v>
      </c>
    </row>
    <row r="2858" spans="1:3" x14ac:dyDescent="0.35">
      <c r="A2858" s="100" t="s">
        <v>3662</v>
      </c>
      <c r="B2858" s="102" t="s">
        <v>1945</v>
      </c>
      <c r="C2858" s="100">
        <f>VLOOKUP(GroupVertices[[#This Row],[Vertex]], Vertices[], MATCH("ID", Vertices[#Headers], 0), FALSE)</f>
        <v>1126</v>
      </c>
    </row>
    <row r="2859" spans="1:3" x14ac:dyDescent="0.35">
      <c r="A2859" s="100" t="s">
        <v>3662</v>
      </c>
      <c r="B2859" s="102" t="s">
        <v>1946</v>
      </c>
      <c r="C2859" s="100">
        <f>VLOOKUP(GroupVertices[[#This Row],[Vertex]], Vertices[], MATCH("ID", Vertices[#Headers], 0), FALSE)</f>
        <v>1127</v>
      </c>
    </row>
    <row r="2860" spans="1:3" x14ac:dyDescent="0.35">
      <c r="A2860" s="100" t="s">
        <v>3663</v>
      </c>
      <c r="B2860" s="102" t="s">
        <v>1935</v>
      </c>
      <c r="C2860" s="100">
        <f>VLOOKUP(GroupVertices[[#This Row],[Vertex]], Vertices[], MATCH("ID", Vertices[#Headers], 0), FALSE)</f>
        <v>1124</v>
      </c>
    </row>
    <row r="2861" spans="1:3" x14ac:dyDescent="0.35">
      <c r="A2861" s="100" t="s">
        <v>3663</v>
      </c>
      <c r="B2861" s="102" t="s">
        <v>1936</v>
      </c>
      <c r="C2861" s="100">
        <f>VLOOKUP(GroupVertices[[#This Row],[Vertex]], Vertices[], MATCH("ID", Vertices[#Headers], 0), FALSE)</f>
        <v>1125</v>
      </c>
    </row>
    <row r="2862" spans="1:3" x14ac:dyDescent="0.35">
      <c r="A2862" s="100" t="s">
        <v>3664</v>
      </c>
      <c r="B2862" s="102" t="s">
        <v>1932</v>
      </c>
      <c r="C2862" s="100">
        <f>VLOOKUP(GroupVertices[[#This Row],[Vertex]], Vertices[], MATCH("ID", Vertices[#Headers], 0), FALSE)</f>
        <v>1122</v>
      </c>
    </row>
    <row r="2863" spans="1:3" x14ac:dyDescent="0.35">
      <c r="A2863" s="100" t="s">
        <v>3664</v>
      </c>
      <c r="B2863" s="102" t="s">
        <v>1933</v>
      </c>
      <c r="C2863" s="100">
        <f>VLOOKUP(GroupVertices[[#This Row],[Vertex]], Vertices[], MATCH("ID", Vertices[#Headers], 0), FALSE)</f>
        <v>1123</v>
      </c>
    </row>
    <row r="2864" spans="1:3" x14ac:dyDescent="0.35">
      <c r="A2864" s="100" t="s">
        <v>3665</v>
      </c>
      <c r="B2864" s="102" t="s">
        <v>1929</v>
      </c>
      <c r="C2864" s="100">
        <f>VLOOKUP(GroupVertices[[#This Row],[Vertex]], Vertices[], MATCH("ID", Vertices[#Headers], 0), FALSE)</f>
        <v>1120</v>
      </c>
    </row>
    <row r="2865" spans="1:3" x14ac:dyDescent="0.35">
      <c r="A2865" s="100" t="s">
        <v>3665</v>
      </c>
      <c r="B2865" s="102" t="s">
        <v>1930</v>
      </c>
      <c r="C2865" s="100">
        <f>VLOOKUP(GroupVertices[[#This Row],[Vertex]], Vertices[], MATCH("ID", Vertices[#Headers], 0), FALSE)</f>
        <v>1121</v>
      </c>
    </row>
    <row r="2866" spans="1:3" x14ac:dyDescent="0.35">
      <c r="A2866" s="100" t="s">
        <v>3666</v>
      </c>
      <c r="B2866" s="102" t="s">
        <v>1891</v>
      </c>
      <c r="C2866" s="100">
        <f>VLOOKUP(GroupVertices[[#This Row],[Vertex]], Vertices[], MATCH("ID", Vertices[#Headers], 0), FALSE)</f>
        <v>1118</v>
      </c>
    </row>
    <row r="2867" spans="1:3" x14ac:dyDescent="0.35">
      <c r="A2867" s="100" t="s">
        <v>3666</v>
      </c>
      <c r="B2867" s="102" t="s">
        <v>1892</v>
      </c>
      <c r="C2867" s="100">
        <f>VLOOKUP(GroupVertices[[#This Row],[Vertex]], Vertices[], MATCH("ID", Vertices[#Headers], 0), FALSE)</f>
        <v>1119</v>
      </c>
    </row>
    <row r="2868" spans="1:3" x14ac:dyDescent="0.35">
      <c r="A2868" s="100" t="s">
        <v>3667</v>
      </c>
      <c r="B2868" s="102" t="s">
        <v>1889</v>
      </c>
      <c r="C2868" s="100">
        <f>VLOOKUP(GroupVertices[[#This Row],[Vertex]], Vertices[], MATCH("ID", Vertices[#Headers], 0), FALSE)</f>
        <v>1116</v>
      </c>
    </row>
    <row r="2869" spans="1:3" x14ac:dyDescent="0.35">
      <c r="A2869" s="100" t="s">
        <v>3667</v>
      </c>
      <c r="B2869" s="102" t="s">
        <v>1890</v>
      </c>
      <c r="C2869" s="100">
        <f>VLOOKUP(GroupVertices[[#This Row],[Vertex]], Vertices[], MATCH("ID", Vertices[#Headers], 0), FALSE)</f>
        <v>1117</v>
      </c>
    </row>
    <row r="2870" spans="1:3" x14ac:dyDescent="0.35">
      <c r="A2870" s="100" t="s">
        <v>3668</v>
      </c>
      <c r="B2870" s="102" t="s">
        <v>1838</v>
      </c>
      <c r="C2870" s="100">
        <f>VLOOKUP(GroupVertices[[#This Row],[Vertex]], Vertices[], MATCH("ID", Vertices[#Headers], 0), FALSE)</f>
        <v>1114</v>
      </c>
    </row>
    <row r="2871" spans="1:3" x14ac:dyDescent="0.35">
      <c r="A2871" s="100" t="s">
        <v>3668</v>
      </c>
      <c r="B2871" s="102" t="s">
        <v>1839</v>
      </c>
      <c r="C2871" s="100">
        <f>VLOOKUP(GroupVertices[[#This Row],[Vertex]], Vertices[], MATCH("ID", Vertices[#Headers], 0), FALSE)</f>
        <v>1115</v>
      </c>
    </row>
    <row r="2872" spans="1:3" x14ac:dyDescent="0.35">
      <c r="A2872" s="100" t="s">
        <v>3669</v>
      </c>
      <c r="B2872" s="102" t="s">
        <v>1832</v>
      </c>
      <c r="C2872" s="100">
        <f>VLOOKUP(GroupVertices[[#This Row],[Vertex]], Vertices[], MATCH("ID", Vertices[#Headers], 0), FALSE)</f>
        <v>1112</v>
      </c>
    </row>
    <row r="2873" spans="1:3" x14ac:dyDescent="0.35">
      <c r="A2873" s="100" t="s">
        <v>3669</v>
      </c>
      <c r="B2873" s="102" t="s">
        <v>1833</v>
      </c>
      <c r="C2873" s="100">
        <f>VLOOKUP(GroupVertices[[#This Row],[Vertex]], Vertices[], MATCH("ID", Vertices[#Headers], 0), FALSE)</f>
        <v>1113</v>
      </c>
    </row>
    <row r="2874" spans="1:3" x14ac:dyDescent="0.35">
      <c r="A2874" s="100" t="s">
        <v>3670</v>
      </c>
      <c r="B2874" s="102" t="s">
        <v>1830</v>
      </c>
      <c r="C2874" s="100">
        <f>VLOOKUP(GroupVertices[[#This Row],[Vertex]], Vertices[], MATCH("ID", Vertices[#Headers], 0), FALSE)</f>
        <v>1110</v>
      </c>
    </row>
    <row r="2875" spans="1:3" x14ac:dyDescent="0.35">
      <c r="A2875" s="100" t="s">
        <v>3670</v>
      </c>
      <c r="B2875" s="102" t="s">
        <v>1831</v>
      </c>
      <c r="C2875" s="100">
        <f>VLOOKUP(GroupVertices[[#This Row],[Vertex]], Vertices[], MATCH("ID", Vertices[#Headers], 0), FALSE)</f>
        <v>1111</v>
      </c>
    </row>
    <row r="2876" spans="1:3" x14ac:dyDescent="0.35">
      <c r="A2876" s="100" t="s">
        <v>3671</v>
      </c>
      <c r="B2876" s="102" t="s">
        <v>1826</v>
      </c>
      <c r="C2876" s="100">
        <f>VLOOKUP(GroupVertices[[#This Row],[Vertex]], Vertices[], MATCH("ID", Vertices[#Headers], 0), FALSE)</f>
        <v>1108</v>
      </c>
    </row>
    <row r="2877" spans="1:3" x14ac:dyDescent="0.35">
      <c r="A2877" s="100" t="s">
        <v>3671</v>
      </c>
      <c r="B2877" s="102" t="s">
        <v>1827</v>
      </c>
      <c r="C2877" s="100">
        <f>VLOOKUP(GroupVertices[[#This Row],[Vertex]], Vertices[], MATCH("ID", Vertices[#Headers], 0), FALSE)</f>
        <v>1109</v>
      </c>
    </row>
    <row r="2878" spans="1:3" x14ac:dyDescent="0.35">
      <c r="A2878" s="100" t="s">
        <v>3672</v>
      </c>
      <c r="B2878" s="102" t="s">
        <v>1824</v>
      </c>
      <c r="C2878" s="100">
        <f>VLOOKUP(GroupVertices[[#This Row],[Vertex]], Vertices[], MATCH("ID", Vertices[#Headers], 0), FALSE)</f>
        <v>1106</v>
      </c>
    </row>
    <row r="2879" spans="1:3" x14ac:dyDescent="0.35">
      <c r="A2879" s="100" t="s">
        <v>3672</v>
      </c>
      <c r="B2879" s="102" t="s">
        <v>1825</v>
      </c>
      <c r="C2879" s="100">
        <f>VLOOKUP(GroupVertices[[#This Row],[Vertex]], Vertices[], MATCH("ID", Vertices[#Headers], 0), FALSE)</f>
        <v>1107</v>
      </c>
    </row>
    <row r="2880" spans="1:3" x14ac:dyDescent="0.35">
      <c r="A2880" s="100" t="s">
        <v>3673</v>
      </c>
      <c r="B2880" s="102" t="s">
        <v>1805</v>
      </c>
      <c r="C2880" s="100">
        <f>VLOOKUP(GroupVertices[[#This Row],[Vertex]], Vertices[], MATCH("ID", Vertices[#Headers], 0), FALSE)</f>
        <v>1104</v>
      </c>
    </row>
    <row r="2881" spans="1:3" x14ac:dyDescent="0.35">
      <c r="A2881" s="100" t="s">
        <v>3673</v>
      </c>
      <c r="B2881" s="102" t="s">
        <v>1806</v>
      </c>
      <c r="C2881" s="100">
        <f>VLOOKUP(GroupVertices[[#This Row],[Vertex]], Vertices[], MATCH("ID", Vertices[#Headers], 0), FALSE)</f>
        <v>1105</v>
      </c>
    </row>
    <row r="2882" spans="1:3" x14ac:dyDescent="0.35">
      <c r="A2882" s="100" t="s">
        <v>3674</v>
      </c>
      <c r="B2882" s="102" t="s">
        <v>1801</v>
      </c>
      <c r="C2882" s="100">
        <f>VLOOKUP(GroupVertices[[#This Row],[Vertex]], Vertices[], MATCH("ID", Vertices[#Headers], 0), FALSE)</f>
        <v>1102</v>
      </c>
    </row>
    <row r="2883" spans="1:3" x14ac:dyDescent="0.35">
      <c r="A2883" s="100" t="s">
        <v>3674</v>
      </c>
      <c r="B2883" s="102" t="s">
        <v>1802</v>
      </c>
      <c r="C2883" s="100">
        <f>VLOOKUP(GroupVertices[[#This Row],[Vertex]], Vertices[], MATCH("ID", Vertices[#Headers], 0), FALSE)</f>
        <v>1103</v>
      </c>
    </row>
    <row r="2884" spans="1:3" x14ac:dyDescent="0.35">
      <c r="A2884" s="100" t="s">
        <v>3675</v>
      </c>
      <c r="B2884" s="102" t="s">
        <v>1787</v>
      </c>
      <c r="C2884" s="100">
        <f>VLOOKUP(GroupVertices[[#This Row],[Vertex]], Vertices[], MATCH("ID", Vertices[#Headers], 0), FALSE)</f>
        <v>1100</v>
      </c>
    </row>
    <row r="2885" spans="1:3" x14ac:dyDescent="0.35">
      <c r="A2885" s="100" t="s">
        <v>3675</v>
      </c>
      <c r="B2885" s="102" t="s">
        <v>1788</v>
      </c>
      <c r="C2885" s="100">
        <f>VLOOKUP(GroupVertices[[#This Row],[Vertex]], Vertices[], MATCH("ID", Vertices[#Headers], 0), FALSE)</f>
        <v>1101</v>
      </c>
    </row>
    <row r="2886" spans="1:3" x14ac:dyDescent="0.35">
      <c r="A2886" s="100" t="s">
        <v>3676</v>
      </c>
      <c r="B2886" s="102" t="s">
        <v>1759</v>
      </c>
      <c r="C2886" s="100">
        <f>VLOOKUP(GroupVertices[[#This Row],[Vertex]], Vertices[], MATCH("ID", Vertices[#Headers], 0), FALSE)</f>
        <v>1098</v>
      </c>
    </row>
    <row r="2887" spans="1:3" x14ac:dyDescent="0.35">
      <c r="A2887" s="100" t="s">
        <v>3676</v>
      </c>
      <c r="B2887" s="102" t="s">
        <v>1760</v>
      </c>
      <c r="C2887" s="100">
        <f>VLOOKUP(GroupVertices[[#This Row],[Vertex]], Vertices[], MATCH("ID", Vertices[#Headers], 0), FALSE)</f>
        <v>1099</v>
      </c>
    </row>
    <row r="2888" spans="1:3" x14ac:dyDescent="0.35">
      <c r="A2888" s="100" t="s">
        <v>3677</v>
      </c>
      <c r="B2888" s="102" t="s">
        <v>1747</v>
      </c>
      <c r="C2888" s="100">
        <f>VLOOKUP(GroupVertices[[#This Row],[Vertex]], Vertices[], MATCH("ID", Vertices[#Headers], 0), FALSE)</f>
        <v>1096</v>
      </c>
    </row>
    <row r="2889" spans="1:3" x14ac:dyDescent="0.35">
      <c r="A2889" s="100" t="s">
        <v>3677</v>
      </c>
      <c r="B2889" s="102" t="s">
        <v>1748</v>
      </c>
      <c r="C2889" s="100">
        <f>VLOOKUP(GroupVertices[[#This Row],[Vertex]], Vertices[], MATCH("ID", Vertices[#Headers], 0), FALSE)</f>
        <v>1097</v>
      </c>
    </row>
    <row r="2890" spans="1:3" x14ac:dyDescent="0.35">
      <c r="A2890" s="100" t="s">
        <v>3678</v>
      </c>
      <c r="B2890" s="102" t="s">
        <v>1732</v>
      </c>
      <c r="C2890" s="100">
        <f>VLOOKUP(GroupVertices[[#This Row],[Vertex]], Vertices[], MATCH("ID", Vertices[#Headers], 0), FALSE)</f>
        <v>1094</v>
      </c>
    </row>
    <row r="2891" spans="1:3" x14ac:dyDescent="0.35">
      <c r="A2891" s="100" t="s">
        <v>3678</v>
      </c>
      <c r="B2891" s="102" t="s">
        <v>1733</v>
      </c>
      <c r="C2891" s="100">
        <f>VLOOKUP(GroupVertices[[#This Row],[Vertex]], Vertices[], MATCH("ID", Vertices[#Headers], 0), FALSE)</f>
        <v>1095</v>
      </c>
    </row>
    <row r="2892" spans="1:3" x14ac:dyDescent="0.35">
      <c r="A2892" s="100" t="s">
        <v>3679</v>
      </c>
      <c r="B2892" s="102" t="s">
        <v>1718</v>
      </c>
      <c r="C2892" s="100">
        <f>VLOOKUP(GroupVertices[[#This Row],[Vertex]], Vertices[], MATCH("ID", Vertices[#Headers], 0), FALSE)</f>
        <v>1092</v>
      </c>
    </row>
    <row r="2893" spans="1:3" x14ac:dyDescent="0.35">
      <c r="A2893" s="100" t="s">
        <v>3679</v>
      </c>
      <c r="B2893" s="102" t="s">
        <v>1719</v>
      </c>
      <c r="C2893" s="100">
        <f>VLOOKUP(GroupVertices[[#This Row],[Vertex]], Vertices[], MATCH("ID", Vertices[#Headers], 0), FALSE)</f>
        <v>1093</v>
      </c>
    </row>
    <row r="2894" spans="1:3" x14ac:dyDescent="0.35">
      <c r="A2894" s="100" t="s">
        <v>3680</v>
      </c>
      <c r="B2894" s="102" t="s">
        <v>1708</v>
      </c>
      <c r="C2894" s="100">
        <f>VLOOKUP(GroupVertices[[#This Row],[Vertex]], Vertices[], MATCH("ID", Vertices[#Headers], 0), FALSE)</f>
        <v>1090</v>
      </c>
    </row>
    <row r="2895" spans="1:3" x14ac:dyDescent="0.35">
      <c r="A2895" s="100" t="s">
        <v>3680</v>
      </c>
      <c r="B2895" s="102" t="s">
        <v>1709</v>
      </c>
      <c r="C2895" s="100">
        <f>VLOOKUP(GroupVertices[[#This Row],[Vertex]], Vertices[], MATCH("ID", Vertices[#Headers], 0), FALSE)</f>
        <v>1091</v>
      </c>
    </row>
    <row r="2896" spans="1:3" x14ac:dyDescent="0.35">
      <c r="A2896" s="100" t="s">
        <v>3681</v>
      </c>
      <c r="B2896" s="102" t="s">
        <v>1698</v>
      </c>
      <c r="C2896" s="100">
        <f>VLOOKUP(GroupVertices[[#This Row],[Vertex]], Vertices[], MATCH("ID", Vertices[#Headers], 0), FALSE)</f>
        <v>1088</v>
      </c>
    </row>
    <row r="2897" spans="1:3" x14ac:dyDescent="0.35">
      <c r="A2897" s="100" t="s">
        <v>3681</v>
      </c>
      <c r="B2897" s="102" t="s">
        <v>1699</v>
      </c>
      <c r="C2897" s="100">
        <f>VLOOKUP(GroupVertices[[#This Row],[Vertex]], Vertices[], MATCH("ID", Vertices[#Headers], 0), FALSE)</f>
        <v>1089</v>
      </c>
    </row>
    <row r="2898" spans="1:3" x14ac:dyDescent="0.35">
      <c r="A2898" s="100" t="s">
        <v>3682</v>
      </c>
      <c r="B2898" s="102" t="s">
        <v>1694</v>
      </c>
      <c r="C2898" s="100">
        <f>VLOOKUP(GroupVertices[[#This Row],[Vertex]], Vertices[], MATCH("ID", Vertices[#Headers], 0), FALSE)</f>
        <v>1086</v>
      </c>
    </row>
    <row r="2899" spans="1:3" x14ac:dyDescent="0.35">
      <c r="A2899" s="100" t="s">
        <v>3682</v>
      </c>
      <c r="B2899" s="102" t="s">
        <v>1695</v>
      </c>
      <c r="C2899" s="100">
        <f>VLOOKUP(GroupVertices[[#This Row],[Vertex]], Vertices[], MATCH("ID", Vertices[#Headers], 0), FALSE)</f>
        <v>1087</v>
      </c>
    </row>
    <row r="2900" spans="1:3" x14ac:dyDescent="0.35">
      <c r="A2900" s="100" t="s">
        <v>3683</v>
      </c>
      <c r="B2900" s="102" t="s">
        <v>1692</v>
      </c>
      <c r="C2900" s="100">
        <f>VLOOKUP(GroupVertices[[#This Row],[Vertex]], Vertices[], MATCH("ID", Vertices[#Headers], 0), FALSE)</f>
        <v>1084</v>
      </c>
    </row>
    <row r="2901" spans="1:3" x14ac:dyDescent="0.35">
      <c r="A2901" s="100" t="s">
        <v>3683</v>
      </c>
      <c r="B2901" s="102" t="s">
        <v>1693</v>
      </c>
      <c r="C2901" s="100">
        <f>VLOOKUP(GroupVertices[[#This Row],[Vertex]], Vertices[], MATCH("ID", Vertices[#Headers], 0), FALSE)</f>
        <v>1085</v>
      </c>
    </row>
    <row r="2902" spans="1:3" x14ac:dyDescent="0.35">
      <c r="A2902" s="100" t="s">
        <v>3684</v>
      </c>
      <c r="B2902" s="102" t="s">
        <v>1684</v>
      </c>
      <c r="C2902" s="100">
        <f>VLOOKUP(GroupVertices[[#This Row],[Vertex]], Vertices[], MATCH("ID", Vertices[#Headers], 0), FALSE)</f>
        <v>1082</v>
      </c>
    </row>
    <row r="2903" spans="1:3" x14ac:dyDescent="0.35">
      <c r="A2903" s="100" t="s">
        <v>3684</v>
      </c>
      <c r="B2903" s="102" t="s">
        <v>1685</v>
      </c>
      <c r="C2903" s="100">
        <f>VLOOKUP(GroupVertices[[#This Row],[Vertex]], Vertices[], MATCH("ID", Vertices[#Headers], 0), FALSE)</f>
        <v>1083</v>
      </c>
    </row>
    <row r="2904" spans="1:3" x14ac:dyDescent="0.35">
      <c r="A2904" s="100" t="s">
        <v>3685</v>
      </c>
      <c r="B2904" s="102" t="s">
        <v>1670</v>
      </c>
      <c r="C2904" s="100">
        <f>VLOOKUP(GroupVertices[[#This Row],[Vertex]], Vertices[], MATCH("ID", Vertices[#Headers], 0), FALSE)</f>
        <v>1080</v>
      </c>
    </row>
    <row r="2905" spans="1:3" x14ac:dyDescent="0.35">
      <c r="A2905" s="100" t="s">
        <v>3685</v>
      </c>
      <c r="B2905" s="102" t="s">
        <v>1671</v>
      </c>
      <c r="C2905" s="100">
        <f>VLOOKUP(GroupVertices[[#This Row],[Vertex]], Vertices[], MATCH("ID", Vertices[#Headers], 0), FALSE)</f>
        <v>1081</v>
      </c>
    </row>
    <row r="2906" spans="1:3" x14ac:dyDescent="0.35">
      <c r="A2906" s="100" t="s">
        <v>3686</v>
      </c>
      <c r="B2906" s="102" t="s">
        <v>1668</v>
      </c>
      <c r="C2906" s="100">
        <f>VLOOKUP(GroupVertices[[#This Row],[Vertex]], Vertices[], MATCH("ID", Vertices[#Headers], 0), FALSE)</f>
        <v>1078</v>
      </c>
    </row>
    <row r="2907" spans="1:3" x14ac:dyDescent="0.35">
      <c r="A2907" s="100" t="s">
        <v>3686</v>
      </c>
      <c r="B2907" s="102" t="s">
        <v>1669</v>
      </c>
      <c r="C2907" s="100">
        <f>VLOOKUP(GroupVertices[[#This Row],[Vertex]], Vertices[], MATCH("ID", Vertices[#Headers], 0), FALSE)</f>
        <v>1079</v>
      </c>
    </row>
    <row r="2908" spans="1:3" x14ac:dyDescent="0.35">
      <c r="A2908" s="100" t="s">
        <v>3687</v>
      </c>
      <c r="B2908" s="102" t="s">
        <v>1665</v>
      </c>
      <c r="C2908" s="100">
        <f>VLOOKUP(GroupVertices[[#This Row],[Vertex]], Vertices[], MATCH("ID", Vertices[#Headers], 0), FALSE)</f>
        <v>1076</v>
      </c>
    </row>
    <row r="2909" spans="1:3" x14ac:dyDescent="0.35">
      <c r="A2909" s="100" t="s">
        <v>3687</v>
      </c>
      <c r="B2909" s="102" t="s">
        <v>1666</v>
      </c>
      <c r="C2909" s="100">
        <f>VLOOKUP(GroupVertices[[#This Row],[Vertex]], Vertices[], MATCH("ID", Vertices[#Headers], 0), FALSE)</f>
        <v>1077</v>
      </c>
    </row>
    <row r="2910" spans="1:3" x14ac:dyDescent="0.35">
      <c r="A2910" s="100" t="s">
        <v>3688</v>
      </c>
      <c r="B2910" s="102" t="s">
        <v>1663</v>
      </c>
      <c r="C2910" s="100">
        <f>VLOOKUP(GroupVertices[[#This Row],[Vertex]], Vertices[], MATCH("ID", Vertices[#Headers], 0), FALSE)</f>
        <v>1074</v>
      </c>
    </row>
    <row r="2911" spans="1:3" x14ac:dyDescent="0.35">
      <c r="A2911" s="100" t="s">
        <v>3688</v>
      </c>
      <c r="B2911" s="102" t="s">
        <v>1664</v>
      </c>
      <c r="C2911" s="100">
        <f>VLOOKUP(GroupVertices[[#This Row],[Vertex]], Vertices[], MATCH("ID", Vertices[#Headers], 0), FALSE)</f>
        <v>1075</v>
      </c>
    </row>
    <row r="2912" spans="1:3" x14ac:dyDescent="0.35">
      <c r="A2912" s="100" t="s">
        <v>3689</v>
      </c>
      <c r="B2912" s="102" t="s">
        <v>1660</v>
      </c>
      <c r="C2912" s="100">
        <f>VLOOKUP(GroupVertices[[#This Row],[Vertex]], Vertices[], MATCH("ID", Vertices[#Headers], 0), FALSE)</f>
        <v>1072</v>
      </c>
    </row>
    <row r="2913" spans="1:3" x14ac:dyDescent="0.35">
      <c r="A2913" s="100" t="s">
        <v>3689</v>
      </c>
      <c r="B2913" s="102" t="s">
        <v>1661</v>
      </c>
      <c r="C2913" s="100">
        <f>VLOOKUP(GroupVertices[[#This Row],[Vertex]], Vertices[], MATCH("ID", Vertices[#Headers], 0), FALSE)</f>
        <v>1073</v>
      </c>
    </row>
    <row r="2914" spans="1:3" x14ac:dyDescent="0.35">
      <c r="A2914" s="100" t="s">
        <v>3690</v>
      </c>
      <c r="B2914" s="102" t="s">
        <v>1634</v>
      </c>
      <c r="C2914" s="100">
        <f>VLOOKUP(GroupVertices[[#This Row],[Vertex]], Vertices[], MATCH("ID", Vertices[#Headers], 0), FALSE)</f>
        <v>1070</v>
      </c>
    </row>
    <row r="2915" spans="1:3" x14ac:dyDescent="0.35">
      <c r="A2915" s="100" t="s">
        <v>3690</v>
      </c>
      <c r="B2915" s="102" t="s">
        <v>1635</v>
      </c>
      <c r="C2915" s="100">
        <f>VLOOKUP(GroupVertices[[#This Row],[Vertex]], Vertices[], MATCH("ID", Vertices[#Headers], 0), FALSE)</f>
        <v>1071</v>
      </c>
    </row>
    <row r="2916" spans="1:3" x14ac:dyDescent="0.35">
      <c r="A2916" s="100" t="s">
        <v>3691</v>
      </c>
      <c r="B2916" s="102" t="s">
        <v>1620</v>
      </c>
      <c r="C2916" s="100">
        <f>VLOOKUP(GroupVertices[[#This Row],[Vertex]], Vertices[], MATCH("ID", Vertices[#Headers], 0), FALSE)</f>
        <v>1068</v>
      </c>
    </row>
    <row r="2917" spans="1:3" x14ac:dyDescent="0.35">
      <c r="A2917" s="100" t="s">
        <v>3691</v>
      </c>
      <c r="B2917" s="102" t="s">
        <v>1621</v>
      </c>
      <c r="C2917" s="100">
        <f>VLOOKUP(GroupVertices[[#This Row],[Vertex]], Vertices[], MATCH("ID", Vertices[#Headers], 0), FALSE)</f>
        <v>1069</v>
      </c>
    </row>
    <row r="2918" spans="1:3" x14ac:dyDescent="0.35">
      <c r="A2918" s="100" t="s">
        <v>3692</v>
      </c>
      <c r="B2918" s="102" t="s">
        <v>1616</v>
      </c>
      <c r="C2918" s="100">
        <f>VLOOKUP(GroupVertices[[#This Row],[Vertex]], Vertices[], MATCH("ID", Vertices[#Headers], 0), FALSE)</f>
        <v>1066</v>
      </c>
    </row>
    <row r="2919" spans="1:3" x14ac:dyDescent="0.35">
      <c r="A2919" s="100" t="s">
        <v>3692</v>
      </c>
      <c r="B2919" s="102" t="s">
        <v>1617</v>
      </c>
      <c r="C2919" s="100">
        <f>VLOOKUP(GroupVertices[[#This Row],[Vertex]], Vertices[], MATCH("ID", Vertices[#Headers], 0), FALSE)</f>
        <v>1067</v>
      </c>
    </row>
    <row r="2920" spans="1:3" x14ac:dyDescent="0.35">
      <c r="A2920" s="100" t="s">
        <v>3693</v>
      </c>
      <c r="B2920" s="102" t="s">
        <v>1613</v>
      </c>
      <c r="C2920" s="100">
        <f>VLOOKUP(GroupVertices[[#This Row],[Vertex]], Vertices[], MATCH("ID", Vertices[#Headers], 0), FALSE)</f>
        <v>1064</v>
      </c>
    </row>
    <row r="2921" spans="1:3" x14ac:dyDescent="0.35">
      <c r="A2921" s="100" t="s">
        <v>3693</v>
      </c>
      <c r="B2921" s="102" t="s">
        <v>1614</v>
      </c>
      <c r="C2921" s="100">
        <f>VLOOKUP(GroupVertices[[#This Row],[Vertex]], Vertices[], MATCH("ID", Vertices[#Headers], 0), FALSE)</f>
        <v>1065</v>
      </c>
    </row>
    <row r="2922" spans="1:3" x14ac:dyDescent="0.35">
      <c r="A2922" s="100" t="s">
        <v>3694</v>
      </c>
      <c r="B2922" s="102" t="s">
        <v>1607</v>
      </c>
      <c r="C2922" s="100">
        <f>VLOOKUP(GroupVertices[[#This Row],[Vertex]], Vertices[], MATCH("ID", Vertices[#Headers], 0), FALSE)</f>
        <v>1062</v>
      </c>
    </row>
    <row r="2923" spans="1:3" x14ac:dyDescent="0.35">
      <c r="A2923" s="100" t="s">
        <v>3694</v>
      </c>
      <c r="B2923" s="102" t="s">
        <v>1608</v>
      </c>
      <c r="C2923" s="100">
        <f>VLOOKUP(GroupVertices[[#This Row],[Vertex]], Vertices[], MATCH("ID", Vertices[#Headers], 0), FALSE)</f>
        <v>1063</v>
      </c>
    </row>
    <row r="2924" spans="1:3" x14ac:dyDescent="0.35">
      <c r="A2924" s="100" t="s">
        <v>3695</v>
      </c>
      <c r="B2924" s="102" t="s">
        <v>1602</v>
      </c>
      <c r="C2924" s="100">
        <f>VLOOKUP(GroupVertices[[#This Row],[Vertex]], Vertices[], MATCH("ID", Vertices[#Headers], 0), FALSE)</f>
        <v>1060</v>
      </c>
    </row>
    <row r="2925" spans="1:3" x14ac:dyDescent="0.35">
      <c r="A2925" s="100" t="s">
        <v>3695</v>
      </c>
      <c r="B2925" s="102" t="s">
        <v>1603</v>
      </c>
      <c r="C2925" s="100">
        <f>VLOOKUP(GroupVertices[[#This Row],[Vertex]], Vertices[], MATCH("ID", Vertices[#Headers], 0), FALSE)</f>
        <v>1061</v>
      </c>
    </row>
    <row r="2926" spans="1:3" x14ac:dyDescent="0.35">
      <c r="A2926" s="100" t="s">
        <v>3696</v>
      </c>
      <c r="B2926" s="102" t="s">
        <v>1594</v>
      </c>
      <c r="C2926" s="100">
        <f>VLOOKUP(GroupVertices[[#This Row],[Vertex]], Vertices[], MATCH("ID", Vertices[#Headers], 0), FALSE)</f>
        <v>1058</v>
      </c>
    </row>
    <row r="2927" spans="1:3" x14ac:dyDescent="0.35">
      <c r="A2927" s="100" t="s">
        <v>3696</v>
      </c>
      <c r="B2927" s="102" t="s">
        <v>1595</v>
      </c>
      <c r="C2927" s="100">
        <f>VLOOKUP(GroupVertices[[#This Row],[Vertex]], Vertices[], MATCH("ID", Vertices[#Headers], 0), FALSE)</f>
        <v>1059</v>
      </c>
    </row>
    <row r="2928" spans="1:3" x14ac:dyDescent="0.35">
      <c r="A2928" s="100" t="s">
        <v>3697</v>
      </c>
      <c r="B2928" s="102" t="s">
        <v>1592</v>
      </c>
      <c r="C2928" s="100">
        <f>VLOOKUP(GroupVertices[[#This Row],[Vertex]], Vertices[], MATCH("ID", Vertices[#Headers], 0), FALSE)</f>
        <v>1056</v>
      </c>
    </row>
    <row r="2929" spans="1:3" x14ac:dyDescent="0.35">
      <c r="A2929" s="100" t="s">
        <v>3697</v>
      </c>
      <c r="B2929" s="102" t="s">
        <v>1593</v>
      </c>
      <c r="C2929" s="100">
        <f>VLOOKUP(GroupVertices[[#This Row],[Vertex]], Vertices[], MATCH("ID", Vertices[#Headers], 0), FALSE)</f>
        <v>1057</v>
      </c>
    </row>
    <row r="2930" spans="1:3" x14ac:dyDescent="0.35">
      <c r="A2930" s="100" t="s">
        <v>3698</v>
      </c>
      <c r="B2930" s="102" t="s">
        <v>1586</v>
      </c>
      <c r="C2930" s="100">
        <f>VLOOKUP(GroupVertices[[#This Row],[Vertex]], Vertices[], MATCH("ID", Vertices[#Headers], 0), FALSE)</f>
        <v>1054</v>
      </c>
    </row>
    <row r="2931" spans="1:3" x14ac:dyDescent="0.35">
      <c r="A2931" s="100" t="s">
        <v>3698</v>
      </c>
      <c r="B2931" s="102" t="s">
        <v>1587</v>
      </c>
      <c r="C2931" s="100">
        <f>VLOOKUP(GroupVertices[[#This Row],[Vertex]], Vertices[], MATCH("ID", Vertices[#Headers], 0), FALSE)</f>
        <v>1055</v>
      </c>
    </row>
    <row r="2932" spans="1:3" x14ac:dyDescent="0.35">
      <c r="A2932" s="100" t="s">
        <v>3699</v>
      </c>
      <c r="B2932" s="102" t="s">
        <v>1580</v>
      </c>
      <c r="C2932" s="100">
        <f>VLOOKUP(GroupVertices[[#This Row],[Vertex]], Vertices[], MATCH("ID", Vertices[#Headers], 0), FALSE)</f>
        <v>1052</v>
      </c>
    </row>
    <row r="2933" spans="1:3" x14ac:dyDescent="0.35">
      <c r="A2933" s="100" t="s">
        <v>3699</v>
      </c>
      <c r="B2933" s="102" t="s">
        <v>1581</v>
      </c>
      <c r="C2933" s="100">
        <f>VLOOKUP(GroupVertices[[#This Row],[Vertex]], Vertices[], MATCH("ID", Vertices[#Headers], 0), FALSE)</f>
        <v>1053</v>
      </c>
    </row>
    <row r="2934" spans="1:3" x14ac:dyDescent="0.35">
      <c r="A2934" s="100" t="s">
        <v>3700</v>
      </c>
      <c r="B2934" s="102" t="s">
        <v>1576</v>
      </c>
      <c r="C2934" s="100">
        <f>VLOOKUP(GroupVertices[[#This Row],[Vertex]], Vertices[], MATCH("ID", Vertices[#Headers], 0), FALSE)</f>
        <v>1050</v>
      </c>
    </row>
    <row r="2935" spans="1:3" x14ac:dyDescent="0.35">
      <c r="A2935" s="100" t="s">
        <v>3700</v>
      </c>
      <c r="B2935" s="102" t="s">
        <v>1577</v>
      </c>
      <c r="C2935" s="100">
        <f>VLOOKUP(GroupVertices[[#This Row],[Vertex]], Vertices[], MATCH("ID", Vertices[#Headers], 0), FALSE)</f>
        <v>1051</v>
      </c>
    </row>
    <row r="2936" spans="1:3" x14ac:dyDescent="0.35">
      <c r="A2936" s="100" t="s">
        <v>3701</v>
      </c>
      <c r="B2936" s="102" t="s">
        <v>1573</v>
      </c>
      <c r="C2936" s="100">
        <f>VLOOKUP(GroupVertices[[#This Row],[Vertex]], Vertices[], MATCH("ID", Vertices[#Headers], 0), FALSE)</f>
        <v>1048</v>
      </c>
    </row>
    <row r="2937" spans="1:3" x14ac:dyDescent="0.35">
      <c r="A2937" s="100" t="s">
        <v>3701</v>
      </c>
      <c r="B2937" s="102" t="s">
        <v>1574</v>
      </c>
      <c r="C2937" s="100">
        <f>VLOOKUP(GroupVertices[[#This Row],[Vertex]], Vertices[], MATCH("ID", Vertices[#Headers], 0), FALSE)</f>
        <v>1049</v>
      </c>
    </row>
    <row r="2938" spans="1:3" x14ac:dyDescent="0.35">
      <c r="A2938" s="100" t="s">
        <v>3702</v>
      </c>
      <c r="B2938" s="102" t="s">
        <v>1571</v>
      </c>
      <c r="C2938" s="100">
        <f>VLOOKUP(GroupVertices[[#This Row],[Vertex]], Vertices[], MATCH("ID", Vertices[#Headers], 0), FALSE)</f>
        <v>1046</v>
      </c>
    </row>
    <row r="2939" spans="1:3" x14ac:dyDescent="0.35">
      <c r="A2939" s="100" t="s">
        <v>3702</v>
      </c>
      <c r="B2939" s="102" t="s">
        <v>1572</v>
      </c>
      <c r="C2939" s="100">
        <f>VLOOKUP(GroupVertices[[#This Row],[Vertex]], Vertices[], MATCH("ID", Vertices[#Headers], 0), FALSE)</f>
        <v>1047</v>
      </c>
    </row>
    <row r="2940" spans="1:3" x14ac:dyDescent="0.35">
      <c r="A2940" s="100" t="s">
        <v>3703</v>
      </c>
      <c r="B2940" s="102" t="s">
        <v>1569</v>
      </c>
      <c r="C2940" s="100">
        <f>VLOOKUP(GroupVertices[[#This Row],[Vertex]], Vertices[], MATCH("ID", Vertices[#Headers], 0), FALSE)</f>
        <v>1044</v>
      </c>
    </row>
    <row r="2941" spans="1:3" x14ac:dyDescent="0.35">
      <c r="A2941" s="100" t="s">
        <v>3703</v>
      </c>
      <c r="B2941" s="102" t="s">
        <v>1570</v>
      </c>
      <c r="C2941" s="100">
        <f>VLOOKUP(GroupVertices[[#This Row],[Vertex]], Vertices[], MATCH("ID", Vertices[#Headers], 0), FALSE)</f>
        <v>1045</v>
      </c>
    </row>
    <row r="2942" spans="1:3" x14ac:dyDescent="0.35">
      <c r="A2942" s="100" t="s">
        <v>3704</v>
      </c>
      <c r="B2942" s="102" t="s">
        <v>1556</v>
      </c>
      <c r="C2942" s="100">
        <f>VLOOKUP(GroupVertices[[#This Row],[Vertex]], Vertices[], MATCH("ID", Vertices[#Headers], 0), FALSE)</f>
        <v>1042</v>
      </c>
    </row>
    <row r="2943" spans="1:3" x14ac:dyDescent="0.35">
      <c r="A2943" s="100" t="s">
        <v>3704</v>
      </c>
      <c r="B2943" s="102" t="s">
        <v>1557</v>
      </c>
      <c r="C2943" s="100">
        <f>VLOOKUP(GroupVertices[[#This Row],[Vertex]], Vertices[], MATCH("ID", Vertices[#Headers], 0), FALSE)</f>
        <v>1043</v>
      </c>
    </row>
    <row r="2944" spans="1:3" x14ac:dyDescent="0.35">
      <c r="A2944" s="100" t="s">
        <v>3705</v>
      </c>
      <c r="B2944" s="102" t="s">
        <v>1541</v>
      </c>
      <c r="C2944" s="100">
        <f>VLOOKUP(GroupVertices[[#This Row],[Vertex]], Vertices[], MATCH("ID", Vertices[#Headers], 0), FALSE)</f>
        <v>1040</v>
      </c>
    </row>
    <row r="2945" spans="1:3" x14ac:dyDescent="0.35">
      <c r="A2945" s="100" t="s">
        <v>3705</v>
      </c>
      <c r="B2945" s="102" t="s">
        <v>1542</v>
      </c>
      <c r="C2945" s="100">
        <f>VLOOKUP(GroupVertices[[#This Row],[Vertex]], Vertices[], MATCH("ID", Vertices[#Headers], 0), FALSE)</f>
        <v>1041</v>
      </c>
    </row>
    <row r="2946" spans="1:3" x14ac:dyDescent="0.35">
      <c r="A2946" s="100" t="s">
        <v>3706</v>
      </c>
      <c r="B2946" s="102" t="s">
        <v>1536</v>
      </c>
      <c r="C2946" s="100">
        <f>VLOOKUP(GroupVertices[[#This Row],[Vertex]], Vertices[], MATCH("ID", Vertices[#Headers], 0), FALSE)</f>
        <v>1038</v>
      </c>
    </row>
    <row r="2947" spans="1:3" x14ac:dyDescent="0.35">
      <c r="A2947" s="100" t="s">
        <v>3706</v>
      </c>
      <c r="B2947" s="102" t="s">
        <v>1537</v>
      </c>
      <c r="C2947" s="100">
        <f>VLOOKUP(GroupVertices[[#This Row],[Vertex]], Vertices[], MATCH("ID", Vertices[#Headers], 0), FALSE)</f>
        <v>1039</v>
      </c>
    </row>
    <row r="2948" spans="1:3" x14ac:dyDescent="0.35">
      <c r="A2948" s="100" t="s">
        <v>3707</v>
      </c>
      <c r="B2948" s="102" t="s">
        <v>1521</v>
      </c>
      <c r="C2948" s="100">
        <f>VLOOKUP(GroupVertices[[#This Row],[Vertex]], Vertices[], MATCH("ID", Vertices[#Headers], 0), FALSE)</f>
        <v>1036</v>
      </c>
    </row>
    <row r="2949" spans="1:3" x14ac:dyDescent="0.35">
      <c r="A2949" s="100" t="s">
        <v>3707</v>
      </c>
      <c r="B2949" s="102" t="s">
        <v>1522</v>
      </c>
      <c r="C2949" s="100">
        <f>VLOOKUP(GroupVertices[[#This Row],[Vertex]], Vertices[], MATCH("ID", Vertices[#Headers], 0), FALSE)</f>
        <v>1037</v>
      </c>
    </row>
    <row r="2950" spans="1:3" x14ac:dyDescent="0.35">
      <c r="A2950" s="100" t="s">
        <v>3708</v>
      </c>
      <c r="B2950" s="102" t="s">
        <v>1514</v>
      </c>
      <c r="C2950" s="100">
        <f>VLOOKUP(GroupVertices[[#This Row],[Vertex]], Vertices[], MATCH("ID", Vertices[#Headers], 0), FALSE)</f>
        <v>1034</v>
      </c>
    </row>
    <row r="2951" spans="1:3" x14ac:dyDescent="0.35">
      <c r="A2951" s="100" t="s">
        <v>3708</v>
      </c>
      <c r="B2951" s="102" t="s">
        <v>1515</v>
      </c>
      <c r="C2951" s="100">
        <f>VLOOKUP(GroupVertices[[#This Row],[Vertex]], Vertices[], MATCH("ID", Vertices[#Headers], 0), FALSE)</f>
        <v>1035</v>
      </c>
    </row>
    <row r="2952" spans="1:3" x14ac:dyDescent="0.35">
      <c r="A2952" s="100" t="s">
        <v>3709</v>
      </c>
      <c r="B2952" s="102" t="s">
        <v>1508</v>
      </c>
      <c r="C2952" s="100">
        <f>VLOOKUP(GroupVertices[[#This Row],[Vertex]], Vertices[], MATCH("ID", Vertices[#Headers], 0), FALSE)</f>
        <v>1032</v>
      </c>
    </row>
    <row r="2953" spans="1:3" x14ac:dyDescent="0.35">
      <c r="A2953" s="100" t="s">
        <v>3709</v>
      </c>
      <c r="B2953" s="102" t="s">
        <v>1509</v>
      </c>
      <c r="C2953" s="100">
        <f>VLOOKUP(GroupVertices[[#This Row],[Vertex]], Vertices[], MATCH("ID", Vertices[#Headers], 0), FALSE)</f>
        <v>1033</v>
      </c>
    </row>
    <row r="2954" spans="1:3" x14ac:dyDescent="0.35">
      <c r="A2954" s="100" t="s">
        <v>3710</v>
      </c>
      <c r="B2954" s="102" t="s">
        <v>1504</v>
      </c>
      <c r="C2954" s="100">
        <f>VLOOKUP(GroupVertices[[#This Row],[Vertex]], Vertices[], MATCH("ID", Vertices[#Headers], 0), FALSE)</f>
        <v>1030</v>
      </c>
    </row>
    <row r="2955" spans="1:3" x14ac:dyDescent="0.35">
      <c r="A2955" s="100" t="s">
        <v>3710</v>
      </c>
      <c r="B2955" s="102" t="s">
        <v>1505</v>
      </c>
      <c r="C2955" s="100">
        <f>VLOOKUP(GroupVertices[[#This Row],[Vertex]], Vertices[], MATCH("ID", Vertices[#Headers], 0), FALSE)</f>
        <v>1031</v>
      </c>
    </row>
    <row r="2956" spans="1:3" x14ac:dyDescent="0.35">
      <c r="A2956" s="100" t="s">
        <v>3711</v>
      </c>
      <c r="B2956" s="102" t="s">
        <v>1495</v>
      </c>
      <c r="C2956" s="100">
        <f>VLOOKUP(GroupVertices[[#This Row],[Vertex]], Vertices[], MATCH("ID", Vertices[#Headers], 0), FALSE)</f>
        <v>1028</v>
      </c>
    </row>
    <row r="2957" spans="1:3" x14ac:dyDescent="0.35">
      <c r="A2957" s="100" t="s">
        <v>3711</v>
      </c>
      <c r="B2957" s="102" t="s">
        <v>1496</v>
      </c>
      <c r="C2957" s="100">
        <f>VLOOKUP(GroupVertices[[#This Row],[Vertex]], Vertices[], MATCH("ID", Vertices[#Headers], 0), FALSE)</f>
        <v>1029</v>
      </c>
    </row>
    <row r="2958" spans="1:3" x14ac:dyDescent="0.35">
      <c r="A2958" s="100" t="s">
        <v>3712</v>
      </c>
      <c r="B2958" s="102" t="s">
        <v>1488</v>
      </c>
      <c r="C2958" s="100">
        <f>VLOOKUP(GroupVertices[[#This Row],[Vertex]], Vertices[], MATCH("ID", Vertices[#Headers], 0), FALSE)</f>
        <v>1026</v>
      </c>
    </row>
    <row r="2959" spans="1:3" x14ac:dyDescent="0.35">
      <c r="A2959" s="100" t="s">
        <v>3712</v>
      </c>
      <c r="B2959" s="102" t="s">
        <v>1489</v>
      </c>
      <c r="C2959" s="100">
        <f>VLOOKUP(GroupVertices[[#This Row],[Vertex]], Vertices[], MATCH("ID", Vertices[#Headers], 0), FALSE)</f>
        <v>1027</v>
      </c>
    </row>
    <row r="2960" spans="1:3" x14ac:dyDescent="0.35">
      <c r="A2960" s="100" t="s">
        <v>3713</v>
      </c>
      <c r="B2960" s="102" t="s">
        <v>1485</v>
      </c>
      <c r="C2960" s="100">
        <f>VLOOKUP(GroupVertices[[#This Row],[Vertex]], Vertices[], MATCH("ID", Vertices[#Headers], 0), FALSE)</f>
        <v>1024</v>
      </c>
    </row>
    <row r="2961" spans="1:3" x14ac:dyDescent="0.35">
      <c r="A2961" s="100" t="s">
        <v>3713</v>
      </c>
      <c r="B2961" s="102" t="s">
        <v>1486</v>
      </c>
      <c r="C2961" s="100">
        <f>VLOOKUP(GroupVertices[[#This Row],[Vertex]], Vertices[], MATCH("ID", Vertices[#Headers], 0), FALSE)</f>
        <v>1025</v>
      </c>
    </row>
    <row r="2962" spans="1:3" x14ac:dyDescent="0.35">
      <c r="A2962" s="100" t="s">
        <v>3714</v>
      </c>
      <c r="B2962" s="102" t="s">
        <v>1483</v>
      </c>
      <c r="C2962" s="100">
        <f>VLOOKUP(GroupVertices[[#This Row],[Vertex]], Vertices[], MATCH("ID", Vertices[#Headers], 0), FALSE)</f>
        <v>1022</v>
      </c>
    </row>
    <row r="2963" spans="1:3" x14ac:dyDescent="0.35">
      <c r="A2963" s="100" t="s">
        <v>3714</v>
      </c>
      <c r="B2963" s="102" t="s">
        <v>1484</v>
      </c>
      <c r="C2963" s="100">
        <f>VLOOKUP(GroupVertices[[#This Row],[Vertex]], Vertices[], MATCH("ID", Vertices[#Headers], 0), FALSE)</f>
        <v>1023</v>
      </c>
    </row>
    <row r="2964" spans="1:3" x14ac:dyDescent="0.35">
      <c r="A2964" s="100" t="s">
        <v>3715</v>
      </c>
      <c r="B2964" s="102" t="s">
        <v>1463</v>
      </c>
      <c r="C2964" s="100">
        <f>VLOOKUP(GroupVertices[[#This Row],[Vertex]], Vertices[], MATCH("ID", Vertices[#Headers], 0), FALSE)</f>
        <v>1020</v>
      </c>
    </row>
    <row r="2965" spans="1:3" x14ac:dyDescent="0.35">
      <c r="A2965" s="100" t="s">
        <v>3715</v>
      </c>
      <c r="B2965" s="102" t="s">
        <v>1464</v>
      </c>
      <c r="C2965" s="100">
        <f>VLOOKUP(GroupVertices[[#This Row],[Vertex]], Vertices[], MATCH("ID", Vertices[#Headers], 0), FALSE)</f>
        <v>1021</v>
      </c>
    </row>
    <row r="2966" spans="1:3" x14ac:dyDescent="0.35">
      <c r="A2966" s="100" t="s">
        <v>3716</v>
      </c>
      <c r="B2966" s="102" t="s">
        <v>1452</v>
      </c>
      <c r="C2966" s="100">
        <f>VLOOKUP(GroupVertices[[#This Row],[Vertex]], Vertices[], MATCH("ID", Vertices[#Headers], 0), FALSE)</f>
        <v>1018</v>
      </c>
    </row>
    <row r="2967" spans="1:3" x14ac:dyDescent="0.35">
      <c r="A2967" s="100" t="s">
        <v>3716</v>
      </c>
      <c r="B2967" s="102" t="s">
        <v>1453</v>
      </c>
      <c r="C2967" s="100">
        <f>VLOOKUP(GroupVertices[[#This Row],[Vertex]], Vertices[], MATCH("ID", Vertices[#Headers], 0), FALSE)</f>
        <v>1019</v>
      </c>
    </row>
    <row r="2968" spans="1:3" x14ac:dyDescent="0.35">
      <c r="A2968" s="100" t="s">
        <v>3717</v>
      </c>
      <c r="B2968" s="102" t="s">
        <v>1448</v>
      </c>
      <c r="C2968" s="100">
        <f>VLOOKUP(GroupVertices[[#This Row],[Vertex]], Vertices[], MATCH("ID", Vertices[#Headers], 0), FALSE)</f>
        <v>1016</v>
      </c>
    </row>
    <row r="2969" spans="1:3" x14ac:dyDescent="0.35">
      <c r="A2969" s="100" t="s">
        <v>3717</v>
      </c>
      <c r="B2969" s="102" t="s">
        <v>1449</v>
      </c>
      <c r="C2969" s="100">
        <f>VLOOKUP(GroupVertices[[#This Row],[Vertex]], Vertices[], MATCH("ID", Vertices[#Headers], 0), FALSE)</f>
        <v>1017</v>
      </c>
    </row>
    <row r="2970" spans="1:3" x14ac:dyDescent="0.35">
      <c r="A2970" s="100" t="s">
        <v>3718</v>
      </c>
      <c r="B2970" s="102" t="s">
        <v>1446</v>
      </c>
      <c r="C2970" s="100">
        <f>VLOOKUP(GroupVertices[[#This Row],[Vertex]], Vertices[], MATCH("ID", Vertices[#Headers], 0), FALSE)</f>
        <v>1014</v>
      </c>
    </row>
    <row r="2971" spans="1:3" x14ac:dyDescent="0.35">
      <c r="A2971" s="100" t="s">
        <v>3718</v>
      </c>
      <c r="B2971" s="102" t="s">
        <v>1447</v>
      </c>
      <c r="C2971" s="100">
        <f>VLOOKUP(GroupVertices[[#This Row],[Vertex]], Vertices[], MATCH("ID", Vertices[#Headers], 0), FALSE)</f>
        <v>1015</v>
      </c>
    </row>
    <row r="2972" spans="1:3" x14ac:dyDescent="0.35">
      <c r="A2972" s="100" t="s">
        <v>3719</v>
      </c>
      <c r="B2972" s="102" t="s">
        <v>1444</v>
      </c>
      <c r="C2972" s="100">
        <f>VLOOKUP(GroupVertices[[#This Row],[Vertex]], Vertices[], MATCH("ID", Vertices[#Headers], 0), FALSE)</f>
        <v>1012</v>
      </c>
    </row>
    <row r="2973" spans="1:3" x14ac:dyDescent="0.35">
      <c r="A2973" s="100" t="s">
        <v>3719</v>
      </c>
      <c r="B2973" s="102" t="s">
        <v>1445</v>
      </c>
      <c r="C2973" s="100">
        <f>VLOOKUP(GroupVertices[[#This Row],[Vertex]], Vertices[], MATCH("ID", Vertices[#Headers], 0), FALSE)</f>
        <v>1013</v>
      </c>
    </row>
    <row r="2974" spans="1:3" x14ac:dyDescent="0.35">
      <c r="A2974" s="100" t="s">
        <v>3720</v>
      </c>
      <c r="B2974" s="102" t="s">
        <v>1442</v>
      </c>
      <c r="C2974" s="100">
        <f>VLOOKUP(GroupVertices[[#This Row],[Vertex]], Vertices[], MATCH("ID", Vertices[#Headers], 0), FALSE)</f>
        <v>1010</v>
      </c>
    </row>
    <row r="2975" spans="1:3" x14ac:dyDescent="0.35">
      <c r="A2975" s="100" t="s">
        <v>3720</v>
      </c>
      <c r="B2975" s="102" t="s">
        <v>1443</v>
      </c>
      <c r="C2975" s="100">
        <f>VLOOKUP(GroupVertices[[#This Row],[Vertex]], Vertices[], MATCH("ID", Vertices[#Headers], 0), FALSE)</f>
        <v>1011</v>
      </c>
    </row>
    <row r="2976" spans="1:3" x14ac:dyDescent="0.35">
      <c r="A2976" s="100" t="s">
        <v>3721</v>
      </c>
      <c r="B2976" s="102" t="s">
        <v>1434</v>
      </c>
      <c r="C2976" s="100">
        <f>VLOOKUP(GroupVertices[[#This Row],[Vertex]], Vertices[], MATCH("ID", Vertices[#Headers], 0), FALSE)</f>
        <v>1008</v>
      </c>
    </row>
    <row r="2977" spans="1:3" x14ac:dyDescent="0.35">
      <c r="A2977" s="100" t="s">
        <v>3721</v>
      </c>
      <c r="B2977" s="102" t="s">
        <v>1435</v>
      </c>
      <c r="C2977" s="100">
        <f>VLOOKUP(GroupVertices[[#This Row],[Vertex]], Vertices[], MATCH("ID", Vertices[#Headers], 0), FALSE)</f>
        <v>1009</v>
      </c>
    </row>
    <row r="2978" spans="1:3" x14ac:dyDescent="0.35">
      <c r="A2978" s="100" t="s">
        <v>3722</v>
      </c>
      <c r="B2978" s="102" t="s">
        <v>1432</v>
      </c>
      <c r="C2978" s="100">
        <f>VLOOKUP(GroupVertices[[#This Row],[Vertex]], Vertices[], MATCH("ID", Vertices[#Headers], 0), FALSE)</f>
        <v>1006</v>
      </c>
    </row>
    <row r="2979" spans="1:3" x14ac:dyDescent="0.35">
      <c r="A2979" s="100" t="s">
        <v>3722</v>
      </c>
      <c r="B2979" s="102" t="s">
        <v>1433</v>
      </c>
      <c r="C2979" s="100">
        <f>VLOOKUP(GroupVertices[[#This Row],[Vertex]], Vertices[], MATCH("ID", Vertices[#Headers], 0), FALSE)</f>
        <v>1007</v>
      </c>
    </row>
    <row r="2980" spans="1:3" x14ac:dyDescent="0.35">
      <c r="A2980" s="100" t="s">
        <v>3723</v>
      </c>
      <c r="B2980" s="102" t="s">
        <v>1413</v>
      </c>
      <c r="C2980" s="100">
        <f>VLOOKUP(GroupVertices[[#This Row],[Vertex]], Vertices[], MATCH("ID", Vertices[#Headers], 0), FALSE)</f>
        <v>1004</v>
      </c>
    </row>
    <row r="2981" spans="1:3" x14ac:dyDescent="0.35">
      <c r="A2981" s="100" t="s">
        <v>3723</v>
      </c>
      <c r="B2981" s="102" t="s">
        <v>1414</v>
      </c>
      <c r="C2981" s="100">
        <f>VLOOKUP(GroupVertices[[#This Row],[Vertex]], Vertices[], MATCH("ID", Vertices[#Headers], 0), FALSE)</f>
        <v>1005</v>
      </c>
    </row>
    <row r="2982" spans="1:3" x14ac:dyDescent="0.35">
      <c r="A2982" s="100" t="s">
        <v>3724</v>
      </c>
      <c r="B2982" s="102" t="s">
        <v>1410</v>
      </c>
      <c r="C2982" s="100">
        <f>VLOOKUP(GroupVertices[[#This Row],[Vertex]], Vertices[], MATCH("ID", Vertices[#Headers], 0), FALSE)</f>
        <v>1002</v>
      </c>
    </row>
    <row r="2983" spans="1:3" x14ac:dyDescent="0.35">
      <c r="A2983" s="100" t="s">
        <v>3724</v>
      </c>
      <c r="B2983" s="102" t="s">
        <v>1411</v>
      </c>
      <c r="C2983" s="100">
        <f>VLOOKUP(GroupVertices[[#This Row],[Vertex]], Vertices[], MATCH("ID", Vertices[#Headers], 0), FALSE)</f>
        <v>1003</v>
      </c>
    </row>
    <row r="2984" spans="1:3" x14ac:dyDescent="0.35">
      <c r="A2984" s="100" t="s">
        <v>3725</v>
      </c>
      <c r="B2984" s="102" t="s">
        <v>1368</v>
      </c>
      <c r="C2984" s="100">
        <f>VLOOKUP(GroupVertices[[#This Row],[Vertex]], Vertices[], MATCH("ID", Vertices[#Headers], 0), FALSE)</f>
        <v>1000</v>
      </c>
    </row>
    <row r="2985" spans="1:3" x14ac:dyDescent="0.35">
      <c r="A2985" s="100" t="s">
        <v>3725</v>
      </c>
      <c r="B2985" s="102" t="s">
        <v>1369</v>
      </c>
      <c r="C2985" s="100">
        <f>VLOOKUP(GroupVertices[[#This Row],[Vertex]], Vertices[], MATCH("ID", Vertices[#Headers], 0), FALSE)</f>
        <v>1001</v>
      </c>
    </row>
    <row r="2986" spans="1:3" x14ac:dyDescent="0.35">
      <c r="A2986" s="100" t="s">
        <v>3726</v>
      </c>
      <c r="B2986" s="102" t="s">
        <v>1360</v>
      </c>
      <c r="C2986" s="100">
        <f>VLOOKUP(GroupVertices[[#This Row],[Vertex]], Vertices[], MATCH("ID", Vertices[#Headers], 0), FALSE)</f>
        <v>998</v>
      </c>
    </row>
    <row r="2987" spans="1:3" x14ac:dyDescent="0.35">
      <c r="A2987" s="100" t="s">
        <v>3726</v>
      </c>
      <c r="B2987" s="102" t="s">
        <v>1361</v>
      </c>
      <c r="C2987" s="100">
        <f>VLOOKUP(GroupVertices[[#This Row],[Vertex]], Vertices[], MATCH("ID", Vertices[#Headers], 0), FALSE)</f>
        <v>999</v>
      </c>
    </row>
    <row r="2988" spans="1:3" x14ac:dyDescent="0.35">
      <c r="A2988" s="100" t="s">
        <v>3727</v>
      </c>
      <c r="B2988" s="102" t="s">
        <v>1348</v>
      </c>
      <c r="C2988" s="100">
        <f>VLOOKUP(GroupVertices[[#This Row],[Vertex]], Vertices[], MATCH("ID", Vertices[#Headers], 0), FALSE)</f>
        <v>996</v>
      </c>
    </row>
    <row r="2989" spans="1:3" x14ac:dyDescent="0.35">
      <c r="A2989" s="100" t="s">
        <v>3727</v>
      </c>
      <c r="B2989" s="102" t="s">
        <v>1349</v>
      </c>
      <c r="C2989" s="100">
        <f>VLOOKUP(GroupVertices[[#This Row],[Vertex]], Vertices[], MATCH("ID", Vertices[#Headers], 0), FALSE)</f>
        <v>450</v>
      </c>
    </row>
    <row r="2990" spans="1:3" x14ac:dyDescent="0.35">
      <c r="A2990" s="100" t="s">
        <v>3728</v>
      </c>
      <c r="B2990" s="102" t="s">
        <v>1303</v>
      </c>
      <c r="C2990" s="100">
        <f>VLOOKUP(GroupVertices[[#This Row],[Vertex]], Vertices[], MATCH("ID", Vertices[#Headers], 0), FALSE)</f>
        <v>994</v>
      </c>
    </row>
    <row r="2991" spans="1:3" x14ac:dyDescent="0.35">
      <c r="A2991" s="100" t="s">
        <v>3728</v>
      </c>
      <c r="B2991" s="102" t="s">
        <v>1304</v>
      </c>
      <c r="C2991" s="100">
        <f>VLOOKUP(GroupVertices[[#This Row],[Vertex]], Vertices[], MATCH("ID", Vertices[#Headers], 0), FALSE)</f>
        <v>995</v>
      </c>
    </row>
    <row r="2992" spans="1:3" x14ac:dyDescent="0.35">
      <c r="A2992" s="100" t="s">
        <v>3729</v>
      </c>
      <c r="B2992" s="102" t="s">
        <v>1300</v>
      </c>
      <c r="C2992" s="100">
        <f>VLOOKUP(GroupVertices[[#This Row],[Vertex]], Vertices[], MATCH("ID", Vertices[#Headers], 0), FALSE)</f>
        <v>992</v>
      </c>
    </row>
    <row r="2993" spans="1:3" x14ac:dyDescent="0.35">
      <c r="A2993" s="100" t="s">
        <v>3729</v>
      </c>
      <c r="B2993" s="102" t="s">
        <v>1301</v>
      </c>
      <c r="C2993" s="100">
        <f>VLOOKUP(GroupVertices[[#This Row],[Vertex]], Vertices[], MATCH("ID", Vertices[#Headers], 0), FALSE)</f>
        <v>993</v>
      </c>
    </row>
    <row r="2994" spans="1:3" x14ac:dyDescent="0.35">
      <c r="A2994" s="100" t="s">
        <v>3730</v>
      </c>
      <c r="B2994" s="102" t="s">
        <v>1298</v>
      </c>
      <c r="C2994" s="100">
        <f>VLOOKUP(GroupVertices[[#This Row],[Vertex]], Vertices[], MATCH("ID", Vertices[#Headers], 0), FALSE)</f>
        <v>990</v>
      </c>
    </row>
    <row r="2995" spans="1:3" x14ac:dyDescent="0.35">
      <c r="A2995" s="100" t="s">
        <v>3730</v>
      </c>
      <c r="B2995" s="102" t="s">
        <v>1299</v>
      </c>
      <c r="C2995" s="100">
        <f>VLOOKUP(GroupVertices[[#This Row],[Vertex]], Vertices[], MATCH("ID", Vertices[#Headers], 0), FALSE)</f>
        <v>991</v>
      </c>
    </row>
    <row r="2996" spans="1:3" x14ac:dyDescent="0.35">
      <c r="A2996" s="100" t="s">
        <v>3731</v>
      </c>
      <c r="B2996" s="102" t="s">
        <v>1294</v>
      </c>
      <c r="C2996" s="100">
        <f>VLOOKUP(GroupVertices[[#This Row],[Vertex]], Vertices[], MATCH("ID", Vertices[#Headers], 0), FALSE)</f>
        <v>988</v>
      </c>
    </row>
    <row r="2997" spans="1:3" x14ac:dyDescent="0.35">
      <c r="A2997" s="100" t="s">
        <v>3731</v>
      </c>
      <c r="B2997" s="102" t="s">
        <v>1295</v>
      </c>
      <c r="C2997" s="100">
        <f>VLOOKUP(GroupVertices[[#This Row],[Vertex]], Vertices[], MATCH("ID", Vertices[#Headers], 0), FALSE)</f>
        <v>988</v>
      </c>
    </row>
    <row r="2998" spans="1:3" x14ac:dyDescent="0.35">
      <c r="A2998" s="100" t="s">
        <v>3732</v>
      </c>
      <c r="B2998" s="102" t="s">
        <v>1291</v>
      </c>
      <c r="C2998" s="100">
        <f>VLOOKUP(GroupVertices[[#This Row],[Vertex]], Vertices[], MATCH("ID", Vertices[#Headers], 0), FALSE)</f>
        <v>986</v>
      </c>
    </row>
    <row r="2999" spans="1:3" x14ac:dyDescent="0.35">
      <c r="A2999" s="100" t="s">
        <v>3732</v>
      </c>
      <c r="B2999" s="102" t="s">
        <v>1292</v>
      </c>
      <c r="C2999" s="100">
        <f>VLOOKUP(GroupVertices[[#This Row],[Vertex]], Vertices[], MATCH("ID", Vertices[#Headers], 0), FALSE)</f>
        <v>987</v>
      </c>
    </row>
    <row r="3000" spans="1:3" x14ac:dyDescent="0.35">
      <c r="A3000" s="100" t="s">
        <v>3733</v>
      </c>
      <c r="B3000" s="102" t="s">
        <v>1280</v>
      </c>
      <c r="C3000" s="100">
        <f>VLOOKUP(GroupVertices[[#This Row],[Vertex]], Vertices[], MATCH("ID", Vertices[#Headers], 0), FALSE)</f>
        <v>984</v>
      </c>
    </row>
    <row r="3001" spans="1:3" x14ac:dyDescent="0.35">
      <c r="A3001" s="100" t="s">
        <v>3733</v>
      </c>
      <c r="B3001" s="102" t="s">
        <v>1281</v>
      </c>
      <c r="C3001" s="100">
        <f>VLOOKUP(GroupVertices[[#This Row],[Vertex]], Vertices[], MATCH("ID", Vertices[#Headers], 0), FALSE)</f>
        <v>985</v>
      </c>
    </row>
    <row r="3002" spans="1:3" x14ac:dyDescent="0.35">
      <c r="A3002" s="100" t="s">
        <v>3734</v>
      </c>
      <c r="B3002" s="102" t="s">
        <v>1271</v>
      </c>
      <c r="C3002" s="100">
        <f>VLOOKUP(GroupVertices[[#This Row],[Vertex]], Vertices[], MATCH("ID", Vertices[#Headers], 0), FALSE)</f>
        <v>982</v>
      </c>
    </row>
    <row r="3003" spans="1:3" x14ac:dyDescent="0.35">
      <c r="A3003" s="100" t="s">
        <v>3734</v>
      </c>
      <c r="B3003" s="102" t="s">
        <v>1272</v>
      </c>
      <c r="C3003" s="100">
        <f>VLOOKUP(GroupVertices[[#This Row],[Vertex]], Vertices[], MATCH("ID", Vertices[#Headers], 0), FALSE)</f>
        <v>983</v>
      </c>
    </row>
    <row r="3004" spans="1:3" x14ac:dyDescent="0.35">
      <c r="A3004" s="100" t="s">
        <v>3735</v>
      </c>
      <c r="B3004" s="102" t="s">
        <v>1254</v>
      </c>
      <c r="C3004" s="100">
        <f>VLOOKUP(GroupVertices[[#This Row],[Vertex]], Vertices[], MATCH("ID", Vertices[#Headers], 0), FALSE)</f>
        <v>980</v>
      </c>
    </row>
    <row r="3005" spans="1:3" x14ac:dyDescent="0.35">
      <c r="A3005" s="100" t="s">
        <v>3735</v>
      </c>
      <c r="B3005" s="102" t="s">
        <v>1255</v>
      </c>
      <c r="C3005" s="100">
        <f>VLOOKUP(GroupVertices[[#This Row],[Vertex]], Vertices[], MATCH("ID", Vertices[#Headers], 0), FALSE)</f>
        <v>981</v>
      </c>
    </row>
    <row r="3006" spans="1:3" x14ac:dyDescent="0.35">
      <c r="A3006" s="100" t="s">
        <v>3736</v>
      </c>
      <c r="B3006" s="102" t="s">
        <v>1252</v>
      </c>
      <c r="C3006" s="100">
        <f>VLOOKUP(GroupVertices[[#This Row],[Vertex]], Vertices[], MATCH("ID", Vertices[#Headers], 0), FALSE)</f>
        <v>978</v>
      </c>
    </row>
    <row r="3007" spans="1:3" x14ac:dyDescent="0.35">
      <c r="A3007" s="100" t="s">
        <v>3736</v>
      </c>
      <c r="B3007" s="102" t="s">
        <v>1253</v>
      </c>
      <c r="C3007" s="100">
        <f>VLOOKUP(GroupVertices[[#This Row],[Vertex]], Vertices[], MATCH("ID", Vertices[#Headers], 0), FALSE)</f>
        <v>979</v>
      </c>
    </row>
    <row r="3008" spans="1:3" x14ac:dyDescent="0.35">
      <c r="A3008" s="100" t="s">
        <v>3737</v>
      </c>
      <c r="B3008" s="102" t="s">
        <v>1243</v>
      </c>
      <c r="C3008" s="100">
        <f>VLOOKUP(GroupVertices[[#This Row],[Vertex]], Vertices[], MATCH("ID", Vertices[#Headers], 0), FALSE)</f>
        <v>976</v>
      </c>
    </row>
    <row r="3009" spans="1:3" x14ac:dyDescent="0.35">
      <c r="A3009" s="100" t="s">
        <v>3737</v>
      </c>
      <c r="B3009" s="102" t="s">
        <v>1244</v>
      </c>
      <c r="C3009" s="100">
        <f>VLOOKUP(GroupVertices[[#This Row],[Vertex]], Vertices[], MATCH("ID", Vertices[#Headers], 0), FALSE)</f>
        <v>977</v>
      </c>
    </row>
    <row r="3010" spans="1:3" x14ac:dyDescent="0.35">
      <c r="A3010" s="100" t="s">
        <v>3738</v>
      </c>
      <c r="B3010" s="102" t="s">
        <v>1237</v>
      </c>
      <c r="C3010" s="100">
        <f>VLOOKUP(GroupVertices[[#This Row],[Vertex]], Vertices[], MATCH("ID", Vertices[#Headers], 0), FALSE)</f>
        <v>974</v>
      </c>
    </row>
    <row r="3011" spans="1:3" x14ac:dyDescent="0.35">
      <c r="A3011" s="100" t="s">
        <v>3738</v>
      </c>
      <c r="B3011" s="102" t="s">
        <v>1238</v>
      </c>
      <c r="C3011" s="100">
        <f>VLOOKUP(GroupVertices[[#This Row],[Vertex]], Vertices[], MATCH("ID", Vertices[#Headers], 0), FALSE)</f>
        <v>975</v>
      </c>
    </row>
    <row r="3012" spans="1:3" x14ac:dyDescent="0.35">
      <c r="A3012" s="100" t="s">
        <v>3739</v>
      </c>
      <c r="B3012" s="102" t="s">
        <v>1223</v>
      </c>
      <c r="C3012" s="100">
        <f>VLOOKUP(GroupVertices[[#This Row],[Vertex]], Vertices[], MATCH("ID", Vertices[#Headers], 0), FALSE)</f>
        <v>972</v>
      </c>
    </row>
    <row r="3013" spans="1:3" x14ac:dyDescent="0.35">
      <c r="A3013" s="100" t="s">
        <v>3739</v>
      </c>
      <c r="B3013" s="102" t="s">
        <v>1224</v>
      </c>
      <c r="C3013" s="100">
        <f>VLOOKUP(GroupVertices[[#This Row],[Vertex]], Vertices[], MATCH("ID", Vertices[#Headers], 0), FALSE)</f>
        <v>973</v>
      </c>
    </row>
    <row r="3014" spans="1:3" x14ac:dyDescent="0.35">
      <c r="A3014" s="100" t="s">
        <v>3740</v>
      </c>
      <c r="B3014" s="102" t="s">
        <v>1221</v>
      </c>
      <c r="C3014" s="100">
        <f>VLOOKUP(GroupVertices[[#This Row],[Vertex]], Vertices[], MATCH("ID", Vertices[#Headers], 0), FALSE)</f>
        <v>970</v>
      </c>
    </row>
    <row r="3015" spans="1:3" x14ac:dyDescent="0.35">
      <c r="A3015" s="100" t="s">
        <v>3740</v>
      </c>
      <c r="B3015" s="102" t="s">
        <v>1222</v>
      </c>
      <c r="C3015" s="100">
        <f>VLOOKUP(GroupVertices[[#This Row],[Vertex]], Vertices[], MATCH("ID", Vertices[#Headers], 0), FALSE)</f>
        <v>971</v>
      </c>
    </row>
    <row r="3016" spans="1:3" x14ac:dyDescent="0.35">
      <c r="A3016" s="100" t="s">
        <v>3741</v>
      </c>
      <c r="B3016" s="102" t="s">
        <v>1201</v>
      </c>
      <c r="C3016" s="100">
        <f>VLOOKUP(GroupVertices[[#This Row],[Vertex]], Vertices[], MATCH("ID", Vertices[#Headers], 0), FALSE)</f>
        <v>968</v>
      </c>
    </row>
    <row r="3017" spans="1:3" x14ac:dyDescent="0.35">
      <c r="A3017" s="100" t="s">
        <v>3741</v>
      </c>
      <c r="B3017" s="102" t="s">
        <v>1202</v>
      </c>
      <c r="C3017" s="100">
        <f>VLOOKUP(GroupVertices[[#This Row],[Vertex]], Vertices[], MATCH("ID", Vertices[#Headers], 0), FALSE)</f>
        <v>969</v>
      </c>
    </row>
    <row r="3018" spans="1:3" x14ac:dyDescent="0.35">
      <c r="A3018" s="100" t="s">
        <v>3742</v>
      </c>
      <c r="B3018" s="102" t="s">
        <v>1180</v>
      </c>
      <c r="C3018" s="100">
        <f>VLOOKUP(GroupVertices[[#This Row],[Vertex]], Vertices[], MATCH("ID", Vertices[#Headers], 0), FALSE)</f>
        <v>966</v>
      </c>
    </row>
    <row r="3019" spans="1:3" x14ac:dyDescent="0.35">
      <c r="A3019" s="100" t="s">
        <v>3742</v>
      </c>
      <c r="B3019" s="102" t="s">
        <v>1181</v>
      </c>
      <c r="C3019" s="100">
        <f>VLOOKUP(GroupVertices[[#This Row],[Vertex]], Vertices[], MATCH("ID", Vertices[#Headers], 0), FALSE)</f>
        <v>967</v>
      </c>
    </row>
    <row r="3020" spans="1:3" x14ac:dyDescent="0.35">
      <c r="A3020" s="100" t="s">
        <v>3743</v>
      </c>
      <c r="B3020" s="102" t="s">
        <v>1178</v>
      </c>
      <c r="C3020" s="100">
        <f>VLOOKUP(GroupVertices[[#This Row],[Vertex]], Vertices[], MATCH("ID", Vertices[#Headers], 0), FALSE)</f>
        <v>964</v>
      </c>
    </row>
    <row r="3021" spans="1:3" x14ac:dyDescent="0.35">
      <c r="A3021" s="100" t="s">
        <v>3743</v>
      </c>
      <c r="B3021" s="102" t="s">
        <v>1179</v>
      </c>
      <c r="C3021" s="100">
        <f>VLOOKUP(GroupVertices[[#This Row],[Vertex]], Vertices[], MATCH("ID", Vertices[#Headers], 0), FALSE)</f>
        <v>965</v>
      </c>
    </row>
    <row r="3022" spans="1:3" x14ac:dyDescent="0.35">
      <c r="A3022" s="100" t="s">
        <v>3744</v>
      </c>
      <c r="B3022" s="102" t="s">
        <v>1174</v>
      </c>
      <c r="C3022" s="100">
        <f>VLOOKUP(GroupVertices[[#This Row],[Vertex]], Vertices[], MATCH("ID", Vertices[#Headers], 0), FALSE)</f>
        <v>962</v>
      </c>
    </row>
    <row r="3023" spans="1:3" x14ac:dyDescent="0.35">
      <c r="A3023" s="100" t="s">
        <v>3744</v>
      </c>
      <c r="B3023" s="102" t="s">
        <v>1175</v>
      </c>
      <c r="C3023" s="100">
        <f>VLOOKUP(GroupVertices[[#This Row],[Vertex]], Vertices[], MATCH("ID", Vertices[#Headers], 0), FALSE)</f>
        <v>963</v>
      </c>
    </row>
    <row r="3024" spans="1:3" x14ac:dyDescent="0.35">
      <c r="A3024" s="100" t="s">
        <v>3745</v>
      </c>
      <c r="B3024" s="102" t="s">
        <v>1154</v>
      </c>
      <c r="C3024" s="100">
        <f>VLOOKUP(GroupVertices[[#This Row],[Vertex]], Vertices[], MATCH("ID", Vertices[#Headers], 0), FALSE)</f>
        <v>960</v>
      </c>
    </row>
    <row r="3025" spans="1:3" x14ac:dyDescent="0.35">
      <c r="A3025" s="100" t="s">
        <v>3745</v>
      </c>
      <c r="B3025" s="102" t="s">
        <v>1155</v>
      </c>
      <c r="C3025" s="100">
        <f>VLOOKUP(GroupVertices[[#This Row],[Vertex]], Vertices[], MATCH("ID", Vertices[#Headers], 0), FALSE)</f>
        <v>961</v>
      </c>
    </row>
    <row r="3026" spans="1:3" x14ac:dyDescent="0.35">
      <c r="A3026" s="100" t="s">
        <v>3746</v>
      </c>
      <c r="B3026" s="102" t="s">
        <v>1129</v>
      </c>
      <c r="C3026" s="100">
        <f>VLOOKUP(GroupVertices[[#This Row],[Vertex]], Vertices[], MATCH("ID", Vertices[#Headers], 0), FALSE)</f>
        <v>958</v>
      </c>
    </row>
    <row r="3027" spans="1:3" x14ac:dyDescent="0.35">
      <c r="A3027" s="100" t="s">
        <v>3746</v>
      </c>
      <c r="B3027" s="102" t="s">
        <v>1130</v>
      </c>
      <c r="C3027" s="100">
        <f>VLOOKUP(GroupVertices[[#This Row],[Vertex]], Vertices[], MATCH("ID", Vertices[#Headers], 0), FALSE)</f>
        <v>959</v>
      </c>
    </row>
    <row r="3028" spans="1:3" x14ac:dyDescent="0.35">
      <c r="A3028" s="100" t="s">
        <v>3747</v>
      </c>
      <c r="B3028" s="102" t="s">
        <v>1101</v>
      </c>
      <c r="C3028" s="100">
        <f>VLOOKUP(GroupVertices[[#This Row],[Vertex]], Vertices[], MATCH("ID", Vertices[#Headers], 0), FALSE)</f>
        <v>956</v>
      </c>
    </row>
    <row r="3029" spans="1:3" x14ac:dyDescent="0.35">
      <c r="A3029" s="100" t="s">
        <v>3747</v>
      </c>
      <c r="B3029" s="102" t="s">
        <v>1102</v>
      </c>
      <c r="C3029" s="100">
        <f>VLOOKUP(GroupVertices[[#This Row],[Vertex]], Vertices[], MATCH("ID", Vertices[#Headers], 0), FALSE)</f>
        <v>957</v>
      </c>
    </row>
    <row r="3030" spans="1:3" x14ac:dyDescent="0.35">
      <c r="A3030" s="100" t="s">
        <v>3748</v>
      </c>
      <c r="B3030" s="102" t="s">
        <v>1088</v>
      </c>
      <c r="C3030" s="100">
        <f>VLOOKUP(GroupVertices[[#This Row],[Vertex]], Vertices[], MATCH("ID", Vertices[#Headers], 0), FALSE)</f>
        <v>954</v>
      </c>
    </row>
    <row r="3031" spans="1:3" x14ac:dyDescent="0.35">
      <c r="A3031" s="100" t="s">
        <v>3748</v>
      </c>
      <c r="B3031" s="102" t="s">
        <v>1089</v>
      </c>
      <c r="C3031" s="100">
        <f>VLOOKUP(GroupVertices[[#This Row],[Vertex]], Vertices[], MATCH("ID", Vertices[#Headers], 0), FALSE)</f>
        <v>955</v>
      </c>
    </row>
    <row r="3032" spans="1:3" x14ac:dyDescent="0.35">
      <c r="A3032" s="100" t="s">
        <v>3749</v>
      </c>
      <c r="B3032" s="102" t="s">
        <v>1061</v>
      </c>
      <c r="C3032" s="100">
        <f>VLOOKUP(GroupVertices[[#This Row],[Vertex]], Vertices[], MATCH("ID", Vertices[#Headers], 0), FALSE)</f>
        <v>952</v>
      </c>
    </row>
    <row r="3033" spans="1:3" x14ac:dyDescent="0.35">
      <c r="A3033" s="100" t="s">
        <v>3749</v>
      </c>
      <c r="B3033" s="102" t="s">
        <v>1062</v>
      </c>
      <c r="C3033" s="100">
        <f>VLOOKUP(GroupVertices[[#This Row],[Vertex]], Vertices[], MATCH("ID", Vertices[#Headers], 0), FALSE)</f>
        <v>953</v>
      </c>
    </row>
    <row r="3034" spans="1:3" x14ac:dyDescent="0.35">
      <c r="A3034" s="100" t="s">
        <v>3750</v>
      </c>
      <c r="B3034" s="102" t="s">
        <v>1051</v>
      </c>
      <c r="C3034" s="100">
        <f>VLOOKUP(GroupVertices[[#This Row],[Vertex]], Vertices[], MATCH("ID", Vertices[#Headers], 0), FALSE)</f>
        <v>950</v>
      </c>
    </row>
    <row r="3035" spans="1:3" x14ac:dyDescent="0.35">
      <c r="A3035" s="100" t="s">
        <v>3750</v>
      </c>
      <c r="B3035" s="102" t="s">
        <v>1052</v>
      </c>
      <c r="C3035" s="100">
        <f>VLOOKUP(GroupVertices[[#This Row],[Vertex]], Vertices[], MATCH("ID", Vertices[#Headers], 0), FALSE)</f>
        <v>951</v>
      </c>
    </row>
    <row r="3036" spans="1:3" x14ac:dyDescent="0.35">
      <c r="A3036" s="100" t="s">
        <v>3751</v>
      </c>
      <c r="B3036" s="102" t="s">
        <v>1049</v>
      </c>
      <c r="C3036" s="100">
        <f>VLOOKUP(GroupVertices[[#This Row],[Vertex]], Vertices[], MATCH("ID", Vertices[#Headers], 0), FALSE)</f>
        <v>948</v>
      </c>
    </row>
    <row r="3037" spans="1:3" x14ac:dyDescent="0.35">
      <c r="A3037" s="100" t="s">
        <v>3751</v>
      </c>
      <c r="B3037" s="102" t="s">
        <v>1050</v>
      </c>
      <c r="C3037" s="100">
        <f>VLOOKUP(GroupVertices[[#This Row],[Vertex]], Vertices[], MATCH("ID", Vertices[#Headers], 0), FALSE)</f>
        <v>949</v>
      </c>
    </row>
    <row r="3038" spans="1:3" x14ac:dyDescent="0.35">
      <c r="A3038" s="100" t="s">
        <v>3752</v>
      </c>
      <c r="B3038" s="102" t="s">
        <v>1046</v>
      </c>
      <c r="C3038" s="100">
        <f>VLOOKUP(GroupVertices[[#This Row],[Vertex]], Vertices[], MATCH("ID", Vertices[#Headers], 0), FALSE)</f>
        <v>946</v>
      </c>
    </row>
    <row r="3039" spans="1:3" x14ac:dyDescent="0.35">
      <c r="A3039" s="100" t="s">
        <v>3752</v>
      </c>
      <c r="B3039" s="102" t="s">
        <v>1047</v>
      </c>
      <c r="C3039" s="100">
        <f>VLOOKUP(GroupVertices[[#This Row],[Vertex]], Vertices[], MATCH("ID", Vertices[#Headers], 0), FALSE)</f>
        <v>947</v>
      </c>
    </row>
    <row r="3040" spans="1:3" x14ac:dyDescent="0.35">
      <c r="A3040" s="100" t="s">
        <v>3753</v>
      </c>
      <c r="B3040" s="102" t="s">
        <v>1043</v>
      </c>
      <c r="C3040" s="100">
        <f>VLOOKUP(GroupVertices[[#This Row],[Vertex]], Vertices[], MATCH("ID", Vertices[#Headers], 0), FALSE)</f>
        <v>944</v>
      </c>
    </row>
    <row r="3041" spans="1:3" x14ac:dyDescent="0.35">
      <c r="A3041" s="100" t="s">
        <v>3753</v>
      </c>
      <c r="B3041" s="102" t="s">
        <v>1044</v>
      </c>
      <c r="C3041" s="100">
        <f>VLOOKUP(GroupVertices[[#This Row],[Vertex]], Vertices[], MATCH("ID", Vertices[#Headers], 0), FALSE)</f>
        <v>945</v>
      </c>
    </row>
    <row r="3042" spans="1:3" x14ac:dyDescent="0.35">
      <c r="A3042" s="100" t="s">
        <v>3754</v>
      </c>
      <c r="B3042" s="102" t="s">
        <v>1033</v>
      </c>
      <c r="C3042" s="100">
        <f>VLOOKUP(GroupVertices[[#This Row],[Vertex]], Vertices[], MATCH("ID", Vertices[#Headers], 0), FALSE)</f>
        <v>942</v>
      </c>
    </row>
    <row r="3043" spans="1:3" x14ac:dyDescent="0.35">
      <c r="A3043" s="100" t="s">
        <v>3754</v>
      </c>
      <c r="B3043" s="102" t="s">
        <v>1034</v>
      </c>
      <c r="C3043" s="100">
        <f>VLOOKUP(GroupVertices[[#This Row],[Vertex]], Vertices[], MATCH("ID", Vertices[#Headers], 0), FALSE)</f>
        <v>943</v>
      </c>
    </row>
    <row r="3044" spans="1:3" x14ac:dyDescent="0.35">
      <c r="A3044" s="100" t="s">
        <v>3755</v>
      </c>
      <c r="B3044" s="102" t="s">
        <v>1029</v>
      </c>
      <c r="C3044" s="100">
        <f>VLOOKUP(GroupVertices[[#This Row],[Vertex]], Vertices[], MATCH("ID", Vertices[#Headers], 0), FALSE)</f>
        <v>940</v>
      </c>
    </row>
    <row r="3045" spans="1:3" x14ac:dyDescent="0.35">
      <c r="A3045" s="100" t="s">
        <v>3755</v>
      </c>
      <c r="B3045" s="102" t="s">
        <v>1030</v>
      </c>
      <c r="C3045" s="100">
        <f>VLOOKUP(GroupVertices[[#This Row],[Vertex]], Vertices[], MATCH("ID", Vertices[#Headers], 0), FALSE)</f>
        <v>941</v>
      </c>
    </row>
    <row r="3046" spans="1:3" x14ac:dyDescent="0.35">
      <c r="A3046" s="100" t="s">
        <v>3756</v>
      </c>
      <c r="B3046" s="102" t="s">
        <v>1012</v>
      </c>
      <c r="C3046" s="100">
        <f>VLOOKUP(GroupVertices[[#This Row],[Vertex]], Vertices[], MATCH("ID", Vertices[#Headers], 0), FALSE)</f>
        <v>938</v>
      </c>
    </row>
    <row r="3047" spans="1:3" x14ac:dyDescent="0.35">
      <c r="A3047" s="100" t="s">
        <v>3756</v>
      </c>
      <c r="B3047" s="102" t="s">
        <v>1013</v>
      </c>
      <c r="C3047" s="100">
        <f>VLOOKUP(GroupVertices[[#This Row],[Vertex]], Vertices[], MATCH("ID", Vertices[#Headers], 0), FALSE)</f>
        <v>939</v>
      </c>
    </row>
    <row r="3048" spans="1:3" x14ac:dyDescent="0.35">
      <c r="A3048" s="100" t="s">
        <v>3757</v>
      </c>
      <c r="B3048" s="102" t="s">
        <v>972</v>
      </c>
      <c r="C3048" s="100">
        <f>VLOOKUP(GroupVertices[[#This Row],[Vertex]], Vertices[], MATCH("ID", Vertices[#Headers], 0), FALSE)</f>
        <v>936</v>
      </c>
    </row>
    <row r="3049" spans="1:3" x14ac:dyDescent="0.35">
      <c r="A3049" s="100" t="s">
        <v>3757</v>
      </c>
      <c r="B3049" s="102" t="s">
        <v>973</v>
      </c>
      <c r="C3049" s="100">
        <f>VLOOKUP(GroupVertices[[#This Row],[Vertex]], Vertices[], MATCH("ID", Vertices[#Headers], 0), FALSE)</f>
        <v>937</v>
      </c>
    </row>
    <row r="3050" spans="1:3" x14ac:dyDescent="0.35">
      <c r="A3050" s="100" t="s">
        <v>3758</v>
      </c>
      <c r="B3050" s="102" t="s">
        <v>967</v>
      </c>
      <c r="C3050" s="100">
        <f>VLOOKUP(GroupVertices[[#This Row],[Vertex]], Vertices[], MATCH("ID", Vertices[#Headers], 0), FALSE)</f>
        <v>934</v>
      </c>
    </row>
    <row r="3051" spans="1:3" x14ac:dyDescent="0.35">
      <c r="A3051" s="100" t="s">
        <v>3758</v>
      </c>
      <c r="B3051" s="102" t="s">
        <v>968</v>
      </c>
      <c r="C3051" s="100">
        <f>VLOOKUP(GroupVertices[[#This Row],[Vertex]], Vertices[], MATCH("ID", Vertices[#Headers], 0), FALSE)</f>
        <v>935</v>
      </c>
    </row>
    <row r="3052" spans="1:3" x14ac:dyDescent="0.35">
      <c r="A3052" s="100" t="s">
        <v>3759</v>
      </c>
      <c r="B3052" s="102" t="s">
        <v>875</v>
      </c>
      <c r="C3052" s="100">
        <f>VLOOKUP(GroupVertices[[#This Row],[Vertex]], Vertices[], MATCH("ID", Vertices[#Headers], 0), FALSE)</f>
        <v>932</v>
      </c>
    </row>
    <row r="3053" spans="1:3" x14ac:dyDescent="0.35">
      <c r="A3053" s="100" t="s">
        <v>3759</v>
      </c>
      <c r="B3053" s="102" t="s">
        <v>876</v>
      </c>
      <c r="C3053" s="100">
        <f>VLOOKUP(GroupVertices[[#This Row],[Vertex]], Vertices[], MATCH("ID", Vertices[#Headers], 0), FALSE)</f>
        <v>933</v>
      </c>
    </row>
    <row r="3054" spans="1:3" x14ac:dyDescent="0.35">
      <c r="A3054" s="100" t="s">
        <v>3760</v>
      </c>
      <c r="B3054" s="102" t="s">
        <v>870</v>
      </c>
      <c r="C3054" s="100">
        <f>VLOOKUP(GroupVertices[[#This Row],[Vertex]], Vertices[], MATCH("ID", Vertices[#Headers], 0), FALSE)</f>
        <v>930</v>
      </c>
    </row>
    <row r="3055" spans="1:3" x14ac:dyDescent="0.35">
      <c r="A3055" s="100" t="s">
        <v>3760</v>
      </c>
      <c r="B3055" s="102" t="s">
        <v>871</v>
      </c>
      <c r="C3055" s="100">
        <f>VLOOKUP(GroupVertices[[#This Row],[Vertex]], Vertices[], MATCH("ID", Vertices[#Headers], 0), FALSE)</f>
        <v>931</v>
      </c>
    </row>
    <row r="3056" spans="1:3" x14ac:dyDescent="0.35">
      <c r="A3056" s="100" t="s">
        <v>3761</v>
      </c>
      <c r="B3056" s="102" t="s">
        <v>816</v>
      </c>
      <c r="C3056" s="100">
        <f>VLOOKUP(GroupVertices[[#This Row],[Vertex]], Vertices[], MATCH("ID", Vertices[#Headers], 0), FALSE)</f>
        <v>928</v>
      </c>
    </row>
    <row r="3057" spans="1:3" x14ac:dyDescent="0.35">
      <c r="A3057" s="100" t="s">
        <v>3761</v>
      </c>
      <c r="B3057" s="102" t="s">
        <v>817</v>
      </c>
      <c r="C3057" s="100">
        <f>VLOOKUP(GroupVertices[[#This Row],[Vertex]], Vertices[], MATCH("ID", Vertices[#Headers], 0), FALSE)</f>
        <v>929</v>
      </c>
    </row>
    <row r="3058" spans="1:3" x14ac:dyDescent="0.35">
      <c r="A3058" s="100" t="s">
        <v>3762</v>
      </c>
      <c r="B3058" s="102" t="s">
        <v>812</v>
      </c>
      <c r="C3058" s="100">
        <f>VLOOKUP(GroupVertices[[#This Row],[Vertex]], Vertices[], MATCH("ID", Vertices[#Headers], 0), FALSE)</f>
        <v>926</v>
      </c>
    </row>
    <row r="3059" spans="1:3" x14ac:dyDescent="0.35">
      <c r="A3059" s="100" t="s">
        <v>3762</v>
      </c>
      <c r="B3059" s="102" t="s">
        <v>813</v>
      </c>
      <c r="C3059" s="100">
        <f>VLOOKUP(GroupVertices[[#This Row],[Vertex]], Vertices[], MATCH("ID", Vertices[#Headers], 0), FALSE)</f>
        <v>927</v>
      </c>
    </row>
    <row r="3060" spans="1:3" x14ac:dyDescent="0.35">
      <c r="A3060" s="100" t="s">
        <v>3763</v>
      </c>
      <c r="B3060" s="102" t="s">
        <v>810</v>
      </c>
      <c r="C3060" s="100">
        <f>VLOOKUP(GroupVertices[[#This Row],[Vertex]], Vertices[], MATCH("ID", Vertices[#Headers], 0), FALSE)</f>
        <v>924</v>
      </c>
    </row>
    <row r="3061" spans="1:3" x14ac:dyDescent="0.35">
      <c r="A3061" s="100" t="s">
        <v>3763</v>
      </c>
      <c r="B3061" s="102" t="s">
        <v>811</v>
      </c>
      <c r="C3061" s="100">
        <f>VLOOKUP(GroupVertices[[#This Row],[Vertex]], Vertices[], MATCH("ID", Vertices[#Headers], 0), FALSE)</f>
        <v>925</v>
      </c>
    </row>
    <row r="3062" spans="1:3" x14ac:dyDescent="0.35">
      <c r="A3062" s="100" t="s">
        <v>3764</v>
      </c>
      <c r="B3062" s="102" t="s">
        <v>786</v>
      </c>
      <c r="C3062" s="100">
        <f>VLOOKUP(GroupVertices[[#This Row],[Vertex]], Vertices[], MATCH("ID", Vertices[#Headers], 0), FALSE)</f>
        <v>922</v>
      </c>
    </row>
    <row r="3063" spans="1:3" x14ac:dyDescent="0.35">
      <c r="A3063" s="100" t="s">
        <v>3764</v>
      </c>
      <c r="B3063" s="102" t="s">
        <v>787</v>
      </c>
      <c r="C3063" s="100">
        <f>VLOOKUP(GroupVertices[[#This Row],[Vertex]], Vertices[], MATCH("ID", Vertices[#Headers], 0), FALSE)</f>
        <v>923</v>
      </c>
    </row>
    <row r="3064" spans="1:3" x14ac:dyDescent="0.35">
      <c r="A3064" s="100" t="s">
        <v>3765</v>
      </c>
      <c r="B3064" s="102" t="s">
        <v>781</v>
      </c>
      <c r="C3064" s="100">
        <f>VLOOKUP(GroupVertices[[#This Row],[Vertex]], Vertices[], MATCH("ID", Vertices[#Headers], 0), FALSE)</f>
        <v>920</v>
      </c>
    </row>
    <row r="3065" spans="1:3" x14ac:dyDescent="0.35">
      <c r="A3065" s="100" t="s">
        <v>3765</v>
      </c>
      <c r="B3065" s="102" t="s">
        <v>782</v>
      </c>
      <c r="C3065" s="100">
        <f>VLOOKUP(GroupVertices[[#This Row],[Vertex]], Vertices[], MATCH("ID", Vertices[#Headers], 0), FALSE)</f>
        <v>921</v>
      </c>
    </row>
    <row r="3066" spans="1:3" x14ac:dyDescent="0.35">
      <c r="A3066" s="100" t="s">
        <v>3766</v>
      </c>
      <c r="B3066" s="102" t="s">
        <v>774</v>
      </c>
      <c r="C3066" s="100">
        <f>VLOOKUP(GroupVertices[[#This Row],[Vertex]], Vertices[], MATCH("ID", Vertices[#Headers], 0), FALSE)</f>
        <v>918</v>
      </c>
    </row>
    <row r="3067" spans="1:3" x14ac:dyDescent="0.35">
      <c r="A3067" s="100" t="s">
        <v>3766</v>
      </c>
      <c r="B3067" s="102" t="s">
        <v>775</v>
      </c>
      <c r="C3067" s="100">
        <f>VLOOKUP(GroupVertices[[#This Row],[Vertex]], Vertices[], MATCH("ID", Vertices[#Headers], 0), FALSE)</f>
        <v>919</v>
      </c>
    </row>
    <row r="3068" spans="1:3" x14ac:dyDescent="0.35">
      <c r="A3068" s="100" t="s">
        <v>3767</v>
      </c>
      <c r="B3068" s="102" t="s">
        <v>758</v>
      </c>
      <c r="C3068" s="100">
        <f>VLOOKUP(GroupVertices[[#This Row],[Vertex]], Vertices[], MATCH("ID", Vertices[#Headers], 0), FALSE)</f>
        <v>916</v>
      </c>
    </row>
    <row r="3069" spans="1:3" x14ac:dyDescent="0.35">
      <c r="A3069" s="100" t="s">
        <v>3767</v>
      </c>
      <c r="B3069" s="102" t="s">
        <v>759</v>
      </c>
      <c r="C3069" s="100">
        <f>VLOOKUP(GroupVertices[[#This Row],[Vertex]], Vertices[], MATCH("ID", Vertices[#Headers], 0), FALSE)</f>
        <v>917</v>
      </c>
    </row>
    <row r="3070" spans="1:3" x14ac:dyDescent="0.35">
      <c r="A3070" s="100" t="s">
        <v>3768</v>
      </c>
      <c r="B3070" s="102" t="s">
        <v>754</v>
      </c>
      <c r="C3070" s="100">
        <f>VLOOKUP(GroupVertices[[#This Row],[Vertex]], Vertices[], MATCH("ID", Vertices[#Headers], 0), FALSE)</f>
        <v>914</v>
      </c>
    </row>
    <row r="3071" spans="1:3" x14ac:dyDescent="0.35">
      <c r="A3071" s="100" t="s">
        <v>3768</v>
      </c>
      <c r="B3071" s="102" t="s">
        <v>755</v>
      </c>
      <c r="C3071" s="100">
        <f>VLOOKUP(GroupVertices[[#This Row],[Vertex]], Vertices[], MATCH("ID", Vertices[#Headers], 0), FALSE)</f>
        <v>915</v>
      </c>
    </row>
    <row r="3072" spans="1:3" x14ac:dyDescent="0.35">
      <c r="A3072" s="100" t="s">
        <v>3769</v>
      </c>
      <c r="B3072" s="102" t="s">
        <v>751</v>
      </c>
      <c r="C3072" s="100">
        <f>VLOOKUP(GroupVertices[[#This Row],[Vertex]], Vertices[], MATCH("ID", Vertices[#Headers], 0), FALSE)</f>
        <v>912</v>
      </c>
    </row>
    <row r="3073" spans="1:3" x14ac:dyDescent="0.35">
      <c r="A3073" s="100" t="s">
        <v>3769</v>
      </c>
      <c r="B3073" s="102" t="s">
        <v>752</v>
      </c>
      <c r="C3073" s="100">
        <f>VLOOKUP(GroupVertices[[#This Row],[Vertex]], Vertices[], MATCH("ID", Vertices[#Headers], 0), FALSE)</f>
        <v>913</v>
      </c>
    </row>
    <row r="3074" spans="1:3" x14ac:dyDescent="0.35">
      <c r="A3074" s="100" t="s">
        <v>3770</v>
      </c>
      <c r="B3074" s="102" t="s">
        <v>737</v>
      </c>
      <c r="C3074" s="100">
        <f>VLOOKUP(GroupVertices[[#This Row],[Vertex]], Vertices[], MATCH("ID", Vertices[#Headers], 0), FALSE)</f>
        <v>910</v>
      </c>
    </row>
    <row r="3075" spans="1:3" x14ac:dyDescent="0.35">
      <c r="A3075" s="100" t="s">
        <v>3770</v>
      </c>
      <c r="B3075" s="102" t="s">
        <v>738</v>
      </c>
      <c r="C3075" s="100">
        <f>VLOOKUP(GroupVertices[[#This Row],[Vertex]], Vertices[], MATCH("ID", Vertices[#Headers], 0), FALSE)</f>
        <v>911</v>
      </c>
    </row>
    <row r="3076" spans="1:3" x14ac:dyDescent="0.35">
      <c r="A3076" s="100" t="s">
        <v>3771</v>
      </c>
      <c r="B3076" s="102" t="s">
        <v>730</v>
      </c>
      <c r="C3076" s="100">
        <f>VLOOKUP(GroupVertices[[#This Row],[Vertex]], Vertices[], MATCH("ID", Vertices[#Headers], 0), FALSE)</f>
        <v>908</v>
      </c>
    </row>
    <row r="3077" spans="1:3" x14ac:dyDescent="0.35">
      <c r="A3077" s="100" t="s">
        <v>3771</v>
      </c>
      <c r="B3077" s="102" t="s">
        <v>731</v>
      </c>
      <c r="C3077" s="100">
        <f>VLOOKUP(GroupVertices[[#This Row],[Vertex]], Vertices[], MATCH("ID", Vertices[#Headers], 0), FALSE)</f>
        <v>909</v>
      </c>
    </row>
    <row r="3078" spans="1:3" x14ac:dyDescent="0.35">
      <c r="A3078" s="100" t="s">
        <v>3772</v>
      </c>
      <c r="B3078" s="102" t="s">
        <v>727</v>
      </c>
      <c r="C3078" s="100">
        <f>VLOOKUP(GroupVertices[[#This Row],[Vertex]], Vertices[], MATCH("ID", Vertices[#Headers], 0), FALSE)</f>
        <v>906</v>
      </c>
    </row>
    <row r="3079" spans="1:3" x14ac:dyDescent="0.35">
      <c r="A3079" s="100" t="s">
        <v>3772</v>
      </c>
      <c r="B3079" s="102" t="s">
        <v>728</v>
      </c>
      <c r="C3079" s="100">
        <f>VLOOKUP(GroupVertices[[#This Row],[Vertex]], Vertices[], MATCH("ID", Vertices[#Headers], 0), FALSE)</f>
        <v>907</v>
      </c>
    </row>
    <row r="3080" spans="1:3" x14ac:dyDescent="0.35">
      <c r="A3080" s="100" t="s">
        <v>3773</v>
      </c>
      <c r="B3080" s="102" t="s">
        <v>725</v>
      </c>
      <c r="C3080" s="100">
        <f>VLOOKUP(GroupVertices[[#This Row],[Vertex]], Vertices[], MATCH("ID", Vertices[#Headers], 0), FALSE)</f>
        <v>904</v>
      </c>
    </row>
    <row r="3081" spans="1:3" x14ac:dyDescent="0.35">
      <c r="A3081" s="100" t="s">
        <v>3773</v>
      </c>
      <c r="B3081" s="102" t="s">
        <v>726</v>
      </c>
      <c r="C3081" s="100">
        <f>VLOOKUP(GroupVertices[[#This Row],[Vertex]], Vertices[], MATCH("ID", Vertices[#Headers], 0), FALSE)</f>
        <v>905</v>
      </c>
    </row>
    <row r="3082" spans="1:3" x14ac:dyDescent="0.35">
      <c r="A3082" s="100" t="s">
        <v>3774</v>
      </c>
      <c r="B3082" s="102" t="s">
        <v>694</v>
      </c>
      <c r="C3082" s="100">
        <f>VLOOKUP(GroupVertices[[#This Row],[Vertex]], Vertices[], MATCH("ID", Vertices[#Headers], 0), FALSE)</f>
        <v>902</v>
      </c>
    </row>
    <row r="3083" spans="1:3" x14ac:dyDescent="0.35">
      <c r="A3083" s="100" t="s">
        <v>3774</v>
      </c>
      <c r="B3083" s="102" t="s">
        <v>695</v>
      </c>
      <c r="C3083" s="100">
        <f>VLOOKUP(GroupVertices[[#This Row],[Vertex]], Vertices[], MATCH("ID", Vertices[#Headers], 0), FALSE)</f>
        <v>903</v>
      </c>
    </row>
    <row r="3084" spans="1:3" x14ac:dyDescent="0.35">
      <c r="A3084" s="100" t="s">
        <v>3775</v>
      </c>
      <c r="B3084" s="102" t="s">
        <v>683</v>
      </c>
      <c r="C3084" s="100">
        <f>VLOOKUP(GroupVertices[[#This Row],[Vertex]], Vertices[], MATCH("ID", Vertices[#Headers], 0), FALSE)</f>
        <v>900</v>
      </c>
    </row>
    <row r="3085" spans="1:3" x14ac:dyDescent="0.35">
      <c r="A3085" s="100" t="s">
        <v>3775</v>
      </c>
      <c r="B3085" s="102" t="s">
        <v>684</v>
      </c>
      <c r="C3085" s="100">
        <f>VLOOKUP(GroupVertices[[#This Row],[Vertex]], Vertices[], MATCH("ID", Vertices[#Headers], 0), FALSE)</f>
        <v>901</v>
      </c>
    </row>
    <row r="3086" spans="1:3" x14ac:dyDescent="0.35">
      <c r="A3086" s="100" t="s">
        <v>3776</v>
      </c>
      <c r="B3086" s="102" t="s">
        <v>666</v>
      </c>
      <c r="C3086" s="100">
        <f>VLOOKUP(GroupVertices[[#This Row],[Vertex]], Vertices[], MATCH("ID", Vertices[#Headers], 0), FALSE)</f>
        <v>898</v>
      </c>
    </row>
    <row r="3087" spans="1:3" x14ac:dyDescent="0.35">
      <c r="A3087" s="100" t="s">
        <v>3776</v>
      </c>
      <c r="B3087" s="102" t="s">
        <v>667</v>
      </c>
      <c r="C3087" s="100">
        <f>VLOOKUP(GroupVertices[[#This Row],[Vertex]], Vertices[], MATCH("ID", Vertices[#Headers], 0), FALSE)</f>
        <v>899</v>
      </c>
    </row>
    <row r="3088" spans="1:3" x14ac:dyDescent="0.35">
      <c r="A3088" s="100" t="s">
        <v>3777</v>
      </c>
      <c r="B3088" s="102" t="s">
        <v>647</v>
      </c>
      <c r="C3088" s="100">
        <f>VLOOKUP(GroupVertices[[#This Row],[Vertex]], Vertices[], MATCH("ID", Vertices[#Headers], 0), FALSE)</f>
        <v>896</v>
      </c>
    </row>
    <row r="3089" spans="1:3" x14ac:dyDescent="0.35">
      <c r="A3089" s="100" t="s">
        <v>3777</v>
      </c>
      <c r="B3089" s="102" t="s">
        <v>648</v>
      </c>
      <c r="C3089" s="100">
        <f>VLOOKUP(GroupVertices[[#This Row],[Vertex]], Vertices[], MATCH("ID", Vertices[#Headers], 0), FALSE)</f>
        <v>897</v>
      </c>
    </row>
    <row r="3090" spans="1:3" x14ac:dyDescent="0.35">
      <c r="A3090" s="100" t="s">
        <v>3778</v>
      </c>
      <c r="B3090" s="102" t="s">
        <v>644</v>
      </c>
      <c r="C3090" s="100">
        <f>VLOOKUP(GroupVertices[[#This Row],[Vertex]], Vertices[], MATCH("ID", Vertices[#Headers], 0), FALSE)</f>
        <v>894</v>
      </c>
    </row>
    <row r="3091" spans="1:3" x14ac:dyDescent="0.35">
      <c r="A3091" s="100" t="s">
        <v>3778</v>
      </c>
      <c r="B3091" s="102" t="s">
        <v>645</v>
      </c>
      <c r="C3091" s="100">
        <f>VLOOKUP(GroupVertices[[#This Row],[Vertex]], Vertices[], MATCH("ID", Vertices[#Headers], 0), FALSE)</f>
        <v>895</v>
      </c>
    </row>
    <row r="3092" spans="1:3" x14ac:dyDescent="0.35">
      <c r="A3092" s="100" t="s">
        <v>3779</v>
      </c>
      <c r="B3092" s="102" t="s">
        <v>609</v>
      </c>
      <c r="C3092" s="100">
        <f>VLOOKUP(GroupVertices[[#This Row],[Vertex]], Vertices[], MATCH("ID", Vertices[#Headers], 0), FALSE)</f>
        <v>892</v>
      </c>
    </row>
    <row r="3093" spans="1:3" x14ac:dyDescent="0.35">
      <c r="A3093" s="100" t="s">
        <v>3779</v>
      </c>
      <c r="B3093" s="102" t="s">
        <v>610</v>
      </c>
      <c r="C3093" s="100">
        <f>VLOOKUP(GroupVertices[[#This Row],[Vertex]], Vertices[], MATCH("ID", Vertices[#Headers], 0), FALSE)</f>
        <v>893</v>
      </c>
    </row>
    <row r="3094" spans="1:3" x14ac:dyDescent="0.35">
      <c r="A3094" s="100" t="s">
        <v>3780</v>
      </c>
      <c r="B3094" s="102" t="s">
        <v>598</v>
      </c>
      <c r="C3094" s="100">
        <f>VLOOKUP(GroupVertices[[#This Row],[Vertex]], Vertices[], MATCH("ID", Vertices[#Headers], 0), FALSE)</f>
        <v>890</v>
      </c>
    </row>
    <row r="3095" spans="1:3" x14ac:dyDescent="0.35">
      <c r="A3095" s="100" t="s">
        <v>3780</v>
      </c>
      <c r="B3095" s="102" t="s">
        <v>599</v>
      </c>
      <c r="C3095" s="100">
        <f>VLOOKUP(GroupVertices[[#This Row],[Vertex]], Vertices[], MATCH("ID", Vertices[#Headers], 0), FALSE)</f>
        <v>891</v>
      </c>
    </row>
    <row r="3096" spans="1:3" x14ac:dyDescent="0.35">
      <c r="A3096" s="100" t="s">
        <v>3781</v>
      </c>
      <c r="B3096" s="102" t="s">
        <v>580</v>
      </c>
      <c r="C3096" s="100">
        <f>VLOOKUP(GroupVertices[[#This Row],[Vertex]], Vertices[], MATCH("ID", Vertices[#Headers], 0), FALSE)</f>
        <v>888</v>
      </c>
    </row>
    <row r="3097" spans="1:3" x14ac:dyDescent="0.35">
      <c r="A3097" s="100" t="s">
        <v>3781</v>
      </c>
      <c r="B3097" s="102" t="s">
        <v>581</v>
      </c>
      <c r="C3097" s="100">
        <f>VLOOKUP(GroupVertices[[#This Row],[Vertex]], Vertices[], MATCH("ID", Vertices[#Headers], 0), FALSE)</f>
        <v>889</v>
      </c>
    </row>
    <row r="3098" spans="1:3" x14ac:dyDescent="0.35">
      <c r="A3098" s="100" t="s">
        <v>3782</v>
      </c>
      <c r="B3098" s="102" t="s">
        <v>578</v>
      </c>
      <c r="C3098" s="100">
        <f>VLOOKUP(GroupVertices[[#This Row],[Vertex]], Vertices[], MATCH("ID", Vertices[#Headers], 0), FALSE)</f>
        <v>886</v>
      </c>
    </row>
    <row r="3099" spans="1:3" x14ac:dyDescent="0.35">
      <c r="A3099" s="100" t="s">
        <v>3782</v>
      </c>
      <c r="B3099" s="102" t="s">
        <v>579</v>
      </c>
      <c r="C3099" s="100">
        <f>VLOOKUP(GroupVertices[[#This Row],[Vertex]], Vertices[], MATCH("ID", Vertices[#Headers], 0), FALSE)</f>
        <v>887</v>
      </c>
    </row>
    <row r="3100" spans="1:3" x14ac:dyDescent="0.35">
      <c r="A3100" s="100" t="s">
        <v>3783</v>
      </c>
      <c r="B3100" s="102" t="s">
        <v>567</v>
      </c>
      <c r="C3100" s="100">
        <f>VLOOKUP(GroupVertices[[#This Row],[Vertex]], Vertices[], MATCH("ID", Vertices[#Headers], 0), FALSE)</f>
        <v>884</v>
      </c>
    </row>
    <row r="3101" spans="1:3" x14ac:dyDescent="0.35">
      <c r="A3101" s="100" t="s">
        <v>3783</v>
      </c>
      <c r="B3101" s="102" t="s">
        <v>568</v>
      </c>
      <c r="C3101" s="100">
        <f>VLOOKUP(GroupVertices[[#This Row],[Vertex]], Vertices[], MATCH("ID", Vertices[#Headers], 0), FALSE)</f>
        <v>61</v>
      </c>
    </row>
    <row r="3102" spans="1:3" x14ac:dyDescent="0.35">
      <c r="A3102" s="100" t="s">
        <v>3784</v>
      </c>
      <c r="B3102" s="102" t="s">
        <v>561</v>
      </c>
      <c r="C3102" s="100">
        <f>VLOOKUP(GroupVertices[[#This Row],[Vertex]], Vertices[], MATCH("ID", Vertices[#Headers], 0), FALSE)</f>
        <v>882</v>
      </c>
    </row>
    <row r="3103" spans="1:3" x14ac:dyDescent="0.35">
      <c r="A3103" s="100" t="s">
        <v>3784</v>
      </c>
      <c r="B3103" s="102" t="s">
        <v>562</v>
      </c>
      <c r="C3103" s="100">
        <f>VLOOKUP(GroupVertices[[#This Row],[Vertex]], Vertices[], MATCH("ID", Vertices[#Headers], 0), FALSE)</f>
        <v>883</v>
      </c>
    </row>
    <row r="3104" spans="1:3" x14ac:dyDescent="0.35">
      <c r="A3104" s="100" t="s">
        <v>3785</v>
      </c>
      <c r="B3104" s="102" t="s">
        <v>555</v>
      </c>
      <c r="C3104" s="100">
        <f>VLOOKUP(GroupVertices[[#This Row],[Vertex]], Vertices[], MATCH("ID", Vertices[#Headers], 0), FALSE)</f>
        <v>880</v>
      </c>
    </row>
    <row r="3105" spans="1:3" x14ac:dyDescent="0.35">
      <c r="A3105" s="100" t="s">
        <v>3785</v>
      </c>
      <c r="B3105" s="102" t="s">
        <v>556</v>
      </c>
      <c r="C3105" s="100">
        <f>VLOOKUP(GroupVertices[[#This Row],[Vertex]], Vertices[], MATCH("ID", Vertices[#Headers], 0), FALSE)</f>
        <v>881</v>
      </c>
    </row>
    <row r="3106" spans="1:3" x14ac:dyDescent="0.35">
      <c r="A3106" s="100" t="s">
        <v>3786</v>
      </c>
      <c r="B3106" s="102" t="s">
        <v>549</v>
      </c>
      <c r="C3106" s="100">
        <f>VLOOKUP(GroupVertices[[#This Row],[Vertex]], Vertices[], MATCH("ID", Vertices[#Headers], 0), FALSE)</f>
        <v>878</v>
      </c>
    </row>
    <row r="3107" spans="1:3" x14ac:dyDescent="0.35">
      <c r="A3107" s="100" t="s">
        <v>3786</v>
      </c>
      <c r="B3107" s="102" t="s">
        <v>550</v>
      </c>
      <c r="C3107" s="100">
        <f>VLOOKUP(GroupVertices[[#This Row],[Vertex]], Vertices[], MATCH("ID", Vertices[#Headers], 0), FALSE)</f>
        <v>879</v>
      </c>
    </row>
    <row r="3108" spans="1:3" x14ac:dyDescent="0.35">
      <c r="A3108" s="100" t="s">
        <v>3787</v>
      </c>
      <c r="B3108" s="102" t="s">
        <v>547</v>
      </c>
      <c r="C3108" s="100">
        <f>VLOOKUP(GroupVertices[[#This Row],[Vertex]], Vertices[], MATCH("ID", Vertices[#Headers], 0), FALSE)</f>
        <v>876</v>
      </c>
    </row>
    <row r="3109" spans="1:3" x14ac:dyDescent="0.35">
      <c r="A3109" s="100" t="s">
        <v>3787</v>
      </c>
      <c r="B3109" s="102" t="s">
        <v>548</v>
      </c>
      <c r="C3109" s="100">
        <f>VLOOKUP(GroupVertices[[#This Row],[Vertex]], Vertices[], MATCH("ID", Vertices[#Headers], 0), FALSE)</f>
        <v>877</v>
      </c>
    </row>
    <row r="3110" spans="1:3" x14ac:dyDescent="0.35">
      <c r="A3110" s="100" t="s">
        <v>3788</v>
      </c>
      <c r="B3110" s="102" t="s">
        <v>524</v>
      </c>
      <c r="C3110" s="100">
        <f>VLOOKUP(GroupVertices[[#This Row],[Vertex]], Vertices[], MATCH("ID", Vertices[#Headers], 0), FALSE)</f>
        <v>874</v>
      </c>
    </row>
    <row r="3111" spans="1:3" x14ac:dyDescent="0.35">
      <c r="A3111" s="100" t="s">
        <v>3788</v>
      </c>
      <c r="B3111" s="102" t="s">
        <v>525</v>
      </c>
      <c r="C3111" s="100">
        <f>VLOOKUP(GroupVertices[[#This Row],[Vertex]], Vertices[], MATCH("ID", Vertices[#Headers], 0), FALSE)</f>
        <v>875</v>
      </c>
    </row>
    <row r="3112" spans="1:3" x14ac:dyDescent="0.35">
      <c r="A3112" s="100" t="s">
        <v>3789</v>
      </c>
      <c r="B3112" s="102" t="s">
        <v>521</v>
      </c>
      <c r="C3112" s="100">
        <f>VLOOKUP(GroupVertices[[#This Row],[Vertex]], Vertices[], MATCH("ID", Vertices[#Headers], 0), FALSE)</f>
        <v>872</v>
      </c>
    </row>
    <row r="3113" spans="1:3" x14ac:dyDescent="0.35">
      <c r="A3113" s="100" t="s">
        <v>3789</v>
      </c>
      <c r="B3113" s="102" t="s">
        <v>522</v>
      </c>
      <c r="C3113" s="100">
        <f>VLOOKUP(GroupVertices[[#This Row],[Vertex]], Vertices[], MATCH("ID", Vertices[#Headers], 0), FALSE)</f>
        <v>873</v>
      </c>
    </row>
    <row r="3114" spans="1:3" x14ac:dyDescent="0.35">
      <c r="A3114" s="100" t="s">
        <v>3790</v>
      </c>
      <c r="B3114" s="102" t="s">
        <v>509</v>
      </c>
      <c r="C3114" s="100">
        <f>VLOOKUP(GroupVertices[[#This Row],[Vertex]], Vertices[], MATCH("ID", Vertices[#Headers], 0), FALSE)</f>
        <v>870</v>
      </c>
    </row>
    <row r="3115" spans="1:3" x14ac:dyDescent="0.35">
      <c r="A3115" s="100" t="s">
        <v>3790</v>
      </c>
      <c r="B3115" s="102" t="s">
        <v>510</v>
      </c>
      <c r="C3115" s="100">
        <f>VLOOKUP(GroupVertices[[#This Row],[Vertex]], Vertices[], MATCH("ID", Vertices[#Headers], 0), FALSE)</f>
        <v>871</v>
      </c>
    </row>
    <row r="3116" spans="1:3" x14ac:dyDescent="0.35">
      <c r="A3116" s="100" t="s">
        <v>3791</v>
      </c>
      <c r="B3116" s="102" t="s">
        <v>507</v>
      </c>
      <c r="C3116" s="100">
        <f>VLOOKUP(GroupVertices[[#This Row],[Vertex]], Vertices[], MATCH("ID", Vertices[#Headers], 0), FALSE)</f>
        <v>868</v>
      </c>
    </row>
    <row r="3117" spans="1:3" x14ac:dyDescent="0.35">
      <c r="A3117" s="100" t="s">
        <v>3791</v>
      </c>
      <c r="B3117" s="102" t="s">
        <v>508</v>
      </c>
      <c r="C3117" s="100">
        <f>VLOOKUP(GroupVertices[[#This Row],[Vertex]], Vertices[], MATCH("ID", Vertices[#Headers], 0), FALSE)</f>
        <v>869</v>
      </c>
    </row>
    <row r="3118" spans="1:3" x14ac:dyDescent="0.35">
      <c r="A3118" s="100" t="s">
        <v>3792</v>
      </c>
      <c r="B3118" s="102" t="s">
        <v>502</v>
      </c>
      <c r="C3118" s="100">
        <f>VLOOKUP(GroupVertices[[#This Row],[Vertex]], Vertices[], MATCH("ID", Vertices[#Headers], 0), FALSE)</f>
        <v>866</v>
      </c>
    </row>
    <row r="3119" spans="1:3" x14ac:dyDescent="0.35">
      <c r="A3119" s="100" t="s">
        <v>3792</v>
      </c>
      <c r="B3119" s="102" t="s">
        <v>503</v>
      </c>
      <c r="C3119" s="100">
        <f>VLOOKUP(GroupVertices[[#This Row],[Vertex]], Vertices[], MATCH("ID", Vertices[#Headers], 0), FALSE)</f>
        <v>867</v>
      </c>
    </row>
    <row r="3120" spans="1:3" x14ac:dyDescent="0.35">
      <c r="A3120" s="100" t="s">
        <v>3793</v>
      </c>
      <c r="B3120" s="102" t="s">
        <v>487</v>
      </c>
      <c r="C3120" s="100">
        <f>VLOOKUP(GroupVertices[[#This Row],[Vertex]], Vertices[], MATCH("ID", Vertices[#Headers], 0), FALSE)</f>
        <v>864</v>
      </c>
    </row>
    <row r="3121" spans="1:3" x14ac:dyDescent="0.35">
      <c r="A3121" s="100" t="s">
        <v>3793</v>
      </c>
      <c r="B3121" s="102" t="s">
        <v>488</v>
      </c>
      <c r="C3121" s="100">
        <f>VLOOKUP(GroupVertices[[#This Row],[Vertex]], Vertices[], MATCH("ID", Vertices[#Headers], 0), FALSE)</f>
        <v>865</v>
      </c>
    </row>
    <row r="3122" spans="1:3" x14ac:dyDescent="0.35">
      <c r="A3122" s="100" t="s">
        <v>3794</v>
      </c>
      <c r="B3122" s="102" t="s">
        <v>333</v>
      </c>
      <c r="C3122" s="100">
        <f>VLOOKUP(GroupVertices[[#This Row],[Vertex]], Vertices[], MATCH("ID", Vertices[#Headers], 0), FALSE)</f>
        <v>862</v>
      </c>
    </row>
    <row r="3123" spans="1:3" x14ac:dyDescent="0.35">
      <c r="A3123" s="100" t="s">
        <v>3794</v>
      </c>
      <c r="B3123" s="102" t="s">
        <v>334</v>
      </c>
      <c r="C3123" s="100">
        <f>VLOOKUP(GroupVertices[[#This Row],[Vertex]], Vertices[], MATCH("ID", Vertices[#Headers], 0), FALSE)</f>
        <v>863</v>
      </c>
    </row>
    <row r="3124" spans="1:3" x14ac:dyDescent="0.35">
      <c r="A3124" s="100" t="s">
        <v>3795</v>
      </c>
      <c r="B3124" s="102" t="s">
        <v>331</v>
      </c>
      <c r="C3124" s="100">
        <f>VLOOKUP(GroupVertices[[#This Row],[Vertex]], Vertices[], MATCH("ID", Vertices[#Headers], 0), FALSE)</f>
        <v>860</v>
      </c>
    </row>
    <row r="3125" spans="1:3" x14ac:dyDescent="0.35">
      <c r="A3125" s="100" t="s">
        <v>3795</v>
      </c>
      <c r="B3125" s="102" t="s">
        <v>332</v>
      </c>
      <c r="C3125" s="100">
        <f>VLOOKUP(GroupVertices[[#This Row],[Vertex]], Vertices[], MATCH("ID", Vertices[#Headers], 0), FALSE)</f>
        <v>861</v>
      </c>
    </row>
    <row r="3126" spans="1:3" x14ac:dyDescent="0.35">
      <c r="A3126" s="100" t="s">
        <v>3796</v>
      </c>
      <c r="B3126" s="102" t="s">
        <v>305</v>
      </c>
      <c r="C3126" s="100">
        <f>VLOOKUP(GroupVertices[[#This Row],[Vertex]], Vertices[], MATCH("ID", Vertices[#Headers], 0), FALSE)</f>
        <v>858</v>
      </c>
    </row>
    <row r="3127" spans="1:3" x14ac:dyDescent="0.35">
      <c r="A3127" s="100" t="s">
        <v>3796</v>
      </c>
      <c r="B3127" s="102" t="s">
        <v>306</v>
      </c>
      <c r="C3127" s="100">
        <f>VLOOKUP(GroupVertices[[#This Row],[Vertex]], Vertices[], MATCH("ID", Vertices[#Headers], 0), FALSE)</f>
        <v>859</v>
      </c>
    </row>
    <row r="3128" spans="1:3" x14ac:dyDescent="0.35">
      <c r="A3128" s="100" t="s">
        <v>3797</v>
      </c>
      <c r="B3128" s="102" t="s">
        <v>298</v>
      </c>
      <c r="C3128" s="100">
        <f>VLOOKUP(GroupVertices[[#This Row],[Vertex]], Vertices[], MATCH("ID", Vertices[#Headers], 0), FALSE)</f>
        <v>856</v>
      </c>
    </row>
    <row r="3129" spans="1:3" x14ac:dyDescent="0.35">
      <c r="A3129" s="100" t="s">
        <v>3797</v>
      </c>
      <c r="B3129" s="102" t="s">
        <v>299</v>
      </c>
      <c r="C3129" s="100">
        <f>VLOOKUP(GroupVertices[[#This Row],[Vertex]], Vertices[], MATCH("ID", Vertices[#Headers], 0), FALSE)</f>
        <v>857</v>
      </c>
    </row>
    <row r="3130" spans="1:3" x14ac:dyDescent="0.35">
      <c r="A3130" s="100" t="s">
        <v>3798</v>
      </c>
      <c r="B3130" s="102" t="s">
        <v>243</v>
      </c>
      <c r="C3130" s="100">
        <f>VLOOKUP(GroupVertices[[#This Row],[Vertex]], Vertices[], MATCH("ID", Vertices[#Headers], 0), FALSE)</f>
        <v>854</v>
      </c>
    </row>
    <row r="3131" spans="1:3" x14ac:dyDescent="0.35">
      <c r="A3131" s="100" t="s">
        <v>3798</v>
      </c>
      <c r="B3131" s="102" t="s">
        <v>244</v>
      </c>
      <c r="C3131" s="100">
        <f>VLOOKUP(GroupVertices[[#This Row],[Vertex]], Vertices[], MATCH("ID", Vertices[#Headers], 0), FALSE)</f>
        <v>855</v>
      </c>
    </row>
    <row r="3132" spans="1:3" x14ac:dyDescent="0.35">
      <c r="A3132" s="100" t="s">
        <v>3799</v>
      </c>
      <c r="B3132" s="102" t="s">
        <v>222</v>
      </c>
      <c r="C3132" s="100">
        <f>VLOOKUP(GroupVertices[[#This Row],[Vertex]], Vertices[], MATCH("ID", Vertices[#Headers], 0), FALSE)</f>
        <v>852</v>
      </c>
    </row>
    <row r="3133" spans="1:3" x14ac:dyDescent="0.35">
      <c r="A3133" s="100" t="s">
        <v>3799</v>
      </c>
      <c r="B3133" s="102" t="s">
        <v>223</v>
      </c>
      <c r="C3133" s="100">
        <f>VLOOKUP(GroupVertices[[#This Row],[Vertex]], Vertices[], MATCH("ID", Vertices[#Headers], 0), FALSE)</f>
        <v>853</v>
      </c>
    </row>
  </sheetData>
  <dataConsolidate/>
  <dataValidations xWindow="58" yWindow="226" count="3">
    <dataValidation allowBlank="1" showInputMessage="1" showErrorMessage="1" promptTitle="Group Name" prompt="Enter the name of the group.  The group name must also be entered on the Groups worksheet." sqref="A2:A3133" xr:uid="{00000000-0002-0000-0400-000000000000}"/>
    <dataValidation allowBlank="1" showInputMessage="1" showErrorMessage="1" promptTitle="Vertex Name" prompt="Enter the name of a vertex to include in the group." sqref="B2:B3133" xr:uid="{00000000-0002-0000-0400-000001000000}"/>
    <dataValidation allowBlank="1" showInputMessage="1" promptTitle="Vertex ID" prompt="This is the value of the hidden ID cell in the Vertices worksheet.  It gets filled in by the items on the NodeXL, Analysis, Groups menu." sqref="C2:C3133"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tabSelected="1" workbookViewId="0">
      <selection activeCell="A2" sqref="A2"/>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80</v>
      </c>
      <c r="E1" t="s">
        <v>81</v>
      </c>
      <c r="F1" s="37" t="s">
        <v>87</v>
      </c>
      <c r="G1" s="38" t="s">
        <v>88</v>
      </c>
      <c r="H1" s="37" t="s">
        <v>93</v>
      </c>
      <c r="I1" s="38" t="s">
        <v>94</v>
      </c>
      <c r="J1" s="37" t="s">
        <v>99</v>
      </c>
      <c r="K1" s="38" t="s">
        <v>100</v>
      </c>
      <c r="L1" s="37" t="s">
        <v>105</v>
      </c>
      <c r="M1" s="38" t="s">
        <v>106</v>
      </c>
      <c r="N1" s="37" t="s">
        <v>111</v>
      </c>
      <c r="O1" s="38" t="s">
        <v>112</v>
      </c>
      <c r="P1" s="38" t="s">
        <v>138</v>
      </c>
      <c r="Q1" s="38" t="s">
        <v>139</v>
      </c>
      <c r="R1" s="37" t="s">
        <v>117</v>
      </c>
      <c r="S1" s="37" t="s">
        <v>118</v>
      </c>
      <c r="T1" s="37" t="s">
        <v>123</v>
      </c>
      <c r="U1" s="38" t="s">
        <v>124</v>
      </c>
      <c r="W1" t="s">
        <v>128</v>
      </c>
      <c r="X1" t="s">
        <v>17</v>
      </c>
    </row>
    <row r="2" spans="1:24" ht="15" thickTop="1" x14ac:dyDescent="0.35">
      <c r="A2" s="36" t="s">
        <v>3307</v>
      </c>
      <c r="B2" s="36" t="s">
        <v>31</v>
      </c>
      <c r="D2" s="33">
        <f>MIN(Vertices[Degree])</f>
        <v>1</v>
      </c>
      <c r="E2" s="3">
        <f>COUNTIF(Vertices[Degree], "&gt;= " &amp; D2) - COUNTIF(Vertices[Degree], "&gt;=" &amp; D3)</f>
        <v>2841</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2997</v>
      </c>
      <c r="L2" s="39">
        <f>MIN(Vertices[Closeness Centrality])</f>
        <v>4.3999999999999999E-5</v>
      </c>
      <c r="M2" s="40">
        <f>COUNTIF(Vertices[Closeness Centrality], "&gt;= " &amp; L2) - COUNTIF(Vertices[Closeness Centrality], "&gt;=" &amp; L3)</f>
        <v>1892</v>
      </c>
      <c r="N2" s="39">
        <f>MIN(Vertices[Eigenvector Centrality])</f>
        <v>0</v>
      </c>
      <c r="O2" s="40">
        <f>COUNTIF(Vertices[Eigenvector Centrality], "&gt;= " &amp; N2) - COUNTIF(Vertices[Eigenvector Centrality], "&gt;=" &amp; N3)</f>
        <v>3096</v>
      </c>
      <c r="P2" s="39">
        <f>MIN(Vertices[PageRank])</f>
        <v>0.27870400000000001</v>
      </c>
      <c r="Q2" s="40">
        <f>COUNTIF(Vertices[PageRank], "&gt;= " &amp; P2) - COUNTIF(Vertices[PageRank], "&gt;=" &amp; P3)</f>
        <v>2704</v>
      </c>
      <c r="R2" s="39">
        <f>MIN(Vertices[Clustering Coefficient])</f>
        <v>0</v>
      </c>
      <c r="S2" s="45">
        <f>COUNTIF(Vertices[Clustering Coefficient], "&gt;= " &amp; R2) - COUNTIF(Vertices[Clustering Coefficient], "&gt;=" &amp; R3)</f>
        <v>3092</v>
      </c>
      <c r="T2" s="39">
        <f ca="1">MIN(INDIRECT(DynamicFilterSourceColumnRange))</f>
        <v>0</v>
      </c>
      <c r="U2" s="40">
        <f t="shared" ref="U2:U45" ca="1" si="0">COUNTIF(INDIRECT(DynamicFilterSourceColumnRange), "&gt;= " &amp; T2) - COUNTIF(INDIRECT(DynamicFilterSourceColumnRange), "&gt;=" &amp; T3)</f>
        <v>3092</v>
      </c>
      <c r="W2" t="s">
        <v>125</v>
      </c>
      <c r="X2">
        <f>ROWS(HistogramBins[Degree Bin]) - 1</f>
        <v>43</v>
      </c>
    </row>
    <row r="3" spans="1:24" x14ac:dyDescent="0.35">
      <c r="A3" s="101"/>
      <c r="B3" s="101"/>
      <c r="D3" s="34">
        <f t="shared" ref="D3:D44" si="1">D2+($D$45-$D$2)/BinDivisor</f>
        <v>3.3023255813953489</v>
      </c>
      <c r="E3" s="3">
        <f>COUNTIF(Vertices[Degree], "&gt;= " &amp; D3) - COUNTIF(Vertices[Degree], "&gt;=" &amp; D4)</f>
        <v>141</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13509.00242672093</v>
      </c>
      <c r="K3" s="42">
        <f>COUNTIF(Vertices[Betweenness Centrality], "&gt;= " &amp; J3) - COUNTIF(Vertices[Betweenness Centrality], "&gt;=" &amp; J4)</f>
        <v>67</v>
      </c>
      <c r="L3" s="41">
        <f t="shared" ref="L3:L44" si="5">L2+($L$45-$L$2)/BinDivisor</f>
        <v>2.3298790697674418E-2</v>
      </c>
      <c r="M3" s="42">
        <f>COUNTIF(Vertices[Closeness Centrality], "&gt;= " &amp; L3) - COUNTIF(Vertices[Closeness Centrality], "&gt;=" &amp; L4)</f>
        <v>98</v>
      </c>
      <c r="N3" s="41">
        <f t="shared" ref="N3:N44" si="6">N2+($N$45-$N$2)/BinDivisor</f>
        <v>1.7928139534883723E-3</v>
      </c>
      <c r="O3" s="42">
        <f>COUNTIF(Vertices[Eigenvector Centrality], "&gt;= " &amp; N3) - COUNTIF(Vertices[Eigenvector Centrality], "&gt;=" &amp; N4)</f>
        <v>0</v>
      </c>
      <c r="P3" s="41">
        <f t="shared" ref="P3:P44" si="7">P2+($P$45-$P$2)/BinDivisor</f>
        <v>1.3148823720930234</v>
      </c>
      <c r="Q3" s="42">
        <f>COUNTIF(Vertices[PageRank], "&gt;= " &amp; P3) - COUNTIF(Vertices[PageRank], "&gt;=" &amp; P4)</f>
        <v>279</v>
      </c>
      <c r="R3" s="41">
        <f t="shared" ref="R3:R44" si="8">R2+($R$45-$R$2)/BinDivisor</f>
        <v>2.3255813953488372E-2</v>
      </c>
      <c r="S3" s="46">
        <f>COUNTIF(Vertices[Clustering Coefficient], "&gt;= " &amp; R3) - COUNTIF(Vertices[Clustering Coefficient], "&gt;=" &amp; R4)</f>
        <v>0</v>
      </c>
      <c r="T3" s="41">
        <f t="shared" ref="T3:T44" ca="1" si="9">T2+($T$45-$T$2)/BinDivisor</f>
        <v>2.3255813953488372E-2</v>
      </c>
      <c r="U3" s="42">
        <f t="shared" ca="1" si="0"/>
        <v>0</v>
      </c>
      <c r="W3" t="s">
        <v>126</v>
      </c>
      <c r="X3" t="s">
        <v>86</v>
      </c>
    </row>
    <row r="4" spans="1:24" x14ac:dyDescent="0.35">
      <c r="A4" s="36" t="s">
        <v>146</v>
      </c>
      <c r="B4" s="36">
        <v>3132</v>
      </c>
      <c r="D4" s="34">
        <f t="shared" si="1"/>
        <v>5.6046511627906979</v>
      </c>
      <c r="E4" s="3">
        <f>COUNTIF(Vertices[Degree], "&gt;= " &amp; D4) - COUNTIF(Vertices[Degree], "&gt;=" &amp; D5)</f>
        <v>59</v>
      </c>
      <c r="F4" s="39">
        <f t="shared" si="2"/>
        <v>0</v>
      </c>
      <c r="G4" s="40">
        <f>COUNTIF(Vertices[In-Degree], "&gt;= " &amp; F4) - COUNTIF(Vertices[In-Degree], "&gt;=" &amp; F5)</f>
        <v>0</v>
      </c>
      <c r="H4" s="39">
        <f t="shared" si="3"/>
        <v>0</v>
      </c>
      <c r="I4" s="40">
        <f>COUNTIF(Vertices[Out-Degree], "&gt;= " &amp; H4) - COUNTIF(Vertices[Out-Degree], "&gt;=" &amp; H5)</f>
        <v>0</v>
      </c>
      <c r="J4" s="39">
        <f t="shared" si="4"/>
        <v>27018.00485344186</v>
      </c>
      <c r="K4" s="40">
        <f>COUNTIF(Vertices[Betweenness Centrality], "&gt;= " &amp; J4) - COUNTIF(Vertices[Betweenness Centrality], "&gt;=" &amp; J5)</f>
        <v>28</v>
      </c>
      <c r="L4" s="39">
        <f t="shared" si="5"/>
        <v>4.6553581395348834E-2</v>
      </c>
      <c r="M4" s="40">
        <f>COUNTIF(Vertices[Closeness Centrality], "&gt;= " &amp; L4) - COUNTIF(Vertices[Closeness Centrality], "&gt;=" &amp; L5)</f>
        <v>94</v>
      </c>
      <c r="N4" s="39">
        <f t="shared" si="6"/>
        <v>3.5856279069767447E-3</v>
      </c>
      <c r="O4" s="40">
        <f>COUNTIF(Vertices[Eigenvector Centrality], "&gt;= " &amp; N4) - COUNTIF(Vertices[Eigenvector Centrality], "&gt;=" &amp; N5)</f>
        <v>0</v>
      </c>
      <c r="P4" s="39">
        <f t="shared" si="7"/>
        <v>2.3510607441860465</v>
      </c>
      <c r="Q4" s="40">
        <f>COUNTIF(Vertices[PageRank], "&gt;= " &amp; P4) - COUNTIF(Vertices[PageRank], "&gt;=" &amp; P5)</f>
        <v>77</v>
      </c>
      <c r="R4" s="39">
        <f t="shared" si="8"/>
        <v>4.6511627906976744E-2</v>
      </c>
      <c r="S4" s="45">
        <f>COUNTIF(Vertices[Clustering Coefficient], "&gt;= " &amp; R4) - COUNTIF(Vertices[Clustering Coefficient], "&gt;=" &amp; R5)</f>
        <v>1</v>
      </c>
      <c r="T4" s="39">
        <f t="shared" ca="1" si="9"/>
        <v>4.6511627906976744E-2</v>
      </c>
      <c r="U4" s="40">
        <f t="shared" ca="1" si="0"/>
        <v>1</v>
      </c>
      <c r="W4" s="12" t="s">
        <v>127</v>
      </c>
      <c r="X4" s="12" t="s">
        <v>3364</v>
      </c>
    </row>
    <row r="5" spans="1:24" x14ac:dyDescent="0.35">
      <c r="A5" s="101"/>
      <c r="B5" s="101"/>
      <c r="D5" s="34">
        <f t="shared" si="1"/>
        <v>7.9069767441860463</v>
      </c>
      <c r="E5" s="3">
        <f>COUNTIF(Vertices[Degree], "&gt;= " &amp; D5) - COUNTIF(Vertices[Degree], "&gt;=" &amp; D6)</f>
        <v>36</v>
      </c>
      <c r="F5" s="41">
        <f t="shared" si="2"/>
        <v>0</v>
      </c>
      <c r="G5" s="42">
        <f>COUNTIF(Vertices[In-Degree], "&gt;= " &amp; F5) - COUNTIF(Vertices[In-Degree], "&gt;=" &amp; F6)</f>
        <v>0</v>
      </c>
      <c r="H5" s="41">
        <f t="shared" si="3"/>
        <v>0</v>
      </c>
      <c r="I5" s="42">
        <f>COUNTIF(Vertices[Out-Degree], "&gt;= " &amp; H5) - COUNTIF(Vertices[Out-Degree], "&gt;=" &amp; H6)</f>
        <v>0</v>
      </c>
      <c r="J5" s="41">
        <f t="shared" si="4"/>
        <v>40527.00728016279</v>
      </c>
      <c r="K5" s="42">
        <f>COUNTIF(Vertices[Betweenness Centrality], "&gt;= " &amp; J5) - COUNTIF(Vertices[Betweenness Centrality], "&gt;=" &amp; J6)</f>
        <v>12</v>
      </c>
      <c r="L5" s="41">
        <f t="shared" si="5"/>
        <v>6.9808372093023249E-2</v>
      </c>
      <c r="M5" s="42">
        <f>COUNTIF(Vertices[Closeness Centrality], "&gt;= " &amp; L5) - COUNTIF(Vertices[Closeness Centrality], "&gt;=" &amp; L6)</f>
        <v>53</v>
      </c>
      <c r="N5" s="41">
        <f t="shared" si="6"/>
        <v>5.378441860465117E-3</v>
      </c>
      <c r="O5" s="42">
        <f>COUNTIF(Vertices[Eigenvector Centrality], "&gt;= " &amp; N5) - COUNTIF(Vertices[Eigenvector Centrality], "&gt;=" &amp; N6)</f>
        <v>6</v>
      </c>
      <c r="P5" s="41">
        <f t="shared" si="7"/>
        <v>3.38723911627907</v>
      </c>
      <c r="Q5" s="42">
        <f>COUNTIF(Vertices[PageRank], "&gt;= " &amp; P5) - COUNTIF(Vertices[PageRank], "&gt;=" &amp; P6)</f>
        <v>23</v>
      </c>
      <c r="R5" s="41">
        <f t="shared" si="8"/>
        <v>6.9767441860465115E-2</v>
      </c>
      <c r="S5" s="46">
        <f>COUNTIF(Vertices[Clustering Coefficient], "&gt;= " &amp; R5) - COUNTIF(Vertices[Clustering Coefficient], "&gt;=" &amp; R6)</f>
        <v>0</v>
      </c>
      <c r="T5" s="41">
        <f t="shared" ca="1" si="9"/>
        <v>6.9767441860465115E-2</v>
      </c>
      <c r="U5" s="42">
        <f t="shared" ca="1" si="0"/>
        <v>0</v>
      </c>
    </row>
    <row r="6" spans="1:24" x14ac:dyDescent="0.35">
      <c r="A6" s="36" t="s">
        <v>148</v>
      </c>
      <c r="B6" s="36">
        <v>2824</v>
      </c>
      <c r="D6" s="34">
        <f t="shared" si="1"/>
        <v>10.209302325581396</v>
      </c>
      <c r="E6" s="3">
        <f>COUNTIF(Vertices[Degree], "&gt;= " &amp; D6) - COUNTIF(Vertices[Degree], "&gt;=" &amp; D7)</f>
        <v>12</v>
      </c>
      <c r="F6" s="39">
        <f t="shared" si="2"/>
        <v>0</v>
      </c>
      <c r="G6" s="40">
        <f>COUNTIF(Vertices[In-Degree], "&gt;= " &amp; F6) - COUNTIF(Vertices[In-Degree], "&gt;=" &amp; F7)</f>
        <v>0</v>
      </c>
      <c r="H6" s="39">
        <f t="shared" si="3"/>
        <v>0</v>
      </c>
      <c r="I6" s="40">
        <f>COUNTIF(Vertices[Out-Degree], "&gt;= " &amp; H6) - COUNTIF(Vertices[Out-Degree], "&gt;=" &amp; H7)</f>
        <v>0</v>
      </c>
      <c r="J6" s="39">
        <f t="shared" si="4"/>
        <v>54036.00970688372</v>
      </c>
      <c r="K6" s="40">
        <f>COUNTIF(Vertices[Betweenness Centrality], "&gt;= " &amp; J6) - COUNTIF(Vertices[Betweenness Centrality], "&gt;=" &amp; J7)</f>
        <v>8</v>
      </c>
      <c r="L6" s="39">
        <f t="shared" si="5"/>
        <v>9.3063162790697665E-2</v>
      </c>
      <c r="M6" s="40">
        <f>COUNTIF(Vertices[Closeness Centrality], "&gt;= " &amp; L6) - COUNTIF(Vertices[Closeness Centrality], "&gt;=" &amp; L7)</f>
        <v>52</v>
      </c>
      <c r="N6" s="39">
        <f t="shared" si="6"/>
        <v>7.1712558139534893E-3</v>
      </c>
      <c r="O6" s="40">
        <f>COUNTIF(Vertices[Eigenvector Centrality], "&gt;= " &amp; N6) - COUNTIF(Vertices[Eigenvector Centrality], "&gt;=" &amp; N7)</f>
        <v>0</v>
      </c>
      <c r="P6" s="39">
        <f t="shared" si="7"/>
        <v>4.4234174883720936</v>
      </c>
      <c r="Q6" s="40">
        <f>COUNTIF(Vertices[PageRank], "&gt;= " &amp; P6) - COUNTIF(Vertices[PageRank], "&gt;=" &amp; P7)</f>
        <v>18</v>
      </c>
      <c r="R6" s="39">
        <f t="shared" si="8"/>
        <v>9.3023255813953487E-2</v>
      </c>
      <c r="S6" s="45">
        <f>COUNTIF(Vertices[Clustering Coefficient], "&gt;= " &amp; R6) - COUNTIF(Vertices[Clustering Coefficient], "&gt;=" &amp; R7)</f>
        <v>0</v>
      </c>
      <c r="T6" s="39">
        <f t="shared" ca="1" si="9"/>
        <v>9.3023255813953487E-2</v>
      </c>
      <c r="U6" s="40">
        <f t="shared" ca="1" si="0"/>
        <v>0</v>
      </c>
    </row>
    <row r="7" spans="1:24" x14ac:dyDescent="0.35">
      <c r="A7" s="36" t="s">
        <v>149</v>
      </c>
      <c r="B7" s="36">
        <v>765</v>
      </c>
      <c r="D7" s="34">
        <f t="shared" si="1"/>
        <v>12.511627906976745</v>
      </c>
      <c r="E7" s="3">
        <f>COUNTIF(Vertices[Degree], "&gt;= " &amp; D7) - COUNTIF(Vertices[Degree], "&gt;=" &amp; D8)</f>
        <v>9</v>
      </c>
      <c r="F7" s="41">
        <f t="shared" si="2"/>
        <v>0</v>
      </c>
      <c r="G7" s="42">
        <f>COUNTIF(Vertices[In-Degree], "&gt;= " &amp; F7) - COUNTIF(Vertices[In-Degree], "&gt;=" &amp; F8)</f>
        <v>0</v>
      </c>
      <c r="H7" s="41">
        <f t="shared" si="3"/>
        <v>0</v>
      </c>
      <c r="I7" s="42">
        <f>COUNTIF(Vertices[Out-Degree], "&gt;= " &amp; H7) - COUNTIF(Vertices[Out-Degree], "&gt;=" &amp; H8)</f>
        <v>0</v>
      </c>
      <c r="J7" s="41">
        <f t="shared" si="4"/>
        <v>67545.012133604643</v>
      </c>
      <c r="K7" s="42">
        <f>COUNTIF(Vertices[Betweenness Centrality], "&gt;= " &amp; J7) - COUNTIF(Vertices[Betweenness Centrality], "&gt;=" &amp; J8)</f>
        <v>12</v>
      </c>
      <c r="L7" s="41">
        <f t="shared" si="5"/>
        <v>0.11631795348837208</v>
      </c>
      <c r="M7" s="42">
        <f>COUNTIF(Vertices[Closeness Centrality], "&gt;= " &amp; L7) - COUNTIF(Vertices[Closeness Centrality], "&gt;=" &amp; L8)</f>
        <v>16</v>
      </c>
      <c r="N7" s="41">
        <f t="shared" si="6"/>
        <v>8.9640697674418617E-3</v>
      </c>
      <c r="O7" s="42">
        <f>COUNTIF(Vertices[Eigenvector Centrality], "&gt;= " &amp; N7) - COUNTIF(Vertices[Eigenvector Centrality], "&gt;=" &amp; N8)</f>
        <v>0</v>
      </c>
      <c r="P7" s="41">
        <f t="shared" si="7"/>
        <v>5.4595958604651171</v>
      </c>
      <c r="Q7" s="42">
        <f>COUNTIF(Vertices[PageRank], "&gt;= " &amp; P7) - COUNTIF(Vertices[PageRank], "&gt;=" &amp; P8)</f>
        <v>10</v>
      </c>
      <c r="R7" s="41">
        <f t="shared" si="8"/>
        <v>0.11627906976744186</v>
      </c>
      <c r="S7" s="46">
        <f>COUNTIF(Vertices[Clustering Coefficient], "&gt;= " &amp; R7) - COUNTIF(Vertices[Clustering Coefficient], "&gt;=" &amp; R8)</f>
        <v>0</v>
      </c>
      <c r="T7" s="41">
        <f t="shared" ca="1" si="9"/>
        <v>0.11627906976744186</v>
      </c>
      <c r="U7" s="42">
        <f t="shared" ca="1" si="0"/>
        <v>0</v>
      </c>
    </row>
    <row r="8" spans="1:24" x14ac:dyDescent="0.35">
      <c r="A8" s="36" t="s">
        <v>150</v>
      </c>
      <c r="B8" s="36">
        <v>3589</v>
      </c>
      <c r="D8" s="34">
        <f t="shared" si="1"/>
        <v>14.813953488372094</v>
      </c>
      <c r="E8" s="3">
        <f>COUNTIF(Vertices[Degree], "&gt;= " &amp; D8) - COUNTIF(Vertices[Degree], "&gt;=" &amp; D9)</f>
        <v>9</v>
      </c>
      <c r="F8" s="39">
        <f t="shared" si="2"/>
        <v>0</v>
      </c>
      <c r="G8" s="40">
        <f>COUNTIF(Vertices[In-Degree], "&gt;= " &amp; F8) - COUNTIF(Vertices[In-Degree], "&gt;=" &amp; F9)</f>
        <v>0</v>
      </c>
      <c r="H8" s="39">
        <f t="shared" si="3"/>
        <v>0</v>
      </c>
      <c r="I8" s="40">
        <f>COUNTIF(Vertices[Out-Degree], "&gt;= " &amp; H8) - COUNTIF(Vertices[Out-Degree], "&gt;=" &amp; H9)</f>
        <v>0</v>
      </c>
      <c r="J8" s="39">
        <f t="shared" si="4"/>
        <v>81054.014560325566</v>
      </c>
      <c r="K8" s="40">
        <f>COUNTIF(Vertices[Betweenness Centrality], "&gt;= " &amp; J8) - COUNTIF(Vertices[Betweenness Centrality], "&gt;=" &amp; J9)</f>
        <v>1</v>
      </c>
      <c r="L8" s="39">
        <f t="shared" si="5"/>
        <v>0.13957274418604651</v>
      </c>
      <c r="M8" s="40">
        <f>COUNTIF(Vertices[Closeness Centrality], "&gt;= " &amp; L8) - COUNTIF(Vertices[Closeness Centrality], "&gt;=" &amp; L9)</f>
        <v>53</v>
      </c>
      <c r="N8" s="39">
        <f t="shared" si="6"/>
        <v>1.0756883720930234E-2</v>
      </c>
      <c r="O8" s="40">
        <f>COUNTIF(Vertices[Eigenvector Centrality], "&gt;= " &amp; N8) - COUNTIF(Vertices[Eigenvector Centrality], "&gt;=" &amp; N9)</f>
        <v>0</v>
      </c>
      <c r="P8" s="39">
        <f t="shared" si="7"/>
        <v>6.4957742325581407</v>
      </c>
      <c r="Q8" s="40">
        <f>COUNTIF(Vertices[PageRank], "&gt;= " &amp; P8) - COUNTIF(Vertices[PageRank], "&gt;=" &amp; P9)</f>
        <v>8</v>
      </c>
      <c r="R8" s="39">
        <f t="shared" si="8"/>
        <v>0.13953488372093023</v>
      </c>
      <c r="S8" s="45">
        <f>COUNTIF(Vertices[Clustering Coefficient], "&gt;= " &amp; R8) - COUNTIF(Vertices[Clustering Coefficient], "&gt;=" &amp; R9)</f>
        <v>2</v>
      </c>
      <c r="T8" s="39">
        <f t="shared" ca="1" si="9"/>
        <v>0.13953488372093023</v>
      </c>
      <c r="U8" s="40">
        <f t="shared" ca="1" si="0"/>
        <v>2</v>
      </c>
    </row>
    <row r="9" spans="1:24" x14ac:dyDescent="0.35">
      <c r="A9" s="101"/>
      <c r="B9" s="101"/>
      <c r="D9" s="34">
        <f t="shared" si="1"/>
        <v>17.116279069767444</v>
      </c>
      <c r="E9" s="3">
        <f>COUNTIF(Vertices[Degree], "&gt;= " &amp; D9) - COUNTIF(Vertices[Degree], "&gt;=" &amp; D10)</f>
        <v>4</v>
      </c>
      <c r="F9" s="41">
        <f t="shared" si="2"/>
        <v>0</v>
      </c>
      <c r="G9" s="42">
        <f>COUNTIF(Vertices[In-Degree], "&gt;= " &amp; F9) - COUNTIF(Vertices[In-Degree], "&gt;=" &amp; F10)</f>
        <v>0</v>
      </c>
      <c r="H9" s="41">
        <f t="shared" si="3"/>
        <v>0</v>
      </c>
      <c r="I9" s="42">
        <f>COUNTIF(Vertices[Out-Degree], "&gt;= " &amp; H9) - COUNTIF(Vertices[Out-Degree], "&gt;=" &amp; H10)</f>
        <v>0</v>
      </c>
      <c r="J9" s="41">
        <f t="shared" si="4"/>
        <v>94563.016987046489</v>
      </c>
      <c r="K9" s="42">
        <f>COUNTIF(Vertices[Betweenness Centrality], "&gt;= " &amp; J9) - COUNTIF(Vertices[Betweenness Centrality], "&gt;=" &amp; J10)</f>
        <v>2</v>
      </c>
      <c r="L9" s="41">
        <f t="shared" si="5"/>
        <v>0.16282753488372093</v>
      </c>
      <c r="M9" s="42">
        <f>COUNTIF(Vertices[Closeness Centrality], "&gt;= " &amp; L9) - COUNTIF(Vertices[Closeness Centrality], "&gt;=" &amp; L10)</f>
        <v>20</v>
      </c>
      <c r="N9" s="41">
        <f t="shared" si="6"/>
        <v>1.2549697674418606E-2</v>
      </c>
      <c r="O9" s="42">
        <f>COUNTIF(Vertices[Eigenvector Centrality], "&gt;= " &amp; N9) - COUNTIF(Vertices[Eigenvector Centrality], "&gt;=" &amp; N10)</f>
        <v>0</v>
      </c>
      <c r="P9" s="41">
        <f t="shared" si="7"/>
        <v>7.5319526046511642</v>
      </c>
      <c r="Q9" s="42">
        <f>COUNTIF(Vertices[PageRank], "&gt;= " &amp; P9) - COUNTIF(Vertices[PageRank], "&gt;=" &amp; P10)</f>
        <v>0</v>
      </c>
      <c r="R9" s="41">
        <f t="shared" si="8"/>
        <v>0.16279069767441862</v>
      </c>
      <c r="S9" s="46">
        <f>COUNTIF(Vertices[Clustering Coefficient], "&gt;= " &amp; R9) - COUNTIF(Vertices[Clustering Coefficient], "&gt;=" &amp; R10)</f>
        <v>0</v>
      </c>
      <c r="T9" s="41">
        <f t="shared" ca="1" si="9"/>
        <v>0.16279069767441862</v>
      </c>
      <c r="U9" s="42">
        <f t="shared" ca="1" si="0"/>
        <v>0</v>
      </c>
    </row>
    <row r="10" spans="1:24" x14ac:dyDescent="0.35">
      <c r="A10" s="36" t="s">
        <v>151</v>
      </c>
      <c r="B10" s="36">
        <v>0</v>
      </c>
      <c r="D10" s="34">
        <f t="shared" si="1"/>
        <v>19.418604651162791</v>
      </c>
      <c r="E10" s="3">
        <f>COUNTIF(Vertices[Degree], "&gt;= " &amp; D10) - COUNTIF(Vertices[Degree], "&gt;=" &amp; D11)</f>
        <v>4</v>
      </c>
      <c r="F10" s="39">
        <f t="shared" si="2"/>
        <v>0</v>
      </c>
      <c r="G10" s="40">
        <f>COUNTIF(Vertices[In-Degree], "&gt;= " &amp; F10) - COUNTIF(Vertices[In-Degree], "&gt;=" &amp; F11)</f>
        <v>0</v>
      </c>
      <c r="H10" s="39">
        <f t="shared" si="3"/>
        <v>0</v>
      </c>
      <c r="I10" s="40">
        <f>COUNTIF(Vertices[Out-Degree], "&gt;= " &amp; H10) - COUNTIF(Vertices[Out-Degree], "&gt;=" &amp; H11)</f>
        <v>0</v>
      </c>
      <c r="J10" s="39">
        <f t="shared" si="4"/>
        <v>108072.01941376741</v>
      </c>
      <c r="K10" s="40">
        <f>COUNTIF(Vertices[Betweenness Centrality], "&gt;= " &amp; J10) - COUNTIF(Vertices[Betweenness Centrality], "&gt;=" &amp; J11)</f>
        <v>1</v>
      </c>
      <c r="L10" s="39">
        <f t="shared" si="5"/>
        <v>0.18608232558139534</v>
      </c>
      <c r="M10" s="40">
        <f>COUNTIF(Vertices[Closeness Centrality], "&gt;= " &amp; L10) - COUNTIF(Vertices[Closeness Centrality], "&gt;=" &amp; L11)</f>
        <v>87</v>
      </c>
      <c r="N10" s="39">
        <f t="shared" si="6"/>
        <v>1.4342511627906979E-2</v>
      </c>
      <c r="O10" s="40">
        <f>COUNTIF(Vertices[Eigenvector Centrality], "&gt;= " &amp; N10) - COUNTIF(Vertices[Eigenvector Centrality], "&gt;=" &amp; N11)</f>
        <v>0</v>
      </c>
      <c r="P10" s="39">
        <f t="shared" si="7"/>
        <v>8.5681309767441878</v>
      </c>
      <c r="Q10" s="40">
        <f>COUNTIF(Vertices[PageRank], "&gt;= " &amp; P10) - COUNTIF(Vertices[PageRank], "&gt;=" &amp; P11)</f>
        <v>1</v>
      </c>
      <c r="R10" s="39">
        <f t="shared" si="8"/>
        <v>0.18604651162790697</v>
      </c>
      <c r="S10" s="45">
        <f>COUNTIF(Vertices[Clustering Coefficient], "&gt;= " &amp; R10) - COUNTIF(Vertices[Clustering Coefficient], "&gt;=" &amp; R11)</f>
        <v>1</v>
      </c>
      <c r="T10" s="39">
        <f t="shared" ca="1" si="9"/>
        <v>0.18604651162790697</v>
      </c>
      <c r="U10" s="40">
        <f t="shared" ca="1" si="0"/>
        <v>1</v>
      </c>
    </row>
    <row r="11" spans="1:24" x14ac:dyDescent="0.35">
      <c r="A11" s="101"/>
      <c r="B11" s="101"/>
      <c r="D11" s="34">
        <f t="shared" si="1"/>
        <v>21.720930232558139</v>
      </c>
      <c r="E11" s="3">
        <f>COUNTIF(Vertices[Degree], "&gt;= " &amp; D11) - COUNTIF(Vertices[Degree], "&gt;=" &amp; D12)</f>
        <v>2</v>
      </c>
      <c r="F11" s="41">
        <f t="shared" si="2"/>
        <v>0</v>
      </c>
      <c r="G11" s="42">
        <f>COUNTIF(Vertices[In-Degree], "&gt;= " &amp; F11) - COUNTIF(Vertices[In-Degree], "&gt;=" &amp; F12)</f>
        <v>0</v>
      </c>
      <c r="H11" s="41">
        <f t="shared" si="3"/>
        <v>0</v>
      </c>
      <c r="I11" s="42">
        <f>COUNTIF(Vertices[Out-Degree], "&gt;= " &amp; H11) - COUNTIF(Vertices[Out-Degree], "&gt;=" &amp; H12)</f>
        <v>0</v>
      </c>
      <c r="J11" s="41">
        <f t="shared" si="4"/>
        <v>121581.02184048833</v>
      </c>
      <c r="K11" s="42">
        <f>COUNTIF(Vertices[Betweenness Centrality], "&gt;= " &amp; J11) - COUNTIF(Vertices[Betweenness Centrality], "&gt;=" &amp; J12)</f>
        <v>0</v>
      </c>
      <c r="L11" s="41">
        <f t="shared" si="5"/>
        <v>0.20933711627906976</v>
      </c>
      <c r="M11" s="42">
        <f>COUNTIF(Vertices[Closeness Centrality], "&gt;= " &amp; L11) - COUNTIF(Vertices[Closeness Centrality], "&gt;=" &amp; L12)</f>
        <v>0</v>
      </c>
      <c r="N11" s="41">
        <f t="shared" si="6"/>
        <v>1.6135325581395351E-2</v>
      </c>
      <c r="O11" s="42">
        <f>COUNTIF(Vertices[Eigenvector Centrality], "&gt;= " &amp; N11) - COUNTIF(Vertices[Eigenvector Centrality], "&gt;=" &amp; N12)</f>
        <v>0</v>
      </c>
      <c r="P11" s="41">
        <f t="shared" si="7"/>
        <v>9.6043093488372104</v>
      </c>
      <c r="Q11" s="42">
        <f>COUNTIF(Vertices[PageRank], "&gt;= " &amp; P11) - COUNTIF(Vertices[PageRank], "&gt;=" &amp; P12)</f>
        <v>1</v>
      </c>
      <c r="R11" s="41">
        <f t="shared" si="8"/>
        <v>0.20930232558139533</v>
      </c>
      <c r="S11" s="46">
        <f>COUNTIF(Vertices[Clustering Coefficient], "&gt;= " &amp; R11) - COUNTIF(Vertices[Clustering Coefficient], "&gt;=" &amp; R12)</f>
        <v>1</v>
      </c>
      <c r="T11" s="41">
        <f t="shared" ca="1" si="9"/>
        <v>0.20930232558139533</v>
      </c>
      <c r="U11" s="42">
        <f t="shared" ca="1" si="0"/>
        <v>1</v>
      </c>
    </row>
    <row r="12" spans="1:24" x14ac:dyDescent="0.35">
      <c r="A12" s="36" t="s">
        <v>170</v>
      </c>
      <c r="B12" s="36" t="s">
        <v>3310</v>
      </c>
      <c r="D12" s="34">
        <f t="shared" si="1"/>
        <v>24.023255813953487</v>
      </c>
      <c r="E12" s="3">
        <f>COUNTIF(Vertices[Degree], "&gt;= " &amp; D12) - COUNTIF(Vertices[Degree], "&gt;=" &amp; D13)</f>
        <v>1</v>
      </c>
      <c r="F12" s="39">
        <f t="shared" si="2"/>
        <v>0</v>
      </c>
      <c r="G12" s="40">
        <f>COUNTIF(Vertices[In-Degree], "&gt;= " &amp; F12) - COUNTIF(Vertices[In-Degree], "&gt;=" &amp; F13)</f>
        <v>0</v>
      </c>
      <c r="H12" s="39">
        <f t="shared" si="3"/>
        <v>0</v>
      </c>
      <c r="I12" s="40">
        <f>COUNTIF(Vertices[Out-Degree], "&gt;= " &amp; H12) - COUNTIF(Vertices[Out-Degree], "&gt;=" &amp; H13)</f>
        <v>0</v>
      </c>
      <c r="J12" s="39">
        <f t="shared" si="4"/>
        <v>135090.02426720926</v>
      </c>
      <c r="K12" s="40">
        <f>COUNTIF(Vertices[Betweenness Centrality], "&gt;= " &amp; J12) - COUNTIF(Vertices[Betweenness Centrality], "&gt;=" &amp; J13)</f>
        <v>1</v>
      </c>
      <c r="L12" s="39">
        <f t="shared" si="5"/>
        <v>0.23259190697674417</v>
      </c>
      <c r="M12" s="40">
        <f>COUNTIF(Vertices[Closeness Centrality], "&gt;= " &amp; L12) - COUNTIF(Vertices[Closeness Centrality], "&gt;=" &amp; L13)</f>
        <v>23</v>
      </c>
      <c r="N12" s="39">
        <f t="shared" si="6"/>
        <v>1.7928139534883723E-2</v>
      </c>
      <c r="O12" s="40">
        <f>COUNTIF(Vertices[Eigenvector Centrality], "&gt;= " &amp; N12) - COUNTIF(Vertices[Eigenvector Centrality], "&gt;=" &amp; N13)</f>
        <v>2</v>
      </c>
      <c r="P12" s="39">
        <f t="shared" si="7"/>
        <v>10.640487720930233</v>
      </c>
      <c r="Q12" s="40">
        <f>COUNTIF(Vertices[PageRank], "&gt;= " &amp; P12) - COUNTIF(Vertices[PageRank], "&gt;=" &amp; P13)</f>
        <v>1</v>
      </c>
      <c r="R12" s="39">
        <f t="shared" si="8"/>
        <v>0.23255813953488369</v>
      </c>
      <c r="S12" s="45">
        <f>COUNTIF(Vertices[Clustering Coefficient], "&gt;= " &amp; R12) - COUNTIF(Vertices[Clustering Coefficient], "&gt;=" &amp; R13)</f>
        <v>0</v>
      </c>
      <c r="T12" s="39">
        <f t="shared" ca="1" si="9"/>
        <v>0.23255813953488369</v>
      </c>
      <c r="U12" s="40">
        <f t="shared" ca="1" si="0"/>
        <v>0</v>
      </c>
    </row>
    <row r="13" spans="1:24" x14ac:dyDescent="0.35">
      <c r="A13" s="36" t="s">
        <v>171</v>
      </c>
      <c r="B13" s="36" t="s">
        <v>3310</v>
      </c>
      <c r="D13" s="34">
        <f t="shared" si="1"/>
        <v>26.325581395348834</v>
      </c>
      <c r="E13" s="3">
        <f>COUNTIF(Vertices[Degree], "&gt;= " &amp; D13) - COUNTIF(Vertices[Degree], "&gt;=" &amp; D14)</f>
        <v>1</v>
      </c>
      <c r="F13" s="41">
        <f t="shared" si="2"/>
        <v>0</v>
      </c>
      <c r="G13" s="42">
        <f>COUNTIF(Vertices[In-Degree], "&gt;= " &amp; F13) - COUNTIF(Vertices[In-Degree], "&gt;=" &amp; F14)</f>
        <v>0</v>
      </c>
      <c r="H13" s="41">
        <f t="shared" si="3"/>
        <v>0</v>
      </c>
      <c r="I13" s="42">
        <f>COUNTIF(Vertices[Out-Degree], "&gt;= " &amp; H13) - COUNTIF(Vertices[Out-Degree], "&gt;=" &amp; H14)</f>
        <v>0</v>
      </c>
      <c r="J13" s="41">
        <f t="shared" si="4"/>
        <v>148599.02669393018</v>
      </c>
      <c r="K13" s="42">
        <f>COUNTIF(Vertices[Betweenness Centrality], "&gt;= " &amp; J13) - COUNTIF(Vertices[Betweenness Centrality], "&gt;=" &amp; J14)</f>
        <v>0</v>
      </c>
      <c r="L13" s="41">
        <f t="shared" si="5"/>
        <v>0.25584669767441859</v>
      </c>
      <c r="M13" s="42">
        <f>COUNTIF(Vertices[Closeness Centrality], "&gt;= " &amp; L13) - COUNTIF(Vertices[Closeness Centrality], "&gt;=" &amp; L14)</f>
        <v>0</v>
      </c>
      <c r="N13" s="41">
        <f t="shared" si="6"/>
        <v>1.9720953488372096E-2</v>
      </c>
      <c r="O13" s="42">
        <f>COUNTIF(Vertices[Eigenvector Centrality], "&gt;= " &amp; N13) - COUNTIF(Vertices[Eigenvector Centrality], "&gt;=" &amp; N14)</f>
        <v>0</v>
      </c>
      <c r="P13" s="41">
        <f t="shared" si="7"/>
        <v>11.676666093023256</v>
      </c>
      <c r="Q13" s="42">
        <f>COUNTIF(Vertices[PageRank], "&gt;= " &amp; P13) - COUNTIF(Vertices[PageRank], "&gt;=" &amp; P14)</f>
        <v>0</v>
      </c>
      <c r="R13" s="41">
        <f t="shared" si="8"/>
        <v>0.25581395348837205</v>
      </c>
      <c r="S13" s="46">
        <f>COUNTIF(Vertices[Clustering Coefficient], "&gt;= " &amp; R13) - COUNTIF(Vertices[Clustering Coefficient], "&gt;=" &amp; R14)</f>
        <v>0</v>
      </c>
      <c r="T13" s="41">
        <f t="shared" ca="1" si="9"/>
        <v>0.25581395348837205</v>
      </c>
      <c r="U13" s="42">
        <f t="shared" ca="1" si="0"/>
        <v>0</v>
      </c>
    </row>
    <row r="14" spans="1:24" x14ac:dyDescent="0.35">
      <c r="A14" s="101"/>
      <c r="B14" s="101"/>
      <c r="D14" s="34">
        <f t="shared" si="1"/>
        <v>28.627906976744182</v>
      </c>
      <c r="E14" s="3">
        <f>COUNTIF(Vertices[Degree], "&gt;= " &amp; D14) - COUNTIF(Vertices[Degree], "&gt;=" &amp; D15)</f>
        <v>1</v>
      </c>
      <c r="F14" s="39">
        <f t="shared" si="2"/>
        <v>0</v>
      </c>
      <c r="G14" s="40">
        <f>COUNTIF(Vertices[In-Degree], "&gt;= " &amp; F14) - COUNTIF(Vertices[In-Degree], "&gt;=" &amp; F15)</f>
        <v>0</v>
      </c>
      <c r="H14" s="39">
        <f t="shared" si="3"/>
        <v>0</v>
      </c>
      <c r="I14" s="40">
        <f>COUNTIF(Vertices[Out-Degree], "&gt;= " &amp; H14) - COUNTIF(Vertices[Out-Degree], "&gt;=" &amp; H15)</f>
        <v>0</v>
      </c>
      <c r="J14" s="39">
        <f t="shared" si="4"/>
        <v>162108.0291206511</v>
      </c>
      <c r="K14" s="40">
        <f>COUNTIF(Vertices[Betweenness Centrality], "&gt;= " &amp; J14) - COUNTIF(Vertices[Betweenness Centrality], "&gt;=" &amp; J15)</f>
        <v>1</v>
      </c>
      <c r="L14" s="39">
        <f t="shared" si="5"/>
        <v>0.27910148837209303</v>
      </c>
      <c r="M14" s="40">
        <f>COUNTIF(Vertices[Closeness Centrality], "&gt;= " &amp; L14) - COUNTIF(Vertices[Closeness Centrality], "&gt;=" &amp; L15)</f>
        <v>0</v>
      </c>
      <c r="N14" s="39">
        <f t="shared" si="6"/>
        <v>2.1513767441860468E-2</v>
      </c>
      <c r="O14" s="40">
        <f>COUNTIF(Vertices[Eigenvector Centrality], "&gt;= " &amp; N14) - COUNTIF(Vertices[Eigenvector Centrality], "&gt;=" &amp; N15)</f>
        <v>0</v>
      </c>
      <c r="P14" s="39">
        <f t="shared" si="7"/>
        <v>12.712844465116278</v>
      </c>
      <c r="Q14" s="40">
        <f>COUNTIF(Vertices[PageRank], "&gt;= " &amp; P14) - COUNTIF(Vertices[PageRank], "&gt;=" &amp; P15)</f>
        <v>1</v>
      </c>
      <c r="R14" s="39">
        <f t="shared" si="8"/>
        <v>0.27906976744186041</v>
      </c>
      <c r="S14" s="45">
        <f>COUNTIF(Vertices[Clustering Coefficient], "&gt;= " &amp; R14) - COUNTIF(Vertices[Clustering Coefficient], "&gt;=" &amp; R15)</f>
        <v>0</v>
      </c>
      <c r="T14" s="39">
        <f t="shared" ca="1" si="9"/>
        <v>0.27906976744186041</v>
      </c>
      <c r="U14" s="40">
        <f t="shared" ca="1" si="0"/>
        <v>0</v>
      </c>
    </row>
    <row r="15" spans="1:24" x14ac:dyDescent="0.35">
      <c r="A15" s="36" t="s">
        <v>152</v>
      </c>
      <c r="B15" s="36">
        <v>410</v>
      </c>
      <c r="D15" s="34">
        <f t="shared" si="1"/>
        <v>30.930232558139529</v>
      </c>
      <c r="E15" s="3">
        <f>COUNTIF(Vertices[Degree], "&gt;= " &amp; D15) - COUNTIF(Vertices[Degree], "&gt;=" &amp; D16)</f>
        <v>3</v>
      </c>
      <c r="F15" s="41">
        <f t="shared" si="2"/>
        <v>0</v>
      </c>
      <c r="G15" s="42">
        <f>COUNTIF(Vertices[In-Degree], "&gt;= " &amp; F15) - COUNTIF(Vertices[In-Degree], "&gt;=" &amp; F16)</f>
        <v>0</v>
      </c>
      <c r="H15" s="41">
        <f t="shared" si="3"/>
        <v>0</v>
      </c>
      <c r="I15" s="42">
        <f>COUNTIF(Vertices[Out-Degree], "&gt;= " &amp; H15) - COUNTIF(Vertices[Out-Degree], "&gt;=" &amp; H16)</f>
        <v>0</v>
      </c>
      <c r="J15" s="41">
        <f t="shared" si="4"/>
        <v>175617.03154737203</v>
      </c>
      <c r="K15" s="42">
        <f>COUNTIF(Vertices[Betweenness Centrality], "&gt;= " &amp; J15) - COUNTIF(Vertices[Betweenness Centrality], "&gt;=" &amp; J16)</f>
        <v>0</v>
      </c>
      <c r="L15" s="41">
        <f t="shared" si="5"/>
        <v>0.30235627906976748</v>
      </c>
      <c r="M15" s="42">
        <f>COUNTIF(Vertices[Closeness Centrality], "&gt;= " &amp; L15) - COUNTIF(Vertices[Closeness Centrality], "&gt;=" &amp; L16)</f>
        <v>0</v>
      </c>
      <c r="N15" s="41">
        <f t="shared" si="6"/>
        <v>2.330658139534884E-2</v>
      </c>
      <c r="O15" s="42">
        <f>COUNTIF(Vertices[Eigenvector Centrality], "&gt;= " &amp; N15) - COUNTIF(Vertices[Eigenvector Centrality], "&gt;=" &amp; N16)</f>
        <v>0</v>
      </c>
      <c r="P15" s="41">
        <f t="shared" si="7"/>
        <v>13.749022837209301</v>
      </c>
      <c r="Q15" s="42">
        <f>COUNTIF(Vertices[PageRank], "&gt;= " &amp; P15) - COUNTIF(Vertices[PageRank], "&gt;=" &amp; P16)</f>
        <v>0</v>
      </c>
      <c r="R15" s="41">
        <f t="shared" si="8"/>
        <v>0.30232558139534876</v>
      </c>
      <c r="S15" s="46">
        <f>COUNTIF(Vertices[Clustering Coefficient], "&gt;= " &amp; R15) - COUNTIF(Vertices[Clustering Coefficient], "&gt;=" &amp; R16)</f>
        <v>0</v>
      </c>
      <c r="T15" s="41">
        <f t="shared" ca="1" si="9"/>
        <v>0.30232558139534876</v>
      </c>
      <c r="U15" s="42">
        <f t="shared" ca="1" si="0"/>
        <v>0</v>
      </c>
    </row>
    <row r="16" spans="1:24" x14ac:dyDescent="0.35">
      <c r="A16" s="36" t="s">
        <v>153</v>
      </c>
      <c r="B16" s="36">
        <v>0</v>
      </c>
      <c r="D16" s="34">
        <f t="shared" si="1"/>
        <v>33.232558139534881</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189126.03397409295</v>
      </c>
      <c r="K16" s="40">
        <f>COUNTIF(Vertices[Betweenness Centrality], "&gt;= " &amp; J16) - COUNTIF(Vertices[Betweenness Centrality], "&gt;=" &amp; J17)</f>
        <v>0</v>
      </c>
      <c r="L16" s="39">
        <f t="shared" si="5"/>
        <v>0.32561106976744192</v>
      </c>
      <c r="M16" s="40">
        <f>COUNTIF(Vertices[Closeness Centrality], "&gt;= " &amp; L16) - COUNTIF(Vertices[Closeness Centrality], "&gt;=" &amp; L17)</f>
        <v>185</v>
      </c>
      <c r="N16" s="39">
        <f t="shared" si="6"/>
        <v>2.5099395348837213E-2</v>
      </c>
      <c r="O16" s="40">
        <f>COUNTIF(Vertices[Eigenvector Centrality], "&gt;= " &amp; N16) - COUNTIF(Vertices[Eigenvector Centrality], "&gt;=" &amp; N17)</f>
        <v>24</v>
      </c>
      <c r="P16" s="39">
        <f t="shared" si="7"/>
        <v>14.785201209302324</v>
      </c>
      <c r="Q16" s="40">
        <f>COUNTIF(Vertices[PageRank], "&gt;= " &amp; P16) - COUNTIF(Vertices[PageRank], "&gt;=" &amp; P17)</f>
        <v>0</v>
      </c>
      <c r="R16" s="39">
        <f t="shared" si="8"/>
        <v>0.32558139534883712</v>
      </c>
      <c r="S16" s="45">
        <f>COUNTIF(Vertices[Clustering Coefficient], "&gt;= " &amp; R16) - COUNTIF(Vertices[Clustering Coefficient], "&gt;=" &amp; R17)</f>
        <v>2</v>
      </c>
      <c r="T16" s="39">
        <f t="shared" ca="1" si="9"/>
        <v>0.32558139534883712</v>
      </c>
      <c r="U16" s="40">
        <f t="shared" ca="1" si="0"/>
        <v>2</v>
      </c>
    </row>
    <row r="17" spans="1:21" x14ac:dyDescent="0.35">
      <c r="A17" s="36" t="s">
        <v>154</v>
      </c>
      <c r="B17" s="36">
        <v>1580</v>
      </c>
      <c r="D17" s="34">
        <f t="shared" si="1"/>
        <v>35.534883720930232</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202635.03640081387</v>
      </c>
      <c r="K17" s="42">
        <f>COUNTIF(Vertices[Betweenness Centrality], "&gt;= " &amp; J17) - COUNTIF(Vertices[Betweenness Centrality], "&gt;=" &amp; J18)</f>
        <v>0</v>
      </c>
      <c r="L17" s="41">
        <f t="shared" si="5"/>
        <v>0.34886586046511636</v>
      </c>
      <c r="M17" s="42">
        <f>COUNTIF(Vertices[Closeness Centrality], "&gt;= " &amp; L17) - COUNTIF(Vertices[Closeness Centrality], "&gt;=" &amp; L18)</f>
        <v>0</v>
      </c>
      <c r="N17" s="41">
        <f t="shared" si="6"/>
        <v>2.6892209302325585E-2</v>
      </c>
      <c r="O17" s="42">
        <f>COUNTIF(Vertices[Eigenvector Centrality], "&gt;= " &amp; N17) - COUNTIF(Vertices[Eigenvector Centrality], "&gt;=" &amp; N18)</f>
        <v>0</v>
      </c>
      <c r="P17" s="41">
        <f t="shared" si="7"/>
        <v>15.821379581395346</v>
      </c>
      <c r="Q17" s="42">
        <f>COUNTIF(Vertices[PageRank], "&gt;= " &amp; P17) - COUNTIF(Vertices[PageRank], "&gt;=" &amp; P18)</f>
        <v>0</v>
      </c>
      <c r="R17" s="41">
        <f t="shared" si="8"/>
        <v>0.34883720930232548</v>
      </c>
      <c r="S17" s="46">
        <f>COUNTIF(Vertices[Clustering Coefficient], "&gt;= " &amp; R17) - COUNTIF(Vertices[Clustering Coefficient], "&gt;=" &amp; R18)</f>
        <v>0</v>
      </c>
      <c r="T17" s="41">
        <f t="shared" ca="1" si="9"/>
        <v>0.34883720930232548</v>
      </c>
      <c r="U17" s="42">
        <f t="shared" ca="1" si="0"/>
        <v>0</v>
      </c>
    </row>
    <row r="18" spans="1:21" x14ac:dyDescent="0.35">
      <c r="A18" s="36" t="s">
        <v>155</v>
      </c>
      <c r="B18" s="36">
        <v>2205</v>
      </c>
      <c r="D18" s="34">
        <f t="shared" si="1"/>
        <v>37.837209302325583</v>
      </c>
      <c r="E18" s="3">
        <f>COUNTIF(Vertices[Degree], "&gt;= " &amp; D18) - COUNTIF(Vertices[Degree], "&gt;=" &amp; D19)</f>
        <v>1</v>
      </c>
      <c r="F18" s="39">
        <f t="shared" si="2"/>
        <v>0</v>
      </c>
      <c r="G18" s="40">
        <f>COUNTIF(Vertices[In-Degree], "&gt;= " &amp; F18) - COUNTIF(Vertices[In-Degree], "&gt;=" &amp; F19)</f>
        <v>0</v>
      </c>
      <c r="H18" s="39">
        <f t="shared" si="3"/>
        <v>0</v>
      </c>
      <c r="I18" s="40">
        <f>COUNTIF(Vertices[Out-Degree], "&gt;= " &amp; H18) - COUNTIF(Vertices[Out-Degree], "&gt;=" &amp; H19)</f>
        <v>0</v>
      </c>
      <c r="J18" s="39">
        <f t="shared" si="4"/>
        <v>216144.03882753479</v>
      </c>
      <c r="K18" s="40">
        <f>COUNTIF(Vertices[Betweenness Centrality], "&gt;= " &amp; J18) - COUNTIF(Vertices[Betweenness Centrality], "&gt;=" &amp; J19)</f>
        <v>0</v>
      </c>
      <c r="L18" s="39">
        <f t="shared" si="5"/>
        <v>0.37212065116279081</v>
      </c>
      <c r="M18" s="40">
        <f>COUNTIF(Vertices[Closeness Centrality], "&gt;= " &amp; L18) - COUNTIF(Vertices[Closeness Centrality], "&gt;=" &amp; L19)</f>
        <v>0</v>
      </c>
      <c r="N18" s="39">
        <f t="shared" si="6"/>
        <v>2.8685023255813957E-2</v>
      </c>
      <c r="O18" s="40">
        <f>COUNTIF(Vertices[Eigenvector Centrality], "&gt;= " &amp; N18) - COUNTIF(Vertices[Eigenvector Centrality], "&gt;=" &amp; N19)</f>
        <v>0</v>
      </c>
      <c r="P18" s="39">
        <f t="shared" si="7"/>
        <v>16.857557953488371</v>
      </c>
      <c r="Q18" s="40">
        <f>COUNTIF(Vertices[PageRank], "&gt;= " &amp; P18) - COUNTIF(Vertices[PageRank], "&gt;=" &amp; P19)</f>
        <v>2</v>
      </c>
      <c r="R18" s="39">
        <f t="shared" si="8"/>
        <v>0.37209302325581384</v>
      </c>
      <c r="S18" s="45">
        <f>COUNTIF(Vertices[Clustering Coefficient], "&gt;= " &amp; R18) - COUNTIF(Vertices[Clustering Coefficient], "&gt;=" &amp; R19)</f>
        <v>0</v>
      </c>
      <c r="T18" s="39">
        <f t="shared" ca="1" si="9"/>
        <v>0.37209302325581384</v>
      </c>
      <c r="U18" s="40">
        <f t="shared" ca="1" si="0"/>
        <v>0</v>
      </c>
    </row>
    <row r="19" spans="1:21" x14ac:dyDescent="0.35">
      <c r="A19" s="101"/>
      <c r="B19" s="101"/>
      <c r="D19" s="34">
        <f t="shared" si="1"/>
        <v>40.139534883720934</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229653.04125425572</v>
      </c>
      <c r="K19" s="42">
        <f>COUNTIF(Vertices[Betweenness Centrality], "&gt;= " &amp; J19) - COUNTIF(Vertices[Betweenness Centrality], "&gt;=" &amp; J20)</f>
        <v>1</v>
      </c>
      <c r="L19" s="41">
        <f t="shared" si="5"/>
        <v>0.39537544186046525</v>
      </c>
      <c r="M19" s="42">
        <f>COUNTIF(Vertices[Closeness Centrality], "&gt;= " &amp; L19) - COUNTIF(Vertices[Closeness Centrality], "&gt;=" &amp; L20)</f>
        <v>0</v>
      </c>
      <c r="N19" s="41">
        <f t="shared" si="6"/>
        <v>3.047783720930233E-2</v>
      </c>
      <c r="O19" s="42">
        <f>COUNTIF(Vertices[Eigenvector Centrality], "&gt;= " &amp; N19) - COUNTIF(Vertices[Eigenvector Centrality], "&gt;=" &amp; N20)</f>
        <v>0</v>
      </c>
      <c r="P19" s="41">
        <f t="shared" si="7"/>
        <v>17.893736325581393</v>
      </c>
      <c r="Q19" s="42">
        <f>COUNTIF(Vertices[PageRank], "&gt;= " &amp; P19) - COUNTIF(Vertices[PageRank], "&gt;=" &amp; P20)</f>
        <v>0</v>
      </c>
      <c r="R19" s="41">
        <f t="shared" si="8"/>
        <v>0.3953488372093022</v>
      </c>
      <c r="S19" s="46">
        <f>COUNTIF(Vertices[Clustering Coefficient], "&gt;= " &amp; R19) - COUNTIF(Vertices[Clustering Coefficient], "&gt;=" &amp; R20)</f>
        <v>0</v>
      </c>
      <c r="T19" s="41">
        <f t="shared" ca="1" si="9"/>
        <v>0.3953488372093022</v>
      </c>
      <c r="U19" s="42">
        <f t="shared" ca="1" si="0"/>
        <v>0</v>
      </c>
    </row>
    <row r="20" spans="1:21" x14ac:dyDescent="0.35">
      <c r="A20" s="36" t="s">
        <v>156</v>
      </c>
      <c r="B20" s="36">
        <v>21</v>
      </c>
      <c r="D20" s="34">
        <f t="shared" si="1"/>
        <v>42.441860465116285</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243162.04368097664</v>
      </c>
      <c r="K20" s="40">
        <f>COUNTIF(Vertices[Betweenness Centrality], "&gt;= " &amp; J20) - COUNTIF(Vertices[Betweenness Centrality], "&gt;=" &amp; J21)</f>
        <v>0</v>
      </c>
      <c r="L20" s="39">
        <f t="shared" si="5"/>
        <v>0.41863023255813969</v>
      </c>
      <c r="M20" s="40">
        <f>COUNTIF(Vertices[Closeness Centrality], "&gt;= " &amp; L20) - COUNTIF(Vertices[Closeness Centrality], "&gt;=" &amp; L21)</f>
        <v>0</v>
      </c>
      <c r="N20" s="39">
        <f t="shared" si="6"/>
        <v>3.2270651162790702E-2</v>
      </c>
      <c r="O20" s="40">
        <f>COUNTIF(Vertices[Eigenvector Centrality], "&gt;= " &amp; N20) - COUNTIF(Vertices[Eigenvector Centrality], "&gt;=" &amp; N21)</f>
        <v>0</v>
      </c>
      <c r="P20" s="39">
        <f t="shared" si="7"/>
        <v>18.929914697674416</v>
      </c>
      <c r="Q20" s="40">
        <f>COUNTIF(Vertices[PageRank], "&gt;= " &amp; P20) - COUNTIF(Vertices[PageRank], "&gt;=" &amp; P21)</f>
        <v>0</v>
      </c>
      <c r="R20" s="39">
        <f t="shared" si="8"/>
        <v>0.41860465116279055</v>
      </c>
      <c r="S20" s="45">
        <f>COUNTIF(Vertices[Clustering Coefficient], "&gt;= " &amp; R20) - COUNTIF(Vertices[Clustering Coefficient], "&gt;=" &amp; R21)</f>
        <v>0</v>
      </c>
      <c r="T20" s="39">
        <f t="shared" ca="1" si="9"/>
        <v>0.41860465116279055</v>
      </c>
      <c r="U20" s="40">
        <f t="shared" ca="1" si="0"/>
        <v>0</v>
      </c>
    </row>
    <row r="21" spans="1:21" x14ac:dyDescent="0.35">
      <c r="A21" s="36" t="s">
        <v>157</v>
      </c>
      <c r="B21" s="36">
        <v>6.8460470000000004</v>
      </c>
      <c r="D21" s="34">
        <f t="shared" si="1"/>
        <v>44.744186046511636</v>
      </c>
      <c r="E21" s="3">
        <f>COUNTIF(Vertices[Degree], "&gt;= " &amp; D21) - COUNTIF(Vertices[Degree], "&gt;=" &amp; D22)</f>
        <v>1</v>
      </c>
      <c r="F21" s="41">
        <f t="shared" si="2"/>
        <v>0</v>
      </c>
      <c r="G21" s="42">
        <f>COUNTIF(Vertices[In-Degree], "&gt;= " &amp; F21) - COUNTIF(Vertices[In-Degree], "&gt;=" &amp; F22)</f>
        <v>0</v>
      </c>
      <c r="H21" s="41">
        <f t="shared" si="3"/>
        <v>0</v>
      </c>
      <c r="I21" s="42">
        <f>COUNTIF(Vertices[Out-Degree], "&gt;= " &amp; H21) - COUNTIF(Vertices[Out-Degree], "&gt;=" &amp; H22)</f>
        <v>0</v>
      </c>
      <c r="J21" s="41">
        <f t="shared" si="4"/>
        <v>256671.04610769756</v>
      </c>
      <c r="K21" s="42">
        <f>COUNTIF(Vertices[Betweenness Centrality], "&gt;= " &amp; J21) - COUNTIF(Vertices[Betweenness Centrality], "&gt;=" &amp; J22)</f>
        <v>0</v>
      </c>
      <c r="L21" s="41">
        <f t="shared" si="5"/>
        <v>0.44188502325581414</v>
      </c>
      <c r="M21" s="42">
        <f>COUNTIF(Vertices[Closeness Centrality], "&gt;= " &amp; L21) - COUNTIF(Vertices[Closeness Centrality], "&gt;=" &amp; L22)</f>
        <v>0</v>
      </c>
      <c r="N21" s="41">
        <f t="shared" si="6"/>
        <v>3.4063465116279071E-2</v>
      </c>
      <c r="O21" s="42">
        <f>COUNTIF(Vertices[Eigenvector Centrality], "&gt;= " &amp; N21) - COUNTIF(Vertices[Eigenvector Centrality], "&gt;=" &amp; N22)</f>
        <v>0</v>
      </c>
      <c r="P21" s="41">
        <f t="shared" si="7"/>
        <v>19.966093069767439</v>
      </c>
      <c r="Q21" s="42">
        <f>COUNTIF(Vertices[PageRank], "&gt;= " &amp; P21) - COUNTIF(Vertices[PageRank], "&gt;=" &amp; P22)</f>
        <v>1</v>
      </c>
      <c r="R21" s="41">
        <f t="shared" si="8"/>
        <v>0.44186046511627891</v>
      </c>
      <c r="S21" s="46">
        <f>COUNTIF(Vertices[Clustering Coefficient], "&gt;= " &amp; R21) - COUNTIF(Vertices[Clustering Coefficient], "&gt;=" &amp; R22)</f>
        <v>0</v>
      </c>
      <c r="T21" s="41">
        <f t="shared" ca="1" si="9"/>
        <v>0.44186046511627891</v>
      </c>
      <c r="U21" s="42">
        <f t="shared" ca="1" si="0"/>
        <v>0</v>
      </c>
    </row>
    <row r="22" spans="1:21" x14ac:dyDescent="0.35">
      <c r="A22" s="101"/>
      <c r="B22" s="101"/>
      <c r="D22" s="34">
        <f t="shared" si="1"/>
        <v>47.046511627906987</v>
      </c>
      <c r="E22" s="3">
        <f>COUNTIF(Vertices[Degree], "&gt;= " &amp; D22) - COUNTIF(Vertices[Degree], "&gt;=" &amp; D23)</f>
        <v>1</v>
      </c>
      <c r="F22" s="39">
        <f t="shared" si="2"/>
        <v>0</v>
      </c>
      <c r="G22" s="40">
        <f>COUNTIF(Vertices[In-Degree], "&gt;= " &amp; F22) - COUNTIF(Vertices[In-Degree], "&gt;=" &amp; F23)</f>
        <v>0</v>
      </c>
      <c r="H22" s="39">
        <f t="shared" si="3"/>
        <v>0</v>
      </c>
      <c r="I22" s="40">
        <f>COUNTIF(Vertices[Out-Degree], "&gt;= " &amp; H22) - COUNTIF(Vertices[Out-Degree], "&gt;=" &amp; H23)</f>
        <v>0</v>
      </c>
      <c r="J22" s="39">
        <f t="shared" si="4"/>
        <v>270180.04853441851</v>
      </c>
      <c r="K22" s="40">
        <f>COUNTIF(Vertices[Betweenness Centrality], "&gt;= " &amp; J22) - COUNTIF(Vertices[Betweenness Centrality], "&gt;=" &amp; J23)</f>
        <v>0</v>
      </c>
      <c r="L22" s="39">
        <f t="shared" si="5"/>
        <v>0.46513981395348858</v>
      </c>
      <c r="M22" s="40">
        <f>COUNTIF(Vertices[Closeness Centrality], "&gt;= " &amp; L22) - COUNTIF(Vertices[Closeness Centrality], "&gt;=" &amp; L23)</f>
        <v>0</v>
      </c>
      <c r="N22" s="39">
        <f t="shared" si="6"/>
        <v>3.5856279069767447E-2</v>
      </c>
      <c r="O22" s="40">
        <f>COUNTIF(Vertices[Eigenvector Centrality], "&gt;= " &amp; N22) - COUNTIF(Vertices[Eigenvector Centrality], "&gt;=" &amp; N23)</f>
        <v>0</v>
      </c>
      <c r="P22" s="39">
        <f t="shared" si="7"/>
        <v>21.002271441860461</v>
      </c>
      <c r="Q22" s="40">
        <f>COUNTIF(Vertices[PageRank], "&gt;= " &amp; P22) - COUNTIF(Vertices[PageRank], "&gt;=" &amp; P23)</f>
        <v>0</v>
      </c>
      <c r="R22" s="39">
        <f t="shared" si="8"/>
        <v>0.46511627906976727</v>
      </c>
      <c r="S22" s="45">
        <f>COUNTIF(Vertices[Clustering Coefficient], "&gt;= " &amp; R22) - COUNTIF(Vertices[Clustering Coefficient], "&gt;=" &amp; R23)</f>
        <v>0</v>
      </c>
      <c r="T22" s="39">
        <f t="shared" ca="1" si="9"/>
        <v>0.46511627906976727</v>
      </c>
      <c r="U22" s="40">
        <f t="shared" ca="1" si="0"/>
        <v>0</v>
      </c>
    </row>
    <row r="23" spans="1:21" x14ac:dyDescent="0.35">
      <c r="A23" s="36" t="s">
        <v>158</v>
      </c>
      <c r="B23" s="36">
        <v>6.2877997106347637E-4</v>
      </c>
      <c r="D23" s="34">
        <f t="shared" si="1"/>
        <v>49.348837209302339</v>
      </c>
      <c r="E23" s="3">
        <f>COUNTIF(Vertices[Degree], "&gt;= " &amp; D23) - COUNTIF(Vertices[Degree], "&gt;=" &amp; D24)</f>
        <v>4</v>
      </c>
      <c r="F23" s="41">
        <f t="shared" si="2"/>
        <v>0</v>
      </c>
      <c r="G23" s="42">
        <f>COUNTIF(Vertices[In-Degree], "&gt;= " &amp; F23) - COUNTIF(Vertices[In-Degree], "&gt;=" &amp; F24)</f>
        <v>0</v>
      </c>
      <c r="H23" s="41">
        <f t="shared" si="3"/>
        <v>0</v>
      </c>
      <c r="I23" s="42">
        <f>COUNTIF(Vertices[Out-Degree], "&gt;= " &amp; H23) - COUNTIF(Vertices[Out-Degree], "&gt;=" &amp; H24)</f>
        <v>0</v>
      </c>
      <c r="J23" s="41">
        <f t="shared" si="4"/>
        <v>283689.05096113944</v>
      </c>
      <c r="K23" s="42">
        <f>COUNTIF(Vertices[Betweenness Centrality], "&gt;= " &amp; J23) - COUNTIF(Vertices[Betweenness Centrality], "&gt;=" &amp; J24)</f>
        <v>0</v>
      </c>
      <c r="L23" s="41">
        <f t="shared" si="5"/>
        <v>0.48839460465116302</v>
      </c>
      <c r="M23" s="42">
        <f>COUNTIF(Vertices[Closeness Centrality], "&gt;= " &amp; L23) - COUNTIF(Vertices[Closeness Centrality], "&gt;=" &amp; L24)</f>
        <v>79</v>
      </c>
      <c r="N23" s="41">
        <f t="shared" si="6"/>
        <v>3.7649093023255822E-2</v>
      </c>
      <c r="O23" s="42">
        <f>COUNTIF(Vertices[Eigenvector Centrality], "&gt;= " &amp; N23) - COUNTIF(Vertices[Eigenvector Centrality], "&gt;=" &amp; N24)</f>
        <v>0</v>
      </c>
      <c r="P23" s="41">
        <f t="shared" si="7"/>
        <v>22.038449813953484</v>
      </c>
      <c r="Q23" s="42">
        <f>COUNTIF(Vertices[PageRank], "&gt;= " &amp; P23) - COUNTIF(Vertices[PageRank], "&gt;=" &amp; P24)</f>
        <v>0</v>
      </c>
      <c r="R23" s="41">
        <f t="shared" si="8"/>
        <v>0.48837209302325563</v>
      </c>
      <c r="S23" s="46">
        <f>COUNTIF(Vertices[Clustering Coefficient], "&gt;= " &amp; R23) - COUNTIF(Vertices[Clustering Coefficient], "&gt;=" &amp; R24)</f>
        <v>0</v>
      </c>
      <c r="T23" s="41">
        <f t="shared" ca="1" si="9"/>
        <v>0.48837209302325563</v>
      </c>
      <c r="U23" s="42">
        <f t="shared" ca="1" si="0"/>
        <v>0</v>
      </c>
    </row>
    <row r="24" spans="1:21" x14ac:dyDescent="0.35">
      <c r="A24" s="36" t="s">
        <v>3308</v>
      </c>
      <c r="B24" s="36">
        <v>0.79425100000000004</v>
      </c>
      <c r="D24" s="34">
        <f t="shared" si="1"/>
        <v>51.65116279069769</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297198.05338786036</v>
      </c>
      <c r="K24" s="40">
        <f>COUNTIF(Vertices[Betweenness Centrality], "&gt;= " &amp; J24) - COUNTIF(Vertices[Betweenness Centrality], "&gt;=" &amp; J25)</f>
        <v>0</v>
      </c>
      <c r="L24" s="39">
        <f t="shared" si="5"/>
        <v>0.51164939534883747</v>
      </c>
      <c r="M24" s="40">
        <f>COUNTIF(Vertices[Closeness Centrality], "&gt;= " &amp; L24) - COUNTIF(Vertices[Closeness Centrality], "&gt;=" &amp; L25)</f>
        <v>0</v>
      </c>
      <c r="N24" s="39">
        <f t="shared" si="6"/>
        <v>3.9441906976744198E-2</v>
      </c>
      <c r="O24" s="40">
        <f>COUNTIF(Vertices[Eigenvector Centrality], "&gt;= " &amp; N24) - COUNTIF(Vertices[Eigenvector Centrality], "&gt;=" &amp; N25)</f>
        <v>0</v>
      </c>
      <c r="P24" s="39">
        <f t="shared" si="7"/>
        <v>23.074628186046507</v>
      </c>
      <c r="Q24" s="40">
        <f>COUNTIF(Vertices[PageRank], "&gt;= " &amp; P24) - COUNTIF(Vertices[PageRank], "&gt;=" &amp; P25)</f>
        <v>4</v>
      </c>
      <c r="R24" s="39">
        <f t="shared" si="8"/>
        <v>0.51162790697674398</v>
      </c>
      <c r="S24" s="45">
        <f>COUNTIF(Vertices[Clustering Coefficient], "&gt;= " &amp; R24) - COUNTIF(Vertices[Clustering Coefficient], "&gt;=" &amp; R25)</f>
        <v>0</v>
      </c>
      <c r="T24" s="39">
        <f t="shared" ca="1" si="9"/>
        <v>0.51162790697674398</v>
      </c>
      <c r="U24" s="40">
        <f t="shared" ca="1" si="0"/>
        <v>0</v>
      </c>
    </row>
    <row r="25" spans="1:21" x14ac:dyDescent="0.35">
      <c r="A25" s="101"/>
      <c r="B25" s="101"/>
      <c r="D25" s="34">
        <f t="shared" si="1"/>
        <v>53.953488372093041</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310707.05581458128</v>
      </c>
      <c r="K25" s="42">
        <f>COUNTIF(Vertices[Betweenness Centrality], "&gt;= " &amp; J25) - COUNTIF(Vertices[Betweenness Centrality], "&gt;=" &amp; J26)</f>
        <v>0</v>
      </c>
      <c r="L25" s="41">
        <f t="shared" si="5"/>
        <v>0.53490418604651191</v>
      </c>
      <c r="M25" s="42">
        <f>COUNTIF(Vertices[Closeness Centrality], "&gt;= " &amp; L25) - COUNTIF(Vertices[Closeness Centrality], "&gt;=" &amp; L26)</f>
        <v>0</v>
      </c>
      <c r="N25" s="41">
        <f t="shared" si="6"/>
        <v>4.1234720930232574E-2</v>
      </c>
      <c r="O25" s="42">
        <f>COUNTIF(Vertices[Eigenvector Centrality], "&gt;= " &amp; N25) - COUNTIF(Vertices[Eigenvector Centrality], "&gt;=" &amp; N26)</f>
        <v>0</v>
      </c>
      <c r="P25" s="41">
        <f t="shared" si="7"/>
        <v>24.110806558139529</v>
      </c>
      <c r="Q25" s="42">
        <f>COUNTIF(Vertices[PageRank], "&gt;= " &amp; P25) - COUNTIF(Vertices[PageRank], "&gt;=" &amp; P26)</f>
        <v>0</v>
      </c>
      <c r="R25" s="41">
        <f t="shared" si="8"/>
        <v>0.5348837209302324</v>
      </c>
      <c r="S25" s="46">
        <f>COUNTIF(Vertices[Clustering Coefficient], "&gt;= " &amp; R25) - COUNTIF(Vertices[Clustering Coefficient], "&gt;=" &amp; R26)</f>
        <v>0</v>
      </c>
      <c r="T25" s="41">
        <f t="shared" ca="1" si="9"/>
        <v>0.5348837209302324</v>
      </c>
      <c r="U25" s="42">
        <f t="shared" ca="1" si="0"/>
        <v>0</v>
      </c>
    </row>
    <row r="26" spans="1:21" x14ac:dyDescent="0.35">
      <c r="A26" s="36" t="s">
        <v>3309</v>
      </c>
      <c r="B26" s="36" t="s">
        <v>3311</v>
      </c>
      <c r="D26" s="34">
        <f t="shared" si="1"/>
        <v>56.255813953488392</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324216.05824130221</v>
      </c>
      <c r="K26" s="40">
        <f>COUNTIF(Vertices[Betweenness Centrality], "&gt;= " &amp; J26) - COUNTIF(Vertices[Betweenness Centrality], "&gt;=" &amp; J27)</f>
        <v>0</v>
      </c>
      <c r="L26" s="39">
        <f t="shared" si="5"/>
        <v>0.55815897674418635</v>
      </c>
      <c r="M26" s="40">
        <f>COUNTIF(Vertices[Closeness Centrality], "&gt;= " &amp; L26) - COUNTIF(Vertices[Closeness Centrality], "&gt;=" &amp; L27)</f>
        <v>0</v>
      </c>
      <c r="N26" s="39">
        <f t="shared" si="6"/>
        <v>4.302753488372095E-2</v>
      </c>
      <c r="O26" s="40">
        <f>COUNTIF(Vertices[Eigenvector Centrality], "&gt;= " &amp; N26) - COUNTIF(Vertices[Eigenvector Centrality], "&gt;=" &amp; N27)</f>
        <v>0</v>
      </c>
      <c r="P26" s="39">
        <f t="shared" si="7"/>
        <v>25.146984930232552</v>
      </c>
      <c r="Q26" s="40">
        <f>COUNTIF(Vertices[PageRank], "&gt;= " &amp; P26) - COUNTIF(Vertices[PageRank], "&gt;=" &amp; P27)</f>
        <v>0</v>
      </c>
      <c r="R26" s="39">
        <f t="shared" si="8"/>
        <v>0.55813953488372081</v>
      </c>
      <c r="S26" s="45">
        <f>COUNTIF(Vertices[Clustering Coefficient], "&gt;= " &amp; R26) - COUNTIF(Vertices[Clustering Coefficient], "&gt;=" &amp; R27)</f>
        <v>0</v>
      </c>
      <c r="T26" s="39">
        <f t="shared" ca="1" si="9"/>
        <v>0.55813953488372081</v>
      </c>
      <c r="U26" s="40">
        <f t="shared" ca="1" si="0"/>
        <v>0</v>
      </c>
    </row>
    <row r="27" spans="1:21" x14ac:dyDescent="0.35">
      <c r="D27" s="34">
        <f t="shared" si="1"/>
        <v>58.558139534883743</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337725.06066802313</v>
      </c>
      <c r="K27" s="42">
        <f>COUNTIF(Vertices[Betweenness Centrality], "&gt;= " &amp; J27) - COUNTIF(Vertices[Betweenness Centrality], "&gt;=" &amp; J28)</f>
        <v>0</v>
      </c>
      <c r="L27" s="41">
        <f t="shared" si="5"/>
        <v>0.5814137674418608</v>
      </c>
      <c r="M27" s="42">
        <f>COUNTIF(Vertices[Closeness Centrality], "&gt;= " &amp; L27) - COUNTIF(Vertices[Closeness Centrality], "&gt;=" &amp; L28)</f>
        <v>0</v>
      </c>
      <c r="N27" s="41">
        <f t="shared" si="6"/>
        <v>4.4820348837209326E-2</v>
      </c>
      <c r="O27" s="42">
        <f>COUNTIF(Vertices[Eigenvector Centrality], "&gt;= " &amp; N27) - COUNTIF(Vertices[Eigenvector Centrality], "&gt;=" &amp; N28)</f>
        <v>0</v>
      </c>
      <c r="P27" s="41">
        <f t="shared" si="7"/>
        <v>26.183163302325575</v>
      </c>
      <c r="Q27" s="42">
        <f>COUNTIF(Vertices[PageRank], "&gt;= " &amp; P27) - COUNTIF(Vertices[PageRank], "&gt;=" &amp; P28)</f>
        <v>0</v>
      </c>
      <c r="R27" s="41">
        <f t="shared" si="8"/>
        <v>0.58139534883720922</v>
      </c>
      <c r="S27" s="46">
        <f>COUNTIF(Vertices[Clustering Coefficient], "&gt;= " &amp; R27) - COUNTIF(Vertices[Clustering Coefficient], "&gt;=" &amp; R28)</f>
        <v>0</v>
      </c>
      <c r="T27" s="41">
        <f t="shared" ca="1" si="9"/>
        <v>0.58139534883720922</v>
      </c>
      <c r="U27" s="42">
        <f t="shared" ca="1" si="0"/>
        <v>0</v>
      </c>
    </row>
    <row r="28" spans="1:21" x14ac:dyDescent="0.35">
      <c r="D28" s="34">
        <f t="shared" si="1"/>
        <v>60.860465116279094</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351234.06309474405</v>
      </c>
      <c r="K28" s="40">
        <f>COUNTIF(Vertices[Betweenness Centrality], "&gt;= " &amp; J28) - COUNTIF(Vertices[Betweenness Centrality], "&gt;=" &amp; J29)</f>
        <v>0</v>
      </c>
      <c r="L28" s="39">
        <f t="shared" si="5"/>
        <v>0.60466855813953524</v>
      </c>
      <c r="M28" s="40">
        <f>COUNTIF(Vertices[Closeness Centrality], "&gt;= " &amp; L28) - COUNTIF(Vertices[Closeness Centrality], "&gt;=" &amp; L29)</f>
        <v>0</v>
      </c>
      <c r="N28" s="39">
        <f t="shared" si="6"/>
        <v>4.6613162790697701E-2</v>
      </c>
      <c r="O28" s="40">
        <f>COUNTIF(Vertices[Eigenvector Centrality], "&gt;= " &amp; N28) - COUNTIF(Vertices[Eigenvector Centrality], "&gt;=" &amp; N29)</f>
        <v>0</v>
      </c>
      <c r="P28" s="39">
        <f t="shared" si="7"/>
        <v>27.219341674418597</v>
      </c>
      <c r="Q28" s="40">
        <f>COUNTIF(Vertices[PageRank], "&gt;= " &amp; P28) - COUNTIF(Vertices[PageRank], "&gt;=" &amp; P29)</f>
        <v>0</v>
      </c>
      <c r="R28" s="39">
        <f t="shared" si="8"/>
        <v>0.60465116279069764</v>
      </c>
      <c r="S28" s="45">
        <f>COUNTIF(Vertices[Clustering Coefficient], "&gt;= " &amp; R28) - COUNTIF(Vertices[Clustering Coefficient], "&gt;=" &amp; R29)</f>
        <v>0</v>
      </c>
      <c r="T28" s="39">
        <f t="shared" ca="1" si="9"/>
        <v>0.60465116279069764</v>
      </c>
      <c r="U28" s="40">
        <f t="shared" ca="1" si="0"/>
        <v>0</v>
      </c>
    </row>
    <row r="29" spans="1:21" x14ac:dyDescent="0.35">
      <c r="A29" t="s">
        <v>163</v>
      </c>
      <c r="B29" t="s">
        <v>17</v>
      </c>
      <c r="D29" s="34">
        <f t="shared" si="1"/>
        <v>63.162790697674446</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364743.06552146497</v>
      </c>
      <c r="K29" s="42">
        <f>COUNTIF(Vertices[Betweenness Centrality], "&gt;= " &amp; J29) - COUNTIF(Vertices[Betweenness Centrality], "&gt;=" &amp; J30)</f>
        <v>0</v>
      </c>
      <c r="L29" s="41">
        <f t="shared" si="5"/>
        <v>0.62792334883720968</v>
      </c>
      <c r="M29" s="42">
        <f>COUNTIF(Vertices[Closeness Centrality], "&gt;= " &amp; L29) - COUNTIF(Vertices[Closeness Centrality], "&gt;=" &amp; L30)</f>
        <v>0</v>
      </c>
      <c r="N29" s="41">
        <f t="shared" si="6"/>
        <v>4.8405976744186077E-2</v>
      </c>
      <c r="O29" s="42">
        <f>COUNTIF(Vertices[Eigenvector Centrality], "&gt;= " &amp; N29) - COUNTIF(Vertices[Eigenvector Centrality], "&gt;=" &amp; N30)</f>
        <v>0</v>
      </c>
      <c r="P29" s="41">
        <f t="shared" si="7"/>
        <v>28.25552004651162</v>
      </c>
      <c r="Q29" s="42">
        <f>COUNTIF(Vertices[PageRank], "&gt;= " &amp; P29) - COUNTIF(Vertices[PageRank], "&gt;=" &amp; P30)</f>
        <v>0</v>
      </c>
      <c r="R29" s="41">
        <f t="shared" si="8"/>
        <v>0.62790697674418605</v>
      </c>
      <c r="S29" s="46">
        <f>COUNTIF(Vertices[Clustering Coefficient], "&gt;= " &amp; R29) - COUNTIF(Vertices[Clustering Coefficient], "&gt;=" &amp; R30)</f>
        <v>0</v>
      </c>
      <c r="T29" s="41">
        <f t="shared" ca="1" si="9"/>
        <v>0.62790697674418605</v>
      </c>
      <c r="U29" s="42">
        <f t="shared" ca="1" si="0"/>
        <v>0</v>
      </c>
    </row>
    <row r="30" spans="1:21" x14ac:dyDescent="0.35">
      <c r="A30" s="35"/>
      <c r="B30" s="35"/>
      <c r="D30" s="34">
        <f t="shared" si="1"/>
        <v>65.46511627906979</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378252.0679481859</v>
      </c>
      <c r="K30" s="40">
        <f>COUNTIF(Vertices[Betweenness Centrality], "&gt;= " &amp; J30) - COUNTIF(Vertices[Betweenness Centrality], "&gt;=" &amp; J31)</f>
        <v>0</v>
      </c>
      <c r="L30" s="39">
        <f t="shared" si="5"/>
        <v>0.65117813953488413</v>
      </c>
      <c r="M30" s="40">
        <f>COUNTIF(Vertices[Closeness Centrality], "&gt;= " &amp; L30) - COUNTIF(Vertices[Closeness Centrality], "&gt;=" &amp; L31)</f>
        <v>0</v>
      </c>
      <c r="N30" s="39">
        <f t="shared" si="6"/>
        <v>5.0198790697674453E-2</v>
      </c>
      <c r="O30" s="40">
        <f>COUNTIF(Vertices[Eigenvector Centrality], "&gt;= " &amp; N30) - COUNTIF(Vertices[Eigenvector Centrality], "&gt;=" &amp; N31)</f>
        <v>0</v>
      </c>
      <c r="P30" s="39">
        <f t="shared" si="7"/>
        <v>29.291698418604643</v>
      </c>
      <c r="Q30" s="40">
        <f>COUNTIF(Vertices[PageRank], "&gt;= " &amp; P30) - COUNTIF(Vertices[PageRank], "&gt;=" &amp; P31)</f>
        <v>0</v>
      </c>
      <c r="R30" s="39">
        <f t="shared" si="8"/>
        <v>0.65116279069767447</v>
      </c>
      <c r="S30" s="45">
        <f>COUNTIF(Vertices[Clustering Coefficient], "&gt;= " &amp; R30) - COUNTIF(Vertices[Clustering Coefficient], "&gt;=" &amp; R31)</f>
        <v>1</v>
      </c>
      <c r="T30" s="39">
        <f t="shared" ca="1" si="9"/>
        <v>0.65116279069767447</v>
      </c>
      <c r="U30" s="40">
        <f t="shared" ca="1" si="0"/>
        <v>1</v>
      </c>
    </row>
    <row r="31" spans="1:21" x14ac:dyDescent="0.35">
      <c r="A31" s="35"/>
      <c r="B31" s="35"/>
      <c r="D31" s="34">
        <f t="shared" si="1"/>
        <v>67.767441860465141</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391761.07037490682</v>
      </c>
      <c r="K31" s="42">
        <f>COUNTIF(Vertices[Betweenness Centrality], "&gt;= " &amp; J31) - COUNTIF(Vertices[Betweenness Centrality], "&gt;=" &amp; J32)</f>
        <v>0</v>
      </c>
      <c r="L31" s="41">
        <f t="shared" si="5"/>
        <v>0.67443293023255857</v>
      </c>
      <c r="M31" s="42">
        <f>COUNTIF(Vertices[Closeness Centrality], "&gt;= " &amp; L31) - COUNTIF(Vertices[Closeness Centrality], "&gt;=" &amp; L32)</f>
        <v>0</v>
      </c>
      <c r="N31" s="41">
        <f t="shared" si="6"/>
        <v>5.1991604651162829E-2</v>
      </c>
      <c r="O31" s="42">
        <f>COUNTIF(Vertices[Eigenvector Centrality], "&gt;= " &amp; N31) - COUNTIF(Vertices[Eigenvector Centrality], "&gt;=" &amp; N32)</f>
        <v>0</v>
      </c>
      <c r="P31" s="41">
        <f t="shared" si="7"/>
        <v>30.327876790697665</v>
      </c>
      <c r="Q31" s="42">
        <f>COUNTIF(Vertices[PageRank], "&gt;= " &amp; P31) - COUNTIF(Vertices[PageRank], "&gt;=" &amp; P32)</f>
        <v>0</v>
      </c>
      <c r="R31" s="41">
        <f t="shared" si="8"/>
        <v>0.67441860465116288</v>
      </c>
      <c r="S31" s="46">
        <f>COUNTIF(Vertices[Clustering Coefficient], "&gt;= " &amp; R31) - COUNTIF(Vertices[Clustering Coefficient], "&gt;=" &amp; R32)</f>
        <v>0</v>
      </c>
      <c r="T31" s="41">
        <f t="shared" ca="1" si="9"/>
        <v>0.67441860465116288</v>
      </c>
      <c r="U31" s="42">
        <f t="shared" ca="1" si="0"/>
        <v>0</v>
      </c>
    </row>
    <row r="32" spans="1:21" x14ac:dyDescent="0.35">
      <c r="A32" s="35"/>
      <c r="B32" s="35"/>
      <c r="D32" s="34">
        <f t="shared" si="1"/>
        <v>70.069767441860492</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405270.07280162774</v>
      </c>
      <c r="K32" s="40">
        <f>COUNTIF(Vertices[Betweenness Centrality], "&gt;= " &amp; J32) - COUNTIF(Vertices[Betweenness Centrality], "&gt;=" &amp; J33)</f>
        <v>0</v>
      </c>
      <c r="L32" s="39">
        <f t="shared" si="5"/>
        <v>0.69768772093023301</v>
      </c>
      <c r="M32" s="40">
        <f>COUNTIF(Vertices[Closeness Centrality], "&gt;= " &amp; L32) - COUNTIF(Vertices[Closeness Centrality], "&gt;=" &amp; L33)</f>
        <v>0</v>
      </c>
      <c r="N32" s="39">
        <f t="shared" si="6"/>
        <v>5.3784418604651205E-2</v>
      </c>
      <c r="O32" s="40">
        <f>COUNTIF(Vertices[Eigenvector Centrality], "&gt;= " &amp; N32) - COUNTIF(Vertices[Eigenvector Centrality], "&gt;=" &amp; N33)</f>
        <v>0</v>
      </c>
      <c r="P32" s="39">
        <f t="shared" si="7"/>
        <v>31.364055162790688</v>
      </c>
      <c r="Q32" s="40">
        <f>COUNTIF(Vertices[PageRank], "&gt;= " &amp; P32) - COUNTIF(Vertices[PageRank], "&gt;=" &amp; P33)</f>
        <v>0</v>
      </c>
      <c r="R32" s="39">
        <f t="shared" si="8"/>
        <v>0.69767441860465129</v>
      </c>
      <c r="S32" s="45">
        <f>COUNTIF(Vertices[Clustering Coefficient], "&gt;= " &amp; R32) - COUNTIF(Vertices[Clustering Coefficient], "&gt;=" &amp; R33)</f>
        <v>0</v>
      </c>
      <c r="T32" s="39">
        <f t="shared" ca="1" si="9"/>
        <v>0.69767441860465129</v>
      </c>
      <c r="U32" s="40">
        <f t="shared" ca="1" si="0"/>
        <v>0</v>
      </c>
    </row>
    <row r="33" spans="1:21" x14ac:dyDescent="0.35">
      <c r="D33" s="34">
        <f t="shared" si="1"/>
        <v>72.372093023255843</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418779.07522834867</v>
      </c>
      <c r="K33" s="42">
        <f>COUNTIF(Vertices[Betweenness Centrality], "&gt;= " &amp; J33) - COUNTIF(Vertices[Betweenness Centrality], "&gt;=" &amp; J34)</f>
        <v>0</v>
      </c>
      <c r="L33" s="41">
        <f t="shared" si="5"/>
        <v>0.72094251162790746</v>
      </c>
      <c r="M33" s="42">
        <f>COUNTIF(Vertices[Closeness Centrality], "&gt;= " &amp; L33) - COUNTIF(Vertices[Closeness Centrality], "&gt;=" &amp; L34)</f>
        <v>0</v>
      </c>
      <c r="N33" s="41">
        <f t="shared" si="6"/>
        <v>5.557723255813958E-2</v>
      </c>
      <c r="O33" s="42">
        <f>COUNTIF(Vertices[Eigenvector Centrality], "&gt;= " &amp; N33) - COUNTIF(Vertices[Eigenvector Centrality], "&gt;=" &amp; N34)</f>
        <v>0</v>
      </c>
      <c r="P33" s="41">
        <f t="shared" si="7"/>
        <v>32.400233534883711</v>
      </c>
      <c r="Q33" s="42">
        <f>COUNTIF(Vertices[PageRank], "&gt;= " &amp; P33) - COUNTIF(Vertices[PageRank], "&gt;=" &amp; P34)</f>
        <v>1</v>
      </c>
      <c r="R33" s="41">
        <f t="shared" si="8"/>
        <v>0.72093023255813971</v>
      </c>
      <c r="S33" s="46">
        <f>COUNTIF(Vertices[Clustering Coefficient], "&gt;= " &amp; R33) - COUNTIF(Vertices[Clustering Coefficient], "&gt;=" &amp; R34)</f>
        <v>0</v>
      </c>
      <c r="T33" s="41">
        <f t="shared" ca="1" si="9"/>
        <v>0.72093023255813971</v>
      </c>
      <c r="U33" s="42">
        <f t="shared" ca="1" si="0"/>
        <v>0</v>
      </c>
    </row>
    <row r="34" spans="1:21" x14ac:dyDescent="0.35">
      <c r="D34" s="34">
        <f t="shared" si="1"/>
        <v>74.674418604651194</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432288.07765506959</v>
      </c>
      <c r="K34" s="40">
        <f>COUNTIF(Vertices[Betweenness Centrality], "&gt;= " &amp; J34) - COUNTIF(Vertices[Betweenness Centrality], "&gt;=" &amp; J35)</f>
        <v>0</v>
      </c>
      <c r="L34" s="39">
        <f t="shared" si="5"/>
        <v>0.7441973023255819</v>
      </c>
      <c r="M34" s="40">
        <f>COUNTIF(Vertices[Closeness Centrality], "&gt;= " &amp; L34) - COUNTIF(Vertices[Closeness Centrality], "&gt;=" &amp; L35)</f>
        <v>0</v>
      </c>
      <c r="N34" s="39">
        <f t="shared" si="6"/>
        <v>5.7370046511627956E-2</v>
      </c>
      <c r="O34" s="40">
        <f>COUNTIF(Vertices[Eigenvector Centrality], "&gt;= " &amp; N34) - COUNTIF(Vertices[Eigenvector Centrality], "&gt;=" &amp; N35)</f>
        <v>0</v>
      </c>
      <c r="P34" s="39">
        <f t="shared" si="7"/>
        <v>33.436411906976737</v>
      </c>
      <c r="Q34" s="40">
        <f>COUNTIF(Vertices[PageRank], "&gt;= " &amp; P34) - COUNTIF(Vertices[PageRank], "&gt;=" &amp; P35)</f>
        <v>0</v>
      </c>
      <c r="R34" s="39">
        <f t="shared" si="8"/>
        <v>0.74418604651162812</v>
      </c>
      <c r="S34" s="45">
        <f>COUNTIF(Vertices[Clustering Coefficient], "&gt;= " &amp; R34) - COUNTIF(Vertices[Clustering Coefficient], "&gt;=" &amp; R35)</f>
        <v>0</v>
      </c>
      <c r="T34" s="39">
        <f t="shared" ca="1" si="9"/>
        <v>0.74418604651162812</v>
      </c>
      <c r="U34" s="40">
        <f t="shared" ca="1" si="0"/>
        <v>0</v>
      </c>
    </row>
    <row r="35" spans="1:21" x14ac:dyDescent="0.35">
      <c r="D35" s="34">
        <f t="shared" si="1"/>
        <v>76.976744186046545</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445797.08008179051</v>
      </c>
      <c r="K35" s="42">
        <f>COUNTIF(Vertices[Betweenness Centrality], "&gt;= " &amp; J35) - COUNTIF(Vertices[Betweenness Centrality], "&gt;=" &amp; J36)</f>
        <v>0</v>
      </c>
      <c r="L35" s="41">
        <f t="shared" si="5"/>
        <v>0.76745209302325634</v>
      </c>
      <c r="M35" s="42">
        <f>COUNTIF(Vertices[Closeness Centrality], "&gt;= " &amp; L35) - COUNTIF(Vertices[Closeness Centrality], "&gt;=" &amp; L36)</f>
        <v>0</v>
      </c>
      <c r="N35" s="41">
        <f t="shared" si="6"/>
        <v>5.9162860465116332E-2</v>
      </c>
      <c r="O35" s="42">
        <f>COUNTIF(Vertices[Eigenvector Centrality], "&gt;= " &amp; N35) - COUNTIF(Vertices[Eigenvector Centrality], "&gt;=" &amp; N36)</f>
        <v>0</v>
      </c>
      <c r="P35" s="41">
        <f t="shared" si="7"/>
        <v>34.472590279069763</v>
      </c>
      <c r="Q35" s="42">
        <f>COUNTIF(Vertices[PageRank], "&gt;= " &amp; P35) - COUNTIF(Vertices[PageRank], "&gt;=" &amp; P36)</f>
        <v>0</v>
      </c>
      <c r="R35" s="41">
        <f t="shared" si="8"/>
        <v>0.76744186046511653</v>
      </c>
      <c r="S35" s="46">
        <f>COUNTIF(Vertices[Clustering Coefficient], "&gt;= " &amp; R35) - COUNTIF(Vertices[Clustering Coefficient], "&gt;=" &amp; R36)</f>
        <v>0</v>
      </c>
      <c r="T35" s="41">
        <f t="shared" ca="1" si="9"/>
        <v>0.76744186046511653</v>
      </c>
      <c r="U35" s="42">
        <f t="shared" ca="1" si="0"/>
        <v>0</v>
      </c>
    </row>
    <row r="36" spans="1:21" x14ac:dyDescent="0.35">
      <c r="D36" s="34">
        <f t="shared" si="1"/>
        <v>79.279069767441896</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459306.08250851143</v>
      </c>
      <c r="K36" s="40">
        <f>COUNTIF(Vertices[Betweenness Centrality], "&gt;= " &amp; J36) - COUNTIF(Vertices[Betweenness Centrality], "&gt;=" &amp; J37)</f>
        <v>0</v>
      </c>
      <c r="L36" s="39">
        <f t="shared" si="5"/>
        <v>0.79070688372093079</v>
      </c>
      <c r="M36" s="40">
        <f>COUNTIF(Vertices[Closeness Centrality], "&gt;= " &amp; L36) - COUNTIF(Vertices[Closeness Centrality], "&gt;=" &amp; L37)</f>
        <v>0</v>
      </c>
      <c r="N36" s="39">
        <f t="shared" si="6"/>
        <v>6.0955674418604708E-2</v>
      </c>
      <c r="O36" s="40">
        <f>COUNTIF(Vertices[Eigenvector Centrality], "&gt;= " &amp; N36) - COUNTIF(Vertices[Eigenvector Centrality], "&gt;=" &amp; N37)</f>
        <v>0</v>
      </c>
      <c r="P36" s="39">
        <f t="shared" si="7"/>
        <v>35.508768651162789</v>
      </c>
      <c r="Q36" s="40">
        <f>COUNTIF(Vertices[PageRank], "&gt;= " &amp; P36) - COUNTIF(Vertices[PageRank], "&gt;=" &amp; P37)</f>
        <v>0</v>
      </c>
      <c r="R36" s="39">
        <f t="shared" si="8"/>
        <v>0.79069767441860495</v>
      </c>
      <c r="S36" s="45">
        <f>COUNTIF(Vertices[Clustering Coefficient], "&gt;= " &amp; R36) - COUNTIF(Vertices[Clustering Coefficient], "&gt;=" &amp; R37)</f>
        <v>0</v>
      </c>
      <c r="T36" s="39">
        <f t="shared" ca="1" si="9"/>
        <v>0.79069767441860495</v>
      </c>
      <c r="U36" s="40">
        <f t="shared" ca="1" si="0"/>
        <v>0</v>
      </c>
    </row>
    <row r="37" spans="1:21" x14ac:dyDescent="0.35">
      <c r="D37" s="34">
        <f t="shared" si="1"/>
        <v>81.581395348837248</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472815.08493523236</v>
      </c>
      <c r="K37" s="42">
        <f>COUNTIF(Vertices[Betweenness Centrality], "&gt;= " &amp; J37) - COUNTIF(Vertices[Betweenness Centrality], "&gt;=" &amp; J38)</f>
        <v>0</v>
      </c>
      <c r="L37" s="41">
        <f t="shared" si="5"/>
        <v>0.81396167441860523</v>
      </c>
      <c r="M37" s="42">
        <f>COUNTIF(Vertices[Closeness Centrality], "&gt;= " &amp; L37) - COUNTIF(Vertices[Closeness Centrality], "&gt;=" &amp; L38)</f>
        <v>0</v>
      </c>
      <c r="N37" s="41">
        <f t="shared" si="6"/>
        <v>6.2748488372093084E-2</v>
      </c>
      <c r="O37" s="42">
        <f>COUNTIF(Vertices[Eigenvector Centrality], "&gt;= " &amp; N37) - COUNTIF(Vertices[Eigenvector Centrality], "&gt;=" &amp; N38)</f>
        <v>0</v>
      </c>
      <c r="P37" s="41">
        <f t="shared" si="7"/>
        <v>36.544947023255816</v>
      </c>
      <c r="Q37" s="42">
        <f>COUNTIF(Vertices[PageRank], "&gt;= " &amp; P37) - COUNTIF(Vertices[PageRank], "&gt;=" &amp; P38)</f>
        <v>0</v>
      </c>
      <c r="R37" s="41">
        <f t="shared" si="8"/>
        <v>0.81395348837209336</v>
      </c>
      <c r="S37" s="46">
        <f>COUNTIF(Vertices[Clustering Coefficient], "&gt;= " &amp; R37) - COUNTIF(Vertices[Clustering Coefficient], "&gt;=" &amp; R38)</f>
        <v>0</v>
      </c>
      <c r="T37" s="41">
        <f t="shared" ca="1" si="9"/>
        <v>0.81395348837209336</v>
      </c>
      <c r="U37" s="42">
        <f t="shared" ca="1" si="0"/>
        <v>0</v>
      </c>
    </row>
    <row r="38" spans="1:21" x14ac:dyDescent="0.35">
      <c r="D38" s="34">
        <f t="shared" si="1"/>
        <v>83.883720930232599</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486324.08736195328</v>
      </c>
      <c r="K38" s="40">
        <f>COUNTIF(Vertices[Betweenness Centrality], "&gt;= " &amp; J38) - COUNTIF(Vertices[Betweenness Centrality], "&gt;=" &amp; J39)</f>
        <v>0</v>
      </c>
      <c r="L38" s="39">
        <f t="shared" si="5"/>
        <v>0.83721646511627967</v>
      </c>
      <c r="M38" s="40">
        <f>COUNTIF(Vertices[Closeness Centrality], "&gt;= " &amp; L38) - COUNTIF(Vertices[Closeness Centrality], "&gt;=" &amp; L39)</f>
        <v>0</v>
      </c>
      <c r="N38" s="39">
        <f t="shared" si="6"/>
        <v>6.4541302325581459E-2</v>
      </c>
      <c r="O38" s="40">
        <f>COUNTIF(Vertices[Eigenvector Centrality], "&gt;= " &amp; N38) - COUNTIF(Vertices[Eigenvector Centrality], "&gt;=" &amp; N39)</f>
        <v>0</v>
      </c>
      <c r="P38" s="39">
        <f t="shared" si="7"/>
        <v>37.581125395348842</v>
      </c>
      <c r="Q38" s="40">
        <f>COUNTIF(Vertices[PageRank], "&gt;= " &amp; P38) - COUNTIF(Vertices[PageRank], "&gt;=" &amp; P39)</f>
        <v>0</v>
      </c>
      <c r="R38" s="39">
        <f t="shared" si="8"/>
        <v>0.83720930232558177</v>
      </c>
      <c r="S38" s="45">
        <f>COUNTIF(Vertices[Clustering Coefficient], "&gt;= " &amp; R38) - COUNTIF(Vertices[Clustering Coefficient], "&gt;=" &amp; R39)</f>
        <v>0</v>
      </c>
      <c r="T38" s="39">
        <f t="shared" ca="1" si="9"/>
        <v>0.83720930232558177</v>
      </c>
      <c r="U38" s="40">
        <f t="shared" ca="1" si="0"/>
        <v>0</v>
      </c>
    </row>
    <row r="39" spans="1:21" x14ac:dyDescent="0.35">
      <c r="D39" s="34">
        <f t="shared" si="1"/>
        <v>86.18604651162795</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499833.0897886742</v>
      </c>
      <c r="K39" s="42">
        <f>COUNTIF(Vertices[Betweenness Centrality], "&gt;= " &amp; J39) - COUNTIF(Vertices[Betweenness Centrality], "&gt;=" &amp; J40)</f>
        <v>0</v>
      </c>
      <c r="L39" s="41">
        <f t="shared" si="5"/>
        <v>0.86047125581395412</v>
      </c>
      <c r="M39" s="42">
        <f>COUNTIF(Vertices[Closeness Centrality], "&gt;= " &amp; L39) - COUNTIF(Vertices[Closeness Centrality], "&gt;=" &amp; L40)</f>
        <v>0</v>
      </c>
      <c r="N39" s="41">
        <f t="shared" si="6"/>
        <v>6.6334116279069835E-2</v>
      </c>
      <c r="O39" s="42">
        <f>COUNTIF(Vertices[Eigenvector Centrality], "&gt;= " &amp; N39) - COUNTIF(Vertices[Eigenvector Centrality], "&gt;=" &amp; N40)</f>
        <v>0</v>
      </c>
      <c r="P39" s="41">
        <f t="shared" si="7"/>
        <v>38.617303767441868</v>
      </c>
      <c r="Q39" s="42">
        <f>COUNTIF(Vertices[PageRank], "&gt;= " &amp; P39) - COUNTIF(Vertices[PageRank], "&gt;=" &amp; P40)</f>
        <v>0</v>
      </c>
      <c r="R39" s="41">
        <f t="shared" si="8"/>
        <v>0.86046511627907019</v>
      </c>
      <c r="S39" s="46">
        <f>COUNTIF(Vertices[Clustering Coefficient], "&gt;= " &amp; R39) - COUNTIF(Vertices[Clustering Coefficient], "&gt;=" &amp; R40)</f>
        <v>0</v>
      </c>
      <c r="T39" s="41">
        <f t="shared" ca="1" si="9"/>
        <v>0.86046511627907019</v>
      </c>
      <c r="U39" s="42">
        <f t="shared" ca="1" si="0"/>
        <v>0</v>
      </c>
    </row>
    <row r="40" spans="1:21" x14ac:dyDescent="0.35">
      <c r="D40" s="34">
        <f t="shared" si="1"/>
        <v>88.488372093023301</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513342.09221539513</v>
      </c>
      <c r="K40" s="40">
        <f>COUNTIF(Vertices[Betweenness Centrality], "&gt;= " &amp; J40) - COUNTIF(Vertices[Betweenness Centrality], "&gt;=" &amp; J41)</f>
        <v>0</v>
      </c>
      <c r="L40" s="39">
        <f t="shared" si="5"/>
        <v>0.88372604651162856</v>
      </c>
      <c r="M40" s="40">
        <f>COUNTIF(Vertices[Closeness Centrality], "&gt;= " &amp; L40) - COUNTIF(Vertices[Closeness Centrality], "&gt;=" &amp; L41)</f>
        <v>0</v>
      </c>
      <c r="N40" s="39">
        <f t="shared" si="6"/>
        <v>6.8126930232558211E-2</v>
      </c>
      <c r="O40" s="40">
        <f>COUNTIF(Vertices[Eigenvector Centrality], "&gt;= " &amp; N40) - COUNTIF(Vertices[Eigenvector Centrality], "&gt;=" &amp; N41)</f>
        <v>0</v>
      </c>
      <c r="P40" s="39">
        <f t="shared" si="7"/>
        <v>39.653482139534894</v>
      </c>
      <c r="Q40" s="40">
        <f>COUNTIF(Vertices[PageRank], "&gt;= " &amp; P40) - COUNTIF(Vertices[PageRank], "&gt;=" &amp; P41)</f>
        <v>0</v>
      </c>
      <c r="R40" s="39">
        <f t="shared" si="8"/>
        <v>0.8837209302325586</v>
      </c>
      <c r="S40" s="45">
        <f>COUNTIF(Vertices[Clustering Coefficient], "&gt;= " &amp; R40) - COUNTIF(Vertices[Clustering Coefficient], "&gt;=" &amp; R41)</f>
        <v>0</v>
      </c>
      <c r="T40" s="39">
        <f t="shared" ca="1" si="9"/>
        <v>0.8837209302325586</v>
      </c>
      <c r="U40" s="40">
        <f t="shared" ca="1" si="0"/>
        <v>0</v>
      </c>
    </row>
    <row r="41" spans="1:21" x14ac:dyDescent="0.35">
      <c r="D41" s="34">
        <f t="shared" si="1"/>
        <v>90.790697674418652</v>
      </c>
      <c r="E41" s="3">
        <f>COUNTIF(Vertices[Degree], "&gt;= " &amp; D41) - COUNTIF(Vertices[Degree], "&gt;=" &amp; D42)</f>
        <v>1</v>
      </c>
      <c r="F41" s="41">
        <f t="shared" si="2"/>
        <v>0</v>
      </c>
      <c r="G41" s="42">
        <f>COUNTIF(Vertices[In-Degree], "&gt;= " &amp; F41) - COUNTIF(Vertices[In-Degree], "&gt;=" &amp; F42)</f>
        <v>0</v>
      </c>
      <c r="H41" s="41">
        <f t="shared" si="3"/>
        <v>0</v>
      </c>
      <c r="I41" s="42">
        <f>COUNTIF(Vertices[Out-Degree], "&gt;= " &amp; H41) - COUNTIF(Vertices[Out-Degree], "&gt;=" &amp; H42)</f>
        <v>0</v>
      </c>
      <c r="J41" s="41">
        <f t="shared" si="4"/>
        <v>526851.09464211611</v>
      </c>
      <c r="K41" s="42">
        <f>COUNTIF(Vertices[Betweenness Centrality], "&gt;= " &amp; J41) - COUNTIF(Vertices[Betweenness Centrality], "&gt;=" &amp; J42)</f>
        <v>0</v>
      </c>
      <c r="L41" s="41">
        <f t="shared" si="5"/>
        <v>0.906980837209303</v>
      </c>
      <c r="M41" s="42">
        <f>COUNTIF(Vertices[Closeness Centrality], "&gt;= " &amp; L41) - COUNTIF(Vertices[Closeness Centrality], "&gt;=" &amp; L42)</f>
        <v>0</v>
      </c>
      <c r="N41" s="41">
        <f t="shared" si="6"/>
        <v>6.9919744186046587E-2</v>
      </c>
      <c r="O41" s="42">
        <f>COUNTIF(Vertices[Eigenvector Centrality], "&gt;= " &amp; N41) - COUNTIF(Vertices[Eigenvector Centrality], "&gt;=" &amp; N42)</f>
        <v>0</v>
      </c>
      <c r="P41" s="41">
        <f t="shared" si="7"/>
        <v>40.68966051162792</v>
      </c>
      <c r="Q41" s="42">
        <f>COUNTIF(Vertices[PageRank], "&gt;= " &amp; P41) - COUNTIF(Vertices[PageRank], "&gt;=" &amp; P42)</f>
        <v>0</v>
      </c>
      <c r="R41" s="41">
        <f t="shared" si="8"/>
        <v>0.90697674418604701</v>
      </c>
      <c r="S41" s="46">
        <f>COUNTIF(Vertices[Clustering Coefficient], "&gt;= " &amp; R41) - COUNTIF(Vertices[Clustering Coefficient], "&gt;=" &amp; R42)</f>
        <v>0</v>
      </c>
      <c r="T41" s="41">
        <f t="shared" ca="1" si="9"/>
        <v>0.90697674418604701</v>
      </c>
      <c r="U41" s="42">
        <f t="shared" ca="1" si="0"/>
        <v>0</v>
      </c>
    </row>
    <row r="42" spans="1:21" x14ac:dyDescent="0.35">
      <c r="D42" s="34">
        <f t="shared" si="1"/>
        <v>93.093023255814003</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540360.09706883703</v>
      </c>
      <c r="K42" s="40">
        <f>COUNTIF(Vertices[Betweenness Centrality], "&gt;= " &amp; J42) - COUNTIF(Vertices[Betweenness Centrality], "&gt;=" &amp; J43)</f>
        <v>0</v>
      </c>
      <c r="L42" s="39">
        <f t="shared" si="5"/>
        <v>0.93023562790697745</v>
      </c>
      <c r="M42" s="40">
        <f>COUNTIF(Vertices[Closeness Centrality], "&gt;= " &amp; L42) - COUNTIF(Vertices[Closeness Centrality], "&gt;=" &amp; L43)</f>
        <v>0</v>
      </c>
      <c r="N42" s="39">
        <f t="shared" si="6"/>
        <v>7.1712558139534963E-2</v>
      </c>
      <c r="O42" s="40">
        <f>COUNTIF(Vertices[Eigenvector Centrality], "&gt;= " &amp; N42) - COUNTIF(Vertices[Eigenvector Centrality], "&gt;=" &amp; N43)</f>
        <v>1</v>
      </c>
      <c r="P42" s="39">
        <f t="shared" si="7"/>
        <v>41.725838883720947</v>
      </c>
      <c r="Q42" s="40">
        <f>COUNTIF(Vertices[PageRank], "&gt;= " &amp; P42) - COUNTIF(Vertices[PageRank], "&gt;=" &amp; P43)</f>
        <v>0</v>
      </c>
      <c r="R42" s="39">
        <f t="shared" si="8"/>
        <v>0.93023255813953543</v>
      </c>
      <c r="S42" s="45">
        <f>COUNTIF(Vertices[Clustering Coefficient], "&gt;= " &amp; R42) - COUNTIF(Vertices[Clustering Coefficient], "&gt;=" &amp; R43)</f>
        <v>0</v>
      </c>
      <c r="T42" s="39">
        <f t="shared" ca="1" si="9"/>
        <v>0.93023255813953543</v>
      </c>
      <c r="U42" s="40">
        <f t="shared" ca="1" si="0"/>
        <v>0</v>
      </c>
    </row>
    <row r="43" spans="1:21" x14ac:dyDescent="0.35">
      <c r="A43" s="35" t="s">
        <v>82</v>
      </c>
      <c r="B43" s="48">
        <f>IF(COUNT(Vertices[Degree])&gt;0, D2, NoMetricMessage)</f>
        <v>1</v>
      </c>
      <c r="D43" s="34">
        <f t="shared" si="1"/>
        <v>95.395348837209355</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553869.09949555795</v>
      </c>
      <c r="K43" s="42">
        <f>COUNTIF(Vertices[Betweenness Centrality], "&gt;= " &amp; J43) - COUNTIF(Vertices[Betweenness Centrality], "&gt;=" &amp; J44)</f>
        <v>0</v>
      </c>
      <c r="L43" s="41">
        <f t="shared" si="5"/>
        <v>0.95349041860465189</v>
      </c>
      <c r="M43" s="42">
        <f>COUNTIF(Vertices[Closeness Centrality], "&gt;= " &amp; L43) - COUNTIF(Vertices[Closeness Centrality], "&gt;=" &amp; L44)</f>
        <v>0</v>
      </c>
      <c r="N43" s="41">
        <f t="shared" si="6"/>
        <v>7.3505372093023338E-2</v>
      </c>
      <c r="O43" s="42">
        <f>COUNTIF(Vertices[Eigenvector Centrality], "&gt;= " &amp; N43) - COUNTIF(Vertices[Eigenvector Centrality], "&gt;=" &amp; N44)</f>
        <v>0</v>
      </c>
      <c r="P43" s="41">
        <f t="shared" si="7"/>
        <v>42.762017255813973</v>
      </c>
      <c r="Q43" s="42">
        <f>COUNTIF(Vertices[PageRank], "&gt;= " &amp; P43) - COUNTIF(Vertices[PageRank], "&gt;=" &amp; P44)</f>
        <v>0</v>
      </c>
      <c r="R43" s="41">
        <f t="shared" si="8"/>
        <v>0.95348837209302384</v>
      </c>
      <c r="S43" s="46">
        <f>COUNTIF(Vertices[Clustering Coefficient], "&gt;= " &amp; R43) - COUNTIF(Vertices[Clustering Coefficient], "&gt;=" &amp; R44)</f>
        <v>0</v>
      </c>
      <c r="T43" s="41">
        <f t="shared" ca="1" si="9"/>
        <v>0.95348837209302384</v>
      </c>
      <c r="U43" s="42">
        <f t="shared" ca="1" si="0"/>
        <v>0</v>
      </c>
    </row>
    <row r="44" spans="1:21" x14ac:dyDescent="0.35">
      <c r="A44" s="35" t="s">
        <v>83</v>
      </c>
      <c r="B44" s="48">
        <f>IF(COUNT(Vertices[Degree])&gt;0, D45, NoMetricMessage)</f>
        <v>100</v>
      </c>
      <c r="D44" s="34">
        <f t="shared" si="1"/>
        <v>97.697674418604706</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567378.10192227887</v>
      </c>
      <c r="K44" s="40">
        <f>COUNTIF(Vertices[Betweenness Centrality], "&gt;= " &amp; J44) - COUNTIF(Vertices[Betweenness Centrality], "&gt;=" &amp; J45)</f>
        <v>0</v>
      </c>
      <c r="L44" s="39">
        <f t="shared" si="5"/>
        <v>0.97674520930232633</v>
      </c>
      <c r="M44" s="40">
        <f>COUNTIF(Vertices[Closeness Centrality], "&gt;= " &amp; L44) - COUNTIF(Vertices[Closeness Centrality], "&gt;=" &amp; L45)</f>
        <v>0</v>
      </c>
      <c r="N44" s="39">
        <f t="shared" si="6"/>
        <v>7.5298186046511714E-2</v>
      </c>
      <c r="O44" s="40">
        <f>COUNTIF(Vertices[Eigenvector Centrality], "&gt;= " &amp; N44) - COUNTIF(Vertices[Eigenvector Centrality], "&gt;=" &amp; N45)</f>
        <v>1</v>
      </c>
      <c r="P44" s="39">
        <f t="shared" si="7"/>
        <v>43.798195627906999</v>
      </c>
      <c r="Q44" s="40">
        <f>COUNTIF(Vertices[PageRank], "&gt;= " &amp; P44) - COUNTIF(Vertices[PageRank], "&gt;=" &amp; P45)</f>
        <v>0</v>
      </c>
      <c r="R44" s="39">
        <f t="shared" si="8"/>
        <v>0.97674418604651225</v>
      </c>
      <c r="S44" s="45">
        <f>COUNTIF(Vertices[Clustering Coefficient], "&gt;= " &amp; R44) - COUNTIF(Vertices[Clustering Coefficient], "&gt;=" &amp; R45)</f>
        <v>0</v>
      </c>
      <c r="T44" s="39">
        <f t="shared" ca="1" si="9"/>
        <v>0.97674418604651225</v>
      </c>
      <c r="U44" s="40">
        <f t="shared" ca="1" si="0"/>
        <v>0</v>
      </c>
    </row>
    <row r="45" spans="1:21" x14ac:dyDescent="0.35">
      <c r="A45" s="35" t="s">
        <v>84</v>
      </c>
      <c r="B45" s="49">
        <f>IFERROR(AVERAGE(Vertices[Degree]),NoMetricMessage)</f>
        <v>1.9687100893997447</v>
      </c>
      <c r="D45" s="34">
        <f>MAX(Vertices[Degree])</f>
        <v>100</v>
      </c>
      <c r="E45" s="3">
        <f>COUNTIF(Vertices[Degree], "&gt;= " &amp; D45) - COUNTIF(Vertices[Degree], "&gt;=" &amp; D46)</f>
        <v>1</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580887.10434900003</v>
      </c>
      <c r="K45" s="44">
        <f>COUNTIF(Vertices[Betweenness Centrality], "&gt;= " &amp; J45) - COUNTIF(Vertices[Betweenness Centrality], "&gt;=" &amp; J46)</f>
        <v>1</v>
      </c>
      <c r="L45" s="43">
        <f>MAX(Vertices[Closeness Centrality])</f>
        <v>1</v>
      </c>
      <c r="M45" s="44">
        <f>COUNTIF(Vertices[Closeness Centrality], "&gt;= " &amp; L45) - COUNTIF(Vertices[Closeness Centrality], "&gt;=" &amp; L46)</f>
        <v>480</v>
      </c>
      <c r="N45" s="43">
        <f>MAX(Vertices[Eigenvector Centrality])</f>
        <v>7.7091000000000007E-2</v>
      </c>
      <c r="O45" s="44">
        <f>COUNTIF(Vertices[Eigenvector Centrality], "&gt;= " &amp; N45) - COUNTIF(Vertices[Eigenvector Centrality], "&gt;=" &amp; N46)</f>
        <v>2</v>
      </c>
      <c r="P45" s="43">
        <f>MAX(Vertices[PageRank])</f>
        <v>44.834373999999997</v>
      </c>
      <c r="Q45" s="44">
        <f>COUNTIF(Vertices[PageRank], "&gt;= " &amp; P45) - COUNTIF(Vertices[PageRank], "&gt;=" &amp; P46)</f>
        <v>1</v>
      </c>
      <c r="R45" s="43">
        <f>MAX(Vertices[Clustering Coefficient])</f>
        <v>1</v>
      </c>
      <c r="S45" s="47">
        <f>COUNTIF(Vertices[Clustering Coefficient], "&gt;= " &amp; R45) - COUNTIF(Vertices[Clustering Coefficient], "&gt;=" &amp; R46)</f>
        <v>32</v>
      </c>
      <c r="T45" s="43">
        <f ca="1">MAX(INDIRECT(DynamicFilterSourceColumnRange))</f>
        <v>1</v>
      </c>
      <c r="U45" s="44">
        <f t="shared" ca="1" si="0"/>
        <v>32</v>
      </c>
    </row>
    <row r="46" spans="1:21" x14ac:dyDescent="0.35">
      <c r="A46" s="35" t="s">
        <v>85</v>
      </c>
      <c r="B46" s="49">
        <f>IFERROR(MEDIAN(Vertices[Degree]),NoMetricMessage)</f>
        <v>1</v>
      </c>
    </row>
    <row r="57" spans="1:2" x14ac:dyDescent="0.35">
      <c r="A57" s="35" t="s">
        <v>89</v>
      </c>
      <c r="B57" s="48" t="str">
        <f>IF(COUNT(Vertices[In-Degree])&gt;0, F2, NoMetricMessage)</f>
        <v>Not Available</v>
      </c>
    </row>
    <row r="58" spans="1:2" x14ac:dyDescent="0.35">
      <c r="A58" s="35" t="s">
        <v>90</v>
      </c>
      <c r="B58" s="48" t="str">
        <f>IF(COUNT(Vertices[In-Degree])&gt;0, F45, NoMetricMessage)</f>
        <v>Not Available</v>
      </c>
    </row>
    <row r="59" spans="1:2" x14ac:dyDescent="0.35">
      <c r="A59" s="35" t="s">
        <v>91</v>
      </c>
      <c r="B59" s="49" t="str">
        <f>IFERROR(AVERAGE(Vertices[In-Degree]),NoMetricMessage)</f>
        <v>Not Available</v>
      </c>
    </row>
    <row r="60" spans="1:2" x14ac:dyDescent="0.35">
      <c r="A60" s="35" t="s">
        <v>92</v>
      </c>
      <c r="B60" s="49" t="str">
        <f>IFERROR(MEDIAN(Vertices[In-Degree]),NoMetricMessage)</f>
        <v>Not Available</v>
      </c>
    </row>
    <row r="71" spans="1:2" x14ac:dyDescent="0.35">
      <c r="A71" s="35" t="s">
        <v>95</v>
      </c>
      <c r="B71" s="48" t="str">
        <f>IF(COUNT(Vertices[Out-Degree])&gt;0, H2, NoMetricMessage)</f>
        <v>Not Available</v>
      </c>
    </row>
    <row r="72" spans="1:2" x14ac:dyDescent="0.35">
      <c r="A72" s="35" t="s">
        <v>96</v>
      </c>
      <c r="B72" s="48" t="str">
        <f>IF(COUNT(Vertices[Out-Degree])&gt;0, H45, NoMetricMessage)</f>
        <v>Not Available</v>
      </c>
    </row>
    <row r="73" spans="1:2" x14ac:dyDescent="0.35">
      <c r="A73" s="35" t="s">
        <v>97</v>
      </c>
      <c r="B73" s="49" t="str">
        <f>IFERROR(AVERAGE(Vertices[Out-Degree]),NoMetricMessage)</f>
        <v>Not Available</v>
      </c>
    </row>
    <row r="74" spans="1:2" x14ac:dyDescent="0.35">
      <c r="A74" s="35" t="s">
        <v>98</v>
      </c>
      <c r="B74" s="49" t="str">
        <f>IFERROR(MEDIAN(Vertices[Out-Degree]),NoMetricMessage)</f>
        <v>Not Available</v>
      </c>
    </row>
    <row r="85" spans="1:2" x14ac:dyDescent="0.35">
      <c r="A85" s="35" t="s">
        <v>101</v>
      </c>
      <c r="B85" s="49">
        <f>IF(COUNT(Vertices[Betweenness Centrality])&gt;0, J2, NoMetricMessage)</f>
        <v>0</v>
      </c>
    </row>
    <row r="86" spans="1:2" x14ac:dyDescent="0.35">
      <c r="A86" s="35" t="s">
        <v>102</v>
      </c>
      <c r="B86" s="49">
        <f>IF(COUNT(Vertices[Betweenness Centrality])&gt;0, J45, NoMetricMessage)</f>
        <v>580887.10434900003</v>
      </c>
    </row>
    <row r="87" spans="1:2" x14ac:dyDescent="0.35">
      <c r="A87" s="35" t="s">
        <v>103</v>
      </c>
      <c r="B87" s="49">
        <f>IFERROR(AVERAGE(Vertices[Betweenness Centrality]),NoMetricMessage)</f>
        <v>2349.2726692254137</v>
      </c>
    </row>
    <row r="88" spans="1:2" x14ac:dyDescent="0.35">
      <c r="A88" s="35" t="s">
        <v>104</v>
      </c>
      <c r="B88" s="49">
        <f>IFERROR(MEDIAN(Vertices[Betweenness Centrality]),NoMetricMessage)</f>
        <v>0</v>
      </c>
    </row>
    <row r="99" spans="1:2" x14ac:dyDescent="0.35">
      <c r="A99" s="35" t="s">
        <v>107</v>
      </c>
      <c r="B99" s="49">
        <f>IF(COUNT(Vertices[Closeness Centrality])&gt;0, L2, NoMetricMessage)</f>
        <v>4.3999999999999999E-5</v>
      </c>
    </row>
    <row r="100" spans="1:2" x14ac:dyDescent="0.35">
      <c r="A100" s="35" t="s">
        <v>108</v>
      </c>
      <c r="B100" s="49">
        <f>IF(COUNT(Vertices[Closeness Centrality])&gt;0, L45, NoMetricMessage)</f>
        <v>1</v>
      </c>
    </row>
    <row r="101" spans="1:2" x14ac:dyDescent="0.35">
      <c r="A101" s="35" t="s">
        <v>109</v>
      </c>
      <c r="B101" s="49">
        <f>IFERROR(AVERAGE(Vertices[Closeness Centrality]),NoMetricMessage)</f>
        <v>0.2042549121966804</v>
      </c>
    </row>
    <row r="102" spans="1:2" x14ac:dyDescent="0.35">
      <c r="A102" s="35" t="s">
        <v>110</v>
      </c>
      <c r="B102" s="49">
        <f>IFERROR(MEDIAN(Vertices[Closeness Centrality]),NoMetricMessage)</f>
        <v>1.3450000000000002E-4</v>
      </c>
    </row>
    <row r="113" spans="1:2" x14ac:dyDescent="0.35">
      <c r="A113" s="35" t="s">
        <v>113</v>
      </c>
      <c r="B113" s="49">
        <f>IF(COUNT(Vertices[Eigenvector Centrality])&gt;0, N2, NoMetricMessage)</f>
        <v>0</v>
      </c>
    </row>
    <row r="114" spans="1:2" x14ac:dyDescent="0.35">
      <c r="A114" s="35" t="s">
        <v>114</v>
      </c>
      <c r="B114" s="49">
        <f>IF(COUNT(Vertices[Eigenvector Centrality])&gt;0, N45, NoMetricMessage)</f>
        <v>7.7091000000000007E-2</v>
      </c>
    </row>
    <row r="115" spans="1:2" x14ac:dyDescent="0.35">
      <c r="A115" s="35" t="s">
        <v>115</v>
      </c>
      <c r="B115" s="49">
        <f>IFERROR(AVERAGE(Vertices[Eigenvector Centrality]),NoMetricMessage)</f>
        <v>3.1926596424010199E-4</v>
      </c>
    </row>
    <row r="116" spans="1:2" x14ac:dyDescent="0.35">
      <c r="A116" s="35" t="s">
        <v>116</v>
      </c>
      <c r="B116" s="49">
        <f>IFERROR(MEDIAN(Vertices[Eigenvector Centrality]),NoMetricMessage)</f>
        <v>0</v>
      </c>
    </row>
    <row r="127" spans="1:2" x14ac:dyDescent="0.35">
      <c r="A127" s="35" t="s">
        <v>140</v>
      </c>
      <c r="B127" s="49">
        <f>IF(COUNT(Vertices[PageRank])&gt;0, P2, NoMetricMessage)</f>
        <v>0.27870400000000001</v>
      </c>
    </row>
    <row r="128" spans="1:2" x14ac:dyDescent="0.35">
      <c r="A128" s="35" t="s">
        <v>141</v>
      </c>
      <c r="B128" s="49">
        <f>IF(COUNT(Vertices[PageRank])&gt;0, P45, NoMetricMessage)</f>
        <v>44.834373999999997</v>
      </c>
    </row>
    <row r="129" spans="1:2" x14ac:dyDescent="0.35">
      <c r="A129" s="35" t="s">
        <v>142</v>
      </c>
      <c r="B129" s="49">
        <f>IFERROR(AVERAGE(Vertices[PageRank]),NoMetricMessage)</f>
        <v>0.99999985791827695</v>
      </c>
    </row>
    <row r="130" spans="1:2" x14ac:dyDescent="0.35">
      <c r="A130" s="35" t="s">
        <v>143</v>
      </c>
      <c r="B130" s="49">
        <f>IFERROR(MEDIAN(Vertices[PageRank]),NoMetricMessage)</f>
        <v>0.65540500000000002</v>
      </c>
    </row>
    <row r="141" spans="1:2" x14ac:dyDescent="0.35">
      <c r="A141" s="35" t="s">
        <v>119</v>
      </c>
      <c r="B141" s="49">
        <f>IF(COUNT(Vertices[Clustering Coefficient])&gt;0, R2, NoMetricMessage)</f>
        <v>0</v>
      </c>
    </row>
    <row r="142" spans="1:2" x14ac:dyDescent="0.35">
      <c r="A142" s="35" t="s">
        <v>120</v>
      </c>
      <c r="B142" s="49">
        <f>IF(COUNT(Vertices[Clustering Coefficient])&gt;0, R45, NoMetricMessage)</f>
        <v>1</v>
      </c>
    </row>
    <row r="143" spans="1:2" x14ac:dyDescent="0.35">
      <c r="A143" s="35" t="s">
        <v>121</v>
      </c>
      <c r="B143" s="49">
        <f>IFERROR(AVERAGE(Vertices[Clustering Coefficient]),NoMetricMessage)</f>
        <v>1.0903247821231124E-2</v>
      </c>
    </row>
    <row r="144" spans="1:2" x14ac:dyDescent="0.35">
      <c r="A144" s="35" t="s">
        <v>122</v>
      </c>
      <c r="B144" s="49">
        <f>IFERROR(MEDIAN(Vertices[Clustering Coefficient]),NoMetricMessage)</f>
        <v>0</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68</v>
      </c>
      <c r="J1" s="4" t="s">
        <v>18</v>
      </c>
      <c r="K1" s="4" t="s">
        <v>17</v>
      </c>
      <c r="M1" s="4" t="s">
        <v>22</v>
      </c>
      <c r="N1" s="4" t="s">
        <v>23</v>
      </c>
      <c r="O1" s="4" t="s">
        <v>24</v>
      </c>
      <c r="P1" s="4" t="s">
        <v>25</v>
      </c>
    </row>
    <row r="2" spans="1:18" x14ac:dyDescent="0.35">
      <c r="A2" s="1" t="s">
        <v>52</v>
      </c>
      <c r="B2" s="1" t="s">
        <v>132</v>
      </c>
      <c r="C2" t="s">
        <v>55</v>
      </c>
      <c r="D2" t="s">
        <v>56</v>
      </c>
      <c r="E2" t="s">
        <v>56</v>
      </c>
      <c r="F2" s="1" t="s">
        <v>52</v>
      </c>
      <c r="G2" t="s">
        <v>66</v>
      </c>
      <c r="H2" t="s">
        <v>159</v>
      </c>
      <c r="J2" t="s">
        <v>19</v>
      </c>
      <c r="K2">
        <v>108</v>
      </c>
      <c r="M2" t="s">
        <v>146</v>
      </c>
      <c r="N2" t="s">
        <v>46</v>
      </c>
      <c r="O2">
        <v>1.5</v>
      </c>
      <c r="P2">
        <v>700</v>
      </c>
    </row>
    <row r="3" spans="1:18" x14ac:dyDescent="0.35">
      <c r="A3" s="1" t="s">
        <v>53</v>
      </c>
      <c r="B3" s="1" t="s">
        <v>133</v>
      </c>
      <c r="C3" t="s">
        <v>53</v>
      </c>
      <c r="D3" t="s">
        <v>57</v>
      </c>
      <c r="E3" t="s">
        <v>57</v>
      </c>
      <c r="F3" s="1" t="s">
        <v>53</v>
      </c>
      <c r="G3" t="s">
        <v>67</v>
      </c>
      <c r="H3" t="s">
        <v>69</v>
      </c>
      <c r="J3" t="s">
        <v>30</v>
      </c>
      <c r="K3" t="s">
        <v>31</v>
      </c>
      <c r="M3" t="s">
        <v>146</v>
      </c>
      <c r="N3" t="s">
        <v>15</v>
      </c>
      <c r="O3">
        <v>102.90566253662099</v>
      </c>
      <c r="P3">
        <v>9896.0947265625</v>
      </c>
    </row>
    <row r="4" spans="1:18" x14ac:dyDescent="0.35">
      <c r="A4" s="1" t="s">
        <v>54</v>
      </c>
      <c r="B4" s="1" t="s">
        <v>134</v>
      </c>
      <c r="C4" t="s">
        <v>54</v>
      </c>
      <c r="D4" t="s">
        <v>58</v>
      </c>
      <c r="E4" t="s">
        <v>58</v>
      </c>
      <c r="F4" s="1" t="s">
        <v>54</v>
      </c>
      <c r="G4">
        <v>0</v>
      </c>
      <c r="H4" t="s">
        <v>70</v>
      </c>
      <c r="J4" s="12" t="s">
        <v>79</v>
      </c>
      <c r="K4" s="12"/>
      <c r="M4" t="s">
        <v>146</v>
      </c>
      <c r="N4" t="s">
        <v>16</v>
      </c>
      <c r="O4">
        <v>164</v>
      </c>
      <c r="P4">
        <v>9834.6328125</v>
      </c>
    </row>
    <row r="5" spans="1:18" ht="409.5" x14ac:dyDescent="0.35">
      <c r="A5">
        <v>1</v>
      </c>
      <c r="B5" s="1" t="s">
        <v>135</v>
      </c>
      <c r="C5" t="s">
        <v>52</v>
      </c>
      <c r="D5" t="s">
        <v>59</v>
      </c>
      <c r="E5" t="s">
        <v>59</v>
      </c>
      <c r="F5">
        <v>1</v>
      </c>
      <c r="G5">
        <v>1</v>
      </c>
      <c r="H5" t="s">
        <v>71</v>
      </c>
      <c r="J5" t="s">
        <v>172</v>
      </c>
      <c r="K5" s="13" t="s">
        <v>3944</v>
      </c>
      <c r="M5" t="s">
        <v>146</v>
      </c>
      <c r="N5" t="s">
        <v>32</v>
      </c>
      <c r="O5">
        <v>1</v>
      </c>
      <c r="P5">
        <v>100</v>
      </c>
    </row>
    <row r="6" spans="1:18" x14ac:dyDescent="0.35">
      <c r="A6">
        <v>0</v>
      </c>
      <c r="B6" s="1" t="s">
        <v>136</v>
      </c>
      <c r="C6">
        <v>1</v>
      </c>
      <c r="D6" t="s">
        <v>60</v>
      </c>
      <c r="E6" t="s">
        <v>60</v>
      </c>
      <c r="F6">
        <v>0</v>
      </c>
      <c r="H6" t="s">
        <v>72</v>
      </c>
      <c r="J6" t="s">
        <v>173</v>
      </c>
      <c r="K6">
        <v>2</v>
      </c>
      <c r="M6" t="s">
        <v>146</v>
      </c>
      <c r="N6" t="s">
        <v>35</v>
      </c>
      <c r="O6">
        <v>0</v>
      </c>
      <c r="P6">
        <v>580887.10434900003</v>
      </c>
      <c r="R6" t="s">
        <v>129</v>
      </c>
    </row>
    <row r="7" spans="1:18" x14ac:dyDescent="0.35">
      <c r="A7">
        <v>2</v>
      </c>
      <c r="B7">
        <v>1</v>
      </c>
      <c r="C7">
        <v>0</v>
      </c>
      <c r="D7" t="s">
        <v>61</v>
      </c>
      <c r="E7" t="s">
        <v>61</v>
      </c>
      <c r="F7">
        <v>2</v>
      </c>
      <c r="H7" t="s">
        <v>73</v>
      </c>
      <c r="J7" t="s">
        <v>3306</v>
      </c>
      <c r="K7" t="s">
        <v>3849</v>
      </c>
      <c r="M7" t="s">
        <v>146</v>
      </c>
      <c r="N7" t="s">
        <v>36</v>
      </c>
      <c r="O7">
        <v>4.3999999999999999E-5</v>
      </c>
      <c r="P7">
        <v>1</v>
      </c>
    </row>
    <row r="8" spans="1:18" x14ac:dyDescent="0.35">
      <c r="A8"/>
      <c r="B8">
        <v>2</v>
      </c>
      <c r="C8">
        <v>2</v>
      </c>
      <c r="D8" t="s">
        <v>62</v>
      </c>
      <c r="E8" t="s">
        <v>62</v>
      </c>
      <c r="H8" t="s">
        <v>74</v>
      </c>
      <c r="J8" t="s">
        <v>3361</v>
      </c>
      <c r="K8" t="s">
        <v>3362</v>
      </c>
      <c r="M8" t="s">
        <v>146</v>
      </c>
      <c r="N8" t="s">
        <v>37</v>
      </c>
      <c r="O8">
        <v>0</v>
      </c>
      <c r="P8">
        <v>7.7091000000000007E-2</v>
      </c>
    </row>
    <row r="9" spans="1:18" ht="409.5" x14ac:dyDescent="0.35">
      <c r="A9"/>
      <c r="B9">
        <v>3</v>
      </c>
      <c r="C9">
        <v>4</v>
      </c>
      <c r="D9" t="s">
        <v>63</v>
      </c>
      <c r="E9" t="s">
        <v>63</v>
      </c>
      <c r="H9" t="s">
        <v>75</v>
      </c>
      <c r="J9" t="s">
        <v>3363</v>
      </c>
      <c r="K9" s="117" t="s">
        <v>3945</v>
      </c>
      <c r="M9" t="s">
        <v>146</v>
      </c>
      <c r="N9" t="s">
        <v>137</v>
      </c>
      <c r="O9">
        <v>0.27870400000000001</v>
      </c>
      <c r="P9">
        <v>44.834373999999997</v>
      </c>
    </row>
    <row r="10" spans="1:18" x14ac:dyDescent="0.35">
      <c r="A10"/>
      <c r="B10">
        <v>4</v>
      </c>
      <c r="D10" t="s">
        <v>64</v>
      </c>
      <c r="E10" t="s">
        <v>64</v>
      </c>
      <c r="H10" t="s">
        <v>76</v>
      </c>
      <c r="M10" t="s">
        <v>146</v>
      </c>
      <c r="N10" t="s">
        <v>38</v>
      </c>
      <c r="O10">
        <v>0</v>
      </c>
      <c r="P10">
        <v>1</v>
      </c>
    </row>
    <row r="11" spans="1:18" x14ac:dyDescent="0.35">
      <c r="A11"/>
      <c r="B11">
        <v>5</v>
      </c>
      <c r="D11" t="s">
        <v>47</v>
      </c>
      <c r="E11">
        <v>1</v>
      </c>
      <c r="H11" t="s">
        <v>77</v>
      </c>
    </row>
    <row r="12" spans="1:18" x14ac:dyDescent="0.35">
      <c r="A12"/>
      <c r="B12"/>
      <c r="D12" t="s">
        <v>65</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E6C09-29D4-40F5-8C69-0133A5C06A00}">
  <dimension ref="A1:V28"/>
  <sheetViews>
    <sheetView topLeftCell="A4" workbookViewId="0"/>
  </sheetViews>
  <sheetFormatPr defaultRowHeight="14.5" x14ac:dyDescent="0.35"/>
  <cols>
    <col min="1" max="1" width="39.6328125" customWidth="1"/>
    <col min="2" max="2" width="19.453125" bestFit="1" customWidth="1"/>
    <col min="3" max="3" width="29.6328125" customWidth="1"/>
    <col min="4" max="4" width="10.90625" bestFit="1" customWidth="1"/>
    <col min="5" max="5" width="29.6328125" customWidth="1"/>
    <col min="6" max="6" width="10.90625" bestFit="1" customWidth="1"/>
    <col min="7" max="7" width="29.6328125" customWidth="1"/>
    <col min="8" max="8" width="10.90625" bestFit="1" customWidth="1"/>
    <col min="9" max="9" width="29.6328125" customWidth="1"/>
    <col min="10" max="10" width="10.90625" bestFit="1" customWidth="1"/>
    <col min="11" max="11" width="29.6328125" customWidth="1"/>
    <col min="12" max="12" width="10.90625" bestFit="1" customWidth="1"/>
    <col min="13" max="13" width="29.6328125" customWidth="1"/>
    <col min="14" max="14" width="10.90625" bestFit="1" customWidth="1"/>
    <col min="15" max="15" width="29.6328125" customWidth="1"/>
    <col min="16" max="16" width="10.90625" bestFit="1" customWidth="1"/>
    <col min="17" max="17" width="29.6328125" customWidth="1"/>
    <col min="18" max="18" width="10.90625" bestFit="1" customWidth="1"/>
    <col min="19" max="19" width="29.6328125" customWidth="1"/>
    <col min="20" max="20" width="10.90625" bestFit="1" customWidth="1"/>
    <col min="21" max="21" width="30.6328125" customWidth="1"/>
    <col min="22" max="22" width="11.81640625" bestFit="1" customWidth="1"/>
  </cols>
  <sheetData>
    <row r="1" spans="1:22" ht="14.5" customHeight="1" x14ac:dyDescent="0.35">
      <c r="A1" s="13" t="s">
        <v>3312</v>
      </c>
      <c r="B1" s="13" t="s">
        <v>3313</v>
      </c>
      <c r="C1" s="13" t="s">
        <v>3854</v>
      </c>
      <c r="D1" s="13" t="s">
        <v>3856</v>
      </c>
      <c r="E1" s="13" t="s">
        <v>3855</v>
      </c>
      <c r="F1" s="13" t="s">
        <v>3858</v>
      </c>
      <c r="G1" s="13" t="s">
        <v>3857</v>
      </c>
      <c r="H1" s="13" t="s">
        <v>3860</v>
      </c>
      <c r="I1" s="13" t="s">
        <v>3859</v>
      </c>
      <c r="J1" s="13" t="s">
        <v>3862</v>
      </c>
      <c r="K1" s="13" t="s">
        <v>3861</v>
      </c>
      <c r="L1" s="13" t="s">
        <v>3864</v>
      </c>
      <c r="M1" s="13" t="s">
        <v>3863</v>
      </c>
      <c r="N1" s="13" t="s">
        <v>3866</v>
      </c>
      <c r="O1" s="13" t="s">
        <v>3865</v>
      </c>
      <c r="P1" s="13" t="s">
        <v>3868</v>
      </c>
      <c r="Q1" s="13" t="s">
        <v>3867</v>
      </c>
      <c r="R1" s="13" t="s">
        <v>3870</v>
      </c>
      <c r="S1" s="13" t="s">
        <v>3869</v>
      </c>
      <c r="T1" s="13" t="s">
        <v>3872</v>
      </c>
      <c r="U1" s="13" t="s">
        <v>3871</v>
      </c>
      <c r="V1" s="13" t="s">
        <v>3873</v>
      </c>
    </row>
    <row r="2" spans="1:22" x14ac:dyDescent="0.35">
      <c r="A2" s="100"/>
      <c r="B2" s="100"/>
      <c r="C2" s="100"/>
      <c r="D2" s="100"/>
      <c r="E2" s="100"/>
      <c r="F2" s="100"/>
      <c r="G2" s="100"/>
      <c r="H2" s="100"/>
      <c r="I2" s="100"/>
      <c r="J2" s="100"/>
      <c r="K2" s="100"/>
      <c r="L2" s="100"/>
      <c r="M2" s="100"/>
      <c r="N2" s="100"/>
      <c r="O2" s="100"/>
      <c r="P2" s="100"/>
      <c r="Q2" s="100"/>
      <c r="R2" s="100"/>
      <c r="S2" s="100"/>
      <c r="T2" s="100"/>
      <c r="U2" s="100"/>
      <c r="V2" s="100"/>
    </row>
    <row r="4" spans="1:22" ht="14.5" customHeight="1" x14ac:dyDescent="0.35">
      <c r="A4" s="13" t="s">
        <v>3315</v>
      </c>
      <c r="B4" s="13" t="s">
        <v>3313</v>
      </c>
      <c r="C4" s="13" t="s">
        <v>3874</v>
      </c>
      <c r="D4" s="13" t="s">
        <v>3856</v>
      </c>
      <c r="E4" s="13" t="s">
        <v>3875</v>
      </c>
      <c r="F4" s="13" t="s">
        <v>3858</v>
      </c>
      <c r="G4" s="13" t="s">
        <v>3876</v>
      </c>
      <c r="H4" s="13" t="s">
        <v>3860</v>
      </c>
      <c r="I4" s="13" t="s">
        <v>3877</v>
      </c>
      <c r="J4" s="13" t="s">
        <v>3862</v>
      </c>
      <c r="K4" s="13" t="s">
        <v>3878</v>
      </c>
      <c r="L4" s="13" t="s">
        <v>3864</v>
      </c>
      <c r="M4" s="13" t="s">
        <v>3879</v>
      </c>
      <c r="N4" s="13" t="s">
        <v>3866</v>
      </c>
      <c r="O4" s="13" t="s">
        <v>3880</v>
      </c>
      <c r="P4" s="13" t="s">
        <v>3868</v>
      </c>
      <c r="Q4" s="13" t="s">
        <v>3881</v>
      </c>
      <c r="R4" s="13" t="s">
        <v>3870</v>
      </c>
      <c r="S4" s="13" t="s">
        <v>3882</v>
      </c>
      <c r="T4" s="13" t="s">
        <v>3872</v>
      </c>
      <c r="U4" s="13" t="s">
        <v>3883</v>
      </c>
      <c r="V4" s="13" t="s">
        <v>3873</v>
      </c>
    </row>
    <row r="5" spans="1:22" x14ac:dyDescent="0.35">
      <c r="A5" s="100"/>
      <c r="B5" s="100"/>
      <c r="C5" s="100"/>
      <c r="D5" s="100"/>
      <c r="E5" s="100"/>
      <c r="F5" s="100"/>
      <c r="G5" s="100"/>
      <c r="H5" s="100"/>
      <c r="I5" s="100"/>
      <c r="J5" s="100"/>
      <c r="K5" s="100"/>
      <c r="L5" s="100"/>
      <c r="M5" s="100"/>
      <c r="N5" s="100"/>
      <c r="O5" s="100"/>
      <c r="P5" s="100"/>
      <c r="Q5" s="100"/>
      <c r="R5" s="100"/>
      <c r="S5" s="100"/>
      <c r="T5" s="100"/>
      <c r="U5" s="100"/>
      <c r="V5" s="100"/>
    </row>
    <row r="7" spans="1:22" ht="14.5" customHeight="1" x14ac:dyDescent="0.35">
      <c r="A7" s="13" t="s">
        <v>3317</v>
      </c>
      <c r="B7" s="13" t="s">
        <v>3313</v>
      </c>
      <c r="C7" s="13" t="s">
        <v>3884</v>
      </c>
      <c r="D7" s="13" t="s">
        <v>3856</v>
      </c>
      <c r="E7" s="13" t="s">
        <v>3885</v>
      </c>
      <c r="F7" s="13" t="s">
        <v>3858</v>
      </c>
      <c r="G7" s="13" t="s">
        <v>3886</v>
      </c>
      <c r="H7" s="13" t="s">
        <v>3860</v>
      </c>
      <c r="I7" s="13" t="s">
        <v>3887</v>
      </c>
      <c r="J7" s="13" t="s">
        <v>3862</v>
      </c>
      <c r="K7" s="13" t="s">
        <v>3888</v>
      </c>
      <c r="L7" s="13" t="s">
        <v>3864</v>
      </c>
      <c r="M7" s="13" t="s">
        <v>3889</v>
      </c>
      <c r="N7" s="13" t="s">
        <v>3866</v>
      </c>
      <c r="O7" s="13" t="s">
        <v>3890</v>
      </c>
      <c r="P7" s="13" t="s">
        <v>3868</v>
      </c>
      <c r="Q7" s="13" t="s">
        <v>3891</v>
      </c>
      <c r="R7" s="13" t="s">
        <v>3870</v>
      </c>
      <c r="S7" s="13" t="s">
        <v>3892</v>
      </c>
      <c r="T7" s="13" t="s">
        <v>3872</v>
      </c>
      <c r="U7" s="13" t="s">
        <v>3893</v>
      </c>
      <c r="V7" s="13" t="s">
        <v>3873</v>
      </c>
    </row>
    <row r="8" spans="1:22" x14ac:dyDescent="0.35">
      <c r="A8" s="100"/>
      <c r="B8" s="100"/>
      <c r="C8" s="100"/>
      <c r="D8" s="100"/>
      <c r="E8" s="100"/>
      <c r="F8" s="100"/>
      <c r="G8" s="100"/>
      <c r="H8" s="100"/>
      <c r="I8" s="100"/>
      <c r="J8" s="100"/>
      <c r="K8" s="100"/>
      <c r="L8" s="100"/>
      <c r="M8" s="100"/>
      <c r="N8" s="100"/>
      <c r="O8" s="100"/>
      <c r="P8" s="100"/>
      <c r="Q8" s="100"/>
      <c r="R8" s="100"/>
      <c r="S8" s="100"/>
      <c r="T8" s="100"/>
      <c r="U8" s="100"/>
      <c r="V8" s="100"/>
    </row>
    <row r="10" spans="1:22" ht="14.5" customHeight="1" x14ac:dyDescent="0.35">
      <c r="A10" s="13" t="s">
        <v>3319</v>
      </c>
      <c r="B10" s="13" t="s">
        <v>3313</v>
      </c>
      <c r="C10" s="13" t="s">
        <v>3894</v>
      </c>
      <c r="D10" s="13" t="s">
        <v>3856</v>
      </c>
      <c r="E10" s="13" t="s">
        <v>3895</v>
      </c>
      <c r="F10" s="13" t="s">
        <v>3858</v>
      </c>
      <c r="G10" s="13" t="s">
        <v>3896</v>
      </c>
      <c r="H10" s="13" t="s">
        <v>3860</v>
      </c>
      <c r="I10" s="13" t="s">
        <v>3897</v>
      </c>
      <c r="J10" s="13" t="s">
        <v>3862</v>
      </c>
      <c r="K10" s="13" t="s">
        <v>3898</v>
      </c>
      <c r="L10" s="13" t="s">
        <v>3864</v>
      </c>
      <c r="M10" s="13" t="s">
        <v>3899</v>
      </c>
      <c r="N10" s="13" t="s">
        <v>3866</v>
      </c>
      <c r="O10" s="13" t="s">
        <v>3900</v>
      </c>
      <c r="P10" s="13" t="s">
        <v>3868</v>
      </c>
      <c r="Q10" s="13" t="s">
        <v>3901</v>
      </c>
      <c r="R10" s="13" t="s">
        <v>3870</v>
      </c>
      <c r="S10" s="13" t="s">
        <v>3902</v>
      </c>
      <c r="T10" s="13" t="s">
        <v>3872</v>
      </c>
      <c r="U10" s="13" t="s">
        <v>3903</v>
      </c>
      <c r="V10" s="13" t="s">
        <v>3873</v>
      </c>
    </row>
    <row r="11" spans="1:22" x14ac:dyDescent="0.35">
      <c r="A11" s="102" t="s">
        <v>3320</v>
      </c>
      <c r="B11" s="102">
        <v>0</v>
      </c>
      <c r="C11" s="102"/>
      <c r="D11" s="102"/>
      <c r="E11" s="102"/>
      <c r="F11" s="102"/>
      <c r="G11" s="102"/>
      <c r="H11" s="102"/>
      <c r="I11" s="102"/>
      <c r="J11" s="102"/>
      <c r="K11" s="102"/>
      <c r="L11" s="102"/>
      <c r="M11" s="102"/>
      <c r="N11" s="102"/>
      <c r="O11" s="102"/>
      <c r="P11" s="102"/>
      <c r="Q11" s="102"/>
      <c r="R11" s="102"/>
      <c r="S11" s="102"/>
      <c r="T11" s="102"/>
      <c r="U11" s="102"/>
      <c r="V11" s="102"/>
    </row>
    <row r="12" spans="1:22" x14ac:dyDescent="0.35">
      <c r="A12" s="102" t="s">
        <v>3321</v>
      </c>
      <c r="B12" s="102">
        <v>0</v>
      </c>
      <c r="C12" s="102"/>
      <c r="D12" s="102"/>
      <c r="E12" s="102"/>
      <c r="F12" s="102"/>
      <c r="G12" s="102"/>
      <c r="H12" s="102"/>
      <c r="I12" s="102"/>
      <c r="J12" s="102"/>
      <c r="K12" s="102"/>
      <c r="L12" s="102"/>
      <c r="M12" s="102"/>
      <c r="N12" s="102"/>
      <c r="O12" s="102"/>
      <c r="P12" s="102"/>
      <c r="Q12" s="102"/>
      <c r="R12" s="102"/>
      <c r="S12" s="102"/>
      <c r="T12" s="102"/>
      <c r="U12" s="102"/>
      <c r="V12" s="102"/>
    </row>
    <row r="13" spans="1:22" x14ac:dyDescent="0.35">
      <c r="A13" s="102" t="s">
        <v>3322</v>
      </c>
      <c r="B13" s="102">
        <v>0</v>
      </c>
      <c r="C13" s="102"/>
      <c r="D13" s="102"/>
      <c r="E13" s="102"/>
      <c r="F13" s="102"/>
      <c r="G13" s="102"/>
      <c r="H13" s="102"/>
      <c r="I13" s="102"/>
      <c r="J13" s="102"/>
      <c r="K13" s="102"/>
      <c r="L13" s="102"/>
      <c r="M13" s="102"/>
      <c r="N13" s="102"/>
      <c r="O13" s="102"/>
      <c r="P13" s="102"/>
      <c r="Q13" s="102"/>
      <c r="R13" s="102"/>
      <c r="S13" s="102"/>
      <c r="T13" s="102"/>
      <c r="U13" s="102"/>
      <c r="V13" s="102"/>
    </row>
    <row r="14" spans="1:22" x14ac:dyDescent="0.35">
      <c r="A14" s="102" t="s">
        <v>3323</v>
      </c>
      <c r="B14" s="102">
        <v>0</v>
      </c>
      <c r="C14" s="102"/>
      <c r="D14" s="102"/>
      <c r="E14" s="102"/>
      <c r="F14" s="102"/>
      <c r="G14" s="102"/>
      <c r="H14" s="102"/>
      <c r="I14" s="102"/>
      <c r="J14" s="102"/>
      <c r="K14" s="102"/>
      <c r="L14" s="102"/>
      <c r="M14" s="102"/>
      <c r="N14" s="102"/>
      <c r="O14" s="102"/>
      <c r="P14" s="102"/>
      <c r="Q14" s="102"/>
      <c r="R14" s="102"/>
      <c r="S14" s="102"/>
      <c r="T14" s="102"/>
      <c r="U14" s="102"/>
      <c r="V14" s="102"/>
    </row>
    <row r="15" spans="1:22" x14ac:dyDescent="0.35">
      <c r="A15" s="102" t="s">
        <v>3324</v>
      </c>
      <c r="B15" s="102">
        <v>0</v>
      </c>
      <c r="C15" s="102"/>
      <c r="D15" s="102"/>
      <c r="E15" s="102"/>
      <c r="F15" s="102"/>
      <c r="G15" s="102"/>
      <c r="H15" s="102"/>
      <c r="I15" s="102"/>
      <c r="J15" s="102"/>
      <c r="K15" s="102"/>
      <c r="L15" s="102"/>
      <c r="M15" s="102"/>
      <c r="N15" s="102"/>
      <c r="O15" s="102"/>
      <c r="P15" s="102"/>
      <c r="Q15" s="102"/>
      <c r="R15" s="102"/>
      <c r="S15" s="102"/>
      <c r="T15" s="102"/>
      <c r="U15" s="102"/>
      <c r="V15" s="102"/>
    </row>
    <row r="18" spans="1:22" ht="14.5" customHeight="1" x14ac:dyDescent="0.35">
      <c r="A18" s="13" t="s">
        <v>3326</v>
      </c>
      <c r="B18" s="13" t="s">
        <v>3313</v>
      </c>
      <c r="C18" s="13" t="s">
        <v>3904</v>
      </c>
      <c r="D18" s="13" t="s">
        <v>3856</v>
      </c>
      <c r="E18" s="13" t="s">
        <v>3905</v>
      </c>
      <c r="F18" s="13" t="s">
        <v>3858</v>
      </c>
      <c r="G18" s="13" t="s">
        <v>3906</v>
      </c>
      <c r="H18" s="13" t="s">
        <v>3860</v>
      </c>
      <c r="I18" s="13" t="s">
        <v>3907</v>
      </c>
      <c r="J18" s="13" t="s">
        <v>3862</v>
      </c>
      <c r="K18" s="13" t="s">
        <v>3908</v>
      </c>
      <c r="L18" s="13" t="s">
        <v>3864</v>
      </c>
      <c r="M18" s="13" t="s">
        <v>3909</v>
      </c>
      <c r="N18" s="13" t="s">
        <v>3866</v>
      </c>
      <c r="O18" s="13" t="s">
        <v>3910</v>
      </c>
      <c r="P18" s="13" t="s">
        <v>3868</v>
      </c>
      <c r="Q18" s="13" t="s">
        <v>3911</v>
      </c>
      <c r="R18" s="13" t="s">
        <v>3870</v>
      </c>
      <c r="S18" s="13" t="s">
        <v>3912</v>
      </c>
      <c r="T18" s="13" t="s">
        <v>3872</v>
      </c>
      <c r="U18" s="13" t="s">
        <v>3913</v>
      </c>
      <c r="V18" s="13" t="s">
        <v>3873</v>
      </c>
    </row>
    <row r="19" spans="1:22" x14ac:dyDescent="0.35">
      <c r="A19" s="100"/>
      <c r="B19" s="100"/>
      <c r="C19" s="100"/>
      <c r="D19" s="100"/>
      <c r="E19" s="100"/>
      <c r="F19" s="100"/>
      <c r="G19" s="100"/>
      <c r="H19" s="100"/>
      <c r="I19" s="100"/>
      <c r="J19" s="100"/>
      <c r="K19" s="100"/>
      <c r="L19" s="100"/>
      <c r="M19" s="100"/>
      <c r="N19" s="100"/>
      <c r="O19" s="100"/>
      <c r="P19" s="100"/>
      <c r="Q19" s="100"/>
      <c r="R19" s="100"/>
      <c r="S19" s="100"/>
      <c r="T19" s="100"/>
      <c r="U19" s="100"/>
      <c r="V19" s="100"/>
    </row>
    <row r="21" spans="1:22" ht="14.5" customHeight="1" x14ac:dyDescent="0.35">
      <c r="A21" s="13" t="s">
        <v>3328</v>
      </c>
      <c r="B21" s="13" t="s">
        <v>3313</v>
      </c>
      <c r="C21" s="13" t="s">
        <v>3914</v>
      </c>
      <c r="D21" s="13" t="s">
        <v>3856</v>
      </c>
      <c r="E21" s="13" t="s">
        <v>3915</v>
      </c>
      <c r="F21" s="13" t="s">
        <v>3858</v>
      </c>
      <c r="G21" s="13" t="s">
        <v>3918</v>
      </c>
      <c r="H21" s="13" t="s">
        <v>3860</v>
      </c>
      <c r="I21" s="13" t="s">
        <v>3920</v>
      </c>
      <c r="J21" s="13" t="s">
        <v>3862</v>
      </c>
      <c r="K21" s="13" t="s">
        <v>3922</v>
      </c>
      <c r="L21" s="13" t="s">
        <v>3864</v>
      </c>
      <c r="M21" s="13" t="s">
        <v>3924</v>
      </c>
      <c r="N21" s="13" t="s">
        <v>3866</v>
      </c>
      <c r="O21" s="13" t="s">
        <v>3926</v>
      </c>
      <c r="P21" s="13" t="s">
        <v>3868</v>
      </c>
      <c r="Q21" s="13" t="s">
        <v>3928</v>
      </c>
      <c r="R21" s="13" t="s">
        <v>3870</v>
      </c>
      <c r="S21" s="13" t="s">
        <v>3930</v>
      </c>
      <c r="T21" s="13" t="s">
        <v>3872</v>
      </c>
      <c r="U21" s="13" t="s">
        <v>3932</v>
      </c>
      <c r="V21" s="13" t="s">
        <v>3873</v>
      </c>
    </row>
    <row r="22" spans="1:22" x14ac:dyDescent="0.35">
      <c r="A22" s="100"/>
      <c r="B22" s="100"/>
      <c r="C22" s="100"/>
      <c r="D22" s="100"/>
      <c r="E22" s="100"/>
      <c r="F22" s="100"/>
      <c r="G22" s="100"/>
      <c r="H22" s="100"/>
      <c r="I22" s="100"/>
      <c r="J22" s="100"/>
      <c r="K22" s="100"/>
      <c r="L22" s="100"/>
      <c r="M22" s="100"/>
      <c r="N22" s="100"/>
      <c r="O22" s="100"/>
      <c r="P22" s="100"/>
      <c r="Q22" s="100"/>
      <c r="R22" s="100"/>
      <c r="S22" s="100"/>
      <c r="T22" s="100"/>
      <c r="U22" s="100"/>
      <c r="V22" s="100"/>
    </row>
    <row r="24" spans="1:22" ht="14.5" customHeight="1" x14ac:dyDescent="0.35">
      <c r="A24" s="13" t="s">
        <v>3329</v>
      </c>
      <c r="B24" s="13" t="s">
        <v>3313</v>
      </c>
      <c r="C24" s="13" t="s">
        <v>3916</v>
      </c>
      <c r="D24" s="13" t="s">
        <v>3856</v>
      </c>
      <c r="E24" s="13" t="s">
        <v>3917</v>
      </c>
      <c r="F24" s="13" t="s">
        <v>3858</v>
      </c>
      <c r="G24" s="13" t="s">
        <v>3919</v>
      </c>
      <c r="H24" s="13" t="s">
        <v>3860</v>
      </c>
      <c r="I24" s="13" t="s">
        <v>3921</v>
      </c>
      <c r="J24" s="13" t="s">
        <v>3862</v>
      </c>
      <c r="K24" s="13" t="s">
        <v>3923</v>
      </c>
      <c r="L24" s="13" t="s">
        <v>3864</v>
      </c>
      <c r="M24" s="13" t="s">
        <v>3925</v>
      </c>
      <c r="N24" s="13" t="s">
        <v>3866</v>
      </c>
      <c r="O24" s="13" t="s">
        <v>3927</v>
      </c>
      <c r="P24" s="13" t="s">
        <v>3868</v>
      </c>
      <c r="Q24" s="13" t="s">
        <v>3929</v>
      </c>
      <c r="R24" s="13" t="s">
        <v>3870</v>
      </c>
      <c r="S24" s="13" t="s">
        <v>3931</v>
      </c>
      <c r="T24" s="13" t="s">
        <v>3872</v>
      </c>
      <c r="U24" s="13" t="s">
        <v>3933</v>
      </c>
      <c r="V24" s="13" t="s">
        <v>3873</v>
      </c>
    </row>
    <row r="25" spans="1:22" x14ac:dyDescent="0.35">
      <c r="A25" s="100"/>
      <c r="B25" s="100"/>
      <c r="C25" s="100"/>
      <c r="D25" s="100"/>
      <c r="E25" s="100"/>
      <c r="F25" s="100"/>
      <c r="G25" s="100"/>
      <c r="H25" s="100"/>
      <c r="I25" s="100"/>
      <c r="J25" s="100"/>
      <c r="K25" s="100"/>
      <c r="L25" s="100"/>
      <c r="M25" s="100"/>
      <c r="N25" s="100"/>
      <c r="O25" s="100"/>
      <c r="P25" s="100"/>
      <c r="Q25" s="100"/>
      <c r="R25" s="100"/>
      <c r="S25" s="100"/>
      <c r="T25" s="100"/>
      <c r="U25" s="100"/>
      <c r="V25" s="100"/>
    </row>
    <row r="27" spans="1:22" ht="14.5" customHeight="1" x14ac:dyDescent="0.35">
      <c r="A27" s="13" t="s">
        <v>3332</v>
      </c>
      <c r="B27" s="13" t="s">
        <v>3313</v>
      </c>
      <c r="C27" s="13" t="s">
        <v>3934</v>
      </c>
      <c r="D27" s="13" t="s">
        <v>3856</v>
      </c>
      <c r="E27" s="13" t="s">
        <v>3935</v>
      </c>
      <c r="F27" s="13" t="s">
        <v>3858</v>
      </c>
      <c r="G27" s="13" t="s">
        <v>3936</v>
      </c>
      <c r="H27" s="13" t="s">
        <v>3860</v>
      </c>
      <c r="I27" s="13" t="s">
        <v>3937</v>
      </c>
      <c r="J27" s="13" t="s">
        <v>3862</v>
      </c>
      <c r="K27" s="13" t="s">
        <v>3938</v>
      </c>
      <c r="L27" s="13" t="s">
        <v>3864</v>
      </c>
      <c r="M27" s="13" t="s">
        <v>3939</v>
      </c>
      <c r="N27" s="13" t="s">
        <v>3866</v>
      </c>
      <c r="O27" s="13" t="s">
        <v>3940</v>
      </c>
      <c r="P27" s="13" t="s">
        <v>3868</v>
      </c>
      <c r="Q27" s="13" t="s">
        <v>3941</v>
      </c>
      <c r="R27" s="13" t="s">
        <v>3870</v>
      </c>
      <c r="S27" s="13" t="s">
        <v>3942</v>
      </c>
      <c r="T27" s="13" t="s">
        <v>3872</v>
      </c>
      <c r="U27" s="13" t="s">
        <v>3943</v>
      </c>
      <c r="V27" s="13" t="s">
        <v>3873</v>
      </c>
    </row>
    <row r="28" spans="1:22" x14ac:dyDescent="0.35">
      <c r="A28" s="100"/>
      <c r="B28" s="100"/>
      <c r="C28" s="100"/>
      <c r="D28" s="100"/>
      <c r="E28" s="100"/>
      <c r="F28" s="100"/>
      <c r="G28" s="100"/>
      <c r="H28" s="100"/>
      <c r="I28" s="100"/>
      <c r="J28" s="100"/>
      <c r="K28" s="100"/>
      <c r="L28" s="100"/>
      <c r="M28" s="100"/>
      <c r="N28" s="100"/>
      <c r="O28" s="100"/>
      <c r="P28" s="100"/>
      <c r="Q28" s="100"/>
      <c r="R28" s="100"/>
      <c r="S28" s="100"/>
      <c r="T28" s="100"/>
      <c r="U28" s="100"/>
      <c r="V28" s="100"/>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FB518-02DA-49DE-9175-119D46E3C878}">
  <dimension ref="A1:C520"/>
  <sheetViews>
    <sheetView workbookViewId="0">
      <selection activeCell="C3" sqref="C3"/>
    </sheetView>
  </sheetViews>
  <sheetFormatPr defaultRowHeight="14.5" x14ac:dyDescent="0.35"/>
  <cols>
    <col min="1" max="1" width="9.54296875" customWidth="1"/>
    <col min="2" max="2" width="9.81640625" bestFit="1" customWidth="1"/>
    <col min="3" max="3" width="12.81640625" bestFit="1" customWidth="1"/>
  </cols>
  <sheetData>
    <row r="1" spans="1:3" x14ac:dyDescent="0.35">
      <c r="C1" s="35" t="s">
        <v>43</v>
      </c>
    </row>
    <row r="2" spans="1:3" ht="14.5" customHeight="1" x14ac:dyDescent="0.35">
      <c r="A2" s="13" t="s">
        <v>3851</v>
      </c>
      <c r="B2" s="130" t="s">
        <v>3852</v>
      </c>
      <c r="C2" s="67" t="s">
        <v>3853</v>
      </c>
    </row>
    <row r="3" spans="1:3" x14ac:dyDescent="0.35">
      <c r="A3" s="129" t="s">
        <v>3367</v>
      </c>
      <c r="B3" s="129" t="s">
        <v>3367</v>
      </c>
      <c r="C3" s="36">
        <v>250</v>
      </c>
    </row>
    <row r="4" spans="1:3" x14ac:dyDescent="0.35">
      <c r="A4" s="133" t="s">
        <v>3367</v>
      </c>
      <c r="B4" s="132" t="s">
        <v>3368</v>
      </c>
      <c r="C4" s="36">
        <v>4</v>
      </c>
    </row>
    <row r="5" spans="1:3" x14ac:dyDescent="0.35">
      <c r="A5" s="133" t="s">
        <v>3367</v>
      </c>
      <c r="B5" s="132" t="s">
        <v>3369</v>
      </c>
      <c r="C5" s="36">
        <v>10</v>
      </c>
    </row>
    <row r="6" spans="1:3" x14ac:dyDescent="0.35">
      <c r="A6" s="133" t="s">
        <v>3367</v>
      </c>
      <c r="B6" s="132" t="s">
        <v>3370</v>
      </c>
      <c r="C6" s="36">
        <v>2</v>
      </c>
    </row>
    <row r="7" spans="1:3" x14ac:dyDescent="0.35">
      <c r="A7" s="133" t="s">
        <v>3367</v>
      </c>
      <c r="B7" s="132" t="s">
        <v>3373</v>
      </c>
      <c r="C7" s="36">
        <v>5</v>
      </c>
    </row>
    <row r="8" spans="1:3" x14ac:dyDescent="0.35">
      <c r="A8" s="133" t="s">
        <v>3367</v>
      </c>
      <c r="B8" s="132" t="s">
        <v>3376</v>
      </c>
      <c r="C8" s="36">
        <v>6</v>
      </c>
    </row>
    <row r="9" spans="1:3" x14ac:dyDescent="0.35">
      <c r="A9" s="133" t="s">
        <v>3367</v>
      </c>
      <c r="B9" s="132" t="s">
        <v>3378</v>
      </c>
      <c r="C9" s="36">
        <v>2</v>
      </c>
    </row>
    <row r="10" spans="1:3" x14ac:dyDescent="0.35">
      <c r="A10" s="133" t="s">
        <v>3367</v>
      </c>
      <c r="B10" s="132" t="s">
        <v>3379</v>
      </c>
      <c r="C10" s="36">
        <v>2</v>
      </c>
    </row>
    <row r="11" spans="1:3" x14ac:dyDescent="0.35">
      <c r="A11" s="133" t="s">
        <v>3367</v>
      </c>
      <c r="B11" s="132" t="s">
        <v>3380</v>
      </c>
      <c r="C11" s="36">
        <v>3</v>
      </c>
    </row>
    <row r="12" spans="1:3" x14ac:dyDescent="0.35">
      <c r="A12" s="133" t="s">
        <v>3367</v>
      </c>
      <c r="B12" s="132" t="s">
        <v>3386</v>
      </c>
      <c r="C12" s="36">
        <v>1</v>
      </c>
    </row>
    <row r="13" spans="1:3" x14ac:dyDescent="0.35">
      <c r="A13" s="133" t="s">
        <v>3367</v>
      </c>
      <c r="B13" s="132" t="s">
        <v>3389</v>
      </c>
      <c r="C13" s="36">
        <v>6</v>
      </c>
    </row>
    <row r="14" spans="1:3" x14ac:dyDescent="0.35">
      <c r="A14" s="133" t="s">
        <v>3367</v>
      </c>
      <c r="B14" s="132" t="s">
        <v>3390</v>
      </c>
      <c r="C14" s="36">
        <v>1</v>
      </c>
    </row>
    <row r="15" spans="1:3" x14ac:dyDescent="0.35">
      <c r="A15" s="133" t="s">
        <v>3367</v>
      </c>
      <c r="B15" s="132" t="s">
        <v>3394</v>
      </c>
      <c r="C15" s="36">
        <v>3</v>
      </c>
    </row>
    <row r="16" spans="1:3" x14ac:dyDescent="0.35">
      <c r="A16" s="133" t="s">
        <v>3367</v>
      </c>
      <c r="B16" s="132" t="s">
        <v>3399</v>
      </c>
      <c r="C16" s="36">
        <v>1</v>
      </c>
    </row>
    <row r="17" spans="1:3" x14ac:dyDescent="0.35">
      <c r="A17" s="133" t="s">
        <v>3368</v>
      </c>
      <c r="B17" s="132" t="s">
        <v>3368</v>
      </c>
      <c r="C17" s="36">
        <v>166</v>
      </c>
    </row>
    <row r="18" spans="1:3" x14ac:dyDescent="0.35">
      <c r="A18" s="133" t="s">
        <v>3368</v>
      </c>
      <c r="B18" s="132" t="s">
        <v>3369</v>
      </c>
      <c r="C18" s="36">
        <v>26</v>
      </c>
    </row>
    <row r="19" spans="1:3" x14ac:dyDescent="0.35">
      <c r="A19" s="133" t="s">
        <v>3368</v>
      </c>
      <c r="B19" s="132" t="s">
        <v>3370</v>
      </c>
      <c r="C19" s="36">
        <v>3</v>
      </c>
    </row>
    <row r="20" spans="1:3" x14ac:dyDescent="0.35">
      <c r="A20" s="133" t="s">
        <v>3368</v>
      </c>
      <c r="B20" s="132" t="s">
        <v>3371</v>
      </c>
      <c r="C20" s="36">
        <v>6</v>
      </c>
    </row>
    <row r="21" spans="1:3" x14ac:dyDescent="0.35">
      <c r="A21" s="133" t="s">
        <v>3368</v>
      </c>
      <c r="B21" s="132" t="s">
        <v>3372</v>
      </c>
      <c r="C21" s="36">
        <v>4</v>
      </c>
    </row>
    <row r="22" spans="1:3" x14ac:dyDescent="0.35">
      <c r="A22" s="133" t="s">
        <v>3368</v>
      </c>
      <c r="B22" s="132" t="s">
        <v>3373</v>
      </c>
      <c r="C22" s="36">
        <v>1</v>
      </c>
    </row>
    <row r="23" spans="1:3" x14ac:dyDescent="0.35">
      <c r="A23" s="133" t="s">
        <v>3368</v>
      </c>
      <c r="B23" s="132" t="s">
        <v>3374</v>
      </c>
      <c r="C23" s="36">
        <v>2</v>
      </c>
    </row>
    <row r="24" spans="1:3" x14ac:dyDescent="0.35">
      <c r="A24" s="133" t="s">
        <v>3368</v>
      </c>
      <c r="B24" s="132" t="s">
        <v>3375</v>
      </c>
      <c r="C24" s="36">
        <v>4</v>
      </c>
    </row>
    <row r="25" spans="1:3" x14ac:dyDescent="0.35">
      <c r="A25" s="133" t="s">
        <v>3368</v>
      </c>
      <c r="B25" s="132" t="s">
        <v>3376</v>
      </c>
      <c r="C25" s="36">
        <v>3</v>
      </c>
    </row>
    <row r="26" spans="1:3" x14ac:dyDescent="0.35">
      <c r="A26" s="133" t="s">
        <v>3368</v>
      </c>
      <c r="B26" s="132" t="s">
        <v>3378</v>
      </c>
      <c r="C26" s="36">
        <v>1</v>
      </c>
    </row>
    <row r="27" spans="1:3" x14ac:dyDescent="0.35">
      <c r="A27" s="133" t="s">
        <v>3368</v>
      </c>
      <c r="B27" s="132" t="s">
        <v>3380</v>
      </c>
      <c r="C27" s="36">
        <v>2</v>
      </c>
    </row>
    <row r="28" spans="1:3" x14ac:dyDescent="0.35">
      <c r="A28" s="133" t="s">
        <v>3368</v>
      </c>
      <c r="B28" s="132" t="s">
        <v>3381</v>
      </c>
      <c r="C28" s="36">
        <v>1</v>
      </c>
    </row>
    <row r="29" spans="1:3" x14ac:dyDescent="0.35">
      <c r="A29" s="133" t="s">
        <v>3368</v>
      </c>
      <c r="B29" s="132" t="s">
        <v>3386</v>
      </c>
      <c r="C29" s="36">
        <v>6</v>
      </c>
    </row>
    <row r="30" spans="1:3" x14ac:dyDescent="0.35">
      <c r="A30" s="133" t="s">
        <v>3368</v>
      </c>
      <c r="B30" s="132" t="s">
        <v>3388</v>
      </c>
      <c r="C30" s="36">
        <v>2</v>
      </c>
    </row>
    <row r="31" spans="1:3" x14ac:dyDescent="0.35">
      <c r="A31" s="133" t="s">
        <v>3368</v>
      </c>
      <c r="B31" s="132" t="s">
        <v>3389</v>
      </c>
      <c r="C31" s="36">
        <v>2</v>
      </c>
    </row>
    <row r="32" spans="1:3" x14ac:dyDescent="0.35">
      <c r="A32" s="133" t="s">
        <v>3368</v>
      </c>
      <c r="B32" s="132" t="s">
        <v>3390</v>
      </c>
      <c r="C32" s="36">
        <v>3</v>
      </c>
    </row>
    <row r="33" spans="1:3" x14ac:dyDescent="0.35">
      <c r="A33" s="133" t="s">
        <v>3368</v>
      </c>
      <c r="B33" s="132" t="s">
        <v>3396</v>
      </c>
      <c r="C33" s="36">
        <v>2</v>
      </c>
    </row>
    <row r="34" spans="1:3" x14ac:dyDescent="0.35">
      <c r="A34" s="133" t="s">
        <v>3369</v>
      </c>
      <c r="B34" s="132" t="s">
        <v>3369</v>
      </c>
      <c r="C34" s="36">
        <v>141</v>
      </c>
    </row>
    <row r="35" spans="1:3" x14ac:dyDescent="0.35">
      <c r="A35" s="133" t="s">
        <v>3369</v>
      </c>
      <c r="B35" s="132" t="s">
        <v>3370</v>
      </c>
      <c r="C35" s="36">
        <v>2</v>
      </c>
    </row>
    <row r="36" spans="1:3" x14ac:dyDescent="0.35">
      <c r="A36" s="133" t="s">
        <v>3369</v>
      </c>
      <c r="B36" s="132" t="s">
        <v>3372</v>
      </c>
      <c r="C36" s="36">
        <v>2</v>
      </c>
    </row>
    <row r="37" spans="1:3" x14ac:dyDescent="0.35">
      <c r="A37" s="133" t="s">
        <v>3369</v>
      </c>
      <c r="B37" s="132" t="s">
        <v>3374</v>
      </c>
      <c r="C37" s="36">
        <v>2</v>
      </c>
    </row>
    <row r="38" spans="1:3" x14ac:dyDescent="0.35">
      <c r="A38" s="133" t="s">
        <v>3369</v>
      </c>
      <c r="B38" s="132" t="s">
        <v>3375</v>
      </c>
      <c r="C38" s="36">
        <v>3</v>
      </c>
    </row>
    <row r="39" spans="1:3" x14ac:dyDescent="0.35">
      <c r="A39" s="133" t="s">
        <v>3369</v>
      </c>
      <c r="B39" s="132" t="s">
        <v>3376</v>
      </c>
      <c r="C39" s="36">
        <v>5</v>
      </c>
    </row>
    <row r="40" spans="1:3" x14ac:dyDescent="0.35">
      <c r="A40" s="133" t="s">
        <v>3369</v>
      </c>
      <c r="B40" s="132" t="s">
        <v>3377</v>
      </c>
      <c r="C40" s="36">
        <v>1</v>
      </c>
    </row>
    <row r="41" spans="1:3" x14ac:dyDescent="0.35">
      <c r="A41" s="133" t="s">
        <v>3369</v>
      </c>
      <c r="B41" s="132" t="s">
        <v>3379</v>
      </c>
      <c r="C41" s="36">
        <v>3</v>
      </c>
    </row>
    <row r="42" spans="1:3" x14ac:dyDescent="0.35">
      <c r="A42" s="133" t="s">
        <v>3369</v>
      </c>
      <c r="B42" s="132" t="s">
        <v>3380</v>
      </c>
      <c r="C42" s="36">
        <v>2</v>
      </c>
    </row>
    <row r="43" spans="1:3" x14ac:dyDescent="0.35">
      <c r="A43" s="133" t="s">
        <v>3369</v>
      </c>
      <c r="B43" s="132" t="s">
        <v>3386</v>
      </c>
      <c r="C43" s="36">
        <v>6</v>
      </c>
    </row>
    <row r="44" spans="1:3" x14ac:dyDescent="0.35">
      <c r="A44" s="133" t="s">
        <v>3369</v>
      </c>
      <c r="B44" s="132" t="s">
        <v>3388</v>
      </c>
      <c r="C44" s="36">
        <v>1</v>
      </c>
    </row>
    <row r="45" spans="1:3" x14ac:dyDescent="0.35">
      <c r="A45" s="133" t="s">
        <v>3369</v>
      </c>
      <c r="B45" s="132" t="s">
        <v>3390</v>
      </c>
      <c r="C45" s="36">
        <v>1</v>
      </c>
    </row>
    <row r="46" spans="1:3" x14ac:dyDescent="0.35">
      <c r="A46" s="133" t="s">
        <v>3369</v>
      </c>
      <c r="B46" s="132" t="s">
        <v>3394</v>
      </c>
      <c r="C46" s="36">
        <v>1</v>
      </c>
    </row>
    <row r="47" spans="1:3" x14ac:dyDescent="0.35">
      <c r="A47" s="133" t="s">
        <v>3369</v>
      </c>
      <c r="B47" s="132" t="s">
        <v>3396</v>
      </c>
      <c r="C47" s="36">
        <v>1</v>
      </c>
    </row>
    <row r="48" spans="1:3" x14ac:dyDescent="0.35">
      <c r="A48" s="133" t="s">
        <v>3370</v>
      </c>
      <c r="B48" s="132" t="s">
        <v>3370</v>
      </c>
      <c r="C48" s="36">
        <v>116</v>
      </c>
    </row>
    <row r="49" spans="1:3" x14ac:dyDescent="0.35">
      <c r="A49" s="133" t="s">
        <v>3370</v>
      </c>
      <c r="B49" s="132" t="s">
        <v>3372</v>
      </c>
      <c r="C49" s="36">
        <v>1</v>
      </c>
    </row>
    <row r="50" spans="1:3" x14ac:dyDescent="0.35">
      <c r="A50" s="133" t="s">
        <v>3370</v>
      </c>
      <c r="B50" s="132" t="s">
        <v>3376</v>
      </c>
      <c r="C50" s="36">
        <v>2</v>
      </c>
    </row>
    <row r="51" spans="1:3" x14ac:dyDescent="0.35">
      <c r="A51" s="133" t="s">
        <v>3370</v>
      </c>
      <c r="B51" s="132" t="s">
        <v>3377</v>
      </c>
      <c r="C51" s="36">
        <v>1</v>
      </c>
    </row>
    <row r="52" spans="1:3" x14ac:dyDescent="0.35">
      <c r="A52" s="133" t="s">
        <v>3370</v>
      </c>
      <c r="B52" s="132" t="s">
        <v>3378</v>
      </c>
      <c r="C52" s="36">
        <v>2</v>
      </c>
    </row>
    <row r="53" spans="1:3" x14ac:dyDescent="0.35">
      <c r="A53" s="133" t="s">
        <v>3370</v>
      </c>
      <c r="B53" s="132" t="s">
        <v>3379</v>
      </c>
      <c r="C53" s="36">
        <v>1</v>
      </c>
    </row>
    <row r="54" spans="1:3" x14ac:dyDescent="0.35">
      <c r="A54" s="133" t="s">
        <v>3370</v>
      </c>
      <c r="B54" s="132" t="s">
        <v>3380</v>
      </c>
      <c r="C54" s="36">
        <v>3</v>
      </c>
    </row>
    <row r="55" spans="1:3" x14ac:dyDescent="0.35">
      <c r="A55" s="133" t="s">
        <v>3370</v>
      </c>
      <c r="B55" s="132" t="s">
        <v>3381</v>
      </c>
      <c r="C55" s="36">
        <v>1</v>
      </c>
    </row>
    <row r="56" spans="1:3" x14ac:dyDescent="0.35">
      <c r="A56" s="133" t="s">
        <v>3370</v>
      </c>
      <c r="B56" s="132" t="s">
        <v>3386</v>
      </c>
      <c r="C56" s="36">
        <v>2</v>
      </c>
    </row>
    <row r="57" spans="1:3" x14ac:dyDescent="0.35">
      <c r="A57" s="133" t="s">
        <v>3370</v>
      </c>
      <c r="B57" s="132" t="s">
        <v>3396</v>
      </c>
      <c r="C57" s="36">
        <v>1</v>
      </c>
    </row>
    <row r="58" spans="1:3" x14ac:dyDescent="0.35">
      <c r="A58" s="133" t="s">
        <v>3371</v>
      </c>
      <c r="B58" s="132" t="s">
        <v>3371</v>
      </c>
      <c r="C58" s="36">
        <v>202</v>
      </c>
    </row>
    <row r="59" spans="1:3" x14ac:dyDescent="0.35">
      <c r="A59" s="133" t="s">
        <v>3371</v>
      </c>
      <c r="B59" s="132" t="s">
        <v>3375</v>
      </c>
      <c r="C59" s="36">
        <v>1</v>
      </c>
    </row>
    <row r="60" spans="1:3" x14ac:dyDescent="0.35">
      <c r="A60" s="133" t="s">
        <v>3372</v>
      </c>
      <c r="B60" s="132" t="s">
        <v>3372</v>
      </c>
      <c r="C60" s="36">
        <v>83</v>
      </c>
    </row>
    <row r="61" spans="1:3" x14ac:dyDescent="0.35">
      <c r="A61" s="133" t="s">
        <v>3372</v>
      </c>
      <c r="B61" s="132" t="s">
        <v>3378</v>
      </c>
      <c r="C61" s="36">
        <v>1</v>
      </c>
    </row>
    <row r="62" spans="1:3" x14ac:dyDescent="0.35">
      <c r="A62" s="133" t="s">
        <v>3372</v>
      </c>
      <c r="B62" s="132" t="s">
        <v>3380</v>
      </c>
      <c r="C62" s="36">
        <v>2</v>
      </c>
    </row>
    <row r="63" spans="1:3" x14ac:dyDescent="0.35">
      <c r="A63" s="133" t="s">
        <v>3372</v>
      </c>
      <c r="B63" s="132" t="s">
        <v>3381</v>
      </c>
      <c r="C63" s="36">
        <v>1</v>
      </c>
    </row>
    <row r="64" spans="1:3" x14ac:dyDescent="0.35">
      <c r="A64" s="133" t="s">
        <v>3372</v>
      </c>
      <c r="B64" s="132" t="s">
        <v>3386</v>
      </c>
      <c r="C64" s="36">
        <v>4</v>
      </c>
    </row>
    <row r="65" spans="1:3" x14ac:dyDescent="0.35">
      <c r="A65" s="133" t="s">
        <v>3372</v>
      </c>
      <c r="B65" s="132" t="s">
        <v>3389</v>
      </c>
      <c r="C65" s="36">
        <v>1</v>
      </c>
    </row>
    <row r="66" spans="1:3" x14ac:dyDescent="0.35">
      <c r="A66" s="133" t="s">
        <v>3372</v>
      </c>
      <c r="B66" s="132" t="s">
        <v>3390</v>
      </c>
      <c r="C66" s="36">
        <v>1</v>
      </c>
    </row>
    <row r="67" spans="1:3" x14ac:dyDescent="0.35">
      <c r="A67" s="133" t="s">
        <v>3373</v>
      </c>
      <c r="B67" s="132" t="s">
        <v>3373</v>
      </c>
      <c r="C67" s="36">
        <v>114</v>
      </c>
    </row>
    <row r="68" spans="1:3" x14ac:dyDescent="0.35">
      <c r="A68" s="133" t="s">
        <v>3373</v>
      </c>
      <c r="B68" s="132" t="s">
        <v>3374</v>
      </c>
      <c r="C68" s="36">
        <v>4</v>
      </c>
    </row>
    <row r="69" spans="1:3" x14ac:dyDescent="0.35">
      <c r="A69" s="133" t="s">
        <v>3373</v>
      </c>
      <c r="B69" s="132" t="s">
        <v>3380</v>
      </c>
      <c r="C69" s="36">
        <v>1</v>
      </c>
    </row>
    <row r="70" spans="1:3" x14ac:dyDescent="0.35">
      <c r="A70" s="133" t="s">
        <v>3374</v>
      </c>
      <c r="B70" s="132" t="s">
        <v>3374</v>
      </c>
      <c r="C70" s="36">
        <v>92</v>
      </c>
    </row>
    <row r="71" spans="1:3" x14ac:dyDescent="0.35">
      <c r="A71" s="133" t="s">
        <v>3374</v>
      </c>
      <c r="B71" s="132" t="s">
        <v>3380</v>
      </c>
      <c r="C71" s="36">
        <v>1</v>
      </c>
    </row>
    <row r="72" spans="1:3" x14ac:dyDescent="0.35">
      <c r="A72" s="133" t="s">
        <v>3374</v>
      </c>
      <c r="B72" s="132" t="s">
        <v>3386</v>
      </c>
      <c r="C72" s="36">
        <v>3</v>
      </c>
    </row>
    <row r="73" spans="1:3" x14ac:dyDescent="0.35">
      <c r="A73" s="133" t="s">
        <v>3374</v>
      </c>
      <c r="B73" s="132" t="s">
        <v>3389</v>
      </c>
      <c r="C73" s="36">
        <v>2</v>
      </c>
    </row>
    <row r="74" spans="1:3" x14ac:dyDescent="0.35">
      <c r="A74" s="133" t="s">
        <v>3374</v>
      </c>
      <c r="B74" s="132" t="s">
        <v>3394</v>
      </c>
      <c r="C74" s="36">
        <v>2</v>
      </c>
    </row>
    <row r="75" spans="1:3" x14ac:dyDescent="0.35">
      <c r="A75" s="133" t="s">
        <v>3375</v>
      </c>
      <c r="B75" s="132" t="s">
        <v>3375</v>
      </c>
      <c r="C75" s="36">
        <v>93</v>
      </c>
    </row>
    <row r="76" spans="1:3" x14ac:dyDescent="0.35">
      <c r="A76" s="133" t="s">
        <v>3375</v>
      </c>
      <c r="B76" s="132" t="s">
        <v>3380</v>
      </c>
      <c r="C76" s="36">
        <v>1</v>
      </c>
    </row>
    <row r="77" spans="1:3" x14ac:dyDescent="0.35">
      <c r="A77" s="133" t="s">
        <v>3376</v>
      </c>
      <c r="B77" s="132" t="s">
        <v>3376</v>
      </c>
      <c r="C77" s="36">
        <v>74</v>
      </c>
    </row>
    <row r="78" spans="1:3" x14ac:dyDescent="0.35">
      <c r="A78" s="133" t="s">
        <v>3376</v>
      </c>
      <c r="B78" s="132" t="s">
        <v>3377</v>
      </c>
      <c r="C78" s="36">
        <v>1</v>
      </c>
    </row>
    <row r="79" spans="1:3" x14ac:dyDescent="0.35">
      <c r="A79" s="133" t="s">
        <v>3376</v>
      </c>
      <c r="B79" s="132" t="s">
        <v>3379</v>
      </c>
      <c r="C79" s="36">
        <v>4</v>
      </c>
    </row>
    <row r="80" spans="1:3" x14ac:dyDescent="0.35">
      <c r="A80" s="133" t="s">
        <v>3376</v>
      </c>
      <c r="B80" s="132" t="s">
        <v>3386</v>
      </c>
      <c r="C80" s="36">
        <v>2</v>
      </c>
    </row>
    <row r="81" spans="1:3" x14ac:dyDescent="0.35">
      <c r="A81" s="133" t="s">
        <v>3376</v>
      </c>
      <c r="B81" s="132" t="s">
        <v>3388</v>
      </c>
      <c r="C81" s="36">
        <v>3</v>
      </c>
    </row>
    <row r="82" spans="1:3" x14ac:dyDescent="0.35">
      <c r="A82" s="133" t="s">
        <v>3376</v>
      </c>
      <c r="B82" s="132" t="s">
        <v>3389</v>
      </c>
      <c r="C82" s="36">
        <v>1</v>
      </c>
    </row>
    <row r="83" spans="1:3" x14ac:dyDescent="0.35">
      <c r="A83" s="133" t="s">
        <v>3376</v>
      </c>
      <c r="B83" s="132" t="s">
        <v>3394</v>
      </c>
      <c r="C83" s="36">
        <v>1</v>
      </c>
    </row>
    <row r="84" spans="1:3" x14ac:dyDescent="0.35">
      <c r="A84" s="133" t="s">
        <v>3376</v>
      </c>
      <c r="B84" s="132" t="s">
        <v>3396</v>
      </c>
      <c r="C84" s="36">
        <v>1</v>
      </c>
    </row>
    <row r="85" spans="1:3" x14ac:dyDescent="0.35">
      <c r="A85" s="133" t="s">
        <v>3377</v>
      </c>
      <c r="B85" s="132" t="s">
        <v>3377</v>
      </c>
      <c r="C85" s="36">
        <v>69</v>
      </c>
    </row>
    <row r="86" spans="1:3" x14ac:dyDescent="0.35">
      <c r="A86" s="133" t="s">
        <v>3378</v>
      </c>
      <c r="B86" s="132" t="s">
        <v>3378</v>
      </c>
      <c r="C86" s="36">
        <v>61</v>
      </c>
    </row>
    <row r="87" spans="1:3" x14ac:dyDescent="0.35">
      <c r="A87" s="133" t="s">
        <v>3378</v>
      </c>
      <c r="B87" s="132" t="s">
        <v>3380</v>
      </c>
      <c r="C87" s="36">
        <v>1</v>
      </c>
    </row>
    <row r="88" spans="1:3" x14ac:dyDescent="0.35">
      <c r="A88" s="133" t="s">
        <v>3378</v>
      </c>
      <c r="B88" s="132" t="s">
        <v>3386</v>
      </c>
      <c r="C88" s="36">
        <v>1</v>
      </c>
    </row>
    <row r="89" spans="1:3" x14ac:dyDescent="0.35">
      <c r="A89" s="133" t="s">
        <v>3378</v>
      </c>
      <c r="B89" s="132" t="s">
        <v>3393</v>
      </c>
      <c r="C89" s="36">
        <v>1</v>
      </c>
    </row>
    <row r="90" spans="1:3" x14ac:dyDescent="0.35">
      <c r="A90" s="133" t="s">
        <v>3379</v>
      </c>
      <c r="B90" s="132" t="s">
        <v>3379</v>
      </c>
      <c r="C90" s="36">
        <v>70</v>
      </c>
    </row>
    <row r="91" spans="1:3" x14ac:dyDescent="0.35">
      <c r="A91" s="133" t="s">
        <v>3379</v>
      </c>
      <c r="B91" s="132" t="s">
        <v>3380</v>
      </c>
      <c r="C91" s="36">
        <v>2</v>
      </c>
    </row>
    <row r="92" spans="1:3" x14ac:dyDescent="0.35">
      <c r="A92" s="133" t="s">
        <v>3379</v>
      </c>
      <c r="B92" s="132" t="s">
        <v>3381</v>
      </c>
      <c r="C92" s="36">
        <v>4</v>
      </c>
    </row>
    <row r="93" spans="1:3" x14ac:dyDescent="0.35">
      <c r="A93" s="133" t="s">
        <v>3379</v>
      </c>
      <c r="B93" s="132" t="s">
        <v>3390</v>
      </c>
      <c r="C93" s="36">
        <v>1</v>
      </c>
    </row>
    <row r="94" spans="1:3" x14ac:dyDescent="0.35">
      <c r="A94" s="133" t="s">
        <v>3380</v>
      </c>
      <c r="B94" s="132" t="s">
        <v>3380</v>
      </c>
      <c r="C94" s="36">
        <v>74</v>
      </c>
    </row>
    <row r="95" spans="1:3" x14ac:dyDescent="0.35">
      <c r="A95" s="133" t="s">
        <v>3380</v>
      </c>
      <c r="B95" s="132" t="s">
        <v>3386</v>
      </c>
      <c r="C95" s="36">
        <v>2</v>
      </c>
    </row>
    <row r="96" spans="1:3" x14ac:dyDescent="0.35">
      <c r="A96" s="133" t="s">
        <v>3380</v>
      </c>
      <c r="B96" s="132" t="s">
        <v>3391</v>
      </c>
      <c r="C96" s="36">
        <v>1</v>
      </c>
    </row>
    <row r="97" spans="1:3" x14ac:dyDescent="0.35">
      <c r="A97" s="133" t="s">
        <v>3381</v>
      </c>
      <c r="B97" s="132" t="s">
        <v>3381</v>
      </c>
      <c r="C97" s="36">
        <v>56</v>
      </c>
    </row>
    <row r="98" spans="1:3" x14ac:dyDescent="0.35">
      <c r="A98" s="133" t="s">
        <v>3382</v>
      </c>
      <c r="B98" s="132" t="s">
        <v>3382</v>
      </c>
      <c r="C98" s="36">
        <v>50</v>
      </c>
    </row>
    <row r="99" spans="1:3" x14ac:dyDescent="0.35">
      <c r="A99" s="133" t="s">
        <v>3383</v>
      </c>
      <c r="B99" s="132" t="s">
        <v>3383</v>
      </c>
      <c r="C99" s="36">
        <v>50</v>
      </c>
    </row>
    <row r="100" spans="1:3" x14ac:dyDescent="0.35">
      <c r="A100" s="133" t="s">
        <v>3384</v>
      </c>
      <c r="B100" s="132" t="s">
        <v>3384</v>
      </c>
      <c r="C100" s="36">
        <v>50</v>
      </c>
    </row>
    <row r="101" spans="1:3" x14ac:dyDescent="0.35">
      <c r="A101" s="133" t="s">
        <v>3385</v>
      </c>
      <c r="B101" s="132" t="s">
        <v>3385</v>
      </c>
      <c r="C101" s="36">
        <v>50</v>
      </c>
    </row>
    <row r="102" spans="1:3" x14ac:dyDescent="0.35">
      <c r="A102" s="133" t="s">
        <v>3386</v>
      </c>
      <c r="B102" s="132" t="s">
        <v>3386</v>
      </c>
      <c r="C102" s="36">
        <v>53</v>
      </c>
    </row>
    <row r="103" spans="1:3" x14ac:dyDescent="0.35">
      <c r="A103" s="133" t="s">
        <v>3386</v>
      </c>
      <c r="B103" s="132" t="s">
        <v>3389</v>
      </c>
      <c r="C103" s="36">
        <v>1</v>
      </c>
    </row>
    <row r="104" spans="1:3" x14ac:dyDescent="0.35">
      <c r="A104" s="133" t="s">
        <v>3386</v>
      </c>
      <c r="B104" s="132" t="s">
        <v>3390</v>
      </c>
      <c r="C104" s="36">
        <v>1</v>
      </c>
    </row>
    <row r="105" spans="1:3" x14ac:dyDescent="0.35">
      <c r="A105" s="133" t="s">
        <v>3386</v>
      </c>
      <c r="B105" s="132" t="s">
        <v>3391</v>
      </c>
      <c r="C105" s="36">
        <v>2</v>
      </c>
    </row>
    <row r="106" spans="1:3" x14ac:dyDescent="0.35">
      <c r="A106" s="133" t="s">
        <v>3386</v>
      </c>
      <c r="B106" s="132" t="s">
        <v>3394</v>
      </c>
      <c r="C106" s="36">
        <v>2</v>
      </c>
    </row>
    <row r="107" spans="1:3" x14ac:dyDescent="0.35">
      <c r="A107" s="133" t="s">
        <v>3387</v>
      </c>
      <c r="B107" s="132" t="s">
        <v>3387</v>
      </c>
      <c r="C107" s="36">
        <v>48</v>
      </c>
    </row>
    <row r="108" spans="1:3" x14ac:dyDescent="0.35">
      <c r="A108" s="133" t="s">
        <v>3388</v>
      </c>
      <c r="B108" s="132" t="s">
        <v>3388</v>
      </c>
      <c r="C108" s="36">
        <v>51</v>
      </c>
    </row>
    <row r="109" spans="1:3" x14ac:dyDescent="0.35">
      <c r="A109" s="133" t="s">
        <v>3388</v>
      </c>
      <c r="B109" s="132" t="s">
        <v>3389</v>
      </c>
      <c r="C109" s="36">
        <v>1</v>
      </c>
    </row>
    <row r="110" spans="1:3" x14ac:dyDescent="0.35">
      <c r="A110" s="133" t="s">
        <v>3389</v>
      </c>
      <c r="B110" s="132" t="s">
        <v>3389</v>
      </c>
      <c r="C110" s="36">
        <v>44</v>
      </c>
    </row>
    <row r="111" spans="1:3" x14ac:dyDescent="0.35">
      <c r="A111" s="133" t="s">
        <v>3390</v>
      </c>
      <c r="B111" s="132" t="s">
        <v>3390</v>
      </c>
      <c r="C111" s="36">
        <v>44</v>
      </c>
    </row>
    <row r="112" spans="1:3" x14ac:dyDescent="0.35">
      <c r="A112" s="133" t="s">
        <v>3391</v>
      </c>
      <c r="B112" s="132" t="s">
        <v>3391</v>
      </c>
      <c r="C112" s="36">
        <v>41</v>
      </c>
    </row>
    <row r="113" spans="1:3" x14ac:dyDescent="0.35">
      <c r="A113" s="133" t="s">
        <v>3392</v>
      </c>
      <c r="B113" s="132" t="s">
        <v>3392</v>
      </c>
      <c r="C113" s="36">
        <v>120</v>
      </c>
    </row>
    <row r="114" spans="1:3" x14ac:dyDescent="0.35">
      <c r="A114" s="133" t="s">
        <v>3393</v>
      </c>
      <c r="B114" s="132" t="s">
        <v>3393</v>
      </c>
      <c r="C114" s="36">
        <v>30</v>
      </c>
    </row>
    <row r="115" spans="1:3" x14ac:dyDescent="0.35">
      <c r="A115" s="133" t="s">
        <v>3394</v>
      </c>
      <c r="B115" s="132" t="s">
        <v>3394</v>
      </c>
      <c r="C115" s="36">
        <v>30</v>
      </c>
    </row>
    <row r="116" spans="1:3" x14ac:dyDescent="0.35">
      <c r="A116" s="133" t="s">
        <v>3395</v>
      </c>
      <c r="B116" s="132" t="s">
        <v>3395</v>
      </c>
      <c r="C116" s="36">
        <v>44</v>
      </c>
    </row>
    <row r="117" spans="1:3" x14ac:dyDescent="0.35">
      <c r="A117" s="133" t="s">
        <v>3396</v>
      </c>
      <c r="B117" s="132" t="s">
        <v>3396</v>
      </c>
      <c r="C117" s="36">
        <v>21</v>
      </c>
    </row>
    <row r="118" spans="1:3" x14ac:dyDescent="0.35">
      <c r="A118" s="133" t="s">
        <v>3397</v>
      </c>
      <c r="B118" s="132" t="s">
        <v>3397</v>
      </c>
      <c r="C118" s="36">
        <v>20</v>
      </c>
    </row>
    <row r="119" spans="1:3" x14ac:dyDescent="0.35">
      <c r="A119" s="133" t="s">
        <v>3398</v>
      </c>
      <c r="B119" s="132" t="s">
        <v>3398</v>
      </c>
      <c r="C119" s="36">
        <v>41</v>
      </c>
    </row>
    <row r="120" spans="1:3" x14ac:dyDescent="0.35">
      <c r="A120" s="133" t="s">
        <v>3399</v>
      </c>
      <c r="B120" s="132" t="s">
        <v>3399</v>
      </c>
      <c r="C120" s="36">
        <v>14</v>
      </c>
    </row>
    <row r="121" spans="1:3" x14ac:dyDescent="0.35">
      <c r="A121" s="133" t="s">
        <v>3400</v>
      </c>
      <c r="B121" s="132" t="s">
        <v>3400</v>
      </c>
      <c r="C121" s="36">
        <v>14</v>
      </c>
    </row>
    <row r="122" spans="1:3" x14ac:dyDescent="0.35">
      <c r="A122" s="133" t="s">
        <v>3401</v>
      </c>
      <c r="B122" s="132" t="s">
        <v>3401</v>
      </c>
      <c r="C122" s="36">
        <v>13</v>
      </c>
    </row>
    <row r="123" spans="1:3" x14ac:dyDescent="0.35">
      <c r="A123" s="133" t="s">
        <v>3402</v>
      </c>
      <c r="B123" s="132" t="s">
        <v>3402</v>
      </c>
      <c r="C123" s="36">
        <v>13</v>
      </c>
    </row>
    <row r="124" spans="1:3" x14ac:dyDescent="0.35">
      <c r="A124" s="133" t="s">
        <v>3403</v>
      </c>
      <c r="B124" s="132" t="s">
        <v>3403</v>
      </c>
      <c r="C124" s="36">
        <v>11</v>
      </c>
    </row>
    <row r="125" spans="1:3" x14ac:dyDescent="0.35">
      <c r="A125" s="133" t="s">
        <v>3404</v>
      </c>
      <c r="B125" s="132" t="s">
        <v>3404</v>
      </c>
      <c r="C125" s="36">
        <v>13</v>
      </c>
    </row>
    <row r="126" spans="1:3" x14ac:dyDescent="0.35">
      <c r="A126" s="133" t="s">
        <v>3405</v>
      </c>
      <c r="B126" s="132" t="s">
        <v>3405</v>
      </c>
      <c r="C126" s="36">
        <v>10</v>
      </c>
    </row>
    <row r="127" spans="1:3" x14ac:dyDescent="0.35">
      <c r="A127" s="133" t="s">
        <v>3406</v>
      </c>
      <c r="B127" s="132" t="s">
        <v>3406</v>
      </c>
      <c r="C127" s="36">
        <v>10</v>
      </c>
    </row>
    <row r="128" spans="1:3" x14ac:dyDescent="0.35">
      <c r="A128" s="133" t="s">
        <v>3407</v>
      </c>
      <c r="B128" s="132" t="s">
        <v>3407</v>
      </c>
      <c r="C128" s="36">
        <v>11</v>
      </c>
    </row>
    <row r="129" spans="1:3" x14ac:dyDescent="0.35">
      <c r="A129" s="133" t="s">
        <v>3408</v>
      </c>
      <c r="B129" s="132" t="s">
        <v>3408</v>
      </c>
      <c r="C129" s="36">
        <v>9</v>
      </c>
    </row>
    <row r="130" spans="1:3" x14ac:dyDescent="0.35">
      <c r="A130" s="133" t="s">
        <v>3409</v>
      </c>
      <c r="B130" s="132" t="s">
        <v>3409</v>
      </c>
      <c r="C130" s="36">
        <v>8</v>
      </c>
    </row>
    <row r="131" spans="1:3" x14ac:dyDescent="0.35">
      <c r="A131" s="133" t="s">
        <v>3410</v>
      </c>
      <c r="B131" s="132" t="s">
        <v>3410</v>
      </c>
      <c r="C131" s="36">
        <v>8</v>
      </c>
    </row>
    <row r="132" spans="1:3" x14ac:dyDescent="0.35">
      <c r="A132" s="133" t="s">
        <v>3411</v>
      </c>
      <c r="B132" s="132" t="s">
        <v>3411</v>
      </c>
      <c r="C132" s="36">
        <v>8</v>
      </c>
    </row>
    <row r="133" spans="1:3" x14ac:dyDescent="0.35">
      <c r="A133" s="133" t="s">
        <v>3412</v>
      </c>
      <c r="B133" s="132" t="s">
        <v>3412</v>
      </c>
      <c r="C133" s="36">
        <v>9</v>
      </c>
    </row>
    <row r="134" spans="1:3" x14ac:dyDescent="0.35">
      <c r="A134" s="133" t="s">
        <v>3413</v>
      </c>
      <c r="B134" s="132" t="s">
        <v>3413</v>
      </c>
      <c r="C134" s="36">
        <v>8</v>
      </c>
    </row>
    <row r="135" spans="1:3" x14ac:dyDescent="0.35">
      <c r="A135" s="133" t="s">
        <v>3414</v>
      </c>
      <c r="B135" s="132" t="s">
        <v>3414</v>
      </c>
      <c r="C135" s="36">
        <v>7</v>
      </c>
    </row>
    <row r="136" spans="1:3" x14ac:dyDescent="0.35">
      <c r="A136" s="133" t="s">
        <v>3415</v>
      </c>
      <c r="B136" s="132" t="s">
        <v>3415</v>
      </c>
      <c r="C136" s="36">
        <v>7</v>
      </c>
    </row>
    <row r="137" spans="1:3" x14ac:dyDescent="0.35">
      <c r="A137" s="133" t="s">
        <v>3416</v>
      </c>
      <c r="B137" s="132" t="s">
        <v>3416</v>
      </c>
      <c r="C137" s="36">
        <v>7</v>
      </c>
    </row>
    <row r="138" spans="1:3" x14ac:dyDescent="0.35">
      <c r="A138" s="133" t="s">
        <v>3417</v>
      </c>
      <c r="B138" s="132" t="s">
        <v>3417</v>
      </c>
      <c r="C138" s="36">
        <v>8</v>
      </c>
    </row>
    <row r="139" spans="1:3" x14ac:dyDescent="0.35">
      <c r="A139" s="133" t="s">
        <v>3418</v>
      </c>
      <c r="B139" s="132" t="s">
        <v>3418</v>
      </c>
      <c r="C139" s="36">
        <v>6</v>
      </c>
    </row>
    <row r="140" spans="1:3" x14ac:dyDescent="0.35">
      <c r="A140" s="133" t="s">
        <v>3419</v>
      </c>
      <c r="B140" s="132" t="s">
        <v>3419</v>
      </c>
      <c r="C140" s="36">
        <v>6</v>
      </c>
    </row>
    <row r="141" spans="1:3" x14ac:dyDescent="0.35">
      <c r="A141" s="133" t="s">
        <v>3420</v>
      </c>
      <c r="B141" s="132" t="s">
        <v>3420</v>
      </c>
      <c r="C141" s="36">
        <v>8</v>
      </c>
    </row>
    <row r="142" spans="1:3" x14ac:dyDescent="0.35">
      <c r="A142" s="133" t="s">
        <v>3421</v>
      </c>
      <c r="B142" s="132" t="s">
        <v>3421</v>
      </c>
      <c r="C142" s="36">
        <v>5</v>
      </c>
    </row>
    <row r="143" spans="1:3" x14ac:dyDescent="0.35">
      <c r="A143" s="133" t="s">
        <v>3422</v>
      </c>
      <c r="B143" s="132" t="s">
        <v>3422</v>
      </c>
      <c r="C143" s="36">
        <v>5</v>
      </c>
    </row>
    <row r="144" spans="1:3" x14ac:dyDescent="0.35">
      <c r="A144" s="133" t="s">
        <v>3423</v>
      </c>
      <c r="B144" s="132" t="s">
        <v>3423</v>
      </c>
      <c r="C144" s="36">
        <v>5</v>
      </c>
    </row>
    <row r="145" spans="1:3" x14ac:dyDescent="0.35">
      <c r="A145" s="133" t="s">
        <v>3424</v>
      </c>
      <c r="B145" s="132" t="s">
        <v>3424</v>
      </c>
      <c r="C145" s="36">
        <v>5</v>
      </c>
    </row>
    <row r="146" spans="1:3" x14ac:dyDescent="0.35">
      <c r="A146" s="133" t="s">
        <v>3425</v>
      </c>
      <c r="B146" s="132" t="s">
        <v>3425</v>
      </c>
      <c r="C146" s="36">
        <v>5</v>
      </c>
    </row>
    <row r="147" spans="1:3" x14ac:dyDescent="0.35">
      <c r="A147" s="133" t="s">
        <v>3426</v>
      </c>
      <c r="B147" s="132" t="s">
        <v>3426</v>
      </c>
      <c r="C147" s="36">
        <v>5</v>
      </c>
    </row>
    <row r="148" spans="1:3" x14ac:dyDescent="0.35">
      <c r="A148" s="133" t="s">
        <v>3427</v>
      </c>
      <c r="B148" s="132" t="s">
        <v>3427</v>
      </c>
      <c r="C148" s="36">
        <v>5</v>
      </c>
    </row>
    <row r="149" spans="1:3" x14ac:dyDescent="0.35">
      <c r="A149" s="133" t="s">
        <v>3428</v>
      </c>
      <c r="B149" s="132" t="s">
        <v>3428</v>
      </c>
      <c r="C149" s="36">
        <v>5</v>
      </c>
    </row>
    <row r="150" spans="1:3" x14ac:dyDescent="0.35">
      <c r="A150" s="133" t="s">
        <v>3429</v>
      </c>
      <c r="B150" s="132" t="s">
        <v>3429</v>
      </c>
      <c r="C150" s="36">
        <v>5</v>
      </c>
    </row>
    <row r="151" spans="1:3" x14ac:dyDescent="0.35">
      <c r="A151" s="133" t="s">
        <v>3430</v>
      </c>
      <c r="B151" s="132" t="s">
        <v>3430</v>
      </c>
      <c r="C151" s="36">
        <v>5</v>
      </c>
    </row>
    <row r="152" spans="1:3" x14ac:dyDescent="0.35">
      <c r="A152" s="133" t="s">
        <v>3431</v>
      </c>
      <c r="B152" s="132" t="s">
        <v>3431</v>
      </c>
      <c r="C152" s="36">
        <v>5</v>
      </c>
    </row>
    <row r="153" spans="1:3" x14ac:dyDescent="0.35">
      <c r="A153" s="133" t="s">
        <v>3432</v>
      </c>
      <c r="B153" s="132" t="s">
        <v>3432</v>
      </c>
      <c r="C153" s="36">
        <v>35</v>
      </c>
    </row>
    <row r="154" spans="1:3" x14ac:dyDescent="0.35">
      <c r="A154" s="133" t="s">
        <v>3433</v>
      </c>
      <c r="B154" s="132" t="s">
        <v>3433</v>
      </c>
      <c r="C154" s="36">
        <v>4</v>
      </c>
    </row>
    <row r="155" spans="1:3" x14ac:dyDescent="0.35">
      <c r="A155" s="133" t="s">
        <v>3434</v>
      </c>
      <c r="B155" s="132" t="s">
        <v>3434</v>
      </c>
      <c r="C155" s="36">
        <v>4</v>
      </c>
    </row>
    <row r="156" spans="1:3" x14ac:dyDescent="0.35">
      <c r="A156" s="133" t="s">
        <v>3435</v>
      </c>
      <c r="B156" s="132" t="s">
        <v>3435</v>
      </c>
      <c r="C156" s="36">
        <v>4</v>
      </c>
    </row>
    <row r="157" spans="1:3" x14ac:dyDescent="0.35">
      <c r="A157" s="133" t="s">
        <v>3436</v>
      </c>
      <c r="B157" s="132" t="s">
        <v>3436</v>
      </c>
      <c r="C157" s="36">
        <v>4</v>
      </c>
    </row>
    <row r="158" spans="1:3" x14ac:dyDescent="0.35">
      <c r="A158" s="133" t="s">
        <v>3437</v>
      </c>
      <c r="B158" s="132" t="s">
        <v>3437</v>
      </c>
      <c r="C158" s="36">
        <v>4</v>
      </c>
    </row>
    <row r="159" spans="1:3" x14ac:dyDescent="0.35">
      <c r="A159" s="133" t="s">
        <v>3438</v>
      </c>
      <c r="B159" s="132" t="s">
        <v>3438</v>
      </c>
      <c r="C159" s="36">
        <v>4</v>
      </c>
    </row>
    <row r="160" spans="1:3" x14ac:dyDescent="0.35">
      <c r="A160" s="133" t="s">
        <v>3439</v>
      </c>
      <c r="B160" s="132" t="s">
        <v>3439</v>
      </c>
      <c r="C160" s="36">
        <v>4</v>
      </c>
    </row>
    <row r="161" spans="1:3" x14ac:dyDescent="0.35">
      <c r="A161" s="133" t="s">
        <v>3440</v>
      </c>
      <c r="B161" s="132" t="s">
        <v>3440</v>
      </c>
      <c r="C161" s="36">
        <v>5</v>
      </c>
    </row>
    <row r="162" spans="1:3" x14ac:dyDescent="0.35">
      <c r="A162" s="133" t="s">
        <v>3441</v>
      </c>
      <c r="B162" s="132" t="s">
        <v>3441</v>
      </c>
      <c r="C162" s="36">
        <v>4</v>
      </c>
    </row>
    <row r="163" spans="1:3" x14ac:dyDescent="0.35">
      <c r="A163" s="133" t="s">
        <v>3442</v>
      </c>
      <c r="B163" s="132" t="s">
        <v>3442</v>
      </c>
      <c r="C163" s="36">
        <v>4</v>
      </c>
    </row>
    <row r="164" spans="1:3" x14ac:dyDescent="0.35">
      <c r="A164" s="133" t="s">
        <v>3443</v>
      </c>
      <c r="B164" s="132" t="s">
        <v>3443</v>
      </c>
      <c r="C164" s="36">
        <v>4</v>
      </c>
    </row>
    <row r="165" spans="1:3" x14ac:dyDescent="0.35">
      <c r="A165" s="133" t="s">
        <v>3444</v>
      </c>
      <c r="B165" s="132" t="s">
        <v>3444</v>
      </c>
      <c r="C165" s="36">
        <v>4</v>
      </c>
    </row>
    <row r="166" spans="1:3" x14ac:dyDescent="0.35">
      <c r="A166" s="133" t="s">
        <v>3445</v>
      </c>
      <c r="B166" s="132" t="s">
        <v>3445</v>
      </c>
      <c r="C166" s="36">
        <v>4</v>
      </c>
    </row>
    <row r="167" spans="1:3" x14ac:dyDescent="0.35">
      <c r="A167" s="133" t="s">
        <v>3446</v>
      </c>
      <c r="B167" s="132" t="s">
        <v>3446</v>
      </c>
      <c r="C167" s="36">
        <v>4</v>
      </c>
    </row>
    <row r="168" spans="1:3" x14ac:dyDescent="0.35">
      <c r="A168" s="133" t="s">
        <v>3447</v>
      </c>
      <c r="B168" s="132" t="s">
        <v>3447</v>
      </c>
      <c r="C168" s="36">
        <v>4</v>
      </c>
    </row>
    <row r="169" spans="1:3" x14ac:dyDescent="0.35">
      <c r="A169" s="133" t="s">
        <v>3448</v>
      </c>
      <c r="B169" s="132" t="s">
        <v>3448</v>
      </c>
      <c r="C169" s="36">
        <v>4</v>
      </c>
    </row>
    <row r="170" spans="1:3" x14ac:dyDescent="0.35">
      <c r="A170" s="133" t="s">
        <v>3449</v>
      </c>
      <c r="B170" s="132" t="s">
        <v>3449</v>
      </c>
      <c r="C170" s="36">
        <v>3</v>
      </c>
    </row>
    <row r="171" spans="1:3" x14ac:dyDescent="0.35">
      <c r="A171" s="133" t="s">
        <v>3450</v>
      </c>
      <c r="B171" s="132" t="s">
        <v>3450</v>
      </c>
      <c r="C171" s="36">
        <v>3</v>
      </c>
    </row>
    <row r="172" spans="1:3" x14ac:dyDescent="0.35">
      <c r="A172" s="133" t="s">
        <v>3451</v>
      </c>
      <c r="B172" s="132" t="s">
        <v>3451</v>
      </c>
      <c r="C172" s="36">
        <v>3</v>
      </c>
    </row>
    <row r="173" spans="1:3" x14ac:dyDescent="0.35">
      <c r="A173" s="133" t="s">
        <v>3452</v>
      </c>
      <c r="B173" s="132" t="s">
        <v>3452</v>
      </c>
      <c r="C173" s="36">
        <v>3</v>
      </c>
    </row>
    <row r="174" spans="1:3" x14ac:dyDescent="0.35">
      <c r="A174" s="133" t="s">
        <v>3453</v>
      </c>
      <c r="B174" s="132" t="s">
        <v>3453</v>
      </c>
      <c r="C174" s="36">
        <v>3</v>
      </c>
    </row>
    <row r="175" spans="1:3" x14ac:dyDescent="0.35">
      <c r="A175" s="133" t="s">
        <v>3454</v>
      </c>
      <c r="B175" s="132" t="s">
        <v>3454</v>
      </c>
      <c r="C175" s="36">
        <v>4</v>
      </c>
    </row>
    <row r="176" spans="1:3" x14ac:dyDescent="0.35">
      <c r="A176" s="133" t="s">
        <v>3455</v>
      </c>
      <c r="B176" s="132" t="s">
        <v>3455</v>
      </c>
      <c r="C176" s="36">
        <v>4</v>
      </c>
    </row>
    <row r="177" spans="1:3" x14ac:dyDescent="0.35">
      <c r="A177" s="133" t="s">
        <v>3456</v>
      </c>
      <c r="B177" s="132" t="s">
        <v>3456</v>
      </c>
      <c r="C177" s="36">
        <v>3</v>
      </c>
    </row>
    <row r="178" spans="1:3" x14ac:dyDescent="0.35">
      <c r="A178" s="133" t="s">
        <v>3457</v>
      </c>
      <c r="B178" s="132" t="s">
        <v>3457</v>
      </c>
      <c r="C178" s="36">
        <v>3</v>
      </c>
    </row>
    <row r="179" spans="1:3" x14ac:dyDescent="0.35">
      <c r="A179" s="133" t="s">
        <v>3458</v>
      </c>
      <c r="B179" s="132" t="s">
        <v>3458</v>
      </c>
      <c r="C179" s="36">
        <v>3</v>
      </c>
    </row>
    <row r="180" spans="1:3" x14ac:dyDescent="0.35">
      <c r="A180" s="133" t="s">
        <v>3459</v>
      </c>
      <c r="B180" s="132" t="s">
        <v>3459</v>
      </c>
      <c r="C180" s="36">
        <v>3</v>
      </c>
    </row>
    <row r="181" spans="1:3" x14ac:dyDescent="0.35">
      <c r="A181" s="133" t="s">
        <v>3460</v>
      </c>
      <c r="B181" s="132" t="s">
        <v>3460</v>
      </c>
      <c r="C181" s="36">
        <v>3</v>
      </c>
    </row>
    <row r="182" spans="1:3" x14ac:dyDescent="0.35">
      <c r="A182" s="133" t="s">
        <v>3461</v>
      </c>
      <c r="B182" s="132" t="s">
        <v>3461</v>
      </c>
      <c r="C182" s="36">
        <v>3</v>
      </c>
    </row>
    <row r="183" spans="1:3" x14ac:dyDescent="0.35">
      <c r="A183" s="133" t="s">
        <v>3462</v>
      </c>
      <c r="B183" s="132" t="s">
        <v>3462</v>
      </c>
      <c r="C183" s="36">
        <v>3</v>
      </c>
    </row>
    <row r="184" spans="1:3" x14ac:dyDescent="0.35">
      <c r="A184" s="133" t="s">
        <v>3463</v>
      </c>
      <c r="B184" s="132" t="s">
        <v>3463</v>
      </c>
      <c r="C184" s="36">
        <v>3</v>
      </c>
    </row>
    <row r="185" spans="1:3" x14ac:dyDescent="0.35">
      <c r="A185" s="133" t="s">
        <v>3464</v>
      </c>
      <c r="B185" s="132" t="s">
        <v>3464</v>
      </c>
      <c r="C185" s="36">
        <v>3</v>
      </c>
    </row>
    <row r="186" spans="1:3" x14ac:dyDescent="0.35">
      <c r="A186" s="133" t="s">
        <v>3465</v>
      </c>
      <c r="B186" s="132" t="s">
        <v>3465</v>
      </c>
      <c r="C186" s="36">
        <v>3</v>
      </c>
    </row>
    <row r="187" spans="1:3" x14ac:dyDescent="0.35">
      <c r="A187" s="133" t="s">
        <v>3466</v>
      </c>
      <c r="B187" s="132" t="s">
        <v>3466</v>
      </c>
      <c r="C187" s="36">
        <v>4</v>
      </c>
    </row>
    <row r="188" spans="1:3" x14ac:dyDescent="0.35">
      <c r="A188" s="133" t="s">
        <v>3467</v>
      </c>
      <c r="B188" s="132" t="s">
        <v>3467</v>
      </c>
      <c r="C188" s="36">
        <v>3</v>
      </c>
    </row>
    <row r="189" spans="1:3" x14ac:dyDescent="0.35">
      <c r="A189" s="133" t="s">
        <v>3468</v>
      </c>
      <c r="B189" s="132" t="s">
        <v>3468</v>
      </c>
      <c r="C189" s="36">
        <v>5</v>
      </c>
    </row>
    <row r="190" spans="1:3" x14ac:dyDescent="0.35">
      <c r="A190" s="133" t="s">
        <v>3469</v>
      </c>
      <c r="B190" s="132" t="s">
        <v>3469</v>
      </c>
      <c r="C190" s="36">
        <v>3</v>
      </c>
    </row>
    <row r="191" spans="1:3" x14ac:dyDescent="0.35">
      <c r="A191" s="133" t="s">
        <v>3470</v>
      </c>
      <c r="B191" s="132" t="s">
        <v>3470</v>
      </c>
      <c r="C191" s="36">
        <v>3</v>
      </c>
    </row>
    <row r="192" spans="1:3" x14ac:dyDescent="0.35">
      <c r="A192" s="133" t="s">
        <v>3471</v>
      </c>
      <c r="B192" s="132" t="s">
        <v>3471</v>
      </c>
      <c r="C192" s="36">
        <v>3</v>
      </c>
    </row>
    <row r="193" spans="1:3" x14ac:dyDescent="0.35">
      <c r="A193" s="133" t="s">
        <v>3472</v>
      </c>
      <c r="B193" s="132" t="s">
        <v>3472</v>
      </c>
      <c r="C193" s="36">
        <v>3</v>
      </c>
    </row>
    <row r="194" spans="1:3" x14ac:dyDescent="0.35">
      <c r="A194" s="133" t="s">
        <v>3473</v>
      </c>
      <c r="B194" s="132" t="s">
        <v>3473</v>
      </c>
      <c r="C194" s="36">
        <v>4</v>
      </c>
    </row>
    <row r="195" spans="1:3" x14ac:dyDescent="0.35">
      <c r="A195" s="133" t="s">
        <v>3474</v>
      </c>
      <c r="B195" s="132" t="s">
        <v>3474</v>
      </c>
      <c r="C195" s="36">
        <v>3</v>
      </c>
    </row>
    <row r="196" spans="1:3" x14ac:dyDescent="0.35">
      <c r="A196" s="133" t="s">
        <v>3475</v>
      </c>
      <c r="B196" s="132" t="s">
        <v>3475</v>
      </c>
      <c r="C196" s="36">
        <v>3</v>
      </c>
    </row>
    <row r="197" spans="1:3" x14ac:dyDescent="0.35">
      <c r="A197" s="133" t="s">
        <v>3476</v>
      </c>
      <c r="B197" s="132" t="s">
        <v>3476</v>
      </c>
      <c r="C197" s="36">
        <v>3</v>
      </c>
    </row>
    <row r="198" spans="1:3" x14ac:dyDescent="0.35">
      <c r="A198" s="133" t="s">
        <v>3477</v>
      </c>
      <c r="B198" s="132" t="s">
        <v>3477</v>
      </c>
      <c r="C198" s="36">
        <v>3</v>
      </c>
    </row>
    <row r="199" spans="1:3" x14ac:dyDescent="0.35">
      <c r="A199" s="133" t="s">
        <v>3478</v>
      </c>
      <c r="B199" s="132" t="s">
        <v>3478</v>
      </c>
      <c r="C199" s="36">
        <v>4</v>
      </c>
    </row>
    <row r="200" spans="1:3" x14ac:dyDescent="0.35">
      <c r="A200" s="133" t="s">
        <v>3479</v>
      </c>
      <c r="B200" s="132" t="s">
        <v>3479</v>
      </c>
      <c r="C200" s="36">
        <v>4</v>
      </c>
    </row>
    <row r="201" spans="1:3" x14ac:dyDescent="0.35">
      <c r="A201" s="133" t="s">
        <v>3480</v>
      </c>
      <c r="B201" s="132" t="s">
        <v>3480</v>
      </c>
      <c r="C201" s="36">
        <v>3</v>
      </c>
    </row>
    <row r="202" spans="1:3" x14ac:dyDescent="0.35">
      <c r="A202" s="133" t="s">
        <v>3481</v>
      </c>
      <c r="B202" s="132" t="s">
        <v>3481</v>
      </c>
      <c r="C202" s="36">
        <v>2</v>
      </c>
    </row>
    <row r="203" spans="1:3" x14ac:dyDescent="0.35">
      <c r="A203" s="133" t="s">
        <v>3482</v>
      </c>
      <c r="B203" s="132" t="s">
        <v>3482</v>
      </c>
      <c r="C203" s="36">
        <v>2</v>
      </c>
    </row>
    <row r="204" spans="1:3" x14ac:dyDescent="0.35">
      <c r="A204" s="133" t="s">
        <v>3483</v>
      </c>
      <c r="B204" s="132" t="s">
        <v>3483</v>
      </c>
      <c r="C204" s="36">
        <v>2</v>
      </c>
    </row>
    <row r="205" spans="1:3" x14ac:dyDescent="0.35">
      <c r="A205" s="133" t="s">
        <v>3484</v>
      </c>
      <c r="B205" s="132" t="s">
        <v>3484</v>
      </c>
      <c r="C205" s="36">
        <v>2</v>
      </c>
    </row>
    <row r="206" spans="1:3" x14ac:dyDescent="0.35">
      <c r="A206" s="133" t="s">
        <v>3485</v>
      </c>
      <c r="B206" s="132" t="s">
        <v>3485</v>
      </c>
      <c r="C206" s="36">
        <v>2</v>
      </c>
    </row>
    <row r="207" spans="1:3" x14ac:dyDescent="0.35">
      <c r="A207" s="133" t="s">
        <v>3486</v>
      </c>
      <c r="B207" s="132" t="s">
        <v>3486</v>
      </c>
      <c r="C207" s="36">
        <v>2</v>
      </c>
    </row>
    <row r="208" spans="1:3" x14ac:dyDescent="0.35">
      <c r="A208" s="133" t="s">
        <v>3487</v>
      </c>
      <c r="B208" s="132" t="s">
        <v>3487</v>
      </c>
      <c r="C208" s="36">
        <v>3</v>
      </c>
    </row>
    <row r="209" spans="1:3" x14ac:dyDescent="0.35">
      <c r="A209" s="133" t="s">
        <v>3488</v>
      </c>
      <c r="B209" s="132" t="s">
        <v>3488</v>
      </c>
      <c r="C209" s="36">
        <v>2</v>
      </c>
    </row>
    <row r="210" spans="1:3" x14ac:dyDescent="0.35">
      <c r="A210" s="133" t="s">
        <v>3489</v>
      </c>
      <c r="B210" s="132" t="s">
        <v>3489</v>
      </c>
      <c r="C210" s="36">
        <v>2</v>
      </c>
    </row>
    <row r="211" spans="1:3" x14ac:dyDescent="0.35">
      <c r="A211" s="133" t="s">
        <v>3490</v>
      </c>
      <c r="B211" s="132" t="s">
        <v>3490</v>
      </c>
      <c r="C211" s="36">
        <v>2</v>
      </c>
    </row>
    <row r="212" spans="1:3" x14ac:dyDescent="0.35">
      <c r="A212" s="133" t="s">
        <v>3491</v>
      </c>
      <c r="B212" s="132" t="s">
        <v>3491</v>
      </c>
      <c r="C212" s="36">
        <v>2</v>
      </c>
    </row>
    <row r="213" spans="1:3" x14ac:dyDescent="0.35">
      <c r="A213" s="133" t="s">
        <v>3492</v>
      </c>
      <c r="B213" s="132" t="s">
        <v>3492</v>
      </c>
      <c r="C213" s="36">
        <v>2</v>
      </c>
    </row>
    <row r="214" spans="1:3" x14ac:dyDescent="0.35">
      <c r="A214" s="133" t="s">
        <v>3493</v>
      </c>
      <c r="B214" s="132" t="s">
        <v>3493</v>
      </c>
      <c r="C214" s="36">
        <v>2</v>
      </c>
    </row>
    <row r="215" spans="1:3" x14ac:dyDescent="0.35">
      <c r="A215" s="133" t="s">
        <v>3494</v>
      </c>
      <c r="B215" s="132" t="s">
        <v>3494</v>
      </c>
      <c r="C215" s="36">
        <v>2</v>
      </c>
    </row>
    <row r="216" spans="1:3" x14ac:dyDescent="0.35">
      <c r="A216" s="133" t="s">
        <v>3495</v>
      </c>
      <c r="B216" s="132" t="s">
        <v>3495</v>
      </c>
      <c r="C216" s="36">
        <v>2</v>
      </c>
    </row>
    <row r="217" spans="1:3" x14ac:dyDescent="0.35">
      <c r="A217" s="133" t="s">
        <v>3496</v>
      </c>
      <c r="B217" s="132" t="s">
        <v>3496</v>
      </c>
      <c r="C217" s="36">
        <v>2</v>
      </c>
    </row>
    <row r="218" spans="1:3" x14ac:dyDescent="0.35">
      <c r="A218" s="133" t="s">
        <v>3497</v>
      </c>
      <c r="B218" s="132" t="s">
        <v>3497</v>
      </c>
      <c r="C218" s="36">
        <v>2</v>
      </c>
    </row>
    <row r="219" spans="1:3" x14ac:dyDescent="0.35">
      <c r="A219" s="133" t="s">
        <v>3498</v>
      </c>
      <c r="B219" s="132" t="s">
        <v>3498</v>
      </c>
      <c r="C219" s="36">
        <v>3</v>
      </c>
    </row>
    <row r="220" spans="1:3" x14ac:dyDescent="0.35">
      <c r="A220" s="133" t="s">
        <v>3499</v>
      </c>
      <c r="B220" s="132" t="s">
        <v>3499</v>
      </c>
      <c r="C220" s="36">
        <v>2</v>
      </c>
    </row>
    <row r="221" spans="1:3" x14ac:dyDescent="0.35">
      <c r="A221" s="133" t="s">
        <v>3500</v>
      </c>
      <c r="B221" s="132" t="s">
        <v>3500</v>
      </c>
      <c r="C221" s="36">
        <v>2</v>
      </c>
    </row>
    <row r="222" spans="1:3" x14ac:dyDescent="0.35">
      <c r="A222" s="133" t="s">
        <v>3501</v>
      </c>
      <c r="B222" s="132" t="s">
        <v>3501</v>
      </c>
      <c r="C222" s="36">
        <v>2</v>
      </c>
    </row>
    <row r="223" spans="1:3" x14ac:dyDescent="0.35">
      <c r="A223" s="133" t="s">
        <v>3502</v>
      </c>
      <c r="B223" s="132" t="s">
        <v>3502</v>
      </c>
      <c r="C223" s="36">
        <v>2</v>
      </c>
    </row>
    <row r="224" spans="1:3" x14ac:dyDescent="0.35">
      <c r="A224" s="133" t="s">
        <v>3503</v>
      </c>
      <c r="B224" s="132" t="s">
        <v>3503</v>
      </c>
      <c r="C224" s="36">
        <v>2</v>
      </c>
    </row>
    <row r="225" spans="1:3" x14ac:dyDescent="0.35">
      <c r="A225" s="133" t="s">
        <v>3504</v>
      </c>
      <c r="B225" s="132" t="s">
        <v>3504</v>
      </c>
      <c r="C225" s="36">
        <v>2</v>
      </c>
    </row>
    <row r="226" spans="1:3" x14ac:dyDescent="0.35">
      <c r="A226" s="133" t="s">
        <v>3505</v>
      </c>
      <c r="B226" s="132" t="s">
        <v>3505</v>
      </c>
      <c r="C226" s="36">
        <v>2</v>
      </c>
    </row>
    <row r="227" spans="1:3" x14ac:dyDescent="0.35">
      <c r="A227" s="133" t="s">
        <v>3506</v>
      </c>
      <c r="B227" s="132" t="s">
        <v>3506</v>
      </c>
      <c r="C227" s="36">
        <v>2</v>
      </c>
    </row>
    <row r="228" spans="1:3" x14ac:dyDescent="0.35">
      <c r="A228" s="133" t="s">
        <v>3507</v>
      </c>
      <c r="B228" s="132" t="s">
        <v>3507</v>
      </c>
      <c r="C228" s="36">
        <v>2</v>
      </c>
    </row>
    <row r="229" spans="1:3" x14ac:dyDescent="0.35">
      <c r="A229" s="133" t="s">
        <v>3508</v>
      </c>
      <c r="B229" s="132" t="s">
        <v>3508</v>
      </c>
      <c r="C229" s="36">
        <v>2</v>
      </c>
    </row>
    <row r="230" spans="1:3" x14ac:dyDescent="0.35">
      <c r="A230" s="133" t="s">
        <v>3509</v>
      </c>
      <c r="B230" s="132" t="s">
        <v>3509</v>
      </c>
      <c r="C230" s="36">
        <v>2</v>
      </c>
    </row>
    <row r="231" spans="1:3" x14ac:dyDescent="0.35">
      <c r="A231" s="133" t="s">
        <v>3510</v>
      </c>
      <c r="B231" s="132" t="s">
        <v>3510</v>
      </c>
      <c r="C231" s="36">
        <v>2</v>
      </c>
    </row>
    <row r="232" spans="1:3" x14ac:dyDescent="0.35">
      <c r="A232" s="133" t="s">
        <v>3511</v>
      </c>
      <c r="B232" s="132" t="s">
        <v>3511</v>
      </c>
      <c r="C232" s="36">
        <v>2</v>
      </c>
    </row>
    <row r="233" spans="1:3" x14ac:dyDescent="0.35">
      <c r="A233" s="133" t="s">
        <v>3512</v>
      </c>
      <c r="B233" s="132" t="s">
        <v>3512</v>
      </c>
      <c r="C233" s="36">
        <v>2</v>
      </c>
    </row>
    <row r="234" spans="1:3" x14ac:dyDescent="0.35">
      <c r="A234" s="133" t="s">
        <v>3513</v>
      </c>
      <c r="B234" s="132" t="s">
        <v>3513</v>
      </c>
      <c r="C234" s="36">
        <v>2</v>
      </c>
    </row>
    <row r="235" spans="1:3" x14ac:dyDescent="0.35">
      <c r="A235" s="133" t="s">
        <v>3514</v>
      </c>
      <c r="B235" s="132" t="s">
        <v>3514</v>
      </c>
      <c r="C235" s="36">
        <v>3</v>
      </c>
    </row>
    <row r="236" spans="1:3" x14ac:dyDescent="0.35">
      <c r="A236" s="133" t="s">
        <v>3515</v>
      </c>
      <c r="B236" s="132" t="s">
        <v>3515</v>
      </c>
      <c r="C236" s="36">
        <v>2</v>
      </c>
    </row>
    <row r="237" spans="1:3" x14ac:dyDescent="0.35">
      <c r="A237" s="133" t="s">
        <v>3516</v>
      </c>
      <c r="B237" s="132" t="s">
        <v>3516</v>
      </c>
      <c r="C237" s="36">
        <v>2</v>
      </c>
    </row>
    <row r="238" spans="1:3" x14ac:dyDescent="0.35">
      <c r="A238" s="133" t="s">
        <v>3517</v>
      </c>
      <c r="B238" s="132" t="s">
        <v>3517</v>
      </c>
      <c r="C238" s="36">
        <v>3</v>
      </c>
    </row>
    <row r="239" spans="1:3" x14ac:dyDescent="0.35">
      <c r="A239" s="133" t="s">
        <v>3518</v>
      </c>
      <c r="B239" s="132" t="s">
        <v>3518</v>
      </c>
      <c r="C239" s="36">
        <v>2</v>
      </c>
    </row>
    <row r="240" spans="1:3" x14ac:dyDescent="0.35">
      <c r="A240" s="133" t="s">
        <v>3519</v>
      </c>
      <c r="B240" s="132" t="s">
        <v>3519</v>
      </c>
      <c r="C240" s="36">
        <v>2</v>
      </c>
    </row>
    <row r="241" spans="1:3" x14ac:dyDescent="0.35">
      <c r="A241" s="133" t="s">
        <v>3520</v>
      </c>
      <c r="B241" s="132" t="s">
        <v>3520</v>
      </c>
      <c r="C241" s="36">
        <v>2</v>
      </c>
    </row>
    <row r="242" spans="1:3" x14ac:dyDescent="0.35">
      <c r="A242" s="133" t="s">
        <v>3521</v>
      </c>
      <c r="B242" s="132" t="s">
        <v>3521</v>
      </c>
      <c r="C242" s="36">
        <v>2</v>
      </c>
    </row>
    <row r="243" spans="1:3" x14ac:dyDescent="0.35">
      <c r="A243" s="133" t="s">
        <v>3522</v>
      </c>
      <c r="B243" s="132" t="s">
        <v>3522</v>
      </c>
      <c r="C243" s="36">
        <v>2</v>
      </c>
    </row>
    <row r="244" spans="1:3" x14ac:dyDescent="0.35">
      <c r="A244" s="133" t="s">
        <v>3523</v>
      </c>
      <c r="B244" s="132" t="s">
        <v>3523</v>
      </c>
      <c r="C244" s="36">
        <v>2</v>
      </c>
    </row>
    <row r="245" spans="1:3" x14ac:dyDescent="0.35">
      <c r="A245" s="133" t="s">
        <v>3524</v>
      </c>
      <c r="B245" s="132" t="s">
        <v>3524</v>
      </c>
      <c r="C245" s="36">
        <v>2</v>
      </c>
    </row>
    <row r="246" spans="1:3" x14ac:dyDescent="0.35">
      <c r="A246" s="133" t="s">
        <v>3525</v>
      </c>
      <c r="B246" s="132" t="s">
        <v>3525</v>
      </c>
      <c r="C246" s="36">
        <v>4</v>
      </c>
    </row>
    <row r="247" spans="1:3" x14ac:dyDescent="0.35">
      <c r="A247" s="133" t="s">
        <v>3526</v>
      </c>
      <c r="B247" s="132" t="s">
        <v>3526</v>
      </c>
      <c r="C247" s="36">
        <v>2</v>
      </c>
    </row>
    <row r="248" spans="1:3" x14ac:dyDescent="0.35">
      <c r="A248" s="133" t="s">
        <v>3527</v>
      </c>
      <c r="B248" s="132" t="s">
        <v>3527</v>
      </c>
      <c r="C248" s="36">
        <v>3</v>
      </c>
    </row>
    <row r="249" spans="1:3" x14ac:dyDescent="0.35">
      <c r="A249" s="133" t="s">
        <v>3528</v>
      </c>
      <c r="B249" s="132" t="s">
        <v>3528</v>
      </c>
      <c r="C249" s="36">
        <v>2</v>
      </c>
    </row>
    <row r="250" spans="1:3" x14ac:dyDescent="0.35">
      <c r="A250" s="133" t="s">
        <v>3529</v>
      </c>
      <c r="B250" s="132" t="s">
        <v>3529</v>
      </c>
      <c r="C250" s="36">
        <v>2</v>
      </c>
    </row>
    <row r="251" spans="1:3" x14ac:dyDescent="0.35">
      <c r="A251" s="133" t="s">
        <v>3530</v>
      </c>
      <c r="B251" s="132" t="s">
        <v>3530</v>
      </c>
      <c r="C251" s="36">
        <v>2</v>
      </c>
    </row>
    <row r="252" spans="1:3" x14ac:dyDescent="0.35">
      <c r="A252" s="133" t="s">
        <v>3531</v>
      </c>
      <c r="B252" s="132" t="s">
        <v>3531</v>
      </c>
      <c r="C252" s="36">
        <v>2</v>
      </c>
    </row>
    <row r="253" spans="1:3" x14ac:dyDescent="0.35">
      <c r="A253" s="133" t="s">
        <v>3532</v>
      </c>
      <c r="B253" s="132" t="s">
        <v>3532</v>
      </c>
      <c r="C253" s="36">
        <v>2</v>
      </c>
    </row>
    <row r="254" spans="1:3" x14ac:dyDescent="0.35">
      <c r="A254" s="133" t="s">
        <v>3533</v>
      </c>
      <c r="B254" s="132" t="s">
        <v>3533</v>
      </c>
      <c r="C254" s="36">
        <v>2</v>
      </c>
    </row>
    <row r="255" spans="1:3" x14ac:dyDescent="0.35">
      <c r="A255" s="133" t="s">
        <v>3534</v>
      </c>
      <c r="B255" s="132" t="s">
        <v>3534</v>
      </c>
      <c r="C255" s="36">
        <v>2</v>
      </c>
    </row>
    <row r="256" spans="1:3" x14ac:dyDescent="0.35">
      <c r="A256" s="133" t="s">
        <v>3535</v>
      </c>
      <c r="B256" s="132" t="s">
        <v>3535</v>
      </c>
      <c r="C256" s="36">
        <v>2</v>
      </c>
    </row>
    <row r="257" spans="1:3" x14ac:dyDescent="0.35">
      <c r="A257" s="133" t="s">
        <v>3536</v>
      </c>
      <c r="B257" s="132" t="s">
        <v>3536</v>
      </c>
      <c r="C257" s="36">
        <v>2</v>
      </c>
    </row>
    <row r="258" spans="1:3" x14ac:dyDescent="0.35">
      <c r="A258" s="133" t="s">
        <v>3537</v>
      </c>
      <c r="B258" s="132" t="s">
        <v>3537</v>
      </c>
      <c r="C258" s="36">
        <v>2</v>
      </c>
    </row>
    <row r="259" spans="1:3" x14ac:dyDescent="0.35">
      <c r="A259" s="133" t="s">
        <v>3538</v>
      </c>
      <c r="B259" s="132" t="s">
        <v>3538</v>
      </c>
      <c r="C259" s="36">
        <v>2</v>
      </c>
    </row>
    <row r="260" spans="1:3" x14ac:dyDescent="0.35">
      <c r="A260" s="133" t="s">
        <v>3539</v>
      </c>
      <c r="B260" s="132" t="s">
        <v>3539</v>
      </c>
      <c r="C260" s="36">
        <v>2</v>
      </c>
    </row>
    <row r="261" spans="1:3" x14ac:dyDescent="0.35">
      <c r="A261" s="133" t="s">
        <v>3540</v>
      </c>
      <c r="B261" s="132" t="s">
        <v>3540</v>
      </c>
      <c r="C261" s="36">
        <v>2</v>
      </c>
    </row>
    <row r="262" spans="1:3" x14ac:dyDescent="0.35">
      <c r="A262" s="133" t="s">
        <v>3541</v>
      </c>
      <c r="B262" s="132" t="s">
        <v>3541</v>
      </c>
      <c r="C262" s="36">
        <v>2</v>
      </c>
    </row>
    <row r="263" spans="1:3" x14ac:dyDescent="0.35">
      <c r="A263" s="133" t="s">
        <v>3542</v>
      </c>
      <c r="B263" s="132" t="s">
        <v>3542</v>
      </c>
      <c r="C263" s="36">
        <v>2</v>
      </c>
    </row>
    <row r="264" spans="1:3" x14ac:dyDescent="0.35">
      <c r="A264" s="133" t="s">
        <v>3543</v>
      </c>
      <c r="B264" s="132" t="s">
        <v>3543</v>
      </c>
      <c r="C264" s="36">
        <v>2</v>
      </c>
    </row>
    <row r="265" spans="1:3" x14ac:dyDescent="0.35">
      <c r="A265" s="133" t="s">
        <v>3544</v>
      </c>
      <c r="B265" s="132" t="s">
        <v>3544</v>
      </c>
      <c r="C265" s="36">
        <v>2</v>
      </c>
    </row>
    <row r="266" spans="1:3" x14ac:dyDescent="0.35">
      <c r="A266" s="133" t="s">
        <v>3545</v>
      </c>
      <c r="B266" s="132" t="s">
        <v>3545</v>
      </c>
      <c r="C266" s="36">
        <v>2</v>
      </c>
    </row>
    <row r="267" spans="1:3" x14ac:dyDescent="0.35">
      <c r="A267" s="133" t="s">
        <v>3546</v>
      </c>
      <c r="B267" s="132" t="s">
        <v>3546</v>
      </c>
      <c r="C267" s="36">
        <v>2</v>
      </c>
    </row>
    <row r="268" spans="1:3" x14ac:dyDescent="0.35">
      <c r="A268" s="133" t="s">
        <v>3547</v>
      </c>
      <c r="B268" s="132" t="s">
        <v>3547</v>
      </c>
      <c r="C268" s="36">
        <v>2</v>
      </c>
    </row>
    <row r="269" spans="1:3" x14ac:dyDescent="0.35">
      <c r="A269" s="133" t="s">
        <v>3548</v>
      </c>
      <c r="B269" s="132" t="s">
        <v>3548</v>
      </c>
      <c r="C269" s="36">
        <v>2</v>
      </c>
    </row>
    <row r="270" spans="1:3" x14ac:dyDescent="0.35">
      <c r="A270" s="133" t="s">
        <v>3549</v>
      </c>
      <c r="B270" s="132" t="s">
        <v>3549</v>
      </c>
      <c r="C270" s="36">
        <v>2</v>
      </c>
    </row>
    <row r="271" spans="1:3" x14ac:dyDescent="0.35">
      <c r="A271" s="133" t="s">
        <v>3550</v>
      </c>
      <c r="B271" s="132" t="s">
        <v>3550</v>
      </c>
      <c r="C271" s="36">
        <v>2</v>
      </c>
    </row>
    <row r="272" spans="1:3" x14ac:dyDescent="0.35">
      <c r="A272" s="133" t="s">
        <v>3551</v>
      </c>
      <c r="B272" s="132" t="s">
        <v>3551</v>
      </c>
      <c r="C272" s="36">
        <v>2</v>
      </c>
    </row>
    <row r="273" spans="1:3" x14ac:dyDescent="0.35">
      <c r="A273" s="133" t="s">
        <v>3552</v>
      </c>
      <c r="B273" s="132" t="s">
        <v>3552</v>
      </c>
      <c r="C273" s="36">
        <v>2</v>
      </c>
    </row>
    <row r="274" spans="1:3" x14ac:dyDescent="0.35">
      <c r="A274" s="133" t="s">
        <v>3553</v>
      </c>
      <c r="B274" s="132" t="s">
        <v>3553</v>
      </c>
      <c r="C274" s="36">
        <v>2</v>
      </c>
    </row>
    <row r="275" spans="1:3" x14ac:dyDescent="0.35">
      <c r="A275" s="133" t="s">
        <v>3554</v>
      </c>
      <c r="B275" s="132" t="s">
        <v>3554</v>
      </c>
      <c r="C275" s="36">
        <v>2</v>
      </c>
    </row>
    <row r="276" spans="1:3" x14ac:dyDescent="0.35">
      <c r="A276" s="133" t="s">
        <v>3555</v>
      </c>
      <c r="B276" s="132" t="s">
        <v>3555</v>
      </c>
      <c r="C276" s="36">
        <v>3</v>
      </c>
    </row>
    <row r="277" spans="1:3" x14ac:dyDescent="0.35">
      <c r="A277" s="133" t="s">
        <v>3556</v>
      </c>
      <c r="B277" s="132" t="s">
        <v>3556</v>
      </c>
      <c r="C277" s="36">
        <v>2</v>
      </c>
    </row>
    <row r="278" spans="1:3" x14ac:dyDescent="0.35">
      <c r="A278" s="133" t="s">
        <v>3557</v>
      </c>
      <c r="B278" s="132" t="s">
        <v>3557</v>
      </c>
      <c r="C278" s="36">
        <v>2</v>
      </c>
    </row>
    <row r="279" spans="1:3" x14ac:dyDescent="0.35">
      <c r="A279" s="133" t="s">
        <v>3558</v>
      </c>
      <c r="B279" s="132" t="s">
        <v>3558</v>
      </c>
      <c r="C279" s="36">
        <v>2</v>
      </c>
    </row>
    <row r="280" spans="1:3" x14ac:dyDescent="0.35">
      <c r="A280" s="133" t="s">
        <v>3559</v>
      </c>
      <c r="B280" s="132" t="s">
        <v>3559</v>
      </c>
      <c r="C280" s="36">
        <v>2</v>
      </c>
    </row>
    <row r="281" spans="1:3" x14ac:dyDescent="0.35">
      <c r="A281" s="133" t="s">
        <v>3560</v>
      </c>
      <c r="B281" s="132" t="s">
        <v>3560</v>
      </c>
      <c r="C281" s="36">
        <v>1</v>
      </c>
    </row>
    <row r="282" spans="1:3" x14ac:dyDescent="0.35">
      <c r="A282" s="133" t="s">
        <v>3561</v>
      </c>
      <c r="B282" s="132" t="s">
        <v>3561</v>
      </c>
      <c r="C282" s="36">
        <v>1</v>
      </c>
    </row>
    <row r="283" spans="1:3" x14ac:dyDescent="0.35">
      <c r="A283" s="133" t="s">
        <v>3562</v>
      </c>
      <c r="B283" s="132" t="s">
        <v>3562</v>
      </c>
      <c r="C283" s="36">
        <v>1</v>
      </c>
    </row>
    <row r="284" spans="1:3" x14ac:dyDescent="0.35">
      <c r="A284" s="133" t="s">
        <v>3563</v>
      </c>
      <c r="B284" s="132" t="s">
        <v>3563</v>
      </c>
      <c r="C284" s="36">
        <v>1</v>
      </c>
    </row>
    <row r="285" spans="1:3" x14ac:dyDescent="0.35">
      <c r="A285" s="133" t="s">
        <v>3564</v>
      </c>
      <c r="B285" s="132" t="s">
        <v>3564</v>
      </c>
      <c r="C285" s="36">
        <v>1</v>
      </c>
    </row>
    <row r="286" spans="1:3" x14ac:dyDescent="0.35">
      <c r="A286" s="133" t="s">
        <v>3565</v>
      </c>
      <c r="B286" s="132" t="s">
        <v>3565</v>
      </c>
      <c r="C286" s="36">
        <v>1</v>
      </c>
    </row>
    <row r="287" spans="1:3" x14ac:dyDescent="0.35">
      <c r="A287" s="133" t="s">
        <v>3566</v>
      </c>
      <c r="B287" s="132" t="s">
        <v>3566</v>
      </c>
      <c r="C287" s="36">
        <v>1</v>
      </c>
    </row>
    <row r="288" spans="1:3" x14ac:dyDescent="0.35">
      <c r="A288" s="133" t="s">
        <v>3567</v>
      </c>
      <c r="B288" s="132" t="s">
        <v>3567</v>
      </c>
      <c r="C288" s="36">
        <v>1</v>
      </c>
    </row>
    <row r="289" spans="1:3" x14ac:dyDescent="0.35">
      <c r="A289" s="133" t="s">
        <v>3568</v>
      </c>
      <c r="B289" s="132" t="s">
        <v>3568</v>
      </c>
      <c r="C289" s="36">
        <v>1</v>
      </c>
    </row>
    <row r="290" spans="1:3" x14ac:dyDescent="0.35">
      <c r="A290" s="133" t="s">
        <v>3569</v>
      </c>
      <c r="B290" s="132" t="s">
        <v>3569</v>
      </c>
      <c r="C290" s="36">
        <v>1</v>
      </c>
    </row>
    <row r="291" spans="1:3" x14ac:dyDescent="0.35">
      <c r="A291" s="133" t="s">
        <v>3570</v>
      </c>
      <c r="B291" s="132" t="s">
        <v>3570</v>
      </c>
      <c r="C291" s="36">
        <v>1</v>
      </c>
    </row>
    <row r="292" spans="1:3" x14ac:dyDescent="0.35">
      <c r="A292" s="133" t="s">
        <v>3571</v>
      </c>
      <c r="B292" s="132" t="s">
        <v>3571</v>
      </c>
      <c r="C292" s="36">
        <v>1</v>
      </c>
    </row>
    <row r="293" spans="1:3" x14ac:dyDescent="0.35">
      <c r="A293" s="133" t="s">
        <v>3572</v>
      </c>
      <c r="B293" s="132" t="s">
        <v>3572</v>
      </c>
      <c r="C293" s="36">
        <v>1</v>
      </c>
    </row>
    <row r="294" spans="1:3" x14ac:dyDescent="0.35">
      <c r="A294" s="133" t="s">
        <v>3573</v>
      </c>
      <c r="B294" s="132" t="s">
        <v>3573</v>
      </c>
      <c r="C294" s="36">
        <v>1</v>
      </c>
    </row>
    <row r="295" spans="1:3" x14ac:dyDescent="0.35">
      <c r="A295" s="133" t="s">
        <v>3574</v>
      </c>
      <c r="B295" s="132" t="s">
        <v>3574</v>
      </c>
      <c r="C295" s="36">
        <v>1</v>
      </c>
    </row>
    <row r="296" spans="1:3" x14ac:dyDescent="0.35">
      <c r="A296" s="133" t="s">
        <v>3575</v>
      </c>
      <c r="B296" s="132" t="s">
        <v>3575</v>
      </c>
      <c r="C296" s="36">
        <v>1</v>
      </c>
    </row>
    <row r="297" spans="1:3" x14ac:dyDescent="0.35">
      <c r="A297" s="133" t="s">
        <v>3576</v>
      </c>
      <c r="B297" s="132" t="s">
        <v>3576</v>
      </c>
      <c r="C297" s="36">
        <v>1</v>
      </c>
    </row>
    <row r="298" spans="1:3" x14ac:dyDescent="0.35">
      <c r="A298" s="133" t="s">
        <v>3577</v>
      </c>
      <c r="B298" s="132" t="s">
        <v>3577</v>
      </c>
      <c r="C298" s="36">
        <v>1</v>
      </c>
    </row>
    <row r="299" spans="1:3" x14ac:dyDescent="0.35">
      <c r="A299" s="133" t="s">
        <v>3578</v>
      </c>
      <c r="B299" s="132" t="s">
        <v>3578</v>
      </c>
      <c r="C299" s="36">
        <v>1</v>
      </c>
    </row>
    <row r="300" spans="1:3" x14ac:dyDescent="0.35">
      <c r="A300" s="133" t="s">
        <v>3579</v>
      </c>
      <c r="B300" s="132" t="s">
        <v>3579</v>
      </c>
      <c r="C300" s="36">
        <v>1</v>
      </c>
    </row>
    <row r="301" spans="1:3" x14ac:dyDescent="0.35">
      <c r="A301" s="133" t="s">
        <v>3580</v>
      </c>
      <c r="B301" s="132" t="s">
        <v>3580</v>
      </c>
      <c r="C301" s="36">
        <v>1</v>
      </c>
    </row>
    <row r="302" spans="1:3" x14ac:dyDescent="0.35">
      <c r="A302" s="133" t="s">
        <v>3581</v>
      </c>
      <c r="B302" s="132" t="s">
        <v>3581</v>
      </c>
      <c r="C302" s="36">
        <v>1</v>
      </c>
    </row>
    <row r="303" spans="1:3" x14ac:dyDescent="0.35">
      <c r="A303" s="133" t="s">
        <v>3582</v>
      </c>
      <c r="B303" s="132" t="s">
        <v>3582</v>
      </c>
      <c r="C303" s="36">
        <v>1</v>
      </c>
    </row>
    <row r="304" spans="1:3" x14ac:dyDescent="0.35">
      <c r="A304" s="133" t="s">
        <v>3583</v>
      </c>
      <c r="B304" s="132" t="s">
        <v>3583</v>
      </c>
      <c r="C304" s="36">
        <v>1</v>
      </c>
    </row>
    <row r="305" spans="1:3" x14ac:dyDescent="0.35">
      <c r="A305" s="133" t="s">
        <v>3584</v>
      </c>
      <c r="B305" s="132" t="s">
        <v>3584</v>
      </c>
      <c r="C305" s="36">
        <v>1</v>
      </c>
    </row>
    <row r="306" spans="1:3" x14ac:dyDescent="0.35">
      <c r="A306" s="133" t="s">
        <v>3585</v>
      </c>
      <c r="B306" s="132" t="s">
        <v>3585</v>
      </c>
      <c r="C306" s="36">
        <v>1</v>
      </c>
    </row>
    <row r="307" spans="1:3" x14ac:dyDescent="0.35">
      <c r="A307" s="133" t="s">
        <v>3586</v>
      </c>
      <c r="B307" s="132" t="s">
        <v>3586</v>
      </c>
      <c r="C307" s="36">
        <v>1</v>
      </c>
    </row>
    <row r="308" spans="1:3" x14ac:dyDescent="0.35">
      <c r="A308" s="133" t="s">
        <v>3587</v>
      </c>
      <c r="B308" s="132" t="s">
        <v>3587</v>
      </c>
      <c r="C308" s="36">
        <v>1</v>
      </c>
    </row>
    <row r="309" spans="1:3" x14ac:dyDescent="0.35">
      <c r="A309" s="133" t="s">
        <v>3588</v>
      </c>
      <c r="B309" s="132" t="s">
        <v>3588</v>
      </c>
      <c r="C309" s="36">
        <v>1</v>
      </c>
    </row>
    <row r="310" spans="1:3" x14ac:dyDescent="0.35">
      <c r="A310" s="133" t="s">
        <v>3589</v>
      </c>
      <c r="B310" s="132" t="s">
        <v>3589</v>
      </c>
      <c r="C310" s="36">
        <v>1</v>
      </c>
    </row>
    <row r="311" spans="1:3" x14ac:dyDescent="0.35">
      <c r="A311" s="133" t="s">
        <v>3590</v>
      </c>
      <c r="B311" s="132" t="s">
        <v>3590</v>
      </c>
      <c r="C311" s="36">
        <v>1</v>
      </c>
    </row>
    <row r="312" spans="1:3" x14ac:dyDescent="0.35">
      <c r="A312" s="133" t="s">
        <v>3591</v>
      </c>
      <c r="B312" s="132" t="s">
        <v>3591</v>
      </c>
      <c r="C312" s="36">
        <v>1</v>
      </c>
    </row>
    <row r="313" spans="1:3" x14ac:dyDescent="0.35">
      <c r="A313" s="133" t="s">
        <v>3592</v>
      </c>
      <c r="B313" s="132" t="s">
        <v>3592</v>
      </c>
      <c r="C313" s="36">
        <v>1</v>
      </c>
    </row>
    <row r="314" spans="1:3" x14ac:dyDescent="0.35">
      <c r="A314" s="133" t="s">
        <v>3593</v>
      </c>
      <c r="B314" s="132" t="s">
        <v>3593</v>
      </c>
      <c r="C314" s="36">
        <v>1</v>
      </c>
    </row>
    <row r="315" spans="1:3" x14ac:dyDescent="0.35">
      <c r="A315" s="133" t="s">
        <v>3594</v>
      </c>
      <c r="B315" s="132" t="s">
        <v>3594</v>
      </c>
      <c r="C315" s="36">
        <v>1</v>
      </c>
    </row>
    <row r="316" spans="1:3" x14ac:dyDescent="0.35">
      <c r="A316" s="133" t="s">
        <v>3595</v>
      </c>
      <c r="B316" s="132" t="s">
        <v>3595</v>
      </c>
      <c r="C316" s="36">
        <v>1</v>
      </c>
    </row>
    <row r="317" spans="1:3" x14ac:dyDescent="0.35">
      <c r="A317" s="133" t="s">
        <v>3596</v>
      </c>
      <c r="B317" s="132" t="s">
        <v>3596</v>
      </c>
      <c r="C317" s="36">
        <v>1</v>
      </c>
    </row>
    <row r="318" spans="1:3" x14ac:dyDescent="0.35">
      <c r="A318" s="133" t="s">
        <v>3597</v>
      </c>
      <c r="B318" s="132" t="s">
        <v>3597</v>
      </c>
      <c r="C318" s="36">
        <v>1</v>
      </c>
    </row>
    <row r="319" spans="1:3" x14ac:dyDescent="0.35">
      <c r="A319" s="133" t="s">
        <v>3598</v>
      </c>
      <c r="B319" s="132" t="s">
        <v>3598</v>
      </c>
      <c r="C319" s="36">
        <v>3</v>
      </c>
    </row>
    <row r="320" spans="1:3" x14ac:dyDescent="0.35">
      <c r="A320" s="133" t="s">
        <v>3599</v>
      </c>
      <c r="B320" s="132" t="s">
        <v>3599</v>
      </c>
      <c r="C320" s="36">
        <v>1</v>
      </c>
    </row>
    <row r="321" spans="1:3" x14ac:dyDescent="0.35">
      <c r="A321" s="133" t="s">
        <v>3600</v>
      </c>
      <c r="B321" s="132" t="s">
        <v>3600</v>
      </c>
      <c r="C321" s="36">
        <v>1</v>
      </c>
    </row>
    <row r="322" spans="1:3" x14ac:dyDescent="0.35">
      <c r="A322" s="133" t="s">
        <v>3601</v>
      </c>
      <c r="B322" s="132" t="s">
        <v>3601</v>
      </c>
      <c r="C322" s="36">
        <v>1</v>
      </c>
    </row>
    <row r="323" spans="1:3" x14ac:dyDescent="0.35">
      <c r="A323" s="133" t="s">
        <v>3602</v>
      </c>
      <c r="B323" s="132" t="s">
        <v>3602</v>
      </c>
      <c r="C323" s="36">
        <v>4</v>
      </c>
    </row>
    <row r="324" spans="1:3" x14ac:dyDescent="0.35">
      <c r="A324" s="133" t="s">
        <v>3603</v>
      </c>
      <c r="B324" s="132" t="s">
        <v>3603</v>
      </c>
      <c r="C324" s="36">
        <v>1</v>
      </c>
    </row>
    <row r="325" spans="1:3" x14ac:dyDescent="0.35">
      <c r="A325" s="133" t="s">
        <v>3604</v>
      </c>
      <c r="B325" s="132" t="s">
        <v>3604</v>
      </c>
      <c r="C325" s="36">
        <v>1</v>
      </c>
    </row>
    <row r="326" spans="1:3" x14ac:dyDescent="0.35">
      <c r="A326" s="133" t="s">
        <v>3605</v>
      </c>
      <c r="B326" s="132" t="s">
        <v>3605</v>
      </c>
      <c r="C326" s="36">
        <v>1</v>
      </c>
    </row>
    <row r="327" spans="1:3" x14ac:dyDescent="0.35">
      <c r="A327" s="133" t="s">
        <v>3606</v>
      </c>
      <c r="B327" s="132" t="s">
        <v>3606</v>
      </c>
      <c r="C327" s="36">
        <v>1</v>
      </c>
    </row>
    <row r="328" spans="1:3" x14ac:dyDescent="0.35">
      <c r="A328" s="133" t="s">
        <v>3607</v>
      </c>
      <c r="B328" s="132" t="s">
        <v>3607</v>
      </c>
      <c r="C328" s="36">
        <v>1</v>
      </c>
    </row>
    <row r="329" spans="1:3" x14ac:dyDescent="0.35">
      <c r="A329" s="133" t="s">
        <v>3608</v>
      </c>
      <c r="B329" s="132" t="s">
        <v>3608</v>
      </c>
      <c r="C329" s="36">
        <v>1</v>
      </c>
    </row>
    <row r="330" spans="1:3" x14ac:dyDescent="0.35">
      <c r="A330" s="133" t="s">
        <v>3609</v>
      </c>
      <c r="B330" s="132" t="s">
        <v>3609</v>
      </c>
      <c r="C330" s="36">
        <v>1</v>
      </c>
    </row>
    <row r="331" spans="1:3" x14ac:dyDescent="0.35">
      <c r="A331" s="133" t="s">
        <v>3610</v>
      </c>
      <c r="B331" s="132" t="s">
        <v>3610</v>
      </c>
      <c r="C331" s="36">
        <v>1</v>
      </c>
    </row>
    <row r="332" spans="1:3" x14ac:dyDescent="0.35">
      <c r="A332" s="133" t="s">
        <v>3611</v>
      </c>
      <c r="B332" s="132" t="s">
        <v>3611</v>
      </c>
      <c r="C332" s="36">
        <v>1</v>
      </c>
    </row>
    <row r="333" spans="1:3" x14ac:dyDescent="0.35">
      <c r="A333" s="133" t="s">
        <v>3612</v>
      </c>
      <c r="B333" s="132" t="s">
        <v>3612</v>
      </c>
      <c r="C333" s="36">
        <v>1</v>
      </c>
    </row>
    <row r="334" spans="1:3" x14ac:dyDescent="0.35">
      <c r="A334" s="133" t="s">
        <v>3613</v>
      </c>
      <c r="B334" s="132" t="s">
        <v>3613</v>
      </c>
      <c r="C334" s="36">
        <v>1</v>
      </c>
    </row>
    <row r="335" spans="1:3" x14ac:dyDescent="0.35">
      <c r="A335" s="133" t="s">
        <v>3614</v>
      </c>
      <c r="B335" s="132" t="s">
        <v>3614</v>
      </c>
      <c r="C335" s="36">
        <v>1</v>
      </c>
    </row>
    <row r="336" spans="1:3" x14ac:dyDescent="0.35">
      <c r="A336" s="133" t="s">
        <v>3615</v>
      </c>
      <c r="B336" s="132" t="s">
        <v>3615</v>
      </c>
      <c r="C336" s="36">
        <v>1</v>
      </c>
    </row>
    <row r="337" spans="1:3" x14ac:dyDescent="0.35">
      <c r="A337" s="133" t="s">
        <v>3616</v>
      </c>
      <c r="B337" s="132" t="s">
        <v>3616</v>
      </c>
      <c r="C337" s="36">
        <v>1</v>
      </c>
    </row>
    <row r="338" spans="1:3" x14ac:dyDescent="0.35">
      <c r="A338" s="133" t="s">
        <v>3617</v>
      </c>
      <c r="B338" s="132" t="s">
        <v>3617</v>
      </c>
      <c r="C338" s="36">
        <v>1</v>
      </c>
    </row>
    <row r="339" spans="1:3" x14ac:dyDescent="0.35">
      <c r="A339" s="133" t="s">
        <v>3618</v>
      </c>
      <c r="B339" s="132" t="s">
        <v>3618</v>
      </c>
      <c r="C339" s="36">
        <v>1</v>
      </c>
    </row>
    <row r="340" spans="1:3" x14ac:dyDescent="0.35">
      <c r="A340" s="133" t="s">
        <v>3619</v>
      </c>
      <c r="B340" s="132" t="s">
        <v>3619</v>
      </c>
      <c r="C340" s="36">
        <v>1</v>
      </c>
    </row>
    <row r="341" spans="1:3" x14ac:dyDescent="0.35">
      <c r="A341" s="133" t="s">
        <v>3620</v>
      </c>
      <c r="B341" s="132" t="s">
        <v>3620</v>
      </c>
      <c r="C341" s="36">
        <v>1</v>
      </c>
    </row>
    <row r="342" spans="1:3" x14ac:dyDescent="0.35">
      <c r="A342" s="133" t="s">
        <v>3621</v>
      </c>
      <c r="B342" s="132" t="s">
        <v>3621</v>
      </c>
      <c r="C342" s="36">
        <v>1</v>
      </c>
    </row>
    <row r="343" spans="1:3" x14ac:dyDescent="0.35">
      <c r="A343" s="133" t="s">
        <v>3622</v>
      </c>
      <c r="B343" s="132" t="s">
        <v>3622</v>
      </c>
      <c r="C343" s="36">
        <v>1</v>
      </c>
    </row>
    <row r="344" spans="1:3" x14ac:dyDescent="0.35">
      <c r="A344" s="133" t="s">
        <v>3623</v>
      </c>
      <c r="B344" s="132" t="s">
        <v>3623</v>
      </c>
      <c r="C344" s="36">
        <v>1</v>
      </c>
    </row>
    <row r="345" spans="1:3" x14ac:dyDescent="0.35">
      <c r="A345" s="133" t="s">
        <v>3624</v>
      </c>
      <c r="B345" s="132" t="s">
        <v>3624</v>
      </c>
      <c r="C345" s="36">
        <v>1</v>
      </c>
    </row>
    <row r="346" spans="1:3" x14ac:dyDescent="0.35">
      <c r="A346" s="133" t="s">
        <v>3625</v>
      </c>
      <c r="B346" s="132" t="s">
        <v>3625</v>
      </c>
      <c r="C346" s="36">
        <v>1</v>
      </c>
    </row>
    <row r="347" spans="1:3" x14ac:dyDescent="0.35">
      <c r="A347" s="133" t="s">
        <v>3626</v>
      </c>
      <c r="B347" s="132" t="s">
        <v>3626</v>
      </c>
      <c r="C347" s="36">
        <v>1</v>
      </c>
    </row>
    <row r="348" spans="1:3" x14ac:dyDescent="0.35">
      <c r="A348" s="133" t="s">
        <v>3627</v>
      </c>
      <c r="B348" s="132" t="s">
        <v>3627</v>
      </c>
      <c r="C348" s="36">
        <v>1</v>
      </c>
    </row>
    <row r="349" spans="1:3" x14ac:dyDescent="0.35">
      <c r="A349" s="133" t="s">
        <v>3628</v>
      </c>
      <c r="B349" s="132" t="s">
        <v>3628</v>
      </c>
      <c r="C349" s="36">
        <v>1</v>
      </c>
    </row>
    <row r="350" spans="1:3" x14ac:dyDescent="0.35">
      <c r="A350" s="133" t="s">
        <v>3629</v>
      </c>
      <c r="B350" s="132" t="s">
        <v>3629</v>
      </c>
      <c r="C350" s="36">
        <v>1</v>
      </c>
    </row>
    <row r="351" spans="1:3" x14ac:dyDescent="0.35">
      <c r="A351" s="133" t="s">
        <v>3630</v>
      </c>
      <c r="B351" s="132" t="s">
        <v>3630</v>
      </c>
      <c r="C351" s="36">
        <v>1</v>
      </c>
    </row>
    <row r="352" spans="1:3" x14ac:dyDescent="0.35">
      <c r="A352" s="133" t="s">
        <v>3631</v>
      </c>
      <c r="B352" s="132" t="s">
        <v>3631</v>
      </c>
      <c r="C352" s="36">
        <v>1</v>
      </c>
    </row>
    <row r="353" spans="1:3" x14ac:dyDescent="0.35">
      <c r="A353" s="133" t="s">
        <v>3632</v>
      </c>
      <c r="B353" s="132" t="s">
        <v>3632</v>
      </c>
      <c r="C353" s="36">
        <v>1</v>
      </c>
    </row>
    <row r="354" spans="1:3" x14ac:dyDescent="0.35">
      <c r="A354" s="133" t="s">
        <v>3633</v>
      </c>
      <c r="B354" s="132" t="s">
        <v>3633</v>
      </c>
      <c r="C354" s="36">
        <v>1</v>
      </c>
    </row>
    <row r="355" spans="1:3" x14ac:dyDescent="0.35">
      <c r="A355" s="133" t="s">
        <v>3634</v>
      </c>
      <c r="B355" s="132" t="s">
        <v>3634</v>
      </c>
      <c r="C355" s="36">
        <v>1</v>
      </c>
    </row>
    <row r="356" spans="1:3" x14ac:dyDescent="0.35">
      <c r="A356" s="133" t="s">
        <v>3635</v>
      </c>
      <c r="B356" s="132" t="s">
        <v>3635</v>
      </c>
      <c r="C356" s="36">
        <v>1</v>
      </c>
    </row>
    <row r="357" spans="1:3" x14ac:dyDescent="0.35">
      <c r="A357" s="133" t="s">
        <v>3636</v>
      </c>
      <c r="B357" s="132" t="s">
        <v>3636</v>
      </c>
      <c r="C357" s="36">
        <v>1</v>
      </c>
    </row>
    <row r="358" spans="1:3" x14ac:dyDescent="0.35">
      <c r="A358" s="133" t="s">
        <v>3637</v>
      </c>
      <c r="B358" s="132" t="s">
        <v>3637</v>
      </c>
      <c r="C358" s="36">
        <v>1</v>
      </c>
    </row>
    <row r="359" spans="1:3" x14ac:dyDescent="0.35">
      <c r="A359" s="133" t="s">
        <v>3638</v>
      </c>
      <c r="B359" s="132" t="s">
        <v>3638</v>
      </c>
      <c r="C359" s="36">
        <v>1</v>
      </c>
    </row>
    <row r="360" spans="1:3" x14ac:dyDescent="0.35">
      <c r="A360" s="133" t="s">
        <v>3639</v>
      </c>
      <c r="B360" s="132" t="s">
        <v>3639</v>
      </c>
      <c r="C360" s="36">
        <v>1</v>
      </c>
    </row>
    <row r="361" spans="1:3" x14ac:dyDescent="0.35">
      <c r="A361" s="133" t="s">
        <v>3640</v>
      </c>
      <c r="B361" s="132" t="s">
        <v>3640</v>
      </c>
      <c r="C361" s="36">
        <v>1</v>
      </c>
    </row>
    <row r="362" spans="1:3" x14ac:dyDescent="0.35">
      <c r="A362" s="133" t="s">
        <v>3641</v>
      </c>
      <c r="B362" s="132" t="s">
        <v>3641</v>
      </c>
      <c r="C362" s="36">
        <v>1</v>
      </c>
    </row>
    <row r="363" spans="1:3" x14ac:dyDescent="0.35">
      <c r="A363" s="133" t="s">
        <v>3642</v>
      </c>
      <c r="B363" s="132" t="s">
        <v>3642</v>
      </c>
      <c r="C363" s="36">
        <v>1</v>
      </c>
    </row>
    <row r="364" spans="1:3" x14ac:dyDescent="0.35">
      <c r="A364" s="133" t="s">
        <v>3643</v>
      </c>
      <c r="B364" s="132" t="s">
        <v>3643</v>
      </c>
      <c r="C364" s="36">
        <v>1</v>
      </c>
    </row>
    <row r="365" spans="1:3" x14ac:dyDescent="0.35">
      <c r="A365" s="133" t="s">
        <v>3644</v>
      </c>
      <c r="B365" s="132" t="s">
        <v>3644</v>
      </c>
      <c r="C365" s="36">
        <v>1</v>
      </c>
    </row>
    <row r="366" spans="1:3" x14ac:dyDescent="0.35">
      <c r="A366" s="133" t="s">
        <v>3645</v>
      </c>
      <c r="B366" s="132" t="s">
        <v>3645</v>
      </c>
      <c r="C366" s="36">
        <v>1</v>
      </c>
    </row>
    <row r="367" spans="1:3" x14ac:dyDescent="0.35">
      <c r="A367" s="133" t="s">
        <v>3646</v>
      </c>
      <c r="B367" s="132" t="s">
        <v>3646</v>
      </c>
      <c r="C367" s="36">
        <v>1</v>
      </c>
    </row>
    <row r="368" spans="1:3" x14ac:dyDescent="0.35">
      <c r="A368" s="133" t="s">
        <v>3647</v>
      </c>
      <c r="B368" s="132" t="s">
        <v>3647</v>
      </c>
      <c r="C368" s="36">
        <v>1</v>
      </c>
    </row>
    <row r="369" spans="1:3" x14ac:dyDescent="0.35">
      <c r="A369" s="133" t="s">
        <v>3648</v>
      </c>
      <c r="B369" s="132" t="s">
        <v>3648</v>
      </c>
      <c r="C369" s="36">
        <v>1</v>
      </c>
    </row>
    <row r="370" spans="1:3" x14ac:dyDescent="0.35">
      <c r="A370" s="133" t="s">
        <v>3649</v>
      </c>
      <c r="B370" s="132" t="s">
        <v>3649</v>
      </c>
      <c r="C370" s="36">
        <v>1</v>
      </c>
    </row>
    <row r="371" spans="1:3" x14ac:dyDescent="0.35">
      <c r="A371" s="133" t="s">
        <v>3650</v>
      </c>
      <c r="B371" s="132" t="s">
        <v>3650</v>
      </c>
      <c r="C371" s="36">
        <v>1</v>
      </c>
    </row>
    <row r="372" spans="1:3" x14ac:dyDescent="0.35">
      <c r="A372" s="133" t="s">
        <v>3651</v>
      </c>
      <c r="B372" s="132" t="s">
        <v>3651</v>
      </c>
      <c r="C372" s="36">
        <v>1</v>
      </c>
    </row>
    <row r="373" spans="1:3" x14ac:dyDescent="0.35">
      <c r="A373" s="133" t="s">
        <v>3652</v>
      </c>
      <c r="B373" s="132" t="s">
        <v>3652</v>
      </c>
      <c r="C373" s="36">
        <v>1</v>
      </c>
    </row>
    <row r="374" spans="1:3" x14ac:dyDescent="0.35">
      <c r="A374" s="133" t="s">
        <v>3653</v>
      </c>
      <c r="B374" s="132" t="s">
        <v>3653</v>
      </c>
      <c r="C374" s="36">
        <v>1</v>
      </c>
    </row>
    <row r="375" spans="1:3" x14ac:dyDescent="0.35">
      <c r="A375" s="133" t="s">
        <v>3654</v>
      </c>
      <c r="B375" s="132" t="s">
        <v>3654</v>
      </c>
      <c r="C375" s="36">
        <v>1</v>
      </c>
    </row>
    <row r="376" spans="1:3" x14ac:dyDescent="0.35">
      <c r="A376" s="133" t="s">
        <v>3655</v>
      </c>
      <c r="B376" s="132" t="s">
        <v>3655</v>
      </c>
      <c r="C376" s="36">
        <v>1</v>
      </c>
    </row>
    <row r="377" spans="1:3" x14ac:dyDescent="0.35">
      <c r="A377" s="133" t="s">
        <v>3656</v>
      </c>
      <c r="B377" s="132" t="s">
        <v>3656</v>
      </c>
      <c r="C377" s="36">
        <v>1</v>
      </c>
    </row>
    <row r="378" spans="1:3" x14ac:dyDescent="0.35">
      <c r="A378" s="133" t="s">
        <v>3657</v>
      </c>
      <c r="B378" s="132" t="s">
        <v>3657</v>
      </c>
      <c r="C378" s="36">
        <v>1</v>
      </c>
    </row>
    <row r="379" spans="1:3" x14ac:dyDescent="0.35">
      <c r="A379" s="133" t="s">
        <v>3658</v>
      </c>
      <c r="B379" s="132" t="s">
        <v>3658</v>
      </c>
      <c r="C379" s="36">
        <v>1</v>
      </c>
    </row>
    <row r="380" spans="1:3" x14ac:dyDescent="0.35">
      <c r="A380" s="133" t="s">
        <v>3659</v>
      </c>
      <c r="B380" s="132" t="s">
        <v>3659</v>
      </c>
      <c r="C380" s="36">
        <v>1</v>
      </c>
    </row>
    <row r="381" spans="1:3" x14ac:dyDescent="0.35">
      <c r="A381" s="133" t="s">
        <v>3660</v>
      </c>
      <c r="B381" s="132" t="s">
        <v>3660</v>
      </c>
      <c r="C381" s="36">
        <v>1</v>
      </c>
    </row>
    <row r="382" spans="1:3" x14ac:dyDescent="0.35">
      <c r="A382" s="133" t="s">
        <v>3661</v>
      </c>
      <c r="B382" s="132" t="s">
        <v>3661</v>
      </c>
      <c r="C382" s="36">
        <v>1</v>
      </c>
    </row>
    <row r="383" spans="1:3" x14ac:dyDescent="0.35">
      <c r="A383" s="133" t="s">
        <v>3662</v>
      </c>
      <c r="B383" s="132" t="s">
        <v>3662</v>
      </c>
      <c r="C383" s="36">
        <v>1</v>
      </c>
    </row>
    <row r="384" spans="1:3" x14ac:dyDescent="0.35">
      <c r="A384" s="133" t="s">
        <v>3663</v>
      </c>
      <c r="B384" s="132" t="s">
        <v>3663</v>
      </c>
      <c r="C384" s="36">
        <v>1</v>
      </c>
    </row>
    <row r="385" spans="1:3" x14ac:dyDescent="0.35">
      <c r="A385" s="133" t="s">
        <v>3664</v>
      </c>
      <c r="B385" s="132" t="s">
        <v>3664</v>
      </c>
      <c r="C385" s="36">
        <v>1</v>
      </c>
    </row>
    <row r="386" spans="1:3" x14ac:dyDescent="0.35">
      <c r="A386" s="133" t="s">
        <v>3665</v>
      </c>
      <c r="B386" s="132" t="s">
        <v>3665</v>
      </c>
      <c r="C386" s="36">
        <v>1</v>
      </c>
    </row>
    <row r="387" spans="1:3" x14ac:dyDescent="0.35">
      <c r="A387" s="133" t="s">
        <v>3666</v>
      </c>
      <c r="B387" s="132" t="s">
        <v>3666</v>
      </c>
      <c r="C387" s="36">
        <v>1</v>
      </c>
    </row>
    <row r="388" spans="1:3" x14ac:dyDescent="0.35">
      <c r="A388" s="133" t="s">
        <v>3667</v>
      </c>
      <c r="B388" s="132" t="s">
        <v>3667</v>
      </c>
      <c r="C388" s="36">
        <v>1</v>
      </c>
    </row>
    <row r="389" spans="1:3" x14ac:dyDescent="0.35">
      <c r="A389" s="133" t="s">
        <v>3668</v>
      </c>
      <c r="B389" s="132" t="s">
        <v>3668</v>
      </c>
      <c r="C389" s="36">
        <v>1</v>
      </c>
    </row>
    <row r="390" spans="1:3" x14ac:dyDescent="0.35">
      <c r="A390" s="133" t="s">
        <v>3669</v>
      </c>
      <c r="B390" s="132" t="s">
        <v>3669</v>
      </c>
      <c r="C390" s="36">
        <v>1</v>
      </c>
    </row>
    <row r="391" spans="1:3" x14ac:dyDescent="0.35">
      <c r="A391" s="133" t="s">
        <v>3670</v>
      </c>
      <c r="B391" s="132" t="s">
        <v>3670</v>
      </c>
      <c r="C391" s="36">
        <v>1</v>
      </c>
    </row>
    <row r="392" spans="1:3" x14ac:dyDescent="0.35">
      <c r="A392" s="133" t="s">
        <v>3671</v>
      </c>
      <c r="B392" s="132" t="s">
        <v>3671</v>
      </c>
      <c r="C392" s="36">
        <v>1</v>
      </c>
    </row>
    <row r="393" spans="1:3" x14ac:dyDescent="0.35">
      <c r="A393" s="133" t="s">
        <v>3672</v>
      </c>
      <c r="B393" s="132" t="s">
        <v>3672</v>
      </c>
      <c r="C393" s="36">
        <v>1</v>
      </c>
    </row>
    <row r="394" spans="1:3" x14ac:dyDescent="0.35">
      <c r="A394" s="133" t="s">
        <v>3673</v>
      </c>
      <c r="B394" s="132" t="s">
        <v>3673</v>
      </c>
      <c r="C394" s="36">
        <v>1</v>
      </c>
    </row>
    <row r="395" spans="1:3" x14ac:dyDescent="0.35">
      <c r="A395" s="133" t="s">
        <v>3674</v>
      </c>
      <c r="B395" s="132" t="s">
        <v>3674</v>
      </c>
      <c r="C395" s="36">
        <v>1</v>
      </c>
    </row>
    <row r="396" spans="1:3" x14ac:dyDescent="0.35">
      <c r="A396" s="133" t="s">
        <v>3675</v>
      </c>
      <c r="B396" s="132" t="s">
        <v>3675</v>
      </c>
      <c r="C396" s="36">
        <v>1</v>
      </c>
    </row>
    <row r="397" spans="1:3" x14ac:dyDescent="0.35">
      <c r="A397" s="133" t="s">
        <v>3676</v>
      </c>
      <c r="B397" s="132" t="s">
        <v>3676</v>
      </c>
      <c r="C397" s="36">
        <v>1</v>
      </c>
    </row>
    <row r="398" spans="1:3" x14ac:dyDescent="0.35">
      <c r="A398" s="133" t="s">
        <v>3677</v>
      </c>
      <c r="B398" s="132" t="s">
        <v>3677</v>
      </c>
      <c r="C398" s="36">
        <v>1</v>
      </c>
    </row>
    <row r="399" spans="1:3" x14ac:dyDescent="0.35">
      <c r="A399" s="133" t="s">
        <v>3678</v>
      </c>
      <c r="B399" s="132" t="s">
        <v>3678</v>
      </c>
      <c r="C399" s="36">
        <v>1</v>
      </c>
    </row>
    <row r="400" spans="1:3" x14ac:dyDescent="0.35">
      <c r="A400" s="133" t="s">
        <v>3679</v>
      </c>
      <c r="B400" s="132" t="s">
        <v>3679</v>
      </c>
      <c r="C400" s="36">
        <v>1</v>
      </c>
    </row>
    <row r="401" spans="1:3" x14ac:dyDescent="0.35">
      <c r="A401" s="133" t="s">
        <v>3680</v>
      </c>
      <c r="B401" s="132" t="s">
        <v>3680</v>
      </c>
      <c r="C401" s="36">
        <v>1</v>
      </c>
    </row>
    <row r="402" spans="1:3" x14ac:dyDescent="0.35">
      <c r="A402" s="133" t="s">
        <v>3681</v>
      </c>
      <c r="B402" s="132" t="s">
        <v>3681</v>
      </c>
      <c r="C402" s="36">
        <v>1</v>
      </c>
    </row>
    <row r="403" spans="1:3" x14ac:dyDescent="0.35">
      <c r="A403" s="133" t="s">
        <v>3682</v>
      </c>
      <c r="B403" s="132" t="s">
        <v>3682</v>
      </c>
      <c r="C403" s="36">
        <v>1</v>
      </c>
    </row>
    <row r="404" spans="1:3" x14ac:dyDescent="0.35">
      <c r="A404" s="133" t="s">
        <v>3683</v>
      </c>
      <c r="B404" s="132" t="s">
        <v>3683</v>
      </c>
      <c r="C404" s="36">
        <v>1</v>
      </c>
    </row>
    <row r="405" spans="1:3" x14ac:dyDescent="0.35">
      <c r="A405" s="133" t="s">
        <v>3684</v>
      </c>
      <c r="B405" s="132" t="s">
        <v>3684</v>
      </c>
      <c r="C405" s="36">
        <v>1</v>
      </c>
    </row>
    <row r="406" spans="1:3" x14ac:dyDescent="0.35">
      <c r="A406" s="133" t="s">
        <v>3685</v>
      </c>
      <c r="B406" s="132" t="s">
        <v>3685</v>
      </c>
      <c r="C406" s="36">
        <v>1</v>
      </c>
    </row>
    <row r="407" spans="1:3" x14ac:dyDescent="0.35">
      <c r="A407" s="133" t="s">
        <v>3686</v>
      </c>
      <c r="B407" s="132" t="s">
        <v>3686</v>
      </c>
      <c r="C407" s="36">
        <v>1</v>
      </c>
    </row>
    <row r="408" spans="1:3" x14ac:dyDescent="0.35">
      <c r="A408" s="133" t="s">
        <v>3687</v>
      </c>
      <c r="B408" s="132" t="s">
        <v>3687</v>
      </c>
      <c r="C408" s="36">
        <v>1</v>
      </c>
    </row>
    <row r="409" spans="1:3" x14ac:dyDescent="0.35">
      <c r="A409" s="133" t="s">
        <v>3688</v>
      </c>
      <c r="B409" s="132" t="s">
        <v>3688</v>
      </c>
      <c r="C409" s="36">
        <v>1</v>
      </c>
    </row>
    <row r="410" spans="1:3" x14ac:dyDescent="0.35">
      <c r="A410" s="133" t="s">
        <v>3689</v>
      </c>
      <c r="B410" s="132" t="s">
        <v>3689</v>
      </c>
      <c r="C410" s="36">
        <v>1</v>
      </c>
    </row>
    <row r="411" spans="1:3" x14ac:dyDescent="0.35">
      <c r="A411" s="133" t="s">
        <v>3690</v>
      </c>
      <c r="B411" s="132" t="s">
        <v>3690</v>
      </c>
      <c r="C411" s="36">
        <v>1</v>
      </c>
    </row>
    <row r="412" spans="1:3" x14ac:dyDescent="0.35">
      <c r="A412" s="133" t="s">
        <v>3691</v>
      </c>
      <c r="B412" s="132" t="s">
        <v>3691</v>
      </c>
      <c r="C412" s="36">
        <v>1</v>
      </c>
    </row>
    <row r="413" spans="1:3" x14ac:dyDescent="0.35">
      <c r="A413" s="133" t="s">
        <v>3692</v>
      </c>
      <c r="B413" s="132" t="s">
        <v>3692</v>
      </c>
      <c r="C413" s="36">
        <v>1</v>
      </c>
    </row>
    <row r="414" spans="1:3" x14ac:dyDescent="0.35">
      <c r="A414" s="133" t="s">
        <v>3693</v>
      </c>
      <c r="B414" s="132" t="s">
        <v>3693</v>
      </c>
      <c r="C414" s="36">
        <v>1</v>
      </c>
    </row>
    <row r="415" spans="1:3" x14ac:dyDescent="0.35">
      <c r="A415" s="133" t="s">
        <v>3694</v>
      </c>
      <c r="B415" s="132" t="s">
        <v>3694</v>
      </c>
      <c r="C415" s="36">
        <v>1</v>
      </c>
    </row>
    <row r="416" spans="1:3" x14ac:dyDescent="0.35">
      <c r="A416" s="133" t="s">
        <v>3695</v>
      </c>
      <c r="B416" s="132" t="s">
        <v>3695</v>
      </c>
      <c r="C416" s="36">
        <v>1</v>
      </c>
    </row>
    <row r="417" spans="1:3" x14ac:dyDescent="0.35">
      <c r="A417" s="133" t="s">
        <v>3696</v>
      </c>
      <c r="B417" s="132" t="s">
        <v>3696</v>
      </c>
      <c r="C417" s="36">
        <v>1</v>
      </c>
    </row>
    <row r="418" spans="1:3" x14ac:dyDescent="0.35">
      <c r="A418" s="133" t="s">
        <v>3697</v>
      </c>
      <c r="B418" s="132" t="s">
        <v>3697</v>
      </c>
      <c r="C418" s="36">
        <v>1</v>
      </c>
    </row>
    <row r="419" spans="1:3" x14ac:dyDescent="0.35">
      <c r="A419" s="133" t="s">
        <v>3698</v>
      </c>
      <c r="B419" s="132" t="s">
        <v>3698</v>
      </c>
      <c r="C419" s="36">
        <v>1</v>
      </c>
    </row>
    <row r="420" spans="1:3" x14ac:dyDescent="0.35">
      <c r="A420" s="133" t="s">
        <v>3699</v>
      </c>
      <c r="B420" s="132" t="s">
        <v>3699</v>
      </c>
      <c r="C420" s="36">
        <v>1</v>
      </c>
    </row>
    <row r="421" spans="1:3" x14ac:dyDescent="0.35">
      <c r="A421" s="133" t="s">
        <v>3700</v>
      </c>
      <c r="B421" s="132" t="s">
        <v>3700</v>
      </c>
      <c r="C421" s="36">
        <v>1</v>
      </c>
    </row>
    <row r="422" spans="1:3" x14ac:dyDescent="0.35">
      <c r="A422" s="133" t="s">
        <v>3701</v>
      </c>
      <c r="B422" s="132" t="s">
        <v>3701</v>
      </c>
      <c r="C422" s="36">
        <v>1</v>
      </c>
    </row>
    <row r="423" spans="1:3" x14ac:dyDescent="0.35">
      <c r="A423" s="133" t="s">
        <v>3702</v>
      </c>
      <c r="B423" s="132" t="s">
        <v>3702</v>
      </c>
      <c r="C423" s="36">
        <v>1</v>
      </c>
    </row>
    <row r="424" spans="1:3" x14ac:dyDescent="0.35">
      <c r="A424" s="133" t="s">
        <v>3703</v>
      </c>
      <c r="B424" s="132" t="s">
        <v>3703</v>
      </c>
      <c r="C424" s="36">
        <v>1</v>
      </c>
    </row>
    <row r="425" spans="1:3" x14ac:dyDescent="0.35">
      <c r="A425" s="133" t="s">
        <v>3704</v>
      </c>
      <c r="B425" s="132" t="s">
        <v>3704</v>
      </c>
      <c r="C425" s="36">
        <v>1</v>
      </c>
    </row>
    <row r="426" spans="1:3" x14ac:dyDescent="0.35">
      <c r="A426" s="133" t="s">
        <v>3705</v>
      </c>
      <c r="B426" s="132" t="s">
        <v>3705</v>
      </c>
      <c r="C426" s="36">
        <v>1</v>
      </c>
    </row>
    <row r="427" spans="1:3" x14ac:dyDescent="0.35">
      <c r="A427" s="133" t="s">
        <v>3706</v>
      </c>
      <c r="B427" s="132" t="s">
        <v>3706</v>
      </c>
      <c r="C427" s="36">
        <v>1</v>
      </c>
    </row>
    <row r="428" spans="1:3" x14ac:dyDescent="0.35">
      <c r="A428" s="133" t="s">
        <v>3707</v>
      </c>
      <c r="B428" s="132" t="s">
        <v>3707</v>
      </c>
      <c r="C428" s="36">
        <v>2</v>
      </c>
    </row>
    <row r="429" spans="1:3" x14ac:dyDescent="0.35">
      <c r="A429" s="133" t="s">
        <v>3708</v>
      </c>
      <c r="B429" s="132" t="s">
        <v>3708</v>
      </c>
      <c r="C429" s="36">
        <v>1</v>
      </c>
    </row>
    <row r="430" spans="1:3" x14ac:dyDescent="0.35">
      <c r="A430" s="133" t="s">
        <v>3709</v>
      </c>
      <c r="B430" s="132" t="s">
        <v>3709</v>
      </c>
      <c r="C430" s="36">
        <v>2</v>
      </c>
    </row>
    <row r="431" spans="1:3" x14ac:dyDescent="0.35">
      <c r="A431" s="133" t="s">
        <v>3710</v>
      </c>
      <c r="B431" s="132" t="s">
        <v>3710</v>
      </c>
      <c r="C431" s="36">
        <v>1</v>
      </c>
    </row>
    <row r="432" spans="1:3" x14ac:dyDescent="0.35">
      <c r="A432" s="133" t="s">
        <v>3711</v>
      </c>
      <c r="B432" s="132" t="s">
        <v>3711</v>
      </c>
      <c r="C432" s="36">
        <v>1</v>
      </c>
    </row>
    <row r="433" spans="1:3" x14ac:dyDescent="0.35">
      <c r="A433" s="133" t="s">
        <v>3712</v>
      </c>
      <c r="B433" s="132" t="s">
        <v>3712</v>
      </c>
      <c r="C433" s="36">
        <v>1</v>
      </c>
    </row>
    <row r="434" spans="1:3" x14ac:dyDescent="0.35">
      <c r="A434" s="133" t="s">
        <v>3713</v>
      </c>
      <c r="B434" s="132" t="s">
        <v>3713</v>
      </c>
      <c r="C434" s="36">
        <v>1</v>
      </c>
    </row>
    <row r="435" spans="1:3" x14ac:dyDescent="0.35">
      <c r="A435" s="133" t="s">
        <v>3714</v>
      </c>
      <c r="B435" s="132" t="s">
        <v>3714</v>
      </c>
      <c r="C435" s="36">
        <v>1</v>
      </c>
    </row>
    <row r="436" spans="1:3" x14ac:dyDescent="0.35">
      <c r="A436" s="133" t="s">
        <v>3715</v>
      </c>
      <c r="B436" s="132" t="s">
        <v>3715</v>
      </c>
      <c r="C436" s="36">
        <v>1</v>
      </c>
    </row>
    <row r="437" spans="1:3" x14ac:dyDescent="0.35">
      <c r="A437" s="133" t="s">
        <v>3716</v>
      </c>
      <c r="B437" s="132" t="s">
        <v>3716</v>
      </c>
      <c r="C437" s="36">
        <v>1</v>
      </c>
    </row>
    <row r="438" spans="1:3" x14ac:dyDescent="0.35">
      <c r="A438" s="133" t="s">
        <v>3717</v>
      </c>
      <c r="B438" s="132" t="s">
        <v>3717</v>
      </c>
      <c r="C438" s="36">
        <v>1</v>
      </c>
    </row>
    <row r="439" spans="1:3" x14ac:dyDescent="0.35">
      <c r="A439" s="133" t="s">
        <v>3718</v>
      </c>
      <c r="B439" s="132" t="s">
        <v>3718</v>
      </c>
      <c r="C439" s="36">
        <v>1</v>
      </c>
    </row>
    <row r="440" spans="1:3" x14ac:dyDescent="0.35">
      <c r="A440" s="133" t="s">
        <v>3719</v>
      </c>
      <c r="B440" s="132" t="s">
        <v>3719</v>
      </c>
      <c r="C440" s="36">
        <v>1</v>
      </c>
    </row>
    <row r="441" spans="1:3" x14ac:dyDescent="0.35">
      <c r="A441" s="133" t="s">
        <v>3720</v>
      </c>
      <c r="B441" s="132" t="s">
        <v>3720</v>
      </c>
      <c r="C441" s="36">
        <v>1</v>
      </c>
    </row>
    <row r="442" spans="1:3" x14ac:dyDescent="0.35">
      <c r="A442" s="133" t="s">
        <v>3721</v>
      </c>
      <c r="B442" s="132" t="s">
        <v>3721</v>
      </c>
      <c r="C442" s="36">
        <v>2</v>
      </c>
    </row>
    <row r="443" spans="1:3" x14ac:dyDescent="0.35">
      <c r="A443" s="133" t="s">
        <v>3722</v>
      </c>
      <c r="B443" s="132" t="s">
        <v>3722</v>
      </c>
      <c r="C443" s="36">
        <v>1</v>
      </c>
    </row>
    <row r="444" spans="1:3" x14ac:dyDescent="0.35">
      <c r="A444" s="133" t="s">
        <v>3723</v>
      </c>
      <c r="B444" s="132" t="s">
        <v>3723</v>
      </c>
      <c r="C444" s="36">
        <v>1</v>
      </c>
    </row>
    <row r="445" spans="1:3" x14ac:dyDescent="0.35">
      <c r="A445" s="133" t="s">
        <v>3724</v>
      </c>
      <c r="B445" s="132" t="s">
        <v>3724</v>
      </c>
      <c r="C445" s="36">
        <v>1</v>
      </c>
    </row>
    <row r="446" spans="1:3" x14ac:dyDescent="0.35">
      <c r="A446" s="133" t="s">
        <v>3725</v>
      </c>
      <c r="B446" s="132" t="s">
        <v>3725</v>
      </c>
      <c r="C446" s="36">
        <v>1</v>
      </c>
    </row>
    <row r="447" spans="1:3" x14ac:dyDescent="0.35">
      <c r="A447" s="133" t="s">
        <v>3726</v>
      </c>
      <c r="B447" s="132" t="s">
        <v>3726</v>
      </c>
      <c r="C447" s="36">
        <v>1</v>
      </c>
    </row>
    <row r="448" spans="1:3" x14ac:dyDescent="0.35">
      <c r="A448" s="133" t="s">
        <v>3727</v>
      </c>
      <c r="B448" s="132" t="s">
        <v>3727</v>
      </c>
      <c r="C448" s="36">
        <v>1</v>
      </c>
    </row>
    <row r="449" spans="1:3" x14ac:dyDescent="0.35">
      <c r="A449" s="133" t="s">
        <v>3728</v>
      </c>
      <c r="B449" s="132" t="s">
        <v>3728</v>
      </c>
      <c r="C449" s="36">
        <v>1</v>
      </c>
    </row>
    <row r="450" spans="1:3" x14ac:dyDescent="0.35">
      <c r="A450" s="133" t="s">
        <v>3729</v>
      </c>
      <c r="B450" s="132" t="s">
        <v>3729</v>
      </c>
      <c r="C450" s="36">
        <v>1</v>
      </c>
    </row>
    <row r="451" spans="1:3" x14ac:dyDescent="0.35">
      <c r="A451" s="133" t="s">
        <v>3730</v>
      </c>
      <c r="B451" s="132" t="s">
        <v>3730</v>
      </c>
      <c r="C451" s="36">
        <v>1</v>
      </c>
    </row>
    <row r="452" spans="1:3" x14ac:dyDescent="0.35">
      <c r="A452" s="133" t="s">
        <v>3731</v>
      </c>
      <c r="B452" s="132" t="s">
        <v>3731</v>
      </c>
      <c r="C452" s="36">
        <v>1</v>
      </c>
    </row>
    <row r="453" spans="1:3" x14ac:dyDescent="0.35">
      <c r="A453" s="133" t="s">
        <v>3732</v>
      </c>
      <c r="B453" s="132" t="s">
        <v>3732</v>
      </c>
      <c r="C453" s="36">
        <v>1</v>
      </c>
    </row>
    <row r="454" spans="1:3" x14ac:dyDescent="0.35">
      <c r="A454" s="133" t="s">
        <v>3733</v>
      </c>
      <c r="B454" s="132" t="s">
        <v>3733</v>
      </c>
      <c r="C454" s="36">
        <v>2</v>
      </c>
    </row>
    <row r="455" spans="1:3" x14ac:dyDescent="0.35">
      <c r="A455" s="133" t="s">
        <v>3734</v>
      </c>
      <c r="B455" s="132" t="s">
        <v>3734</v>
      </c>
      <c r="C455" s="36">
        <v>1</v>
      </c>
    </row>
    <row r="456" spans="1:3" x14ac:dyDescent="0.35">
      <c r="A456" s="133" t="s">
        <v>3735</v>
      </c>
      <c r="B456" s="132" t="s">
        <v>3735</v>
      </c>
      <c r="C456" s="36">
        <v>1</v>
      </c>
    </row>
    <row r="457" spans="1:3" x14ac:dyDescent="0.35">
      <c r="A457" s="133" t="s">
        <v>3736</v>
      </c>
      <c r="B457" s="132" t="s">
        <v>3736</v>
      </c>
      <c r="C457" s="36">
        <v>1</v>
      </c>
    </row>
    <row r="458" spans="1:3" x14ac:dyDescent="0.35">
      <c r="A458" s="133" t="s">
        <v>3737</v>
      </c>
      <c r="B458" s="132" t="s">
        <v>3737</v>
      </c>
      <c r="C458" s="36">
        <v>1</v>
      </c>
    </row>
    <row r="459" spans="1:3" x14ac:dyDescent="0.35">
      <c r="A459" s="133" t="s">
        <v>3738</v>
      </c>
      <c r="B459" s="132" t="s">
        <v>3738</v>
      </c>
      <c r="C459" s="36">
        <v>1</v>
      </c>
    </row>
    <row r="460" spans="1:3" x14ac:dyDescent="0.35">
      <c r="A460" s="133" t="s">
        <v>3739</v>
      </c>
      <c r="B460" s="132" t="s">
        <v>3739</v>
      </c>
      <c r="C460" s="36">
        <v>1</v>
      </c>
    </row>
    <row r="461" spans="1:3" x14ac:dyDescent="0.35">
      <c r="A461" s="133" t="s">
        <v>3740</v>
      </c>
      <c r="B461" s="132" t="s">
        <v>3740</v>
      </c>
      <c r="C461" s="36">
        <v>1</v>
      </c>
    </row>
    <row r="462" spans="1:3" x14ac:dyDescent="0.35">
      <c r="A462" s="133" t="s">
        <v>3741</v>
      </c>
      <c r="B462" s="132" t="s">
        <v>3741</v>
      </c>
      <c r="C462" s="36">
        <v>1</v>
      </c>
    </row>
    <row r="463" spans="1:3" x14ac:dyDescent="0.35">
      <c r="A463" s="133" t="s">
        <v>3742</v>
      </c>
      <c r="B463" s="132" t="s">
        <v>3742</v>
      </c>
      <c r="C463" s="36">
        <v>1</v>
      </c>
    </row>
    <row r="464" spans="1:3" x14ac:dyDescent="0.35">
      <c r="A464" s="133" t="s">
        <v>3743</v>
      </c>
      <c r="B464" s="132" t="s">
        <v>3743</v>
      </c>
      <c r="C464" s="36">
        <v>1</v>
      </c>
    </row>
    <row r="465" spans="1:3" x14ac:dyDescent="0.35">
      <c r="A465" s="133" t="s">
        <v>3744</v>
      </c>
      <c r="B465" s="132" t="s">
        <v>3744</v>
      </c>
      <c r="C465" s="36">
        <v>1</v>
      </c>
    </row>
    <row r="466" spans="1:3" x14ac:dyDescent="0.35">
      <c r="A466" s="133" t="s">
        <v>3745</v>
      </c>
      <c r="B466" s="132" t="s">
        <v>3745</v>
      </c>
      <c r="C466" s="36">
        <v>1</v>
      </c>
    </row>
    <row r="467" spans="1:3" x14ac:dyDescent="0.35">
      <c r="A467" s="133" t="s">
        <v>3746</v>
      </c>
      <c r="B467" s="132" t="s">
        <v>3746</v>
      </c>
      <c r="C467" s="36">
        <v>1</v>
      </c>
    </row>
    <row r="468" spans="1:3" x14ac:dyDescent="0.35">
      <c r="A468" s="133" t="s">
        <v>3747</v>
      </c>
      <c r="B468" s="132" t="s">
        <v>3747</v>
      </c>
      <c r="C468" s="36">
        <v>1</v>
      </c>
    </row>
    <row r="469" spans="1:3" x14ac:dyDescent="0.35">
      <c r="A469" s="133" t="s">
        <v>3748</v>
      </c>
      <c r="B469" s="132" t="s">
        <v>3748</v>
      </c>
      <c r="C469" s="36">
        <v>1</v>
      </c>
    </row>
    <row r="470" spans="1:3" x14ac:dyDescent="0.35">
      <c r="A470" s="133" t="s">
        <v>3749</v>
      </c>
      <c r="B470" s="132" t="s">
        <v>3749</v>
      </c>
      <c r="C470" s="36">
        <v>1</v>
      </c>
    </row>
    <row r="471" spans="1:3" x14ac:dyDescent="0.35">
      <c r="A471" s="133" t="s">
        <v>3750</v>
      </c>
      <c r="B471" s="132" t="s">
        <v>3750</v>
      </c>
      <c r="C471" s="36">
        <v>1</v>
      </c>
    </row>
    <row r="472" spans="1:3" x14ac:dyDescent="0.35">
      <c r="A472" s="133" t="s">
        <v>3751</v>
      </c>
      <c r="B472" s="132" t="s">
        <v>3751</v>
      </c>
      <c r="C472" s="36">
        <v>1</v>
      </c>
    </row>
    <row r="473" spans="1:3" x14ac:dyDescent="0.35">
      <c r="A473" s="133" t="s">
        <v>3752</v>
      </c>
      <c r="B473" s="132" t="s">
        <v>3752</v>
      </c>
      <c r="C473" s="36">
        <v>1</v>
      </c>
    </row>
    <row r="474" spans="1:3" x14ac:dyDescent="0.35">
      <c r="A474" s="133" t="s">
        <v>3753</v>
      </c>
      <c r="B474" s="132" t="s">
        <v>3753</v>
      </c>
      <c r="C474" s="36">
        <v>1</v>
      </c>
    </row>
    <row r="475" spans="1:3" x14ac:dyDescent="0.35">
      <c r="A475" s="133" t="s">
        <v>3754</v>
      </c>
      <c r="B475" s="132" t="s">
        <v>3754</v>
      </c>
      <c r="C475" s="36">
        <v>1</v>
      </c>
    </row>
    <row r="476" spans="1:3" x14ac:dyDescent="0.35">
      <c r="A476" s="133" t="s">
        <v>3755</v>
      </c>
      <c r="B476" s="132" t="s">
        <v>3755</v>
      </c>
      <c r="C476" s="36">
        <v>1</v>
      </c>
    </row>
    <row r="477" spans="1:3" x14ac:dyDescent="0.35">
      <c r="A477" s="133" t="s">
        <v>3756</v>
      </c>
      <c r="B477" s="132" t="s">
        <v>3756</v>
      </c>
      <c r="C477" s="36">
        <v>1</v>
      </c>
    </row>
    <row r="478" spans="1:3" x14ac:dyDescent="0.35">
      <c r="A478" s="133" t="s">
        <v>3757</v>
      </c>
      <c r="B478" s="132" t="s">
        <v>3757</v>
      </c>
      <c r="C478" s="36">
        <v>1</v>
      </c>
    </row>
    <row r="479" spans="1:3" x14ac:dyDescent="0.35">
      <c r="A479" s="133" t="s">
        <v>3758</v>
      </c>
      <c r="B479" s="132" t="s">
        <v>3758</v>
      </c>
      <c r="C479" s="36">
        <v>1</v>
      </c>
    </row>
    <row r="480" spans="1:3" x14ac:dyDescent="0.35">
      <c r="A480" s="133" t="s">
        <v>3759</v>
      </c>
      <c r="B480" s="132" t="s">
        <v>3759</v>
      </c>
      <c r="C480" s="36">
        <v>1</v>
      </c>
    </row>
    <row r="481" spans="1:3" x14ac:dyDescent="0.35">
      <c r="A481" s="133" t="s">
        <v>3760</v>
      </c>
      <c r="B481" s="132" t="s">
        <v>3760</v>
      </c>
      <c r="C481" s="36">
        <v>1</v>
      </c>
    </row>
    <row r="482" spans="1:3" x14ac:dyDescent="0.35">
      <c r="A482" s="133" t="s">
        <v>3761</v>
      </c>
      <c r="B482" s="132" t="s">
        <v>3761</v>
      </c>
      <c r="C482" s="36">
        <v>1</v>
      </c>
    </row>
    <row r="483" spans="1:3" x14ac:dyDescent="0.35">
      <c r="A483" s="133" t="s">
        <v>3762</v>
      </c>
      <c r="B483" s="132" t="s">
        <v>3762</v>
      </c>
      <c r="C483" s="36">
        <v>2</v>
      </c>
    </row>
    <row r="484" spans="1:3" x14ac:dyDescent="0.35">
      <c r="A484" s="133" t="s">
        <v>3763</v>
      </c>
      <c r="B484" s="132" t="s">
        <v>3763</v>
      </c>
      <c r="C484" s="36">
        <v>1</v>
      </c>
    </row>
    <row r="485" spans="1:3" x14ac:dyDescent="0.35">
      <c r="A485" s="133" t="s">
        <v>3764</v>
      </c>
      <c r="B485" s="132" t="s">
        <v>3764</v>
      </c>
      <c r="C485" s="36">
        <v>1</v>
      </c>
    </row>
    <row r="486" spans="1:3" x14ac:dyDescent="0.35">
      <c r="A486" s="133" t="s">
        <v>3765</v>
      </c>
      <c r="B486" s="132" t="s">
        <v>3765</v>
      </c>
      <c r="C486" s="36">
        <v>1</v>
      </c>
    </row>
    <row r="487" spans="1:3" x14ac:dyDescent="0.35">
      <c r="A487" s="133" t="s">
        <v>3766</v>
      </c>
      <c r="B487" s="132" t="s">
        <v>3766</v>
      </c>
      <c r="C487" s="36">
        <v>1</v>
      </c>
    </row>
    <row r="488" spans="1:3" x14ac:dyDescent="0.35">
      <c r="A488" s="133" t="s">
        <v>3767</v>
      </c>
      <c r="B488" s="132" t="s">
        <v>3767</v>
      </c>
      <c r="C488" s="36">
        <v>1</v>
      </c>
    </row>
    <row r="489" spans="1:3" x14ac:dyDescent="0.35">
      <c r="A489" s="133" t="s">
        <v>3768</v>
      </c>
      <c r="B489" s="132" t="s">
        <v>3768</v>
      </c>
      <c r="C489" s="36">
        <v>1</v>
      </c>
    </row>
    <row r="490" spans="1:3" x14ac:dyDescent="0.35">
      <c r="A490" s="133" t="s">
        <v>3769</v>
      </c>
      <c r="B490" s="132" t="s">
        <v>3769</v>
      </c>
      <c r="C490" s="36">
        <v>1</v>
      </c>
    </row>
    <row r="491" spans="1:3" x14ac:dyDescent="0.35">
      <c r="A491" s="133" t="s">
        <v>3770</v>
      </c>
      <c r="B491" s="132" t="s">
        <v>3770</v>
      </c>
      <c r="C491" s="36">
        <v>1</v>
      </c>
    </row>
    <row r="492" spans="1:3" x14ac:dyDescent="0.35">
      <c r="A492" s="133" t="s">
        <v>3771</v>
      </c>
      <c r="B492" s="132" t="s">
        <v>3771</v>
      </c>
      <c r="C492" s="36">
        <v>1</v>
      </c>
    </row>
    <row r="493" spans="1:3" x14ac:dyDescent="0.35">
      <c r="A493" s="133" t="s">
        <v>3772</v>
      </c>
      <c r="B493" s="132" t="s">
        <v>3772</v>
      </c>
      <c r="C493" s="36">
        <v>1</v>
      </c>
    </row>
    <row r="494" spans="1:3" x14ac:dyDescent="0.35">
      <c r="A494" s="133" t="s">
        <v>3773</v>
      </c>
      <c r="B494" s="132" t="s">
        <v>3773</v>
      </c>
      <c r="C494" s="36">
        <v>1</v>
      </c>
    </row>
    <row r="495" spans="1:3" x14ac:dyDescent="0.35">
      <c r="A495" s="133" t="s">
        <v>3774</v>
      </c>
      <c r="B495" s="132" t="s">
        <v>3774</v>
      </c>
      <c r="C495" s="36">
        <v>1</v>
      </c>
    </row>
    <row r="496" spans="1:3" x14ac:dyDescent="0.35">
      <c r="A496" s="133" t="s">
        <v>3775</v>
      </c>
      <c r="B496" s="132" t="s">
        <v>3775</v>
      </c>
      <c r="C496" s="36">
        <v>1</v>
      </c>
    </row>
    <row r="497" spans="1:3" x14ac:dyDescent="0.35">
      <c r="A497" s="133" t="s">
        <v>3776</v>
      </c>
      <c r="B497" s="132" t="s">
        <v>3776</v>
      </c>
      <c r="C497" s="36">
        <v>1</v>
      </c>
    </row>
    <row r="498" spans="1:3" x14ac:dyDescent="0.35">
      <c r="A498" s="133" t="s">
        <v>3777</v>
      </c>
      <c r="B498" s="132" t="s">
        <v>3777</v>
      </c>
      <c r="C498" s="36">
        <v>1</v>
      </c>
    </row>
    <row r="499" spans="1:3" x14ac:dyDescent="0.35">
      <c r="A499" s="133" t="s">
        <v>3778</v>
      </c>
      <c r="B499" s="132" t="s">
        <v>3778</v>
      </c>
      <c r="C499" s="36">
        <v>1</v>
      </c>
    </row>
    <row r="500" spans="1:3" x14ac:dyDescent="0.35">
      <c r="A500" s="133" t="s">
        <v>3779</v>
      </c>
      <c r="B500" s="132" t="s">
        <v>3779</v>
      </c>
      <c r="C500" s="36">
        <v>1</v>
      </c>
    </row>
    <row r="501" spans="1:3" x14ac:dyDescent="0.35">
      <c r="A501" s="133" t="s">
        <v>3780</v>
      </c>
      <c r="B501" s="132" t="s">
        <v>3780</v>
      </c>
      <c r="C501" s="36">
        <v>1</v>
      </c>
    </row>
    <row r="502" spans="1:3" x14ac:dyDescent="0.35">
      <c r="A502" s="133" t="s">
        <v>3781</v>
      </c>
      <c r="B502" s="132" t="s">
        <v>3781</v>
      </c>
      <c r="C502" s="36">
        <v>1</v>
      </c>
    </row>
    <row r="503" spans="1:3" x14ac:dyDescent="0.35">
      <c r="A503" s="133" t="s">
        <v>3782</v>
      </c>
      <c r="B503" s="132" t="s">
        <v>3782</v>
      </c>
      <c r="C503" s="36">
        <v>1</v>
      </c>
    </row>
    <row r="504" spans="1:3" x14ac:dyDescent="0.35">
      <c r="A504" s="133" t="s">
        <v>3783</v>
      </c>
      <c r="B504" s="132" t="s">
        <v>3783</v>
      </c>
      <c r="C504" s="36">
        <v>1</v>
      </c>
    </row>
    <row r="505" spans="1:3" x14ac:dyDescent="0.35">
      <c r="A505" s="133" t="s">
        <v>3784</v>
      </c>
      <c r="B505" s="132" t="s">
        <v>3784</v>
      </c>
      <c r="C505" s="36">
        <v>1</v>
      </c>
    </row>
    <row r="506" spans="1:3" x14ac:dyDescent="0.35">
      <c r="A506" s="133" t="s">
        <v>3785</v>
      </c>
      <c r="B506" s="132" t="s">
        <v>3785</v>
      </c>
      <c r="C506" s="36">
        <v>1</v>
      </c>
    </row>
    <row r="507" spans="1:3" x14ac:dyDescent="0.35">
      <c r="A507" s="133" t="s">
        <v>3786</v>
      </c>
      <c r="B507" s="132" t="s">
        <v>3786</v>
      </c>
      <c r="C507" s="36">
        <v>1</v>
      </c>
    </row>
    <row r="508" spans="1:3" x14ac:dyDescent="0.35">
      <c r="A508" s="133" t="s">
        <v>3787</v>
      </c>
      <c r="B508" s="132" t="s">
        <v>3787</v>
      </c>
      <c r="C508" s="36">
        <v>1</v>
      </c>
    </row>
    <row r="509" spans="1:3" x14ac:dyDescent="0.35">
      <c r="A509" s="133" t="s">
        <v>3788</v>
      </c>
      <c r="B509" s="132" t="s">
        <v>3788</v>
      </c>
      <c r="C509" s="36">
        <v>1</v>
      </c>
    </row>
    <row r="510" spans="1:3" x14ac:dyDescent="0.35">
      <c r="A510" s="133" t="s">
        <v>3789</v>
      </c>
      <c r="B510" s="132" t="s">
        <v>3789</v>
      </c>
      <c r="C510" s="36">
        <v>1</v>
      </c>
    </row>
    <row r="511" spans="1:3" x14ac:dyDescent="0.35">
      <c r="A511" s="133" t="s">
        <v>3790</v>
      </c>
      <c r="B511" s="132" t="s">
        <v>3790</v>
      </c>
      <c r="C511" s="36">
        <v>1</v>
      </c>
    </row>
    <row r="512" spans="1:3" x14ac:dyDescent="0.35">
      <c r="A512" s="133" t="s">
        <v>3791</v>
      </c>
      <c r="B512" s="132" t="s">
        <v>3791</v>
      </c>
      <c r="C512" s="36">
        <v>2</v>
      </c>
    </row>
    <row r="513" spans="1:3" x14ac:dyDescent="0.35">
      <c r="A513" s="133" t="s">
        <v>3792</v>
      </c>
      <c r="B513" s="132" t="s">
        <v>3792</v>
      </c>
      <c r="C513" s="36">
        <v>1</v>
      </c>
    </row>
    <row r="514" spans="1:3" x14ac:dyDescent="0.35">
      <c r="A514" s="133" t="s">
        <v>3793</v>
      </c>
      <c r="B514" s="132" t="s">
        <v>3793</v>
      </c>
      <c r="C514" s="36">
        <v>1</v>
      </c>
    </row>
    <row r="515" spans="1:3" x14ac:dyDescent="0.35">
      <c r="A515" s="133" t="s">
        <v>3794</v>
      </c>
      <c r="B515" s="132" t="s">
        <v>3794</v>
      </c>
      <c r="C515" s="36">
        <v>42</v>
      </c>
    </row>
    <row r="516" spans="1:3" x14ac:dyDescent="0.35">
      <c r="A516" s="133" t="s">
        <v>3795</v>
      </c>
      <c r="B516" s="132" t="s">
        <v>3795</v>
      </c>
      <c r="C516" s="36">
        <v>1</v>
      </c>
    </row>
    <row r="517" spans="1:3" x14ac:dyDescent="0.35">
      <c r="A517" s="133" t="s">
        <v>3796</v>
      </c>
      <c r="B517" s="132" t="s">
        <v>3796</v>
      </c>
      <c r="C517" s="36">
        <v>1</v>
      </c>
    </row>
    <row r="518" spans="1:3" x14ac:dyDescent="0.35">
      <c r="A518" s="133" t="s">
        <v>3797</v>
      </c>
      <c r="B518" s="132" t="s">
        <v>3797</v>
      </c>
      <c r="C518" s="36">
        <v>1</v>
      </c>
    </row>
    <row r="519" spans="1:3" x14ac:dyDescent="0.35">
      <c r="A519" s="133" t="s">
        <v>3798</v>
      </c>
      <c r="B519" s="132" t="s">
        <v>3798</v>
      </c>
      <c r="C519" s="36">
        <v>1</v>
      </c>
    </row>
    <row r="520" spans="1:3" x14ac:dyDescent="0.35">
      <c r="A520" s="133" t="s">
        <v>3799</v>
      </c>
      <c r="B520" s="132" t="s">
        <v>3799</v>
      </c>
      <c r="C520" s="36">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dm:cachedDataManifest xmlns:cdm="http://schemas.microsoft.com/2004/VisualStudio/Tools/Applications/CachedDataManifest.xsd" cdm:revision="1"/>
</file>

<file path=customXml/item2.xml><?xml version="1.0" encoding="utf-8"?>
<ct:contentTypeSchema xmlns:ct="http://schemas.microsoft.com/office/2006/metadata/contentType" xmlns:ma="http://schemas.microsoft.com/office/2006/metadata/properties/metaAttributes" ct:_="" ma:_="" ma:contentTypeName="Document" ma:contentTypeID="0x010100269C40EC8391F048B9210429BCCBC4D8" ma:contentTypeVersion="8" ma:contentTypeDescription="Create a new document." ma:contentTypeScope="" ma:versionID="96013adcfdc6164b8f5cca95f349090b">
  <xsd:schema xmlns:xsd="http://www.w3.org/2001/XMLSchema" xmlns:xs="http://www.w3.org/2001/XMLSchema" xmlns:p="http://schemas.microsoft.com/office/2006/metadata/properties" xmlns:ns2="af4fd130-cfbf-43e6-a55e-788dd9ecb694" targetNamespace="http://schemas.microsoft.com/office/2006/metadata/properties" ma:root="true" ma:fieldsID="28ecb0a30f17f37d71bd9f864ce57734" ns2:_="">
    <xsd:import namespace="af4fd130-cfbf-43e6-a55e-788dd9ecb6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4fd130-cfbf-43e6-a55e-788dd9ecb6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5F3558-85E2-4A4A-9F78-C38328AFE321}">
  <ds:schemaRefs/>
</ds:datastoreItem>
</file>

<file path=customXml/itemProps2.xml><?xml version="1.0" encoding="utf-8"?>
<ds:datastoreItem xmlns:ds="http://schemas.openxmlformats.org/officeDocument/2006/customXml" ds:itemID="{A5BA6F8E-C978-4949-8A55-303F924AF6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4fd130-cfbf-43e6-a55e-788dd9ecb6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0BC7E4-9009-433C-9168-D518E2B64480}">
  <ds:schemaRefs>
    <ds:schemaRef ds:uri="http://schemas.microsoft.com/sharepoint/v3/contenttype/forms"/>
  </ds:schemaRefs>
</ds:datastoreItem>
</file>

<file path=customXml/itemProps4.xml><?xml version="1.0" encoding="utf-8"?>
<ds:datastoreItem xmlns:ds="http://schemas.openxmlformats.org/officeDocument/2006/customXml" ds:itemID="{C89F854F-07F3-4B3E-8554-EB1E02BACF5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Edges</vt:lpstr>
      <vt:lpstr>Vertices</vt:lpstr>
      <vt:lpstr>Do Not Delete</vt:lpstr>
      <vt:lpstr>Groups</vt:lpstr>
      <vt:lpstr>Group Vertices</vt:lpstr>
      <vt:lpstr>Overall Metrics</vt:lpstr>
      <vt:lpstr>Misc</vt:lpstr>
      <vt:lpstr>Twitter Search Ntwrk Top Items</vt:lpstr>
      <vt:lpstr>Group Edges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dc:creator>
  <cp:lastModifiedBy>Bahiru, Mesaye</cp:lastModifiedBy>
  <dcterms:created xsi:type="dcterms:W3CDTF">2008-01-30T00:41:58Z</dcterms:created>
  <dcterms:modified xsi:type="dcterms:W3CDTF">2022-04-13T05:09:23Z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ContentTypeId">
    <vt:lpwstr>0x010100269C40EC8391F048B9210429BCCBC4D8</vt:lpwstr>
  </property>
  <property fmtid="{D5CDD505-2E9C-101B-9397-08002B2CF9AE}" pid="6" name="Solution ID">
    <vt:lpwstr>{15727DE6-F92D-4E46-ACB4-0E2C58B31A18}</vt:lpwstr>
  </property>
</Properties>
</file>